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95" windowWidth="19875" windowHeight="6720" tabRatio="918"/>
  </bookViews>
  <sheets>
    <sheet name="Índice" sheetId="4" r:id="rId1"/>
    <sheet name="2.2.3.1.1" sheetId="1" r:id="rId2"/>
    <sheet name="2.2.3.1.2" sheetId="10" r:id="rId3"/>
    <sheet name="2.2.3.1.3" sheetId="11" r:id="rId4"/>
    <sheet name="2.2.3.1.4" sheetId="12" r:id="rId5"/>
    <sheet name="2.2.3.1.5" sheetId="13" r:id="rId6"/>
    <sheet name="2.2.3.2.1" sheetId="2" r:id="rId7"/>
    <sheet name="2.2.3.2.2" sheetId="14" r:id="rId8"/>
    <sheet name="2.2.3.2.3" sheetId="15" r:id="rId9"/>
    <sheet name="2.2.3.2.4" sheetId="16" r:id="rId10"/>
    <sheet name="2.2.3.2.5" sheetId="17" r:id="rId11"/>
    <sheet name="2.2.3.3.1" sheetId="5" r:id="rId12"/>
    <sheet name="2.2.3.3.2" sheetId="18" r:id="rId13"/>
    <sheet name="2.2.3.3.3" sheetId="19" r:id="rId14"/>
    <sheet name="2.2.3.3.4" sheetId="20" r:id="rId15"/>
    <sheet name="2.2.3.3.5" sheetId="21" r:id="rId16"/>
    <sheet name="2.2.3.4.1" sheetId="6" r:id="rId17"/>
    <sheet name="2.2.3.4.2" sheetId="22" r:id="rId18"/>
    <sheet name="2.2.3.4.3" sheetId="23" r:id="rId19"/>
    <sheet name="2.2.3.4.4" sheetId="24" r:id="rId20"/>
    <sheet name="2.2.3.4.5" sheetId="25" r:id="rId21"/>
    <sheet name="2.2.3.5.1" sheetId="7" r:id="rId22"/>
    <sheet name="2.2.3.5.2" sheetId="26" r:id="rId23"/>
    <sheet name="2.2.3.5.3" sheetId="27" r:id="rId24"/>
    <sheet name="2.2.3.5.4" sheetId="28" r:id="rId25"/>
    <sheet name="2.2.3.5.5" sheetId="29" r:id="rId26"/>
    <sheet name="2.2.3.6.1" sheetId="8" r:id="rId27"/>
    <sheet name="2.2.3.6.2" sheetId="30" r:id="rId28"/>
    <sheet name="2.2.3.6.3" sheetId="31" r:id="rId29"/>
    <sheet name="2.2.3.6.4" sheetId="33" r:id="rId30"/>
    <sheet name="2.2.3.6.5" sheetId="34" r:id="rId31"/>
    <sheet name="2.2.3.7.1" sheetId="9" r:id="rId32"/>
    <sheet name="2.2.3.7.2" sheetId="35" r:id="rId33"/>
    <sheet name="2.2.3.7.3" sheetId="36" r:id="rId34"/>
    <sheet name="2.2.3.7.4" sheetId="37" r:id="rId35"/>
    <sheet name="2.2.3.7.5" sheetId="38" r:id="rId36"/>
    <sheet name="2.2.3.8.1" sheetId="39" r:id="rId37"/>
    <sheet name="2.2.3.8.2" sheetId="40" r:id="rId38"/>
    <sheet name="2.2.3.8.3" sheetId="41" r:id="rId39"/>
    <sheet name="2.2.3.9.1" sheetId="42" r:id="rId40"/>
    <sheet name="2.2.3.9.2" sheetId="43" r:id="rId41"/>
    <sheet name="2.2.3.10.1" sheetId="44" r:id="rId42"/>
    <sheet name="2.2.3.10.2" sheetId="45" r:id="rId43"/>
    <sheet name="2.2.3.11.1" sheetId="46" r:id="rId44"/>
    <sheet name="2.2.3.11.2" sheetId="47" r:id="rId45"/>
    <sheet name="2.2.3.12.1" sheetId="48" r:id="rId46"/>
    <sheet name="2.2.3.12.2" sheetId="49" r:id="rId47"/>
    <sheet name="2.2.3.13.1" sheetId="50" r:id="rId48"/>
    <sheet name="2.2.3.13.2" sheetId="51" r:id="rId49"/>
    <sheet name="2.2.3.14.1" sheetId="52" r:id="rId50"/>
    <sheet name="2.2.3.14.2" sheetId="53" r:id="rId51"/>
    <sheet name="2.2.3.15.1" sheetId="54" r:id="rId52"/>
    <sheet name="2.2.3.15.2" sheetId="55" r:id="rId53"/>
    <sheet name="2.2.3.16.1" sheetId="56" r:id="rId54"/>
    <sheet name="2.2.3.16.2" sheetId="57" r:id="rId55"/>
    <sheet name="2.2.3.17.1" sheetId="58" r:id="rId56"/>
    <sheet name="2.2.3.17.2" sheetId="59" r:id="rId57"/>
    <sheet name="2.2.3.18.1" sheetId="62" r:id="rId58"/>
    <sheet name="2.2.3.18.2" sheetId="63" r:id="rId59"/>
    <sheet name="2.2.3.19.1" sheetId="64" r:id="rId60"/>
    <sheet name="2.2.3.19.2" sheetId="65" r:id="rId61"/>
    <sheet name="2.2.3.20.1" sheetId="66" r:id="rId62"/>
    <sheet name="2.2.3.20.2" sheetId="67" r:id="rId63"/>
    <sheet name="2.2.3.21.1" sheetId="68" r:id="rId64"/>
    <sheet name="2.2.3.21.2" sheetId="69" r:id="rId65"/>
    <sheet name="2.2.3.22.1" sheetId="70" r:id="rId66"/>
    <sheet name="2.2.3.22.2" sheetId="71" r:id="rId67"/>
  </sheets>
  <calcPr calcId="145621"/>
</workbook>
</file>

<file path=xl/calcChain.xml><?xml version="1.0" encoding="utf-8"?>
<calcChain xmlns="http://schemas.openxmlformats.org/spreadsheetml/2006/main">
  <c r="CV272" i="8" l="1"/>
  <c r="CV273" i="8"/>
  <c r="CU272" i="8"/>
  <c r="CU273" i="8"/>
  <c r="CO272" i="8"/>
  <c r="CO273" i="8"/>
  <c r="CG272" i="8"/>
  <c r="CG273" i="8"/>
  <c r="CB273" i="8"/>
  <c r="CB272" i="8"/>
  <c r="BU273" i="8"/>
  <c r="BU272" i="8"/>
  <c r="BE272" i="8"/>
  <c r="BE273" i="8"/>
  <c r="AW273" i="8"/>
  <c r="AW272" i="8"/>
  <c r="AL272" i="8"/>
  <c r="AL273" i="8"/>
  <c r="AJ273" i="8"/>
  <c r="AJ272" i="8"/>
  <c r="W272" i="8"/>
  <c r="W273" i="8"/>
  <c r="T273" i="8"/>
  <c r="T272" i="8"/>
  <c r="O272" i="8"/>
  <c r="O273" i="8"/>
  <c r="H273" i="8"/>
  <c r="H272" i="8"/>
  <c r="CU273" i="7"/>
  <c r="CV273" i="7"/>
  <c r="CU272" i="7"/>
  <c r="CV272" i="7"/>
  <c r="CS273" i="7"/>
  <c r="CS272" i="7"/>
  <c r="CO273" i="7"/>
  <c r="CO272" i="7"/>
  <c r="CG273" i="7"/>
  <c r="CG272" i="7"/>
  <c r="CB272" i="7"/>
  <c r="CB273" i="7"/>
  <c r="BU273" i="7"/>
  <c r="BU272" i="7"/>
  <c r="BE273" i="7"/>
  <c r="BE272" i="7"/>
  <c r="AW273" i="7"/>
  <c r="AW272" i="7"/>
  <c r="AL273" i="7"/>
  <c r="AL272" i="7"/>
  <c r="AJ273" i="7"/>
  <c r="AJ272" i="7"/>
  <c r="W273" i="7"/>
  <c r="W272" i="7"/>
  <c r="T272" i="7"/>
  <c r="T273" i="7"/>
  <c r="O272" i="7"/>
  <c r="O273" i="7"/>
  <c r="H272" i="7"/>
  <c r="H273" i="7"/>
  <c r="CU272" i="6"/>
  <c r="CU273" i="6"/>
  <c r="CS272" i="6"/>
  <c r="CV272" i="6" s="1"/>
  <c r="CS273" i="6"/>
  <c r="CV273" i="6" s="1"/>
  <c r="CU266" i="6"/>
  <c r="CO272" i="6"/>
  <c r="CO273" i="6"/>
  <c r="CG272" i="6"/>
  <c r="CG273" i="6"/>
  <c r="CB273" i="6"/>
  <c r="CB272" i="6"/>
  <c r="BU272" i="6"/>
  <c r="BU273" i="6"/>
  <c r="BE272" i="6"/>
  <c r="BE273" i="6"/>
  <c r="AW273" i="6"/>
  <c r="AW272" i="6"/>
  <c r="AL272" i="6"/>
  <c r="AL273" i="6"/>
  <c r="AJ272" i="6"/>
  <c r="AJ273" i="6"/>
  <c r="W273" i="6"/>
  <c r="W272" i="6"/>
  <c r="T273" i="6"/>
  <c r="T272" i="6"/>
  <c r="O273" i="6"/>
  <c r="O272" i="6"/>
  <c r="H272" i="6"/>
  <c r="H273" i="6"/>
  <c r="CU272" i="5"/>
  <c r="CU273" i="5"/>
  <c r="CV272" i="5"/>
  <c r="CV273" i="5"/>
  <c r="CS272" i="5"/>
  <c r="CS273" i="5"/>
  <c r="CO272" i="5"/>
  <c r="CO273" i="5"/>
  <c r="CG273" i="5"/>
  <c r="CG272" i="5"/>
  <c r="CB273" i="5"/>
  <c r="CB272" i="5"/>
  <c r="BU272" i="5"/>
  <c r="BU273" i="5"/>
  <c r="BE272" i="5"/>
  <c r="BE273" i="5"/>
  <c r="AW273" i="5"/>
  <c r="AW272" i="5"/>
  <c r="AL272" i="5"/>
  <c r="AL273" i="5"/>
  <c r="AJ272" i="5"/>
  <c r="AJ273" i="5"/>
  <c r="W272" i="5"/>
  <c r="W273" i="5"/>
  <c r="T273" i="5"/>
  <c r="T272" i="5"/>
  <c r="O273" i="5"/>
  <c r="O272" i="5"/>
  <c r="H272" i="5"/>
  <c r="H273" i="5"/>
  <c r="CU273" i="2"/>
  <c r="CU272" i="2"/>
  <c r="CS272" i="2"/>
  <c r="CS273" i="2"/>
  <c r="CO272" i="2"/>
  <c r="CO273" i="2"/>
  <c r="CG272" i="2"/>
  <c r="CG273" i="2"/>
  <c r="CB273" i="2"/>
  <c r="CB272" i="2"/>
  <c r="BU272" i="2"/>
  <c r="BU273" i="2"/>
  <c r="BE272" i="2"/>
  <c r="BE273" i="2"/>
  <c r="AW272" i="2"/>
  <c r="AW273" i="2"/>
  <c r="AL273" i="2"/>
  <c r="AL272" i="2"/>
  <c r="AJ273" i="2"/>
  <c r="AJ272" i="2"/>
  <c r="W273" i="2"/>
  <c r="W272" i="2"/>
  <c r="T272" i="2"/>
  <c r="T273" i="2"/>
  <c r="O272" i="2"/>
  <c r="CV272" i="2" s="1"/>
  <c r="O273" i="2"/>
  <c r="CV273" i="2" s="1"/>
  <c r="H272" i="2"/>
  <c r="H273" i="2"/>
  <c r="CT35" i="10"/>
  <c r="CR35" i="10"/>
  <c r="CN35" i="10"/>
  <c r="CF35" i="10"/>
  <c r="CA35" i="10"/>
  <c r="BT35" i="10"/>
  <c r="BD35" i="10"/>
  <c r="AV35" i="10"/>
  <c r="AK35" i="10"/>
  <c r="AI35" i="10"/>
  <c r="V35" i="10"/>
  <c r="S35" i="10"/>
  <c r="N35" i="10"/>
  <c r="G35" i="10"/>
  <c r="CV273" i="1"/>
  <c r="CU273" i="1"/>
  <c r="CU272" i="1"/>
  <c r="CV272" i="1"/>
  <c r="CS273" i="1"/>
  <c r="CS272" i="1"/>
  <c r="CO273" i="1"/>
  <c r="CO272" i="1"/>
  <c r="CG272" i="1"/>
  <c r="CG273" i="1"/>
  <c r="CB272" i="1"/>
  <c r="CB273" i="1"/>
  <c r="BU273" i="1"/>
  <c r="BU272" i="1"/>
  <c r="BE273" i="1"/>
  <c r="BE272" i="1"/>
  <c r="AW273" i="1"/>
  <c r="AW272" i="1"/>
  <c r="AL272" i="1"/>
  <c r="AL273" i="1"/>
  <c r="AJ273" i="1"/>
  <c r="AJ272" i="1"/>
  <c r="W272" i="1"/>
  <c r="W273" i="1"/>
  <c r="T272" i="1"/>
  <c r="T273" i="1"/>
  <c r="O273" i="1"/>
  <c r="O272" i="1"/>
  <c r="H273" i="1"/>
  <c r="H272" i="1"/>
  <c r="H34" i="70" l="1"/>
  <c r="C34" i="68"/>
  <c r="G34" i="68"/>
  <c r="H34" i="68"/>
  <c r="D34" i="66"/>
  <c r="H34" i="66"/>
  <c r="E34" i="64"/>
  <c r="G34" i="64"/>
  <c r="H34" i="64"/>
  <c r="H34" i="62"/>
  <c r="H34" i="58"/>
  <c r="D34" i="56"/>
  <c r="E34" i="56"/>
  <c r="H34" i="56"/>
  <c r="H34" i="54"/>
  <c r="E34" i="52"/>
  <c r="H34" i="52"/>
  <c r="H34" i="50"/>
  <c r="H34" i="48"/>
  <c r="H34" i="46"/>
  <c r="D34" i="44"/>
  <c r="G34" i="44"/>
  <c r="H34" i="44"/>
  <c r="E34" i="42"/>
  <c r="F34" i="42"/>
  <c r="H34" i="42"/>
  <c r="D33" i="42"/>
  <c r="E33" i="42"/>
  <c r="F33" i="42"/>
  <c r="H33" i="42"/>
  <c r="CS35" i="30"/>
  <c r="CM35" i="30"/>
  <c r="CL35" i="30"/>
  <c r="CK35" i="30"/>
  <c r="BZ35" i="30"/>
  <c r="BY35" i="30"/>
  <c r="BV35" i="30"/>
  <c r="BU35" i="30"/>
  <c r="BS35" i="30"/>
  <c r="BR35" i="30"/>
  <c r="BL35" i="30"/>
  <c r="BG35" i="30"/>
  <c r="BF35" i="30"/>
  <c r="BB35" i="30"/>
  <c r="AZ35" i="30"/>
  <c r="AY35" i="30"/>
  <c r="AW35" i="30"/>
  <c r="AS35" i="30"/>
  <c r="AP35" i="30"/>
  <c r="AN35" i="30"/>
  <c r="AL35" i="30"/>
  <c r="AJ35" i="30"/>
  <c r="AG35" i="30"/>
  <c r="AE35" i="30"/>
  <c r="AD35" i="30"/>
  <c r="AC35" i="30"/>
  <c r="AA35" i="30"/>
  <c r="Z35" i="30"/>
  <c r="U35" i="30"/>
  <c r="R35" i="30"/>
  <c r="Q35" i="30"/>
  <c r="O35" i="30"/>
  <c r="N35" i="30"/>
  <c r="S35" i="30"/>
  <c r="D34" i="31" s="1"/>
  <c r="V35" i="30"/>
  <c r="E34" i="31" s="1"/>
  <c r="AI35" i="30"/>
  <c r="F34" i="31" s="1"/>
  <c r="AK35" i="30"/>
  <c r="G34" i="31" s="1"/>
  <c r="AV35" i="30"/>
  <c r="H34" i="31" s="1"/>
  <c r="BD35" i="30"/>
  <c r="I34" i="31" s="1"/>
  <c r="BT35" i="30"/>
  <c r="J34" i="31" s="1"/>
  <c r="CA35" i="30"/>
  <c r="K34" i="31" s="1"/>
  <c r="CF35" i="30"/>
  <c r="CN35" i="30"/>
  <c r="M34" i="31" s="1"/>
  <c r="CR35" i="30"/>
  <c r="CT35" i="30"/>
  <c r="CS34" i="30"/>
  <c r="CK34" i="30"/>
  <c r="BZ34" i="30"/>
  <c r="BY34" i="30"/>
  <c r="BV34" i="30"/>
  <c r="BU34" i="30"/>
  <c r="BS34" i="30"/>
  <c r="BR34" i="30"/>
  <c r="BL34" i="30"/>
  <c r="BG34" i="30"/>
  <c r="BF34" i="30"/>
  <c r="BB34" i="30"/>
  <c r="AZ34" i="30"/>
  <c r="AY34" i="30"/>
  <c r="AW34" i="30"/>
  <c r="AS34" i="30"/>
  <c r="AP34" i="30"/>
  <c r="AN34" i="30"/>
  <c r="AL34" i="30"/>
  <c r="AJ34" i="30"/>
  <c r="AG34" i="30"/>
  <c r="AE34" i="30"/>
  <c r="AD34" i="30"/>
  <c r="AC34" i="30"/>
  <c r="AA34" i="30"/>
  <c r="Z34" i="30"/>
  <c r="U34" i="30"/>
  <c r="R34" i="30"/>
  <c r="Q34" i="30"/>
  <c r="O34" i="30"/>
  <c r="F35" i="30"/>
  <c r="G35" i="30" s="1"/>
  <c r="B34" i="31" s="1"/>
  <c r="F34" i="30"/>
  <c r="B34" i="27"/>
  <c r="AH35" i="26"/>
  <c r="CS35" i="26"/>
  <c r="CQ35" i="26"/>
  <c r="CL35" i="26"/>
  <c r="CC35" i="26"/>
  <c r="BZ35" i="26"/>
  <c r="BV35" i="26"/>
  <c r="BU35" i="26"/>
  <c r="BS35" i="26"/>
  <c r="BR35" i="26"/>
  <c r="BM35" i="26"/>
  <c r="BK35" i="26"/>
  <c r="BG35" i="26"/>
  <c r="BF35" i="26"/>
  <c r="BB35" i="26"/>
  <c r="AW35" i="26"/>
  <c r="AT35" i="26"/>
  <c r="AP35" i="26"/>
  <c r="AN35" i="26"/>
  <c r="AJ35" i="26"/>
  <c r="AE35" i="26"/>
  <c r="W35" i="26"/>
  <c r="U35" i="26"/>
  <c r="D34" i="27" s="1"/>
  <c r="F34" i="46" s="1"/>
  <c r="T35" i="26"/>
  <c r="C34" i="27" s="1"/>
  <c r="CT35" i="26"/>
  <c r="O34" i="27" s="1"/>
  <c r="CR35" i="26"/>
  <c r="N34" i="27" s="1"/>
  <c r="CN35" i="26"/>
  <c r="M34" i="27" s="1"/>
  <c r="CF35" i="26"/>
  <c r="L34" i="27" s="1"/>
  <c r="CA35" i="26"/>
  <c r="K34" i="27" s="1"/>
  <c r="BT35" i="26"/>
  <c r="J34" i="27" s="1"/>
  <c r="BD35" i="26"/>
  <c r="I34" i="27" s="1"/>
  <c r="AV35" i="26"/>
  <c r="H34" i="27" s="1"/>
  <c r="AK35" i="26"/>
  <c r="G34" i="27" s="1"/>
  <c r="AI35" i="26"/>
  <c r="F34" i="27" s="1"/>
  <c r="V35" i="26"/>
  <c r="E34" i="27" s="1"/>
  <c r="S35" i="26"/>
  <c r="N35" i="26"/>
  <c r="G35" i="26"/>
  <c r="CS34" i="26"/>
  <c r="CQ34" i="26"/>
  <c r="CL34" i="26"/>
  <c r="CC34" i="26"/>
  <c r="BZ34" i="26"/>
  <c r="BV34" i="26"/>
  <c r="BU34" i="26"/>
  <c r="BS34" i="26"/>
  <c r="BR34" i="26"/>
  <c r="BM34" i="26"/>
  <c r="BK34" i="26"/>
  <c r="BG34" i="26"/>
  <c r="BF34" i="26"/>
  <c r="BB34" i="26"/>
  <c r="AT34" i="26"/>
  <c r="AP34" i="26"/>
  <c r="AN34" i="26"/>
  <c r="AJ34" i="26"/>
  <c r="AH34" i="26"/>
  <c r="AE34" i="26"/>
  <c r="W34" i="26"/>
  <c r="U34" i="26"/>
  <c r="T34" i="26"/>
  <c r="C33" i="27" s="1"/>
  <c r="B34" i="23"/>
  <c r="G34" i="23"/>
  <c r="I34" i="23"/>
  <c r="L34" i="23"/>
  <c r="CQ35" i="22"/>
  <c r="CF35" i="22"/>
  <c r="CR35" i="22"/>
  <c r="N34" i="23" s="1"/>
  <c r="E34" i="68" s="1"/>
  <c r="CS35" i="22"/>
  <c r="CT35" i="22" s="1"/>
  <c r="O34" i="23" s="1"/>
  <c r="CM35" i="22"/>
  <c r="CL35" i="22"/>
  <c r="CK35" i="22"/>
  <c r="CH35" i="22"/>
  <c r="CN35" i="22" s="1"/>
  <c r="M34" i="23" s="1"/>
  <c r="BY35" i="22"/>
  <c r="BW35" i="22"/>
  <c r="BV35" i="22"/>
  <c r="CA35" i="22" s="1"/>
  <c r="K34" i="23" s="1"/>
  <c r="BR35" i="22"/>
  <c r="BM35" i="22"/>
  <c r="BG35" i="22"/>
  <c r="BF35" i="22"/>
  <c r="BE35" i="22"/>
  <c r="AS35" i="22"/>
  <c r="AR35" i="22"/>
  <c r="AQ35" i="22"/>
  <c r="AP35" i="22"/>
  <c r="AG35" i="22"/>
  <c r="AE35" i="22"/>
  <c r="AA35" i="22"/>
  <c r="Y35" i="22"/>
  <c r="U35" i="22"/>
  <c r="T35" i="22"/>
  <c r="R35" i="22"/>
  <c r="O35" i="22"/>
  <c r="M35" i="22"/>
  <c r="G34" i="22"/>
  <c r="G35" i="22"/>
  <c r="N35" i="22"/>
  <c r="C34" i="23" s="1"/>
  <c r="S35" i="22"/>
  <c r="D34" i="23" s="1"/>
  <c r="V35" i="22"/>
  <c r="E34" i="23" s="1"/>
  <c r="AI35" i="22"/>
  <c r="F34" i="23" s="1"/>
  <c r="AK34" i="22"/>
  <c r="AK35" i="22"/>
  <c r="AV35" i="22"/>
  <c r="H34" i="23" s="1"/>
  <c r="BD34" i="22"/>
  <c r="BD35" i="22"/>
  <c r="BT35" i="22"/>
  <c r="J34" i="23" s="1"/>
  <c r="CF34" i="22"/>
  <c r="CQ34" i="22"/>
  <c r="CR34" i="22" s="1"/>
  <c r="R34" i="22"/>
  <c r="CS34" i="22"/>
  <c r="CM34" i="22"/>
  <c r="CL34" i="22"/>
  <c r="CK34" i="22"/>
  <c r="CH34" i="22"/>
  <c r="CN34" i="22" s="1"/>
  <c r="BY34" i="22"/>
  <c r="BW34" i="22"/>
  <c r="BV34" i="22"/>
  <c r="CA34" i="22" s="1"/>
  <c r="BR34" i="22"/>
  <c r="BM34" i="22"/>
  <c r="BG34" i="22"/>
  <c r="BF34" i="22"/>
  <c r="BE34" i="22"/>
  <c r="BT34" i="22" s="1"/>
  <c r="AS34" i="22"/>
  <c r="AR34" i="22"/>
  <c r="AQ34" i="22"/>
  <c r="AP34" i="22"/>
  <c r="AV34" i="22" s="1"/>
  <c r="AG34" i="22"/>
  <c r="AE34" i="22"/>
  <c r="AA34" i="22"/>
  <c r="AI34" i="22" s="1"/>
  <c r="U34" i="22"/>
  <c r="V34" i="22" s="1"/>
  <c r="T34" i="22"/>
  <c r="O34" i="22"/>
  <c r="S34" i="22" s="1"/>
  <c r="M34" i="22"/>
  <c r="N34" i="22" s="1"/>
  <c r="C34" i="19"/>
  <c r="I34" i="19"/>
  <c r="M34" i="19"/>
  <c r="CT34" i="18"/>
  <c r="CR34" i="18"/>
  <c r="CN34" i="18"/>
  <c r="CN35" i="18"/>
  <c r="CF34" i="18"/>
  <c r="CA34" i="18"/>
  <c r="BT34" i="18"/>
  <c r="BD34" i="18"/>
  <c r="BD35" i="18"/>
  <c r="AV34" i="18"/>
  <c r="AK34" i="18"/>
  <c r="AI34" i="18"/>
  <c r="Y35" i="18"/>
  <c r="S34" i="18"/>
  <c r="N34" i="18"/>
  <c r="N35" i="18"/>
  <c r="G34" i="18"/>
  <c r="CU34" i="18"/>
  <c r="P35" i="18"/>
  <c r="R35" i="18"/>
  <c r="U35" i="18"/>
  <c r="Z35" i="18"/>
  <c r="AA35" i="18"/>
  <c r="AE35" i="18"/>
  <c r="AG35" i="18"/>
  <c r="AH35" i="18"/>
  <c r="AJ35" i="18"/>
  <c r="AK35" i="18" s="1"/>
  <c r="G34" i="19" s="1"/>
  <c r="AL35" i="18"/>
  <c r="AM35" i="18"/>
  <c r="AO35" i="18"/>
  <c r="AT35" i="18"/>
  <c r="BE35" i="18"/>
  <c r="BF35" i="18"/>
  <c r="BG35" i="18"/>
  <c r="BH35" i="18"/>
  <c r="BI35" i="18"/>
  <c r="BJ35" i="18"/>
  <c r="BK35" i="18"/>
  <c r="BP35" i="18"/>
  <c r="BS35" i="18"/>
  <c r="BV35" i="18"/>
  <c r="BZ35" i="18"/>
  <c r="CC35" i="18"/>
  <c r="CF35" i="18" s="1"/>
  <c r="L34" i="19" s="1"/>
  <c r="CO35" i="18"/>
  <c r="CP35" i="18"/>
  <c r="CS35" i="18"/>
  <c r="CT35" i="18" s="1"/>
  <c r="O34" i="19" s="1"/>
  <c r="E35" i="18"/>
  <c r="G35" i="18" s="1"/>
  <c r="P34" i="18"/>
  <c r="R34" i="18"/>
  <c r="U34" i="18"/>
  <c r="V34" i="18"/>
  <c r="Y34" i="18"/>
  <c r="Z34" i="18"/>
  <c r="AA34" i="18"/>
  <c r="AE34" i="18"/>
  <c r="AG34" i="18"/>
  <c r="AH34" i="18"/>
  <c r="AJ34" i="18"/>
  <c r="AL34" i="18"/>
  <c r="AM34" i="18"/>
  <c r="AO34" i="18"/>
  <c r="AT34" i="18"/>
  <c r="BE34" i="18"/>
  <c r="BF34" i="18"/>
  <c r="BG34" i="18"/>
  <c r="BH34" i="18"/>
  <c r="BI34" i="18"/>
  <c r="BJ34" i="18"/>
  <c r="BK34" i="18"/>
  <c r="BP34" i="18"/>
  <c r="BS34" i="18"/>
  <c r="BV34" i="18"/>
  <c r="BZ34" i="18"/>
  <c r="CC34" i="18"/>
  <c r="CO34" i="18"/>
  <c r="CP34" i="18"/>
  <c r="CS34" i="18"/>
  <c r="E34" i="18"/>
  <c r="N34" i="15"/>
  <c r="CT35" i="14"/>
  <c r="O34" i="15" s="1"/>
  <c r="CR35" i="14"/>
  <c r="AK35" i="14"/>
  <c r="G34" i="15" s="1"/>
  <c r="C34" i="52" s="1"/>
  <c r="S35" i="14"/>
  <c r="D34" i="15" s="1"/>
  <c r="E35" i="14"/>
  <c r="G35" i="14" s="1"/>
  <c r="I35" i="14"/>
  <c r="K35" i="14"/>
  <c r="M35" i="14"/>
  <c r="T35" i="14"/>
  <c r="U35" i="14"/>
  <c r="Z35" i="14"/>
  <c r="AA35" i="14"/>
  <c r="AC35" i="14"/>
  <c r="AD35" i="14"/>
  <c r="AE35" i="14"/>
  <c r="AF35" i="14"/>
  <c r="AG35" i="14"/>
  <c r="AJ35" i="14"/>
  <c r="AM35" i="14"/>
  <c r="AN35" i="14"/>
  <c r="AO35" i="14"/>
  <c r="AW35" i="14"/>
  <c r="AY35" i="14"/>
  <c r="BB35" i="14"/>
  <c r="BC35" i="14"/>
  <c r="BE35" i="14"/>
  <c r="BF35" i="14"/>
  <c r="BG35" i="14"/>
  <c r="BI35" i="14"/>
  <c r="BK35" i="14"/>
  <c r="BN35" i="14"/>
  <c r="BS35" i="14"/>
  <c r="BU35" i="14"/>
  <c r="BX35" i="14"/>
  <c r="BZ35" i="14"/>
  <c r="CC35" i="14"/>
  <c r="CD35" i="14"/>
  <c r="CG35" i="14"/>
  <c r="CH35" i="14"/>
  <c r="CI35" i="14"/>
  <c r="CJ35" i="14"/>
  <c r="CK35" i="14"/>
  <c r="CS35" i="14"/>
  <c r="H35" i="14"/>
  <c r="N35" i="14" s="1"/>
  <c r="C34" i="15" s="1"/>
  <c r="BX34" i="14"/>
  <c r="CT34" i="14"/>
  <c r="CS34" i="14"/>
  <c r="CK34" i="14"/>
  <c r="CJ34" i="14"/>
  <c r="CI34" i="14"/>
  <c r="CH34" i="14"/>
  <c r="CG34" i="14"/>
  <c r="CD34" i="14"/>
  <c r="CC34" i="14"/>
  <c r="BU34" i="14"/>
  <c r="BS34" i="14"/>
  <c r="BN34" i="14"/>
  <c r="BK34" i="14"/>
  <c r="BI34" i="14"/>
  <c r="BG34" i="14"/>
  <c r="BE34" i="14"/>
  <c r="BC34" i="14"/>
  <c r="BB34" i="14"/>
  <c r="AY34" i="14"/>
  <c r="AW34" i="14"/>
  <c r="AO34" i="14"/>
  <c r="AN34" i="14"/>
  <c r="AM34" i="14"/>
  <c r="AK34" i="14"/>
  <c r="AJ34" i="14"/>
  <c r="AG34" i="14"/>
  <c r="AF34" i="14"/>
  <c r="AE34" i="14"/>
  <c r="AD34" i="14"/>
  <c r="AC34" i="14"/>
  <c r="AA34" i="14"/>
  <c r="Z34" i="14"/>
  <c r="U34" i="14"/>
  <c r="T34" i="14"/>
  <c r="I34" i="14"/>
  <c r="K34" i="14"/>
  <c r="M34" i="14"/>
  <c r="H34" i="14"/>
  <c r="N34" i="14" s="1"/>
  <c r="C34" i="11"/>
  <c r="B34" i="44" s="1"/>
  <c r="D34" i="11"/>
  <c r="B34" i="46" s="1"/>
  <c r="E34" i="11"/>
  <c r="B34" i="48" s="1"/>
  <c r="F34" i="11"/>
  <c r="B34" i="50" s="1"/>
  <c r="G34" i="11"/>
  <c r="B34" i="52" s="1"/>
  <c r="H34" i="11"/>
  <c r="B34" i="54" s="1"/>
  <c r="J34" i="11"/>
  <c r="B34" i="58" s="1"/>
  <c r="K34" i="11"/>
  <c r="B34" i="62" s="1"/>
  <c r="L34" i="11"/>
  <c r="B34" i="64" s="1"/>
  <c r="M34" i="11"/>
  <c r="B34" i="66" s="1"/>
  <c r="O34" i="11"/>
  <c r="B34" i="70" s="1"/>
  <c r="AM35" i="10"/>
  <c r="D35" i="10"/>
  <c r="E35" i="10"/>
  <c r="F35" i="10"/>
  <c r="H35" i="10"/>
  <c r="I35" i="10"/>
  <c r="L35" i="10"/>
  <c r="M35" i="10"/>
  <c r="U35" i="10"/>
  <c r="X35" i="10"/>
  <c r="Y35" i="10"/>
  <c r="Z35" i="10"/>
  <c r="AA35" i="10"/>
  <c r="AB35" i="10"/>
  <c r="AE35" i="10"/>
  <c r="AF35" i="10"/>
  <c r="AG35" i="10"/>
  <c r="AL35" i="10"/>
  <c r="AW35" i="10"/>
  <c r="AY35" i="10"/>
  <c r="BE35" i="10"/>
  <c r="BO35" i="10"/>
  <c r="BQ35" i="10"/>
  <c r="BR35" i="10"/>
  <c r="CB35" i="10"/>
  <c r="CG35" i="10"/>
  <c r="CH35" i="10"/>
  <c r="CK35" i="10"/>
  <c r="CL35" i="10"/>
  <c r="CO35" i="10"/>
  <c r="CS35" i="10"/>
  <c r="C35" i="10"/>
  <c r="B35" i="10"/>
  <c r="G34" i="42" l="1"/>
  <c r="G34" i="66"/>
  <c r="G34" i="62"/>
  <c r="G34" i="58"/>
  <c r="G34" i="56"/>
  <c r="G34" i="54"/>
  <c r="G34" i="52"/>
  <c r="G34" i="50"/>
  <c r="G34" i="48"/>
  <c r="G34" i="46"/>
  <c r="CU35" i="30"/>
  <c r="O34" i="31"/>
  <c r="F34" i="48"/>
  <c r="F34" i="50"/>
  <c r="F34" i="52"/>
  <c r="F34" i="54"/>
  <c r="F34" i="56"/>
  <c r="F34" i="58"/>
  <c r="F34" i="62"/>
  <c r="F34" i="64"/>
  <c r="F34" i="66"/>
  <c r="F34" i="68"/>
  <c r="F34" i="70"/>
  <c r="F34" i="44"/>
  <c r="C33" i="28"/>
  <c r="P34" i="27"/>
  <c r="E34" i="58"/>
  <c r="E34" i="54"/>
  <c r="E34" i="50"/>
  <c r="E34" i="48"/>
  <c r="E34" i="46"/>
  <c r="E34" i="44"/>
  <c r="P34" i="23"/>
  <c r="E34" i="62"/>
  <c r="K34" i="25"/>
  <c r="E34" i="66"/>
  <c r="M34" i="25"/>
  <c r="E34" i="70"/>
  <c r="O34" i="25"/>
  <c r="CR35" i="18"/>
  <c r="N34" i="19" s="1"/>
  <c r="CA35" i="18"/>
  <c r="K34" i="19" s="1"/>
  <c r="BT35" i="18"/>
  <c r="J34" i="19" s="1"/>
  <c r="AV35" i="18"/>
  <c r="H34" i="19" s="1"/>
  <c r="AI35" i="18"/>
  <c r="F34" i="19" s="1"/>
  <c r="S35" i="18"/>
  <c r="D34" i="19" s="1"/>
  <c r="B34" i="19"/>
  <c r="D34" i="70"/>
  <c r="O33" i="20"/>
  <c r="D34" i="68"/>
  <c r="N33" i="20"/>
  <c r="D34" i="64"/>
  <c r="D34" i="62"/>
  <c r="D34" i="58"/>
  <c r="J33" i="20"/>
  <c r="D34" i="54"/>
  <c r="H33" i="20"/>
  <c r="D34" i="52"/>
  <c r="G33" i="20"/>
  <c r="D34" i="46"/>
  <c r="D33" i="20"/>
  <c r="D34" i="50"/>
  <c r="F33" i="20"/>
  <c r="CN35" i="14"/>
  <c r="M34" i="15" s="1"/>
  <c r="CF35" i="14"/>
  <c r="L34" i="15" s="1"/>
  <c r="CA35" i="14"/>
  <c r="K34" i="15" s="1"/>
  <c r="BT35" i="14"/>
  <c r="J34" i="15" s="1"/>
  <c r="BD35" i="14"/>
  <c r="I34" i="15" s="1"/>
  <c r="AV35" i="14"/>
  <c r="H34" i="15" s="1"/>
  <c r="AI35" i="14"/>
  <c r="F34" i="15" s="1"/>
  <c r="V35" i="14"/>
  <c r="E34" i="15" s="1"/>
  <c r="C34" i="44"/>
  <c r="C34" i="66"/>
  <c r="C34" i="64"/>
  <c r="C34" i="62"/>
  <c r="C34" i="58"/>
  <c r="C34" i="56"/>
  <c r="C34" i="54"/>
  <c r="C34" i="50"/>
  <c r="C34" i="48"/>
  <c r="CU35" i="14"/>
  <c r="B34" i="15"/>
  <c r="C34" i="46"/>
  <c r="C34" i="70"/>
  <c r="I34" i="54"/>
  <c r="I34" i="52"/>
  <c r="I34" i="50"/>
  <c r="I34" i="46"/>
  <c r="I34" i="44"/>
  <c r="I34" i="66"/>
  <c r="I34" i="64"/>
  <c r="I34" i="62"/>
  <c r="I34" i="58"/>
  <c r="CU35" i="26"/>
  <c r="CU35" i="22"/>
  <c r="CU271" i="8"/>
  <c r="CU270" i="8"/>
  <c r="CU269" i="8"/>
  <c r="CU268" i="8"/>
  <c r="CU267" i="8"/>
  <c r="CU266" i="8"/>
  <c r="CS271" i="8"/>
  <c r="CS270" i="8"/>
  <c r="CS269" i="8"/>
  <c r="CS268" i="8"/>
  <c r="CS267" i="8"/>
  <c r="CS266" i="8"/>
  <c r="CO271" i="8"/>
  <c r="CO270" i="8"/>
  <c r="CO269" i="8"/>
  <c r="CO268" i="8"/>
  <c r="CO267" i="8"/>
  <c r="CO266" i="8"/>
  <c r="CG271" i="8"/>
  <c r="CG270" i="8"/>
  <c r="CG269" i="8"/>
  <c r="CG268" i="8"/>
  <c r="CG267" i="8"/>
  <c r="CG266" i="8"/>
  <c r="CB271" i="8"/>
  <c r="CB270" i="8"/>
  <c r="CB269" i="8"/>
  <c r="CB268" i="8"/>
  <c r="CB267" i="8"/>
  <c r="CB266" i="8"/>
  <c r="BU271" i="8"/>
  <c r="BU270" i="8"/>
  <c r="BU269" i="8"/>
  <c r="BU268" i="8"/>
  <c r="BU267" i="8"/>
  <c r="BU266" i="8"/>
  <c r="BE271" i="8"/>
  <c r="BE270" i="8"/>
  <c r="BE269" i="8"/>
  <c r="BE268" i="8"/>
  <c r="BE267" i="8"/>
  <c r="BE266" i="8"/>
  <c r="AW271" i="8"/>
  <c r="AW270" i="8"/>
  <c r="AW269" i="8"/>
  <c r="AW268" i="8"/>
  <c r="AW267" i="8"/>
  <c r="AW266" i="8"/>
  <c r="AL271" i="8"/>
  <c r="AL270" i="8"/>
  <c r="AL269" i="8"/>
  <c r="AL268" i="8"/>
  <c r="AL267" i="8"/>
  <c r="AL266" i="8"/>
  <c r="AJ271" i="8"/>
  <c r="AJ270" i="8"/>
  <c r="AJ269" i="8"/>
  <c r="AJ268" i="8"/>
  <c r="AJ267" i="8"/>
  <c r="AJ266" i="8"/>
  <c r="W271" i="8"/>
  <c r="W270" i="8"/>
  <c r="W269" i="8"/>
  <c r="W268" i="8"/>
  <c r="W267" i="8"/>
  <c r="W266" i="8"/>
  <c r="T271" i="8"/>
  <c r="T270" i="8"/>
  <c r="T269" i="8"/>
  <c r="T268" i="8"/>
  <c r="T267" i="8"/>
  <c r="T266" i="8"/>
  <c r="O271" i="8"/>
  <c r="O270" i="8"/>
  <c r="O269" i="8"/>
  <c r="O268" i="8"/>
  <c r="O267" i="8"/>
  <c r="O266" i="8"/>
  <c r="H271" i="8"/>
  <c r="CV271" i="8" s="1"/>
  <c r="H270" i="8"/>
  <c r="CV270" i="8" s="1"/>
  <c r="H269" i="8"/>
  <c r="CV269" i="8" s="1"/>
  <c r="H268" i="8"/>
  <c r="CV268" i="8" s="1"/>
  <c r="H267" i="8"/>
  <c r="CV267" i="8" s="1"/>
  <c r="H266" i="8"/>
  <c r="CV266" i="8" s="1"/>
  <c r="CS271" i="7"/>
  <c r="CS270" i="7"/>
  <c r="CS269" i="7"/>
  <c r="CS268" i="7"/>
  <c r="CS267" i="7"/>
  <c r="CS266" i="7"/>
  <c r="CU271" i="7"/>
  <c r="CU270" i="7"/>
  <c r="CU269" i="7"/>
  <c r="CU268" i="7"/>
  <c r="CU267" i="7"/>
  <c r="CU266" i="7"/>
  <c r="CO271" i="7"/>
  <c r="CO270" i="7"/>
  <c r="CO269" i="7"/>
  <c r="CO268" i="7"/>
  <c r="CO267" i="7"/>
  <c r="CO266" i="7"/>
  <c r="CG271" i="7"/>
  <c r="CG270" i="7"/>
  <c r="CG269" i="7"/>
  <c r="CG268" i="7"/>
  <c r="CG267" i="7"/>
  <c r="CG266" i="7"/>
  <c r="CB271" i="7"/>
  <c r="CB270" i="7"/>
  <c r="CB269" i="7"/>
  <c r="CB268" i="7"/>
  <c r="CB267" i="7"/>
  <c r="CB266" i="7"/>
  <c r="BU271" i="7"/>
  <c r="BU270" i="7"/>
  <c r="BU269" i="7"/>
  <c r="BU268" i="7"/>
  <c r="BU267" i="7"/>
  <c r="BU266" i="7"/>
  <c r="BE271" i="7"/>
  <c r="BE270" i="7"/>
  <c r="BE269" i="7"/>
  <c r="BE268" i="7"/>
  <c r="BE267" i="7"/>
  <c r="BE266" i="7"/>
  <c r="AW271" i="7"/>
  <c r="AW270" i="7"/>
  <c r="AW269" i="7"/>
  <c r="AW268" i="7"/>
  <c r="AW267" i="7"/>
  <c r="AW266" i="7"/>
  <c r="AL271" i="7"/>
  <c r="AL270" i="7"/>
  <c r="AL269" i="7"/>
  <c r="AL268" i="7"/>
  <c r="AL267" i="7"/>
  <c r="AL266" i="7"/>
  <c r="AJ271" i="7"/>
  <c r="AJ270" i="7"/>
  <c r="AJ269" i="7"/>
  <c r="AJ268" i="7"/>
  <c r="AJ267" i="7"/>
  <c r="AJ266" i="7"/>
  <c r="W271" i="7"/>
  <c r="W270" i="7"/>
  <c r="W269" i="7"/>
  <c r="W268" i="7"/>
  <c r="W267" i="7"/>
  <c r="W266" i="7"/>
  <c r="T271" i="7"/>
  <c r="T270" i="7"/>
  <c r="T269" i="7"/>
  <c r="T268" i="7"/>
  <c r="T267" i="7"/>
  <c r="T266" i="7"/>
  <c r="O271" i="7"/>
  <c r="O270" i="7"/>
  <c r="O269" i="7"/>
  <c r="O268" i="7"/>
  <c r="O267" i="7"/>
  <c r="O266" i="7"/>
  <c r="H271" i="7"/>
  <c r="H270" i="7"/>
  <c r="H269" i="7"/>
  <c r="H268" i="7"/>
  <c r="H267" i="7"/>
  <c r="H266" i="7"/>
  <c r="CU271" i="5"/>
  <c r="CU270" i="5"/>
  <c r="CU269" i="5"/>
  <c r="CU268" i="5"/>
  <c r="CU267" i="5"/>
  <c r="CU266" i="5"/>
  <c r="CS271" i="5"/>
  <c r="CS270" i="5"/>
  <c r="CS269" i="5"/>
  <c r="CS268" i="5"/>
  <c r="CS267" i="5"/>
  <c r="CS266" i="5"/>
  <c r="CO271" i="5"/>
  <c r="CO270" i="5"/>
  <c r="CO269" i="5"/>
  <c r="CO268" i="5"/>
  <c r="CO267" i="5"/>
  <c r="CO266" i="5"/>
  <c r="CG271" i="5"/>
  <c r="CG270" i="5"/>
  <c r="CG269" i="5"/>
  <c r="CG268" i="5"/>
  <c r="CG267" i="5"/>
  <c r="CG266" i="5"/>
  <c r="CB271" i="5"/>
  <c r="CB270" i="5"/>
  <c r="CB269" i="5"/>
  <c r="CB268" i="5"/>
  <c r="CB267" i="5"/>
  <c r="CB266" i="5"/>
  <c r="BU271" i="5"/>
  <c r="BU270" i="5"/>
  <c r="BU269" i="5"/>
  <c r="BU268" i="5"/>
  <c r="BU267" i="5"/>
  <c r="BU266" i="5"/>
  <c r="BE271" i="5"/>
  <c r="BE270" i="5"/>
  <c r="BE269" i="5"/>
  <c r="BE268" i="5"/>
  <c r="BE267" i="5"/>
  <c r="BE266" i="5"/>
  <c r="AW271" i="5"/>
  <c r="AW270" i="5"/>
  <c r="AW269" i="5"/>
  <c r="AW268" i="5"/>
  <c r="AW267" i="5"/>
  <c r="AW266" i="5"/>
  <c r="AL271" i="5"/>
  <c r="AL270" i="5"/>
  <c r="AL269" i="5"/>
  <c r="AL268" i="5"/>
  <c r="AL267" i="5"/>
  <c r="AL266" i="5"/>
  <c r="AJ271" i="5"/>
  <c r="AJ270" i="5"/>
  <c r="AJ269" i="5"/>
  <c r="AJ268" i="5"/>
  <c r="AJ267" i="5"/>
  <c r="AJ266" i="5"/>
  <c r="W271" i="5"/>
  <c r="W270" i="5"/>
  <c r="W269" i="5"/>
  <c r="W268" i="5"/>
  <c r="W267" i="5"/>
  <c r="W266" i="5"/>
  <c r="T271" i="5"/>
  <c r="T270" i="5"/>
  <c r="T269" i="5"/>
  <c r="T268" i="5"/>
  <c r="T267" i="5"/>
  <c r="T266" i="5"/>
  <c r="O271" i="5"/>
  <c r="O270" i="5"/>
  <c r="O269" i="5"/>
  <c r="O268" i="5"/>
  <c r="O267" i="5"/>
  <c r="O266" i="5"/>
  <c r="H271" i="5"/>
  <c r="H270" i="5"/>
  <c r="H269" i="5"/>
  <c r="H268" i="5"/>
  <c r="H267" i="5"/>
  <c r="H266" i="5"/>
  <c r="CS271" i="2"/>
  <c r="CU271" i="2" s="1"/>
  <c r="CS270" i="2"/>
  <c r="CU270" i="2" s="1"/>
  <c r="CS269" i="2"/>
  <c r="CU269" i="2" s="1"/>
  <c r="CS268" i="2"/>
  <c r="CU268" i="2" s="1"/>
  <c r="CS267" i="2"/>
  <c r="CU267" i="2" s="1"/>
  <c r="CS266" i="2"/>
  <c r="CU266" i="2" s="1"/>
  <c r="CO271" i="2"/>
  <c r="CO270" i="2"/>
  <c r="CO269" i="2"/>
  <c r="CO268" i="2"/>
  <c r="CO267" i="2"/>
  <c r="CO266" i="2"/>
  <c r="CG271" i="2"/>
  <c r="CG270" i="2"/>
  <c r="CG269" i="2"/>
  <c r="CG268" i="2"/>
  <c r="CG267" i="2"/>
  <c r="CG266" i="2"/>
  <c r="CB271" i="2"/>
  <c r="CB270" i="2"/>
  <c r="CB269" i="2"/>
  <c r="CB268" i="2"/>
  <c r="CB267" i="2"/>
  <c r="CB266" i="2"/>
  <c r="BU267" i="2"/>
  <c r="BU268" i="2"/>
  <c r="BU269" i="2"/>
  <c r="BU270" i="2"/>
  <c r="BU271" i="2"/>
  <c r="BU266" i="2"/>
  <c r="BE271" i="2"/>
  <c r="BE270" i="2"/>
  <c r="BE269" i="2"/>
  <c r="BE268" i="2"/>
  <c r="BE267" i="2"/>
  <c r="BE266" i="2"/>
  <c r="AW271" i="2"/>
  <c r="AW270" i="2"/>
  <c r="AW269" i="2"/>
  <c r="AW268" i="2"/>
  <c r="AW267" i="2"/>
  <c r="AW266" i="2"/>
  <c r="AL271" i="2"/>
  <c r="AL270" i="2"/>
  <c r="AL269" i="2"/>
  <c r="AL268" i="2"/>
  <c r="AL267" i="2"/>
  <c r="AL266" i="2"/>
  <c r="AJ271" i="2"/>
  <c r="AJ270" i="2"/>
  <c r="AJ269" i="2"/>
  <c r="AJ268" i="2"/>
  <c r="AJ267" i="2"/>
  <c r="AJ266" i="2"/>
  <c r="W271" i="2"/>
  <c r="W270" i="2"/>
  <c r="W269" i="2"/>
  <c r="W268" i="2"/>
  <c r="W267" i="2"/>
  <c r="W266" i="2"/>
  <c r="T271" i="2"/>
  <c r="T270" i="2"/>
  <c r="T269" i="2"/>
  <c r="T268" i="2"/>
  <c r="T267" i="2"/>
  <c r="T266" i="2"/>
  <c r="O271" i="2"/>
  <c r="O270" i="2"/>
  <c r="O269" i="2"/>
  <c r="O268" i="2"/>
  <c r="O267" i="2"/>
  <c r="O266" i="2"/>
  <c r="H271" i="2"/>
  <c r="H270" i="2"/>
  <c r="H269" i="2"/>
  <c r="H268" i="2"/>
  <c r="H267" i="2"/>
  <c r="H266" i="2"/>
  <c r="CU271" i="1"/>
  <c r="CU270" i="1"/>
  <c r="CU269" i="1"/>
  <c r="CU268" i="1"/>
  <c r="CU267" i="1"/>
  <c r="CU266" i="1"/>
  <c r="CS271" i="1"/>
  <c r="CS270" i="1"/>
  <c r="CS269" i="1"/>
  <c r="CS268" i="1"/>
  <c r="CS267" i="1"/>
  <c r="CS266" i="1"/>
  <c r="CO271" i="1"/>
  <c r="CO270" i="1"/>
  <c r="CO269" i="1"/>
  <c r="CO268" i="1"/>
  <c r="CO267" i="1"/>
  <c r="CO266" i="1"/>
  <c r="CG266" i="1"/>
  <c r="CG267" i="1"/>
  <c r="CG268" i="1"/>
  <c r="CG269" i="1"/>
  <c r="CG270" i="1"/>
  <c r="CG271" i="1"/>
  <c r="CB271" i="1"/>
  <c r="CB270" i="1"/>
  <c r="CB269" i="1"/>
  <c r="CB268" i="1"/>
  <c r="CB267" i="1"/>
  <c r="CB266" i="1"/>
  <c r="BU271" i="1"/>
  <c r="BU270" i="1"/>
  <c r="BU269" i="1"/>
  <c r="BU268" i="1"/>
  <c r="BU267" i="1"/>
  <c r="BU266" i="1"/>
  <c r="BE271" i="1"/>
  <c r="BE270" i="1"/>
  <c r="BE269" i="1"/>
  <c r="BE268" i="1"/>
  <c r="BE267" i="1"/>
  <c r="BE266" i="1"/>
  <c r="AW271" i="1"/>
  <c r="AW270" i="1"/>
  <c r="AW269" i="1"/>
  <c r="AW268" i="1"/>
  <c r="AW267" i="1"/>
  <c r="AW266" i="1"/>
  <c r="AL271" i="1"/>
  <c r="AL270" i="1"/>
  <c r="AL269" i="1"/>
  <c r="AL268" i="1"/>
  <c r="AL267" i="1"/>
  <c r="AL266" i="1"/>
  <c r="AJ271" i="1"/>
  <c r="AJ270" i="1"/>
  <c r="AJ269" i="1"/>
  <c r="AJ268" i="1"/>
  <c r="AJ267" i="1"/>
  <c r="AJ266" i="1"/>
  <c r="W271" i="1"/>
  <c r="W270" i="1"/>
  <c r="W269" i="1"/>
  <c r="W268" i="1"/>
  <c r="W267" i="1"/>
  <c r="W266" i="1"/>
  <c r="T271" i="1"/>
  <c r="T270" i="1"/>
  <c r="T269" i="1"/>
  <c r="T268" i="1"/>
  <c r="T267" i="1"/>
  <c r="T266" i="1"/>
  <c r="O271" i="1"/>
  <c r="O270" i="1"/>
  <c r="O269" i="1"/>
  <c r="O268" i="1"/>
  <c r="O267" i="1"/>
  <c r="O266" i="1"/>
  <c r="H267" i="1"/>
  <c r="H268" i="1"/>
  <c r="H269" i="1"/>
  <c r="H270" i="1"/>
  <c r="H271" i="1"/>
  <c r="H266" i="1"/>
  <c r="G34" i="70" l="1"/>
  <c r="I34" i="70" s="1"/>
  <c r="P34" i="31"/>
  <c r="F34" i="39"/>
  <c r="B34" i="29"/>
  <c r="O34" i="29"/>
  <c r="N34" i="29"/>
  <c r="M34" i="29"/>
  <c r="L34" i="29"/>
  <c r="K34" i="29"/>
  <c r="J34" i="29"/>
  <c r="I34" i="29"/>
  <c r="H34" i="29"/>
  <c r="G34" i="29"/>
  <c r="F34" i="29"/>
  <c r="E34" i="29"/>
  <c r="E34" i="39"/>
  <c r="C34" i="25"/>
  <c r="D34" i="25"/>
  <c r="E34" i="25"/>
  <c r="F34" i="25"/>
  <c r="H34" i="25"/>
  <c r="J34" i="25"/>
  <c r="V35" i="18"/>
  <c r="E34" i="19" s="1"/>
  <c r="CV266" i="5"/>
  <c r="CV267" i="5"/>
  <c r="CV268" i="5"/>
  <c r="CV269" i="5"/>
  <c r="CV270" i="5"/>
  <c r="D34" i="48"/>
  <c r="I34" i="48" s="1"/>
  <c r="E33" i="20"/>
  <c r="CV271" i="5"/>
  <c r="CU35" i="18"/>
  <c r="D34" i="42"/>
  <c r="B33" i="20"/>
  <c r="P34" i="19"/>
  <c r="C34" i="42"/>
  <c r="P34" i="15"/>
  <c r="CV266" i="1"/>
  <c r="CV267" i="1"/>
  <c r="CV268" i="1"/>
  <c r="CV269" i="1"/>
  <c r="CV270" i="1"/>
  <c r="B34" i="11"/>
  <c r="I34" i="11"/>
  <c r="B34" i="56" s="1"/>
  <c r="I34" i="56" s="1"/>
  <c r="N34" i="11"/>
  <c r="B34" i="68" s="1"/>
  <c r="I34" i="68" s="1"/>
  <c r="CV271" i="1"/>
  <c r="C34" i="57"/>
  <c r="D34" i="57"/>
  <c r="E34" i="57"/>
  <c r="F34" i="57"/>
  <c r="G34" i="57"/>
  <c r="H34" i="57"/>
  <c r="B34" i="57"/>
  <c r="I34" i="57" s="1"/>
  <c r="C34" i="59"/>
  <c r="D34" i="59"/>
  <c r="E34" i="59"/>
  <c r="F34" i="59"/>
  <c r="G34" i="59"/>
  <c r="H34" i="59"/>
  <c r="B34" i="59"/>
  <c r="I34" i="59" s="1"/>
  <c r="C34" i="63"/>
  <c r="D34" i="63"/>
  <c r="E34" i="63"/>
  <c r="F34" i="63"/>
  <c r="G34" i="63"/>
  <c r="H34" i="63"/>
  <c r="I34" i="63"/>
  <c r="B34" i="63"/>
  <c r="G34" i="65"/>
  <c r="H34" i="65"/>
  <c r="I34" i="65"/>
  <c r="F34" i="65"/>
  <c r="E34" i="65"/>
  <c r="D34" i="65"/>
  <c r="C34" i="65"/>
  <c r="B34" i="65"/>
  <c r="C34" i="67"/>
  <c r="D34" i="67"/>
  <c r="E34" i="67"/>
  <c r="F34" i="67"/>
  <c r="G34" i="67"/>
  <c r="H34" i="67"/>
  <c r="I34" i="67"/>
  <c r="B34" i="67"/>
  <c r="C34" i="69"/>
  <c r="D34" i="69"/>
  <c r="E34" i="69"/>
  <c r="F34" i="69"/>
  <c r="G34" i="69"/>
  <c r="H34" i="69"/>
  <c r="I34" i="69"/>
  <c r="B34" i="69"/>
  <c r="C34" i="71"/>
  <c r="D34" i="71"/>
  <c r="E34" i="71"/>
  <c r="F34" i="71"/>
  <c r="G34" i="71"/>
  <c r="H34" i="71"/>
  <c r="I34" i="71"/>
  <c r="B34" i="71"/>
  <c r="C34" i="45"/>
  <c r="D34" i="45"/>
  <c r="E34" i="45"/>
  <c r="F34" i="45"/>
  <c r="G34" i="45"/>
  <c r="H34" i="45"/>
  <c r="B34" i="45"/>
  <c r="I34" i="45" s="1"/>
  <c r="C34" i="47"/>
  <c r="D34" i="47"/>
  <c r="E34" i="47"/>
  <c r="F34" i="47"/>
  <c r="G34" i="47"/>
  <c r="H34" i="47"/>
  <c r="B34" i="47"/>
  <c r="I34" i="47" s="1"/>
  <c r="C34" i="49"/>
  <c r="D34" i="49"/>
  <c r="E34" i="49"/>
  <c r="F34" i="49"/>
  <c r="G34" i="49"/>
  <c r="H34" i="49"/>
  <c r="B34" i="49"/>
  <c r="I34" i="49" s="1"/>
  <c r="C34" i="51"/>
  <c r="D34" i="51"/>
  <c r="E34" i="51"/>
  <c r="F34" i="51"/>
  <c r="G34" i="51"/>
  <c r="H34" i="51"/>
  <c r="B34" i="51"/>
  <c r="I34" i="51" s="1"/>
  <c r="H34" i="53"/>
  <c r="G34" i="53"/>
  <c r="F34" i="53"/>
  <c r="E34" i="53"/>
  <c r="D34" i="53"/>
  <c r="C34" i="53"/>
  <c r="B34" i="53"/>
  <c r="I34" i="53" s="1"/>
  <c r="C34" i="55"/>
  <c r="D34" i="55"/>
  <c r="E34" i="55"/>
  <c r="F34" i="55"/>
  <c r="G34" i="55"/>
  <c r="H34" i="55"/>
  <c r="B34" i="55"/>
  <c r="I34" i="55" s="1"/>
  <c r="CV266" i="7"/>
  <c r="CV267" i="7"/>
  <c r="CV268" i="7"/>
  <c r="CV269" i="7"/>
  <c r="CV270" i="7"/>
  <c r="CV271" i="7"/>
  <c r="CV266" i="2"/>
  <c r="CV267" i="2"/>
  <c r="CV268" i="2"/>
  <c r="CV269" i="2"/>
  <c r="CV270" i="2"/>
  <c r="CV271" i="2"/>
  <c r="AL271" i="6"/>
  <c r="AL270" i="6"/>
  <c r="AL269" i="6"/>
  <c r="AL268" i="6"/>
  <c r="AL267" i="6"/>
  <c r="AL266" i="6"/>
  <c r="AL265" i="6"/>
  <c r="AL264" i="6"/>
  <c r="AL263" i="6"/>
  <c r="AL262" i="6"/>
  <c r="AL261" i="6"/>
  <c r="AL260" i="6"/>
  <c r="AL259" i="6"/>
  <c r="AL258" i="6"/>
  <c r="AL257" i="6"/>
  <c r="AL256" i="6"/>
  <c r="H266" i="6"/>
  <c r="O266" i="6"/>
  <c r="T266" i="6"/>
  <c r="W266" i="6"/>
  <c r="AJ266" i="6"/>
  <c r="AW266" i="6"/>
  <c r="BE266" i="6"/>
  <c r="BU266" i="6"/>
  <c r="CB266" i="6"/>
  <c r="CG266" i="6"/>
  <c r="CO266" i="6"/>
  <c r="CS266" i="6"/>
  <c r="CV266" i="6" s="1"/>
  <c r="H267" i="6"/>
  <c r="O267" i="6"/>
  <c r="T267" i="6"/>
  <c r="W267" i="6"/>
  <c r="AJ267" i="6"/>
  <c r="AW267" i="6"/>
  <c r="BE267" i="6"/>
  <c r="BU267" i="6"/>
  <c r="CB267" i="6"/>
  <c r="CG267" i="6"/>
  <c r="CO267" i="6"/>
  <c r="CS267" i="6"/>
  <c r="CU267" i="6"/>
  <c r="CV267" i="6"/>
  <c r="H268" i="6"/>
  <c r="O268" i="6"/>
  <c r="T268" i="6"/>
  <c r="W268" i="6"/>
  <c r="AJ268" i="6"/>
  <c r="AW268" i="6"/>
  <c r="BE268" i="6"/>
  <c r="BU268" i="6"/>
  <c r="CB268" i="6"/>
  <c r="CG268" i="6"/>
  <c r="CO268" i="6"/>
  <c r="CS268" i="6"/>
  <c r="CU268" i="6"/>
  <c r="CV268" i="6"/>
  <c r="H269" i="6"/>
  <c r="O269" i="6"/>
  <c r="T269" i="6"/>
  <c r="W269" i="6"/>
  <c r="AJ269" i="6"/>
  <c r="AW269" i="6"/>
  <c r="BE269" i="6"/>
  <c r="BU269" i="6"/>
  <c r="CB269" i="6"/>
  <c r="CG269" i="6"/>
  <c r="CO269" i="6"/>
  <c r="CS269" i="6"/>
  <c r="CU269" i="6"/>
  <c r="CV269" i="6"/>
  <c r="H270" i="6"/>
  <c r="O270" i="6"/>
  <c r="T270" i="6"/>
  <c r="W270" i="6"/>
  <c r="AJ270" i="6"/>
  <c r="AW270" i="6"/>
  <c r="BE270" i="6"/>
  <c r="BU270" i="6"/>
  <c r="CB270" i="6"/>
  <c r="CG270" i="6"/>
  <c r="CO270" i="6"/>
  <c r="CS270" i="6"/>
  <c r="CU270" i="6"/>
  <c r="CV270" i="6"/>
  <c r="H271" i="6"/>
  <c r="O271" i="6"/>
  <c r="T271" i="6"/>
  <c r="W271" i="6"/>
  <c r="AJ271" i="6"/>
  <c r="AW271" i="6"/>
  <c r="BE271" i="6"/>
  <c r="BU271" i="6"/>
  <c r="CB271" i="6"/>
  <c r="CG271" i="6"/>
  <c r="CO271" i="6"/>
  <c r="CS271" i="6"/>
  <c r="CU271" i="6"/>
  <c r="CV271" i="6"/>
  <c r="CB265" i="1"/>
  <c r="CB264" i="1"/>
  <c r="CB263" i="1"/>
  <c r="CB262" i="1"/>
  <c r="CB261" i="1"/>
  <c r="CB260" i="1"/>
  <c r="CB259" i="1"/>
  <c r="CB258" i="1"/>
  <c r="CB257" i="1"/>
  <c r="CB256" i="1"/>
  <c r="CB255" i="1"/>
  <c r="CB254" i="1"/>
  <c r="CB253" i="1"/>
  <c r="CB252" i="1"/>
  <c r="CB251" i="1"/>
  <c r="CB250" i="1"/>
  <c r="CB249" i="1"/>
  <c r="CB248" i="1"/>
  <c r="CB247" i="1"/>
  <c r="CB246" i="1"/>
  <c r="CB245" i="1"/>
  <c r="CB244" i="1"/>
  <c r="CB243" i="1"/>
  <c r="CB242" i="1"/>
  <c r="CB241"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G34" i="39" l="1"/>
  <c r="B34" i="34"/>
  <c r="M34" i="34"/>
  <c r="K34" i="34"/>
  <c r="J34" i="34"/>
  <c r="I34" i="34"/>
  <c r="H34" i="34"/>
  <c r="G34" i="34"/>
  <c r="F34" i="34"/>
  <c r="E34" i="34"/>
  <c r="D34" i="34"/>
  <c r="O34" i="34"/>
  <c r="P34" i="29"/>
  <c r="P34" i="25"/>
  <c r="D34" i="39"/>
  <c r="D33" i="40" s="1"/>
  <c r="P33" i="20"/>
  <c r="O34" i="21"/>
  <c r="N34" i="21"/>
  <c r="L34" i="21"/>
  <c r="K34" i="21"/>
  <c r="J34" i="21"/>
  <c r="H34" i="21"/>
  <c r="G34" i="21"/>
  <c r="D34" i="21"/>
  <c r="F34" i="21"/>
  <c r="B34" i="21"/>
  <c r="E34" i="21"/>
  <c r="C34" i="39"/>
  <c r="C34" i="17"/>
  <c r="M34" i="17"/>
  <c r="L34" i="17"/>
  <c r="K34" i="17"/>
  <c r="J34" i="17"/>
  <c r="I34" i="17"/>
  <c r="H34" i="17"/>
  <c r="F34" i="17"/>
  <c r="E34" i="17"/>
  <c r="D34" i="17"/>
  <c r="O34" i="17"/>
  <c r="B34" i="17"/>
  <c r="P34" i="17" s="1"/>
  <c r="CU35" i="10"/>
  <c r="B34" i="42"/>
  <c r="P34" i="11"/>
  <c r="H33" i="70"/>
  <c r="H33" i="68"/>
  <c r="H33" i="66"/>
  <c r="H33" i="64"/>
  <c r="H33" i="62"/>
  <c r="H33" i="58"/>
  <c r="H33" i="56"/>
  <c r="H33" i="54"/>
  <c r="H33" i="52"/>
  <c r="H33" i="50"/>
  <c r="H33" i="48"/>
  <c r="H33" i="46"/>
  <c r="H33" i="44"/>
  <c r="AJ254" i="6"/>
  <c r="P34" i="34" l="1"/>
  <c r="P34" i="21"/>
  <c r="B34" i="39"/>
  <c r="I34" i="39" s="1"/>
  <c r="C34" i="13"/>
  <c r="E34" i="13"/>
  <c r="F34" i="13"/>
  <c r="H34" i="13"/>
  <c r="I34" i="13"/>
  <c r="J34" i="13"/>
  <c r="L34" i="13"/>
  <c r="M34" i="13"/>
  <c r="N34" i="13"/>
  <c r="O34" i="13"/>
  <c r="B34" i="13"/>
  <c r="P34" i="13" s="1"/>
  <c r="I34" i="42"/>
  <c r="B34" i="43"/>
  <c r="CL34" i="10"/>
  <c r="CS34" i="10"/>
  <c r="CO34" i="10"/>
  <c r="CK34" i="10"/>
  <c r="CH34" i="10"/>
  <c r="CG34" i="10"/>
  <c r="CB34" i="10"/>
  <c r="BR34" i="10"/>
  <c r="BQ34" i="10"/>
  <c r="BO34" i="10"/>
  <c r="BE34" i="10"/>
  <c r="AY34" i="10"/>
  <c r="AW34" i="10"/>
  <c r="AM34" i="10"/>
  <c r="AL34" i="10"/>
  <c r="AV34" i="10" s="1"/>
  <c r="AG34" i="10"/>
  <c r="AF34" i="10"/>
  <c r="AE34" i="10"/>
  <c r="AA34" i="10"/>
  <c r="Z34" i="10"/>
  <c r="Y34" i="10"/>
  <c r="X34" i="10"/>
  <c r="U34" i="10"/>
  <c r="L34" i="10"/>
  <c r="I34" i="10"/>
  <c r="H34" i="10"/>
  <c r="CS256" i="8"/>
  <c r="CS257" i="8"/>
  <c r="CS258" i="8"/>
  <c r="CS259" i="8"/>
  <c r="CS260" i="8"/>
  <c r="CS261" i="8"/>
  <c r="CS262" i="8"/>
  <c r="CS263" i="8"/>
  <c r="CS264" i="8"/>
  <c r="CS265" i="8"/>
  <c r="CU256" i="8"/>
  <c r="CU257" i="8"/>
  <c r="CU258" i="8"/>
  <c r="CU259" i="8"/>
  <c r="CU260" i="8"/>
  <c r="CU261" i="8"/>
  <c r="CU262" i="8"/>
  <c r="CU263" i="8"/>
  <c r="CU264" i="8"/>
  <c r="CU265" i="8"/>
  <c r="CO256" i="8"/>
  <c r="CO257" i="8"/>
  <c r="CO258" i="8"/>
  <c r="CO259" i="8"/>
  <c r="CO260" i="8"/>
  <c r="CO261" i="8"/>
  <c r="CO262" i="8"/>
  <c r="CO263" i="8"/>
  <c r="CO264" i="8"/>
  <c r="CO265" i="8"/>
  <c r="CG256" i="8"/>
  <c r="CG257" i="8"/>
  <c r="CG258" i="8"/>
  <c r="CG259" i="8"/>
  <c r="CG260" i="8"/>
  <c r="CG261" i="8"/>
  <c r="CG262" i="8"/>
  <c r="CG263" i="8"/>
  <c r="CG264" i="8"/>
  <c r="CG265" i="8"/>
  <c r="CB256" i="8"/>
  <c r="CB257" i="8"/>
  <c r="CB258" i="8"/>
  <c r="CB259" i="8"/>
  <c r="CB260" i="8"/>
  <c r="CB261" i="8"/>
  <c r="CB262" i="8"/>
  <c r="CB263" i="8"/>
  <c r="CB264" i="8"/>
  <c r="CB265" i="8"/>
  <c r="BU256" i="8"/>
  <c r="BU257" i="8"/>
  <c r="BU258" i="8"/>
  <c r="BU259" i="8"/>
  <c r="BU260" i="8"/>
  <c r="BU261" i="8"/>
  <c r="BU262" i="8"/>
  <c r="BU263" i="8"/>
  <c r="BU264" i="8"/>
  <c r="BU265" i="8"/>
  <c r="BE256" i="8"/>
  <c r="BE257" i="8"/>
  <c r="BE258" i="8"/>
  <c r="BE259" i="8"/>
  <c r="BE260" i="8"/>
  <c r="BE261" i="8"/>
  <c r="BE262" i="8"/>
  <c r="BE263" i="8"/>
  <c r="BE264" i="8"/>
  <c r="BE265" i="8"/>
  <c r="AW256" i="8"/>
  <c r="AW257" i="8"/>
  <c r="AW258" i="8"/>
  <c r="AW259" i="8"/>
  <c r="AW260" i="8"/>
  <c r="AW261" i="8"/>
  <c r="AW262" i="8"/>
  <c r="AW263" i="8"/>
  <c r="AW264" i="8"/>
  <c r="AW265" i="8"/>
  <c r="AL256" i="8"/>
  <c r="AL257" i="8"/>
  <c r="AL258" i="8"/>
  <c r="AL259" i="8"/>
  <c r="AL260" i="8"/>
  <c r="AL261" i="8"/>
  <c r="AL262" i="8"/>
  <c r="AL263" i="8"/>
  <c r="AL264" i="8"/>
  <c r="AL265" i="8"/>
  <c r="AJ256" i="8"/>
  <c r="AJ257" i="8"/>
  <c r="AJ258" i="8"/>
  <c r="AJ259" i="8"/>
  <c r="AJ260" i="8"/>
  <c r="AJ261" i="8"/>
  <c r="AJ262" i="8"/>
  <c r="AJ263" i="8"/>
  <c r="AJ264" i="8"/>
  <c r="AJ265" i="8"/>
  <c r="W256" i="8"/>
  <c r="W257" i="8"/>
  <c r="W258" i="8"/>
  <c r="W259" i="8"/>
  <c r="W260" i="8"/>
  <c r="W261" i="8"/>
  <c r="W262" i="8"/>
  <c r="W263" i="8"/>
  <c r="W264" i="8"/>
  <c r="W265" i="8"/>
  <c r="T256" i="8"/>
  <c r="T257" i="8"/>
  <c r="T258" i="8"/>
  <c r="T259" i="8"/>
  <c r="T260" i="8"/>
  <c r="T261" i="8"/>
  <c r="T262" i="8"/>
  <c r="T263" i="8"/>
  <c r="T264" i="8"/>
  <c r="T265" i="8"/>
  <c r="O256" i="8"/>
  <c r="O257" i="8"/>
  <c r="O258" i="8"/>
  <c r="O259" i="8"/>
  <c r="O260" i="8"/>
  <c r="O261" i="8"/>
  <c r="O262" i="8"/>
  <c r="O263" i="8"/>
  <c r="O264" i="8"/>
  <c r="O265" i="8"/>
  <c r="H256" i="8"/>
  <c r="CV256" i="8" s="1"/>
  <c r="H257" i="8"/>
  <c r="CV257" i="8" s="1"/>
  <c r="H258" i="8"/>
  <c r="CV258" i="8" s="1"/>
  <c r="H259" i="8"/>
  <c r="CV259" i="8" s="1"/>
  <c r="H260" i="8"/>
  <c r="CV260" i="8" s="1"/>
  <c r="H261" i="8"/>
  <c r="CV261" i="8" s="1"/>
  <c r="H262" i="8"/>
  <c r="CV262" i="8" s="1"/>
  <c r="H263" i="8"/>
  <c r="CV263" i="8" s="1"/>
  <c r="H264" i="8"/>
  <c r="CV264" i="8" s="1"/>
  <c r="H265" i="8"/>
  <c r="CV265" i="8" s="1"/>
  <c r="CU256" i="7"/>
  <c r="CU257" i="7"/>
  <c r="CU258" i="7"/>
  <c r="CU259" i="7"/>
  <c r="CU260" i="7"/>
  <c r="CU261" i="7"/>
  <c r="CU262" i="7"/>
  <c r="CU263" i="7"/>
  <c r="CU264" i="7"/>
  <c r="CU265" i="7"/>
  <c r="CS256" i="7"/>
  <c r="CS257" i="7"/>
  <c r="CS258" i="7"/>
  <c r="CS259" i="7"/>
  <c r="CS260" i="7"/>
  <c r="CS261" i="7"/>
  <c r="CS262" i="7"/>
  <c r="CS263" i="7"/>
  <c r="CS264" i="7"/>
  <c r="CS265" i="7"/>
  <c r="CO256" i="7"/>
  <c r="CO257" i="7"/>
  <c r="CO258" i="7"/>
  <c r="CO259" i="7"/>
  <c r="CO260" i="7"/>
  <c r="CO261" i="7"/>
  <c r="CO262" i="7"/>
  <c r="CO263" i="7"/>
  <c r="CO264" i="7"/>
  <c r="CO265" i="7"/>
  <c r="CG256" i="7"/>
  <c r="CG257" i="7"/>
  <c r="CG258" i="7"/>
  <c r="CG259" i="7"/>
  <c r="CG260" i="7"/>
  <c r="CG261" i="7"/>
  <c r="CG262" i="7"/>
  <c r="CG263" i="7"/>
  <c r="CG264" i="7"/>
  <c r="CG265" i="7"/>
  <c r="CB256" i="7"/>
  <c r="CB257" i="7"/>
  <c r="CB258" i="7"/>
  <c r="CB259" i="7"/>
  <c r="CB260" i="7"/>
  <c r="CB261" i="7"/>
  <c r="CB262" i="7"/>
  <c r="CB263" i="7"/>
  <c r="CB264" i="7"/>
  <c r="CB265" i="7"/>
  <c r="BU256" i="7"/>
  <c r="BU257" i="7"/>
  <c r="BU258" i="7"/>
  <c r="BU259" i="7"/>
  <c r="BU260" i="7"/>
  <c r="BU261" i="7"/>
  <c r="BU262" i="7"/>
  <c r="BU263" i="7"/>
  <c r="BU264" i="7"/>
  <c r="BU265" i="7"/>
  <c r="BE256" i="7"/>
  <c r="BE257" i="7"/>
  <c r="BE258" i="7"/>
  <c r="BE259" i="7"/>
  <c r="BE260" i="7"/>
  <c r="BE261" i="7"/>
  <c r="BE262" i="7"/>
  <c r="BE263" i="7"/>
  <c r="BE264" i="7"/>
  <c r="BE265" i="7"/>
  <c r="AW256" i="7"/>
  <c r="AW257" i="7"/>
  <c r="AW258" i="7"/>
  <c r="AW259" i="7"/>
  <c r="AW260" i="7"/>
  <c r="AW261" i="7"/>
  <c r="AW262" i="7"/>
  <c r="AW263" i="7"/>
  <c r="AW264" i="7"/>
  <c r="AW265" i="7"/>
  <c r="AL256" i="7"/>
  <c r="AL257" i="7"/>
  <c r="AL258" i="7"/>
  <c r="AL259" i="7"/>
  <c r="AL260" i="7"/>
  <c r="AL261" i="7"/>
  <c r="AL262" i="7"/>
  <c r="AL263" i="7"/>
  <c r="AL264" i="7"/>
  <c r="AL265" i="7"/>
  <c r="AJ256" i="7"/>
  <c r="AJ257" i="7"/>
  <c r="AJ258" i="7"/>
  <c r="AJ259" i="7"/>
  <c r="AJ260" i="7"/>
  <c r="AJ261" i="7"/>
  <c r="AJ262" i="7"/>
  <c r="AJ263" i="7"/>
  <c r="AJ264" i="7"/>
  <c r="AJ265" i="7"/>
  <c r="W257" i="7"/>
  <c r="W258" i="7"/>
  <c r="W259" i="7"/>
  <c r="W260" i="7"/>
  <c r="W261" i="7"/>
  <c r="W262" i="7"/>
  <c r="W263" i="7"/>
  <c r="W264" i="7"/>
  <c r="W265" i="7"/>
  <c r="W256" i="7"/>
  <c r="T256" i="7"/>
  <c r="T257" i="7"/>
  <c r="T258" i="7"/>
  <c r="T259" i="7"/>
  <c r="T260" i="7"/>
  <c r="T261" i="7"/>
  <c r="T262" i="7"/>
  <c r="T263" i="7"/>
  <c r="T264" i="7"/>
  <c r="T265" i="7"/>
  <c r="O256" i="7"/>
  <c r="O257" i="7"/>
  <c r="O258" i="7"/>
  <c r="O259" i="7"/>
  <c r="O260" i="7"/>
  <c r="O261" i="7"/>
  <c r="O262" i="7"/>
  <c r="O263" i="7"/>
  <c r="O264" i="7"/>
  <c r="O265" i="7"/>
  <c r="H256" i="7"/>
  <c r="CV256" i="7" s="1"/>
  <c r="H257" i="7"/>
  <c r="CV257" i="7" s="1"/>
  <c r="H258" i="7"/>
  <c r="CV258" i="7" s="1"/>
  <c r="H259" i="7"/>
  <c r="CV259" i="7" s="1"/>
  <c r="H260" i="7"/>
  <c r="CV260" i="7" s="1"/>
  <c r="H261" i="7"/>
  <c r="CV261" i="7" s="1"/>
  <c r="H262" i="7"/>
  <c r="CV262" i="7" s="1"/>
  <c r="H263" i="7"/>
  <c r="CV263" i="7" s="1"/>
  <c r="H264" i="7"/>
  <c r="CV264" i="7" s="1"/>
  <c r="H265" i="7"/>
  <c r="CV265" i="7" s="1"/>
  <c r="CU256" i="6"/>
  <c r="CU257" i="6"/>
  <c r="CU258" i="6"/>
  <c r="CU259" i="6"/>
  <c r="CU260" i="6"/>
  <c r="CU261" i="6"/>
  <c r="CU262" i="6"/>
  <c r="CU263" i="6"/>
  <c r="CU264" i="6"/>
  <c r="CU265" i="6"/>
  <c r="CS256" i="6"/>
  <c r="CS257" i="6"/>
  <c r="CS258" i="6"/>
  <c r="CS259" i="6"/>
  <c r="CS260" i="6"/>
  <c r="CS261" i="6"/>
  <c r="CS262" i="6"/>
  <c r="CS263" i="6"/>
  <c r="CS264" i="6"/>
  <c r="CS265" i="6"/>
  <c r="CO256" i="6"/>
  <c r="CO257" i="6"/>
  <c r="CO258" i="6"/>
  <c r="CO259" i="6"/>
  <c r="CO260" i="6"/>
  <c r="CO261" i="6"/>
  <c r="CO262" i="6"/>
  <c r="CO263" i="6"/>
  <c r="CO264" i="6"/>
  <c r="CO265" i="6"/>
  <c r="CG256" i="6"/>
  <c r="CG257" i="6"/>
  <c r="CG258" i="6"/>
  <c r="CG259" i="6"/>
  <c r="CG260" i="6"/>
  <c r="CG261" i="6"/>
  <c r="CG262" i="6"/>
  <c r="CG263" i="6"/>
  <c r="CG264" i="6"/>
  <c r="CG265" i="6"/>
  <c r="CB256" i="6"/>
  <c r="CB257" i="6"/>
  <c r="CB258" i="6"/>
  <c r="CB259" i="6"/>
  <c r="CB260" i="6"/>
  <c r="CB261" i="6"/>
  <c r="CB262" i="6"/>
  <c r="CB263" i="6"/>
  <c r="CB264" i="6"/>
  <c r="CB265" i="6"/>
  <c r="BU256" i="6"/>
  <c r="BU257" i="6"/>
  <c r="BU258" i="6"/>
  <c r="BU259" i="6"/>
  <c r="BU260" i="6"/>
  <c r="BU261" i="6"/>
  <c r="BU262" i="6"/>
  <c r="BU263" i="6"/>
  <c r="BU264" i="6"/>
  <c r="BU265" i="6"/>
  <c r="BE256" i="6"/>
  <c r="BE257" i="6"/>
  <c r="BE258" i="6"/>
  <c r="BE259" i="6"/>
  <c r="BE260" i="6"/>
  <c r="BE261" i="6"/>
  <c r="BE262" i="6"/>
  <c r="BE263" i="6"/>
  <c r="BE264" i="6"/>
  <c r="BE265" i="6"/>
  <c r="AW256" i="6"/>
  <c r="AW257" i="6"/>
  <c r="AW258" i="6"/>
  <c r="AW259" i="6"/>
  <c r="AW260" i="6"/>
  <c r="AW261" i="6"/>
  <c r="AW262" i="6"/>
  <c r="AW263" i="6"/>
  <c r="AW264" i="6"/>
  <c r="AW265" i="6"/>
  <c r="AJ256" i="6"/>
  <c r="AJ257" i="6"/>
  <c r="AJ258" i="6"/>
  <c r="AJ259" i="6"/>
  <c r="AJ260" i="6"/>
  <c r="AJ261" i="6"/>
  <c r="AJ262" i="6"/>
  <c r="AJ263" i="6"/>
  <c r="AJ264" i="6"/>
  <c r="AJ265" i="6"/>
  <c r="W256" i="6"/>
  <c r="W257" i="6"/>
  <c r="W258" i="6"/>
  <c r="W259" i="6"/>
  <c r="W260" i="6"/>
  <c r="W261" i="6"/>
  <c r="W262" i="6"/>
  <c r="W263" i="6"/>
  <c r="W264" i="6"/>
  <c r="W265" i="6"/>
  <c r="T256" i="6"/>
  <c r="T257" i="6"/>
  <c r="T258" i="6"/>
  <c r="T259" i="6"/>
  <c r="T260" i="6"/>
  <c r="T261" i="6"/>
  <c r="T262" i="6"/>
  <c r="T263" i="6"/>
  <c r="T264" i="6"/>
  <c r="T265" i="6"/>
  <c r="O256" i="6"/>
  <c r="O257" i="6"/>
  <c r="O258" i="6"/>
  <c r="O259" i="6"/>
  <c r="O260" i="6"/>
  <c r="O261" i="6"/>
  <c r="O262" i="6"/>
  <c r="O263" i="6"/>
  <c r="O264" i="6"/>
  <c r="O265" i="6"/>
  <c r="H256" i="6"/>
  <c r="CV256" i="6" s="1"/>
  <c r="H257" i="6"/>
  <c r="CV257" i="6" s="1"/>
  <c r="H258" i="6"/>
  <c r="CV258" i="6" s="1"/>
  <c r="H259" i="6"/>
  <c r="CV259" i="6" s="1"/>
  <c r="H260" i="6"/>
  <c r="CV260" i="6" s="1"/>
  <c r="H261" i="6"/>
  <c r="CV261" i="6" s="1"/>
  <c r="H262" i="6"/>
  <c r="CV262" i="6" s="1"/>
  <c r="H263" i="6"/>
  <c r="CV263" i="6" s="1"/>
  <c r="H264" i="6"/>
  <c r="CV264" i="6" s="1"/>
  <c r="H265" i="6"/>
  <c r="CV265" i="6" s="1"/>
  <c r="CU256" i="5"/>
  <c r="CU257" i="5"/>
  <c r="CU258" i="5"/>
  <c r="CU259" i="5"/>
  <c r="CU260" i="5"/>
  <c r="CU261" i="5"/>
  <c r="CU262" i="5"/>
  <c r="CU263" i="5"/>
  <c r="CU264" i="5"/>
  <c r="CU265" i="5"/>
  <c r="CS256" i="5"/>
  <c r="CS257" i="5"/>
  <c r="CS258" i="5"/>
  <c r="CS259" i="5"/>
  <c r="CS260" i="5"/>
  <c r="CS261" i="5"/>
  <c r="CS262" i="5"/>
  <c r="CS263" i="5"/>
  <c r="CS264" i="5"/>
  <c r="CS265" i="5"/>
  <c r="CO256" i="5"/>
  <c r="CO257" i="5"/>
  <c r="CO258" i="5"/>
  <c r="CO259" i="5"/>
  <c r="CO260" i="5"/>
  <c r="CO261" i="5"/>
  <c r="CO262" i="5"/>
  <c r="CO263" i="5"/>
  <c r="CO264" i="5"/>
  <c r="CO265" i="5"/>
  <c r="CG256" i="5"/>
  <c r="CG257" i="5"/>
  <c r="CG258" i="5"/>
  <c r="CG259" i="5"/>
  <c r="CG260" i="5"/>
  <c r="CG261" i="5"/>
  <c r="CG262" i="5"/>
  <c r="CG263" i="5"/>
  <c r="CG264" i="5"/>
  <c r="CG265" i="5"/>
  <c r="CB256" i="5"/>
  <c r="CB257" i="5"/>
  <c r="CB258" i="5"/>
  <c r="CB259" i="5"/>
  <c r="CB260" i="5"/>
  <c r="CB261" i="5"/>
  <c r="CB262" i="5"/>
  <c r="CB263" i="5"/>
  <c r="CB264" i="5"/>
  <c r="CB265" i="5"/>
  <c r="BU256" i="5"/>
  <c r="BU257" i="5"/>
  <c r="BU258" i="5"/>
  <c r="BU259" i="5"/>
  <c r="BU260" i="5"/>
  <c r="BU261" i="5"/>
  <c r="BU262" i="5"/>
  <c r="BU263" i="5"/>
  <c r="BU264" i="5"/>
  <c r="BU265" i="5"/>
  <c r="BE256" i="5"/>
  <c r="BE257" i="5"/>
  <c r="BE258" i="5"/>
  <c r="BE259" i="5"/>
  <c r="BE260" i="5"/>
  <c r="BE261" i="5"/>
  <c r="BE262" i="5"/>
  <c r="BE263" i="5"/>
  <c r="BE264" i="5"/>
  <c r="BE265" i="5"/>
  <c r="AW256" i="5"/>
  <c r="AW257" i="5"/>
  <c r="AW258" i="5"/>
  <c r="AW259" i="5"/>
  <c r="AW260" i="5"/>
  <c r="AW261" i="5"/>
  <c r="AW262" i="5"/>
  <c r="AW263" i="5"/>
  <c r="AW264" i="5"/>
  <c r="AW265" i="5"/>
  <c r="AL256" i="5"/>
  <c r="AL257" i="5"/>
  <c r="AL258" i="5"/>
  <c r="AL259" i="5"/>
  <c r="AL260" i="5"/>
  <c r="AL261" i="5"/>
  <c r="AL262" i="5"/>
  <c r="AL263" i="5"/>
  <c r="AL264" i="5"/>
  <c r="AL265" i="5"/>
  <c r="AJ256" i="5"/>
  <c r="AJ257" i="5"/>
  <c r="AJ258" i="5"/>
  <c r="AJ259" i="5"/>
  <c r="AJ260" i="5"/>
  <c r="AJ261" i="5"/>
  <c r="AJ262" i="5"/>
  <c r="AJ263" i="5"/>
  <c r="AJ264" i="5"/>
  <c r="AJ265" i="5"/>
  <c r="W256" i="5"/>
  <c r="W257" i="5"/>
  <c r="W258" i="5"/>
  <c r="W259" i="5"/>
  <c r="W260" i="5"/>
  <c r="W261" i="5"/>
  <c r="W262" i="5"/>
  <c r="W263" i="5"/>
  <c r="W264" i="5"/>
  <c r="W265" i="5"/>
  <c r="T256" i="5"/>
  <c r="T257" i="5"/>
  <c r="T258" i="5"/>
  <c r="T259" i="5"/>
  <c r="T260" i="5"/>
  <c r="T261" i="5"/>
  <c r="T262" i="5"/>
  <c r="T263" i="5"/>
  <c r="T264" i="5"/>
  <c r="T265" i="5"/>
  <c r="O256" i="5"/>
  <c r="O257" i="5"/>
  <c r="O258" i="5"/>
  <c r="O259" i="5"/>
  <c r="O260" i="5"/>
  <c r="O261" i="5"/>
  <c r="O262" i="5"/>
  <c r="O263" i="5"/>
  <c r="O264" i="5"/>
  <c r="O265" i="5"/>
  <c r="H256" i="5"/>
  <c r="CV256" i="5" s="1"/>
  <c r="H257" i="5"/>
  <c r="CV257" i="5" s="1"/>
  <c r="H258" i="5"/>
  <c r="CV258" i="5" s="1"/>
  <c r="H259" i="5"/>
  <c r="CV259" i="5" s="1"/>
  <c r="H260" i="5"/>
  <c r="CV260" i="5" s="1"/>
  <c r="H261" i="5"/>
  <c r="CV261" i="5" s="1"/>
  <c r="H262" i="5"/>
  <c r="CV262" i="5" s="1"/>
  <c r="H263" i="5"/>
  <c r="CV263" i="5" s="1"/>
  <c r="H264" i="5"/>
  <c r="CV264" i="5" s="1"/>
  <c r="H265" i="5"/>
  <c r="CV265" i="5" s="1"/>
  <c r="CS256" i="2"/>
  <c r="CU256" i="2" s="1"/>
  <c r="CS257" i="2"/>
  <c r="CU257" i="2" s="1"/>
  <c r="CS258" i="2"/>
  <c r="CU258" i="2" s="1"/>
  <c r="CS259" i="2"/>
  <c r="CU259" i="2" s="1"/>
  <c r="CS260" i="2"/>
  <c r="CU260" i="2" s="1"/>
  <c r="CS261" i="2"/>
  <c r="CU261" i="2" s="1"/>
  <c r="CS262" i="2"/>
  <c r="CU262" i="2" s="1"/>
  <c r="CS263" i="2"/>
  <c r="CU263" i="2" s="1"/>
  <c r="CS264" i="2"/>
  <c r="CU264" i="2" s="1"/>
  <c r="CS265" i="2"/>
  <c r="CU265" i="2" s="1"/>
  <c r="CO256" i="2"/>
  <c r="CO257" i="2"/>
  <c r="CO258" i="2"/>
  <c r="CO259" i="2"/>
  <c r="CO260" i="2"/>
  <c r="CO261" i="2"/>
  <c r="CO262" i="2"/>
  <c r="CO263" i="2"/>
  <c r="CO264" i="2"/>
  <c r="CO265" i="2"/>
  <c r="CG256" i="2"/>
  <c r="CG257" i="2"/>
  <c r="CG258" i="2"/>
  <c r="CG259" i="2"/>
  <c r="CG260" i="2"/>
  <c r="CG261" i="2"/>
  <c r="CG262" i="2"/>
  <c r="CG263" i="2"/>
  <c r="CG264" i="2"/>
  <c r="CG265" i="2"/>
  <c r="CB256" i="2"/>
  <c r="CB257" i="2"/>
  <c r="CB258" i="2"/>
  <c r="CB259" i="2"/>
  <c r="CB260" i="2"/>
  <c r="CB261" i="2"/>
  <c r="CB262" i="2"/>
  <c r="CB263" i="2"/>
  <c r="CB264" i="2"/>
  <c r="CB265" i="2"/>
  <c r="BU256" i="2"/>
  <c r="BU257" i="2"/>
  <c r="BU258" i="2"/>
  <c r="BU259" i="2"/>
  <c r="BU260" i="2"/>
  <c r="BU261" i="2"/>
  <c r="BU262" i="2"/>
  <c r="BU263" i="2"/>
  <c r="BU264" i="2"/>
  <c r="BU265" i="2"/>
  <c r="BU254" i="2"/>
  <c r="BE256" i="2"/>
  <c r="BE257" i="2"/>
  <c r="BE258" i="2"/>
  <c r="BE259" i="2"/>
  <c r="BE260" i="2"/>
  <c r="BE261" i="2"/>
  <c r="BE262" i="2"/>
  <c r="BE263" i="2"/>
  <c r="BE264" i="2"/>
  <c r="BE265" i="2"/>
  <c r="AW256" i="2"/>
  <c r="AW257" i="2"/>
  <c r="AW258" i="2"/>
  <c r="AW259" i="2"/>
  <c r="AW260" i="2"/>
  <c r="AW261" i="2"/>
  <c r="AW262" i="2"/>
  <c r="AW263" i="2"/>
  <c r="AW264" i="2"/>
  <c r="AW265" i="2"/>
  <c r="AL256" i="2"/>
  <c r="AL257" i="2"/>
  <c r="AL258" i="2"/>
  <c r="AL259" i="2"/>
  <c r="AL260" i="2"/>
  <c r="AL261" i="2"/>
  <c r="AL262" i="2"/>
  <c r="AL263" i="2"/>
  <c r="AL264" i="2"/>
  <c r="AL265" i="2"/>
  <c r="AJ256" i="2"/>
  <c r="AJ257" i="2"/>
  <c r="AJ258" i="2"/>
  <c r="AJ259" i="2"/>
  <c r="AJ260" i="2"/>
  <c r="AJ261" i="2"/>
  <c r="AJ262" i="2"/>
  <c r="AJ263" i="2"/>
  <c r="AJ264" i="2"/>
  <c r="AJ265" i="2"/>
  <c r="AJ254" i="2"/>
  <c r="AL254" i="2"/>
  <c r="W256" i="2"/>
  <c r="W257" i="2"/>
  <c r="W258" i="2"/>
  <c r="W259" i="2"/>
  <c r="W260" i="2"/>
  <c r="W261" i="2"/>
  <c r="W262" i="2"/>
  <c r="W263" i="2"/>
  <c r="W264" i="2"/>
  <c r="W265" i="2"/>
  <c r="T256" i="2"/>
  <c r="T257" i="2"/>
  <c r="T258" i="2"/>
  <c r="T259" i="2"/>
  <c r="T260" i="2"/>
  <c r="T261" i="2"/>
  <c r="T262" i="2"/>
  <c r="T263" i="2"/>
  <c r="T264" i="2"/>
  <c r="T265" i="2"/>
  <c r="O256" i="2"/>
  <c r="O257" i="2"/>
  <c r="O258" i="2"/>
  <c r="O259" i="2"/>
  <c r="O260" i="2"/>
  <c r="O261" i="2"/>
  <c r="O262" i="2"/>
  <c r="O263" i="2"/>
  <c r="O264" i="2"/>
  <c r="O265" i="2"/>
  <c r="H256" i="2"/>
  <c r="CV256" i="2" s="1"/>
  <c r="H257" i="2"/>
  <c r="CV257" i="2" s="1"/>
  <c r="H258" i="2"/>
  <c r="CV258" i="2" s="1"/>
  <c r="H259" i="2"/>
  <c r="CV259" i="2" s="1"/>
  <c r="H260" i="2"/>
  <c r="CV260" i="2" s="1"/>
  <c r="H261" i="2"/>
  <c r="CV261" i="2" s="1"/>
  <c r="H262" i="2"/>
  <c r="CV262" i="2" s="1"/>
  <c r="H263" i="2"/>
  <c r="CV263" i="2" s="1"/>
  <c r="H264" i="2"/>
  <c r="CV264" i="2" s="1"/>
  <c r="H265" i="2"/>
  <c r="CV265" i="2" s="1"/>
  <c r="CU256" i="1"/>
  <c r="CU257" i="1"/>
  <c r="CU258" i="1"/>
  <c r="CU259" i="1"/>
  <c r="CU260" i="1"/>
  <c r="CU261" i="1"/>
  <c r="CU262" i="1"/>
  <c r="CU263" i="1"/>
  <c r="CU264" i="1"/>
  <c r="CU265" i="1"/>
  <c r="CS256" i="1"/>
  <c r="CS257" i="1"/>
  <c r="CS258" i="1"/>
  <c r="CS259" i="1"/>
  <c r="CS260" i="1"/>
  <c r="CS261" i="1"/>
  <c r="CS262" i="1"/>
  <c r="CS263" i="1"/>
  <c r="CS264" i="1"/>
  <c r="CS265" i="1"/>
  <c r="CU254" i="1"/>
  <c r="CO256" i="1"/>
  <c r="CO257" i="1"/>
  <c r="CO258" i="1"/>
  <c r="CO259" i="1"/>
  <c r="CO260" i="1"/>
  <c r="CO261" i="1"/>
  <c r="CO262" i="1"/>
  <c r="CO263" i="1"/>
  <c r="CO264" i="1"/>
  <c r="CO265" i="1"/>
  <c r="CG256" i="1"/>
  <c r="CG257" i="1"/>
  <c r="CG258" i="1"/>
  <c r="CG259" i="1"/>
  <c r="CG260" i="1"/>
  <c r="CG261" i="1"/>
  <c r="CG262" i="1"/>
  <c r="CG263" i="1"/>
  <c r="CG264" i="1"/>
  <c r="CG265" i="1"/>
  <c r="BU256" i="1"/>
  <c r="BU257" i="1"/>
  <c r="BU258" i="1"/>
  <c r="BU259" i="1"/>
  <c r="BU260" i="1"/>
  <c r="BU261" i="1"/>
  <c r="BU262" i="1"/>
  <c r="BU263" i="1"/>
  <c r="BU264" i="1"/>
  <c r="BU265" i="1"/>
  <c r="BE256" i="1"/>
  <c r="BE257" i="1"/>
  <c r="BE258" i="1"/>
  <c r="BE259" i="1"/>
  <c r="BE260" i="1"/>
  <c r="BE261" i="1"/>
  <c r="BE262" i="1"/>
  <c r="BE263" i="1"/>
  <c r="BE264" i="1"/>
  <c r="BE265" i="1"/>
  <c r="AW256" i="1"/>
  <c r="AW257" i="1"/>
  <c r="AW258" i="1"/>
  <c r="AW259" i="1"/>
  <c r="AW260" i="1"/>
  <c r="AW261" i="1"/>
  <c r="AW262" i="1"/>
  <c r="AW263" i="1"/>
  <c r="AW264" i="1"/>
  <c r="AW265" i="1"/>
  <c r="AL256" i="1"/>
  <c r="AL257" i="1"/>
  <c r="AL258" i="1"/>
  <c r="AL259" i="1"/>
  <c r="AL260" i="1"/>
  <c r="AL261" i="1"/>
  <c r="AL262" i="1"/>
  <c r="AL263" i="1"/>
  <c r="AL264" i="1"/>
  <c r="AL265" i="1"/>
  <c r="AJ256" i="1"/>
  <c r="AJ257" i="1"/>
  <c r="AJ258" i="1"/>
  <c r="AJ259" i="1"/>
  <c r="AJ260" i="1"/>
  <c r="AJ261" i="1"/>
  <c r="AJ262" i="1"/>
  <c r="AJ263" i="1"/>
  <c r="AJ264" i="1"/>
  <c r="AJ265" i="1"/>
  <c r="W255" i="1"/>
  <c r="W256" i="1"/>
  <c r="W257" i="1"/>
  <c r="W258" i="1"/>
  <c r="W259" i="1"/>
  <c r="W260" i="1"/>
  <c r="W261" i="1"/>
  <c r="W262" i="1"/>
  <c r="W263" i="1"/>
  <c r="W264" i="1"/>
  <c r="W265" i="1"/>
  <c r="O256" i="1"/>
  <c r="O257" i="1"/>
  <c r="O258" i="1"/>
  <c r="O259" i="1"/>
  <c r="O260" i="1"/>
  <c r="O261" i="1"/>
  <c r="O262" i="1"/>
  <c r="O263" i="1"/>
  <c r="O264" i="1"/>
  <c r="O265" i="1"/>
  <c r="C34" i="43" l="1"/>
  <c r="D34" i="43"/>
  <c r="E34" i="43"/>
  <c r="F34" i="43"/>
  <c r="G34" i="43"/>
  <c r="H34" i="43"/>
  <c r="E34" i="10"/>
  <c r="D34" i="10"/>
  <c r="C34" i="10"/>
  <c r="B34" i="10"/>
  <c r="H255" i="1"/>
  <c r="H256" i="1"/>
  <c r="CV256" i="1" s="1"/>
  <c r="H257" i="1"/>
  <c r="CV257" i="1" s="1"/>
  <c r="H258" i="1"/>
  <c r="CV258" i="1" s="1"/>
  <c r="H259" i="1"/>
  <c r="CV259" i="1" s="1"/>
  <c r="H260" i="1"/>
  <c r="CV260" i="1" s="1"/>
  <c r="H261" i="1"/>
  <c r="CV261" i="1" s="1"/>
  <c r="H262" i="1"/>
  <c r="CV262" i="1" s="1"/>
  <c r="H263" i="1"/>
  <c r="CV263" i="1" s="1"/>
  <c r="H264" i="1"/>
  <c r="CV264" i="1" s="1"/>
  <c r="H265" i="1"/>
  <c r="CV265" i="1" s="1"/>
  <c r="I34" i="43" l="1"/>
  <c r="H32" i="70"/>
  <c r="G32" i="68"/>
  <c r="H32" i="68"/>
  <c r="G33" i="68"/>
  <c r="H32" i="66"/>
  <c r="G32" i="64"/>
  <c r="H32" i="64"/>
  <c r="G33" i="64"/>
  <c r="H32" i="62"/>
  <c r="H32" i="58"/>
  <c r="H32" i="56"/>
  <c r="H32" i="54"/>
  <c r="H32" i="52"/>
  <c r="H32" i="50"/>
  <c r="H32" i="48"/>
  <c r="H32" i="46"/>
  <c r="F33" i="46"/>
  <c r="G32" i="44"/>
  <c r="H32" i="44"/>
  <c r="F33" i="44"/>
  <c r="G33" i="44"/>
  <c r="H32" i="42"/>
  <c r="B9" i="71" l="1"/>
  <c r="B8" i="71"/>
  <c r="B6" i="71"/>
  <c r="B5" i="71"/>
  <c r="H31" i="70"/>
  <c r="H30" i="70"/>
  <c r="H29" i="70"/>
  <c r="H28" i="70"/>
  <c r="H27" i="70"/>
  <c r="H26" i="70"/>
  <c r="H25" i="70"/>
  <c r="H24" i="70"/>
  <c r="H23" i="70"/>
  <c r="H22" i="70"/>
  <c r="H21" i="70"/>
  <c r="H20" i="70"/>
  <c r="H19" i="70"/>
  <c r="H18" i="70"/>
  <c r="H17" i="70"/>
  <c r="H16" i="70"/>
  <c r="H15" i="70"/>
  <c r="H14" i="70"/>
  <c r="H13" i="70"/>
  <c r="B9" i="70"/>
  <c r="B8" i="70"/>
  <c r="B6" i="70"/>
  <c r="B5" i="70"/>
  <c r="B9" i="69"/>
  <c r="B8" i="69"/>
  <c r="B6" i="69"/>
  <c r="B5" i="69"/>
  <c r="H31" i="68"/>
  <c r="G31" i="68"/>
  <c r="H30" i="68"/>
  <c r="G30" i="68"/>
  <c r="H29" i="68"/>
  <c r="G29" i="68"/>
  <c r="H28" i="68"/>
  <c r="G28" i="68"/>
  <c r="H27" i="68"/>
  <c r="G27" i="68"/>
  <c r="H26" i="68"/>
  <c r="G26" i="68"/>
  <c r="H25" i="68"/>
  <c r="G25" i="68"/>
  <c r="H24" i="68"/>
  <c r="G24" i="68"/>
  <c r="H23" i="68"/>
  <c r="G23" i="68"/>
  <c r="H22" i="68"/>
  <c r="G22" i="68"/>
  <c r="H21" i="68"/>
  <c r="G21" i="68"/>
  <c r="H20" i="68"/>
  <c r="G20" i="68"/>
  <c r="H19" i="68"/>
  <c r="G19" i="68"/>
  <c r="H18" i="68"/>
  <c r="G18" i="68"/>
  <c r="H17" i="68"/>
  <c r="G17" i="68"/>
  <c r="H16" i="68"/>
  <c r="G16" i="68"/>
  <c r="H15" i="68"/>
  <c r="G15" i="68"/>
  <c r="H14" i="68"/>
  <c r="G14" i="68"/>
  <c r="H13" i="68"/>
  <c r="G13" i="68"/>
  <c r="B9" i="68"/>
  <c r="B8" i="68"/>
  <c r="B6" i="68"/>
  <c r="B5" i="68"/>
  <c r="B9" i="67"/>
  <c r="B8" i="67"/>
  <c r="B6" i="67"/>
  <c r="B5" i="67"/>
  <c r="H31" i="66"/>
  <c r="H30" i="66"/>
  <c r="H29" i="66"/>
  <c r="H28" i="66"/>
  <c r="H27" i="66"/>
  <c r="H26" i="66"/>
  <c r="H25" i="66"/>
  <c r="H24" i="66"/>
  <c r="H23" i="66"/>
  <c r="H22" i="66"/>
  <c r="H21" i="66"/>
  <c r="H20" i="66"/>
  <c r="H19" i="66"/>
  <c r="H18" i="66"/>
  <c r="H17" i="66"/>
  <c r="H16" i="66"/>
  <c r="H15" i="66"/>
  <c r="H14" i="66"/>
  <c r="H13" i="66"/>
  <c r="B9" i="66"/>
  <c r="B8" i="66"/>
  <c r="B6" i="66"/>
  <c r="B5" i="66"/>
  <c r="B9" i="65"/>
  <c r="B8" i="65"/>
  <c r="B6" i="65"/>
  <c r="B5" i="65"/>
  <c r="H31" i="64"/>
  <c r="G31" i="64"/>
  <c r="H30" i="64"/>
  <c r="G30" i="64"/>
  <c r="H29" i="64"/>
  <c r="G29" i="64"/>
  <c r="H28" i="64"/>
  <c r="G28" i="64"/>
  <c r="H27" i="64"/>
  <c r="G27" i="64"/>
  <c r="H26" i="64"/>
  <c r="G26" i="64"/>
  <c r="H25" i="64"/>
  <c r="G25" i="64"/>
  <c r="H24" i="64"/>
  <c r="G24" i="64"/>
  <c r="H23" i="64"/>
  <c r="G23" i="64"/>
  <c r="H22" i="64"/>
  <c r="G22" i="64"/>
  <c r="H21" i="64"/>
  <c r="G21" i="64"/>
  <c r="H20" i="64"/>
  <c r="G20" i="64"/>
  <c r="H19" i="64"/>
  <c r="G19" i="64"/>
  <c r="H18" i="64"/>
  <c r="G18" i="64"/>
  <c r="H17" i="64"/>
  <c r="G17" i="64"/>
  <c r="H16" i="64"/>
  <c r="G16" i="64"/>
  <c r="H15" i="64"/>
  <c r="G15" i="64"/>
  <c r="H14" i="64"/>
  <c r="G14" i="64"/>
  <c r="H13" i="64"/>
  <c r="G13" i="64"/>
  <c r="B9" i="64"/>
  <c r="B8" i="64"/>
  <c r="B6" i="64"/>
  <c r="B5" i="64"/>
  <c r="B9" i="63"/>
  <c r="B8" i="63"/>
  <c r="B6" i="63"/>
  <c r="B5" i="63"/>
  <c r="H16" i="62"/>
  <c r="H15" i="62"/>
  <c r="H14" i="62"/>
  <c r="H13" i="62"/>
  <c r="B9" i="62"/>
  <c r="B8" i="62"/>
  <c r="B6" i="62"/>
  <c r="B5" i="62"/>
  <c r="B9" i="59"/>
  <c r="B8" i="59"/>
  <c r="B6" i="59"/>
  <c r="B5" i="59"/>
  <c r="H16" i="58"/>
  <c r="H15" i="58"/>
  <c r="H14" i="58"/>
  <c r="H13" i="58"/>
  <c r="B9" i="58"/>
  <c r="B8" i="58"/>
  <c r="B6" i="58"/>
  <c r="B5" i="58"/>
  <c r="I29" i="57"/>
  <c r="I28" i="57"/>
  <c r="I27" i="57"/>
  <c r="I26" i="57"/>
  <c r="I25" i="57"/>
  <c r="I24" i="57"/>
  <c r="I23" i="57"/>
  <c r="I22" i="57"/>
  <c r="I21" i="57"/>
  <c r="I20" i="57"/>
  <c r="I19" i="57"/>
  <c r="I18" i="57"/>
  <c r="I17" i="57"/>
  <c r="I16" i="57"/>
  <c r="I15" i="57"/>
  <c r="B9" i="57"/>
  <c r="B8" i="57"/>
  <c r="B6" i="57"/>
  <c r="B5" i="57"/>
  <c r="H31" i="56"/>
  <c r="H30" i="56"/>
  <c r="H29" i="56"/>
  <c r="H28" i="56"/>
  <c r="H27" i="56"/>
  <c r="H26" i="56"/>
  <c r="H25" i="56"/>
  <c r="H24" i="56"/>
  <c r="H23" i="56"/>
  <c r="H22" i="56"/>
  <c r="H21" i="56"/>
  <c r="H20" i="56"/>
  <c r="H19" i="56"/>
  <c r="H18" i="56"/>
  <c r="H17" i="56"/>
  <c r="H16" i="56"/>
  <c r="H15" i="56"/>
  <c r="H14" i="56"/>
  <c r="H13" i="56"/>
  <c r="B9" i="56"/>
  <c r="B8" i="56"/>
  <c r="B6" i="56"/>
  <c r="B5" i="56"/>
  <c r="B9" i="55"/>
  <c r="B8" i="55"/>
  <c r="B6" i="55"/>
  <c r="B5" i="55"/>
  <c r="H31" i="54"/>
  <c r="H30" i="54"/>
  <c r="H29" i="54"/>
  <c r="H28" i="54"/>
  <c r="H27" i="54"/>
  <c r="H26" i="54"/>
  <c r="H25" i="54"/>
  <c r="H24" i="54"/>
  <c r="H23" i="54"/>
  <c r="H22" i="54"/>
  <c r="H21" i="54"/>
  <c r="H20" i="54"/>
  <c r="H19" i="54"/>
  <c r="H18" i="54"/>
  <c r="H17" i="54"/>
  <c r="H16" i="54"/>
  <c r="H15" i="54"/>
  <c r="H14" i="54"/>
  <c r="H13" i="54"/>
  <c r="B9" i="54"/>
  <c r="B8" i="54"/>
  <c r="B6" i="54"/>
  <c r="B5" i="54"/>
  <c r="I17" i="53"/>
  <c r="I16" i="53"/>
  <c r="I15" i="53"/>
  <c r="B9" i="53"/>
  <c r="B8" i="53"/>
  <c r="B6" i="53"/>
  <c r="B5" i="53"/>
  <c r="H31" i="52"/>
  <c r="H30" i="52"/>
  <c r="H29" i="52"/>
  <c r="H28" i="52"/>
  <c r="H27" i="52"/>
  <c r="H26" i="52"/>
  <c r="H25" i="52"/>
  <c r="H24" i="52"/>
  <c r="H23" i="52"/>
  <c r="H22" i="52"/>
  <c r="H21" i="52"/>
  <c r="H20" i="52"/>
  <c r="H19" i="52"/>
  <c r="H18" i="52"/>
  <c r="H17" i="52"/>
  <c r="H16" i="52"/>
  <c r="H15" i="52"/>
  <c r="H14" i="52"/>
  <c r="H13" i="52"/>
  <c r="B9" i="52"/>
  <c r="B8" i="52"/>
  <c r="B6" i="52"/>
  <c r="B5" i="52"/>
  <c r="B9" i="51"/>
  <c r="B8" i="51"/>
  <c r="B6" i="51"/>
  <c r="B5" i="51"/>
  <c r="H31" i="50"/>
  <c r="H30" i="50"/>
  <c r="H29" i="50"/>
  <c r="H28" i="50"/>
  <c r="H27" i="50"/>
  <c r="H26" i="50"/>
  <c r="H25" i="50"/>
  <c r="H24" i="50"/>
  <c r="H23" i="50"/>
  <c r="H22" i="50"/>
  <c r="H21" i="50"/>
  <c r="H20" i="50"/>
  <c r="H19" i="50"/>
  <c r="H18" i="50"/>
  <c r="H17" i="50"/>
  <c r="H16" i="50"/>
  <c r="H15" i="50"/>
  <c r="H14" i="50"/>
  <c r="H13" i="50"/>
  <c r="B9" i="50"/>
  <c r="B8" i="50"/>
  <c r="B6" i="50"/>
  <c r="B5" i="50"/>
  <c r="B9" i="49"/>
  <c r="B8" i="49"/>
  <c r="B6" i="49"/>
  <c r="B5" i="49"/>
  <c r="H31" i="48"/>
  <c r="H30" i="48"/>
  <c r="H29" i="48"/>
  <c r="H28" i="48"/>
  <c r="H27" i="48"/>
  <c r="H26" i="48"/>
  <c r="H25" i="48"/>
  <c r="H24" i="48"/>
  <c r="H23" i="48"/>
  <c r="H22" i="48"/>
  <c r="H21" i="48"/>
  <c r="H20" i="48"/>
  <c r="H19" i="48"/>
  <c r="H18" i="48"/>
  <c r="H17" i="48"/>
  <c r="H16" i="48"/>
  <c r="H15" i="48"/>
  <c r="H14" i="48"/>
  <c r="H13" i="48"/>
  <c r="B9" i="48"/>
  <c r="B8" i="48"/>
  <c r="B6" i="48"/>
  <c r="B5" i="48"/>
  <c r="B9" i="47"/>
  <c r="B8" i="47"/>
  <c r="B6" i="47"/>
  <c r="B5" i="47"/>
  <c r="H31" i="46"/>
  <c r="H30" i="46"/>
  <c r="F30" i="46"/>
  <c r="H29" i="46"/>
  <c r="F29" i="46"/>
  <c r="H28" i="46"/>
  <c r="F28" i="46"/>
  <c r="H27" i="46"/>
  <c r="F27" i="46"/>
  <c r="H26" i="46"/>
  <c r="F26" i="46"/>
  <c r="H25" i="46"/>
  <c r="F25" i="46"/>
  <c r="H24" i="46"/>
  <c r="F24" i="46"/>
  <c r="H23" i="46"/>
  <c r="F23" i="46"/>
  <c r="H22" i="46"/>
  <c r="F22" i="46"/>
  <c r="H21" i="46"/>
  <c r="F21" i="46"/>
  <c r="H20" i="46"/>
  <c r="F20" i="46"/>
  <c r="H19" i="46"/>
  <c r="F19" i="46"/>
  <c r="H18" i="46"/>
  <c r="F18" i="46"/>
  <c r="H17" i="46"/>
  <c r="F17" i="46"/>
  <c r="H16" i="46"/>
  <c r="F16" i="46"/>
  <c r="H15" i="46"/>
  <c r="F15" i="46"/>
  <c r="H14" i="46"/>
  <c r="F14" i="46"/>
  <c r="H13" i="46"/>
  <c r="F13" i="46"/>
  <c r="B9" i="46"/>
  <c r="B8" i="46"/>
  <c r="B6" i="46"/>
  <c r="B5" i="46"/>
  <c r="B9" i="45"/>
  <c r="B8" i="45"/>
  <c r="B6" i="45"/>
  <c r="B5" i="45"/>
  <c r="H31" i="44"/>
  <c r="G31" i="44"/>
  <c r="H30" i="44"/>
  <c r="G30" i="44"/>
  <c r="F30" i="44"/>
  <c r="H29" i="44"/>
  <c r="G29" i="44"/>
  <c r="F29" i="44"/>
  <c r="H28" i="44"/>
  <c r="G28" i="44"/>
  <c r="F28" i="44"/>
  <c r="H27" i="44"/>
  <c r="G27" i="44"/>
  <c r="F27" i="44"/>
  <c r="H26" i="44"/>
  <c r="G26" i="44"/>
  <c r="F26" i="44"/>
  <c r="H25" i="44"/>
  <c r="G25" i="44"/>
  <c r="F25" i="44"/>
  <c r="H24" i="44"/>
  <c r="G24" i="44"/>
  <c r="F24" i="44"/>
  <c r="H23" i="44"/>
  <c r="G23" i="44"/>
  <c r="F23" i="44"/>
  <c r="H22" i="44"/>
  <c r="G22" i="44"/>
  <c r="F22" i="44"/>
  <c r="H21" i="44"/>
  <c r="G21" i="44"/>
  <c r="F21" i="44"/>
  <c r="H20" i="44"/>
  <c r="G20" i="44"/>
  <c r="F20" i="44"/>
  <c r="H19" i="44"/>
  <c r="G19" i="44"/>
  <c r="F19" i="44"/>
  <c r="H18" i="44"/>
  <c r="G18" i="44"/>
  <c r="F18" i="44"/>
  <c r="H17" i="44"/>
  <c r="G17" i="44"/>
  <c r="F17" i="44"/>
  <c r="H16" i="44"/>
  <c r="G16" i="44"/>
  <c r="F16" i="44"/>
  <c r="H15" i="44"/>
  <c r="G15" i="44"/>
  <c r="F15" i="44"/>
  <c r="H14" i="44"/>
  <c r="G14" i="44"/>
  <c r="F14" i="44"/>
  <c r="H13" i="44"/>
  <c r="G13" i="44"/>
  <c r="F13" i="44"/>
  <c r="B9" i="44"/>
  <c r="B8" i="44"/>
  <c r="B6" i="44"/>
  <c r="B5" i="44"/>
  <c r="B9" i="43"/>
  <c r="B8" i="43"/>
  <c r="B6" i="43"/>
  <c r="B5" i="43"/>
  <c r="H31" i="42"/>
  <c r="H30" i="42"/>
  <c r="H29" i="42"/>
  <c r="H28" i="42"/>
  <c r="H27" i="42"/>
  <c r="H26" i="42"/>
  <c r="H25" i="42"/>
  <c r="H24" i="42"/>
  <c r="H23" i="42"/>
  <c r="H22" i="42"/>
  <c r="H21" i="42"/>
  <c r="H20" i="42"/>
  <c r="H19" i="42"/>
  <c r="H18" i="42"/>
  <c r="H17" i="42"/>
  <c r="H16" i="42"/>
  <c r="H15" i="42"/>
  <c r="H14" i="42"/>
  <c r="H13" i="42"/>
  <c r="B9" i="42"/>
  <c r="B8" i="42"/>
  <c r="B6" i="42"/>
  <c r="B5" i="42"/>
  <c r="B9" i="41"/>
  <c r="B8" i="41"/>
  <c r="B6" i="41"/>
  <c r="B5" i="41"/>
  <c r="B9" i="40"/>
  <c r="B8" i="40"/>
  <c r="B6" i="40"/>
  <c r="B5" i="40"/>
  <c r="B9" i="39"/>
  <c r="B8" i="39"/>
  <c r="B6" i="39"/>
  <c r="B5" i="39"/>
  <c r="B9" i="38"/>
  <c r="B8" i="38"/>
  <c r="B6" i="38"/>
  <c r="B5" i="38"/>
  <c r="B9" i="37"/>
  <c r="B8" i="37"/>
  <c r="B6" i="37"/>
  <c r="B5" i="37"/>
  <c r="B9" i="36"/>
  <c r="B8" i="36"/>
  <c r="B6" i="36"/>
  <c r="B5" i="36"/>
  <c r="CU32" i="35"/>
  <c r="CT32" i="35"/>
  <c r="CR32" i="35"/>
  <c r="CN32" i="35"/>
  <c r="CF32" i="35"/>
  <c r="CA32" i="35"/>
  <c r="K31" i="36" s="1"/>
  <c r="H31" i="62" s="1"/>
  <c r="BZ32" i="35"/>
  <c r="BT32" i="35"/>
  <c r="J31" i="36" s="1"/>
  <c r="BS32" i="35"/>
  <c r="BD32" i="35"/>
  <c r="AV32" i="35"/>
  <c r="AK32" i="35"/>
  <c r="AI32" i="35"/>
  <c r="V32" i="35"/>
  <c r="S32" i="35"/>
  <c r="N32" i="35"/>
  <c r="G32" i="35"/>
  <c r="CT31" i="35"/>
  <c r="CR31" i="35"/>
  <c r="CN31" i="35"/>
  <c r="CF31" i="35"/>
  <c r="CA31" i="35"/>
  <c r="K30" i="36" s="1"/>
  <c r="BZ31" i="35"/>
  <c r="BT31" i="35"/>
  <c r="J30" i="36" s="1"/>
  <c r="BS31" i="35"/>
  <c r="BL31" i="35"/>
  <c r="BD31" i="35"/>
  <c r="AV31" i="35"/>
  <c r="AK31" i="35"/>
  <c r="AI31" i="35"/>
  <c r="V31" i="35"/>
  <c r="S31" i="35"/>
  <c r="N31" i="35"/>
  <c r="G31" i="35"/>
  <c r="CU31" i="35" s="1"/>
  <c r="CT30" i="35"/>
  <c r="CR30" i="35"/>
  <c r="CN30" i="35"/>
  <c r="CF30" i="35"/>
  <c r="CA30" i="35"/>
  <c r="K29" i="36" s="1"/>
  <c r="BZ30" i="35"/>
  <c r="BT30" i="35"/>
  <c r="J29" i="36" s="1"/>
  <c r="BS30" i="35"/>
  <c r="BL30" i="35"/>
  <c r="BD30" i="35"/>
  <c r="AV30" i="35"/>
  <c r="AK30" i="35"/>
  <c r="AI30" i="35"/>
  <c r="V30" i="35"/>
  <c r="S30" i="35"/>
  <c r="N30" i="35"/>
  <c r="G30" i="35"/>
  <c r="CU30" i="35" s="1"/>
  <c r="CT29" i="35"/>
  <c r="CR29" i="35"/>
  <c r="CN29" i="35"/>
  <c r="CF29" i="35"/>
  <c r="CA29" i="35"/>
  <c r="K28" i="36" s="1"/>
  <c r="BZ29" i="35"/>
  <c r="BT29" i="35"/>
  <c r="J28" i="36" s="1"/>
  <c r="BS29" i="35"/>
  <c r="BL29" i="35"/>
  <c r="BD29" i="35"/>
  <c r="AV29" i="35"/>
  <c r="AK29" i="35"/>
  <c r="AI29" i="35"/>
  <c r="V29" i="35"/>
  <c r="S29" i="35"/>
  <c r="N29" i="35"/>
  <c r="G29" i="35"/>
  <c r="CU29" i="35" s="1"/>
  <c r="CT28" i="35"/>
  <c r="CR28" i="35"/>
  <c r="CN28" i="35"/>
  <c r="CF28" i="35"/>
  <c r="CA28" i="35"/>
  <c r="K27" i="36" s="1"/>
  <c r="BZ28" i="35"/>
  <c r="BT28" i="35"/>
  <c r="J27" i="36" s="1"/>
  <c r="BS28" i="35"/>
  <c r="BL28" i="35"/>
  <c r="BD28" i="35"/>
  <c r="AV28" i="35"/>
  <c r="AK28" i="35"/>
  <c r="AI28" i="35"/>
  <c r="V28" i="35"/>
  <c r="S28" i="35"/>
  <c r="N28" i="35"/>
  <c r="G28" i="35"/>
  <c r="CU28" i="35" s="1"/>
  <c r="CT27" i="35"/>
  <c r="CR27" i="35"/>
  <c r="CN27" i="35"/>
  <c r="CF27" i="35"/>
  <c r="CA27" i="35"/>
  <c r="K26" i="36" s="1"/>
  <c r="BZ27" i="35"/>
  <c r="BT27" i="35"/>
  <c r="J26" i="36" s="1"/>
  <c r="BS27" i="35"/>
  <c r="BL27" i="35"/>
  <c r="BD27" i="35"/>
  <c r="AV27" i="35"/>
  <c r="AK27" i="35"/>
  <c r="AI27" i="35"/>
  <c r="V27" i="35"/>
  <c r="S27" i="35"/>
  <c r="N27" i="35"/>
  <c r="G27" i="35"/>
  <c r="CU27" i="35" s="1"/>
  <c r="CT26" i="35"/>
  <c r="CR26" i="35"/>
  <c r="CN26" i="35"/>
  <c r="CF26" i="35"/>
  <c r="CA26" i="35"/>
  <c r="K25" i="36" s="1"/>
  <c r="BZ26" i="35"/>
  <c r="BT26" i="35"/>
  <c r="J25" i="36" s="1"/>
  <c r="BS26" i="35"/>
  <c r="BL26" i="35"/>
  <c r="BD26" i="35"/>
  <c r="AV26" i="35"/>
  <c r="AK26" i="35"/>
  <c r="AI26" i="35"/>
  <c r="V26" i="35"/>
  <c r="S26" i="35"/>
  <c r="N26" i="35"/>
  <c r="G26" i="35"/>
  <c r="CU26" i="35" s="1"/>
  <c r="CT25" i="35"/>
  <c r="CR25" i="35"/>
  <c r="CN25" i="35"/>
  <c r="CF25" i="35"/>
  <c r="CA25" i="35"/>
  <c r="K24" i="36" s="1"/>
  <c r="BZ25" i="35"/>
  <c r="BT25" i="35"/>
  <c r="J24" i="36" s="1"/>
  <c r="BS25" i="35"/>
  <c r="BL25" i="35"/>
  <c r="BD25" i="35"/>
  <c r="AV25" i="35"/>
  <c r="AK25" i="35"/>
  <c r="AI25" i="35"/>
  <c r="V25" i="35"/>
  <c r="S25" i="35"/>
  <c r="N25" i="35"/>
  <c r="G25" i="35"/>
  <c r="CU25" i="35" s="1"/>
  <c r="CU24" i="35"/>
  <c r="CT24" i="35"/>
  <c r="CR24" i="35"/>
  <c r="CN24" i="35"/>
  <c r="CF24" i="35"/>
  <c r="CA24" i="35"/>
  <c r="K23" i="36" s="1"/>
  <c r="H23" i="62" s="1"/>
  <c r="BZ24" i="35"/>
  <c r="BT24" i="35"/>
  <c r="J23" i="36" s="1"/>
  <c r="BS24" i="35"/>
  <c r="BL24" i="35"/>
  <c r="BD24" i="35"/>
  <c r="AV24" i="35"/>
  <c r="AK24" i="35"/>
  <c r="AI24" i="35"/>
  <c r="V24" i="35"/>
  <c r="S24" i="35"/>
  <c r="N24" i="35"/>
  <c r="G24" i="35"/>
  <c r="CU23" i="35"/>
  <c r="CT23" i="35"/>
  <c r="CR23" i="35"/>
  <c r="CN23" i="35"/>
  <c r="CF23" i="35"/>
  <c r="CA23" i="35"/>
  <c r="K22" i="36" s="1"/>
  <c r="H22" i="62" s="1"/>
  <c r="BZ23" i="35"/>
  <c r="BT23" i="35"/>
  <c r="J22" i="36" s="1"/>
  <c r="BS23" i="35"/>
  <c r="BL23" i="35"/>
  <c r="BD23" i="35"/>
  <c r="AV23" i="35"/>
  <c r="AK23" i="35"/>
  <c r="AI23" i="35"/>
  <c r="V23" i="35"/>
  <c r="S23" i="35"/>
  <c r="N23" i="35"/>
  <c r="G23" i="35"/>
  <c r="CU22" i="35"/>
  <c r="CT22" i="35"/>
  <c r="CR22" i="35"/>
  <c r="CN22" i="35"/>
  <c r="CF22" i="35"/>
  <c r="CA22" i="35"/>
  <c r="K21" i="36" s="1"/>
  <c r="H21" i="62" s="1"/>
  <c r="BZ22" i="35"/>
  <c r="BT22" i="35"/>
  <c r="J21" i="36" s="1"/>
  <c r="BS22" i="35"/>
  <c r="BL22" i="35"/>
  <c r="BD22" i="35"/>
  <c r="AV22" i="35"/>
  <c r="AK22" i="35"/>
  <c r="AI22" i="35"/>
  <c r="V22" i="35"/>
  <c r="S22" i="35"/>
  <c r="N22" i="35"/>
  <c r="G22" i="35"/>
  <c r="CU21" i="35"/>
  <c r="CT21" i="35"/>
  <c r="CR21" i="35"/>
  <c r="CN21" i="35"/>
  <c r="CF21" i="35"/>
  <c r="CA21" i="35"/>
  <c r="K20" i="36" s="1"/>
  <c r="H20" i="62" s="1"/>
  <c r="BZ21" i="35"/>
  <c r="BT21" i="35"/>
  <c r="J20" i="36" s="1"/>
  <c r="BS21" i="35"/>
  <c r="BL21" i="35"/>
  <c r="BD21" i="35"/>
  <c r="AV21" i="35"/>
  <c r="AK21" i="35"/>
  <c r="AI21" i="35"/>
  <c r="V21" i="35"/>
  <c r="S21" i="35"/>
  <c r="N21" i="35"/>
  <c r="G21" i="35"/>
  <c r="CU20" i="35"/>
  <c r="CT20" i="35"/>
  <c r="CR20" i="35"/>
  <c r="CN20" i="35"/>
  <c r="CF20" i="35"/>
  <c r="CA20" i="35"/>
  <c r="K19" i="36" s="1"/>
  <c r="H19" i="62" s="1"/>
  <c r="BZ20" i="35"/>
  <c r="BT20" i="35"/>
  <c r="J19" i="36" s="1"/>
  <c r="BS20" i="35"/>
  <c r="BL20" i="35"/>
  <c r="BD20" i="35"/>
  <c r="AV20" i="35"/>
  <c r="AK20" i="35"/>
  <c r="AI20" i="35"/>
  <c r="V20" i="35"/>
  <c r="S20" i="35"/>
  <c r="N20" i="35"/>
  <c r="G20" i="35"/>
  <c r="CU19" i="35"/>
  <c r="CT19" i="35"/>
  <c r="CR19" i="35"/>
  <c r="CN19" i="35"/>
  <c r="CF19" i="35"/>
  <c r="CA19" i="35"/>
  <c r="K18" i="36" s="1"/>
  <c r="H18" i="62" s="1"/>
  <c r="BZ19" i="35"/>
  <c r="BT19" i="35"/>
  <c r="J18" i="36" s="1"/>
  <c r="BS19" i="35"/>
  <c r="BL19" i="35"/>
  <c r="BD19" i="35"/>
  <c r="AV19" i="35"/>
  <c r="AK19" i="35"/>
  <c r="AI19" i="35"/>
  <c r="V19" i="35"/>
  <c r="S19" i="35"/>
  <c r="N19" i="35"/>
  <c r="G19" i="35"/>
  <c r="CU18" i="35"/>
  <c r="CT18" i="35"/>
  <c r="CR18" i="35"/>
  <c r="CN18" i="35"/>
  <c r="CF18" i="35"/>
  <c r="CA18" i="35"/>
  <c r="K17" i="36" s="1"/>
  <c r="H17" i="62" s="1"/>
  <c r="BZ18" i="35"/>
  <c r="BT18" i="35"/>
  <c r="J17" i="36" s="1"/>
  <c r="BS18" i="35"/>
  <c r="BL18" i="35"/>
  <c r="BD18" i="35"/>
  <c r="AV18" i="35"/>
  <c r="AK18" i="35"/>
  <c r="AI18" i="35"/>
  <c r="V18" i="35"/>
  <c r="S18" i="35"/>
  <c r="N18" i="35"/>
  <c r="G18" i="35"/>
  <c r="CU17" i="35"/>
  <c r="P16" i="36" s="1"/>
  <c r="CU16" i="35"/>
  <c r="P15" i="36" s="1"/>
  <c r="CU15" i="35"/>
  <c r="P14" i="36" s="1"/>
  <c r="CU14" i="35"/>
  <c r="P13" i="36" s="1"/>
  <c r="B9" i="35"/>
  <c r="B8" i="35"/>
  <c r="B6" i="35"/>
  <c r="B5" i="35"/>
  <c r="CV241" i="9"/>
  <c r="CU241" i="9"/>
  <c r="CS241" i="9"/>
  <c r="CO241" i="9"/>
  <c r="CG241" i="9"/>
  <c r="CB241" i="9"/>
  <c r="BU241" i="9"/>
  <c r="BE241" i="9"/>
  <c r="AW241" i="9"/>
  <c r="AL241" i="9"/>
  <c r="AJ241" i="9"/>
  <c r="W241" i="9"/>
  <c r="T241" i="9"/>
  <c r="O241" i="9"/>
  <c r="H241" i="9"/>
  <c r="CV240" i="9"/>
  <c r="CU240" i="9"/>
  <c r="CS240" i="9"/>
  <c r="CO240" i="9"/>
  <c r="CG240" i="9"/>
  <c r="CB240" i="9"/>
  <c r="BU240" i="9"/>
  <c r="BE240" i="9"/>
  <c r="AW240" i="9"/>
  <c r="AL240" i="9"/>
  <c r="AJ240" i="9"/>
  <c r="W240" i="9"/>
  <c r="T240" i="9"/>
  <c r="O240" i="9"/>
  <c r="H240" i="9"/>
  <c r="CV239" i="9"/>
  <c r="CU239" i="9"/>
  <c r="CS239" i="9"/>
  <c r="CO239" i="9"/>
  <c r="CG239" i="9"/>
  <c r="CB239" i="9"/>
  <c r="BU239" i="9"/>
  <c r="BE239" i="9"/>
  <c r="AW239" i="9"/>
  <c r="AL239" i="9"/>
  <c r="AJ239" i="9"/>
  <c r="W239" i="9"/>
  <c r="T239" i="9"/>
  <c r="O239" i="9"/>
  <c r="H239" i="9"/>
  <c r="CV238" i="9"/>
  <c r="CU238" i="9"/>
  <c r="CS238" i="9"/>
  <c r="CO238" i="9"/>
  <c r="CG238" i="9"/>
  <c r="CB238" i="9"/>
  <c r="BU238" i="9"/>
  <c r="BE238" i="9"/>
  <c r="AW238" i="9"/>
  <c r="AL238" i="9"/>
  <c r="AJ238" i="9"/>
  <c r="W238" i="9"/>
  <c r="T238" i="9"/>
  <c r="O238" i="9"/>
  <c r="H238" i="9"/>
  <c r="CV237" i="9"/>
  <c r="CU237" i="9"/>
  <c r="CS237" i="9"/>
  <c r="CO237" i="9"/>
  <c r="CG237" i="9"/>
  <c r="CB237" i="9"/>
  <c r="BU237" i="9"/>
  <c r="BE237" i="9"/>
  <c r="AW237" i="9"/>
  <c r="AL237" i="9"/>
  <c r="AJ237" i="9"/>
  <c r="W237" i="9"/>
  <c r="T237" i="9"/>
  <c r="O237" i="9"/>
  <c r="H237" i="9"/>
  <c r="CV236" i="9"/>
  <c r="CU236" i="9"/>
  <c r="CS236" i="9"/>
  <c r="CO236" i="9"/>
  <c r="CG236" i="9"/>
  <c r="CB236" i="9"/>
  <c r="BU236" i="9"/>
  <c r="BE236" i="9"/>
  <c r="AW236" i="9"/>
  <c r="AL236" i="9"/>
  <c r="AJ236" i="9"/>
  <c r="W236" i="9"/>
  <c r="T236" i="9"/>
  <c r="O236" i="9"/>
  <c r="H236" i="9"/>
  <c r="CV235" i="9"/>
  <c r="CU235" i="9"/>
  <c r="CS235" i="9"/>
  <c r="CO235" i="9"/>
  <c r="CG235" i="9"/>
  <c r="CB235" i="9"/>
  <c r="BU235" i="9"/>
  <c r="BE235" i="9"/>
  <c r="AW235" i="9"/>
  <c r="AL235" i="9"/>
  <c r="AJ235" i="9"/>
  <c r="W235" i="9"/>
  <c r="T235" i="9"/>
  <c r="O235" i="9"/>
  <c r="H235" i="9"/>
  <c r="CV234" i="9"/>
  <c r="CU234" i="9"/>
  <c r="CS234" i="9"/>
  <c r="CO234" i="9"/>
  <c r="CG234" i="9"/>
  <c r="CB234" i="9"/>
  <c r="BU234" i="9"/>
  <c r="BE234" i="9"/>
  <c r="AW234" i="9"/>
  <c r="AL234" i="9"/>
  <c r="AJ234" i="9"/>
  <c r="W234" i="9"/>
  <c r="T234" i="9"/>
  <c r="O234" i="9"/>
  <c r="H234" i="9"/>
  <c r="CV233" i="9"/>
  <c r="CU233" i="9"/>
  <c r="CS233" i="9"/>
  <c r="CO233" i="9"/>
  <c r="CG233" i="9"/>
  <c r="CB233" i="9"/>
  <c r="BU233" i="9"/>
  <c r="BE233" i="9"/>
  <c r="AW233" i="9"/>
  <c r="AL233" i="9"/>
  <c r="AJ233" i="9"/>
  <c r="W233" i="9"/>
  <c r="T233" i="9"/>
  <c r="O233" i="9"/>
  <c r="H233" i="9"/>
  <c r="CV232" i="9"/>
  <c r="CU232" i="9"/>
  <c r="CS232" i="9"/>
  <c r="CO232" i="9"/>
  <c r="CG232" i="9"/>
  <c r="CB232" i="9"/>
  <c r="BU232" i="9"/>
  <c r="BE232" i="9"/>
  <c r="AW232" i="9"/>
  <c r="AL232" i="9"/>
  <c r="AJ232" i="9"/>
  <c r="W232" i="9"/>
  <c r="T232" i="9"/>
  <c r="O232" i="9"/>
  <c r="H232" i="9"/>
  <c r="CV231" i="9"/>
  <c r="CU231" i="9"/>
  <c r="CS231" i="9"/>
  <c r="CO231" i="9"/>
  <c r="CG231" i="9"/>
  <c r="CB231" i="9"/>
  <c r="BU231" i="9"/>
  <c r="BE231" i="9"/>
  <c r="AW231" i="9"/>
  <c r="AL231" i="9"/>
  <c r="AJ231" i="9"/>
  <c r="W231" i="9"/>
  <c r="T231" i="9"/>
  <c r="O231" i="9"/>
  <c r="H231" i="9"/>
  <c r="CV230" i="9"/>
  <c r="CU230" i="9"/>
  <c r="CS230" i="9"/>
  <c r="CO230" i="9"/>
  <c r="CG230" i="9"/>
  <c r="CB230" i="9"/>
  <c r="BU230" i="9"/>
  <c r="BE230" i="9"/>
  <c r="AW230" i="9"/>
  <c r="AL230" i="9"/>
  <c r="AJ230" i="9"/>
  <c r="W230" i="9"/>
  <c r="T230" i="9"/>
  <c r="O230" i="9"/>
  <c r="H230" i="9"/>
  <c r="CV229" i="9"/>
  <c r="CU229" i="9"/>
  <c r="CS229" i="9"/>
  <c r="CO229" i="9"/>
  <c r="CG229" i="9"/>
  <c r="CB229" i="9"/>
  <c r="BU229" i="9"/>
  <c r="BE229" i="9"/>
  <c r="AW229" i="9"/>
  <c r="AL229" i="9"/>
  <c r="AJ229" i="9"/>
  <c r="W229" i="9"/>
  <c r="T229" i="9"/>
  <c r="O229" i="9"/>
  <c r="H229" i="9"/>
  <c r="CV228" i="9"/>
  <c r="CU228" i="9"/>
  <c r="CS228" i="9"/>
  <c r="CO228" i="9"/>
  <c r="CG228" i="9"/>
  <c r="CB228" i="9"/>
  <c r="BU228" i="9"/>
  <c r="BE228" i="9"/>
  <c r="AW228" i="9"/>
  <c r="AL228" i="9"/>
  <c r="AJ228" i="9"/>
  <c r="W228" i="9"/>
  <c r="T228" i="9"/>
  <c r="O228" i="9"/>
  <c r="H228" i="9"/>
  <c r="CV227" i="9"/>
  <c r="CU227" i="9"/>
  <c r="CS227" i="9"/>
  <c r="CO227" i="9"/>
  <c r="CG227" i="9"/>
  <c r="CB227" i="9"/>
  <c r="BU227" i="9"/>
  <c r="BE227" i="9"/>
  <c r="AW227" i="9"/>
  <c r="AL227" i="9"/>
  <c r="AJ227" i="9"/>
  <c r="W227" i="9"/>
  <c r="T227" i="9"/>
  <c r="O227" i="9"/>
  <c r="H227" i="9"/>
  <c r="CV226" i="9"/>
  <c r="CU226" i="9"/>
  <c r="CS226" i="9"/>
  <c r="CO226" i="9"/>
  <c r="CG226" i="9"/>
  <c r="CB226" i="9"/>
  <c r="BU226" i="9"/>
  <c r="BE226" i="9"/>
  <c r="AW226" i="9"/>
  <c r="AL226" i="9"/>
  <c r="AJ226" i="9"/>
  <c r="W226" i="9"/>
  <c r="T226" i="9"/>
  <c r="O226" i="9"/>
  <c r="H226" i="9"/>
  <c r="CV225" i="9"/>
  <c r="CU225" i="9"/>
  <c r="CS225" i="9"/>
  <c r="CO225" i="9"/>
  <c r="CG225" i="9"/>
  <c r="CB225" i="9"/>
  <c r="BU225" i="9"/>
  <c r="BE225" i="9"/>
  <c r="AW225" i="9"/>
  <c r="AL225" i="9"/>
  <c r="AJ225" i="9"/>
  <c r="W225" i="9"/>
  <c r="T225" i="9"/>
  <c r="O225" i="9"/>
  <c r="H225" i="9"/>
  <c r="CV224" i="9"/>
  <c r="CU224" i="9"/>
  <c r="CS224" i="9"/>
  <c r="CO224" i="9"/>
  <c r="CG224" i="9"/>
  <c r="CB224" i="9"/>
  <c r="BU224" i="9"/>
  <c r="BE224" i="9"/>
  <c r="AW224" i="9"/>
  <c r="AL224" i="9"/>
  <c r="AJ224" i="9"/>
  <c r="W224" i="9"/>
  <c r="T224" i="9"/>
  <c r="O224" i="9"/>
  <c r="H224" i="9"/>
  <c r="CV223" i="9"/>
  <c r="CU223" i="9"/>
  <c r="CS223" i="9"/>
  <c r="CO223" i="9"/>
  <c r="CG223" i="9"/>
  <c r="CB223" i="9"/>
  <c r="BU223" i="9"/>
  <c r="BE223" i="9"/>
  <c r="AW223" i="9"/>
  <c r="AL223" i="9"/>
  <c r="AJ223" i="9"/>
  <c r="W223" i="9"/>
  <c r="T223" i="9"/>
  <c r="O223" i="9"/>
  <c r="H223" i="9"/>
  <c r="CV222" i="9"/>
  <c r="CU222" i="9"/>
  <c r="CS222" i="9"/>
  <c r="CO222" i="9"/>
  <c r="CG222" i="9"/>
  <c r="CB222" i="9"/>
  <c r="BU222" i="9"/>
  <c r="BE222" i="9"/>
  <c r="AW222" i="9"/>
  <c r="AL222" i="9"/>
  <c r="AJ222" i="9"/>
  <c r="W222" i="9"/>
  <c r="T222" i="9"/>
  <c r="O222" i="9"/>
  <c r="H222" i="9"/>
  <c r="CV221" i="9"/>
  <c r="CU221" i="9"/>
  <c r="CS221" i="9"/>
  <c r="CO221" i="9"/>
  <c r="CG221" i="9"/>
  <c r="CB221" i="9"/>
  <c r="BU221" i="9"/>
  <c r="BE221" i="9"/>
  <c r="AW221" i="9"/>
  <c r="AL221" i="9"/>
  <c r="AJ221" i="9"/>
  <c r="W221" i="9"/>
  <c r="T221" i="9"/>
  <c r="O221" i="9"/>
  <c r="H221" i="9"/>
  <c r="CV220" i="9"/>
  <c r="CU220" i="9"/>
  <c r="CS220" i="9"/>
  <c r="CO220" i="9"/>
  <c r="CG220" i="9"/>
  <c r="CB220" i="9"/>
  <c r="BU220" i="9"/>
  <c r="BE220" i="9"/>
  <c r="AW220" i="9"/>
  <c r="AL220" i="9"/>
  <c r="AJ220" i="9"/>
  <c r="W220" i="9"/>
  <c r="T220" i="9"/>
  <c r="O220" i="9"/>
  <c r="H220" i="9"/>
  <c r="CV219" i="9"/>
  <c r="CU219" i="9"/>
  <c r="CS219" i="9"/>
  <c r="CO219" i="9"/>
  <c r="CG219" i="9"/>
  <c r="CB219" i="9"/>
  <c r="BU219" i="9"/>
  <c r="BE219" i="9"/>
  <c r="AW219" i="9"/>
  <c r="AL219" i="9"/>
  <c r="AJ219" i="9"/>
  <c r="W219" i="9"/>
  <c r="T219" i="9"/>
  <c r="O219" i="9"/>
  <c r="H219" i="9"/>
  <c r="CV218" i="9"/>
  <c r="CU218" i="9"/>
  <c r="CS218" i="9"/>
  <c r="CO218" i="9"/>
  <c r="CG218" i="9"/>
  <c r="CB218" i="9"/>
  <c r="BU218" i="9"/>
  <c r="BE218" i="9"/>
  <c r="AW218" i="9"/>
  <c r="AL218" i="9"/>
  <c r="AJ218" i="9"/>
  <c r="W218" i="9"/>
  <c r="T218" i="9"/>
  <c r="O218" i="9"/>
  <c r="H218" i="9"/>
  <c r="CV217" i="9"/>
  <c r="CU217" i="9"/>
  <c r="CS217" i="9"/>
  <c r="CO217" i="9"/>
  <c r="CG217" i="9"/>
  <c r="CB217" i="9"/>
  <c r="BU217" i="9"/>
  <c r="BE217" i="9"/>
  <c r="AW217" i="9"/>
  <c r="AL217" i="9"/>
  <c r="AJ217" i="9"/>
  <c r="W217" i="9"/>
  <c r="T217" i="9"/>
  <c r="O217" i="9"/>
  <c r="H217" i="9"/>
  <c r="CV216" i="9"/>
  <c r="CU216" i="9"/>
  <c r="CS216" i="9"/>
  <c r="CO216" i="9"/>
  <c r="CG216" i="9"/>
  <c r="CB216" i="9"/>
  <c r="BU216" i="9"/>
  <c r="BE216" i="9"/>
  <c r="AW216" i="9"/>
  <c r="AL216" i="9"/>
  <c r="AJ216" i="9"/>
  <c r="W216" i="9"/>
  <c r="T216" i="9"/>
  <c r="O216" i="9"/>
  <c r="H216" i="9"/>
  <c r="CV215" i="9"/>
  <c r="CU215" i="9"/>
  <c r="CS215" i="9"/>
  <c r="CO215" i="9"/>
  <c r="CG215" i="9"/>
  <c r="CB215" i="9"/>
  <c r="BU215" i="9"/>
  <c r="BE215" i="9"/>
  <c r="AW215" i="9"/>
  <c r="AL215" i="9"/>
  <c r="AJ215" i="9"/>
  <c r="W215" i="9"/>
  <c r="T215" i="9"/>
  <c r="O215" i="9"/>
  <c r="H215" i="9"/>
  <c r="CV214" i="9"/>
  <c r="CU214" i="9"/>
  <c r="CS214" i="9"/>
  <c r="CO214" i="9"/>
  <c r="CG214" i="9"/>
  <c r="CB214" i="9"/>
  <c r="BU214" i="9"/>
  <c r="BE214" i="9"/>
  <c r="AW214" i="9"/>
  <c r="AL214" i="9"/>
  <c r="AJ214" i="9"/>
  <c r="W214" i="9"/>
  <c r="T214" i="9"/>
  <c r="O214" i="9"/>
  <c r="H214" i="9"/>
  <c r="CV213" i="9"/>
  <c r="CU213" i="9"/>
  <c r="CS213" i="9"/>
  <c r="CO213" i="9"/>
  <c r="CG213" i="9"/>
  <c r="CB213" i="9"/>
  <c r="BU213" i="9"/>
  <c r="BE213" i="9"/>
  <c r="AW213" i="9"/>
  <c r="AL213" i="9"/>
  <c r="AJ213" i="9"/>
  <c r="W213" i="9"/>
  <c r="T213" i="9"/>
  <c r="O213" i="9"/>
  <c r="H213" i="9"/>
  <c r="CV212" i="9"/>
  <c r="CU212" i="9"/>
  <c r="CS212" i="9"/>
  <c r="CO212" i="9"/>
  <c r="CG212" i="9"/>
  <c r="CB212" i="9"/>
  <c r="BU212" i="9"/>
  <c r="BE212" i="9"/>
  <c r="AW212" i="9"/>
  <c r="AL212" i="9"/>
  <c r="AJ212" i="9"/>
  <c r="W212" i="9"/>
  <c r="T212" i="9"/>
  <c r="O212" i="9"/>
  <c r="H212" i="9"/>
  <c r="CV211" i="9"/>
  <c r="CU211" i="9"/>
  <c r="CS211" i="9"/>
  <c r="CO211" i="9"/>
  <c r="CG211" i="9"/>
  <c r="CB211" i="9"/>
  <c r="BU211" i="9"/>
  <c r="BE211" i="9"/>
  <c r="AW211" i="9"/>
  <c r="AL211" i="9"/>
  <c r="AJ211" i="9"/>
  <c r="W211" i="9"/>
  <c r="T211" i="9"/>
  <c r="O211" i="9"/>
  <c r="H211" i="9"/>
  <c r="CV210" i="9"/>
  <c r="CU210" i="9"/>
  <c r="CS210" i="9"/>
  <c r="CO210" i="9"/>
  <c r="CG210" i="9"/>
  <c r="CB210" i="9"/>
  <c r="BU210" i="9"/>
  <c r="BE210" i="9"/>
  <c r="AW210" i="9"/>
  <c r="AL210" i="9"/>
  <c r="AJ210" i="9"/>
  <c r="W210" i="9"/>
  <c r="T210" i="9"/>
  <c r="O210" i="9"/>
  <c r="H210" i="9"/>
  <c r="CV209" i="9"/>
  <c r="CU209" i="9"/>
  <c r="CS209" i="9"/>
  <c r="CO209" i="9"/>
  <c r="CG209" i="9"/>
  <c r="CB209" i="9"/>
  <c r="BU209" i="9"/>
  <c r="BE209" i="9"/>
  <c r="AW209" i="9"/>
  <c r="AL209" i="9"/>
  <c r="AJ209" i="9"/>
  <c r="W209" i="9"/>
  <c r="T209" i="9"/>
  <c r="O209" i="9"/>
  <c r="H209" i="9"/>
  <c r="CV208" i="9"/>
  <c r="CU208" i="9"/>
  <c r="CS208" i="9"/>
  <c r="CO208" i="9"/>
  <c r="CG208" i="9"/>
  <c r="CB208" i="9"/>
  <c r="BU208" i="9"/>
  <c r="BE208" i="9"/>
  <c r="AW208" i="9"/>
  <c r="AL208" i="9"/>
  <c r="AJ208" i="9"/>
  <c r="W208" i="9"/>
  <c r="T208" i="9"/>
  <c r="O208" i="9"/>
  <c r="H208" i="9"/>
  <c r="CV207" i="9"/>
  <c r="CU207" i="9"/>
  <c r="CS207" i="9"/>
  <c r="CO207" i="9"/>
  <c r="CG207" i="9"/>
  <c r="CB207" i="9"/>
  <c r="BU207" i="9"/>
  <c r="BE207" i="9"/>
  <c r="AW207" i="9"/>
  <c r="AL207" i="9"/>
  <c r="AJ207" i="9"/>
  <c r="W207" i="9"/>
  <c r="T207" i="9"/>
  <c r="O207" i="9"/>
  <c r="H207" i="9"/>
  <c r="CV206" i="9"/>
  <c r="CU206" i="9"/>
  <c r="CS206" i="9"/>
  <c r="CO206" i="9"/>
  <c r="CG206" i="9"/>
  <c r="CB206" i="9"/>
  <c r="BU206" i="9"/>
  <c r="BE206" i="9"/>
  <c r="AW206" i="9"/>
  <c r="AL206" i="9"/>
  <c r="AJ206" i="9"/>
  <c r="W206" i="9"/>
  <c r="T206" i="9"/>
  <c r="O206" i="9"/>
  <c r="H206" i="9"/>
  <c r="CV205" i="9"/>
  <c r="CU205" i="9"/>
  <c r="CS205" i="9"/>
  <c r="CO205" i="9"/>
  <c r="CG205" i="9"/>
  <c r="CB205" i="9"/>
  <c r="BU205" i="9"/>
  <c r="BE205" i="9"/>
  <c r="AW205" i="9"/>
  <c r="AL205" i="9"/>
  <c r="AJ205" i="9"/>
  <c r="W205" i="9"/>
  <c r="T205" i="9"/>
  <c r="O205" i="9"/>
  <c r="H205" i="9"/>
  <c r="CV204" i="9"/>
  <c r="CU204" i="9"/>
  <c r="CS204" i="9"/>
  <c r="CO204" i="9"/>
  <c r="CG204" i="9"/>
  <c r="CB204" i="9"/>
  <c r="BU204" i="9"/>
  <c r="BE204" i="9"/>
  <c r="AW204" i="9"/>
  <c r="AL204" i="9"/>
  <c r="AJ204" i="9"/>
  <c r="W204" i="9"/>
  <c r="T204" i="9"/>
  <c r="O204" i="9"/>
  <c r="H204" i="9"/>
  <c r="CV203" i="9"/>
  <c r="CU203" i="9"/>
  <c r="CS203" i="9"/>
  <c r="CO203" i="9"/>
  <c r="CG203" i="9"/>
  <c r="CB203" i="9"/>
  <c r="BU203" i="9"/>
  <c r="BE203" i="9"/>
  <c r="AW203" i="9"/>
  <c r="AL203" i="9"/>
  <c r="AJ203" i="9"/>
  <c r="W203" i="9"/>
  <c r="T203" i="9"/>
  <c r="O203" i="9"/>
  <c r="H203" i="9"/>
  <c r="CV202" i="9"/>
  <c r="CU202" i="9"/>
  <c r="CS202" i="9"/>
  <c r="CO202" i="9"/>
  <c r="CG202" i="9"/>
  <c r="CB202" i="9"/>
  <c r="BU202" i="9"/>
  <c r="BE202" i="9"/>
  <c r="AW202" i="9"/>
  <c r="AL202" i="9"/>
  <c r="AJ202" i="9"/>
  <c r="W202" i="9"/>
  <c r="T202" i="9"/>
  <c r="O202" i="9"/>
  <c r="H202" i="9"/>
  <c r="CV201" i="9"/>
  <c r="CU201" i="9"/>
  <c r="CS201" i="9"/>
  <c r="CO201" i="9"/>
  <c r="CG201" i="9"/>
  <c r="CB201" i="9"/>
  <c r="BU201" i="9"/>
  <c r="BE201" i="9"/>
  <c r="AW201" i="9"/>
  <c r="AL201" i="9"/>
  <c r="AJ201" i="9"/>
  <c r="W201" i="9"/>
  <c r="T201" i="9"/>
  <c r="O201" i="9"/>
  <c r="H201" i="9"/>
  <c r="CV200" i="9"/>
  <c r="CU200" i="9"/>
  <c r="CS200" i="9"/>
  <c r="CO200" i="9"/>
  <c r="CG200" i="9"/>
  <c r="CB200" i="9"/>
  <c r="BU200" i="9"/>
  <c r="BE200" i="9"/>
  <c r="AW200" i="9"/>
  <c r="AL200" i="9"/>
  <c r="AJ200" i="9"/>
  <c r="W200" i="9"/>
  <c r="T200" i="9"/>
  <c r="O200" i="9"/>
  <c r="H200" i="9"/>
  <c r="CV199" i="9"/>
  <c r="CU199" i="9"/>
  <c r="CS199" i="9"/>
  <c r="CO199" i="9"/>
  <c r="CG199" i="9"/>
  <c r="CB199" i="9"/>
  <c r="BU199" i="9"/>
  <c r="BE199" i="9"/>
  <c r="AW199" i="9"/>
  <c r="AL199" i="9"/>
  <c r="AJ199" i="9"/>
  <c r="W199" i="9"/>
  <c r="T199" i="9"/>
  <c r="O199" i="9"/>
  <c r="H199" i="9"/>
  <c r="CV198" i="9"/>
  <c r="CU198" i="9"/>
  <c r="CS198" i="9"/>
  <c r="CO198" i="9"/>
  <c r="CG198" i="9"/>
  <c r="CB198" i="9"/>
  <c r="BU198" i="9"/>
  <c r="BE198" i="9"/>
  <c r="AW198" i="9"/>
  <c r="AL198" i="9"/>
  <c r="AJ198" i="9"/>
  <c r="W198" i="9"/>
  <c r="T198" i="9"/>
  <c r="O198" i="9"/>
  <c r="H198" i="9"/>
  <c r="CV197" i="9"/>
  <c r="CU197" i="9"/>
  <c r="CS197" i="9"/>
  <c r="CO197" i="9"/>
  <c r="CG197" i="9"/>
  <c r="CB197" i="9"/>
  <c r="BU197" i="9"/>
  <c r="BE197" i="9"/>
  <c r="AW197" i="9"/>
  <c r="AL197" i="9"/>
  <c r="AJ197" i="9"/>
  <c r="W197" i="9"/>
  <c r="T197" i="9"/>
  <c r="O197" i="9"/>
  <c r="H197" i="9"/>
  <c r="CV196" i="9"/>
  <c r="CU196" i="9"/>
  <c r="CS196" i="9"/>
  <c r="CO196" i="9"/>
  <c r="CG196" i="9"/>
  <c r="CB196" i="9"/>
  <c r="BU196" i="9"/>
  <c r="BE196" i="9"/>
  <c r="AW196" i="9"/>
  <c r="AL196" i="9"/>
  <c r="AJ196" i="9"/>
  <c r="W196" i="9"/>
  <c r="T196" i="9"/>
  <c r="O196" i="9"/>
  <c r="H196" i="9"/>
  <c r="CV195" i="9"/>
  <c r="CU195" i="9"/>
  <c r="CS195" i="9"/>
  <c r="CO195" i="9"/>
  <c r="CG195" i="9"/>
  <c r="CB195" i="9"/>
  <c r="BU195" i="9"/>
  <c r="BE195" i="9"/>
  <c r="AW195" i="9"/>
  <c r="AL195" i="9"/>
  <c r="AJ195" i="9"/>
  <c r="W195" i="9"/>
  <c r="T195" i="9"/>
  <c r="O195" i="9"/>
  <c r="H195" i="9"/>
  <c r="CV194" i="9"/>
  <c r="CU194" i="9"/>
  <c r="CS194" i="9"/>
  <c r="CO194" i="9"/>
  <c r="CG194" i="9"/>
  <c r="CB194" i="9"/>
  <c r="BU194" i="9"/>
  <c r="BE194" i="9"/>
  <c r="AW194" i="9"/>
  <c r="AL194" i="9"/>
  <c r="AJ194" i="9"/>
  <c r="W194" i="9"/>
  <c r="T194" i="9"/>
  <c r="O194" i="9"/>
  <c r="H194" i="9"/>
  <c r="CV193" i="9"/>
  <c r="CU193" i="9"/>
  <c r="CS193" i="9"/>
  <c r="CO193" i="9"/>
  <c r="CG193" i="9"/>
  <c r="CB193" i="9"/>
  <c r="BU193" i="9"/>
  <c r="BE193" i="9"/>
  <c r="AW193" i="9"/>
  <c r="AL193" i="9"/>
  <c r="AJ193" i="9"/>
  <c r="W193" i="9"/>
  <c r="T193" i="9"/>
  <c r="O193" i="9"/>
  <c r="H193" i="9"/>
  <c r="CV192" i="9"/>
  <c r="CU192" i="9"/>
  <c r="CS192" i="9"/>
  <c r="CO192" i="9"/>
  <c r="CG192" i="9"/>
  <c r="CB192" i="9"/>
  <c r="BU192" i="9"/>
  <c r="BE192" i="9"/>
  <c r="AW192" i="9"/>
  <c r="AL192" i="9"/>
  <c r="AJ192" i="9"/>
  <c r="W192" i="9"/>
  <c r="T192" i="9"/>
  <c r="O192" i="9"/>
  <c r="H192" i="9"/>
  <c r="CV191" i="9"/>
  <c r="CU191" i="9"/>
  <c r="CS191" i="9"/>
  <c r="CO191" i="9"/>
  <c r="CG191" i="9"/>
  <c r="CB191" i="9"/>
  <c r="BU191" i="9"/>
  <c r="BE191" i="9"/>
  <c r="AW191" i="9"/>
  <c r="AL191" i="9"/>
  <c r="AJ191" i="9"/>
  <c r="W191" i="9"/>
  <c r="T191" i="9"/>
  <c r="O191" i="9"/>
  <c r="H191" i="9"/>
  <c r="CV190" i="9"/>
  <c r="CU190" i="9"/>
  <c r="CS190" i="9"/>
  <c r="CO190" i="9"/>
  <c r="CG190" i="9"/>
  <c r="CB190" i="9"/>
  <c r="BU190" i="9"/>
  <c r="BE190" i="9"/>
  <c r="AW190" i="9"/>
  <c r="AL190" i="9"/>
  <c r="AJ190" i="9"/>
  <c r="W190" i="9"/>
  <c r="T190" i="9"/>
  <c r="O190" i="9"/>
  <c r="H190" i="9"/>
  <c r="CV189" i="9"/>
  <c r="CU189" i="9"/>
  <c r="CS189" i="9"/>
  <c r="CO189" i="9"/>
  <c r="CG189" i="9"/>
  <c r="CB189" i="9"/>
  <c r="BU189" i="9"/>
  <c r="BE189" i="9"/>
  <c r="AW189" i="9"/>
  <c r="AL189" i="9"/>
  <c r="AJ189" i="9"/>
  <c r="W189" i="9"/>
  <c r="T189" i="9"/>
  <c r="O189" i="9"/>
  <c r="H189" i="9"/>
  <c r="CV188" i="9"/>
  <c r="CU188" i="9"/>
  <c r="CS188" i="9"/>
  <c r="CO188" i="9"/>
  <c r="CG188" i="9"/>
  <c r="CB188" i="9"/>
  <c r="BU188" i="9"/>
  <c r="BE188" i="9"/>
  <c r="AW188" i="9"/>
  <c r="AL188" i="9"/>
  <c r="AJ188" i="9"/>
  <c r="W188" i="9"/>
  <c r="T188" i="9"/>
  <c r="O188" i="9"/>
  <c r="H188" i="9"/>
  <c r="CV187" i="9"/>
  <c r="CU187" i="9"/>
  <c r="CS187" i="9"/>
  <c r="CO187" i="9"/>
  <c r="CG187" i="9"/>
  <c r="CB187" i="9"/>
  <c r="BU187" i="9"/>
  <c r="BE187" i="9"/>
  <c r="AW187" i="9"/>
  <c r="AL187" i="9"/>
  <c r="AJ187" i="9"/>
  <c r="W187" i="9"/>
  <c r="T187" i="9"/>
  <c r="O187" i="9"/>
  <c r="H187" i="9"/>
  <c r="CV186" i="9"/>
  <c r="CU186" i="9"/>
  <c r="CS186" i="9"/>
  <c r="CO186" i="9"/>
  <c r="CG186" i="9"/>
  <c r="CB186" i="9"/>
  <c r="BU186" i="9"/>
  <c r="BE186" i="9"/>
  <c r="AW186" i="9"/>
  <c r="AL186" i="9"/>
  <c r="AJ186" i="9"/>
  <c r="W186" i="9"/>
  <c r="T186" i="9"/>
  <c r="O186" i="9"/>
  <c r="H186" i="9"/>
  <c r="CV185" i="9"/>
  <c r="CU185" i="9"/>
  <c r="CS185" i="9"/>
  <c r="CO185" i="9"/>
  <c r="CG185" i="9"/>
  <c r="CB185" i="9"/>
  <c r="BU185" i="9"/>
  <c r="BE185" i="9"/>
  <c r="AW185" i="9"/>
  <c r="AL185" i="9"/>
  <c r="AJ185" i="9"/>
  <c r="W185" i="9"/>
  <c r="T185" i="9"/>
  <c r="O185" i="9"/>
  <c r="H185" i="9"/>
  <c r="CV184" i="9"/>
  <c r="CU184" i="9"/>
  <c r="CS184" i="9"/>
  <c r="CO184" i="9"/>
  <c r="CG184" i="9"/>
  <c r="CB184" i="9"/>
  <c r="BU184" i="9"/>
  <c r="BE184" i="9"/>
  <c r="AW184" i="9"/>
  <c r="AL184" i="9"/>
  <c r="AJ184" i="9"/>
  <c r="W184" i="9"/>
  <c r="T184" i="9"/>
  <c r="O184" i="9"/>
  <c r="H184" i="9"/>
  <c r="CV183" i="9"/>
  <c r="CU183" i="9"/>
  <c r="CS183" i="9"/>
  <c r="CO183" i="9"/>
  <c r="CG183" i="9"/>
  <c r="CB183" i="9"/>
  <c r="BU183" i="9"/>
  <c r="BE183" i="9"/>
  <c r="AW183" i="9"/>
  <c r="AL183" i="9"/>
  <c r="AJ183" i="9"/>
  <c r="W183" i="9"/>
  <c r="T183" i="9"/>
  <c r="O183" i="9"/>
  <c r="H183" i="9"/>
  <c r="CV182" i="9"/>
  <c r="CU182" i="9"/>
  <c r="CS182" i="9"/>
  <c r="CO182" i="9"/>
  <c r="CG182" i="9"/>
  <c r="CB182" i="9"/>
  <c r="BU182" i="9"/>
  <c r="BE182" i="9"/>
  <c r="AW182" i="9"/>
  <c r="AL182" i="9"/>
  <c r="AJ182" i="9"/>
  <c r="W182" i="9"/>
  <c r="T182" i="9"/>
  <c r="O182" i="9"/>
  <c r="H182" i="9"/>
  <c r="CV181" i="9"/>
  <c r="CU181" i="9"/>
  <c r="CS181" i="9"/>
  <c r="CO181" i="9"/>
  <c r="CG181" i="9"/>
  <c r="CB181" i="9"/>
  <c r="BU181" i="9"/>
  <c r="BE181" i="9"/>
  <c r="AW181" i="9"/>
  <c r="AL181" i="9"/>
  <c r="AJ181" i="9"/>
  <c r="W181" i="9"/>
  <c r="T181" i="9"/>
  <c r="O181" i="9"/>
  <c r="H181" i="9"/>
  <c r="CV180" i="9"/>
  <c r="CU180" i="9"/>
  <c r="CS180" i="9"/>
  <c r="CO180" i="9"/>
  <c r="CG180" i="9"/>
  <c r="CB180" i="9"/>
  <c r="BU180" i="9"/>
  <c r="BE180" i="9"/>
  <c r="AW180" i="9"/>
  <c r="AL180" i="9"/>
  <c r="AJ180" i="9"/>
  <c r="W180" i="9"/>
  <c r="T180" i="9"/>
  <c r="O180" i="9"/>
  <c r="H180" i="9"/>
  <c r="CV179" i="9"/>
  <c r="CU179" i="9"/>
  <c r="CS179" i="9"/>
  <c r="CO179" i="9"/>
  <c r="CG179" i="9"/>
  <c r="CB179" i="9"/>
  <c r="BU179" i="9"/>
  <c r="BE179" i="9"/>
  <c r="AW179" i="9"/>
  <c r="AL179" i="9"/>
  <c r="AJ179" i="9"/>
  <c r="W179" i="9"/>
  <c r="T179" i="9"/>
  <c r="O179" i="9"/>
  <c r="H179" i="9"/>
  <c r="CV178" i="9"/>
  <c r="CU178" i="9"/>
  <c r="CS178" i="9"/>
  <c r="CO178" i="9"/>
  <c r="CG178" i="9"/>
  <c r="CB178" i="9"/>
  <c r="BU178" i="9"/>
  <c r="BE178" i="9"/>
  <c r="AW178" i="9"/>
  <c r="AL178" i="9"/>
  <c r="AJ178" i="9"/>
  <c r="W178" i="9"/>
  <c r="T178" i="9"/>
  <c r="O178" i="9"/>
  <c r="H178" i="9"/>
  <c r="CV177" i="9"/>
  <c r="CU177" i="9"/>
  <c r="CS177" i="9"/>
  <c r="CO177" i="9"/>
  <c r="CG177" i="9"/>
  <c r="CB177" i="9"/>
  <c r="BU177" i="9"/>
  <c r="BE177" i="9"/>
  <c r="AW177" i="9"/>
  <c r="AL177" i="9"/>
  <c r="AJ177" i="9"/>
  <c r="W177" i="9"/>
  <c r="T177" i="9"/>
  <c r="O177" i="9"/>
  <c r="H177" i="9"/>
  <c r="CV176" i="9"/>
  <c r="CU176" i="9"/>
  <c r="CS176" i="9"/>
  <c r="CO176" i="9"/>
  <c r="CG176" i="9"/>
  <c r="CB176" i="9"/>
  <c r="BU176" i="9"/>
  <c r="BE176" i="9"/>
  <c r="AW176" i="9"/>
  <c r="AL176" i="9"/>
  <c r="AJ176" i="9"/>
  <c r="W176" i="9"/>
  <c r="T176" i="9"/>
  <c r="O176" i="9"/>
  <c r="H176" i="9"/>
  <c r="CV175" i="9"/>
  <c r="CU175" i="9"/>
  <c r="CS175" i="9"/>
  <c r="CO175" i="9"/>
  <c r="CG175" i="9"/>
  <c r="CB175" i="9"/>
  <c r="BU175" i="9"/>
  <c r="BE175" i="9"/>
  <c r="AW175" i="9"/>
  <c r="AL175" i="9"/>
  <c r="AJ175" i="9"/>
  <c r="W175" i="9"/>
  <c r="T175" i="9"/>
  <c r="O175" i="9"/>
  <c r="H175" i="9"/>
  <c r="CV174" i="9"/>
  <c r="CU174" i="9"/>
  <c r="CS174" i="9"/>
  <c r="CO174" i="9"/>
  <c r="CG174" i="9"/>
  <c r="CB174" i="9"/>
  <c r="BU174" i="9"/>
  <c r="BE174" i="9"/>
  <c r="AW174" i="9"/>
  <c r="AL174" i="9"/>
  <c r="AJ174" i="9"/>
  <c r="W174" i="9"/>
  <c r="T174" i="9"/>
  <c r="O174" i="9"/>
  <c r="H174" i="9"/>
  <c r="CV173" i="9"/>
  <c r="CU173" i="9"/>
  <c r="CS173" i="9"/>
  <c r="CO173" i="9"/>
  <c r="CG173" i="9"/>
  <c r="CB173" i="9"/>
  <c r="BU173" i="9"/>
  <c r="BE173" i="9"/>
  <c r="AW173" i="9"/>
  <c r="AL173" i="9"/>
  <c r="AJ173" i="9"/>
  <c r="W173" i="9"/>
  <c r="T173" i="9"/>
  <c r="O173" i="9"/>
  <c r="H173" i="9"/>
  <c r="CV172" i="9"/>
  <c r="CU172" i="9"/>
  <c r="CS172" i="9"/>
  <c r="CO172" i="9"/>
  <c r="CG172" i="9"/>
  <c r="CB172" i="9"/>
  <c r="BU172" i="9"/>
  <c r="BE172" i="9"/>
  <c r="AW172" i="9"/>
  <c r="AL172" i="9"/>
  <c r="AJ172" i="9"/>
  <c r="W172" i="9"/>
  <c r="T172" i="9"/>
  <c r="O172" i="9"/>
  <c r="H172" i="9"/>
  <c r="CV171" i="9"/>
  <c r="CU171" i="9"/>
  <c r="CS171" i="9"/>
  <c r="CO171" i="9"/>
  <c r="CG171" i="9"/>
  <c r="CB171" i="9"/>
  <c r="BU171" i="9"/>
  <c r="BE171" i="9"/>
  <c r="AW171" i="9"/>
  <c r="AL171" i="9"/>
  <c r="AJ171" i="9"/>
  <c r="W171" i="9"/>
  <c r="T171" i="9"/>
  <c r="O171" i="9"/>
  <c r="H171" i="9"/>
  <c r="CV170" i="9"/>
  <c r="CU170" i="9"/>
  <c r="CS170" i="9"/>
  <c r="CO170" i="9"/>
  <c r="CG170" i="9"/>
  <c r="CB170" i="9"/>
  <c r="BU170" i="9"/>
  <c r="BE170" i="9"/>
  <c r="AW170" i="9"/>
  <c r="AL170" i="9"/>
  <c r="AJ170" i="9"/>
  <c r="W170" i="9"/>
  <c r="T170" i="9"/>
  <c r="O170" i="9"/>
  <c r="H170" i="9"/>
  <c r="CV169" i="9"/>
  <c r="CU169" i="9"/>
  <c r="CS169" i="9"/>
  <c r="CO169" i="9"/>
  <c r="CG169" i="9"/>
  <c r="CB169" i="9"/>
  <c r="BU169" i="9"/>
  <c r="BE169" i="9"/>
  <c r="AW169" i="9"/>
  <c r="AL169" i="9"/>
  <c r="AJ169" i="9"/>
  <c r="W169" i="9"/>
  <c r="T169" i="9"/>
  <c r="O169" i="9"/>
  <c r="H169" i="9"/>
  <c r="CV168" i="9"/>
  <c r="CU168" i="9"/>
  <c r="CS168" i="9"/>
  <c r="CO168" i="9"/>
  <c r="CG168" i="9"/>
  <c r="CB168" i="9"/>
  <c r="BU168" i="9"/>
  <c r="BE168" i="9"/>
  <c r="AW168" i="9"/>
  <c r="AL168" i="9"/>
  <c r="AJ168" i="9"/>
  <c r="W168" i="9"/>
  <c r="T168" i="9"/>
  <c r="O168" i="9"/>
  <c r="H168" i="9"/>
  <c r="CV167" i="9"/>
  <c r="CU167" i="9"/>
  <c r="CS167" i="9"/>
  <c r="CO167" i="9"/>
  <c r="CG167" i="9"/>
  <c r="CB167" i="9"/>
  <c r="BU167" i="9"/>
  <c r="BE167" i="9"/>
  <c r="AW167" i="9"/>
  <c r="AL167" i="9"/>
  <c r="AJ167" i="9"/>
  <c r="W167" i="9"/>
  <c r="T167" i="9"/>
  <c r="O167" i="9"/>
  <c r="H167" i="9"/>
  <c r="CV166" i="9"/>
  <c r="CU166" i="9"/>
  <c r="CS166" i="9"/>
  <c r="CO166" i="9"/>
  <c r="CG166" i="9"/>
  <c r="CB166" i="9"/>
  <c r="BU166" i="9"/>
  <c r="BE166" i="9"/>
  <c r="AW166" i="9"/>
  <c r="AL166" i="9"/>
  <c r="AJ166" i="9"/>
  <c r="W166" i="9"/>
  <c r="T166" i="9"/>
  <c r="O166" i="9"/>
  <c r="H166" i="9"/>
  <c r="CV165" i="9"/>
  <c r="CU165" i="9"/>
  <c r="CS165" i="9"/>
  <c r="CO165" i="9"/>
  <c r="CG165" i="9"/>
  <c r="CB165" i="9"/>
  <c r="BU165" i="9"/>
  <c r="BE165" i="9"/>
  <c r="AW165" i="9"/>
  <c r="AL165" i="9"/>
  <c r="AJ165" i="9"/>
  <c r="W165" i="9"/>
  <c r="T165" i="9"/>
  <c r="O165" i="9"/>
  <c r="H165" i="9"/>
  <c r="CV164" i="9"/>
  <c r="CU164" i="9"/>
  <c r="CS164" i="9"/>
  <c r="CO164" i="9"/>
  <c r="CG164" i="9"/>
  <c r="CB164" i="9"/>
  <c r="BU164" i="9"/>
  <c r="BE164" i="9"/>
  <c r="AW164" i="9"/>
  <c r="AL164" i="9"/>
  <c r="AJ164" i="9"/>
  <c r="W164" i="9"/>
  <c r="T164" i="9"/>
  <c r="O164" i="9"/>
  <c r="H164" i="9"/>
  <c r="CV163" i="9"/>
  <c r="CU163" i="9"/>
  <c r="CS163" i="9"/>
  <c r="CO163" i="9"/>
  <c r="CG163" i="9"/>
  <c r="CB163" i="9"/>
  <c r="BU163" i="9"/>
  <c r="BE163" i="9"/>
  <c r="AW163" i="9"/>
  <c r="AL163" i="9"/>
  <c r="AJ163" i="9"/>
  <c r="W163" i="9"/>
  <c r="T163" i="9"/>
  <c r="O163" i="9"/>
  <c r="H163" i="9"/>
  <c r="CV162" i="9"/>
  <c r="CU162" i="9"/>
  <c r="CS162" i="9"/>
  <c r="CO162" i="9"/>
  <c r="CG162" i="9"/>
  <c r="CB162" i="9"/>
  <c r="BU162" i="9"/>
  <c r="BE162" i="9"/>
  <c r="AW162" i="9"/>
  <c r="AL162" i="9"/>
  <c r="AJ162" i="9"/>
  <c r="W162" i="9"/>
  <c r="T162" i="9"/>
  <c r="O162" i="9"/>
  <c r="H162" i="9"/>
  <c r="CV161" i="9"/>
  <c r="CU161" i="9"/>
  <c r="CS161" i="9"/>
  <c r="CO161" i="9"/>
  <c r="CG161" i="9"/>
  <c r="CB161" i="9"/>
  <c r="BU161" i="9"/>
  <c r="BE161" i="9"/>
  <c r="AW161" i="9"/>
  <c r="AL161" i="9"/>
  <c r="AJ161" i="9"/>
  <c r="W161" i="9"/>
  <c r="T161" i="9"/>
  <c r="O161" i="9"/>
  <c r="H161" i="9"/>
  <c r="CV160" i="9"/>
  <c r="CU160" i="9"/>
  <c r="CS160" i="9"/>
  <c r="CO160" i="9"/>
  <c r="CG160" i="9"/>
  <c r="CB160" i="9"/>
  <c r="BU160" i="9"/>
  <c r="BE160" i="9"/>
  <c r="AW160" i="9"/>
  <c r="AL160" i="9"/>
  <c r="AJ160" i="9"/>
  <c r="W160" i="9"/>
  <c r="T160" i="9"/>
  <c r="O160" i="9"/>
  <c r="H160" i="9"/>
  <c r="CV159" i="9"/>
  <c r="CU159" i="9"/>
  <c r="CS159" i="9"/>
  <c r="CO159" i="9"/>
  <c r="CG159" i="9"/>
  <c r="CB159" i="9"/>
  <c r="BU159" i="9"/>
  <c r="BE159" i="9"/>
  <c r="AW159" i="9"/>
  <c r="AL159" i="9"/>
  <c r="AJ159" i="9"/>
  <c r="W159" i="9"/>
  <c r="T159" i="9"/>
  <c r="O159" i="9"/>
  <c r="H159" i="9"/>
  <c r="CV158" i="9"/>
  <c r="CU158" i="9"/>
  <c r="CS158" i="9"/>
  <c r="CO158" i="9"/>
  <c r="CG158" i="9"/>
  <c r="CB158" i="9"/>
  <c r="BU158" i="9"/>
  <c r="BE158" i="9"/>
  <c r="AW158" i="9"/>
  <c r="AL158" i="9"/>
  <c r="AJ158" i="9"/>
  <c r="W158" i="9"/>
  <c r="T158" i="9"/>
  <c r="O158" i="9"/>
  <c r="H158" i="9"/>
  <c r="CV157" i="9"/>
  <c r="CU157" i="9"/>
  <c r="CS157" i="9"/>
  <c r="CO157" i="9"/>
  <c r="CG157" i="9"/>
  <c r="CB157" i="9"/>
  <c r="BU157" i="9"/>
  <c r="BE157" i="9"/>
  <c r="AW157" i="9"/>
  <c r="AL157" i="9"/>
  <c r="AJ157" i="9"/>
  <c r="W157" i="9"/>
  <c r="T157" i="9"/>
  <c r="O157" i="9"/>
  <c r="H157" i="9"/>
  <c r="CV156" i="9"/>
  <c r="CU156" i="9"/>
  <c r="CS156" i="9"/>
  <c r="CO156" i="9"/>
  <c r="CG156" i="9"/>
  <c r="CB156" i="9"/>
  <c r="BU156" i="9"/>
  <c r="BE156" i="9"/>
  <c r="AW156" i="9"/>
  <c r="AL156" i="9"/>
  <c r="AJ156" i="9"/>
  <c r="W156" i="9"/>
  <c r="T156" i="9"/>
  <c r="O156" i="9"/>
  <c r="H156" i="9"/>
  <c r="CV155" i="9"/>
  <c r="CU155" i="9"/>
  <c r="CS155" i="9"/>
  <c r="CO155" i="9"/>
  <c r="CG155" i="9"/>
  <c r="CB155" i="9"/>
  <c r="BU155" i="9"/>
  <c r="BE155" i="9"/>
  <c r="AW155" i="9"/>
  <c r="AL155" i="9"/>
  <c r="AJ155" i="9"/>
  <c r="W155" i="9"/>
  <c r="T155" i="9"/>
  <c r="O155" i="9"/>
  <c r="H155" i="9"/>
  <c r="CV154" i="9"/>
  <c r="CU154" i="9"/>
  <c r="CS154" i="9"/>
  <c r="CO154" i="9"/>
  <c r="CG154" i="9"/>
  <c r="CB154" i="9"/>
  <c r="BU154" i="9"/>
  <c r="BE154" i="9"/>
  <c r="AW154" i="9"/>
  <c r="AL154" i="9"/>
  <c r="AJ154" i="9"/>
  <c r="W154" i="9"/>
  <c r="T154" i="9"/>
  <c r="O154" i="9"/>
  <c r="H154" i="9"/>
  <c r="CV153" i="9"/>
  <c r="CU153" i="9"/>
  <c r="CS153" i="9"/>
  <c r="CO153" i="9"/>
  <c r="CG153" i="9"/>
  <c r="CB153" i="9"/>
  <c r="BU153" i="9"/>
  <c r="BE153" i="9"/>
  <c r="AW153" i="9"/>
  <c r="AL153" i="9"/>
  <c r="AJ153" i="9"/>
  <c r="W153" i="9"/>
  <c r="T153" i="9"/>
  <c r="O153" i="9"/>
  <c r="H153" i="9"/>
  <c r="CV152" i="9"/>
  <c r="CU152" i="9"/>
  <c r="CS152" i="9"/>
  <c r="CO152" i="9"/>
  <c r="CG152" i="9"/>
  <c r="CB152" i="9"/>
  <c r="BU152" i="9"/>
  <c r="BE152" i="9"/>
  <c r="AW152" i="9"/>
  <c r="AL152" i="9"/>
  <c r="AJ152" i="9"/>
  <c r="W152" i="9"/>
  <c r="T152" i="9"/>
  <c r="O152" i="9"/>
  <c r="H152" i="9"/>
  <c r="CV151" i="9"/>
  <c r="CU151" i="9"/>
  <c r="CS151" i="9"/>
  <c r="CO151" i="9"/>
  <c r="CG151" i="9"/>
  <c r="CB151" i="9"/>
  <c r="BU151" i="9"/>
  <c r="BE151" i="9"/>
  <c r="AW151" i="9"/>
  <c r="AL151" i="9"/>
  <c r="AJ151" i="9"/>
  <c r="W151" i="9"/>
  <c r="T151" i="9"/>
  <c r="O151" i="9"/>
  <c r="H151" i="9"/>
  <c r="CV150" i="9"/>
  <c r="CU150" i="9"/>
  <c r="CS150" i="9"/>
  <c r="CO150" i="9"/>
  <c r="CG150" i="9"/>
  <c r="CB150" i="9"/>
  <c r="BU150" i="9"/>
  <c r="BE150" i="9"/>
  <c r="AW150" i="9"/>
  <c r="AL150" i="9"/>
  <c r="AJ150" i="9"/>
  <c r="W150" i="9"/>
  <c r="T150" i="9"/>
  <c r="O150" i="9"/>
  <c r="H150" i="9"/>
  <c r="CV149" i="9"/>
  <c r="CU149" i="9"/>
  <c r="CS149" i="9"/>
  <c r="CO149" i="9"/>
  <c r="CG149" i="9"/>
  <c r="CB149" i="9"/>
  <c r="BU149" i="9"/>
  <c r="BE149" i="9"/>
  <c r="AW149" i="9"/>
  <c r="AL149" i="9"/>
  <c r="AJ149" i="9"/>
  <c r="W149" i="9"/>
  <c r="T149" i="9"/>
  <c r="O149" i="9"/>
  <c r="H149" i="9"/>
  <c r="CV148" i="9"/>
  <c r="CU148" i="9"/>
  <c r="CS148" i="9"/>
  <c r="CO148" i="9"/>
  <c r="CG148" i="9"/>
  <c r="CB148" i="9"/>
  <c r="BU148" i="9"/>
  <c r="BE148" i="9"/>
  <c r="AW148" i="9"/>
  <c r="AL148" i="9"/>
  <c r="AJ148" i="9"/>
  <c r="W148" i="9"/>
  <c r="T148" i="9"/>
  <c r="O148" i="9"/>
  <c r="H148" i="9"/>
  <c r="CV147" i="9"/>
  <c r="CU147" i="9"/>
  <c r="CS147" i="9"/>
  <c r="CO147" i="9"/>
  <c r="CG147" i="9"/>
  <c r="CB147" i="9"/>
  <c r="BU147" i="9"/>
  <c r="BE147" i="9"/>
  <c r="AW147" i="9"/>
  <c r="AL147" i="9"/>
  <c r="AJ147" i="9"/>
  <c r="W147" i="9"/>
  <c r="T147" i="9"/>
  <c r="O147" i="9"/>
  <c r="H147" i="9"/>
  <c r="CV146" i="9"/>
  <c r="CU146" i="9"/>
  <c r="CS146" i="9"/>
  <c r="CO146" i="9"/>
  <c r="CG146" i="9"/>
  <c r="CB146" i="9"/>
  <c r="BU146" i="9"/>
  <c r="BE146" i="9"/>
  <c r="AW146" i="9"/>
  <c r="AL146" i="9"/>
  <c r="AJ146" i="9"/>
  <c r="W146" i="9"/>
  <c r="T146" i="9"/>
  <c r="O146" i="9"/>
  <c r="H146" i="9"/>
  <c r="CV145" i="9"/>
  <c r="CU145" i="9"/>
  <c r="CS145" i="9"/>
  <c r="CO145" i="9"/>
  <c r="CG145" i="9"/>
  <c r="CB145" i="9"/>
  <c r="BU145" i="9"/>
  <c r="BE145" i="9"/>
  <c r="AW145" i="9"/>
  <c r="AL145" i="9"/>
  <c r="AJ145" i="9"/>
  <c r="W145" i="9"/>
  <c r="T145" i="9"/>
  <c r="O145" i="9"/>
  <c r="H145" i="9"/>
  <c r="CV144" i="9"/>
  <c r="CU144" i="9"/>
  <c r="CS144" i="9"/>
  <c r="CO144" i="9"/>
  <c r="CG144" i="9"/>
  <c r="CB144" i="9"/>
  <c r="BU144" i="9"/>
  <c r="BE144" i="9"/>
  <c r="AW144" i="9"/>
  <c r="AL144" i="9"/>
  <c r="AJ144" i="9"/>
  <c r="W144" i="9"/>
  <c r="T144" i="9"/>
  <c r="O144" i="9"/>
  <c r="H144" i="9"/>
  <c r="CV143" i="9"/>
  <c r="CU143" i="9"/>
  <c r="CS143" i="9"/>
  <c r="CO143" i="9"/>
  <c r="CG143" i="9"/>
  <c r="CB143" i="9"/>
  <c r="BU143" i="9"/>
  <c r="BE143" i="9"/>
  <c r="AW143" i="9"/>
  <c r="AL143" i="9"/>
  <c r="AJ143" i="9"/>
  <c r="W143" i="9"/>
  <c r="T143" i="9"/>
  <c r="O143" i="9"/>
  <c r="H143" i="9"/>
  <c r="CV142" i="9"/>
  <c r="CU142" i="9"/>
  <c r="CS142" i="9"/>
  <c r="CO142" i="9"/>
  <c r="CG142" i="9"/>
  <c r="CB142" i="9"/>
  <c r="BU142" i="9"/>
  <c r="BE142" i="9"/>
  <c r="AW142" i="9"/>
  <c r="AL142" i="9"/>
  <c r="AJ142" i="9"/>
  <c r="W142" i="9"/>
  <c r="T142" i="9"/>
  <c r="O142" i="9"/>
  <c r="H142" i="9"/>
  <c r="CV141" i="9"/>
  <c r="CU141" i="9"/>
  <c r="CS141" i="9"/>
  <c r="CO141" i="9"/>
  <c r="CG141" i="9"/>
  <c r="CB141" i="9"/>
  <c r="BU141" i="9"/>
  <c r="BE141" i="9"/>
  <c r="AW141" i="9"/>
  <c r="AL141" i="9"/>
  <c r="AJ141" i="9"/>
  <c r="W141" i="9"/>
  <c r="T141" i="9"/>
  <c r="O141" i="9"/>
  <c r="H141" i="9"/>
  <c r="CV140" i="9"/>
  <c r="CU140" i="9"/>
  <c r="CS140" i="9"/>
  <c r="CO140" i="9"/>
  <c r="CG140" i="9"/>
  <c r="CB140" i="9"/>
  <c r="BU140" i="9"/>
  <c r="BE140" i="9"/>
  <c r="AW140" i="9"/>
  <c r="AL140" i="9"/>
  <c r="AJ140" i="9"/>
  <c r="W140" i="9"/>
  <c r="T140" i="9"/>
  <c r="O140" i="9"/>
  <c r="H140" i="9"/>
  <c r="CV139" i="9"/>
  <c r="CU139" i="9"/>
  <c r="CS139" i="9"/>
  <c r="CO139" i="9"/>
  <c r="CG139" i="9"/>
  <c r="CB139" i="9"/>
  <c r="BU139" i="9"/>
  <c r="BE139" i="9"/>
  <c r="AW139" i="9"/>
  <c r="AL139" i="9"/>
  <c r="AJ139" i="9"/>
  <c r="W139" i="9"/>
  <c r="T139" i="9"/>
  <c r="O139" i="9"/>
  <c r="H139" i="9"/>
  <c r="CV138" i="9"/>
  <c r="CU138" i="9"/>
  <c r="CS138" i="9"/>
  <c r="CO138" i="9"/>
  <c r="CG138" i="9"/>
  <c r="CB138" i="9"/>
  <c r="BU138" i="9"/>
  <c r="BE138" i="9"/>
  <c r="AW138" i="9"/>
  <c r="AL138" i="9"/>
  <c r="AJ138" i="9"/>
  <c r="W138" i="9"/>
  <c r="T138" i="9"/>
  <c r="O138" i="9"/>
  <c r="H138" i="9"/>
  <c r="CV137" i="9"/>
  <c r="CU137" i="9"/>
  <c r="CS137" i="9"/>
  <c r="CO137" i="9"/>
  <c r="CG137" i="9"/>
  <c r="CB137" i="9"/>
  <c r="BU137" i="9"/>
  <c r="BE137" i="9"/>
  <c r="AW137" i="9"/>
  <c r="AL137" i="9"/>
  <c r="AJ137" i="9"/>
  <c r="W137" i="9"/>
  <c r="T137" i="9"/>
  <c r="O137" i="9"/>
  <c r="H137" i="9"/>
  <c r="CV136" i="9"/>
  <c r="CU136" i="9"/>
  <c r="CS136" i="9"/>
  <c r="CO136" i="9"/>
  <c r="CG136" i="9"/>
  <c r="CB136" i="9"/>
  <c r="BU136" i="9"/>
  <c r="BE136" i="9"/>
  <c r="AW136" i="9"/>
  <c r="AL136" i="9"/>
  <c r="AJ136" i="9"/>
  <c r="W136" i="9"/>
  <c r="T136" i="9"/>
  <c r="O136" i="9"/>
  <c r="H136" i="9"/>
  <c r="CV135" i="9"/>
  <c r="CU135" i="9"/>
  <c r="CS135" i="9"/>
  <c r="CO135" i="9"/>
  <c r="CG135" i="9"/>
  <c r="CB135" i="9"/>
  <c r="BU135" i="9"/>
  <c r="BE135" i="9"/>
  <c r="AW135" i="9"/>
  <c r="AL135" i="9"/>
  <c r="AJ135" i="9"/>
  <c r="W135" i="9"/>
  <c r="T135" i="9"/>
  <c r="O135" i="9"/>
  <c r="H135" i="9"/>
  <c r="CV134" i="9"/>
  <c r="CU134" i="9"/>
  <c r="CS134" i="9"/>
  <c r="CO134" i="9"/>
  <c r="CG134" i="9"/>
  <c r="CB134" i="9"/>
  <c r="BU134" i="9"/>
  <c r="BE134" i="9"/>
  <c r="AW134" i="9"/>
  <c r="AL134" i="9"/>
  <c r="AJ134" i="9"/>
  <c r="W134" i="9"/>
  <c r="T134" i="9"/>
  <c r="O134" i="9"/>
  <c r="H134" i="9"/>
  <c r="CV133" i="9"/>
  <c r="CU133" i="9"/>
  <c r="CS133" i="9"/>
  <c r="CO133" i="9"/>
  <c r="CG133" i="9"/>
  <c r="CB133" i="9"/>
  <c r="BU133" i="9"/>
  <c r="BE133" i="9"/>
  <c r="AW133" i="9"/>
  <c r="AL133" i="9"/>
  <c r="AJ133" i="9"/>
  <c r="W133" i="9"/>
  <c r="T133" i="9"/>
  <c r="O133" i="9"/>
  <c r="H133" i="9"/>
  <c r="CV132" i="9"/>
  <c r="CU132" i="9"/>
  <c r="CS132" i="9"/>
  <c r="CO132" i="9"/>
  <c r="CG132" i="9"/>
  <c r="CB132" i="9"/>
  <c r="BU132" i="9"/>
  <c r="BE132" i="9"/>
  <c r="AW132" i="9"/>
  <c r="AL132" i="9"/>
  <c r="AJ132" i="9"/>
  <c r="W132" i="9"/>
  <c r="T132" i="9"/>
  <c r="O132" i="9"/>
  <c r="H132" i="9"/>
  <c r="CV131" i="9"/>
  <c r="CU131" i="9"/>
  <c r="CS131" i="9"/>
  <c r="CO131" i="9"/>
  <c r="CG131" i="9"/>
  <c r="CB131" i="9"/>
  <c r="BU131" i="9"/>
  <c r="BE131" i="9"/>
  <c r="AW131" i="9"/>
  <c r="AL131" i="9"/>
  <c r="AJ131" i="9"/>
  <c r="W131" i="9"/>
  <c r="T131" i="9"/>
  <c r="O131" i="9"/>
  <c r="H131" i="9"/>
  <c r="CV130" i="9"/>
  <c r="CU130" i="9"/>
  <c r="CS130" i="9"/>
  <c r="CO130" i="9"/>
  <c r="CG130" i="9"/>
  <c r="CB130" i="9"/>
  <c r="BU130" i="9"/>
  <c r="BE130" i="9"/>
  <c r="AW130" i="9"/>
  <c r="AL130" i="9"/>
  <c r="AJ130" i="9"/>
  <c r="W130" i="9"/>
  <c r="T130" i="9"/>
  <c r="O130" i="9"/>
  <c r="H130" i="9"/>
  <c r="CV129" i="9"/>
  <c r="CU129" i="9"/>
  <c r="CS129" i="9"/>
  <c r="CO129" i="9"/>
  <c r="CG129" i="9"/>
  <c r="CB129" i="9"/>
  <c r="BU129" i="9"/>
  <c r="BE129" i="9"/>
  <c r="AW129" i="9"/>
  <c r="AL129" i="9"/>
  <c r="AJ129" i="9"/>
  <c r="W129" i="9"/>
  <c r="T129" i="9"/>
  <c r="O129" i="9"/>
  <c r="H129" i="9"/>
  <c r="CV128" i="9"/>
  <c r="CU128" i="9"/>
  <c r="CS128" i="9"/>
  <c r="CO128" i="9"/>
  <c r="CG128" i="9"/>
  <c r="CB128" i="9"/>
  <c r="BU128" i="9"/>
  <c r="BE128" i="9"/>
  <c r="AW128" i="9"/>
  <c r="AL128" i="9"/>
  <c r="AJ128" i="9"/>
  <c r="W128" i="9"/>
  <c r="T128" i="9"/>
  <c r="O128" i="9"/>
  <c r="H128" i="9"/>
  <c r="CV127" i="9"/>
  <c r="CU127" i="9"/>
  <c r="CS127" i="9"/>
  <c r="CO127" i="9"/>
  <c r="CG127" i="9"/>
  <c r="CB127" i="9"/>
  <c r="BU127" i="9"/>
  <c r="BE127" i="9"/>
  <c r="AW127" i="9"/>
  <c r="AL127" i="9"/>
  <c r="AJ127" i="9"/>
  <c r="W127" i="9"/>
  <c r="T127" i="9"/>
  <c r="O127" i="9"/>
  <c r="H127" i="9"/>
  <c r="CV126" i="9"/>
  <c r="CU126" i="9"/>
  <c r="CS126" i="9"/>
  <c r="CO126" i="9"/>
  <c r="CG126" i="9"/>
  <c r="CB126" i="9"/>
  <c r="BU126" i="9"/>
  <c r="BE126" i="9"/>
  <c r="AW126" i="9"/>
  <c r="AL126" i="9"/>
  <c r="AJ126" i="9"/>
  <c r="W126" i="9"/>
  <c r="T126" i="9"/>
  <c r="O126" i="9"/>
  <c r="H126" i="9"/>
  <c r="CV125" i="9"/>
  <c r="CU125" i="9"/>
  <c r="CS125" i="9"/>
  <c r="CO125" i="9"/>
  <c r="CG125" i="9"/>
  <c r="CB125" i="9"/>
  <c r="BU125" i="9"/>
  <c r="BE125" i="9"/>
  <c r="AW125" i="9"/>
  <c r="AL125" i="9"/>
  <c r="AJ125" i="9"/>
  <c r="W125" i="9"/>
  <c r="T125" i="9"/>
  <c r="O125" i="9"/>
  <c r="H125" i="9"/>
  <c r="CV124" i="9"/>
  <c r="CU124" i="9"/>
  <c r="CS124" i="9"/>
  <c r="CO124" i="9"/>
  <c r="CG124" i="9"/>
  <c r="CB124" i="9"/>
  <c r="BU124" i="9"/>
  <c r="BE124" i="9"/>
  <c r="AW124" i="9"/>
  <c r="AL124" i="9"/>
  <c r="AJ124" i="9"/>
  <c r="W124" i="9"/>
  <c r="T124" i="9"/>
  <c r="O124" i="9"/>
  <c r="H124" i="9"/>
  <c r="CV123" i="9"/>
  <c r="CU123" i="9"/>
  <c r="CS123" i="9"/>
  <c r="CO123" i="9"/>
  <c r="CG123" i="9"/>
  <c r="CB123" i="9"/>
  <c r="BU123" i="9"/>
  <c r="BE123" i="9"/>
  <c r="AW123" i="9"/>
  <c r="AL123" i="9"/>
  <c r="AJ123" i="9"/>
  <c r="W123" i="9"/>
  <c r="T123" i="9"/>
  <c r="O123" i="9"/>
  <c r="H123" i="9"/>
  <c r="CV122" i="9"/>
  <c r="CU122" i="9"/>
  <c r="CS122" i="9"/>
  <c r="CO122" i="9"/>
  <c r="CG122" i="9"/>
  <c r="CB122" i="9"/>
  <c r="BU122" i="9"/>
  <c r="BE122" i="9"/>
  <c r="AW122" i="9"/>
  <c r="AL122" i="9"/>
  <c r="AJ122" i="9"/>
  <c r="W122" i="9"/>
  <c r="T122" i="9"/>
  <c r="O122" i="9"/>
  <c r="H122" i="9"/>
  <c r="CV121" i="9"/>
  <c r="CU121" i="9"/>
  <c r="CS121" i="9"/>
  <c r="CO121" i="9"/>
  <c r="CG121" i="9"/>
  <c r="CB121" i="9"/>
  <c r="BU121" i="9"/>
  <c r="BE121" i="9"/>
  <c r="AW121" i="9"/>
  <c r="AL121" i="9"/>
  <c r="AJ121" i="9"/>
  <c r="W121" i="9"/>
  <c r="T121" i="9"/>
  <c r="O121" i="9"/>
  <c r="H121" i="9"/>
  <c r="CV120" i="9"/>
  <c r="CU120" i="9"/>
  <c r="CS120" i="9"/>
  <c r="CO120" i="9"/>
  <c r="CG120" i="9"/>
  <c r="CB120" i="9"/>
  <c r="BU120" i="9"/>
  <c r="BE120" i="9"/>
  <c r="AW120" i="9"/>
  <c r="AL120" i="9"/>
  <c r="AJ120" i="9"/>
  <c r="W120" i="9"/>
  <c r="T120" i="9"/>
  <c r="O120" i="9"/>
  <c r="H120" i="9"/>
  <c r="CV119" i="9"/>
  <c r="CU119" i="9"/>
  <c r="CS119" i="9"/>
  <c r="CO119" i="9"/>
  <c r="CG119" i="9"/>
  <c r="CB119" i="9"/>
  <c r="BU119" i="9"/>
  <c r="BE119" i="9"/>
  <c r="AW119" i="9"/>
  <c r="AL119" i="9"/>
  <c r="AJ119" i="9"/>
  <c r="W119" i="9"/>
  <c r="T119" i="9"/>
  <c r="O119" i="9"/>
  <c r="H119" i="9"/>
  <c r="CV118" i="9"/>
  <c r="CU118" i="9"/>
  <c r="CS118" i="9"/>
  <c r="CO118" i="9"/>
  <c r="CG118" i="9"/>
  <c r="CB118" i="9"/>
  <c r="BU118" i="9"/>
  <c r="BE118" i="9"/>
  <c r="AW118" i="9"/>
  <c r="AL118" i="9"/>
  <c r="AJ118" i="9"/>
  <c r="W118" i="9"/>
  <c r="T118" i="9"/>
  <c r="O118" i="9"/>
  <c r="H118" i="9"/>
  <c r="CV117" i="9"/>
  <c r="CU117" i="9"/>
  <c r="CS117" i="9"/>
  <c r="CO117" i="9"/>
  <c r="CG117" i="9"/>
  <c r="CB117" i="9"/>
  <c r="BU117" i="9"/>
  <c r="BE117" i="9"/>
  <c r="AW117" i="9"/>
  <c r="AL117" i="9"/>
  <c r="AJ117" i="9"/>
  <c r="W117" i="9"/>
  <c r="T117" i="9"/>
  <c r="O117" i="9"/>
  <c r="H117" i="9"/>
  <c r="CV116" i="9"/>
  <c r="CU116" i="9"/>
  <c r="CS116" i="9"/>
  <c r="CO116" i="9"/>
  <c r="CG116" i="9"/>
  <c r="CB116" i="9"/>
  <c r="BU116" i="9"/>
  <c r="BE116" i="9"/>
  <c r="AW116" i="9"/>
  <c r="AL116" i="9"/>
  <c r="AJ116" i="9"/>
  <c r="W116" i="9"/>
  <c r="T116" i="9"/>
  <c r="O116" i="9"/>
  <c r="H116" i="9"/>
  <c r="CV115" i="9"/>
  <c r="CU115" i="9"/>
  <c r="CS115" i="9"/>
  <c r="CO115" i="9"/>
  <c r="CG115" i="9"/>
  <c r="CB115" i="9"/>
  <c r="BU115" i="9"/>
  <c r="BE115" i="9"/>
  <c r="AW115" i="9"/>
  <c r="AL115" i="9"/>
  <c r="AJ115" i="9"/>
  <c r="W115" i="9"/>
  <c r="T115" i="9"/>
  <c r="O115" i="9"/>
  <c r="H115" i="9"/>
  <c r="CV114" i="9"/>
  <c r="CU114" i="9"/>
  <c r="CS114" i="9"/>
  <c r="CO114" i="9"/>
  <c r="CG114" i="9"/>
  <c r="CB114" i="9"/>
  <c r="BU114" i="9"/>
  <c r="BE114" i="9"/>
  <c r="AW114" i="9"/>
  <c r="AL114" i="9"/>
  <c r="AJ114" i="9"/>
  <c r="W114" i="9"/>
  <c r="T114" i="9"/>
  <c r="O114" i="9"/>
  <c r="H114" i="9"/>
  <c r="CV113" i="9"/>
  <c r="CU113" i="9"/>
  <c r="CS113" i="9"/>
  <c r="CO113" i="9"/>
  <c r="CG113" i="9"/>
  <c r="CB113" i="9"/>
  <c r="BU113" i="9"/>
  <c r="BE113" i="9"/>
  <c r="AW113" i="9"/>
  <c r="AL113" i="9"/>
  <c r="AJ113" i="9"/>
  <c r="W113" i="9"/>
  <c r="T113" i="9"/>
  <c r="O113" i="9"/>
  <c r="H113" i="9"/>
  <c r="CV112" i="9"/>
  <c r="CU112" i="9"/>
  <c r="CS112" i="9"/>
  <c r="CO112" i="9"/>
  <c r="CG112" i="9"/>
  <c r="CB112" i="9"/>
  <c r="BU112" i="9"/>
  <c r="BE112" i="9"/>
  <c r="AW112" i="9"/>
  <c r="AL112" i="9"/>
  <c r="AJ112" i="9"/>
  <c r="W112" i="9"/>
  <c r="T112" i="9"/>
  <c r="O112" i="9"/>
  <c r="H112" i="9"/>
  <c r="CV111" i="9"/>
  <c r="CU111" i="9"/>
  <c r="CS111" i="9"/>
  <c r="CO111" i="9"/>
  <c r="CG111" i="9"/>
  <c r="CB111" i="9"/>
  <c r="BU111" i="9"/>
  <c r="BE111" i="9"/>
  <c r="AW111" i="9"/>
  <c r="AL111" i="9"/>
  <c r="AJ111" i="9"/>
  <c r="W111" i="9"/>
  <c r="T111" i="9"/>
  <c r="O111" i="9"/>
  <c r="H111" i="9"/>
  <c r="CV110" i="9"/>
  <c r="CU110" i="9"/>
  <c r="CS110" i="9"/>
  <c r="CO110" i="9"/>
  <c r="CG110" i="9"/>
  <c r="CB110" i="9"/>
  <c r="BU110" i="9"/>
  <c r="BE110" i="9"/>
  <c r="AW110" i="9"/>
  <c r="AL110" i="9"/>
  <c r="AJ110" i="9"/>
  <c r="W110" i="9"/>
  <c r="T110" i="9"/>
  <c r="O110" i="9"/>
  <c r="H110" i="9"/>
  <c r="CV109" i="9"/>
  <c r="CU109" i="9"/>
  <c r="CS109" i="9"/>
  <c r="CO109" i="9"/>
  <c r="CG109" i="9"/>
  <c r="CB109" i="9"/>
  <c r="BU109" i="9"/>
  <c r="BE109" i="9"/>
  <c r="AW109" i="9"/>
  <c r="AL109" i="9"/>
  <c r="AJ109" i="9"/>
  <c r="W109" i="9"/>
  <c r="T109" i="9"/>
  <c r="O109" i="9"/>
  <c r="H109" i="9"/>
  <c r="CV108" i="9"/>
  <c r="CU108" i="9"/>
  <c r="CS108" i="9"/>
  <c r="CO108" i="9"/>
  <c r="CG108" i="9"/>
  <c r="CB108" i="9"/>
  <c r="BU108" i="9"/>
  <c r="BE108" i="9"/>
  <c r="AW108" i="9"/>
  <c r="AL108" i="9"/>
  <c r="AJ108" i="9"/>
  <c r="W108" i="9"/>
  <c r="T108" i="9"/>
  <c r="O108" i="9"/>
  <c r="H108" i="9"/>
  <c r="CV107" i="9"/>
  <c r="CU107" i="9"/>
  <c r="CS107" i="9"/>
  <c r="CO107" i="9"/>
  <c r="CG107" i="9"/>
  <c r="CB107" i="9"/>
  <c r="BU107" i="9"/>
  <c r="BE107" i="9"/>
  <c r="AW107" i="9"/>
  <c r="AL107" i="9"/>
  <c r="AJ107" i="9"/>
  <c r="W107" i="9"/>
  <c r="T107" i="9"/>
  <c r="O107" i="9"/>
  <c r="H107" i="9"/>
  <c r="CV106" i="9"/>
  <c r="CU106" i="9"/>
  <c r="CS106" i="9"/>
  <c r="CO106" i="9"/>
  <c r="CG106" i="9"/>
  <c r="CB106" i="9"/>
  <c r="BU106" i="9"/>
  <c r="BE106" i="9"/>
  <c r="AW106" i="9"/>
  <c r="AL106" i="9"/>
  <c r="AJ106" i="9"/>
  <c r="W106" i="9"/>
  <c r="T106" i="9"/>
  <c r="O106" i="9"/>
  <c r="H106" i="9"/>
  <c r="CV105" i="9"/>
  <c r="CU105" i="9"/>
  <c r="CS105" i="9"/>
  <c r="CO105" i="9"/>
  <c r="CG105" i="9"/>
  <c r="CB105" i="9"/>
  <c r="BU105" i="9"/>
  <c r="BE105" i="9"/>
  <c r="AW105" i="9"/>
  <c r="AL105" i="9"/>
  <c r="AJ105" i="9"/>
  <c r="W105" i="9"/>
  <c r="T105" i="9"/>
  <c r="O105" i="9"/>
  <c r="H105" i="9"/>
  <c r="CV104" i="9"/>
  <c r="CU104" i="9"/>
  <c r="CS104" i="9"/>
  <c r="CO104" i="9"/>
  <c r="CG104" i="9"/>
  <c r="CB104" i="9"/>
  <c r="BU104" i="9"/>
  <c r="BE104" i="9"/>
  <c r="AW104" i="9"/>
  <c r="AL104" i="9"/>
  <c r="AJ104" i="9"/>
  <c r="W104" i="9"/>
  <c r="T104" i="9"/>
  <c r="O104" i="9"/>
  <c r="H104" i="9"/>
  <c r="CV103" i="9"/>
  <c r="CU103" i="9"/>
  <c r="CS103" i="9"/>
  <c r="CO103" i="9"/>
  <c r="CG103" i="9"/>
  <c r="CB103" i="9"/>
  <c r="BU103" i="9"/>
  <c r="BE103" i="9"/>
  <c r="AW103" i="9"/>
  <c r="AL103" i="9"/>
  <c r="AJ103" i="9"/>
  <c r="W103" i="9"/>
  <c r="T103" i="9"/>
  <c r="O103" i="9"/>
  <c r="H103" i="9"/>
  <c r="CV102" i="9"/>
  <c r="CU102" i="9"/>
  <c r="CS102" i="9"/>
  <c r="CO102" i="9"/>
  <c r="CG102" i="9"/>
  <c r="CB102" i="9"/>
  <c r="BU102" i="9"/>
  <c r="BE102" i="9"/>
  <c r="AW102" i="9"/>
  <c r="AL102" i="9"/>
  <c r="AJ102" i="9"/>
  <c r="W102" i="9"/>
  <c r="T102" i="9"/>
  <c r="O102" i="9"/>
  <c r="H102" i="9"/>
  <c r="CV101" i="9"/>
  <c r="CU101" i="9"/>
  <c r="CS101" i="9"/>
  <c r="CO101" i="9"/>
  <c r="CG101" i="9"/>
  <c r="CB101" i="9"/>
  <c r="BU101" i="9"/>
  <c r="BE101" i="9"/>
  <c r="AW101" i="9"/>
  <c r="AL101" i="9"/>
  <c r="AJ101" i="9"/>
  <c r="W101" i="9"/>
  <c r="T101" i="9"/>
  <c r="O101" i="9"/>
  <c r="H101" i="9"/>
  <c r="CV100" i="9"/>
  <c r="CU100" i="9"/>
  <c r="CS100" i="9"/>
  <c r="CO100" i="9"/>
  <c r="CG100" i="9"/>
  <c r="CB100" i="9"/>
  <c r="BU100" i="9"/>
  <c r="BE100" i="9"/>
  <c r="AW100" i="9"/>
  <c r="AL100" i="9"/>
  <c r="AJ100" i="9"/>
  <c r="W100" i="9"/>
  <c r="T100" i="9"/>
  <c r="O100" i="9"/>
  <c r="H100" i="9"/>
  <c r="CV99" i="9"/>
  <c r="CU99" i="9"/>
  <c r="CS99" i="9"/>
  <c r="CO99" i="9"/>
  <c r="CG99" i="9"/>
  <c r="CB99" i="9"/>
  <c r="BU99" i="9"/>
  <c r="BE99" i="9"/>
  <c r="AW99" i="9"/>
  <c r="AL99" i="9"/>
  <c r="AJ99" i="9"/>
  <c r="W99" i="9"/>
  <c r="T99" i="9"/>
  <c r="O99" i="9"/>
  <c r="H99" i="9"/>
  <c r="CV98" i="9"/>
  <c r="CU98" i="9"/>
  <c r="CS98" i="9"/>
  <c r="CO98" i="9"/>
  <c r="CG98" i="9"/>
  <c r="CB98" i="9"/>
  <c r="BU98" i="9"/>
  <c r="BE98" i="9"/>
  <c r="AW98" i="9"/>
  <c r="AL98" i="9"/>
  <c r="AJ98" i="9"/>
  <c r="W98" i="9"/>
  <c r="T98" i="9"/>
  <c r="O98" i="9"/>
  <c r="H98" i="9"/>
  <c r="CV97" i="9"/>
  <c r="CU97" i="9"/>
  <c r="CS97" i="9"/>
  <c r="CO97" i="9"/>
  <c r="CG97" i="9"/>
  <c r="CB97" i="9"/>
  <c r="BU97" i="9"/>
  <c r="BE97" i="9"/>
  <c r="AW97" i="9"/>
  <c r="AL97" i="9"/>
  <c r="AJ97" i="9"/>
  <c r="W97" i="9"/>
  <c r="T97" i="9"/>
  <c r="O97" i="9"/>
  <c r="H97" i="9"/>
  <c r="CV96" i="9"/>
  <c r="CU96" i="9"/>
  <c r="CS96" i="9"/>
  <c r="CO96" i="9"/>
  <c r="CG96" i="9"/>
  <c r="CB96" i="9"/>
  <c r="BU96" i="9"/>
  <c r="BE96" i="9"/>
  <c r="AW96" i="9"/>
  <c r="AL96" i="9"/>
  <c r="AJ96" i="9"/>
  <c r="W96" i="9"/>
  <c r="T96" i="9"/>
  <c r="O96" i="9"/>
  <c r="H96" i="9"/>
  <c r="CV95" i="9"/>
  <c r="CU95" i="9"/>
  <c r="CS95" i="9"/>
  <c r="CO95" i="9"/>
  <c r="CG95" i="9"/>
  <c r="CB95" i="9"/>
  <c r="BU95" i="9"/>
  <c r="BE95" i="9"/>
  <c r="AW95" i="9"/>
  <c r="AL95" i="9"/>
  <c r="AJ95" i="9"/>
  <c r="W95" i="9"/>
  <c r="T95" i="9"/>
  <c r="O95" i="9"/>
  <c r="H95" i="9"/>
  <c r="CV94" i="9"/>
  <c r="CU94" i="9"/>
  <c r="CS94" i="9"/>
  <c r="CO94" i="9"/>
  <c r="CG94" i="9"/>
  <c r="CB94" i="9"/>
  <c r="BU94" i="9"/>
  <c r="BE94" i="9"/>
  <c r="AW94" i="9"/>
  <c r="AL94" i="9"/>
  <c r="AJ94" i="9"/>
  <c r="W94" i="9"/>
  <c r="T94" i="9"/>
  <c r="O94" i="9"/>
  <c r="H94" i="9"/>
  <c r="CV93" i="9"/>
  <c r="CU93" i="9"/>
  <c r="CS93" i="9"/>
  <c r="CO93" i="9"/>
  <c r="CG93" i="9"/>
  <c r="CB93" i="9"/>
  <c r="BU93" i="9"/>
  <c r="BE93" i="9"/>
  <c r="AW93" i="9"/>
  <c r="AL93" i="9"/>
  <c r="AJ93" i="9"/>
  <c r="W93" i="9"/>
  <c r="T93" i="9"/>
  <c r="O93" i="9"/>
  <c r="H93" i="9"/>
  <c r="CV92" i="9"/>
  <c r="CU92" i="9"/>
  <c r="CS92" i="9"/>
  <c r="CO92" i="9"/>
  <c r="CG92" i="9"/>
  <c r="CB92" i="9"/>
  <c r="BU92" i="9"/>
  <c r="BE92" i="9"/>
  <c r="AW92" i="9"/>
  <c r="AL92" i="9"/>
  <c r="AJ92" i="9"/>
  <c r="W92" i="9"/>
  <c r="T92" i="9"/>
  <c r="O92" i="9"/>
  <c r="H92" i="9"/>
  <c r="CV91" i="9"/>
  <c r="CU91" i="9"/>
  <c r="CS91" i="9"/>
  <c r="CO91" i="9"/>
  <c r="CG91" i="9"/>
  <c r="CB91" i="9"/>
  <c r="BU91" i="9"/>
  <c r="BE91" i="9"/>
  <c r="AW91" i="9"/>
  <c r="AL91" i="9"/>
  <c r="AJ91" i="9"/>
  <c r="W91" i="9"/>
  <c r="T91" i="9"/>
  <c r="O91" i="9"/>
  <c r="H91" i="9"/>
  <c r="CV90" i="9"/>
  <c r="CU90" i="9"/>
  <c r="CS90" i="9"/>
  <c r="CO90" i="9"/>
  <c r="CG90" i="9"/>
  <c r="CB90" i="9"/>
  <c r="BU90" i="9"/>
  <c r="BE90" i="9"/>
  <c r="AW90" i="9"/>
  <c r="AL90" i="9"/>
  <c r="AJ90" i="9"/>
  <c r="W90" i="9"/>
  <c r="T90" i="9"/>
  <c r="O90" i="9"/>
  <c r="H90" i="9"/>
  <c r="CV89" i="9"/>
  <c r="CU89" i="9"/>
  <c r="CS89" i="9"/>
  <c r="CO89" i="9"/>
  <c r="CG89" i="9"/>
  <c r="CB89" i="9"/>
  <c r="BU89" i="9"/>
  <c r="BE89" i="9"/>
  <c r="AW89" i="9"/>
  <c r="AL89" i="9"/>
  <c r="AJ89" i="9"/>
  <c r="W89" i="9"/>
  <c r="T89" i="9"/>
  <c r="O89" i="9"/>
  <c r="H89" i="9"/>
  <c r="CV88" i="9"/>
  <c r="CU88" i="9"/>
  <c r="CS88" i="9"/>
  <c r="CO88" i="9"/>
  <c r="CG88" i="9"/>
  <c r="CB88" i="9"/>
  <c r="BU88" i="9"/>
  <c r="BE88" i="9"/>
  <c r="AW88" i="9"/>
  <c r="AL88" i="9"/>
  <c r="AJ88" i="9"/>
  <c r="W88" i="9"/>
  <c r="T88" i="9"/>
  <c r="O88" i="9"/>
  <c r="H88" i="9"/>
  <c r="CV87" i="9"/>
  <c r="CU87" i="9"/>
  <c r="CS87" i="9"/>
  <c r="CO87" i="9"/>
  <c r="CG87" i="9"/>
  <c r="CB87" i="9"/>
  <c r="BU87" i="9"/>
  <c r="BE87" i="9"/>
  <c r="AW87" i="9"/>
  <c r="AL87" i="9"/>
  <c r="AJ87" i="9"/>
  <c r="W87" i="9"/>
  <c r="T87" i="9"/>
  <c r="O87" i="9"/>
  <c r="H87" i="9"/>
  <c r="CV86" i="9"/>
  <c r="CU86" i="9"/>
  <c r="CS86" i="9"/>
  <c r="CO86" i="9"/>
  <c r="CG86" i="9"/>
  <c r="CB86" i="9"/>
  <c r="BU86" i="9"/>
  <c r="BE86" i="9"/>
  <c r="AW86" i="9"/>
  <c r="AL86" i="9"/>
  <c r="AJ86" i="9"/>
  <c r="W86" i="9"/>
  <c r="T86" i="9"/>
  <c r="O86" i="9"/>
  <c r="H86" i="9"/>
  <c r="CV85" i="9"/>
  <c r="CU85" i="9"/>
  <c r="CS85" i="9"/>
  <c r="CO85" i="9"/>
  <c r="CG85" i="9"/>
  <c r="CB85" i="9"/>
  <c r="BU85" i="9"/>
  <c r="BE85" i="9"/>
  <c r="AW85" i="9"/>
  <c r="AL85" i="9"/>
  <c r="AJ85" i="9"/>
  <c r="W85" i="9"/>
  <c r="T85" i="9"/>
  <c r="O85" i="9"/>
  <c r="H85" i="9"/>
  <c r="CV84" i="9"/>
  <c r="CU84" i="9"/>
  <c r="CS84" i="9"/>
  <c r="CO84" i="9"/>
  <c r="CG84" i="9"/>
  <c r="CB84" i="9"/>
  <c r="BU84" i="9"/>
  <c r="BE84" i="9"/>
  <c r="AW84" i="9"/>
  <c r="AL84" i="9"/>
  <c r="AJ84" i="9"/>
  <c r="W84" i="9"/>
  <c r="T84" i="9"/>
  <c r="O84" i="9"/>
  <c r="H84" i="9"/>
  <c r="CV83" i="9"/>
  <c r="CU83" i="9"/>
  <c r="CS83" i="9"/>
  <c r="CO83" i="9"/>
  <c r="CG83" i="9"/>
  <c r="CB83" i="9"/>
  <c r="BU83" i="9"/>
  <c r="BE83" i="9"/>
  <c r="AW83" i="9"/>
  <c r="AL83" i="9"/>
  <c r="AJ83" i="9"/>
  <c r="W83" i="9"/>
  <c r="T83" i="9"/>
  <c r="O83" i="9"/>
  <c r="H83" i="9"/>
  <c r="CV82" i="9"/>
  <c r="CU82" i="9"/>
  <c r="CS82" i="9"/>
  <c r="CO82" i="9"/>
  <c r="CG82" i="9"/>
  <c r="CB82" i="9"/>
  <c r="BU82" i="9"/>
  <c r="BE82" i="9"/>
  <c r="AW82" i="9"/>
  <c r="AL82" i="9"/>
  <c r="AJ82" i="9"/>
  <c r="W82" i="9"/>
  <c r="T82" i="9"/>
  <c r="O82" i="9"/>
  <c r="H82" i="9"/>
  <c r="CV81" i="9"/>
  <c r="CU81" i="9"/>
  <c r="CS81" i="9"/>
  <c r="CO81" i="9"/>
  <c r="CG81" i="9"/>
  <c r="CB81" i="9"/>
  <c r="BU81" i="9"/>
  <c r="BE81" i="9"/>
  <c r="AW81" i="9"/>
  <c r="AL81" i="9"/>
  <c r="AJ81" i="9"/>
  <c r="W81" i="9"/>
  <c r="T81" i="9"/>
  <c r="O81" i="9"/>
  <c r="H81" i="9"/>
  <c r="CV80" i="9"/>
  <c r="CU80" i="9"/>
  <c r="CS80" i="9"/>
  <c r="CO80" i="9"/>
  <c r="CG80" i="9"/>
  <c r="CB80" i="9"/>
  <c r="BU80" i="9"/>
  <c r="BE80" i="9"/>
  <c r="AW80" i="9"/>
  <c r="AL80" i="9"/>
  <c r="AJ80" i="9"/>
  <c r="W80" i="9"/>
  <c r="T80" i="9"/>
  <c r="O80" i="9"/>
  <c r="H80" i="9"/>
  <c r="CV79" i="9"/>
  <c r="CU79" i="9"/>
  <c r="CS79" i="9"/>
  <c r="CO79" i="9"/>
  <c r="CG79" i="9"/>
  <c r="CB79" i="9"/>
  <c r="BU79" i="9"/>
  <c r="BE79" i="9"/>
  <c r="AW79" i="9"/>
  <c r="AL79" i="9"/>
  <c r="AJ79" i="9"/>
  <c r="W79" i="9"/>
  <c r="T79" i="9"/>
  <c r="O79" i="9"/>
  <c r="H79" i="9"/>
  <c r="CV78" i="9"/>
  <c r="CU78" i="9"/>
  <c r="CS78" i="9"/>
  <c r="CO78" i="9"/>
  <c r="CG78" i="9"/>
  <c r="CB78" i="9"/>
  <c r="BU78" i="9"/>
  <c r="BE78" i="9"/>
  <c r="AW78" i="9"/>
  <c r="AL78" i="9"/>
  <c r="AJ78" i="9"/>
  <c r="W78" i="9"/>
  <c r="T78" i="9"/>
  <c r="O78" i="9"/>
  <c r="H78" i="9"/>
  <c r="CV77" i="9"/>
  <c r="CU77" i="9"/>
  <c r="CS77" i="9"/>
  <c r="CO77" i="9"/>
  <c r="CG77" i="9"/>
  <c r="CB77" i="9"/>
  <c r="BU77" i="9"/>
  <c r="BE77" i="9"/>
  <c r="AW77" i="9"/>
  <c r="AL77" i="9"/>
  <c r="AJ77" i="9"/>
  <c r="W77" i="9"/>
  <c r="T77" i="9"/>
  <c r="O77" i="9"/>
  <c r="H77" i="9"/>
  <c r="CV76" i="9"/>
  <c r="CU76" i="9"/>
  <c r="CS76" i="9"/>
  <c r="CO76" i="9"/>
  <c r="CG76" i="9"/>
  <c r="CB76" i="9"/>
  <c r="BU76" i="9"/>
  <c r="BE76" i="9"/>
  <c r="AW76" i="9"/>
  <c r="AL76" i="9"/>
  <c r="AJ76" i="9"/>
  <c r="W76" i="9"/>
  <c r="T76" i="9"/>
  <c r="O76" i="9"/>
  <c r="H76" i="9"/>
  <c r="CV75" i="9"/>
  <c r="CU75" i="9"/>
  <c r="CS75" i="9"/>
  <c r="CO75" i="9"/>
  <c r="CG75" i="9"/>
  <c r="CB75" i="9"/>
  <c r="BU75" i="9"/>
  <c r="BE75" i="9"/>
  <c r="AW75" i="9"/>
  <c r="AL75" i="9"/>
  <c r="AJ75" i="9"/>
  <c r="W75" i="9"/>
  <c r="T75" i="9"/>
  <c r="O75" i="9"/>
  <c r="H75" i="9"/>
  <c r="CV74" i="9"/>
  <c r="CU74" i="9"/>
  <c r="CS74" i="9"/>
  <c r="CO74" i="9"/>
  <c r="CG74" i="9"/>
  <c r="CB74" i="9"/>
  <c r="BU74" i="9"/>
  <c r="BE74" i="9"/>
  <c r="AW74" i="9"/>
  <c r="AL74" i="9"/>
  <c r="AJ74" i="9"/>
  <c r="W74" i="9"/>
  <c r="T74" i="9"/>
  <c r="O74" i="9"/>
  <c r="H74" i="9"/>
  <c r="CV73" i="9"/>
  <c r="CU73" i="9"/>
  <c r="CS73" i="9"/>
  <c r="CO73" i="9"/>
  <c r="CG73" i="9"/>
  <c r="CB73" i="9"/>
  <c r="BU73" i="9"/>
  <c r="BE73" i="9"/>
  <c r="AW73" i="9"/>
  <c r="AL73" i="9"/>
  <c r="AJ73" i="9"/>
  <c r="W73" i="9"/>
  <c r="T73" i="9"/>
  <c r="O73" i="9"/>
  <c r="H73" i="9"/>
  <c r="CV72" i="9"/>
  <c r="CU72" i="9"/>
  <c r="CS72" i="9"/>
  <c r="CO72" i="9"/>
  <c r="CG72" i="9"/>
  <c r="CB72" i="9"/>
  <c r="BU72" i="9"/>
  <c r="BE72" i="9"/>
  <c r="AW72" i="9"/>
  <c r="AL72" i="9"/>
  <c r="AJ72" i="9"/>
  <c r="W72" i="9"/>
  <c r="T72" i="9"/>
  <c r="O72" i="9"/>
  <c r="H72" i="9"/>
  <c r="CV71" i="9"/>
  <c r="CU71" i="9"/>
  <c r="CS71" i="9"/>
  <c r="CO71" i="9"/>
  <c r="CG71" i="9"/>
  <c r="CB71" i="9"/>
  <c r="BU71" i="9"/>
  <c r="BE71" i="9"/>
  <c r="AW71" i="9"/>
  <c r="AL71" i="9"/>
  <c r="AJ71" i="9"/>
  <c r="W71" i="9"/>
  <c r="T71" i="9"/>
  <c r="O71" i="9"/>
  <c r="H71" i="9"/>
  <c r="CV70" i="9"/>
  <c r="CU70" i="9"/>
  <c r="CS70" i="9"/>
  <c r="CO70" i="9"/>
  <c r="CG70" i="9"/>
  <c r="CB70" i="9"/>
  <c r="BU70" i="9"/>
  <c r="BE70" i="9"/>
  <c r="AW70" i="9"/>
  <c r="AL70" i="9"/>
  <c r="AJ70" i="9"/>
  <c r="W70" i="9"/>
  <c r="T70" i="9"/>
  <c r="O70" i="9"/>
  <c r="H70" i="9"/>
  <c r="CV69" i="9"/>
  <c r="CU69" i="9"/>
  <c r="CS69" i="9"/>
  <c r="CO69" i="9"/>
  <c r="CG69" i="9"/>
  <c r="CB69" i="9"/>
  <c r="BU69" i="9"/>
  <c r="BE69" i="9"/>
  <c r="AW69" i="9"/>
  <c r="AL69" i="9"/>
  <c r="AJ69" i="9"/>
  <c r="W69" i="9"/>
  <c r="T69" i="9"/>
  <c r="O69" i="9"/>
  <c r="H69" i="9"/>
  <c r="CV68" i="9"/>
  <c r="CU68" i="9"/>
  <c r="CS68" i="9"/>
  <c r="CO68" i="9"/>
  <c r="CG68" i="9"/>
  <c r="CB68" i="9"/>
  <c r="BU68" i="9"/>
  <c r="BE68" i="9"/>
  <c r="AW68" i="9"/>
  <c r="AL68" i="9"/>
  <c r="AJ68" i="9"/>
  <c r="W68" i="9"/>
  <c r="T68" i="9"/>
  <c r="O68" i="9"/>
  <c r="H68" i="9"/>
  <c r="CV67" i="9"/>
  <c r="CU67" i="9"/>
  <c r="CS67" i="9"/>
  <c r="CO67" i="9"/>
  <c r="CG67" i="9"/>
  <c r="CB67" i="9"/>
  <c r="BU67" i="9"/>
  <c r="BE67" i="9"/>
  <c r="AW67" i="9"/>
  <c r="AL67" i="9"/>
  <c r="AJ67" i="9"/>
  <c r="W67" i="9"/>
  <c r="T67" i="9"/>
  <c r="O67" i="9"/>
  <c r="H67" i="9"/>
  <c r="CV66" i="9"/>
  <c r="CU66" i="9"/>
  <c r="CS66" i="9"/>
  <c r="CO66" i="9"/>
  <c r="CG66" i="9"/>
  <c r="CB66" i="9"/>
  <c r="BU66" i="9"/>
  <c r="BE66" i="9"/>
  <c r="AW66" i="9"/>
  <c r="AL66" i="9"/>
  <c r="AJ66" i="9"/>
  <c r="W66" i="9"/>
  <c r="T66" i="9"/>
  <c r="O66" i="9"/>
  <c r="H66" i="9"/>
  <c r="CV65" i="9"/>
  <c r="CU65" i="9"/>
  <c r="CS65" i="9"/>
  <c r="CO65" i="9"/>
  <c r="CG65" i="9"/>
  <c r="CB65" i="9"/>
  <c r="BU65" i="9"/>
  <c r="BE65" i="9"/>
  <c r="AW65" i="9"/>
  <c r="AL65" i="9"/>
  <c r="AJ65" i="9"/>
  <c r="W65" i="9"/>
  <c r="T65" i="9"/>
  <c r="O65" i="9"/>
  <c r="H65" i="9"/>
  <c r="CV64" i="9"/>
  <c r="CU64" i="9"/>
  <c r="CS64" i="9"/>
  <c r="CO64" i="9"/>
  <c r="CG64" i="9"/>
  <c r="CB64" i="9"/>
  <c r="BU64" i="9"/>
  <c r="BE64" i="9"/>
  <c r="AW64" i="9"/>
  <c r="AL64" i="9"/>
  <c r="AJ64" i="9"/>
  <c r="W64" i="9"/>
  <c r="T64" i="9"/>
  <c r="O64" i="9"/>
  <c r="H64" i="9"/>
  <c r="CV63" i="9"/>
  <c r="CU63" i="9"/>
  <c r="CS63" i="9"/>
  <c r="CO63" i="9"/>
  <c r="CG63" i="9"/>
  <c r="CB63" i="9"/>
  <c r="BU63" i="9"/>
  <c r="BE63" i="9"/>
  <c r="AW63" i="9"/>
  <c r="AL63" i="9"/>
  <c r="AJ63" i="9"/>
  <c r="W63" i="9"/>
  <c r="T63" i="9"/>
  <c r="O63" i="9"/>
  <c r="H63" i="9"/>
  <c r="CV62" i="9"/>
  <c r="CU62" i="9"/>
  <c r="CS62" i="9"/>
  <c r="CO62" i="9"/>
  <c r="CG62" i="9"/>
  <c r="CB62" i="9"/>
  <c r="BU62" i="9"/>
  <c r="BE62" i="9"/>
  <c r="AW62" i="9"/>
  <c r="AL62" i="9"/>
  <c r="AJ62" i="9"/>
  <c r="W62" i="9"/>
  <c r="T62" i="9"/>
  <c r="O62" i="9"/>
  <c r="H62" i="9"/>
  <c r="CU61" i="9"/>
  <c r="CS61" i="9"/>
  <c r="CO61" i="9"/>
  <c r="CG61" i="9"/>
  <c r="CB61" i="9"/>
  <c r="BU61" i="9"/>
  <c r="BE61" i="9"/>
  <c r="AW61" i="9"/>
  <c r="AL61" i="9"/>
  <c r="AJ61" i="9"/>
  <c r="W61" i="9"/>
  <c r="T61" i="9"/>
  <c r="O61" i="9"/>
  <c r="H61" i="9"/>
  <c r="CU60" i="9"/>
  <c r="CS60" i="9"/>
  <c r="CO60" i="9"/>
  <c r="CG60" i="9"/>
  <c r="CB60" i="9"/>
  <c r="BU60" i="9"/>
  <c r="BE60" i="9"/>
  <c r="AW60" i="9"/>
  <c r="AL60" i="9"/>
  <c r="AJ60" i="9"/>
  <c r="W60" i="9"/>
  <c r="T60" i="9"/>
  <c r="O60" i="9"/>
  <c r="H60" i="9"/>
  <c r="CU59" i="9"/>
  <c r="CS59" i="9"/>
  <c r="CO59" i="9"/>
  <c r="CG59" i="9"/>
  <c r="CB59" i="9"/>
  <c r="BU59" i="9"/>
  <c r="BE59" i="9"/>
  <c r="AW59" i="9"/>
  <c r="AL59" i="9"/>
  <c r="AJ59" i="9"/>
  <c r="W59" i="9"/>
  <c r="T59" i="9"/>
  <c r="O59" i="9"/>
  <c r="H59" i="9"/>
  <c r="CU58" i="9"/>
  <c r="CS58" i="9"/>
  <c r="CO58" i="9"/>
  <c r="CG58" i="9"/>
  <c r="CB58" i="9"/>
  <c r="BU58" i="9"/>
  <c r="BE58" i="9"/>
  <c r="AW58" i="9"/>
  <c r="AL58" i="9"/>
  <c r="AJ58" i="9"/>
  <c r="W58" i="9"/>
  <c r="T58" i="9"/>
  <c r="O58" i="9"/>
  <c r="H58" i="9"/>
  <c r="CU57" i="9"/>
  <c r="CS57" i="9"/>
  <c r="CO57" i="9"/>
  <c r="CG57" i="9"/>
  <c r="CB57" i="9"/>
  <c r="BU57" i="9"/>
  <c r="BE57" i="9"/>
  <c r="AW57" i="9"/>
  <c r="AL57" i="9"/>
  <c r="AJ57" i="9"/>
  <c r="W57" i="9"/>
  <c r="T57" i="9"/>
  <c r="O57" i="9"/>
  <c r="H57" i="9"/>
  <c r="CU56" i="9"/>
  <c r="CS56" i="9"/>
  <c r="CO56" i="9"/>
  <c r="CG56" i="9"/>
  <c r="CB56" i="9"/>
  <c r="BU56" i="9"/>
  <c r="BE56" i="9"/>
  <c r="AW56" i="9"/>
  <c r="AL56" i="9"/>
  <c r="AJ56" i="9"/>
  <c r="W56" i="9"/>
  <c r="T56" i="9"/>
  <c r="O56" i="9"/>
  <c r="H56" i="9"/>
  <c r="CU55" i="9"/>
  <c r="CS55" i="9"/>
  <c r="CO55" i="9"/>
  <c r="CG55" i="9"/>
  <c r="CB55" i="9"/>
  <c r="BU55" i="9"/>
  <c r="BE55" i="9"/>
  <c r="AW55" i="9"/>
  <c r="AL55" i="9"/>
  <c r="AJ55" i="9"/>
  <c r="W55" i="9"/>
  <c r="T55" i="9"/>
  <c r="O55" i="9"/>
  <c r="H55" i="9"/>
  <c r="CU54" i="9"/>
  <c r="CS54" i="9"/>
  <c r="CO54" i="9"/>
  <c r="CG54" i="9"/>
  <c r="CB54" i="9"/>
  <c r="BU54" i="9"/>
  <c r="BE54" i="9"/>
  <c r="AW54" i="9"/>
  <c r="AL54" i="9"/>
  <c r="AJ54" i="9"/>
  <c r="W54" i="9"/>
  <c r="T54" i="9"/>
  <c r="O54" i="9"/>
  <c r="H54" i="9"/>
  <c r="CU53" i="9"/>
  <c r="CS53" i="9"/>
  <c r="CO53" i="9"/>
  <c r="CG53" i="9"/>
  <c r="CB53" i="9"/>
  <c r="BU53" i="9"/>
  <c r="BE53" i="9"/>
  <c r="AW53" i="9"/>
  <c r="AL53" i="9"/>
  <c r="AJ53" i="9"/>
  <c r="W53" i="9"/>
  <c r="T53" i="9"/>
  <c r="O53" i="9"/>
  <c r="H53" i="9"/>
  <c r="CU52" i="9"/>
  <c r="CS52" i="9"/>
  <c r="CO52" i="9"/>
  <c r="CG52" i="9"/>
  <c r="CB52" i="9"/>
  <c r="BU52" i="9"/>
  <c r="BE52" i="9"/>
  <c r="AW52" i="9"/>
  <c r="AL52" i="9"/>
  <c r="AJ52" i="9"/>
  <c r="W52" i="9"/>
  <c r="T52" i="9"/>
  <c r="O52" i="9"/>
  <c r="H52" i="9"/>
  <c r="CU51" i="9"/>
  <c r="CS51" i="9"/>
  <c r="CO51" i="9"/>
  <c r="CG51" i="9"/>
  <c r="CB51" i="9"/>
  <c r="BU51" i="9"/>
  <c r="BE51" i="9"/>
  <c r="AW51" i="9"/>
  <c r="AL51" i="9"/>
  <c r="AJ51" i="9"/>
  <c r="W51" i="9"/>
  <c r="T51" i="9"/>
  <c r="O51" i="9"/>
  <c r="H51" i="9"/>
  <c r="CU50" i="9"/>
  <c r="CS50" i="9"/>
  <c r="CO50" i="9"/>
  <c r="CG50" i="9"/>
  <c r="CB50" i="9"/>
  <c r="BU50" i="9"/>
  <c r="BE50" i="9"/>
  <c r="AW50" i="9"/>
  <c r="AL50" i="9"/>
  <c r="AJ50" i="9"/>
  <c r="W50" i="9"/>
  <c r="T50" i="9"/>
  <c r="O50" i="9"/>
  <c r="H50" i="9"/>
  <c r="CU49" i="9"/>
  <c r="CS49" i="9"/>
  <c r="CO49" i="9"/>
  <c r="CG49" i="9"/>
  <c r="CB49" i="9"/>
  <c r="BU49" i="9"/>
  <c r="BE49" i="9"/>
  <c r="AW49" i="9"/>
  <c r="AL49" i="9"/>
  <c r="AJ49" i="9"/>
  <c r="W49" i="9"/>
  <c r="T49" i="9"/>
  <c r="O49" i="9"/>
  <c r="H49" i="9"/>
  <c r="CU48" i="9"/>
  <c r="CS48" i="9"/>
  <c r="CO48" i="9"/>
  <c r="CG48" i="9"/>
  <c r="CB48" i="9"/>
  <c r="BU48" i="9"/>
  <c r="BE48" i="9"/>
  <c r="AW48" i="9"/>
  <c r="AL48" i="9"/>
  <c r="AJ48" i="9"/>
  <c r="W48" i="9"/>
  <c r="T48" i="9"/>
  <c r="O48" i="9"/>
  <c r="H48" i="9"/>
  <c r="CU47" i="9"/>
  <c r="CS47" i="9"/>
  <c r="CO47" i="9"/>
  <c r="CG47" i="9"/>
  <c r="CB47" i="9"/>
  <c r="BU47" i="9"/>
  <c r="BE47" i="9"/>
  <c r="AW47" i="9"/>
  <c r="AL47" i="9"/>
  <c r="AJ47" i="9"/>
  <c r="W47" i="9"/>
  <c r="T47" i="9"/>
  <c r="O47" i="9"/>
  <c r="H47" i="9"/>
  <c r="CU46" i="9"/>
  <c r="CS46" i="9"/>
  <c r="CO46" i="9"/>
  <c r="CG46" i="9"/>
  <c r="CB46" i="9"/>
  <c r="BU46" i="9"/>
  <c r="BE46" i="9"/>
  <c r="AW46" i="9"/>
  <c r="AL46" i="9"/>
  <c r="AJ46" i="9"/>
  <c r="W46" i="9"/>
  <c r="T46" i="9"/>
  <c r="O46" i="9"/>
  <c r="H46" i="9"/>
  <c r="CU45" i="9"/>
  <c r="CS45" i="9"/>
  <c r="CO45" i="9"/>
  <c r="CG45" i="9"/>
  <c r="CB45" i="9"/>
  <c r="BU45" i="9"/>
  <c r="BE45" i="9"/>
  <c r="AW45" i="9"/>
  <c r="AL45" i="9"/>
  <c r="AJ45" i="9"/>
  <c r="W45" i="9"/>
  <c r="T45" i="9"/>
  <c r="O45" i="9"/>
  <c r="H45" i="9"/>
  <c r="CU44" i="9"/>
  <c r="CS44" i="9"/>
  <c r="CO44" i="9"/>
  <c r="CG44" i="9"/>
  <c r="CB44" i="9"/>
  <c r="BU44" i="9"/>
  <c r="BE44" i="9"/>
  <c r="AW44" i="9"/>
  <c r="AL44" i="9"/>
  <c r="AJ44" i="9"/>
  <c r="W44" i="9"/>
  <c r="T44" i="9"/>
  <c r="O44" i="9"/>
  <c r="H44" i="9"/>
  <c r="CU43" i="9"/>
  <c r="CS43" i="9"/>
  <c r="CO43" i="9"/>
  <c r="CG43" i="9"/>
  <c r="CB43" i="9"/>
  <c r="BU43" i="9"/>
  <c r="BE43" i="9"/>
  <c r="AW43" i="9"/>
  <c r="AL43" i="9"/>
  <c r="AJ43" i="9"/>
  <c r="W43" i="9"/>
  <c r="T43" i="9"/>
  <c r="O43" i="9"/>
  <c r="H43" i="9"/>
  <c r="CU42" i="9"/>
  <c r="CS42" i="9"/>
  <c r="CO42" i="9"/>
  <c r="CG42" i="9"/>
  <c r="CB42" i="9"/>
  <c r="BU42" i="9"/>
  <c r="BE42" i="9"/>
  <c r="AW42" i="9"/>
  <c r="AL42" i="9"/>
  <c r="AJ42" i="9"/>
  <c r="W42" i="9"/>
  <c r="T42" i="9"/>
  <c r="O42" i="9"/>
  <c r="H42" i="9"/>
  <c r="CU41" i="9"/>
  <c r="CS41" i="9"/>
  <c r="CO41" i="9"/>
  <c r="CG41" i="9"/>
  <c r="CB41" i="9"/>
  <c r="BU41" i="9"/>
  <c r="BE41" i="9"/>
  <c r="AW41" i="9"/>
  <c r="AL41" i="9"/>
  <c r="AJ41" i="9"/>
  <c r="W41" i="9"/>
  <c r="T41" i="9"/>
  <c r="O41" i="9"/>
  <c r="H41" i="9"/>
  <c r="CU40" i="9"/>
  <c r="CS40" i="9"/>
  <c r="CO40" i="9"/>
  <c r="CG40" i="9"/>
  <c r="CB40" i="9"/>
  <c r="BU40" i="9"/>
  <c r="BE40" i="9"/>
  <c r="AW40" i="9"/>
  <c r="AL40" i="9"/>
  <c r="AJ40" i="9"/>
  <c r="W40" i="9"/>
  <c r="T40" i="9"/>
  <c r="O40" i="9"/>
  <c r="H40" i="9"/>
  <c r="CU39" i="9"/>
  <c r="CS39" i="9"/>
  <c r="CO39" i="9"/>
  <c r="CG39" i="9"/>
  <c r="CB39" i="9"/>
  <c r="BU39" i="9"/>
  <c r="BE39" i="9"/>
  <c r="AW39" i="9"/>
  <c r="AL39" i="9"/>
  <c r="AJ39" i="9"/>
  <c r="W39" i="9"/>
  <c r="T39" i="9"/>
  <c r="O39" i="9"/>
  <c r="H39" i="9"/>
  <c r="CU38" i="9"/>
  <c r="CS38" i="9"/>
  <c r="CO38" i="9"/>
  <c r="CG38" i="9"/>
  <c r="CB38" i="9"/>
  <c r="BU38" i="9"/>
  <c r="BE38" i="9"/>
  <c r="AW38" i="9"/>
  <c r="AL38" i="9"/>
  <c r="AJ38" i="9"/>
  <c r="W38" i="9"/>
  <c r="T38" i="9"/>
  <c r="O38" i="9"/>
  <c r="H38" i="9"/>
  <c r="CU37" i="9"/>
  <c r="CS37" i="9"/>
  <c r="CO37" i="9"/>
  <c r="CG37" i="9"/>
  <c r="CB37" i="9"/>
  <c r="BU37" i="9"/>
  <c r="BE37" i="9"/>
  <c r="AW37" i="9"/>
  <c r="AL37" i="9"/>
  <c r="AJ37" i="9"/>
  <c r="W37" i="9"/>
  <c r="T37" i="9"/>
  <c r="O37" i="9"/>
  <c r="H37" i="9"/>
  <c r="CU36" i="9"/>
  <c r="CS36" i="9"/>
  <c r="CO36" i="9"/>
  <c r="CG36" i="9"/>
  <c r="CB36" i="9"/>
  <c r="BU36" i="9"/>
  <c r="BE36" i="9"/>
  <c r="AW36" i="9"/>
  <c r="AL36" i="9"/>
  <c r="AJ36" i="9"/>
  <c r="W36" i="9"/>
  <c r="T36" i="9"/>
  <c r="O36" i="9"/>
  <c r="H36" i="9"/>
  <c r="CU35" i="9"/>
  <c r="CS35" i="9"/>
  <c r="CO35" i="9"/>
  <c r="CG35" i="9"/>
  <c r="CB35" i="9"/>
  <c r="BU35" i="9"/>
  <c r="BE35" i="9"/>
  <c r="AW35" i="9"/>
  <c r="AL35" i="9"/>
  <c r="AJ35" i="9"/>
  <c r="W35" i="9"/>
  <c r="T35" i="9"/>
  <c r="O35" i="9"/>
  <c r="H35" i="9"/>
  <c r="CU34" i="9"/>
  <c r="CS34" i="9"/>
  <c r="CO34" i="9"/>
  <c r="CG34" i="9"/>
  <c r="CB34" i="9"/>
  <c r="BU34" i="9"/>
  <c r="BE34" i="9"/>
  <c r="AW34" i="9"/>
  <c r="AL34" i="9"/>
  <c r="AJ34" i="9"/>
  <c r="W34" i="9"/>
  <c r="T34" i="9"/>
  <c r="O34" i="9"/>
  <c r="H34" i="9"/>
  <c r="CU33" i="9"/>
  <c r="CS33" i="9"/>
  <c r="CO33" i="9"/>
  <c r="CG33" i="9"/>
  <c r="CB33" i="9"/>
  <c r="BU33" i="9"/>
  <c r="BE33" i="9"/>
  <c r="AW33" i="9"/>
  <c r="AL33" i="9"/>
  <c r="AJ33" i="9"/>
  <c r="W33" i="9"/>
  <c r="T33" i="9"/>
  <c r="O33" i="9"/>
  <c r="H33" i="9"/>
  <c r="CU32" i="9"/>
  <c r="CS32" i="9"/>
  <c r="CO32" i="9"/>
  <c r="CG32" i="9"/>
  <c r="CB32" i="9"/>
  <c r="BU32" i="9"/>
  <c r="BE32" i="9"/>
  <c r="AW32" i="9"/>
  <c r="AL32" i="9"/>
  <c r="AJ32" i="9"/>
  <c r="W32" i="9"/>
  <c r="T32" i="9"/>
  <c r="O32" i="9"/>
  <c r="H32" i="9"/>
  <c r="CU31" i="9"/>
  <c r="CS31" i="9"/>
  <c r="CO31" i="9"/>
  <c r="CG31" i="9"/>
  <c r="CB31" i="9"/>
  <c r="BU31" i="9"/>
  <c r="BE31" i="9"/>
  <c r="AW31" i="9"/>
  <c r="AL31" i="9"/>
  <c r="AJ31" i="9"/>
  <c r="W31" i="9"/>
  <c r="T31" i="9"/>
  <c r="O31" i="9"/>
  <c r="H31" i="9"/>
  <c r="CU30" i="9"/>
  <c r="CS30" i="9"/>
  <c r="CO30" i="9"/>
  <c r="CG30" i="9"/>
  <c r="CB30" i="9"/>
  <c r="BU30" i="9"/>
  <c r="BE30" i="9"/>
  <c r="AW30" i="9"/>
  <c r="AL30" i="9"/>
  <c r="AJ30" i="9"/>
  <c r="W30" i="9"/>
  <c r="T30" i="9"/>
  <c r="O30" i="9"/>
  <c r="H30" i="9"/>
  <c r="CU29" i="9"/>
  <c r="CS29" i="9"/>
  <c r="CO29" i="9"/>
  <c r="CG29" i="9"/>
  <c r="CB29" i="9"/>
  <c r="BU29" i="9"/>
  <c r="BE29" i="9"/>
  <c r="AW29" i="9"/>
  <c r="AL29" i="9"/>
  <c r="AJ29" i="9"/>
  <c r="W29" i="9"/>
  <c r="T29" i="9"/>
  <c r="O29" i="9"/>
  <c r="H29" i="9"/>
  <c r="CU28" i="9"/>
  <c r="CS28" i="9"/>
  <c r="CO28" i="9"/>
  <c r="CG28" i="9"/>
  <c r="CB28" i="9"/>
  <c r="BU28" i="9"/>
  <c r="BE28" i="9"/>
  <c r="AW28" i="9"/>
  <c r="AL28" i="9"/>
  <c r="AJ28" i="9"/>
  <c r="W28" i="9"/>
  <c r="T28" i="9"/>
  <c r="O28" i="9"/>
  <c r="H28" i="9"/>
  <c r="CU27" i="9"/>
  <c r="CS27" i="9"/>
  <c r="CO27" i="9"/>
  <c r="CG27" i="9"/>
  <c r="CB27" i="9"/>
  <c r="BU27" i="9"/>
  <c r="BE27" i="9"/>
  <c r="AW27" i="9"/>
  <c r="AL27" i="9"/>
  <c r="AJ27" i="9"/>
  <c r="W27" i="9"/>
  <c r="T27" i="9"/>
  <c r="O27" i="9"/>
  <c r="H27" i="9"/>
  <c r="CU26" i="9"/>
  <c r="CS26" i="9"/>
  <c r="CO26" i="9"/>
  <c r="CG26" i="9"/>
  <c r="CB26" i="9"/>
  <c r="BU26" i="9"/>
  <c r="BE26" i="9"/>
  <c r="AW26" i="9"/>
  <c r="AL26" i="9"/>
  <c r="AJ26" i="9"/>
  <c r="W26" i="9"/>
  <c r="T26" i="9"/>
  <c r="O26" i="9"/>
  <c r="H26" i="9"/>
  <c r="CU25" i="9"/>
  <c r="CS25" i="9"/>
  <c r="CO25" i="9"/>
  <c r="CG25" i="9"/>
  <c r="CB25" i="9"/>
  <c r="BU25" i="9"/>
  <c r="BE25" i="9"/>
  <c r="AW25" i="9"/>
  <c r="AL25" i="9"/>
  <c r="AJ25" i="9"/>
  <c r="W25" i="9"/>
  <c r="T25" i="9"/>
  <c r="O25" i="9"/>
  <c r="H25" i="9"/>
  <c r="CU24" i="9"/>
  <c r="CS24" i="9"/>
  <c r="CO24" i="9"/>
  <c r="CG24" i="9"/>
  <c r="CB24" i="9"/>
  <c r="BU24" i="9"/>
  <c r="BE24" i="9"/>
  <c r="AW24" i="9"/>
  <c r="AL24" i="9"/>
  <c r="AJ24" i="9"/>
  <c r="W24" i="9"/>
  <c r="T24" i="9"/>
  <c r="O24" i="9"/>
  <c r="H24" i="9"/>
  <c r="CU23" i="9"/>
  <c r="CS23" i="9"/>
  <c r="CO23" i="9"/>
  <c r="CG23" i="9"/>
  <c r="CB23" i="9"/>
  <c r="BU23" i="9"/>
  <c r="BE23" i="9"/>
  <c r="AW23" i="9"/>
  <c r="AL23" i="9"/>
  <c r="AJ23" i="9"/>
  <c r="W23" i="9"/>
  <c r="T23" i="9"/>
  <c r="O23" i="9"/>
  <c r="H23" i="9"/>
  <c r="CU22" i="9"/>
  <c r="CS22" i="9"/>
  <c r="CO22" i="9"/>
  <c r="CG22" i="9"/>
  <c r="CB22" i="9"/>
  <c r="BU22" i="9"/>
  <c r="BE22" i="9"/>
  <c r="AW22" i="9"/>
  <c r="AL22" i="9"/>
  <c r="AJ22" i="9"/>
  <c r="W22" i="9"/>
  <c r="T22" i="9"/>
  <c r="O22" i="9"/>
  <c r="H22" i="9"/>
  <c r="CU21" i="9"/>
  <c r="CS21" i="9"/>
  <c r="CO21" i="9"/>
  <c r="CG21" i="9"/>
  <c r="CB21" i="9"/>
  <c r="BU21" i="9"/>
  <c r="BE21" i="9"/>
  <c r="AW21" i="9"/>
  <c r="AL21" i="9"/>
  <c r="AJ21" i="9"/>
  <c r="W21" i="9"/>
  <c r="T21" i="9"/>
  <c r="O21" i="9"/>
  <c r="H21" i="9"/>
  <c r="CU20" i="9"/>
  <c r="CS20" i="9"/>
  <c r="CO20" i="9"/>
  <c r="CG20" i="9"/>
  <c r="CB20" i="9"/>
  <c r="BU20" i="9"/>
  <c r="BE20" i="9"/>
  <c r="AW20" i="9"/>
  <c r="AL20" i="9"/>
  <c r="AJ20" i="9"/>
  <c r="W20" i="9"/>
  <c r="T20" i="9"/>
  <c r="O20" i="9"/>
  <c r="H20" i="9"/>
  <c r="CU19" i="9"/>
  <c r="CS19" i="9"/>
  <c r="CO19" i="9"/>
  <c r="CG19" i="9"/>
  <c r="CB19" i="9"/>
  <c r="BU19" i="9"/>
  <c r="BE19" i="9"/>
  <c r="AW19" i="9"/>
  <c r="AL19" i="9"/>
  <c r="AJ19" i="9"/>
  <c r="W19" i="9"/>
  <c r="T19" i="9"/>
  <c r="O19" i="9"/>
  <c r="H19" i="9"/>
  <c r="CU18" i="9"/>
  <c r="CS18" i="9"/>
  <c r="CO18" i="9"/>
  <c r="CG18" i="9"/>
  <c r="CB18" i="9"/>
  <c r="BU18" i="9"/>
  <c r="BE18" i="9"/>
  <c r="AW18" i="9"/>
  <c r="AL18" i="9"/>
  <c r="AJ18" i="9"/>
  <c r="W18" i="9"/>
  <c r="T18" i="9"/>
  <c r="O18" i="9"/>
  <c r="H18" i="9"/>
  <c r="CU17" i="9"/>
  <c r="CS17" i="9"/>
  <c r="CO17" i="9"/>
  <c r="CG17" i="9"/>
  <c r="CB17" i="9"/>
  <c r="BU17" i="9"/>
  <c r="BE17" i="9"/>
  <c r="AW17" i="9"/>
  <c r="AL17" i="9"/>
  <c r="AJ17" i="9"/>
  <c r="W17" i="9"/>
  <c r="T17" i="9"/>
  <c r="O17" i="9"/>
  <c r="H17" i="9"/>
  <c r="CU16" i="9"/>
  <c r="CS16" i="9"/>
  <c r="CO16" i="9"/>
  <c r="CG16" i="9"/>
  <c r="CB16" i="9"/>
  <c r="BU16" i="9"/>
  <c r="BE16" i="9"/>
  <c r="AW16" i="9"/>
  <c r="AL16" i="9"/>
  <c r="AJ16" i="9"/>
  <c r="W16" i="9"/>
  <c r="T16" i="9"/>
  <c r="O16" i="9"/>
  <c r="H16" i="9"/>
  <c r="CU15" i="9"/>
  <c r="CS15" i="9"/>
  <c r="CO15" i="9"/>
  <c r="CG15" i="9"/>
  <c r="CB15" i="9"/>
  <c r="BU15" i="9"/>
  <c r="BE15" i="9"/>
  <c r="AW15" i="9"/>
  <c r="AL15" i="9"/>
  <c r="AJ15" i="9"/>
  <c r="W15" i="9"/>
  <c r="T15" i="9"/>
  <c r="O15" i="9"/>
  <c r="H15" i="9"/>
  <c r="CU14" i="9"/>
  <c r="CS14" i="9"/>
  <c r="CO14" i="9"/>
  <c r="CG14" i="9"/>
  <c r="CB14" i="9"/>
  <c r="BU14" i="9"/>
  <c r="BE14" i="9"/>
  <c r="AW14" i="9"/>
  <c r="AL14" i="9"/>
  <c r="AJ14" i="9"/>
  <c r="W14" i="9"/>
  <c r="T14" i="9"/>
  <c r="O14" i="9"/>
  <c r="H14" i="9"/>
  <c r="B9" i="9"/>
  <c r="B8" i="9"/>
  <c r="B6" i="9"/>
  <c r="B5" i="9"/>
  <c r="B9" i="34"/>
  <c r="B8" i="34"/>
  <c r="B6" i="34"/>
  <c r="B5" i="34"/>
  <c r="B9" i="33"/>
  <c r="B8" i="33"/>
  <c r="B6" i="33"/>
  <c r="B5" i="33"/>
  <c r="B9" i="31"/>
  <c r="B8" i="31"/>
  <c r="B6" i="31"/>
  <c r="B5" i="31"/>
  <c r="CT34" i="30"/>
  <c r="O33" i="31" s="1"/>
  <c r="O33" i="33" s="1"/>
  <c r="CR34" i="30"/>
  <c r="CN34" i="30"/>
  <c r="M33" i="31" s="1"/>
  <c r="G33" i="66" s="1"/>
  <c r="CF34" i="30"/>
  <c r="CA34" i="30"/>
  <c r="K33" i="31" s="1"/>
  <c r="K33" i="33" s="1"/>
  <c r="BT34" i="30"/>
  <c r="J33" i="31" s="1"/>
  <c r="J33" i="33" s="1"/>
  <c r="BD34" i="30"/>
  <c r="I33" i="31" s="1"/>
  <c r="I33" i="33" s="1"/>
  <c r="AV34" i="30"/>
  <c r="H33" i="31" s="1"/>
  <c r="AK34" i="30"/>
  <c r="G33" i="31" s="1"/>
  <c r="G33" i="33" s="1"/>
  <c r="AI34" i="30"/>
  <c r="F33" i="31" s="1"/>
  <c r="F33" i="33" s="1"/>
  <c r="V34" i="30"/>
  <c r="E33" i="31" s="1"/>
  <c r="E33" i="33" s="1"/>
  <c r="S34" i="30"/>
  <c r="D33" i="31" s="1"/>
  <c r="N34" i="30"/>
  <c r="G34" i="30"/>
  <c r="CS33" i="30"/>
  <c r="CT33" i="30" s="1"/>
  <c r="O32" i="31" s="1"/>
  <c r="CR33" i="30"/>
  <c r="CK33" i="30"/>
  <c r="CN33" i="30" s="1"/>
  <c r="M32" i="31" s="1"/>
  <c r="G32" i="66" s="1"/>
  <c r="CF33" i="30"/>
  <c r="BZ33" i="30"/>
  <c r="BY33" i="30"/>
  <c r="BV33" i="30"/>
  <c r="BU33" i="30"/>
  <c r="CA33" i="30" s="1"/>
  <c r="K32" i="31" s="1"/>
  <c r="BS33" i="30"/>
  <c r="BR33" i="30"/>
  <c r="BL33" i="30"/>
  <c r="BG33" i="30"/>
  <c r="BF33" i="30"/>
  <c r="BT33" i="30" s="1"/>
  <c r="J32" i="31" s="1"/>
  <c r="BB33" i="30"/>
  <c r="AZ33" i="30"/>
  <c r="AY33" i="30"/>
  <c r="AW33" i="30"/>
  <c r="BD33" i="30" s="1"/>
  <c r="I32" i="31" s="1"/>
  <c r="AS33" i="30"/>
  <c r="AP33" i="30"/>
  <c r="AN33" i="30"/>
  <c r="AL33" i="30"/>
  <c r="AV33" i="30" s="1"/>
  <c r="H32" i="31" s="1"/>
  <c r="AJ33" i="30"/>
  <c r="AK33" i="30" s="1"/>
  <c r="G32" i="31" s="1"/>
  <c r="AG33" i="30"/>
  <c r="AE33" i="30"/>
  <c r="AD33" i="30"/>
  <c r="AC33" i="30"/>
  <c r="AA33" i="30"/>
  <c r="Z33" i="30"/>
  <c r="AI33" i="30" s="1"/>
  <c r="F32" i="31" s="1"/>
  <c r="U33" i="30"/>
  <c r="V33" i="30" s="1"/>
  <c r="E32" i="31" s="1"/>
  <c r="R33" i="30"/>
  <c r="Q33" i="30"/>
  <c r="O33" i="30"/>
  <c r="S33" i="30" s="1"/>
  <c r="D32" i="31" s="1"/>
  <c r="N33" i="30"/>
  <c r="F33" i="30"/>
  <c r="G33" i="30" s="1"/>
  <c r="CS32" i="30"/>
  <c r="CT32" i="30" s="1"/>
  <c r="O31" i="31" s="1"/>
  <c r="CR32" i="30"/>
  <c r="CK32" i="30"/>
  <c r="CN32" i="30" s="1"/>
  <c r="M31" i="31" s="1"/>
  <c r="CF32" i="30"/>
  <c r="BZ32" i="30"/>
  <c r="BY32" i="30"/>
  <c r="BV32" i="30"/>
  <c r="BU32" i="30"/>
  <c r="CA32" i="30" s="1"/>
  <c r="K31" i="31" s="1"/>
  <c r="BS32" i="30"/>
  <c r="BR32" i="30"/>
  <c r="BL32" i="30"/>
  <c r="BG32" i="30"/>
  <c r="BF32" i="30"/>
  <c r="BT32" i="30" s="1"/>
  <c r="J31" i="31" s="1"/>
  <c r="BB32" i="30"/>
  <c r="AZ32" i="30"/>
  <c r="AY32" i="30"/>
  <c r="AW32" i="30"/>
  <c r="BD32" i="30" s="1"/>
  <c r="I31" i="31" s="1"/>
  <c r="AS32" i="30"/>
  <c r="AP32" i="30"/>
  <c r="AN32" i="30"/>
  <c r="AL32" i="30"/>
  <c r="AV32" i="30" s="1"/>
  <c r="H31" i="31" s="1"/>
  <c r="AJ32" i="30"/>
  <c r="AK32" i="30" s="1"/>
  <c r="G31" i="31" s="1"/>
  <c r="AG32" i="30"/>
  <c r="AE32" i="30"/>
  <c r="AD32" i="30"/>
  <c r="AC32" i="30"/>
  <c r="AA32" i="30"/>
  <c r="Z32" i="30"/>
  <c r="AI32" i="30" s="1"/>
  <c r="F31" i="31" s="1"/>
  <c r="U32" i="30"/>
  <c r="V32" i="30" s="1"/>
  <c r="E31" i="31" s="1"/>
  <c r="R32" i="30"/>
  <c r="Q32" i="30"/>
  <c r="O32" i="30"/>
  <c r="S32" i="30" s="1"/>
  <c r="D31" i="31" s="1"/>
  <c r="N32" i="30"/>
  <c r="F32" i="30"/>
  <c r="G32" i="30" s="1"/>
  <c r="CS31" i="30"/>
  <c r="CT31" i="30" s="1"/>
  <c r="O30" i="31" s="1"/>
  <c r="CR31" i="30"/>
  <c r="CK31" i="30"/>
  <c r="CN31" i="30" s="1"/>
  <c r="M30" i="31" s="1"/>
  <c r="CF31" i="30"/>
  <c r="BZ31" i="30"/>
  <c r="BY31" i="30"/>
  <c r="BV31" i="30"/>
  <c r="BU31" i="30"/>
  <c r="CA31" i="30" s="1"/>
  <c r="K30" i="31" s="1"/>
  <c r="BS31" i="30"/>
  <c r="BR31" i="30"/>
  <c r="BL31" i="30"/>
  <c r="BG31" i="30"/>
  <c r="BF31" i="30"/>
  <c r="BT31" i="30" s="1"/>
  <c r="J30" i="31" s="1"/>
  <c r="BB31" i="30"/>
  <c r="AZ31" i="30"/>
  <c r="AY31" i="30"/>
  <c r="AW31" i="30"/>
  <c r="BD31" i="30" s="1"/>
  <c r="I30" i="31" s="1"/>
  <c r="AS31" i="30"/>
  <c r="AP31" i="30"/>
  <c r="AN31" i="30"/>
  <c r="AL31" i="30"/>
  <c r="AV31" i="30" s="1"/>
  <c r="H30" i="31" s="1"/>
  <c r="AJ31" i="30"/>
  <c r="AK31" i="30" s="1"/>
  <c r="G30" i="31" s="1"/>
  <c r="AI31" i="30"/>
  <c r="F30" i="31" s="1"/>
  <c r="U31" i="30"/>
  <c r="V31" i="30" s="1"/>
  <c r="E30" i="31" s="1"/>
  <c r="R31" i="30"/>
  <c r="Q31" i="30"/>
  <c r="O31" i="30"/>
  <c r="S31" i="30" s="1"/>
  <c r="D30" i="31" s="1"/>
  <c r="N31" i="30"/>
  <c r="F31" i="30"/>
  <c r="G31" i="30" s="1"/>
  <c r="CS30" i="30"/>
  <c r="CT30" i="30" s="1"/>
  <c r="O29" i="31" s="1"/>
  <c r="CR30" i="30"/>
  <c r="CK30" i="30"/>
  <c r="CN30" i="30" s="1"/>
  <c r="M29" i="31" s="1"/>
  <c r="CF30" i="30"/>
  <c r="BZ30" i="30"/>
  <c r="BY30" i="30"/>
  <c r="BV30" i="30"/>
  <c r="BU30" i="30"/>
  <c r="CA30" i="30" s="1"/>
  <c r="K29" i="31" s="1"/>
  <c r="BS30" i="30"/>
  <c r="BR30" i="30"/>
  <c r="BL30" i="30"/>
  <c r="BG30" i="30"/>
  <c r="BF30" i="30"/>
  <c r="BT30" i="30" s="1"/>
  <c r="J29" i="31" s="1"/>
  <c r="BB30" i="30"/>
  <c r="AZ30" i="30"/>
  <c r="AY30" i="30"/>
  <c r="AW30" i="30"/>
  <c r="BD30" i="30" s="1"/>
  <c r="I29" i="31" s="1"/>
  <c r="AS30" i="30"/>
  <c r="AP30" i="30"/>
  <c r="AN30" i="30"/>
  <c r="AL30" i="30"/>
  <c r="AV30" i="30" s="1"/>
  <c r="H29" i="31" s="1"/>
  <c r="AJ30" i="30"/>
  <c r="AK30" i="30" s="1"/>
  <c r="G29" i="31" s="1"/>
  <c r="AI30" i="30"/>
  <c r="F29" i="31" s="1"/>
  <c r="U30" i="30"/>
  <c r="V30" i="30" s="1"/>
  <c r="E29" i="31" s="1"/>
  <c r="R30" i="30"/>
  <c r="Q30" i="30"/>
  <c r="O30" i="30"/>
  <c r="S30" i="30" s="1"/>
  <c r="D29" i="31" s="1"/>
  <c r="N30" i="30"/>
  <c r="F30" i="30"/>
  <c r="G30" i="30" s="1"/>
  <c r="CS29" i="30"/>
  <c r="CT29" i="30" s="1"/>
  <c r="O28" i="31" s="1"/>
  <c r="CR29" i="30"/>
  <c r="CK29" i="30"/>
  <c r="CN29" i="30" s="1"/>
  <c r="M28" i="31" s="1"/>
  <c r="CF29" i="30"/>
  <c r="BZ29" i="30"/>
  <c r="BY29" i="30"/>
  <c r="BV29" i="30"/>
  <c r="BU29" i="30"/>
  <c r="CA29" i="30" s="1"/>
  <c r="K28" i="31" s="1"/>
  <c r="BS29" i="30"/>
  <c r="BR29" i="30"/>
  <c r="BL29" i="30"/>
  <c r="BG29" i="30"/>
  <c r="BF29" i="30"/>
  <c r="BT29" i="30" s="1"/>
  <c r="J28" i="31" s="1"/>
  <c r="BB29" i="30"/>
  <c r="AZ29" i="30"/>
  <c r="AY29" i="30"/>
  <c r="AW29" i="30"/>
  <c r="BD29" i="30" s="1"/>
  <c r="I28" i="31" s="1"/>
  <c r="AS29" i="30"/>
  <c r="AP29" i="30"/>
  <c r="AN29" i="30"/>
  <c r="AL29" i="30"/>
  <c r="AV29" i="30" s="1"/>
  <c r="H28" i="31" s="1"/>
  <c r="AJ29" i="30"/>
  <c r="AK29" i="30" s="1"/>
  <c r="G28" i="31" s="1"/>
  <c r="AI29" i="30"/>
  <c r="F28" i="31" s="1"/>
  <c r="U29" i="30"/>
  <c r="V29" i="30" s="1"/>
  <c r="E28" i="31" s="1"/>
  <c r="R29" i="30"/>
  <c r="Q29" i="30"/>
  <c r="O29" i="30"/>
  <c r="S29" i="30" s="1"/>
  <c r="D28" i="31" s="1"/>
  <c r="N29" i="30"/>
  <c r="F29" i="30"/>
  <c r="G29" i="30" s="1"/>
  <c r="CS28" i="30"/>
  <c r="CT28" i="30" s="1"/>
  <c r="O27" i="31" s="1"/>
  <c r="CR28" i="30"/>
  <c r="CK28" i="30"/>
  <c r="CN28" i="30" s="1"/>
  <c r="M27" i="31" s="1"/>
  <c r="CF28" i="30"/>
  <c r="BZ28" i="30"/>
  <c r="BY28" i="30"/>
  <c r="BV28" i="30"/>
  <c r="BU28" i="30"/>
  <c r="CA28" i="30" s="1"/>
  <c r="K27" i="31" s="1"/>
  <c r="BS28" i="30"/>
  <c r="BR28" i="30"/>
  <c r="BL28" i="30"/>
  <c r="BG28" i="30"/>
  <c r="BF28" i="30"/>
  <c r="BT28" i="30" s="1"/>
  <c r="J27" i="31" s="1"/>
  <c r="BB28" i="30"/>
  <c r="AZ28" i="30"/>
  <c r="AY28" i="30"/>
  <c r="AW28" i="30"/>
  <c r="BD28" i="30" s="1"/>
  <c r="I27" i="31" s="1"/>
  <c r="AS28" i="30"/>
  <c r="AP28" i="30"/>
  <c r="AN28" i="30"/>
  <c r="AL28" i="30"/>
  <c r="AV28" i="30" s="1"/>
  <c r="H27" i="31" s="1"/>
  <c r="AJ28" i="30"/>
  <c r="AK28" i="30" s="1"/>
  <c r="G27" i="31" s="1"/>
  <c r="AI28" i="30"/>
  <c r="F27" i="31" s="1"/>
  <c r="U28" i="30"/>
  <c r="V28" i="30" s="1"/>
  <c r="E27" i="31" s="1"/>
  <c r="R28" i="30"/>
  <c r="Q28" i="30"/>
  <c r="O28" i="30"/>
  <c r="S28" i="30" s="1"/>
  <c r="D27" i="31" s="1"/>
  <c r="N28" i="30"/>
  <c r="F28" i="30"/>
  <c r="G28" i="30" s="1"/>
  <c r="CS27" i="30"/>
  <c r="CT27" i="30" s="1"/>
  <c r="O26" i="31" s="1"/>
  <c r="CR27" i="30"/>
  <c r="CK27" i="30"/>
  <c r="CN27" i="30" s="1"/>
  <c r="M26" i="31" s="1"/>
  <c r="CF27" i="30"/>
  <c r="BZ27" i="30"/>
  <c r="BY27" i="30"/>
  <c r="BV27" i="30"/>
  <c r="BU27" i="30"/>
  <c r="CA27" i="30" s="1"/>
  <c r="K26" i="31" s="1"/>
  <c r="BS27" i="30"/>
  <c r="BR27" i="30"/>
  <c r="BL27" i="30"/>
  <c r="BG27" i="30"/>
  <c r="BF27" i="30"/>
  <c r="BT27" i="30" s="1"/>
  <c r="J26" i="31" s="1"/>
  <c r="BB27" i="30"/>
  <c r="AZ27" i="30"/>
  <c r="AY27" i="30"/>
  <c r="AW27" i="30"/>
  <c r="BD27" i="30" s="1"/>
  <c r="I26" i="31" s="1"/>
  <c r="AS27" i="30"/>
  <c r="AP27" i="30"/>
  <c r="AN27" i="30"/>
  <c r="AL27" i="30"/>
  <c r="AV27" i="30" s="1"/>
  <c r="H26" i="31" s="1"/>
  <c r="AJ27" i="30"/>
  <c r="AK27" i="30" s="1"/>
  <c r="G26" i="31" s="1"/>
  <c r="AI27" i="30"/>
  <c r="F26" i="31" s="1"/>
  <c r="U27" i="30"/>
  <c r="V27" i="30" s="1"/>
  <c r="E26" i="31" s="1"/>
  <c r="R27" i="30"/>
  <c r="Q27" i="30"/>
  <c r="O27" i="30"/>
  <c r="S27" i="30" s="1"/>
  <c r="D26" i="31" s="1"/>
  <c r="N27" i="30"/>
  <c r="F27" i="30"/>
  <c r="G27" i="30" s="1"/>
  <c r="CS26" i="30"/>
  <c r="CT26" i="30" s="1"/>
  <c r="O25" i="31" s="1"/>
  <c r="CR26" i="30"/>
  <c r="CK26" i="30"/>
  <c r="CN26" i="30" s="1"/>
  <c r="M25" i="31" s="1"/>
  <c r="CF26" i="30"/>
  <c r="BZ26" i="30"/>
  <c r="BY26" i="30"/>
  <c r="BV26" i="30"/>
  <c r="BU26" i="30"/>
  <c r="CA26" i="30" s="1"/>
  <c r="K25" i="31" s="1"/>
  <c r="BS26" i="30"/>
  <c r="BR26" i="30"/>
  <c r="BL26" i="30"/>
  <c r="BG26" i="30"/>
  <c r="BF26" i="30"/>
  <c r="BT26" i="30" s="1"/>
  <c r="J25" i="31" s="1"/>
  <c r="BB26" i="30"/>
  <c r="AZ26" i="30"/>
  <c r="AY26" i="30"/>
  <c r="AW26" i="30"/>
  <c r="BD26" i="30" s="1"/>
  <c r="I25" i="31" s="1"/>
  <c r="AS26" i="30"/>
  <c r="AP26" i="30"/>
  <c r="AN26" i="30"/>
  <c r="AL26" i="30"/>
  <c r="AV26" i="30" s="1"/>
  <c r="H25" i="31" s="1"/>
  <c r="AJ26" i="30"/>
  <c r="AK26" i="30" s="1"/>
  <c r="G25" i="31" s="1"/>
  <c r="AI26" i="30"/>
  <c r="F25" i="31" s="1"/>
  <c r="U26" i="30"/>
  <c r="V26" i="30" s="1"/>
  <c r="E25" i="31" s="1"/>
  <c r="R26" i="30"/>
  <c r="Q26" i="30"/>
  <c r="O26" i="30"/>
  <c r="S26" i="30" s="1"/>
  <c r="D25" i="31" s="1"/>
  <c r="N26" i="30"/>
  <c r="F26" i="30"/>
  <c r="G26" i="30" s="1"/>
  <c r="CS25" i="30"/>
  <c r="CT25" i="30" s="1"/>
  <c r="O24" i="31" s="1"/>
  <c r="CR25" i="30"/>
  <c r="CK25" i="30"/>
  <c r="CN25" i="30" s="1"/>
  <c r="M24" i="31" s="1"/>
  <c r="CF25" i="30"/>
  <c r="BZ25" i="30"/>
  <c r="BY25" i="30"/>
  <c r="BV25" i="30"/>
  <c r="BU25" i="30"/>
  <c r="CA25" i="30" s="1"/>
  <c r="K24" i="31" s="1"/>
  <c r="BS25" i="30"/>
  <c r="BR25" i="30"/>
  <c r="BL25" i="30"/>
  <c r="BG25" i="30"/>
  <c r="BF25" i="30"/>
  <c r="BT25" i="30" s="1"/>
  <c r="J24" i="31" s="1"/>
  <c r="BB25" i="30"/>
  <c r="AZ25" i="30"/>
  <c r="AY25" i="30"/>
  <c r="AW25" i="30"/>
  <c r="BD25" i="30" s="1"/>
  <c r="I24" i="31" s="1"/>
  <c r="AS25" i="30"/>
  <c r="AP25" i="30"/>
  <c r="AN25" i="30"/>
  <c r="AL25" i="30"/>
  <c r="AV25" i="30" s="1"/>
  <c r="H24" i="31" s="1"/>
  <c r="AJ25" i="30"/>
  <c r="AK25" i="30" s="1"/>
  <c r="G24" i="31" s="1"/>
  <c r="AI25" i="30"/>
  <c r="F24" i="31" s="1"/>
  <c r="U25" i="30"/>
  <c r="V25" i="30" s="1"/>
  <c r="E24" i="31" s="1"/>
  <c r="R25" i="30"/>
  <c r="Q25" i="30"/>
  <c r="O25" i="30"/>
  <c r="S25" i="30" s="1"/>
  <c r="D24" i="31" s="1"/>
  <c r="N25" i="30"/>
  <c r="F25" i="30"/>
  <c r="G25" i="30" s="1"/>
  <c r="CS24" i="30"/>
  <c r="CT24" i="30" s="1"/>
  <c r="O23" i="31" s="1"/>
  <c r="CR24" i="30"/>
  <c r="CK24" i="30"/>
  <c r="CN24" i="30" s="1"/>
  <c r="M23" i="31" s="1"/>
  <c r="CF24" i="30"/>
  <c r="BZ24" i="30"/>
  <c r="BY24" i="30"/>
  <c r="BV24" i="30"/>
  <c r="BU24" i="30"/>
  <c r="CA24" i="30" s="1"/>
  <c r="K23" i="31" s="1"/>
  <c r="BS24" i="30"/>
  <c r="BR24" i="30"/>
  <c r="BL24" i="30"/>
  <c r="BG24" i="30"/>
  <c r="BF24" i="30"/>
  <c r="BT24" i="30" s="1"/>
  <c r="J23" i="31" s="1"/>
  <c r="BB24" i="30"/>
  <c r="AZ24" i="30"/>
  <c r="AY24" i="30"/>
  <c r="AW24" i="30"/>
  <c r="BD24" i="30" s="1"/>
  <c r="I23" i="31" s="1"/>
  <c r="AS24" i="30"/>
  <c r="AP24" i="30"/>
  <c r="AN24" i="30"/>
  <c r="AL24" i="30"/>
  <c r="AV24" i="30" s="1"/>
  <c r="H23" i="31" s="1"/>
  <c r="AJ24" i="30"/>
  <c r="AK24" i="30" s="1"/>
  <c r="G23" i="31" s="1"/>
  <c r="AI24" i="30"/>
  <c r="F23" i="31" s="1"/>
  <c r="U24" i="30"/>
  <c r="V24" i="30" s="1"/>
  <c r="E23" i="31" s="1"/>
  <c r="R24" i="30"/>
  <c r="Q24" i="30"/>
  <c r="O24" i="30"/>
  <c r="S24" i="30" s="1"/>
  <c r="D23" i="31" s="1"/>
  <c r="N24" i="30"/>
  <c r="F24" i="30"/>
  <c r="G24" i="30" s="1"/>
  <c r="CS23" i="30"/>
  <c r="CT23" i="30" s="1"/>
  <c r="O22" i="31" s="1"/>
  <c r="CR23" i="30"/>
  <c r="CK23" i="30"/>
  <c r="CN23" i="30" s="1"/>
  <c r="M22" i="31" s="1"/>
  <c r="CF23" i="30"/>
  <c r="BZ23" i="30"/>
  <c r="BY23" i="30"/>
  <c r="BV23" i="30"/>
  <c r="BU23" i="30"/>
  <c r="CA23" i="30" s="1"/>
  <c r="K22" i="31" s="1"/>
  <c r="BS23" i="30"/>
  <c r="BR23" i="30"/>
  <c r="BL23" i="30"/>
  <c r="BG23" i="30"/>
  <c r="BF23" i="30"/>
  <c r="BT23" i="30" s="1"/>
  <c r="J22" i="31" s="1"/>
  <c r="BB23" i="30"/>
  <c r="AZ23" i="30"/>
  <c r="AY23" i="30"/>
  <c r="AW23" i="30"/>
  <c r="BD23" i="30" s="1"/>
  <c r="I22" i="31" s="1"/>
  <c r="AS23" i="30"/>
  <c r="AP23" i="30"/>
  <c r="AN23" i="30"/>
  <c r="AL23" i="30"/>
  <c r="AV23" i="30" s="1"/>
  <c r="H22" i="31" s="1"/>
  <c r="AJ23" i="30"/>
  <c r="AK23" i="30" s="1"/>
  <c r="G22" i="31" s="1"/>
  <c r="AI23" i="30"/>
  <c r="F22" i="31" s="1"/>
  <c r="U23" i="30"/>
  <c r="V23" i="30" s="1"/>
  <c r="E22" i="31" s="1"/>
  <c r="R23" i="30"/>
  <c r="Q23" i="30"/>
  <c r="O23" i="30"/>
  <c r="S23" i="30" s="1"/>
  <c r="D22" i="31" s="1"/>
  <c r="N23" i="30"/>
  <c r="F23" i="30"/>
  <c r="G23" i="30" s="1"/>
  <c r="CS22" i="30"/>
  <c r="CT22" i="30" s="1"/>
  <c r="O21" i="31" s="1"/>
  <c r="CR22" i="30"/>
  <c r="CK22" i="30"/>
  <c r="CN22" i="30" s="1"/>
  <c r="M21" i="31" s="1"/>
  <c r="CF22" i="30"/>
  <c r="BZ22" i="30"/>
  <c r="BY22" i="30"/>
  <c r="BV22" i="30"/>
  <c r="BU22" i="30"/>
  <c r="CA22" i="30" s="1"/>
  <c r="K21" i="31" s="1"/>
  <c r="BS22" i="30"/>
  <c r="BR22" i="30"/>
  <c r="BL22" i="30"/>
  <c r="BG22" i="30"/>
  <c r="BF22" i="30"/>
  <c r="BT22" i="30" s="1"/>
  <c r="J21" i="31" s="1"/>
  <c r="BB22" i="30"/>
  <c r="AZ22" i="30"/>
  <c r="AY22" i="30"/>
  <c r="AW22" i="30"/>
  <c r="BD22" i="30" s="1"/>
  <c r="I21" i="31" s="1"/>
  <c r="AS22" i="30"/>
  <c r="AP22" i="30"/>
  <c r="AN22" i="30"/>
  <c r="AL22" i="30"/>
  <c r="AV22" i="30" s="1"/>
  <c r="H21" i="31" s="1"/>
  <c r="AJ22" i="30"/>
  <c r="AK22" i="30" s="1"/>
  <c r="G21" i="31" s="1"/>
  <c r="AI22" i="30"/>
  <c r="F21" i="31" s="1"/>
  <c r="U22" i="30"/>
  <c r="V22" i="30" s="1"/>
  <c r="E21" i="31" s="1"/>
  <c r="R22" i="30"/>
  <c r="Q22" i="30"/>
  <c r="O22" i="30"/>
  <c r="S22" i="30" s="1"/>
  <c r="D21" i="31" s="1"/>
  <c r="N22" i="30"/>
  <c r="F22" i="30"/>
  <c r="G22" i="30" s="1"/>
  <c r="CS21" i="30"/>
  <c r="CT21" i="30" s="1"/>
  <c r="O20" i="31" s="1"/>
  <c r="CR21" i="30"/>
  <c r="CK21" i="30"/>
  <c r="CN21" i="30" s="1"/>
  <c r="M20" i="31" s="1"/>
  <c r="CF21" i="30"/>
  <c r="BZ21" i="30"/>
  <c r="BY21" i="30"/>
  <c r="BV21" i="30"/>
  <c r="BU21" i="30"/>
  <c r="CA21" i="30" s="1"/>
  <c r="K20" i="31" s="1"/>
  <c r="BS21" i="30"/>
  <c r="BR21" i="30"/>
  <c r="BL21" i="30"/>
  <c r="BG21" i="30"/>
  <c r="BF21" i="30"/>
  <c r="BT21" i="30" s="1"/>
  <c r="J20" i="31" s="1"/>
  <c r="BB21" i="30"/>
  <c r="AZ21" i="30"/>
  <c r="AY21" i="30"/>
  <c r="AW21" i="30"/>
  <c r="BD21" i="30" s="1"/>
  <c r="I20" i="31" s="1"/>
  <c r="AS21" i="30"/>
  <c r="AP21" i="30"/>
  <c r="AN21" i="30"/>
  <c r="AL21" i="30"/>
  <c r="AV21" i="30" s="1"/>
  <c r="H20" i="31" s="1"/>
  <c r="AJ21" i="30"/>
  <c r="AK21" i="30" s="1"/>
  <c r="G20" i="31" s="1"/>
  <c r="AI21" i="30"/>
  <c r="F20" i="31" s="1"/>
  <c r="U21" i="30"/>
  <c r="V21" i="30" s="1"/>
  <c r="E20" i="31" s="1"/>
  <c r="R21" i="30"/>
  <c r="Q21" i="30"/>
  <c r="O21" i="30"/>
  <c r="S21" i="30" s="1"/>
  <c r="D20" i="31" s="1"/>
  <c r="N21" i="30"/>
  <c r="F21" i="30"/>
  <c r="G21" i="30" s="1"/>
  <c r="CS20" i="30"/>
  <c r="CT20" i="30" s="1"/>
  <c r="O19" i="31" s="1"/>
  <c r="CR20" i="30"/>
  <c r="CK20" i="30"/>
  <c r="CN20" i="30" s="1"/>
  <c r="M19" i="31" s="1"/>
  <c r="CF20" i="30"/>
  <c r="BZ20" i="30"/>
  <c r="BY20" i="30"/>
  <c r="BV20" i="30"/>
  <c r="BU20" i="30"/>
  <c r="CA20" i="30" s="1"/>
  <c r="K19" i="31" s="1"/>
  <c r="BS20" i="30"/>
  <c r="BR20" i="30"/>
  <c r="BL20" i="30"/>
  <c r="BG20" i="30"/>
  <c r="BF20" i="30"/>
  <c r="BT20" i="30" s="1"/>
  <c r="J19" i="31" s="1"/>
  <c r="BB20" i="30"/>
  <c r="AZ20" i="30"/>
  <c r="AY20" i="30"/>
  <c r="AW20" i="30"/>
  <c r="BD20" i="30" s="1"/>
  <c r="I19" i="31" s="1"/>
  <c r="AS20" i="30"/>
  <c r="AP20" i="30"/>
  <c r="AN20" i="30"/>
  <c r="AL20" i="30"/>
  <c r="AV20" i="30" s="1"/>
  <c r="H19" i="31" s="1"/>
  <c r="AJ20" i="30"/>
  <c r="AK20" i="30" s="1"/>
  <c r="G19" i="31" s="1"/>
  <c r="AI20" i="30"/>
  <c r="F19" i="31" s="1"/>
  <c r="U20" i="30"/>
  <c r="V20" i="30" s="1"/>
  <c r="E19" i="31" s="1"/>
  <c r="R20" i="30"/>
  <c r="Q20" i="30"/>
  <c r="O20" i="30"/>
  <c r="S20" i="30" s="1"/>
  <c r="D19" i="31" s="1"/>
  <c r="N20" i="30"/>
  <c r="F20" i="30"/>
  <c r="G20" i="30" s="1"/>
  <c r="CS19" i="30"/>
  <c r="CT19" i="30" s="1"/>
  <c r="O18" i="31" s="1"/>
  <c r="CR19" i="30"/>
  <c r="CK19" i="30"/>
  <c r="CN19" i="30" s="1"/>
  <c r="M18" i="31" s="1"/>
  <c r="CF19" i="30"/>
  <c r="BZ19" i="30"/>
  <c r="BY19" i="30"/>
  <c r="BV19" i="30"/>
  <c r="BU19" i="30"/>
  <c r="CA19" i="30" s="1"/>
  <c r="K18" i="31" s="1"/>
  <c r="BS19" i="30"/>
  <c r="BR19" i="30"/>
  <c r="BL19" i="30"/>
  <c r="BG19" i="30"/>
  <c r="BF19" i="30"/>
  <c r="BT19" i="30" s="1"/>
  <c r="J18" i="31" s="1"/>
  <c r="BB19" i="30"/>
  <c r="AZ19" i="30"/>
  <c r="AY19" i="30"/>
  <c r="AW19" i="30"/>
  <c r="BD19" i="30" s="1"/>
  <c r="I18" i="31" s="1"/>
  <c r="AS19" i="30"/>
  <c r="AP19" i="30"/>
  <c r="AN19" i="30"/>
  <c r="AL19" i="30"/>
  <c r="AV19" i="30" s="1"/>
  <c r="H18" i="31" s="1"/>
  <c r="AJ19" i="30"/>
  <c r="AK19" i="30" s="1"/>
  <c r="G18" i="31" s="1"/>
  <c r="AI19" i="30"/>
  <c r="F18" i="31" s="1"/>
  <c r="U19" i="30"/>
  <c r="V19" i="30" s="1"/>
  <c r="E18" i="31" s="1"/>
  <c r="R19" i="30"/>
  <c r="Q19" i="30"/>
  <c r="O19" i="30"/>
  <c r="S19" i="30" s="1"/>
  <c r="D18" i="31" s="1"/>
  <c r="N19" i="30"/>
  <c r="F19" i="30"/>
  <c r="G19" i="30" s="1"/>
  <c r="CS18" i="30"/>
  <c r="CT18" i="30" s="1"/>
  <c r="O17" i="31" s="1"/>
  <c r="CR18" i="30"/>
  <c r="CK18" i="30"/>
  <c r="CN18" i="30" s="1"/>
  <c r="M17" i="31" s="1"/>
  <c r="CF18" i="30"/>
  <c r="BZ18" i="30"/>
  <c r="BY18" i="30"/>
  <c r="BV18" i="30"/>
  <c r="BU18" i="30"/>
  <c r="CA18" i="30" s="1"/>
  <c r="K17" i="31" s="1"/>
  <c r="BS18" i="30"/>
  <c r="BR18" i="30"/>
  <c r="BL18" i="30"/>
  <c r="BG18" i="30"/>
  <c r="BF18" i="30"/>
  <c r="BT18" i="30" s="1"/>
  <c r="J17" i="31" s="1"/>
  <c r="BB18" i="30"/>
  <c r="AZ18" i="30"/>
  <c r="AY18" i="30"/>
  <c r="AW18" i="30"/>
  <c r="BD18" i="30" s="1"/>
  <c r="I17" i="31" s="1"/>
  <c r="AS18" i="30"/>
  <c r="AP18" i="30"/>
  <c r="AN18" i="30"/>
  <c r="AL18" i="30"/>
  <c r="AV18" i="30" s="1"/>
  <c r="H17" i="31" s="1"/>
  <c r="AJ18" i="30"/>
  <c r="AK18" i="30" s="1"/>
  <c r="G17" i="31" s="1"/>
  <c r="AI18" i="30"/>
  <c r="F17" i="31" s="1"/>
  <c r="U18" i="30"/>
  <c r="V18" i="30" s="1"/>
  <c r="E17" i="31" s="1"/>
  <c r="R18" i="30"/>
  <c r="Q18" i="30"/>
  <c r="O18" i="30"/>
  <c r="S18" i="30" s="1"/>
  <c r="D17" i="31" s="1"/>
  <c r="N18" i="30"/>
  <c r="F18" i="30"/>
  <c r="G18" i="30" s="1"/>
  <c r="CS17" i="30"/>
  <c r="CT17" i="30" s="1"/>
  <c r="O16" i="31" s="1"/>
  <c r="CR17" i="30"/>
  <c r="CK17" i="30"/>
  <c r="CN17" i="30" s="1"/>
  <c r="M16" i="31" s="1"/>
  <c r="CF17" i="30"/>
  <c r="BZ17" i="30"/>
  <c r="BY17" i="30"/>
  <c r="BV17" i="30"/>
  <c r="BU17" i="30"/>
  <c r="CA17" i="30" s="1"/>
  <c r="K16" i="31" s="1"/>
  <c r="BS17" i="30"/>
  <c r="BR17" i="30"/>
  <c r="BL17" i="30"/>
  <c r="BG17" i="30"/>
  <c r="BF17" i="30"/>
  <c r="BT17" i="30" s="1"/>
  <c r="J16" i="31" s="1"/>
  <c r="BB17" i="30"/>
  <c r="AZ17" i="30"/>
  <c r="AY17" i="30"/>
  <c r="AW17" i="30"/>
  <c r="BD17" i="30" s="1"/>
  <c r="I16" i="31" s="1"/>
  <c r="AS17" i="30"/>
  <c r="AP17" i="30"/>
  <c r="AN17" i="30"/>
  <c r="AL17" i="30"/>
  <c r="AV17" i="30" s="1"/>
  <c r="H16" i="31" s="1"/>
  <c r="AJ17" i="30"/>
  <c r="AK17" i="30" s="1"/>
  <c r="G16" i="31" s="1"/>
  <c r="AI17" i="30"/>
  <c r="F16" i="31" s="1"/>
  <c r="U17" i="30"/>
  <c r="V17" i="30" s="1"/>
  <c r="E16" i="31" s="1"/>
  <c r="R17" i="30"/>
  <c r="Q17" i="30"/>
  <c r="O17" i="30"/>
  <c r="S17" i="30" s="1"/>
  <c r="D16" i="31" s="1"/>
  <c r="N17" i="30"/>
  <c r="F17" i="30"/>
  <c r="G17" i="30" s="1"/>
  <c r="CS16" i="30"/>
  <c r="CT16" i="30" s="1"/>
  <c r="O15" i="31" s="1"/>
  <c r="CR16" i="30"/>
  <c r="CK16" i="30"/>
  <c r="CN16" i="30" s="1"/>
  <c r="M15" i="31" s="1"/>
  <c r="CF16" i="30"/>
  <c r="BZ16" i="30"/>
  <c r="BY16" i="30"/>
  <c r="BV16" i="30"/>
  <c r="BU16" i="30"/>
  <c r="CA16" i="30" s="1"/>
  <c r="K15" i="31" s="1"/>
  <c r="BS16" i="30"/>
  <c r="BR16" i="30"/>
  <c r="BL16" i="30"/>
  <c r="BG16" i="30"/>
  <c r="BT16" i="30" s="1"/>
  <c r="J15" i="31" s="1"/>
  <c r="BB16" i="30"/>
  <c r="AZ16" i="30"/>
  <c r="AY16" i="30"/>
  <c r="AX16" i="30"/>
  <c r="AW16" i="30"/>
  <c r="BD16" i="30" s="1"/>
  <c r="I15" i="31" s="1"/>
  <c r="AS16" i="30"/>
  <c r="AP16" i="30"/>
  <c r="AN16" i="30"/>
  <c r="AL16" i="30"/>
  <c r="AV16" i="30" s="1"/>
  <c r="H15" i="31" s="1"/>
  <c r="AJ16" i="30"/>
  <c r="AK16" i="30" s="1"/>
  <c r="G15" i="31" s="1"/>
  <c r="AI16" i="30"/>
  <c r="F15" i="31" s="1"/>
  <c r="U16" i="30"/>
  <c r="V16" i="30" s="1"/>
  <c r="E15" i="31" s="1"/>
  <c r="R16" i="30"/>
  <c r="Q16" i="30"/>
  <c r="O16" i="30"/>
  <c r="S16" i="30" s="1"/>
  <c r="D15" i="31" s="1"/>
  <c r="N16" i="30"/>
  <c r="F16" i="30"/>
  <c r="G16" i="30" s="1"/>
  <c r="CS15" i="30"/>
  <c r="CT15" i="30" s="1"/>
  <c r="O14" i="31" s="1"/>
  <c r="CR15" i="30"/>
  <c r="CK15" i="30"/>
  <c r="CN15" i="30" s="1"/>
  <c r="M14" i="31" s="1"/>
  <c r="CF15" i="30"/>
  <c r="BZ15" i="30"/>
  <c r="BY15" i="30"/>
  <c r="BV15" i="30"/>
  <c r="BU15" i="30"/>
  <c r="CA15" i="30" s="1"/>
  <c r="K14" i="31" s="1"/>
  <c r="BS15" i="30"/>
  <c r="BR15" i="30"/>
  <c r="BL15" i="30"/>
  <c r="BG15" i="30"/>
  <c r="BT15" i="30" s="1"/>
  <c r="J14" i="31" s="1"/>
  <c r="BB15" i="30"/>
  <c r="AZ15" i="30"/>
  <c r="AY15" i="30"/>
  <c r="AX15" i="30"/>
  <c r="AW15" i="30"/>
  <c r="BD15" i="30" s="1"/>
  <c r="I14" i="31" s="1"/>
  <c r="AS15" i="30"/>
  <c r="AP15" i="30"/>
  <c r="AN15" i="30"/>
  <c r="AL15" i="30"/>
  <c r="AV15" i="30" s="1"/>
  <c r="H14" i="31" s="1"/>
  <c r="AJ15" i="30"/>
  <c r="AK15" i="30" s="1"/>
  <c r="G14" i="31" s="1"/>
  <c r="AI15" i="30"/>
  <c r="F14" i="31" s="1"/>
  <c r="U15" i="30"/>
  <c r="V15" i="30" s="1"/>
  <c r="E14" i="31" s="1"/>
  <c r="R15" i="30"/>
  <c r="Q15" i="30"/>
  <c r="O15" i="30"/>
  <c r="S15" i="30" s="1"/>
  <c r="D14" i="31" s="1"/>
  <c r="N15" i="30"/>
  <c r="F15" i="30"/>
  <c r="G15" i="30" s="1"/>
  <c r="CS14" i="30"/>
  <c r="CT14" i="30" s="1"/>
  <c r="O13" i="31" s="1"/>
  <c r="CR14" i="30"/>
  <c r="CK14" i="30"/>
  <c r="CN14" i="30" s="1"/>
  <c r="M13" i="31" s="1"/>
  <c r="CF14" i="30"/>
  <c r="BZ14" i="30"/>
  <c r="BY14" i="30"/>
  <c r="BV14" i="30"/>
  <c r="BU14" i="30"/>
  <c r="CA14" i="30" s="1"/>
  <c r="K13" i="31" s="1"/>
  <c r="BS14" i="30"/>
  <c r="BR14" i="30"/>
  <c r="BL14" i="30"/>
  <c r="BG14" i="30"/>
  <c r="BT14" i="30" s="1"/>
  <c r="J13" i="31" s="1"/>
  <c r="BB14" i="30"/>
  <c r="AZ14" i="30"/>
  <c r="AY14" i="30"/>
  <c r="AX14" i="30"/>
  <c r="AW14" i="30"/>
  <c r="BD14" i="30" s="1"/>
  <c r="I13" i="31" s="1"/>
  <c r="AS14" i="30"/>
  <c r="AP14" i="30"/>
  <c r="AN14" i="30"/>
  <c r="AL14" i="30"/>
  <c r="AV14" i="30" s="1"/>
  <c r="H13" i="31" s="1"/>
  <c r="AJ14" i="30"/>
  <c r="AK14" i="30" s="1"/>
  <c r="G13" i="31" s="1"/>
  <c r="AI14" i="30"/>
  <c r="F13" i="31" s="1"/>
  <c r="U14" i="30"/>
  <c r="V14" i="30" s="1"/>
  <c r="E13" i="31" s="1"/>
  <c r="R14" i="30"/>
  <c r="Q14" i="30"/>
  <c r="O14" i="30"/>
  <c r="S14" i="30" s="1"/>
  <c r="D13" i="31" s="1"/>
  <c r="N14" i="30"/>
  <c r="F14" i="30"/>
  <c r="G14" i="30" s="1"/>
  <c r="B9" i="30"/>
  <c r="B8" i="30"/>
  <c r="B6" i="30"/>
  <c r="B5" i="30"/>
  <c r="CU255" i="8"/>
  <c r="CS255" i="8"/>
  <c r="CO255" i="8"/>
  <c r="CG255" i="8"/>
  <c r="CB255" i="8"/>
  <c r="BU255" i="8"/>
  <c r="BE255" i="8"/>
  <c r="AW255" i="8"/>
  <c r="AL255" i="8"/>
  <c r="AJ255" i="8"/>
  <c r="W255" i="8"/>
  <c r="T255" i="8"/>
  <c r="O255" i="8"/>
  <c r="H255" i="8"/>
  <c r="CU254" i="8"/>
  <c r="CS254" i="8"/>
  <c r="CO254" i="8"/>
  <c r="CG254" i="8"/>
  <c r="CB254" i="8"/>
  <c r="BU254" i="8"/>
  <c r="BE254" i="8"/>
  <c r="AW254" i="8"/>
  <c r="AL254" i="8"/>
  <c r="AJ254" i="8"/>
  <c r="W254" i="8"/>
  <c r="T254" i="8"/>
  <c r="O254" i="8"/>
  <c r="H254" i="8"/>
  <c r="CU253" i="8"/>
  <c r="CS253" i="8"/>
  <c r="CO253" i="8"/>
  <c r="CG253" i="8"/>
  <c r="CB253" i="8"/>
  <c r="BU253" i="8"/>
  <c r="BE253" i="8"/>
  <c r="AW253" i="8"/>
  <c r="AL253" i="8"/>
  <c r="AJ253" i="8"/>
  <c r="W253" i="8"/>
  <c r="T253" i="8"/>
  <c r="O253" i="8"/>
  <c r="H253" i="8"/>
  <c r="CV253" i="8" s="1"/>
  <c r="CU252" i="8"/>
  <c r="CS252" i="8"/>
  <c r="CO252" i="8"/>
  <c r="CG252" i="8"/>
  <c r="CB252" i="8"/>
  <c r="BU252" i="8"/>
  <c r="BE252" i="8"/>
  <c r="AW252" i="8"/>
  <c r="AL252" i="8"/>
  <c r="AJ252" i="8"/>
  <c r="W252" i="8"/>
  <c r="T252" i="8"/>
  <c r="O252" i="8"/>
  <c r="H252" i="8"/>
  <c r="CV252" i="8" s="1"/>
  <c r="CU251" i="8"/>
  <c r="CS251" i="8"/>
  <c r="CO251" i="8"/>
  <c r="CG251" i="8"/>
  <c r="CB251" i="8"/>
  <c r="BU251" i="8"/>
  <c r="BE251" i="8"/>
  <c r="AW251" i="8"/>
  <c r="AL251" i="8"/>
  <c r="AJ251" i="8"/>
  <c r="W251" i="8"/>
  <c r="T251" i="8"/>
  <c r="O251" i="8"/>
  <c r="H251" i="8"/>
  <c r="CV251" i="8" s="1"/>
  <c r="CU250" i="8"/>
  <c r="CS250" i="8"/>
  <c r="CO250" i="8"/>
  <c r="CG250" i="8"/>
  <c r="CB250" i="8"/>
  <c r="BU250" i="8"/>
  <c r="BE250" i="8"/>
  <c r="AW250" i="8"/>
  <c r="AL250" i="8"/>
  <c r="AJ250" i="8"/>
  <c r="W250" i="8"/>
  <c r="T250" i="8"/>
  <c r="O250" i="8"/>
  <c r="H250" i="8"/>
  <c r="CV250" i="8" s="1"/>
  <c r="CU249" i="8"/>
  <c r="CS249" i="8"/>
  <c r="CO249" i="8"/>
  <c r="CG249" i="8"/>
  <c r="CB249" i="8"/>
  <c r="BU249" i="8"/>
  <c r="BE249" i="8"/>
  <c r="AW249" i="8"/>
  <c r="AL249" i="8"/>
  <c r="AJ249" i="8"/>
  <c r="W249" i="8"/>
  <c r="T249" i="8"/>
  <c r="O249" i="8"/>
  <c r="H249" i="8"/>
  <c r="CV249" i="8" s="1"/>
  <c r="CU248" i="8"/>
  <c r="CS248" i="8"/>
  <c r="CO248" i="8"/>
  <c r="CG248" i="8"/>
  <c r="CB248" i="8"/>
  <c r="BU248" i="8"/>
  <c r="BE248" i="8"/>
  <c r="AW248" i="8"/>
  <c r="AL248" i="8"/>
  <c r="AJ248" i="8"/>
  <c r="W248" i="8"/>
  <c r="T248" i="8"/>
  <c r="O248" i="8"/>
  <c r="H248" i="8"/>
  <c r="CV248" i="8" s="1"/>
  <c r="CU247" i="8"/>
  <c r="CS247" i="8"/>
  <c r="CO247" i="8"/>
  <c r="CG247" i="8"/>
  <c r="CB247" i="8"/>
  <c r="BU247" i="8"/>
  <c r="BE247" i="8"/>
  <c r="AW247" i="8"/>
  <c r="AL247" i="8"/>
  <c r="AJ247" i="8"/>
  <c r="W247" i="8"/>
  <c r="T247" i="8"/>
  <c r="O247" i="8"/>
  <c r="H247" i="8"/>
  <c r="CV247" i="8" s="1"/>
  <c r="CU246" i="8"/>
  <c r="CS246" i="8"/>
  <c r="CO246" i="8"/>
  <c r="CG246" i="8"/>
  <c r="CB246" i="8"/>
  <c r="BU246" i="8"/>
  <c r="BE246" i="8"/>
  <c r="AW246" i="8"/>
  <c r="AL246" i="8"/>
  <c r="AJ246" i="8"/>
  <c r="W246" i="8"/>
  <c r="T246" i="8"/>
  <c r="O246" i="8"/>
  <c r="H246" i="8"/>
  <c r="CV246" i="8" s="1"/>
  <c r="CU245" i="8"/>
  <c r="CS245" i="8"/>
  <c r="CO245" i="8"/>
  <c r="CG245" i="8"/>
  <c r="CB245" i="8"/>
  <c r="BU245" i="8"/>
  <c r="BE245" i="8"/>
  <c r="AW245" i="8"/>
  <c r="AL245" i="8"/>
  <c r="AJ245" i="8"/>
  <c r="W245" i="8"/>
  <c r="T245" i="8"/>
  <c r="O245" i="8"/>
  <c r="H245" i="8"/>
  <c r="CV245" i="8" s="1"/>
  <c r="CU244" i="8"/>
  <c r="CS244" i="8"/>
  <c r="CO244" i="8"/>
  <c r="CG244" i="8"/>
  <c r="CB244" i="8"/>
  <c r="BU244" i="8"/>
  <c r="BE244" i="8"/>
  <c r="AW244" i="8"/>
  <c r="AL244" i="8"/>
  <c r="AJ244" i="8"/>
  <c r="W244" i="8"/>
  <c r="T244" i="8"/>
  <c r="O244" i="8"/>
  <c r="H244" i="8"/>
  <c r="CV244" i="8" s="1"/>
  <c r="CU243" i="8"/>
  <c r="CS243" i="8"/>
  <c r="CO243" i="8"/>
  <c r="CG243" i="8"/>
  <c r="CB243" i="8"/>
  <c r="BU243" i="8"/>
  <c r="BE243" i="8"/>
  <c r="AW243" i="8"/>
  <c r="AL243" i="8"/>
  <c r="AJ243" i="8"/>
  <c r="W243" i="8"/>
  <c r="T243" i="8"/>
  <c r="O243" i="8"/>
  <c r="H243" i="8"/>
  <c r="CV243" i="8" s="1"/>
  <c r="CU242" i="8"/>
  <c r="CS242" i="8"/>
  <c r="CO242" i="8"/>
  <c r="CG242" i="8"/>
  <c r="CB242" i="8"/>
  <c r="BU242" i="8"/>
  <c r="BE242" i="8"/>
  <c r="AW242" i="8"/>
  <c r="AL242" i="8"/>
  <c r="AJ242" i="8"/>
  <c r="W242" i="8"/>
  <c r="T242" i="8"/>
  <c r="O242" i="8"/>
  <c r="H242" i="8"/>
  <c r="CV242" i="8" s="1"/>
  <c r="CU241" i="8"/>
  <c r="CS241" i="8"/>
  <c r="CO241" i="8"/>
  <c r="CG241" i="8"/>
  <c r="CB241" i="8"/>
  <c r="BU241" i="8"/>
  <c r="BE241" i="8"/>
  <c r="AW241" i="8"/>
  <c r="AL241" i="8"/>
  <c r="AJ241" i="8"/>
  <c r="W241" i="8"/>
  <c r="T241" i="8"/>
  <c r="O241" i="8"/>
  <c r="H241" i="8"/>
  <c r="CV241" i="8" s="1"/>
  <c r="CU240" i="8"/>
  <c r="CS240" i="8"/>
  <c r="CO240" i="8"/>
  <c r="CG240" i="8"/>
  <c r="CB240" i="8"/>
  <c r="BU240" i="8"/>
  <c r="BE240" i="8"/>
  <c r="AW240" i="8"/>
  <c r="AL240" i="8"/>
  <c r="AJ240" i="8"/>
  <c r="W240" i="8"/>
  <c r="T240" i="8"/>
  <c r="O240" i="8"/>
  <c r="H240" i="8"/>
  <c r="CV240" i="8" s="1"/>
  <c r="CU239" i="8"/>
  <c r="CS239" i="8"/>
  <c r="CO239" i="8"/>
  <c r="CG239" i="8"/>
  <c r="CB239" i="8"/>
  <c r="BU239" i="8"/>
  <c r="BE239" i="8"/>
  <c r="AW239" i="8"/>
  <c r="AL239" i="8"/>
  <c r="AJ239" i="8"/>
  <c r="W239" i="8"/>
  <c r="T239" i="8"/>
  <c r="O239" i="8"/>
  <c r="H239" i="8"/>
  <c r="CV239" i="8" s="1"/>
  <c r="CU238" i="8"/>
  <c r="CS238" i="8"/>
  <c r="CO238" i="8"/>
  <c r="CG238" i="8"/>
  <c r="CB238" i="8"/>
  <c r="BU238" i="8"/>
  <c r="BE238" i="8"/>
  <c r="AW238" i="8"/>
  <c r="AL238" i="8"/>
  <c r="AJ238" i="8"/>
  <c r="W238" i="8"/>
  <c r="T238" i="8"/>
  <c r="O238" i="8"/>
  <c r="H238" i="8"/>
  <c r="CV238" i="8" s="1"/>
  <c r="CU237" i="8"/>
  <c r="CS237" i="8"/>
  <c r="CO237" i="8"/>
  <c r="CG237" i="8"/>
  <c r="CB237" i="8"/>
  <c r="BU237" i="8"/>
  <c r="BE237" i="8"/>
  <c r="AW237" i="8"/>
  <c r="AL237" i="8"/>
  <c r="AJ237" i="8"/>
  <c r="W237" i="8"/>
  <c r="T237" i="8"/>
  <c r="O237" i="8"/>
  <c r="H237" i="8"/>
  <c r="CV237" i="8" s="1"/>
  <c r="CU236" i="8"/>
  <c r="CS236" i="8"/>
  <c r="CO236" i="8"/>
  <c r="CG236" i="8"/>
  <c r="CB236" i="8"/>
  <c r="BU236" i="8"/>
  <c r="BE236" i="8"/>
  <c r="AW236" i="8"/>
  <c r="AL236" i="8"/>
  <c r="AJ236" i="8"/>
  <c r="W236" i="8"/>
  <c r="T236" i="8"/>
  <c r="O236" i="8"/>
  <c r="H236" i="8"/>
  <c r="CV236" i="8" s="1"/>
  <c r="CU235" i="8"/>
  <c r="CS235" i="8"/>
  <c r="CO235" i="8"/>
  <c r="CG235" i="8"/>
  <c r="CB235" i="8"/>
  <c r="BU235" i="8"/>
  <c r="BE235" i="8"/>
  <c r="AW235" i="8"/>
  <c r="AL235" i="8"/>
  <c r="AJ235" i="8"/>
  <c r="W235" i="8"/>
  <c r="T235" i="8"/>
  <c r="O235" i="8"/>
  <c r="H235" i="8"/>
  <c r="CV235" i="8" s="1"/>
  <c r="CU234" i="8"/>
  <c r="CS234" i="8"/>
  <c r="CO234" i="8"/>
  <c r="CG234" i="8"/>
  <c r="CB234" i="8"/>
  <c r="BU234" i="8"/>
  <c r="BE234" i="8"/>
  <c r="AW234" i="8"/>
  <c r="AL234" i="8"/>
  <c r="AJ234" i="8"/>
  <c r="W234" i="8"/>
  <c r="T234" i="8"/>
  <c r="O234" i="8"/>
  <c r="H234" i="8"/>
  <c r="CV234" i="8" s="1"/>
  <c r="CU233" i="8"/>
  <c r="CS233" i="8"/>
  <c r="CO233" i="8"/>
  <c r="CG233" i="8"/>
  <c r="CB233" i="8"/>
  <c r="BU233" i="8"/>
  <c r="BE233" i="8"/>
  <c r="AW233" i="8"/>
  <c r="AL233" i="8"/>
  <c r="AJ233" i="8"/>
  <c r="W233" i="8"/>
  <c r="T233" i="8"/>
  <c r="O233" i="8"/>
  <c r="H233" i="8"/>
  <c r="CV233" i="8" s="1"/>
  <c r="CU232" i="8"/>
  <c r="CS232" i="8"/>
  <c r="CO232" i="8"/>
  <c r="CG232" i="8"/>
  <c r="CB232" i="8"/>
  <c r="BU232" i="8"/>
  <c r="BE232" i="8"/>
  <c r="AW232" i="8"/>
  <c r="AL232" i="8"/>
  <c r="AJ232" i="8"/>
  <c r="W232" i="8"/>
  <c r="T232" i="8"/>
  <c r="O232" i="8"/>
  <c r="H232" i="8"/>
  <c r="CV232" i="8" s="1"/>
  <c r="CU231" i="8"/>
  <c r="CS231" i="8"/>
  <c r="CO231" i="8"/>
  <c r="CG231" i="8"/>
  <c r="CB231" i="8"/>
  <c r="BU231" i="8"/>
  <c r="BE231" i="8"/>
  <c r="AW231" i="8"/>
  <c r="AL231" i="8"/>
  <c r="AJ231" i="8"/>
  <c r="W231" i="8"/>
  <c r="T231" i="8"/>
  <c r="O231" i="8"/>
  <c r="H231" i="8"/>
  <c r="CV231" i="8" s="1"/>
  <c r="CU230" i="8"/>
  <c r="CS230" i="8"/>
  <c r="CO230" i="8"/>
  <c r="CG230" i="8"/>
  <c r="CB230" i="8"/>
  <c r="BU230" i="8"/>
  <c r="BE230" i="8"/>
  <c r="AW230" i="8"/>
  <c r="AL230" i="8"/>
  <c r="AJ230" i="8"/>
  <c r="W230" i="8"/>
  <c r="T230" i="8"/>
  <c r="O230" i="8"/>
  <c r="H230" i="8"/>
  <c r="CV230" i="8" s="1"/>
  <c r="CU229" i="8"/>
  <c r="CS229" i="8"/>
  <c r="CO229" i="8"/>
  <c r="CG229" i="8"/>
  <c r="CB229" i="8"/>
  <c r="BU229" i="8"/>
  <c r="BE229" i="8"/>
  <c r="AW229" i="8"/>
  <c r="AL229" i="8"/>
  <c r="W229" i="8"/>
  <c r="T229" i="8"/>
  <c r="O229" i="8"/>
  <c r="H229" i="8"/>
  <c r="CV229" i="8" s="1"/>
  <c r="CU228" i="8"/>
  <c r="CS228" i="8"/>
  <c r="CO228" i="8"/>
  <c r="CG228" i="8"/>
  <c r="CB228" i="8"/>
  <c r="BU228" i="8"/>
  <c r="BE228" i="8"/>
  <c r="AW228" i="8"/>
  <c r="AL228" i="8"/>
  <c r="W228" i="8"/>
  <c r="T228" i="8"/>
  <c r="O228" i="8"/>
  <c r="H228" i="8"/>
  <c r="CV228" i="8" s="1"/>
  <c r="CU227" i="8"/>
  <c r="CS227" i="8"/>
  <c r="CO227" i="8"/>
  <c r="CG227" i="8"/>
  <c r="CB227" i="8"/>
  <c r="BU227" i="8"/>
  <c r="BE227" i="8"/>
  <c r="AW227" i="8"/>
  <c r="AL227" i="8"/>
  <c r="W227" i="8"/>
  <c r="T227" i="8"/>
  <c r="O227" i="8"/>
  <c r="H227" i="8"/>
  <c r="CV227" i="8" s="1"/>
  <c r="CU226" i="8"/>
  <c r="CS226" i="8"/>
  <c r="CO226" i="8"/>
  <c r="CG226" i="8"/>
  <c r="CB226" i="8"/>
  <c r="BU226" i="8"/>
  <c r="BE226" i="8"/>
  <c r="AW226" i="8"/>
  <c r="AL226" i="8"/>
  <c r="W226" i="8"/>
  <c r="T226" i="8"/>
  <c r="O226" i="8"/>
  <c r="H226" i="8"/>
  <c r="CV226" i="8" s="1"/>
  <c r="CU225" i="8"/>
  <c r="CS225" i="8"/>
  <c r="CO225" i="8"/>
  <c r="CG225" i="8"/>
  <c r="CB225" i="8"/>
  <c r="BU225" i="8"/>
  <c r="BE225" i="8"/>
  <c r="AW225" i="8"/>
  <c r="AL225" i="8"/>
  <c r="W225" i="8"/>
  <c r="T225" i="8"/>
  <c r="O225" i="8"/>
  <c r="H225" i="8"/>
  <c r="CV225" i="8" s="1"/>
  <c r="CU224" i="8"/>
  <c r="CS224" i="8"/>
  <c r="CO224" i="8"/>
  <c r="CG224" i="8"/>
  <c r="CB224" i="8"/>
  <c r="BU224" i="8"/>
  <c r="BE224" i="8"/>
  <c r="AW224" i="8"/>
  <c r="AL224" i="8"/>
  <c r="W224" i="8"/>
  <c r="T224" i="8"/>
  <c r="O224" i="8"/>
  <c r="H224" i="8"/>
  <c r="CV224" i="8" s="1"/>
  <c r="CU223" i="8"/>
  <c r="CS223" i="8"/>
  <c r="CO223" i="8"/>
  <c r="CG223" i="8"/>
  <c r="CB223" i="8"/>
  <c r="BU223" i="8"/>
  <c r="BE223" i="8"/>
  <c r="AW223" i="8"/>
  <c r="AL223" i="8"/>
  <c r="W223" i="8"/>
  <c r="T223" i="8"/>
  <c r="O223" i="8"/>
  <c r="H223" i="8"/>
  <c r="CV223" i="8" s="1"/>
  <c r="CU222" i="8"/>
  <c r="CS222" i="8"/>
  <c r="CO222" i="8"/>
  <c r="CG222" i="8"/>
  <c r="CB222" i="8"/>
  <c r="BU222" i="8"/>
  <c r="BE222" i="8"/>
  <c r="AW222" i="8"/>
  <c r="AL222" i="8"/>
  <c r="W222" i="8"/>
  <c r="T222" i="8"/>
  <c r="O222" i="8"/>
  <c r="H222" i="8"/>
  <c r="CV222" i="8" s="1"/>
  <c r="CU221" i="8"/>
  <c r="CS221" i="8"/>
  <c r="CO221" i="8"/>
  <c r="CG221" i="8"/>
  <c r="CB221" i="8"/>
  <c r="BU221" i="8"/>
  <c r="BE221" i="8"/>
  <c r="AW221" i="8"/>
  <c r="AL221" i="8"/>
  <c r="W221" i="8"/>
  <c r="T221" i="8"/>
  <c r="O221" i="8"/>
  <c r="H221" i="8"/>
  <c r="CV221" i="8" s="1"/>
  <c r="CU220" i="8"/>
  <c r="CS220" i="8"/>
  <c r="CO220" i="8"/>
  <c r="CG220" i="8"/>
  <c r="CB220" i="8"/>
  <c r="BU220" i="8"/>
  <c r="BE220" i="8"/>
  <c r="AW220" i="8"/>
  <c r="AL220" i="8"/>
  <c r="W220" i="8"/>
  <c r="T220" i="8"/>
  <c r="O220" i="8"/>
  <c r="H220" i="8"/>
  <c r="CV220" i="8" s="1"/>
  <c r="CU219" i="8"/>
  <c r="CS219" i="8"/>
  <c r="CO219" i="8"/>
  <c r="CG219" i="8"/>
  <c r="CB219" i="8"/>
  <c r="BU219" i="8"/>
  <c r="BE219" i="8"/>
  <c r="AW219" i="8"/>
  <c r="AL219" i="8"/>
  <c r="W219" i="8"/>
  <c r="T219" i="8"/>
  <c r="O219" i="8"/>
  <c r="H219" i="8"/>
  <c r="CV219" i="8" s="1"/>
  <c r="CU218" i="8"/>
  <c r="CS218" i="8"/>
  <c r="CO218" i="8"/>
  <c r="CG218" i="8"/>
  <c r="CB218" i="8"/>
  <c r="BU218" i="8"/>
  <c r="BE218" i="8"/>
  <c r="AW218" i="8"/>
  <c r="AL218" i="8"/>
  <c r="W218" i="8"/>
  <c r="T218" i="8"/>
  <c r="O218" i="8"/>
  <c r="H218" i="8"/>
  <c r="CV218" i="8" s="1"/>
  <c r="CU217" i="8"/>
  <c r="CS217" i="8"/>
  <c r="CO217" i="8"/>
  <c r="CG217" i="8"/>
  <c r="CB217" i="8"/>
  <c r="BU217" i="8"/>
  <c r="BE217" i="8"/>
  <c r="AW217" i="8"/>
  <c r="AL217" i="8"/>
  <c r="W217" i="8"/>
  <c r="T217" i="8"/>
  <c r="O217" i="8"/>
  <c r="H217" i="8"/>
  <c r="CV217" i="8" s="1"/>
  <c r="CU216" i="8"/>
  <c r="CS216" i="8"/>
  <c r="CO216" i="8"/>
  <c r="CG216" i="8"/>
  <c r="CB216" i="8"/>
  <c r="BU216" i="8"/>
  <c r="BE216" i="8"/>
  <c r="AW216" i="8"/>
  <c r="AL216" i="8"/>
  <c r="W216" i="8"/>
  <c r="T216" i="8"/>
  <c r="O216" i="8"/>
  <c r="H216" i="8"/>
  <c r="CV216" i="8" s="1"/>
  <c r="CU215" i="8"/>
  <c r="CS215" i="8"/>
  <c r="CO215" i="8"/>
  <c r="CG215" i="8"/>
  <c r="CB215" i="8"/>
  <c r="BU215" i="8"/>
  <c r="BE215" i="8"/>
  <c r="AW215" i="8"/>
  <c r="AL215" i="8"/>
  <c r="W215" i="8"/>
  <c r="T215" i="8"/>
  <c r="O215" i="8"/>
  <c r="H215" i="8"/>
  <c r="CV215" i="8" s="1"/>
  <c r="CU214" i="8"/>
  <c r="CS214" i="8"/>
  <c r="CO214" i="8"/>
  <c r="CG214" i="8"/>
  <c r="CB214" i="8"/>
  <c r="BU214" i="8"/>
  <c r="BE214" i="8"/>
  <c r="AW214" i="8"/>
  <c r="AL214" i="8"/>
  <c r="W214" i="8"/>
  <c r="T214" i="8"/>
  <c r="O214" i="8"/>
  <c r="H214" i="8"/>
  <c r="CV214" i="8" s="1"/>
  <c r="CU213" i="8"/>
  <c r="CS213" i="8"/>
  <c r="CO213" i="8"/>
  <c r="CG213" i="8"/>
  <c r="CB213" i="8"/>
  <c r="BU213" i="8"/>
  <c r="BE213" i="8"/>
  <c r="AW213" i="8"/>
  <c r="AL213" i="8"/>
  <c r="W213" i="8"/>
  <c r="T213" i="8"/>
  <c r="O213" i="8"/>
  <c r="H213" i="8"/>
  <c r="CV213" i="8" s="1"/>
  <c r="CU212" i="8"/>
  <c r="CS212" i="8"/>
  <c r="CO212" i="8"/>
  <c r="CG212" i="8"/>
  <c r="CB212" i="8"/>
  <c r="BU212" i="8"/>
  <c r="BE212" i="8"/>
  <c r="AW212" i="8"/>
  <c r="AL212" i="8"/>
  <c r="W212" i="8"/>
  <c r="T212" i="8"/>
  <c r="O212" i="8"/>
  <c r="H212" i="8"/>
  <c r="CV212" i="8" s="1"/>
  <c r="CU211" i="8"/>
  <c r="CS211" i="8"/>
  <c r="CO211" i="8"/>
  <c r="CG211" i="8"/>
  <c r="CB211" i="8"/>
  <c r="BU211" i="8"/>
  <c r="BE211" i="8"/>
  <c r="AW211" i="8"/>
  <c r="AL211" i="8"/>
  <c r="W211" i="8"/>
  <c r="T211" i="8"/>
  <c r="O211" i="8"/>
  <c r="H211" i="8"/>
  <c r="CV211" i="8" s="1"/>
  <c r="CU210" i="8"/>
  <c r="CS210" i="8"/>
  <c r="CO210" i="8"/>
  <c r="CG210" i="8"/>
  <c r="CB210" i="8"/>
  <c r="BU210" i="8"/>
  <c r="BE210" i="8"/>
  <c r="AW210" i="8"/>
  <c r="AL210" i="8"/>
  <c r="W210" i="8"/>
  <c r="T210" i="8"/>
  <c r="O210" i="8"/>
  <c r="H210" i="8"/>
  <c r="CV210" i="8" s="1"/>
  <c r="CU209" i="8"/>
  <c r="CS209" i="8"/>
  <c r="CO209" i="8"/>
  <c r="CG209" i="8"/>
  <c r="CB209" i="8"/>
  <c r="BU209" i="8"/>
  <c r="BE209" i="8"/>
  <c r="AW209" i="8"/>
  <c r="AL209" i="8"/>
  <c r="W209" i="8"/>
  <c r="T209" i="8"/>
  <c r="O209" i="8"/>
  <c r="H209" i="8"/>
  <c r="CV209" i="8" s="1"/>
  <c r="CU208" i="8"/>
  <c r="CS208" i="8"/>
  <c r="CO208" i="8"/>
  <c r="CG208" i="8"/>
  <c r="CB208" i="8"/>
  <c r="BU208" i="8"/>
  <c r="BE208" i="8"/>
  <c r="AW208" i="8"/>
  <c r="AL208" i="8"/>
  <c r="W208" i="8"/>
  <c r="T208" i="8"/>
  <c r="O208" i="8"/>
  <c r="H208" i="8"/>
  <c r="CV208" i="8" s="1"/>
  <c r="CU207" i="8"/>
  <c r="CS207" i="8"/>
  <c r="CO207" i="8"/>
  <c r="CG207" i="8"/>
  <c r="CB207" i="8"/>
  <c r="BU207" i="8"/>
  <c r="BE207" i="8"/>
  <c r="AW207" i="8"/>
  <c r="AL207" i="8"/>
  <c r="W207" i="8"/>
  <c r="T207" i="8"/>
  <c r="O207" i="8"/>
  <c r="H207" i="8"/>
  <c r="CV207" i="8" s="1"/>
  <c r="CU206" i="8"/>
  <c r="CS206" i="8"/>
  <c r="CO206" i="8"/>
  <c r="CG206" i="8"/>
  <c r="CB206" i="8"/>
  <c r="BU206" i="8"/>
  <c r="BE206" i="8"/>
  <c r="AW206" i="8"/>
  <c r="AL206" i="8"/>
  <c r="W206" i="8"/>
  <c r="T206" i="8"/>
  <c r="O206" i="8"/>
  <c r="H206" i="8"/>
  <c r="CV206" i="8" s="1"/>
  <c r="CU205" i="8"/>
  <c r="CS205" i="8"/>
  <c r="CO205" i="8"/>
  <c r="CG205" i="8"/>
  <c r="CB205" i="8"/>
  <c r="BU205" i="8"/>
  <c r="BE205" i="8"/>
  <c r="AW205" i="8"/>
  <c r="AL205" i="8"/>
  <c r="W205" i="8"/>
  <c r="T205" i="8"/>
  <c r="O205" i="8"/>
  <c r="H205" i="8"/>
  <c r="CV205" i="8" s="1"/>
  <c r="CU204" i="8"/>
  <c r="CS204" i="8"/>
  <c r="CO204" i="8"/>
  <c r="CG204" i="8"/>
  <c r="CB204" i="8"/>
  <c r="BU204" i="8"/>
  <c r="BE204" i="8"/>
  <c r="AW204" i="8"/>
  <c r="AL204" i="8"/>
  <c r="W204" i="8"/>
  <c r="T204" i="8"/>
  <c r="O204" i="8"/>
  <c r="H204" i="8"/>
  <c r="CV204" i="8" s="1"/>
  <c r="CU203" i="8"/>
  <c r="CS203" i="8"/>
  <c r="CO203" i="8"/>
  <c r="CG203" i="8"/>
  <c r="CB203" i="8"/>
  <c r="BU203" i="8"/>
  <c r="BE203" i="8"/>
  <c r="AW203" i="8"/>
  <c r="AL203" i="8"/>
  <c r="W203" i="8"/>
  <c r="T203" i="8"/>
  <c r="O203" i="8"/>
  <c r="H203" i="8"/>
  <c r="CV203" i="8" s="1"/>
  <c r="CU202" i="8"/>
  <c r="CS202" i="8"/>
  <c r="CO202" i="8"/>
  <c r="CG202" i="8"/>
  <c r="CB202" i="8"/>
  <c r="BU202" i="8"/>
  <c r="BE202" i="8"/>
  <c r="AW202" i="8"/>
  <c r="AL202" i="8"/>
  <c r="W202" i="8"/>
  <c r="T202" i="8"/>
  <c r="O202" i="8"/>
  <c r="H202" i="8"/>
  <c r="CV202" i="8" s="1"/>
  <c r="CU201" i="8"/>
  <c r="CS201" i="8"/>
  <c r="CO201" i="8"/>
  <c r="CG201" i="8"/>
  <c r="CB201" i="8"/>
  <c r="BU201" i="8"/>
  <c r="BE201" i="8"/>
  <c r="AW201" i="8"/>
  <c r="AL201" i="8"/>
  <c r="W201" i="8"/>
  <c r="T201" i="8"/>
  <c r="O201" i="8"/>
  <c r="H201" i="8"/>
  <c r="CV201" i="8" s="1"/>
  <c r="CU200" i="8"/>
  <c r="CS200" i="8"/>
  <c r="CO200" i="8"/>
  <c r="CG200" i="8"/>
  <c r="CB200" i="8"/>
  <c r="BU200" i="8"/>
  <c r="BE200" i="8"/>
  <c r="AW200" i="8"/>
  <c r="AL200" i="8"/>
  <c r="W200" i="8"/>
  <c r="T200" i="8"/>
  <c r="O200" i="8"/>
  <c r="H200" i="8"/>
  <c r="CV200" i="8" s="1"/>
  <c r="CU199" i="8"/>
  <c r="CS199" i="8"/>
  <c r="CO199" i="8"/>
  <c r="CG199" i="8"/>
  <c r="CB199" i="8"/>
  <c r="BU199" i="8"/>
  <c r="BE199" i="8"/>
  <c r="AW199" i="8"/>
  <c r="AL199" i="8"/>
  <c r="W199" i="8"/>
  <c r="T199" i="8"/>
  <c r="O199" i="8"/>
  <c r="H199" i="8"/>
  <c r="CV199" i="8" s="1"/>
  <c r="CU198" i="8"/>
  <c r="CS198" i="8"/>
  <c r="CO198" i="8"/>
  <c r="CG198" i="8"/>
  <c r="CB198" i="8"/>
  <c r="BU198" i="8"/>
  <c r="BE198" i="8"/>
  <c r="AW198" i="8"/>
  <c r="AL198" i="8"/>
  <c r="W198" i="8"/>
  <c r="T198" i="8"/>
  <c r="O198" i="8"/>
  <c r="H198" i="8"/>
  <c r="CV198" i="8" s="1"/>
  <c r="CU197" i="8"/>
  <c r="CS197" i="8"/>
  <c r="CO197" i="8"/>
  <c r="CG197" i="8"/>
  <c r="CB197" i="8"/>
  <c r="BU197" i="8"/>
  <c r="BE197" i="8"/>
  <c r="AW197" i="8"/>
  <c r="AL197" i="8"/>
  <c r="W197" i="8"/>
  <c r="T197" i="8"/>
  <c r="O197" i="8"/>
  <c r="H197" i="8"/>
  <c r="CV197" i="8" s="1"/>
  <c r="CU196" i="8"/>
  <c r="CS196" i="8"/>
  <c r="CO196" i="8"/>
  <c r="CG196" i="8"/>
  <c r="CB196" i="8"/>
  <c r="BU196" i="8"/>
  <c r="BE196" i="8"/>
  <c r="AW196" i="8"/>
  <c r="AL196" i="8"/>
  <c r="W196" i="8"/>
  <c r="T196" i="8"/>
  <c r="O196" i="8"/>
  <c r="H196" i="8"/>
  <c r="CV196" i="8" s="1"/>
  <c r="CU195" i="8"/>
  <c r="CS195" i="8"/>
  <c r="CO195" i="8"/>
  <c r="CG195" i="8"/>
  <c r="CB195" i="8"/>
  <c r="BU195" i="8"/>
  <c r="BE195" i="8"/>
  <c r="AW195" i="8"/>
  <c r="AL195" i="8"/>
  <c r="W195" i="8"/>
  <c r="T195" i="8"/>
  <c r="O195" i="8"/>
  <c r="H195" i="8"/>
  <c r="CV195" i="8" s="1"/>
  <c r="CU194" i="8"/>
  <c r="CS194" i="8"/>
  <c r="CO194" i="8"/>
  <c r="CG194" i="8"/>
  <c r="CB194" i="8"/>
  <c r="BU194" i="8"/>
  <c r="BE194" i="8"/>
  <c r="AW194" i="8"/>
  <c r="AL194" i="8"/>
  <c r="W194" i="8"/>
  <c r="T194" i="8"/>
  <c r="O194" i="8"/>
  <c r="H194" i="8"/>
  <c r="CV194" i="8" s="1"/>
  <c r="CU193" i="8"/>
  <c r="CS193" i="8"/>
  <c r="CO193" i="8"/>
  <c r="CG193" i="8"/>
  <c r="CB193" i="8"/>
  <c r="BU193" i="8"/>
  <c r="BE193" i="8"/>
  <c r="AW193" i="8"/>
  <c r="AL193" i="8"/>
  <c r="W193" i="8"/>
  <c r="T193" i="8"/>
  <c r="O193" i="8"/>
  <c r="H193" i="8"/>
  <c r="CV193" i="8" s="1"/>
  <c r="CU192" i="8"/>
  <c r="CS192" i="8"/>
  <c r="CO192" i="8"/>
  <c r="CG192" i="8"/>
  <c r="CB192" i="8"/>
  <c r="BU192" i="8"/>
  <c r="BE192" i="8"/>
  <c r="AW192" i="8"/>
  <c r="AL192" i="8"/>
  <c r="W192" i="8"/>
  <c r="T192" i="8"/>
  <c r="O192" i="8"/>
  <c r="H192" i="8"/>
  <c r="CV192" i="8" s="1"/>
  <c r="CU191" i="8"/>
  <c r="CS191" i="8"/>
  <c r="CO191" i="8"/>
  <c r="CG191" i="8"/>
  <c r="CB191" i="8"/>
  <c r="BU191" i="8"/>
  <c r="BE191" i="8"/>
  <c r="AW191" i="8"/>
  <c r="AL191" i="8"/>
  <c r="W191" i="8"/>
  <c r="T191" i="8"/>
  <c r="O191" i="8"/>
  <c r="H191" i="8"/>
  <c r="CV191" i="8" s="1"/>
  <c r="CU190" i="8"/>
  <c r="CS190" i="8"/>
  <c r="CO190" i="8"/>
  <c r="CG190" i="8"/>
  <c r="CB190" i="8"/>
  <c r="BU190" i="8"/>
  <c r="BE190" i="8"/>
  <c r="AW190" i="8"/>
  <c r="AL190" i="8"/>
  <c r="W190" i="8"/>
  <c r="T190" i="8"/>
  <c r="O190" i="8"/>
  <c r="H190" i="8"/>
  <c r="CV190" i="8" s="1"/>
  <c r="CU189" i="8"/>
  <c r="CS189" i="8"/>
  <c r="CO189" i="8"/>
  <c r="CG189" i="8"/>
  <c r="CB189" i="8"/>
  <c r="BU189" i="8"/>
  <c r="BE189" i="8"/>
  <c r="AW189" i="8"/>
  <c r="AL189" i="8"/>
  <c r="W189" i="8"/>
  <c r="T189" i="8"/>
  <c r="O189" i="8"/>
  <c r="H189" i="8"/>
  <c r="CV189" i="8" s="1"/>
  <c r="CU188" i="8"/>
  <c r="CS188" i="8"/>
  <c r="CO188" i="8"/>
  <c r="CG188" i="8"/>
  <c r="CB188" i="8"/>
  <c r="BU188" i="8"/>
  <c r="BE188" i="8"/>
  <c r="AW188" i="8"/>
  <c r="AL188" i="8"/>
  <c r="W188" i="8"/>
  <c r="T188" i="8"/>
  <c r="O188" i="8"/>
  <c r="H188" i="8"/>
  <c r="CV188" i="8" s="1"/>
  <c r="CU187" i="8"/>
  <c r="CS187" i="8"/>
  <c r="CO187" i="8"/>
  <c r="CG187" i="8"/>
  <c r="CB187" i="8"/>
  <c r="BU187" i="8"/>
  <c r="BE187" i="8"/>
  <c r="AW187" i="8"/>
  <c r="AL187" i="8"/>
  <c r="W187" i="8"/>
  <c r="T187" i="8"/>
  <c r="O187" i="8"/>
  <c r="H187" i="8"/>
  <c r="CV187" i="8" s="1"/>
  <c r="CU186" i="8"/>
  <c r="CS186" i="8"/>
  <c r="CO186" i="8"/>
  <c r="CG186" i="8"/>
  <c r="CB186" i="8"/>
  <c r="BU186" i="8"/>
  <c r="BE186" i="8"/>
  <c r="AW186" i="8"/>
  <c r="AL186" i="8"/>
  <c r="W186" i="8"/>
  <c r="T186" i="8"/>
  <c r="O186" i="8"/>
  <c r="H186" i="8"/>
  <c r="CV186" i="8" s="1"/>
  <c r="CU185" i="8"/>
  <c r="CS185" i="8"/>
  <c r="CO185" i="8"/>
  <c r="CG185" i="8"/>
  <c r="CB185" i="8"/>
  <c r="BU185" i="8"/>
  <c r="BE185" i="8"/>
  <c r="AW185" i="8"/>
  <c r="AL185" i="8"/>
  <c r="W185" i="8"/>
  <c r="T185" i="8"/>
  <c r="O185" i="8"/>
  <c r="H185" i="8"/>
  <c r="CV185" i="8" s="1"/>
  <c r="CU184" i="8"/>
  <c r="CS184" i="8"/>
  <c r="CO184" i="8"/>
  <c r="CG184" i="8"/>
  <c r="CB184" i="8"/>
  <c r="BU184" i="8"/>
  <c r="BE184" i="8"/>
  <c r="AW184" i="8"/>
  <c r="AL184" i="8"/>
  <c r="W184" i="8"/>
  <c r="T184" i="8"/>
  <c r="O184" i="8"/>
  <c r="H184" i="8"/>
  <c r="CV184" i="8" s="1"/>
  <c r="CU183" i="8"/>
  <c r="CS183" i="8"/>
  <c r="CO183" i="8"/>
  <c r="CG183" i="8"/>
  <c r="CB183" i="8"/>
  <c r="BU183" i="8"/>
  <c r="BE183" i="8"/>
  <c r="AW183" i="8"/>
  <c r="AL183" i="8"/>
  <c r="W183" i="8"/>
  <c r="T183" i="8"/>
  <c r="O183" i="8"/>
  <c r="H183" i="8"/>
  <c r="CV183" i="8" s="1"/>
  <c r="CU182" i="8"/>
  <c r="CS182" i="8"/>
  <c r="CO182" i="8"/>
  <c r="CG182" i="8"/>
  <c r="CB182" i="8"/>
  <c r="BU182" i="8"/>
  <c r="BE182" i="8"/>
  <c r="AW182" i="8"/>
  <c r="AL182" i="8"/>
  <c r="W182" i="8"/>
  <c r="T182" i="8"/>
  <c r="O182" i="8"/>
  <c r="H182" i="8"/>
  <c r="CV182" i="8" s="1"/>
  <c r="CU181" i="8"/>
  <c r="CS181" i="8"/>
  <c r="CO181" i="8"/>
  <c r="CG181" i="8"/>
  <c r="CB181" i="8"/>
  <c r="BU181" i="8"/>
  <c r="BE181" i="8"/>
  <c r="AW181" i="8"/>
  <c r="AL181" i="8"/>
  <c r="W181" i="8"/>
  <c r="T181" i="8"/>
  <c r="O181" i="8"/>
  <c r="H181" i="8"/>
  <c r="CV181" i="8" s="1"/>
  <c r="CU180" i="8"/>
  <c r="CS180" i="8"/>
  <c r="CO180" i="8"/>
  <c r="CG180" i="8"/>
  <c r="CB180" i="8"/>
  <c r="BU180" i="8"/>
  <c r="BE180" i="8"/>
  <c r="AW180" i="8"/>
  <c r="AL180" i="8"/>
  <c r="W180" i="8"/>
  <c r="T180" i="8"/>
  <c r="O180" i="8"/>
  <c r="H180" i="8"/>
  <c r="CV180" i="8" s="1"/>
  <c r="CU179" i="8"/>
  <c r="CS179" i="8"/>
  <c r="CO179" i="8"/>
  <c r="CG179" i="8"/>
  <c r="CB179" i="8"/>
  <c r="BU179" i="8"/>
  <c r="BE179" i="8"/>
  <c r="AW179" i="8"/>
  <c r="AL179" i="8"/>
  <c r="W179" i="8"/>
  <c r="T179" i="8"/>
  <c r="O179" i="8"/>
  <c r="H179" i="8"/>
  <c r="CV179" i="8" s="1"/>
  <c r="CU178" i="8"/>
  <c r="CS178" i="8"/>
  <c r="CO178" i="8"/>
  <c r="CG178" i="8"/>
  <c r="CB178" i="8"/>
  <c r="BU178" i="8"/>
  <c r="BE178" i="8"/>
  <c r="AW178" i="8"/>
  <c r="AL178" i="8"/>
  <c r="W178" i="8"/>
  <c r="T178" i="8"/>
  <c r="O178" i="8"/>
  <c r="H178" i="8"/>
  <c r="CV178" i="8" s="1"/>
  <c r="CU177" i="8"/>
  <c r="CS177" i="8"/>
  <c r="CO177" i="8"/>
  <c r="CG177" i="8"/>
  <c r="CB177" i="8"/>
  <c r="BU177" i="8"/>
  <c r="BE177" i="8"/>
  <c r="AW177" i="8"/>
  <c r="AL177" i="8"/>
  <c r="W177" i="8"/>
  <c r="T177" i="8"/>
  <c r="O177" i="8"/>
  <c r="H177" i="8"/>
  <c r="CV177" i="8" s="1"/>
  <c r="CU176" i="8"/>
  <c r="CS176" i="8"/>
  <c r="CO176" i="8"/>
  <c r="CG176" i="8"/>
  <c r="CB176" i="8"/>
  <c r="BU176" i="8"/>
  <c r="BE176" i="8"/>
  <c r="AW176" i="8"/>
  <c r="AL176" i="8"/>
  <c r="W176" i="8"/>
  <c r="T176" i="8"/>
  <c r="O176" i="8"/>
  <c r="H176" i="8"/>
  <c r="CV176" i="8" s="1"/>
  <c r="CU175" i="8"/>
  <c r="CS175" i="8"/>
  <c r="CO175" i="8"/>
  <c r="CG175" i="8"/>
  <c r="CB175" i="8"/>
  <c r="BU175" i="8"/>
  <c r="BE175" i="8"/>
  <c r="AW175" i="8"/>
  <c r="AL175" i="8"/>
  <c r="W175" i="8"/>
  <c r="T175" i="8"/>
  <c r="O175" i="8"/>
  <c r="H175" i="8"/>
  <c r="CV175" i="8" s="1"/>
  <c r="CU174" i="8"/>
  <c r="CS174" i="8"/>
  <c r="CO174" i="8"/>
  <c r="CG174" i="8"/>
  <c r="CB174" i="8"/>
  <c r="BU174" i="8"/>
  <c r="BE174" i="8"/>
  <c r="AW174" i="8"/>
  <c r="AL174" i="8"/>
  <c r="W174" i="8"/>
  <c r="T174" i="8"/>
  <c r="O174" i="8"/>
  <c r="H174" i="8"/>
  <c r="CV174" i="8" s="1"/>
  <c r="CU173" i="8"/>
  <c r="CS173" i="8"/>
  <c r="CO173" i="8"/>
  <c r="CG173" i="8"/>
  <c r="CB173" i="8"/>
  <c r="BU173" i="8"/>
  <c r="BE173" i="8"/>
  <c r="AW173" i="8"/>
  <c r="AL173" i="8"/>
  <c r="W173" i="8"/>
  <c r="T173" i="8"/>
  <c r="O173" i="8"/>
  <c r="H173" i="8"/>
  <c r="CV173" i="8" s="1"/>
  <c r="CU172" i="8"/>
  <c r="CS172" i="8"/>
  <c r="CO172" i="8"/>
  <c r="CG172" i="8"/>
  <c r="CB172" i="8"/>
  <c r="BU172" i="8"/>
  <c r="BE172" i="8"/>
  <c r="AW172" i="8"/>
  <c r="AL172" i="8"/>
  <c r="W172" i="8"/>
  <c r="T172" i="8"/>
  <c r="O172" i="8"/>
  <c r="H172" i="8"/>
  <c r="CV172" i="8" s="1"/>
  <c r="CU171" i="8"/>
  <c r="CS171" i="8"/>
  <c r="CO171" i="8"/>
  <c r="CG171" i="8"/>
  <c r="CB171" i="8"/>
  <c r="BU171" i="8"/>
  <c r="BE171" i="8"/>
  <c r="AW171" i="8"/>
  <c r="AL171" i="8"/>
  <c r="W171" i="8"/>
  <c r="T171" i="8"/>
  <c r="O171" i="8"/>
  <c r="H171" i="8"/>
  <c r="CV171" i="8" s="1"/>
  <c r="CU170" i="8"/>
  <c r="CS170" i="8"/>
  <c r="CO170" i="8"/>
  <c r="CG170" i="8"/>
  <c r="CB170" i="8"/>
  <c r="BU170" i="8"/>
  <c r="BE170" i="8"/>
  <c r="AW170" i="8"/>
  <c r="AL170" i="8"/>
  <c r="W170" i="8"/>
  <c r="T170" i="8"/>
  <c r="O170" i="8"/>
  <c r="H170" i="8"/>
  <c r="CV170" i="8" s="1"/>
  <c r="CU169" i="8"/>
  <c r="CS169" i="8"/>
  <c r="CO169" i="8"/>
  <c r="CG169" i="8"/>
  <c r="CB169" i="8"/>
  <c r="BU169" i="8"/>
  <c r="BE169" i="8"/>
  <c r="AW169" i="8"/>
  <c r="AL169" i="8"/>
  <c r="W169" i="8"/>
  <c r="T169" i="8"/>
  <c r="O169" i="8"/>
  <c r="H169" i="8"/>
  <c r="CV169" i="8" s="1"/>
  <c r="CU168" i="8"/>
  <c r="CS168" i="8"/>
  <c r="CO168" i="8"/>
  <c r="CG168" i="8"/>
  <c r="CB168" i="8"/>
  <c r="BU168" i="8"/>
  <c r="BE168" i="8"/>
  <c r="AW168" i="8"/>
  <c r="AL168" i="8"/>
  <c r="W168" i="8"/>
  <c r="T168" i="8"/>
  <c r="O168" i="8"/>
  <c r="H168" i="8"/>
  <c r="CV168" i="8" s="1"/>
  <c r="CU167" i="8"/>
  <c r="CS167" i="8"/>
  <c r="CO167" i="8"/>
  <c r="CG167" i="8"/>
  <c r="CB167" i="8"/>
  <c r="BU167" i="8"/>
  <c r="BE167" i="8"/>
  <c r="AW167" i="8"/>
  <c r="AL167" i="8"/>
  <c r="W167" i="8"/>
  <c r="T167" i="8"/>
  <c r="O167" i="8"/>
  <c r="H167" i="8"/>
  <c r="CV167" i="8" s="1"/>
  <c r="CU166" i="8"/>
  <c r="CS166" i="8"/>
  <c r="CO166" i="8"/>
  <c r="CG166" i="8"/>
  <c r="CB166" i="8"/>
  <c r="BU166" i="8"/>
  <c r="BE166" i="8"/>
  <c r="AW166" i="8"/>
  <c r="AL166" i="8"/>
  <c r="W166" i="8"/>
  <c r="T166" i="8"/>
  <c r="O166" i="8"/>
  <c r="H166" i="8"/>
  <c r="CV166" i="8" s="1"/>
  <c r="CU165" i="8"/>
  <c r="CS165" i="8"/>
  <c r="CO165" i="8"/>
  <c r="CG165" i="8"/>
  <c r="CB165" i="8"/>
  <c r="BU165" i="8"/>
  <c r="BE165" i="8"/>
  <c r="AW165" i="8"/>
  <c r="AL165" i="8"/>
  <c r="W165" i="8"/>
  <c r="T165" i="8"/>
  <c r="O165" i="8"/>
  <c r="H165" i="8"/>
  <c r="CV165" i="8" s="1"/>
  <c r="CU164" i="8"/>
  <c r="CS164" i="8"/>
  <c r="CO164" i="8"/>
  <c r="CG164" i="8"/>
  <c r="CB164" i="8"/>
  <c r="BU164" i="8"/>
  <c r="BE164" i="8"/>
  <c r="AW164" i="8"/>
  <c r="AL164" i="8"/>
  <c r="W164" i="8"/>
  <c r="T164" i="8"/>
  <c r="O164" i="8"/>
  <c r="H164" i="8"/>
  <c r="CV164" i="8" s="1"/>
  <c r="CU163" i="8"/>
  <c r="CS163" i="8"/>
  <c r="CO163" i="8"/>
  <c r="CG163" i="8"/>
  <c r="CB163" i="8"/>
  <c r="BU163" i="8"/>
  <c r="BE163" i="8"/>
  <c r="AW163" i="8"/>
  <c r="AL163" i="8"/>
  <c r="W163" i="8"/>
  <c r="T163" i="8"/>
  <c r="O163" i="8"/>
  <c r="H163" i="8"/>
  <c r="CV163" i="8" s="1"/>
  <c r="CU162" i="8"/>
  <c r="CS162" i="8"/>
  <c r="CO162" i="8"/>
  <c r="CG162" i="8"/>
  <c r="CB162" i="8"/>
  <c r="BU162" i="8"/>
  <c r="BE162" i="8"/>
  <c r="AW162" i="8"/>
  <c r="AL162" i="8"/>
  <c r="W162" i="8"/>
  <c r="T162" i="8"/>
  <c r="O162" i="8"/>
  <c r="H162" i="8"/>
  <c r="CV162" i="8" s="1"/>
  <c r="CU161" i="8"/>
  <c r="CS161" i="8"/>
  <c r="CO161" i="8"/>
  <c r="CG161" i="8"/>
  <c r="CB161" i="8"/>
  <c r="BU161" i="8"/>
  <c r="BE161" i="8"/>
  <c r="AW161" i="8"/>
  <c r="AL161" i="8"/>
  <c r="W161" i="8"/>
  <c r="T161" i="8"/>
  <c r="O161" i="8"/>
  <c r="H161" i="8"/>
  <c r="CV161" i="8" s="1"/>
  <c r="CU160" i="8"/>
  <c r="CS160" i="8"/>
  <c r="CO160" i="8"/>
  <c r="CG160" i="8"/>
  <c r="CB160" i="8"/>
  <c r="BU160" i="8"/>
  <c r="BE160" i="8"/>
  <c r="AW160" i="8"/>
  <c r="AL160" i="8"/>
  <c r="W160" i="8"/>
  <c r="T160" i="8"/>
  <c r="O160" i="8"/>
  <c r="H160" i="8"/>
  <c r="CV160" i="8" s="1"/>
  <c r="CU159" i="8"/>
  <c r="CS159" i="8"/>
  <c r="CO159" i="8"/>
  <c r="CG159" i="8"/>
  <c r="CB159" i="8"/>
  <c r="BU159" i="8"/>
  <c r="BE159" i="8"/>
  <c r="AW159" i="8"/>
  <c r="AL159" i="8"/>
  <c r="W159" i="8"/>
  <c r="T159" i="8"/>
  <c r="O159" i="8"/>
  <c r="H159" i="8"/>
  <c r="CV159" i="8" s="1"/>
  <c r="CU158" i="8"/>
  <c r="CS158" i="8"/>
  <c r="CO158" i="8"/>
  <c r="CG158" i="8"/>
  <c r="CB158" i="8"/>
  <c r="BU158" i="8"/>
  <c r="BE158" i="8"/>
  <c r="AW158" i="8"/>
  <c r="AL158" i="8"/>
  <c r="W158" i="8"/>
  <c r="T158" i="8"/>
  <c r="O158" i="8"/>
  <c r="H158" i="8"/>
  <c r="CV158" i="8" s="1"/>
  <c r="CU157" i="8"/>
  <c r="CS157" i="8"/>
  <c r="CO157" i="8"/>
  <c r="CG157" i="8"/>
  <c r="CB157" i="8"/>
  <c r="BU157" i="8"/>
  <c r="BE157" i="8"/>
  <c r="AW157" i="8"/>
  <c r="AL157" i="8"/>
  <c r="W157" i="8"/>
  <c r="T157" i="8"/>
  <c r="O157" i="8"/>
  <c r="H157" i="8"/>
  <c r="CV157" i="8" s="1"/>
  <c r="CU156" i="8"/>
  <c r="CS156" i="8"/>
  <c r="CO156" i="8"/>
  <c r="CG156" i="8"/>
  <c r="CB156" i="8"/>
  <c r="BU156" i="8"/>
  <c r="BE156" i="8"/>
  <c r="AW156" i="8"/>
  <c r="AL156" i="8"/>
  <c r="W156" i="8"/>
  <c r="T156" i="8"/>
  <c r="O156" i="8"/>
  <c r="H156" i="8"/>
  <c r="CV156" i="8" s="1"/>
  <c r="CU155" i="8"/>
  <c r="CS155" i="8"/>
  <c r="CO155" i="8"/>
  <c r="CG155" i="8"/>
  <c r="CB155" i="8"/>
  <c r="BU155" i="8"/>
  <c r="BE155" i="8"/>
  <c r="AW155" i="8"/>
  <c r="AL155" i="8"/>
  <c r="W155" i="8"/>
  <c r="T155" i="8"/>
  <c r="O155" i="8"/>
  <c r="H155" i="8"/>
  <c r="CV155" i="8" s="1"/>
  <c r="CU154" i="8"/>
  <c r="CS154" i="8"/>
  <c r="CO154" i="8"/>
  <c r="CG154" i="8"/>
  <c r="CB154" i="8"/>
  <c r="BU154" i="8"/>
  <c r="BE154" i="8"/>
  <c r="AW154" i="8"/>
  <c r="AL154" i="8"/>
  <c r="W154" i="8"/>
  <c r="T154" i="8"/>
  <c r="O154" i="8"/>
  <c r="H154" i="8"/>
  <c r="CV154" i="8" s="1"/>
  <c r="CU153" i="8"/>
  <c r="CS153" i="8"/>
  <c r="CO153" i="8"/>
  <c r="CG153" i="8"/>
  <c r="CB153" i="8"/>
  <c r="BU153" i="8"/>
  <c r="BE153" i="8"/>
  <c r="AW153" i="8"/>
  <c r="AL153" i="8"/>
  <c r="W153" i="8"/>
  <c r="T153" i="8"/>
  <c r="O153" i="8"/>
  <c r="H153" i="8"/>
  <c r="CV153" i="8" s="1"/>
  <c r="CU152" i="8"/>
  <c r="CS152" i="8"/>
  <c r="CO152" i="8"/>
  <c r="CG152" i="8"/>
  <c r="CB152" i="8"/>
  <c r="BU152" i="8"/>
  <c r="BE152" i="8"/>
  <c r="AW152" i="8"/>
  <c r="AL152" i="8"/>
  <c r="W152" i="8"/>
  <c r="T152" i="8"/>
  <c r="O152" i="8"/>
  <c r="H152" i="8"/>
  <c r="CV152" i="8" s="1"/>
  <c r="CU151" i="8"/>
  <c r="CS151" i="8"/>
  <c r="CO151" i="8"/>
  <c r="CG151" i="8"/>
  <c r="CB151" i="8"/>
  <c r="BU151" i="8"/>
  <c r="BE151" i="8"/>
  <c r="AW151" i="8"/>
  <c r="AL151" i="8"/>
  <c r="W151" i="8"/>
  <c r="T151" i="8"/>
  <c r="O151" i="8"/>
  <c r="H151" i="8"/>
  <c r="CV151" i="8" s="1"/>
  <c r="CU150" i="8"/>
  <c r="CS150" i="8"/>
  <c r="CO150" i="8"/>
  <c r="CG150" i="8"/>
  <c r="CB150" i="8"/>
  <c r="BU150" i="8"/>
  <c r="BE150" i="8"/>
  <c r="AW150" i="8"/>
  <c r="AL150" i="8"/>
  <c r="W150" i="8"/>
  <c r="T150" i="8"/>
  <c r="O150" i="8"/>
  <c r="H150" i="8"/>
  <c r="CV150" i="8" s="1"/>
  <c r="CU149" i="8"/>
  <c r="CS149" i="8"/>
  <c r="CO149" i="8"/>
  <c r="CG149" i="8"/>
  <c r="CB149" i="8"/>
  <c r="BU149" i="8"/>
  <c r="BE149" i="8"/>
  <c r="AW149" i="8"/>
  <c r="AL149" i="8"/>
  <c r="W149" i="8"/>
  <c r="T149" i="8"/>
  <c r="O149" i="8"/>
  <c r="H149" i="8"/>
  <c r="CV149" i="8" s="1"/>
  <c r="CU148" i="8"/>
  <c r="CS148" i="8"/>
  <c r="CO148" i="8"/>
  <c r="CG148" i="8"/>
  <c r="CB148" i="8"/>
  <c r="BU148" i="8"/>
  <c r="BE148" i="8"/>
  <c r="AW148" i="8"/>
  <c r="AL148" i="8"/>
  <c r="W148" i="8"/>
  <c r="T148" i="8"/>
  <c r="O148" i="8"/>
  <c r="H148" i="8"/>
  <c r="CV148" i="8" s="1"/>
  <c r="CU147" i="8"/>
  <c r="CS147" i="8"/>
  <c r="CO147" i="8"/>
  <c r="CG147" i="8"/>
  <c r="CB147" i="8"/>
  <c r="BU147" i="8"/>
  <c r="BE147" i="8"/>
  <c r="AW147" i="8"/>
  <c r="AL147" i="8"/>
  <c r="W147" i="8"/>
  <c r="T147" i="8"/>
  <c r="O147" i="8"/>
  <c r="H147" i="8"/>
  <c r="CV147" i="8" s="1"/>
  <c r="CU146" i="8"/>
  <c r="CS146" i="8"/>
  <c r="CO146" i="8"/>
  <c r="CG146" i="8"/>
  <c r="CB146" i="8"/>
  <c r="BU146" i="8"/>
  <c r="BE146" i="8"/>
  <c r="AW146" i="8"/>
  <c r="AL146" i="8"/>
  <c r="W146" i="8"/>
  <c r="T146" i="8"/>
  <c r="O146" i="8"/>
  <c r="H146" i="8"/>
  <c r="CV146" i="8" s="1"/>
  <c r="CU145" i="8"/>
  <c r="CS145" i="8"/>
  <c r="CO145" i="8"/>
  <c r="CG145" i="8"/>
  <c r="CB145" i="8"/>
  <c r="BU145" i="8"/>
  <c r="BE145" i="8"/>
  <c r="AW145" i="8"/>
  <c r="AL145" i="8"/>
  <c r="W145" i="8"/>
  <c r="T145" i="8"/>
  <c r="O145" i="8"/>
  <c r="H145" i="8"/>
  <c r="CV145" i="8" s="1"/>
  <c r="CU144" i="8"/>
  <c r="CS144" i="8"/>
  <c r="CO144" i="8"/>
  <c r="CG144" i="8"/>
  <c r="CB144" i="8"/>
  <c r="BU144" i="8"/>
  <c r="BE144" i="8"/>
  <c r="AW144" i="8"/>
  <c r="AL144" i="8"/>
  <c r="W144" i="8"/>
  <c r="T144" i="8"/>
  <c r="O144" i="8"/>
  <c r="H144" i="8"/>
  <c r="CV144" i="8" s="1"/>
  <c r="CU143" i="8"/>
  <c r="CS143" i="8"/>
  <c r="CO143" i="8"/>
  <c r="CG143" i="8"/>
  <c r="CB143" i="8"/>
  <c r="BU143" i="8"/>
  <c r="BE143" i="8"/>
  <c r="AW143" i="8"/>
  <c r="AL143" i="8"/>
  <c r="W143" i="8"/>
  <c r="T143" i="8"/>
  <c r="O143" i="8"/>
  <c r="H143" i="8"/>
  <c r="CV143" i="8" s="1"/>
  <c r="CU142" i="8"/>
  <c r="CS142" i="8"/>
  <c r="CO142" i="8"/>
  <c r="CG142" i="8"/>
  <c r="CB142" i="8"/>
  <c r="BU142" i="8"/>
  <c r="BE142" i="8"/>
  <c r="AW142" i="8"/>
  <c r="AL142" i="8"/>
  <c r="W142" i="8"/>
  <c r="T142" i="8"/>
  <c r="O142" i="8"/>
  <c r="H142" i="8"/>
  <c r="CV142" i="8" s="1"/>
  <c r="CU141" i="8"/>
  <c r="CS141" i="8"/>
  <c r="CO141" i="8"/>
  <c r="CG141" i="8"/>
  <c r="CB141" i="8"/>
  <c r="BU141" i="8"/>
  <c r="BE141" i="8"/>
  <c r="AW141" i="8"/>
  <c r="AL141" i="8"/>
  <c r="W141" i="8"/>
  <c r="T141" i="8"/>
  <c r="O141" i="8"/>
  <c r="H141" i="8"/>
  <c r="CV141" i="8" s="1"/>
  <c r="CU140" i="8"/>
  <c r="CS140" i="8"/>
  <c r="CO140" i="8"/>
  <c r="CG140" i="8"/>
  <c r="CB140" i="8"/>
  <c r="BU140" i="8"/>
  <c r="BE140" i="8"/>
  <c r="AW140" i="8"/>
  <c r="AL140" i="8"/>
  <c r="W140" i="8"/>
  <c r="T140" i="8"/>
  <c r="O140" i="8"/>
  <c r="H140" i="8"/>
  <c r="CV140" i="8" s="1"/>
  <c r="CU139" i="8"/>
  <c r="CS139" i="8"/>
  <c r="CO139" i="8"/>
  <c r="CG139" i="8"/>
  <c r="CB139" i="8"/>
  <c r="BU139" i="8"/>
  <c r="BE139" i="8"/>
  <c r="AW139" i="8"/>
  <c r="AL139" i="8"/>
  <c r="W139" i="8"/>
  <c r="T139" i="8"/>
  <c r="O139" i="8"/>
  <c r="H139" i="8"/>
  <c r="CV139" i="8" s="1"/>
  <c r="CU138" i="8"/>
  <c r="CS138" i="8"/>
  <c r="CO138" i="8"/>
  <c r="CG138" i="8"/>
  <c r="CB138" i="8"/>
  <c r="BU138" i="8"/>
  <c r="BE138" i="8"/>
  <c r="AW138" i="8"/>
  <c r="AL138" i="8"/>
  <c r="W138" i="8"/>
  <c r="T138" i="8"/>
  <c r="O138" i="8"/>
  <c r="H138" i="8"/>
  <c r="CV138" i="8" s="1"/>
  <c r="CU137" i="8"/>
  <c r="CS137" i="8"/>
  <c r="CO137" i="8"/>
  <c r="CG137" i="8"/>
  <c r="CB137" i="8"/>
  <c r="BU137" i="8"/>
  <c r="BE137" i="8"/>
  <c r="AW137" i="8"/>
  <c r="AL137" i="8"/>
  <c r="W137" i="8"/>
  <c r="T137" i="8"/>
  <c r="O137" i="8"/>
  <c r="H137" i="8"/>
  <c r="CV137" i="8" s="1"/>
  <c r="CU136" i="8"/>
  <c r="CS136" i="8"/>
  <c r="CO136" i="8"/>
  <c r="CG136" i="8"/>
  <c r="CB136" i="8"/>
  <c r="BU136" i="8"/>
  <c r="BE136" i="8"/>
  <c r="AW136" i="8"/>
  <c r="AL136" i="8"/>
  <c r="W136" i="8"/>
  <c r="T136" i="8"/>
  <c r="O136" i="8"/>
  <c r="H136" i="8"/>
  <c r="CV136" i="8" s="1"/>
  <c r="CU135" i="8"/>
  <c r="CS135" i="8"/>
  <c r="CO135" i="8"/>
  <c r="CG135" i="8"/>
  <c r="CB135" i="8"/>
  <c r="BU135" i="8"/>
  <c r="BE135" i="8"/>
  <c r="AW135" i="8"/>
  <c r="AL135" i="8"/>
  <c r="W135" i="8"/>
  <c r="T135" i="8"/>
  <c r="O135" i="8"/>
  <c r="H135" i="8"/>
  <c r="CV135" i="8" s="1"/>
  <c r="CU134" i="8"/>
  <c r="CS134" i="8"/>
  <c r="CO134" i="8"/>
  <c r="CG134" i="8"/>
  <c r="CB134" i="8"/>
  <c r="BU134" i="8"/>
  <c r="BE134" i="8"/>
  <c r="AW134" i="8"/>
  <c r="AL134" i="8"/>
  <c r="W134" i="8"/>
  <c r="T134" i="8"/>
  <c r="O134" i="8"/>
  <c r="H134" i="8"/>
  <c r="CV134" i="8" s="1"/>
  <c r="CU133" i="8"/>
  <c r="CS133" i="8"/>
  <c r="CO133" i="8"/>
  <c r="CG133" i="8"/>
  <c r="CB133" i="8"/>
  <c r="BU133" i="8"/>
  <c r="BE133" i="8"/>
  <c r="AW133" i="8"/>
  <c r="AL133" i="8"/>
  <c r="W133" i="8"/>
  <c r="T133" i="8"/>
  <c r="O133" i="8"/>
  <c r="H133" i="8"/>
  <c r="CV133" i="8" s="1"/>
  <c r="CU132" i="8"/>
  <c r="CS132" i="8"/>
  <c r="CO132" i="8"/>
  <c r="CG132" i="8"/>
  <c r="CB132" i="8"/>
  <c r="BU132" i="8"/>
  <c r="BE132" i="8"/>
  <c r="AW132" i="8"/>
  <c r="AL132" i="8"/>
  <c r="W132" i="8"/>
  <c r="T132" i="8"/>
  <c r="O132" i="8"/>
  <c r="H132" i="8"/>
  <c r="CV132" i="8" s="1"/>
  <c r="CU131" i="8"/>
  <c r="CS131" i="8"/>
  <c r="CO131" i="8"/>
  <c r="CG131" i="8"/>
  <c r="CB131" i="8"/>
  <c r="BU131" i="8"/>
  <c r="BE131" i="8"/>
  <c r="AW131" i="8"/>
  <c r="AL131" i="8"/>
  <c r="W131" i="8"/>
  <c r="T131" i="8"/>
  <c r="O131" i="8"/>
  <c r="H131" i="8"/>
  <c r="CV131" i="8" s="1"/>
  <c r="CU130" i="8"/>
  <c r="CS130" i="8"/>
  <c r="CO130" i="8"/>
  <c r="CG130" i="8"/>
  <c r="CB130" i="8"/>
  <c r="BU130" i="8"/>
  <c r="BE130" i="8"/>
  <c r="AW130" i="8"/>
  <c r="AL130" i="8"/>
  <c r="W130" i="8"/>
  <c r="T130" i="8"/>
  <c r="O130" i="8"/>
  <c r="H130" i="8"/>
  <c r="CV130" i="8" s="1"/>
  <c r="CU129" i="8"/>
  <c r="CS129" i="8"/>
  <c r="CO129" i="8"/>
  <c r="CG129" i="8"/>
  <c r="CB129" i="8"/>
  <c r="BU129" i="8"/>
  <c r="BE129" i="8"/>
  <c r="AW129" i="8"/>
  <c r="AL129" i="8"/>
  <c r="W129" i="8"/>
  <c r="T129" i="8"/>
  <c r="O129" i="8"/>
  <c r="H129" i="8"/>
  <c r="CV129" i="8" s="1"/>
  <c r="CU128" i="8"/>
  <c r="CS128" i="8"/>
  <c r="CO128" i="8"/>
  <c r="CG128" i="8"/>
  <c r="CB128" i="8"/>
  <c r="BU128" i="8"/>
  <c r="BE128" i="8"/>
  <c r="AW128" i="8"/>
  <c r="AL128" i="8"/>
  <c r="W128" i="8"/>
  <c r="T128" i="8"/>
  <c r="O128" i="8"/>
  <c r="H128" i="8"/>
  <c r="CV128" i="8" s="1"/>
  <c r="CU127" i="8"/>
  <c r="CS127" i="8"/>
  <c r="CO127" i="8"/>
  <c r="CG127" i="8"/>
  <c r="CB127" i="8"/>
  <c r="BU127" i="8"/>
  <c r="BE127" i="8"/>
  <c r="AW127" i="8"/>
  <c r="AL127" i="8"/>
  <c r="W127" i="8"/>
  <c r="T127" i="8"/>
  <c r="O127" i="8"/>
  <c r="H127" i="8"/>
  <c r="CV127" i="8" s="1"/>
  <c r="CU126" i="8"/>
  <c r="CS126" i="8"/>
  <c r="CO126" i="8"/>
  <c r="CG126" i="8"/>
  <c r="CB126" i="8"/>
  <c r="BU126" i="8"/>
  <c r="BE126" i="8"/>
  <c r="AW126" i="8"/>
  <c r="AL126" i="8"/>
  <c r="W126" i="8"/>
  <c r="T126" i="8"/>
  <c r="O126" i="8"/>
  <c r="H126" i="8"/>
  <c r="CV126" i="8" s="1"/>
  <c r="CU125" i="8"/>
  <c r="CS125" i="8"/>
  <c r="CO125" i="8"/>
  <c r="CG125" i="8"/>
  <c r="CB125" i="8"/>
  <c r="BU125" i="8"/>
  <c r="BE125" i="8"/>
  <c r="AW125" i="8"/>
  <c r="AL125" i="8"/>
  <c r="W125" i="8"/>
  <c r="T125" i="8"/>
  <c r="O125" i="8"/>
  <c r="H125" i="8"/>
  <c r="CV125" i="8" s="1"/>
  <c r="CU124" i="8"/>
  <c r="CS124" i="8"/>
  <c r="CO124" i="8"/>
  <c r="CG124" i="8"/>
  <c r="CB124" i="8"/>
  <c r="BU124" i="8"/>
  <c r="BE124" i="8"/>
  <c r="AW124" i="8"/>
  <c r="AL124" i="8"/>
  <c r="W124" i="8"/>
  <c r="T124" i="8"/>
  <c r="O124" i="8"/>
  <c r="H124" i="8"/>
  <c r="CV124" i="8" s="1"/>
  <c r="CU123" i="8"/>
  <c r="CS123" i="8"/>
  <c r="CO123" i="8"/>
  <c r="CG123" i="8"/>
  <c r="CB123" i="8"/>
  <c r="BU123" i="8"/>
  <c r="BE123" i="8"/>
  <c r="AW123" i="8"/>
  <c r="AL123" i="8"/>
  <c r="W123" i="8"/>
  <c r="T123" i="8"/>
  <c r="O123" i="8"/>
  <c r="H123" i="8"/>
  <c r="CV123" i="8" s="1"/>
  <c r="CU122" i="8"/>
  <c r="CS122" i="8"/>
  <c r="CO122" i="8"/>
  <c r="CG122" i="8"/>
  <c r="CB122" i="8"/>
  <c r="BU122" i="8"/>
  <c r="BE122" i="8"/>
  <c r="AW122" i="8"/>
  <c r="AL122" i="8"/>
  <c r="W122" i="8"/>
  <c r="T122" i="8"/>
  <c r="O122" i="8"/>
  <c r="H122" i="8"/>
  <c r="CV122" i="8" s="1"/>
  <c r="CU121" i="8"/>
  <c r="CS121" i="8"/>
  <c r="CO121" i="8"/>
  <c r="CG121" i="8"/>
  <c r="CB121" i="8"/>
  <c r="BU121" i="8"/>
  <c r="BE121" i="8"/>
  <c r="AW121" i="8"/>
  <c r="AL121" i="8"/>
  <c r="W121" i="8"/>
  <c r="T121" i="8"/>
  <c r="O121" i="8"/>
  <c r="H121" i="8"/>
  <c r="CV121" i="8" s="1"/>
  <c r="CU120" i="8"/>
  <c r="CS120" i="8"/>
  <c r="CO120" i="8"/>
  <c r="CG120" i="8"/>
  <c r="CB120" i="8"/>
  <c r="BU120" i="8"/>
  <c r="BE120" i="8"/>
  <c r="AW120" i="8"/>
  <c r="AL120" i="8"/>
  <c r="W120" i="8"/>
  <c r="T120" i="8"/>
  <c r="O120" i="8"/>
  <c r="H120" i="8"/>
  <c r="CV120" i="8" s="1"/>
  <c r="CU119" i="8"/>
  <c r="CS119" i="8"/>
  <c r="CO119" i="8"/>
  <c r="CG119" i="8"/>
  <c r="CB119" i="8"/>
  <c r="BU119" i="8"/>
  <c r="BE119" i="8"/>
  <c r="AW119" i="8"/>
  <c r="AL119" i="8"/>
  <c r="W119" i="8"/>
  <c r="T119" i="8"/>
  <c r="O119" i="8"/>
  <c r="H119" i="8"/>
  <c r="CV119" i="8" s="1"/>
  <c r="CU118" i="8"/>
  <c r="CS118" i="8"/>
  <c r="CO118" i="8"/>
  <c r="CG118" i="8"/>
  <c r="CB118" i="8"/>
  <c r="BU118" i="8"/>
  <c r="BE118" i="8"/>
  <c r="AW118" i="8"/>
  <c r="AL118" i="8"/>
  <c r="W118" i="8"/>
  <c r="T118" i="8"/>
  <c r="O118" i="8"/>
  <c r="H118" i="8"/>
  <c r="CV118" i="8" s="1"/>
  <c r="CU117" i="8"/>
  <c r="CS117" i="8"/>
  <c r="CO117" i="8"/>
  <c r="CG117" i="8"/>
  <c r="CB117" i="8"/>
  <c r="BU117" i="8"/>
  <c r="BE117" i="8"/>
  <c r="AW117" i="8"/>
  <c r="AL117" i="8"/>
  <c r="W117" i="8"/>
  <c r="T117" i="8"/>
  <c r="O117" i="8"/>
  <c r="H117" i="8"/>
  <c r="CV117" i="8" s="1"/>
  <c r="CU116" i="8"/>
  <c r="CS116" i="8"/>
  <c r="CO116" i="8"/>
  <c r="CG116" i="8"/>
  <c r="CB116" i="8"/>
  <c r="BU116" i="8"/>
  <c r="BE116" i="8"/>
  <c r="AW116" i="8"/>
  <c r="AL116" i="8"/>
  <c r="W116" i="8"/>
  <c r="T116" i="8"/>
  <c r="O116" i="8"/>
  <c r="H116" i="8"/>
  <c r="CV116" i="8" s="1"/>
  <c r="CU115" i="8"/>
  <c r="CS115" i="8"/>
  <c r="CO115" i="8"/>
  <c r="CG115" i="8"/>
  <c r="CB115" i="8"/>
  <c r="BU115" i="8"/>
  <c r="BE115" i="8"/>
  <c r="AW115" i="8"/>
  <c r="AL115" i="8"/>
  <c r="W115" i="8"/>
  <c r="T115" i="8"/>
  <c r="O115" i="8"/>
  <c r="H115" i="8"/>
  <c r="CV115" i="8" s="1"/>
  <c r="CU114" i="8"/>
  <c r="CS114" i="8"/>
  <c r="CO114" i="8"/>
  <c r="CG114" i="8"/>
  <c r="CB114" i="8"/>
  <c r="BU114" i="8"/>
  <c r="BE114" i="8"/>
  <c r="AW114" i="8"/>
  <c r="AL114" i="8"/>
  <c r="W114" i="8"/>
  <c r="T114" i="8"/>
  <c r="O114" i="8"/>
  <c r="H114" i="8"/>
  <c r="CV114" i="8" s="1"/>
  <c r="CU113" i="8"/>
  <c r="CS113" i="8"/>
  <c r="CO113" i="8"/>
  <c r="CG113" i="8"/>
  <c r="CB113" i="8"/>
  <c r="BU113" i="8"/>
  <c r="BE113" i="8"/>
  <c r="AW113" i="8"/>
  <c r="AL113" i="8"/>
  <c r="W113" i="8"/>
  <c r="T113" i="8"/>
  <c r="O113" i="8"/>
  <c r="H113" i="8"/>
  <c r="CV113" i="8" s="1"/>
  <c r="CU112" i="8"/>
  <c r="CS112" i="8"/>
  <c r="CO112" i="8"/>
  <c r="CG112" i="8"/>
  <c r="CB112" i="8"/>
  <c r="BU112" i="8"/>
  <c r="BE112" i="8"/>
  <c r="AW112" i="8"/>
  <c r="AL112" i="8"/>
  <c r="W112" i="8"/>
  <c r="T112" i="8"/>
  <c r="O112" i="8"/>
  <c r="H112" i="8"/>
  <c r="CV112" i="8" s="1"/>
  <c r="CU111" i="8"/>
  <c r="CS111" i="8"/>
  <c r="CO111" i="8"/>
  <c r="CG111" i="8"/>
  <c r="CB111" i="8"/>
  <c r="BU111" i="8"/>
  <c r="BE111" i="8"/>
  <c r="AW111" i="8"/>
  <c r="AL111" i="8"/>
  <c r="W111" i="8"/>
  <c r="T111" i="8"/>
  <c r="O111" i="8"/>
  <c r="H111" i="8"/>
  <c r="CV111" i="8" s="1"/>
  <c r="CU110" i="8"/>
  <c r="CS110" i="8"/>
  <c r="CO110" i="8"/>
  <c r="CG110" i="8"/>
  <c r="CB110" i="8"/>
  <c r="BU110" i="8"/>
  <c r="BE110" i="8"/>
  <c r="AW110" i="8"/>
  <c r="AL110" i="8"/>
  <c r="W110" i="8"/>
  <c r="T110" i="8"/>
  <c r="O110" i="8"/>
  <c r="H110" i="8"/>
  <c r="CV110" i="8" s="1"/>
  <c r="CU109" i="8"/>
  <c r="CS109" i="8"/>
  <c r="CO109" i="8"/>
  <c r="CG109" i="8"/>
  <c r="CB109" i="8"/>
  <c r="BU109" i="8"/>
  <c r="BE109" i="8"/>
  <c r="AW109" i="8"/>
  <c r="AL109" i="8"/>
  <c r="W109" i="8"/>
  <c r="T109" i="8"/>
  <c r="O109" i="8"/>
  <c r="H109" i="8"/>
  <c r="CV109" i="8" s="1"/>
  <c r="CU108" i="8"/>
  <c r="CS108" i="8"/>
  <c r="CO108" i="8"/>
  <c r="CG108" i="8"/>
  <c r="CB108" i="8"/>
  <c r="BU108" i="8"/>
  <c r="BE108" i="8"/>
  <c r="AW108" i="8"/>
  <c r="AL108" i="8"/>
  <c r="W108" i="8"/>
  <c r="T108" i="8"/>
  <c r="O108" i="8"/>
  <c r="H108" i="8"/>
  <c r="CV108" i="8" s="1"/>
  <c r="CU107" i="8"/>
  <c r="CS107" i="8"/>
  <c r="CO107" i="8"/>
  <c r="CG107" i="8"/>
  <c r="CB107" i="8"/>
  <c r="BU107" i="8"/>
  <c r="BE107" i="8"/>
  <c r="AW107" i="8"/>
  <c r="AL107" i="8"/>
  <c r="W107" i="8"/>
  <c r="T107" i="8"/>
  <c r="O107" i="8"/>
  <c r="H107" i="8"/>
  <c r="CV107" i="8" s="1"/>
  <c r="CU106" i="8"/>
  <c r="CS106" i="8"/>
  <c r="CO106" i="8"/>
  <c r="CG106" i="8"/>
  <c r="CB106" i="8"/>
  <c r="BU106" i="8"/>
  <c r="BE106" i="8"/>
  <c r="AW106" i="8"/>
  <c r="AL106" i="8"/>
  <c r="W106" i="8"/>
  <c r="T106" i="8"/>
  <c r="O106" i="8"/>
  <c r="H106" i="8"/>
  <c r="CV106" i="8" s="1"/>
  <c r="CU105" i="8"/>
  <c r="CS105" i="8"/>
  <c r="CO105" i="8"/>
  <c r="CG105" i="8"/>
  <c r="CB105" i="8"/>
  <c r="BU105" i="8"/>
  <c r="BE105" i="8"/>
  <c r="AW105" i="8"/>
  <c r="AL105" i="8"/>
  <c r="W105" i="8"/>
  <c r="T105" i="8"/>
  <c r="O105" i="8"/>
  <c r="H105" i="8"/>
  <c r="CV105" i="8" s="1"/>
  <c r="CU104" i="8"/>
  <c r="CS104" i="8"/>
  <c r="CO104" i="8"/>
  <c r="CG104" i="8"/>
  <c r="CB104" i="8"/>
  <c r="BU104" i="8"/>
  <c r="BE104" i="8"/>
  <c r="AW104" i="8"/>
  <c r="AL104" i="8"/>
  <c r="W104" i="8"/>
  <c r="T104" i="8"/>
  <c r="O104" i="8"/>
  <c r="H104" i="8"/>
  <c r="CV104" i="8" s="1"/>
  <c r="CU103" i="8"/>
  <c r="CS103" i="8"/>
  <c r="CO103" i="8"/>
  <c r="CG103" i="8"/>
  <c r="CB103" i="8"/>
  <c r="BU103" i="8"/>
  <c r="BE103" i="8"/>
  <c r="AW103" i="8"/>
  <c r="AL103" i="8"/>
  <c r="W103" i="8"/>
  <c r="T103" i="8"/>
  <c r="O103" i="8"/>
  <c r="H103" i="8"/>
  <c r="CV103" i="8" s="1"/>
  <c r="CU102" i="8"/>
  <c r="CS102" i="8"/>
  <c r="CO102" i="8"/>
  <c r="CG102" i="8"/>
  <c r="CB102" i="8"/>
  <c r="BU102" i="8"/>
  <c r="BE102" i="8"/>
  <c r="AW102" i="8"/>
  <c r="AL102" i="8"/>
  <c r="W102" i="8"/>
  <c r="T102" i="8"/>
  <c r="O102" i="8"/>
  <c r="H102" i="8"/>
  <c r="CV102" i="8" s="1"/>
  <c r="CU101" i="8"/>
  <c r="CS101" i="8"/>
  <c r="CO101" i="8"/>
  <c r="CG101" i="8"/>
  <c r="CB101" i="8"/>
  <c r="BU101" i="8"/>
  <c r="BE101" i="8"/>
  <c r="AW101" i="8"/>
  <c r="AL101" i="8"/>
  <c r="W101" i="8"/>
  <c r="T101" i="8"/>
  <c r="O101" i="8"/>
  <c r="H101" i="8"/>
  <c r="CV101" i="8" s="1"/>
  <c r="CU100" i="8"/>
  <c r="CS100" i="8"/>
  <c r="CO100" i="8"/>
  <c r="CG100" i="8"/>
  <c r="CB100" i="8"/>
  <c r="BU100" i="8"/>
  <c r="BE100" i="8"/>
  <c r="AW100" i="8"/>
  <c r="AL100" i="8"/>
  <c r="W100" i="8"/>
  <c r="T100" i="8"/>
  <c r="O100" i="8"/>
  <c r="H100" i="8"/>
  <c r="CV100" i="8" s="1"/>
  <c r="CU99" i="8"/>
  <c r="CS99" i="8"/>
  <c r="CO99" i="8"/>
  <c r="CG99" i="8"/>
  <c r="CB99" i="8"/>
  <c r="BU99" i="8"/>
  <c r="BE99" i="8"/>
  <c r="AW99" i="8"/>
  <c r="AL99" i="8"/>
  <c r="W99" i="8"/>
  <c r="T99" i="8"/>
  <c r="O99" i="8"/>
  <c r="H99" i="8"/>
  <c r="CV99" i="8" s="1"/>
  <c r="CU98" i="8"/>
  <c r="CS98" i="8"/>
  <c r="CO98" i="8"/>
  <c r="CG98" i="8"/>
  <c r="CB98" i="8"/>
  <c r="BU98" i="8"/>
  <c r="BE98" i="8"/>
  <c r="AW98" i="8"/>
  <c r="AL98" i="8"/>
  <c r="W98" i="8"/>
  <c r="T98" i="8"/>
  <c r="O98" i="8"/>
  <c r="H98" i="8"/>
  <c r="CV98" i="8" s="1"/>
  <c r="CU97" i="8"/>
  <c r="CS97" i="8"/>
  <c r="CO97" i="8"/>
  <c r="CG97" i="8"/>
  <c r="CB97" i="8"/>
  <c r="BU97" i="8"/>
  <c r="BE97" i="8"/>
  <c r="AW97" i="8"/>
  <c r="AL97" i="8"/>
  <c r="W97" i="8"/>
  <c r="T97" i="8"/>
  <c r="O97" i="8"/>
  <c r="H97" i="8"/>
  <c r="CV97" i="8" s="1"/>
  <c r="CU96" i="8"/>
  <c r="CS96" i="8"/>
  <c r="CO96" i="8"/>
  <c r="CG96" i="8"/>
  <c r="CB96" i="8"/>
  <c r="BU96" i="8"/>
  <c r="BE96" i="8"/>
  <c r="AW96" i="8"/>
  <c r="AL96" i="8"/>
  <c r="W96" i="8"/>
  <c r="T96" i="8"/>
  <c r="O96" i="8"/>
  <c r="H96" i="8"/>
  <c r="CV96" i="8" s="1"/>
  <c r="CU95" i="8"/>
  <c r="CS95" i="8"/>
  <c r="CO95" i="8"/>
  <c r="CG95" i="8"/>
  <c r="CB95" i="8"/>
  <c r="BU95" i="8"/>
  <c r="BE95" i="8"/>
  <c r="AW95" i="8"/>
  <c r="AL95" i="8"/>
  <c r="W95" i="8"/>
  <c r="T95" i="8"/>
  <c r="O95" i="8"/>
  <c r="H95" i="8"/>
  <c r="CV95" i="8" s="1"/>
  <c r="CU94" i="8"/>
  <c r="CS94" i="8"/>
  <c r="CO94" i="8"/>
  <c r="CG94" i="8"/>
  <c r="CB94" i="8"/>
  <c r="BU94" i="8"/>
  <c r="BE94" i="8"/>
  <c r="AW94" i="8"/>
  <c r="AL94" i="8"/>
  <c r="W94" i="8"/>
  <c r="T94" i="8"/>
  <c r="O94" i="8"/>
  <c r="H94" i="8"/>
  <c r="CV94" i="8" s="1"/>
  <c r="CU93" i="8"/>
  <c r="CS93" i="8"/>
  <c r="CO93" i="8"/>
  <c r="CG93" i="8"/>
  <c r="CB93" i="8"/>
  <c r="BU93" i="8"/>
  <c r="BE93" i="8"/>
  <c r="AW93" i="8"/>
  <c r="AL93" i="8"/>
  <c r="W93" i="8"/>
  <c r="T93" i="8"/>
  <c r="O93" i="8"/>
  <c r="H93" i="8"/>
  <c r="CV93" i="8" s="1"/>
  <c r="CU92" i="8"/>
  <c r="CS92" i="8"/>
  <c r="CO92" i="8"/>
  <c r="CG92" i="8"/>
  <c r="CB92" i="8"/>
  <c r="BU92" i="8"/>
  <c r="BE92" i="8"/>
  <c r="AW92" i="8"/>
  <c r="AL92" i="8"/>
  <c r="W92" i="8"/>
  <c r="T92" i="8"/>
  <c r="O92" i="8"/>
  <c r="H92" i="8"/>
  <c r="CV92" i="8" s="1"/>
  <c r="CU91" i="8"/>
  <c r="CS91" i="8"/>
  <c r="CO91" i="8"/>
  <c r="CG91" i="8"/>
  <c r="CB91" i="8"/>
  <c r="BU91" i="8"/>
  <c r="BE91" i="8"/>
  <c r="AW91" i="8"/>
  <c r="AL91" i="8"/>
  <c r="W91" i="8"/>
  <c r="T91" i="8"/>
  <c r="O91" i="8"/>
  <c r="H91" i="8"/>
  <c r="CV91" i="8" s="1"/>
  <c r="CU90" i="8"/>
  <c r="CS90" i="8"/>
  <c r="CO90" i="8"/>
  <c r="CG90" i="8"/>
  <c r="CB90" i="8"/>
  <c r="BU90" i="8"/>
  <c r="BE90" i="8"/>
  <c r="AW90" i="8"/>
  <c r="AL90" i="8"/>
  <c r="W90" i="8"/>
  <c r="T90" i="8"/>
  <c r="O90" i="8"/>
  <c r="H90" i="8"/>
  <c r="CV90" i="8" s="1"/>
  <c r="CU89" i="8"/>
  <c r="CS89" i="8"/>
  <c r="CO89" i="8"/>
  <c r="CG89" i="8"/>
  <c r="CB89" i="8"/>
  <c r="BU89" i="8"/>
  <c r="BE89" i="8"/>
  <c r="AW89" i="8"/>
  <c r="AL89" i="8"/>
  <c r="W89" i="8"/>
  <c r="T89" i="8"/>
  <c r="O89" i="8"/>
  <c r="H89" i="8"/>
  <c r="CV89" i="8" s="1"/>
  <c r="CU88" i="8"/>
  <c r="CS88" i="8"/>
  <c r="CO88" i="8"/>
  <c r="CG88" i="8"/>
  <c r="CB88" i="8"/>
  <c r="BU88" i="8"/>
  <c r="BE88" i="8"/>
  <c r="AW88" i="8"/>
  <c r="AL88" i="8"/>
  <c r="W88" i="8"/>
  <c r="T88" i="8"/>
  <c r="O88" i="8"/>
  <c r="H88" i="8"/>
  <c r="CV88" i="8" s="1"/>
  <c r="CU87" i="8"/>
  <c r="CS87" i="8"/>
  <c r="CO87" i="8"/>
  <c r="CG87" i="8"/>
  <c r="CB87" i="8"/>
  <c r="BU87" i="8"/>
  <c r="BE87" i="8"/>
  <c r="AW87" i="8"/>
  <c r="AL87" i="8"/>
  <c r="W87" i="8"/>
  <c r="T87" i="8"/>
  <c r="O87" i="8"/>
  <c r="H87" i="8"/>
  <c r="CV87" i="8" s="1"/>
  <c r="CU86" i="8"/>
  <c r="CS86" i="8"/>
  <c r="CO86" i="8"/>
  <c r="CG86" i="8"/>
  <c r="CB86" i="8"/>
  <c r="BU86" i="8"/>
  <c r="BE86" i="8"/>
  <c r="AW86" i="8"/>
  <c r="AL86" i="8"/>
  <c r="W86" i="8"/>
  <c r="T86" i="8"/>
  <c r="O86" i="8"/>
  <c r="H86" i="8"/>
  <c r="CV86" i="8" s="1"/>
  <c r="CU85" i="8"/>
  <c r="CS85" i="8"/>
  <c r="CO85" i="8"/>
  <c r="CG85" i="8"/>
  <c r="CB85" i="8"/>
  <c r="BU85" i="8"/>
  <c r="BE85" i="8"/>
  <c r="AW85" i="8"/>
  <c r="AL85" i="8"/>
  <c r="W85" i="8"/>
  <c r="T85" i="8"/>
  <c r="O85" i="8"/>
  <c r="H85" i="8"/>
  <c r="CV85" i="8" s="1"/>
  <c r="CU84" i="8"/>
  <c r="CS84" i="8"/>
  <c r="CO84" i="8"/>
  <c r="CG84" i="8"/>
  <c r="CB84" i="8"/>
  <c r="BU84" i="8"/>
  <c r="BE84" i="8"/>
  <c r="AW84" i="8"/>
  <c r="AL84" i="8"/>
  <c r="W84" i="8"/>
  <c r="T84" i="8"/>
  <c r="O84" i="8"/>
  <c r="H84" i="8"/>
  <c r="CV84" i="8" s="1"/>
  <c r="CU83" i="8"/>
  <c r="CS83" i="8"/>
  <c r="CO83" i="8"/>
  <c r="CG83" i="8"/>
  <c r="CB83" i="8"/>
  <c r="BU83" i="8"/>
  <c r="BE83" i="8"/>
  <c r="AW83" i="8"/>
  <c r="AL83" i="8"/>
  <c r="W83" i="8"/>
  <c r="T83" i="8"/>
  <c r="O83" i="8"/>
  <c r="H83" i="8"/>
  <c r="CV83" i="8" s="1"/>
  <c r="CU82" i="8"/>
  <c r="CS82" i="8"/>
  <c r="CO82" i="8"/>
  <c r="CG82" i="8"/>
  <c r="CB82" i="8"/>
  <c r="BU82" i="8"/>
  <c r="BE82" i="8"/>
  <c r="AW82" i="8"/>
  <c r="AL82" i="8"/>
  <c r="W82" i="8"/>
  <c r="T82" i="8"/>
  <c r="O82" i="8"/>
  <c r="H82" i="8"/>
  <c r="CV82" i="8" s="1"/>
  <c r="CU81" i="8"/>
  <c r="CS81" i="8"/>
  <c r="CO81" i="8"/>
  <c r="CG81" i="8"/>
  <c r="CB81" i="8"/>
  <c r="BU81" i="8"/>
  <c r="BE81" i="8"/>
  <c r="AW81" i="8"/>
  <c r="AL81" i="8"/>
  <c r="W81" i="8"/>
  <c r="T81" i="8"/>
  <c r="O81" i="8"/>
  <c r="H81" i="8"/>
  <c r="CV81" i="8" s="1"/>
  <c r="CU80" i="8"/>
  <c r="CS80" i="8"/>
  <c r="CO80" i="8"/>
  <c r="CG80" i="8"/>
  <c r="CB80" i="8"/>
  <c r="BU80" i="8"/>
  <c r="BE80" i="8"/>
  <c r="AW80" i="8"/>
  <c r="AL80" i="8"/>
  <c r="W80" i="8"/>
  <c r="T80" i="8"/>
  <c r="O80" i="8"/>
  <c r="H80" i="8"/>
  <c r="CV80" i="8" s="1"/>
  <c r="CU79" i="8"/>
  <c r="CS79" i="8"/>
  <c r="CO79" i="8"/>
  <c r="CG79" i="8"/>
  <c r="CB79" i="8"/>
  <c r="BU79" i="8"/>
  <c r="BE79" i="8"/>
  <c r="AW79" i="8"/>
  <c r="AL79" i="8"/>
  <c r="W79" i="8"/>
  <c r="T79" i="8"/>
  <c r="O79" i="8"/>
  <c r="H79" i="8"/>
  <c r="CV79" i="8" s="1"/>
  <c r="CU78" i="8"/>
  <c r="CS78" i="8"/>
  <c r="CO78" i="8"/>
  <c r="CG78" i="8"/>
  <c r="CB78" i="8"/>
  <c r="BU78" i="8"/>
  <c r="BE78" i="8"/>
  <c r="AW78" i="8"/>
  <c r="AL78" i="8"/>
  <c r="W78" i="8"/>
  <c r="T78" i="8"/>
  <c r="O78" i="8"/>
  <c r="H78" i="8"/>
  <c r="CV78" i="8" s="1"/>
  <c r="CU77" i="8"/>
  <c r="CS77" i="8"/>
  <c r="CO77" i="8"/>
  <c r="CG77" i="8"/>
  <c r="CB77" i="8"/>
  <c r="BU77" i="8"/>
  <c r="BE77" i="8"/>
  <c r="AW77" i="8"/>
  <c r="AL77" i="8"/>
  <c r="W77" i="8"/>
  <c r="T77" i="8"/>
  <c r="O77" i="8"/>
  <c r="H77" i="8"/>
  <c r="CV77" i="8" s="1"/>
  <c r="CU76" i="8"/>
  <c r="CS76" i="8"/>
  <c r="CO76" i="8"/>
  <c r="CG76" i="8"/>
  <c r="CB76" i="8"/>
  <c r="BU76" i="8"/>
  <c r="BE76" i="8"/>
  <c r="AW76" i="8"/>
  <c r="AL76" i="8"/>
  <c r="W76" i="8"/>
  <c r="T76" i="8"/>
  <c r="O76" i="8"/>
  <c r="H76" i="8"/>
  <c r="CV76" i="8" s="1"/>
  <c r="CU75" i="8"/>
  <c r="CS75" i="8"/>
  <c r="CO75" i="8"/>
  <c r="CG75" i="8"/>
  <c r="CB75" i="8"/>
  <c r="BU75" i="8"/>
  <c r="BE75" i="8"/>
  <c r="AW75" i="8"/>
  <c r="AL75" i="8"/>
  <c r="W75" i="8"/>
  <c r="T75" i="8"/>
  <c r="O75" i="8"/>
  <c r="H75" i="8"/>
  <c r="CV75" i="8" s="1"/>
  <c r="CU74" i="8"/>
  <c r="CS74" i="8"/>
  <c r="CO74" i="8"/>
  <c r="CG74" i="8"/>
  <c r="CB74" i="8"/>
  <c r="BU74" i="8"/>
  <c r="BE74" i="8"/>
  <c r="AW74" i="8"/>
  <c r="AL74" i="8"/>
  <c r="W74" i="8"/>
  <c r="T74" i="8"/>
  <c r="O74" i="8"/>
  <c r="H74" i="8"/>
  <c r="CV74" i="8" s="1"/>
  <c r="CU73" i="8"/>
  <c r="CS73" i="8"/>
  <c r="CO73" i="8"/>
  <c r="CG73" i="8"/>
  <c r="CB73" i="8"/>
  <c r="BU73" i="8"/>
  <c r="BE73" i="8"/>
  <c r="AW73" i="8"/>
  <c r="AL73" i="8"/>
  <c r="W73" i="8"/>
  <c r="T73" i="8"/>
  <c r="O73" i="8"/>
  <c r="H73" i="8"/>
  <c r="CV73" i="8" s="1"/>
  <c r="CU72" i="8"/>
  <c r="CS72" i="8"/>
  <c r="CO72" i="8"/>
  <c r="CG72" i="8"/>
  <c r="CB72" i="8"/>
  <c r="BU72" i="8"/>
  <c r="BE72" i="8"/>
  <c r="AW72" i="8"/>
  <c r="AL72" i="8"/>
  <c r="W72" i="8"/>
  <c r="T72" i="8"/>
  <c r="O72" i="8"/>
  <c r="H72" i="8"/>
  <c r="CV72" i="8" s="1"/>
  <c r="CU71" i="8"/>
  <c r="CS71" i="8"/>
  <c r="CO71" i="8"/>
  <c r="CG71" i="8"/>
  <c r="CB71" i="8"/>
  <c r="BU71" i="8"/>
  <c r="BE71" i="8"/>
  <c r="AW71" i="8"/>
  <c r="AL71" i="8"/>
  <c r="W71" i="8"/>
  <c r="T71" i="8"/>
  <c r="O71" i="8"/>
  <c r="H71" i="8"/>
  <c r="CV71" i="8" s="1"/>
  <c r="CU70" i="8"/>
  <c r="CS70" i="8"/>
  <c r="CO70" i="8"/>
  <c r="CG70" i="8"/>
  <c r="CB70" i="8"/>
  <c r="BU70" i="8"/>
  <c r="BE70" i="8"/>
  <c r="AW70" i="8"/>
  <c r="AL70" i="8"/>
  <c r="W70" i="8"/>
  <c r="T70" i="8"/>
  <c r="O70" i="8"/>
  <c r="H70" i="8"/>
  <c r="CV70" i="8" s="1"/>
  <c r="CU69" i="8"/>
  <c r="CS69" i="8"/>
  <c r="CO69" i="8"/>
  <c r="CG69" i="8"/>
  <c r="CB69" i="8"/>
  <c r="BU69" i="8"/>
  <c r="BE69" i="8"/>
  <c r="AW69" i="8"/>
  <c r="AL69" i="8"/>
  <c r="W69" i="8"/>
  <c r="T69" i="8"/>
  <c r="O69" i="8"/>
  <c r="H69" i="8"/>
  <c r="CV69" i="8" s="1"/>
  <c r="CU68" i="8"/>
  <c r="CS68" i="8"/>
  <c r="CO68" i="8"/>
  <c r="CG68" i="8"/>
  <c r="CB68" i="8"/>
  <c r="BU68" i="8"/>
  <c r="BE68" i="8"/>
  <c r="AW68" i="8"/>
  <c r="AL68" i="8"/>
  <c r="W68" i="8"/>
  <c r="T68" i="8"/>
  <c r="O68" i="8"/>
  <c r="H68" i="8"/>
  <c r="CV68" i="8" s="1"/>
  <c r="CU67" i="8"/>
  <c r="CS67" i="8"/>
  <c r="CO67" i="8"/>
  <c r="CG67" i="8"/>
  <c r="CB67" i="8"/>
  <c r="BU67" i="8"/>
  <c r="BE67" i="8"/>
  <c r="AW67" i="8"/>
  <c r="AL67" i="8"/>
  <c r="W67" i="8"/>
  <c r="T67" i="8"/>
  <c r="O67" i="8"/>
  <c r="H67" i="8"/>
  <c r="CV67" i="8" s="1"/>
  <c r="CU66" i="8"/>
  <c r="CS66" i="8"/>
  <c r="CO66" i="8"/>
  <c r="CG66" i="8"/>
  <c r="CB66" i="8"/>
  <c r="BU66" i="8"/>
  <c r="BE66" i="8"/>
  <c r="AW66" i="8"/>
  <c r="AL66" i="8"/>
  <c r="W66" i="8"/>
  <c r="T66" i="8"/>
  <c r="O66" i="8"/>
  <c r="H66" i="8"/>
  <c r="CV66" i="8" s="1"/>
  <c r="CU65" i="8"/>
  <c r="CS65" i="8"/>
  <c r="CO65" i="8"/>
  <c r="CG65" i="8"/>
  <c r="CB65" i="8"/>
  <c r="BU65" i="8"/>
  <c r="BE65" i="8"/>
  <c r="AW65" i="8"/>
  <c r="AL65" i="8"/>
  <c r="W65" i="8"/>
  <c r="T65" i="8"/>
  <c r="O65" i="8"/>
  <c r="H65" i="8"/>
  <c r="CV65" i="8" s="1"/>
  <c r="CU64" i="8"/>
  <c r="CS64" i="8"/>
  <c r="CO64" i="8"/>
  <c r="CG64" i="8"/>
  <c r="CB64" i="8"/>
  <c r="BU64" i="8"/>
  <c r="BE64" i="8"/>
  <c r="AW64" i="8"/>
  <c r="AL64" i="8"/>
  <c r="W64" i="8"/>
  <c r="T64" i="8"/>
  <c r="O64" i="8"/>
  <c r="H64" i="8"/>
  <c r="CV64" i="8" s="1"/>
  <c r="CU63" i="8"/>
  <c r="CS63" i="8"/>
  <c r="CO63" i="8"/>
  <c r="CG63" i="8"/>
  <c r="CB63" i="8"/>
  <c r="BU63" i="8"/>
  <c r="BE63" i="8"/>
  <c r="AW63" i="8"/>
  <c r="AL63" i="8"/>
  <c r="W63" i="8"/>
  <c r="T63" i="8"/>
  <c r="O63" i="8"/>
  <c r="H63" i="8"/>
  <c r="CV63" i="8" s="1"/>
  <c r="CU62" i="8"/>
  <c r="CS62" i="8"/>
  <c r="CO62" i="8"/>
  <c r="CG62" i="8"/>
  <c r="CB62" i="8"/>
  <c r="BU62" i="8"/>
  <c r="BE62" i="8"/>
  <c r="AW62" i="8"/>
  <c r="AL62" i="8"/>
  <c r="W62" i="8"/>
  <c r="T62" i="8"/>
  <c r="O62" i="8"/>
  <c r="H62" i="8"/>
  <c r="CV62" i="8" s="1"/>
  <c r="CU61" i="8"/>
  <c r="CS61" i="8"/>
  <c r="CO61" i="8"/>
  <c r="CG61" i="8"/>
  <c r="CB61" i="8"/>
  <c r="BU61" i="8"/>
  <c r="BE61" i="8"/>
  <c r="AW61" i="8"/>
  <c r="AL61" i="8"/>
  <c r="W61" i="8"/>
  <c r="T61" i="8"/>
  <c r="O61" i="8"/>
  <c r="H61" i="8"/>
  <c r="CV61" i="8" s="1"/>
  <c r="CU60" i="8"/>
  <c r="CS60" i="8"/>
  <c r="CO60" i="8"/>
  <c r="CG60" i="8"/>
  <c r="CB60" i="8"/>
  <c r="BU60" i="8"/>
  <c r="BE60" i="8"/>
  <c r="AW60" i="8"/>
  <c r="AL60" i="8"/>
  <c r="W60" i="8"/>
  <c r="T60" i="8"/>
  <c r="O60" i="8"/>
  <c r="H60" i="8"/>
  <c r="CV60" i="8" s="1"/>
  <c r="CU59" i="8"/>
  <c r="CS59" i="8"/>
  <c r="CO59" i="8"/>
  <c r="CG59" i="8"/>
  <c r="CB59" i="8"/>
  <c r="BU59" i="8"/>
  <c r="BE59" i="8"/>
  <c r="AW59" i="8"/>
  <c r="AL59" i="8"/>
  <c r="W59" i="8"/>
  <c r="T59" i="8"/>
  <c r="O59" i="8"/>
  <c r="H59" i="8"/>
  <c r="CV59" i="8" s="1"/>
  <c r="CU58" i="8"/>
  <c r="CS58" i="8"/>
  <c r="CO58" i="8"/>
  <c r="CG58" i="8"/>
  <c r="CB58" i="8"/>
  <c r="BU58" i="8"/>
  <c r="BE58" i="8"/>
  <c r="AW58" i="8"/>
  <c r="AL58" i="8"/>
  <c r="W58" i="8"/>
  <c r="T58" i="8"/>
  <c r="O58" i="8"/>
  <c r="H58" i="8"/>
  <c r="CV58" i="8" s="1"/>
  <c r="CU57" i="8"/>
  <c r="CS57" i="8"/>
  <c r="CO57" i="8"/>
  <c r="CG57" i="8"/>
  <c r="CB57" i="8"/>
  <c r="BU57" i="8"/>
  <c r="BE57" i="8"/>
  <c r="AW57" i="8"/>
  <c r="AL57" i="8"/>
  <c r="W57" i="8"/>
  <c r="T57" i="8"/>
  <c r="O57" i="8"/>
  <c r="H57" i="8"/>
  <c r="CV57" i="8" s="1"/>
  <c r="CU56" i="8"/>
  <c r="CS56" i="8"/>
  <c r="CO56" i="8"/>
  <c r="CG56" i="8"/>
  <c r="CB56" i="8"/>
  <c r="BU56" i="8"/>
  <c r="BE56" i="8"/>
  <c r="AW56" i="8"/>
  <c r="AL56" i="8"/>
  <c r="W56" i="8"/>
  <c r="T56" i="8"/>
  <c r="O56" i="8"/>
  <c r="H56" i="8"/>
  <c r="CV56" i="8" s="1"/>
  <c r="CU55" i="8"/>
  <c r="CS55" i="8"/>
  <c r="CO55" i="8"/>
  <c r="CG55" i="8"/>
  <c r="CB55" i="8"/>
  <c r="BU55" i="8"/>
  <c r="BE55" i="8"/>
  <c r="AW55" i="8"/>
  <c r="AL55" i="8"/>
  <c r="W55" i="8"/>
  <c r="T55" i="8"/>
  <c r="O55" i="8"/>
  <c r="H55" i="8"/>
  <c r="CV55" i="8" s="1"/>
  <c r="CU54" i="8"/>
  <c r="CS54" i="8"/>
  <c r="CO54" i="8"/>
  <c r="CG54" i="8"/>
  <c r="CB54" i="8"/>
  <c r="BU54" i="8"/>
  <c r="BE54" i="8"/>
  <c r="AW54" i="8"/>
  <c r="AL54" i="8"/>
  <c r="W54" i="8"/>
  <c r="T54" i="8"/>
  <c r="O54" i="8"/>
  <c r="H54" i="8"/>
  <c r="CV54" i="8" s="1"/>
  <c r="CU53" i="8"/>
  <c r="CS53" i="8"/>
  <c r="CO53" i="8"/>
  <c r="CG53" i="8"/>
  <c r="CB53" i="8"/>
  <c r="BU53" i="8"/>
  <c r="BE53" i="8"/>
  <c r="AW53" i="8"/>
  <c r="AL53" i="8"/>
  <c r="W53" i="8"/>
  <c r="T53" i="8"/>
  <c r="O53" i="8"/>
  <c r="H53" i="8"/>
  <c r="CV53" i="8" s="1"/>
  <c r="CU52" i="8"/>
  <c r="CS52" i="8"/>
  <c r="CO52" i="8"/>
  <c r="CG52" i="8"/>
  <c r="CB52" i="8"/>
  <c r="BU52" i="8"/>
  <c r="BE52" i="8"/>
  <c r="AW52" i="8"/>
  <c r="AL52" i="8"/>
  <c r="W52" i="8"/>
  <c r="T52" i="8"/>
  <c r="O52" i="8"/>
  <c r="H52" i="8"/>
  <c r="CV52" i="8" s="1"/>
  <c r="CU51" i="8"/>
  <c r="CS51" i="8"/>
  <c r="CO51" i="8"/>
  <c r="CG51" i="8"/>
  <c r="CB51" i="8"/>
  <c r="BU51" i="8"/>
  <c r="BE51" i="8"/>
  <c r="AW51" i="8"/>
  <c r="AL51" i="8"/>
  <c r="W51" i="8"/>
  <c r="T51" i="8"/>
  <c r="O51" i="8"/>
  <c r="H51" i="8"/>
  <c r="CV51" i="8" s="1"/>
  <c r="CU50" i="8"/>
  <c r="CS50" i="8"/>
  <c r="CO50" i="8"/>
  <c r="CG50" i="8"/>
  <c r="CB50" i="8"/>
  <c r="BU50" i="8"/>
  <c r="BE50" i="8"/>
  <c r="AW50" i="8"/>
  <c r="AL50" i="8"/>
  <c r="W50" i="8"/>
  <c r="T50" i="8"/>
  <c r="O50" i="8"/>
  <c r="H50" i="8"/>
  <c r="CV50" i="8" s="1"/>
  <c r="CU49" i="8"/>
  <c r="CS49" i="8"/>
  <c r="CO49" i="8"/>
  <c r="CG49" i="8"/>
  <c r="CB49" i="8"/>
  <c r="BU49" i="8"/>
  <c r="BE49" i="8"/>
  <c r="AW49" i="8"/>
  <c r="AL49" i="8"/>
  <c r="W49" i="8"/>
  <c r="T49" i="8"/>
  <c r="O49" i="8"/>
  <c r="H49" i="8"/>
  <c r="CV49" i="8" s="1"/>
  <c r="CU48" i="8"/>
  <c r="CS48" i="8"/>
  <c r="CO48" i="8"/>
  <c r="CG48" i="8"/>
  <c r="CB48" i="8"/>
  <c r="BU48" i="8"/>
  <c r="BE48" i="8"/>
  <c r="AW48" i="8"/>
  <c r="AL48" i="8"/>
  <c r="W48" i="8"/>
  <c r="T48" i="8"/>
  <c r="O48" i="8"/>
  <c r="H48" i="8"/>
  <c r="CV48" i="8" s="1"/>
  <c r="CU47" i="8"/>
  <c r="CS47" i="8"/>
  <c r="CO47" i="8"/>
  <c r="CG47" i="8"/>
  <c r="CB47" i="8"/>
  <c r="BU47" i="8"/>
  <c r="BE47" i="8"/>
  <c r="AW47" i="8"/>
  <c r="AL47" i="8"/>
  <c r="W47" i="8"/>
  <c r="T47" i="8"/>
  <c r="O47" i="8"/>
  <c r="H47" i="8"/>
  <c r="CV47" i="8" s="1"/>
  <c r="CU46" i="8"/>
  <c r="CS46" i="8"/>
  <c r="CO46" i="8"/>
  <c r="CG46" i="8"/>
  <c r="CB46" i="8"/>
  <c r="BU46" i="8"/>
  <c r="BE46" i="8"/>
  <c r="AW46" i="8"/>
  <c r="AL46" i="8"/>
  <c r="W46" i="8"/>
  <c r="T46" i="8"/>
  <c r="O46" i="8"/>
  <c r="H46" i="8"/>
  <c r="CV46" i="8" s="1"/>
  <c r="CU45" i="8"/>
  <c r="CS45" i="8"/>
  <c r="CO45" i="8"/>
  <c r="CG45" i="8"/>
  <c r="CB45" i="8"/>
  <c r="BU45" i="8"/>
  <c r="BE45" i="8"/>
  <c r="AW45" i="8"/>
  <c r="AL45" i="8"/>
  <c r="W45" i="8"/>
  <c r="T45" i="8"/>
  <c r="O45" i="8"/>
  <c r="H45" i="8"/>
  <c r="CV45" i="8" s="1"/>
  <c r="CU44" i="8"/>
  <c r="CS44" i="8"/>
  <c r="CO44" i="8"/>
  <c r="CG44" i="8"/>
  <c r="CB44" i="8"/>
  <c r="BU44" i="8"/>
  <c r="BE44" i="8"/>
  <c r="AW44" i="8"/>
  <c r="AL44" i="8"/>
  <c r="W44" i="8"/>
  <c r="T44" i="8"/>
  <c r="O44" i="8"/>
  <c r="H44" i="8"/>
  <c r="CV44" i="8" s="1"/>
  <c r="CU43" i="8"/>
  <c r="CS43" i="8"/>
  <c r="CO43" i="8"/>
  <c r="CG43" i="8"/>
  <c r="CB43" i="8"/>
  <c r="BU43" i="8"/>
  <c r="BE43" i="8"/>
  <c r="AW43" i="8"/>
  <c r="AL43" i="8"/>
  <c r="W43" i="8"/>
  <c r="T43" i="8"/>
  <c r="O43" i="8"/>
  <c r="H43" i="8"/>
  <c r="CV43" i="8" s="1"/>
  <c r="CU42" i="8"/>
  <c r="CS42" i="8"/>
  <c r="CO42" i="8"/>
  <c r="CG42" i="8"/>
  <c r="CB42" i="8"/>
  <c r="BU42" i="8"/>
  <c r="BE42" i="8"/>
  <c r="AW42" i="8"/>
  <c r="AL42" i="8"/>
  <c r="W42" i="8"/>
  <c r="T42" i="8"/>
  <c r="O42" i="8"/>
  <c r="H42" i="8"/>
  <c r="CV42" i="8" s="1"/>
  <c r="CU41" i="8"/>
  <c r="CS41" i="8"/>
  <c r="CO41" i="8"/>
  <c r="CG41" i="8"/>
  <c r="CB41" i="8"/>
  <c r="BU41" i="8"/>
  <c r="BE41" i="8"/>
  <c r="AW41" i="8"/>
  <c r="AL41" i="8"/>
  <c r="W41" i="8"/>
  <c r="T41" i="8"/>
  <c r="O41" i="8"/>
  <c r="H41" i="8"/>
  <c r="CV41" i="8" s="1"/>
  <c r="CU40" i="8"/>
  <c r="CS40" i="8"/>
  <c r="CO40" i="8"/>
  <c r="CG40" i="8"/>
  <c r="CB40" i="8"/>
  <c r="BU40" i="8"/>
  <c r="BE40" i="8"/>
  <c r="AW40" i="8"/>
  <c r="AL40" i="8"/>
  <c r="W40" i="8"/>
  <c r="T40" i="8"/>
  <c r="O40" i="8"/>
  <c r="H40" i="8"/>
  <c r="CV40" i="8" s="1"/>
  <c r="CU39" i="8"/>
  <c r="CS39" i="8"/>
  <c r="CO39" i="8"/>
  <c r="CG39" i="8"/>
  <c r="CB39" i="8"/>
  <c r="BU39" i="8"/>
  <c r="BE39" i="8"/>
  <c r="AW39" i="8"/>
  <c r="AL39" i="8"/>
  <c r="W39" i="8"/>
  <c r="T39" i="8"/>
  <c r="O39" i="8"/>
  <c r="H39" i="8"/>
  <c r="CV39" i="8" s="1"/>
  <c r="CU38" i="8"/>
  <c r="CS38" i="8"/>
  <c r="CO38" i="8"/>
  <c r="CG38" i="8"/>
  <c r="CB38" i="8"/>
  <c r="BU38" i="8"/>
  <c r="BE38" i="8"/>
  <c r="AW38" i="8"/>
  <c r="AL38" i="8"/>
  <c r="W38" i="8"/>
  <c r="T38" i="8"/>
  <c r="O38" i="8"/>
  <c r="H38" i="8"/>
  <c r="CV38" i="8" s="1"/>
  <c r="CU37" i="8"/>
  <c r="CS37" i="8"/>
  <c r="CO37" i="8"/>
  <c r="CG37" i="8"/>
  <c r="CB37" i="8"/>
  <c r="BU37" i="8"/>
  <c r="BE37" i="8"/>
  <c r="AW37" i="8"/>
  <c r="AL37" i="8"/>
  <c r="W37" i="8"/>
  <c r="T37" i="8"/>
  <c r="O37" i="8"/>
  <c r="H37" i="8"/>
  <c r="CV37" i="8" s="1"/>
  <c r="CU36" i="8"/>
  <c r="CS36" i="8"/>
  <c r="CO36" i="8"/>
  <c r="CG36" i="8"/>
  <c r="CB36" i="8"/>
  <c r="BU36" i="8"/>
  <c r="BE36" i="8"/>
  <c r="AW36" i="8"/>
  <c r="AL36" i="8"/>
  <c r="W36" i="8"/>
  <c r="T36" i="8"/>
  <c r="O36" i="8"/>
  <c r="H36" i="8"/>
  <c r="CV36" i="8" s="1"/>
  <c r="CU35" i="8"/>
  <c r="CS35" i="8"/>
  <c r="CO35" i="8"/>
  <c r="CG35" i="8"/>
  <c r="CB35" i="8"/>
  <c r="BU35" i="8"/>
  <c r="BE35" i="8"/>
  <c r="AW35" i="8"/>
  <c r="AL35" i="8"/>
  <c r="W35" i="8"/>
  <c r="T35" i="8"/>
  <c r="O35" i="8"/>
  <c r="H35" i="8"/>
  <c r="CV35" i="8" s="1"/>
  <c r="CU34" i="8"/>
  <c r="CS34" i="8"/>
  <c r="CO34" i="8"/>
  <c r="CG34" i="8"/>
  <c r="CB34" i="8"/>
  <c r="BU34" i="8"/>
  <c r="BE34" i="8"/>
  <c r="AW34" i="8"/>
  <c r="AL34" i="8"/>
  <c r="W34" i="8"/>
  <c r="T34" i="8"/>
  <c r="O34" i="8"/>
  <c r="H34" i="8"/>
  <c r="CV34" i="8" s="1"/>
  <c r="CU33" i="8"/>
  <c r="CS33" i="8"/>
  <c r="CO33" i="8"/>
  <c r="CG33" i="8"/>
  <c r="CB33" i="8"/>
  <c r="BU33" i="8"/>
  <c r="BE33" i="8"/>
  <c r="AW33" i="8"/>
  <c r="AL33" i="8"/>
  <c r="W33" i="8"/>
  <c r="T33" i="8"/>
  <c r="O33" i="8"/>
  <c r="H33" i="8"/>
  <c r="CV33" i="8" s="1"/>
  <c r="CU32" i="8"/>
  <c r="CS32" i="8"/>
  <c r="CO32" i="8"/>
  <c r="CG32" i="8"/>
  <c r="CB32" i="8"/>
  <c r="BU32" i="8"/>
  <c r="BE32" i="8"/>
  <c r="AW32" i="8"/>
  <c r="AL32" i="8"/>
  <c r="W32" i="8"/>
  <c r="T32" i="8"/>
  <c r="O32" i="8"/>
  <c r="H32" i="8"/>
  <c r="CV32" i="8" s="1"/>
  <c r="CU31" i="8"/>
  <c r="CS31" i="8"/>
  <c r="CO31" i="8"/>
  <c r="CG31" i="8"/>
  <c r="CB31" i="8"/>
  <c r="BU31" i="8"/>
  <c r="BE31" i="8"/>
  <c r="AW31" i="8"/>
  <c r="AL31" i="8"/>
  <c r="W31" i="8"/>
  <c r="T31" i="8"/>
  <c r="O31" i="8"/>
  <c r="H31" i="8"/>
  <c r="CV31" i="8" s="1"/>
  <c r="CU30" i="8"/>
  <c r="CS30" i="8"/>
  <c r="CO30" i="8"/>
  <c r="CG30" i="8"/>
  <c r="CB30" i="8"/>
  <c r="BU30" i="8"/>
  <c r="BE30" i="8"/>
  <c r="AW30" i="8"/>
  <c r="AL30" i="8"/>
  <c r="W30" i="8"/>
  <c r="T30" i="8"/>
  <c r="O30" i="8"/>
  <c r="H30" i="8"/>
  <c r="CV30" i="8" s="1"/>
  <c r="CU29" i="8"/>
  <c r="CS29" i="8"/>
  <c r="CO29" i="8"/>
  <c r="CG29" i="8"/>
  <c r="CB29" i="8"/>
  <c r="BU29" i="8"/>
  <c r="BE29" i="8"/>
  <c r="AW29" i="8"/>
  <c r="AL29" i="8"/>
  <c r="W29" i="8"/>
  <c r="T29" i="8"/>
  <c r="O29" i="8"/>
  <c r="H29" i="8"/>
  <c r="CV29" i="8" s="1"/>
  <c r="CU28" i="8"/>
  <c r="CS28" i="8"/>
  <c r="CO28" i="8"/>
  <c r="CG28" i="8"/>
  <c r="CB28" i="8"/>
  <c r="BU28" i="8"/>
  <c r="BE28" i="8"/>
  <c r="AW28" i="8"/>
  <c r="AL28" i="8"/>
  <c r="W28" i="8"/>
  <c r="T28" i="8"/>
  <c r="O28" i="8"/>
  <c r="H28" i="8"/>
  <c r="CV28" i="8" s="1"/>
  <c r="CU27" i="8"/>
  <c r="CS27" i="8"/>
  <c r="CO27" i="8"/>
  <c r="CG27" i="8"/>
  <c r="CB27" i="8"/>
  <c r="BU27" i="8"/>
  <c r="BE27" i="8"/>
  <c r="AW27" i="8"/>
  <c r="AL27" i="8"/>
  <c r="W27" i="8"/>
  <c r="T27" i="8"/>
  <c r="O27" i="8"/>
  <c r="H27" i="8"/>
  <c r="CV27" i="8" s="1"/>
  <c r="CU26" i="8"/>
  <c r="CS26" i="8"/>
  <c r="CO26" i="8"/>
  <c r="CG26" i="8"/>
  <c r="CB26" i="8"/>
  <c r="BU26" i="8"/>
  <c r="BE26" i="8"/>
  <c r="AW26" i="8"/>
  <c r="AL26" i="8"/>
  <c r="W26" i="8"/>
  <c r="T26" i="8"/>
  <c r="O26" i="8"/>
  <c r="H26" i="8"/>
  <c r="CV26" i="8" s="1"/>
  <c r="CU25" i="8"/>
  <c r="CS25" i="8"/>
  <c r="CO25" i="8"/>
  <c r="CG25" i="8"/>
  <c r="CB25" i="8"/>
  <c r="BU25" i="8"/>
  <c r="BE25" i="8"/>
  <c r="AW25" i="8"/>
  <c r="AL25" i="8"/>
  <c r="W25" i="8"/>
  <c r="T25" i="8"/>
  <c r="O25" i="8"/>
  <c r="H25" i="8"/>
  <c r="CV25" i="8" s="1"/>
  <c r="CU24" i="8"/>
  <c r="CS24" i="8"/>
  <c r="CO24" i="8"/>
  <c r="CG24" i="8"/>
  <c r="CB24" i="8"/>
  <c r="BU24" i="8"/>
  <c r="BE24" i="8"/>
  <c r="AW24" i="8"/>
  <c r="AL24" i="8"/>
  <c r="W24" i="8"/>
  <c r="T24" i="8"/>
  <c r="O24" i="8"/>
  <c r="H24" i="8"/>
  <c r="CV24" i="8" s="1"/>
  <c r="CU23" i="8"/>
  <c r="CS23" i="8"/>
  <c r="CO23" i="8"/>
  <c r="CG23" i="8"/>
  <c r="CB23" i="8"/>
  <c r="BU23" i="8"/>
  <c r="BE23" i="8"/>
  <c r="AW23" i="8"/>
  <c r="AL23" i="8"/>
  <c r="W23" i="8"/>
  <c r="T23" i="8"/>
  <c r="O23" i="8"/>
  <c r="H23" i="8"/>
  <c r="CV23" i="8" s="1"/>
  <c r="CU22" i="8"/>
  <c r="CS22" i="8"/>
  <c r="CO22" i="8"/>
  <c r="CG22" i="8"/>
  <c r="CB22" i="8"/>
  <c r="BU22" i="8"/>
  <c r="BE22" i="8"/>
  <c r="AW22" i="8"/>
  <c r="AL22" i="8"/>
  <c r="W22" i="8"/>
  <c r="T22" i="8"/>
  <c r="O22" i="8"/>
  <c r="H22" i="8"/>
  <c r="CV22" i="8" s="1"/>
  <c r="CU21" i="8"/>
  <c r="CS21" i="8"/>
  <c r="CO21" i="8"/>
  <c r="CG21" i="8"/>
  <c r="CB21" i="8"/>
  <c r="BU21" i="8"/>
  <c r="BE21" i="8"/>
  <c r="AW21" i="8"/>
  <c r="AL21" i="8"/>
  <c r="W21" i="8"/>
  <c r="T21" i="8"/>
  <c r="O21" i="8"/>
  <c r="H21" i="8"/>
  <c r="CV21" i="8" s="1"/>
  <c r="CU20" i="8"/>
  <c r="CS20" i="8"/>
  <c r="CO20" i="8"/>
  <c r="CG20" i="8"/>
  <c r="CB20" i="8"/>
  <c r="BU20" i="8"/>
  <c r="BE20" i="8"/>
  <c r="AW20" i="8"/>
  <c r="AL20" i="8"/>
  <c r="W20" i="8"/>
  <c r="T20" i="8"/>
  <c r="O20" i="8"/>
  <c r="H20" i="8"/>
  <c r="CV20" i="8" s="1"/>
  <c r="CU19" i="8"/>
  <c r="CS19" i="8"/>
  <c r="CO19" i="8"/>
  <c r="CG19" i="8"/>
  <c r="CB19" i="8"/>
  <c r="BU19" i="8"/>
  <c r="BE19" i="8"/>
  <c r="AW19" i="8"/>
  <c r="AL19" i="8"/>
  <c r="W19" i="8"/>
  <c r="T19" i="8"/>
  <c r="O19" i="8"/>
  <c r="H19" i="8"/>
  <c r="CV19" i="8" s="1"/>
  <c r="CU18" i="8"/>
  <c r="CS18" i="8"/>
  <c r="CO18" i="8"/>
  <c r="CG18" i="8"/>
  <c r="CB18" i="8"/>
  <c r="BU18" i="8"/>
  <c r="BE18" i="8"/>
  <c r="AW18" i="8"/>
  <c r="AL18" i="8"/>
  <c r="W18" i="8"/>
  <c r="T18" i="8"/>
  <c r="O18" i="8"/>
  <c r="H18" i="8"/>
  <c r="CV18" i="8" s="1"/>
  <c r="CU17" i="8"/>
  <c r="CS17" i="8"/>
  <c r="CO17" i="8"/>
  <c r="CG17" i="8"/>
  <c r="CB17" i="8"/>
  <c r="BU17" i="8"/>
  <c r="BE17" i="8"/>
  <c r="AW17" i="8"/>
  <c r="AL17" i="8"/>
  <c r="W17" i="8"/>
  <c r="T17" i="8"/>
  <c r="O17" i="8"/>
  <c r="H17" i="8"/>
  <c r="CV17" i="8" s="1"/>
  <c r="CU16" i="8"/>
  <c r="CS16" i="8"/>
  <c r="CO16" i="8"/>
  <c r="CG16" i="8"/>
  <c r="CB16" i="8"/>
  <c r="BU16" i="8"/>
  <c r="BE16" i="8"/>
  <c r="AW16" i="8"/>
  <c r="AL16" i="8"/>
  <c r="W16" i="8"/>
  <c r="T16" i="8"/>
  <c r="O16" i="8"/>
  <c r="H16" i="8"/>
  <c r="CV16" i="8" s="1"/>
  <c r="CU15" i="8"/>
  <c r="CS15" i="8"/>
  <c r="CO15" i="8"/>
  <c r="CG15" i="8"/>
  <c r="CB15" i="8"/>
  <c r="BU15" i="8"/>
  <c r="BE15" i="8"/>
  <c r="AW15" i="8"/>
  <c r="AL15" i="8"/>
  <c r="W15" i="8"/>
  <c r="T15" i="8"/>
  <c r="O15" i="8"/>
  <c r="H15" i="8"/>
  <c r="CV15" i="8" s="1"/>
  <c r="CU14" i="8"/>
  <c r="CS14" i="8"/>
  <c r="CO14" i="8"/>
  <c r="CG14" i="8"/>
  <c r="CB14" i="8"/>
  <c r="BU14" i="8"/>
  <c r="BE14" i="8"/>
  <c r="AW14" i="8"/>
  <c r="AL14" i="8"/>
  <c r="W14" i="8"/>
  <c r="T14" i="8"/>
  <c r="O14" i="8"/>
  <c r="H14" i="8"/>
  <c r="CV14" i="8" s="1"/>
  <c r="B9" i="8"/>
  <c r="B8" i="8"/>
  <c r="B6" i="8"/>
  <c r="B5" i="8"/>
  <c r="B9" i="29"/>
  <c r="B8" i="29"/>
  <c r="B6" i="29"/>
  <c r="B5" i="29"/>
  <c r="B9" i="28"/>
  <c r="B8" i="28"/>
  <c r="B6" i="28"/>
  <c r="B5" i="28"/>
  <c r="B9" i="27"/>
  <c r="B8" i="27"/>
  <c r="B6" i="27"/>
  <c r="B5" i="27"/>
  <c r="CT34" i="26"/>
  <c r="O33" i="27" s="1"/>
  <c r="O33" i="28" s="1"/>
  <c r="CR34" i="26"/>
  <c r="N33" i="27" s="1"/>
  <c r="CN34" i="26"/>
  <c r="M33" i="27" s="1"/>
  <c r="F33" i="66" s="1"/>
  <c r="CF34" i="26"/>
  <c r="L33" i="27" s="1"/>
  <c r="F33" i="64" s="1"/>
  <c r="CA34" i="26"/>
  <c r="K33" i="27" s="1"/>
  <c r="BT34" i="26"/>
  <c r="J33" i="27" s="1"/>
  <c r="J33" i="28" s="1"/>
  <c r="BD34" i="26"/>
  <c r="I33" i="27" s="1"/>
  <c r="AV34" i="26"/>
  <c r="H33" i="27" s="1"/>
  <c r="H33" i="28" s="1"/>
  <c r="AK34" i="26"/>
  <c r="G33" i="27" s="1"/>
  <c r="AI34" i="26"/>
  <c r="F33" i="27" s="1"/>
  <c r="F33" i="50" s="1"/>
  <c r="S34" i="26"/>
  <c r="N34" i="26"/>
  <c r="G34" i="26"/>
  <c r="B33" i="27" s="1"/>
  <c r="CS33" i="26"/>
  <c r="CT33" i="26" s="1"/>
  <c r="O32" i="27" s="1"/>
  <c r="F32" i="70" s="1"/>
  <c r="CQ33" i="26"/>
  <c r="CR33" i="26" s="1"/>
  <c r="N32" i="27" s="1"/>
  <c r="F32" i="68" s="1"/>
  <c r="CL33" i="26"/>
  <c r="CN33" i="26" s="1"/>
  <c r="M32" i="27" s="1"/>
  <c r="F32" i="66" s="1"/>
  <c r="CC33" i="26"/>
  <c r="CF33" i="26" s="1"/>
  <c r="L32" i="27" s="1"/>
  <c r="F32" i="64" s="1"/>
  <c r="BZ33" i="26"/>
  <c r="BV33" i="26"/>
  <c r="BU33" i="26"/>
  <c r="CA33" i="26" s="1"/>
  <c r="K32" i="27" s="1"/>
  <c r="F32" i="62" s="1"/>
  <c r="BS33" i="26"/>
  <c r="BR33" i="26"/>
  <c r="BM33" i="26"/>
  <c r="BK33" i="26"/>
  <c r="BG33" i="26"/>
  <c r="BF33" i="26"/>
  <c r="BT33" i="26" s="1"/>
  <c r="J32" i="27" s="1"/>
  <c r="BB33" i="26"/>
  <c r="BD33" i="26" s="1"/>
  <c r="I32" i="27" s="1"/>
  <c r="F32" i="56" s="1"/>
  <c r="AT33" i="26"/>
  <c r="AP33" i="26"/>
  <c r="AN33" i="26"/>
  <c r="AV33" i="26" s="1"/>
  <c r="H32" i="27" s="1"/>
  <c r="AJ33" i="26"/>
  <c r="AK33" i="26" s="1"/>
  <c r="G32" i="27" s="1"/>
  <c r="F32" i="52" s="1"/>
  <c r="AH33" i="26"/>
  <c r="AE33" i="26"/>
  <c r="W33" i="26"/>
  <c r="AI33" i="26" s="1"/>
  <c r="F32" i="27" s="1"/>
  <c r="F32" i="50" s="1"/>
  <c r="U33" i="26"/>
  <c r="D32" i="27" s="1"/>
  <c r="T33" i="26"/>
  <c r="C32" i="27" s="1"/>
  <c r="S33" i="26"/>
  <c r="N33" i="26"/>
  <c r="G33" i="26"/>
  <c r="B32" i="27" s="1"/>
  <c r="F32" i="42" s="1"/>
  <c r="CS32" i="26"/>
  <c r="CT32" i="26" s="1"/>
  <c r="O31" i="27" s="1"/>
  <c r="CQ32" i="26"/>
  <c r="CR32" i="26" s="1"/>
  <c r="N31" i="27" s="1"/>
  <c r="CL32" i="26"/>
  <c r="CN32" i="26" s="1"/>
  <c r="M31" i="27" s="1"/>
  <c r="CC32" i="26"/>
  <c r="CF32" i="26" s="1"/>
  <c r="L31" i="27" s="1"/>
  <c r="BZ32" i="26"/>
  <c r="BV32" i="26"/>
  <c r="BU32" i="26"/>
  <c r="CA32" i="26" s="1"/>
  <c r="K31" i="27" s="1"/>
  <c r="BS32" i="26"/>
  <c r="BR32" i="26"/>
  <c r="BM32" i="26"/>
  <c r="BK32" i="26"/>
  <c r="BG32" i="26"/>
  <c r="BF32" i="26"/>
  <c r="BT32" i="26" s="1"/>
  <c r="J31" i="27" s="1"/>
  <c r="BD32" i="26"/>
  <c r="I31" i="27" s="1"/>
  <c r="F31" i="56" s="1"/>
  <c r="AT32" i="26"/>
  <c r="AP32" i="26"/>
  <c r="AN32" i="26"/>
  <c r="AV32" i="26" s="1"/>
  <c r="H31" i="27" s="1"/>
  <c r="AJ32" i="26"/>
  <c r="AK32" i="26" s="1"/>
  <c r="G31" i="27" s="1"/>
  <c r="AH32" i="26"/>
  <c r="AE32" i="26"/>
  <c r="W32" i="26"/>
  <c r="AI32" i="26" s="1"/>
  <c r="F31" i="27" s="1"/>
  <c r="U32" i="26"/>
  <c r="D31" i="27" s="1"/>
  <c r="F31" i="46" s="1"/>
  <c r="T32" i="26"/>
  <c r="C31" i="27" s="1"/>
  <c r="F31" i="44" s="1"/>
  <c r="CS31" i="26"/>
  <c r="CT31" i="26" s="1"/>
  <c r="O30" i="27" s="1"/>
  <c r="CL31" i="26"/>
  <c r="CN31" i="26" s="1"/>
  <c r="M30" i="27" s="1"/>
  <c r="CC31" i="26"/>
  <c r="CF31" i="26" s="1"/>
  <c r="L30" i="27" s="1"/>
  <c r="BZ31" i="26"/>
  <c r="BV31" i="26"/>
  <c r="BU31" i="26"/>
  <c r="CA31" i="26" s="1"/>
  <c r="K30" i="27" s="1"/>
  <c r="BS31" i="26"/>
  <c r="BR31" i="26"/>
  <c r="BM31" i="26"/>
  <c r="BK31" i="26"/>
  <c r="BG31" i="26"/>
  <c r="BF31" i="26"/>
  <c r="BT31" i="26" s="1"/>
  <c r="J30" i="27" s="1"/>
  <c r="BD31" i="26"/>
  <c r="I30" i="27" s="1"/>
  <c r="F30" i="56" s="1"/>
  <c r="AT31" i="26"/>
  <c r="AP31" i="26"/>
  <c r="AN31" i="26"/>
  <c r="AV31" i="26" s="1"/>
  <c r="H30" i="27" s="1"/>
  <c r="AJ31" i="26"/>
  <c r="AK31" i="26" s="1"/>
  <c r="G30" i="27" s="1"/>
  <c r="AH31" i="26"/>
  <c r="AE31" i="26"/>
  <c r="W31" i="26"/>
  <c r="AI31" i="26" s="1"/>
  <c r="F30" i="27" s="1"/>
  <c r="V31" i="26"/>
  <c r="E30" i="27" s="1"/>
  <c r="U31" i="26"/>
  <c r="CS30" i="26"/>
  <c r="CT30" i="26" s="1"/>
  <c r="O29" i="27" s="1"/>
  <c r="CL30" i="26"/>
  <c r="CN30" i="26" s="1"/>
  <c r="M29" i="27" s="1"/>
  <c r="CC30" i="26"/>
  <c r="CF30" i="26" s="1"/>
  <c r="L29" i="27" s="1"/>
  <c r="BZ30" i="26"/>
  <c r="BV30" i="26"/>
  <c r="BU30" i="26"/>
  <c r="CA30" i="26" s="1"/>
  <c r="K29" i="27" s="1"/>
  <c r="BS30" i="26"/>
  <c r="BR30" i="26"/>
  <c r="BM30" i="26"/>
  <c r="BK30" i="26"/>
  <c r="BG30" i="26"/>
  <c r="BF30" i="26"/>
  <c r="BT30" i="26" s="1"/>
  <c r="J29" i="27" s="1"/>
  <c r="BD30" i="26"/>
  <c r="I29" i="27" s="1"/>
  <c r="F29" i="56" s="1"/>
  <c r="AT30" i="26"/>
  <c r="AP30" i="26"/>
  <c r="AN30" i="26"/>
  <c r="AV30" i="26" s="1"/>
  <c r="H29" i="27" s="1"/>
  <c r="AJ30" i="26"/>
  <c r="AK30" i="26" s="1"/>
  <c r="G29" i="27" s="1"/>
  <c r="AH30" i="26"/>
  <c r="AE30" i="26"/>
  <c r="W30" i="26"/>
  <c r="AI30" i="26" s="1"/>
  <c r="F29" i="27" s="1"/>
  <c r="V30" i="26"/>
  <c r="E29" i="27" s="1"/>
  <c r="U30" i="26"/>
  <c r="G30" i="26"/>
  <c r="B29" i="27" s="1"/>
  <c r="CS29" i="26"/>
  <c r="CT29" i="26" s="1"/>
  <c r="O28" i="27" s="1"/>
  <c r="CL29" i="26"/>
  <c r="CN29" i="26" s="1"/>
  <c r="M28" i="27" s="1"/>
  <c r="CC29" i="26"/>
  <c r="CF29" i="26" s="1"/>
  <c r="L28" i="27" s="1"/>
  <c r="BZ29" i="26"/>
  <c r="BV29" i="26"/>
  <c r="BU29" i="26"/>
  <c r="CA29" i="26" s="1"/>
  <c r="K28" i="27" s="1"/>
  <c r="BS29" i="26"/>
  <c r="BR29" i="26"/>
  <c r="BM29" i="26"/>
  <c r="BK29" i="26"/>
  <c r="BG29" i="26"/>
  <c r="BF29" i="26"/>
  <c r="BT29" i="26" s="1"/>
  <c r="J28" i="27" s="1"/>
  <c r="BD29" i="26"/>
  <c r="I28" i="27" s="1"/>
  <c r="F28" i="56" s="1"/>
  <c r="AT29" i="26"/>
  <c r="AP29" i="26"/>
  <c r="AN29" i="26"/>
  <c r="AV29" i="26" s="1"/>
  <c r="H28" i="27" s="1"/>
  <c r="AJ29" i="26"/>
  <c r="AK29" i="26" s="1"/>
  <c r="G28" i="27" s="1"/>
  <c r="AH29" i="26"/>
  <c r="AE29" i="26"/>
  <c r="W29" i="26"/>
  <c r="AI29" i="26" s="1"/>
  <c r="F28" i="27" s="1"/>
  <c r="V29" i="26"/>
  <c r="E28" i="27" s="1"/>
  <c r="U29" i="26"/>
  <c r="G29" i="26"/>
  <c r="B28" i="27" s="1"/>
  <c r="CS28" i="26"/>
  <c r="CT28" i="26" s="1"/>
  <c r="O27" i="27" s="1"/>
  <c r="CL28" i="26"/>
  <c r="CN28" i="26" s="1"/>
  <c r="M27" i="27" s="1"/>
  <c r="CC28" i="26"/>
  <c r="CF28" i="26" s="1"/>
  <c r="L27" i="27" s="1"/>
  <c r="BZ28" i="26"/>
  <c r="BV28" i="26"/>
  <c r="BU28" i="26"/>
  <c r="CA28" i="26" s="1"/>
  <c r="K27" i="27" s="1"/>
  <c r="BS28" i="26"/>
  <c r="BR28" i="26"/>
  <c r="BM28" i="26"/>
  <c r="BK28" i="26"/>
  <c r="BG28" i="26"/>
  <c r="BF28" i="26"/>
  <c r="BT28" i="26" s="1"/>
  <c r="J27" i="27" s="1"/>
  <c r="BD28" i="26"/>
  <c r="I27" i="27" s="1"/>
  <c r="F27" i="56" s="1"/>
  <c r="AT28" i="26"/>
  <c r="AP28" i="26"/>
  <c r="AN28" i="26"/>
  <c r="AV28" i="26" s="1"/>
  <c r="H27" i="27" s="1"/>
  <c r="AJ28" i="26"/>
  <c r="AK28" i="26" s="1"/>
  <c r="G27" i="27" s="1"/>
  <c r="AH28" i="26"/>
  <c r="AE28" i="26"/>
  <c r="W28" i="26"/>
  <c r="AI28" i="26" s="1"/>
  <c r="F27" i="27" s="1"/>
  <c r="V28" i="26"/>
  <c r="E27" i="27" s="1"/>
  <c r="U28" i="26"/>
  <c r="G28" i="26"/>
  <c r="B27" i="27" s="1"/>
  <c r="CS27" i="26"/>
  <c r="CT27" i="26" s="1"/>
  <c r="O26" i="27" s="1"/>
  <c r="CL27" i="26"/>
  <c r="CN27" i="26" s="1"/>
  <c r="M26" i="27" s="1"/>
  <c r="CC27" i="26"/>
  <c r="CF27" i="26" s="1"/>
  <c r="L26" i="27" s="1"/>
  <c r="BZ27" i="26"/>
  <c r="BV27" i="26"/>
  <c r="BU27" i="26"/>
  <c r="CA27" i="26" s="1"/>
  <c r="K26" i="27" s="1"/>
  <c r="BS27" i="26"/>
  <c r="BR27" i="26"/>
  <c r="BM27" i="26"/>
  <c r="BK27" i="26"/>
  <c r="BG27" i="26"/>
  <c r="BF27" i="26"/>
  <c r="BT27" i="26" s="1"/>
  <c r="J26" i="27" s="1"/>
  <c r="BD27" i="26"/>
  <c r="I26" i="27" s="1"/>
  <c r="F26" i="56" s="1"/>
  <c r="AT27" i="26"/>
  <c r="AP27" i="26"/>
  <c r="AN27" i="26"/>
  <c r="AV27" i="26" s="1"/>
  <c r="H26" i="27" s="1"/>
  <c r="AJ27" i="26"/>
  <c r="AK27" i="26" s="1"/>
  <c r="G26" i="27" s="1"/>
  <c r="AH27" i="26"/>
  <c r="AE27" i="26"/>
  <c r="W27" i="26"/>
  <c r="AI27" i="26" s="1"/>
  <c r="F26" i="27" s="1"/>
  <c r="V27" i="26"/>
  <c r="E26" i="27" s="1"/>
  <c r="U27" i="26"/>
  <c r="G27" i="26"/>
  <c r="B26" i="27" s="1"/>
  <c r="CS26" i="26"/>
  <c r="CT26" i="26" s="1"/>
  <c r="O25" i="27" s="1"/>
  <c r="CL26" i="26"/>
  <c r="CN26" i="26" s="1"/>
  <c r="M25" i="27" s="1"/>
  <c r="CC26" i="26"/>
  <c r="CF26" i="26" s="1"/>
  <c r="L25" i="27" s="1"/>
  <c r="BZ26" i="26"/>
  <c r="BV26" i="26"/>
  <c r="BU26" i="26"/>
  <c r="CA26" i="26" s="1"/>
  <c r="K25" i="27" s="1"/>
  <c r="BS26" i="26"/>
  <c r="BR26" i="26"/>
  <c r="BM26" i="26"/>
  <c r="BK26" i="26"/>
  <c r="BG26" i="26"/>
  <c r="BF26" i="26"/>
  <c r="BT26" i="26" s="1"/>
  <c r="J25" i="27" s="1"/>
  <c r="BD26" i="26"/>
  <c r="I25" i="27" s="1"/>
  <c r="F25" i="56" s="1"/>
  <c r="AT26" i="26"/>
  <c r="AP26" i="26"/>
  <c r="AN26" i="26"/>
  <c r="AV26" i="26" s="1"/>
  <c r="H25" i="27" s="1"/>
  <c r="AJ26" i="26"/>
  <c r="AK26" i="26" s="1"/>
  <c r="G25" i="27" s="1"/>
  <c r="AH26" i="26"/>
  <c r="AE26" i="26"/>
  <c r="W26" i="26"/>
  <c r="AI26" i="26" s="1"/>
  <c r="F25" i="27" s="1"/>
  <c r="V26" i="26"/>
  <c r="E25" i="27" s="1"/>
  <c r="U26" i="26"/>
  <c r="G26" i="26"/>
  <c r="B25" i="27" s="1"/>
  <c r="CS25" i="26"/>
  <c r="CT25" i="26" s="1"/>
  <c r="O24" i="27" s="1"/>
  <c r="CL25" i="26"/>
  <c r="CN25" i="26" s="1"/>
  <c r="M24" i="27" s="1"/>
  <c r="CC25" i="26"/>
  <c r="CF25" i="26" s="1"/>
  <c r="L24" i="27" s="1"/>
  <c r="BZ25" i="26"/>
  <c r="BV25" i="26"/>
  <c r="BU25" i="26"/>
  <c r="CA25" i="26" s="1"/>
  <c r="K24" i="27" s="1"/>
  <c r="BS25" i="26"/>
  <c r="BR25" i="26"/>
  <c r="BM25" i="26"/>
  <c r="BK25" i="26"/>
  <c r="BG25" i="26"/>
  <c r="BF25" i="26"/>
  <c r="BT25" i="26" s="1"/>
  <c r="J24" i="27" s="1"/>
  <c r="BD25" i="26"/>
  <c r="I24" i="27" s="1"/>
  <c r="F24" i="56" s="1"/>
  <c r="AT25" i="26"/>
  <c r="AP25" i="26"/>
  <c r="AN25" i="26"/>
  <c r="AV25" i="26" s="1"/>
  <c r="H24" i="27" s="1"/>
  <c r="AJ25" i="26"/>
  <c r="AK25" i="26" s="1"/>
  <c r="G24" i="27" s="1"/>
  <c r="AH25" i="26"/>
  <c r="AE25" i="26"/>
  <c r="W25" i="26"/>
  <c r="AI25" i="26" s="1"/>
  <c r="F24" i="27" s="1"/>
  <c r="V25" i="26"/>
  <c r="E24" i="27" s="1"/>
  <c r="U25" i="26"/>
  <c r="G25" i="26"/>
  <c r="B24" i="27" s="1"/>
  <c r="CS24" i="26"/>
  <c r="CT24" i="26" s="1"/>
  <c r="O23" i="27" s="1"/>
  <c r="CL24" i="26"/>
  <c r="CN24" i="26" s="1"/>
  <c r="M23" i="27" s="1"/>
  <c r="CC24" i="26"/>
  <c r="CF24" i="26" s="1"/>
  <c r="L23" i="27" s="1"/>
  <c r="BZ24" i="26"/>
  <c r="BV24" i="26"/>
  <c r="BU24" i="26"/>
  <c r="CA24" i="26" s="1"/>
  <c r="K23" i="27" s="1"/>
  <c r="BS24" i="26"/>
  <c r="BR24" i="26"/>
  <c r="BM24" i="26"/>
  <c r="BK24" i="26"/>
  <c r="BG24" i="26"/>
  <c r="BF24" i="26"/>
  <c r="BT24" i="26" s="1"/>
  <c r="J23" i="27" s="1"/>
  <c r="BD24" i="26"/>
  <c r="I23" i="27" s="1"/>
  <c r="F23" i="56" s="1"/>
  <c r="AT24" i="26"/>
  <c r="AP24" i="26"/>
  <c r="AN24" i="26"/>
  <c r="AV24" i="26" s="1"/>
  <c r="H23" i="27" s="1"/>
  <c r="AJ24" i="26"/>
  <c r="AK24" i="26" s="1"/>
  <c r="G23" i="27" s="1"/>
  <c r="AH24" i="26"/>
  <c r="AE24" i="26"/>
  <c r="W24" i="26"/>
  <c r="AI24" i="26" s="1"/>
  <c r="F23" i="27" s="1"/>
  <c r="V24" i="26"/>
  <c r="E23" i="27" s="1"/>
  <c r="U24" i="26"/>
  <c r="G24" i="26"/>
  <c r="B23" i="27" s="1"/>
  <c r="CL23" i="26"/>
  <c r="CN23" i="26" s="1"/>
  <c r="M22" i="27" s="1"/>
  <c r="CC23" i="26"/>
  <c r="CF23" i="26" s="1"/>
  <c r="L22" i="27" s="1"/>
  <c r="BZ23" i="26"/>
  <c r="BV23" i="26"/>
  <c r="BU23" i="26"/>
  <c r="CA23" i="26" s="1"/>
  <c r="K22" i="27" s="1"/>
  <c r="BS23" i="26"/>
  <c r="BR23" i="26"/>
  <c r="BM23" i="26"/>
  <c r="BK23" i="26"/>
  <c r="BG23" i="26"/>
  <c r="BF23" i="26"/>
  <c r="BT23" i="26" s="1"/>
  <c r="J22" i="27" s="1"/>
  <c r="BD23" i="26"/>
  <c r="I22" i="27" s="1"/>
  <c r="F22" i="56" s="1"/>
  <c r="AT23" i="26"/>
  <c r="AP23" i="26"/>
  <c r="AN23" i="26"/>
  <c r="AV23" i="26" s="1"/>
  <c r="H22" i="27" s="1"/>
  <c r="AJ23" i="26"/>
  <c r="AK23" i="26" s="1"/>
  <c r="G22" i="27" s="1"/>
  <c r="AH23" i="26"/>
  <c r="AE23" i="26"/>
  <c r="W23" i="26"/>
  <c r="AI23" i="26" s="1"/>
  <c r="F22" i="27" s="1"/>
  <c r="V23" i="26"/>
  <c r="E22" i="27" s="1"/>
  <c r="U23" i="26"/>
  <c r="G23" i="26"/>
  <c r="B22" i="27" s="1"/>
  <c r="CS22" i="26"/>
  <c r="CT22" i="26" s="1"/>
  <c r="O21" i="27" s="1"/>
  <c r="CL22" i="26"/>
  <c r="CN22" i="26" s="1"/>
  <c r="M21" i="27" s="1"/>
  <c r="CC22" i="26"/>
  <c r="CF22" i="26" s="1"/>
  <c r="L21" i="27" s="1"/>
  <c r="BZ22" i="26"/>
  <c r="BV22" i="26"/>
  <c r="BU22" i="26"/>
  <c r="CA22" i="26" s="1"/>
  <c r="K21" i="27" s="1"/>
  <c r="BS22" i="26"/>
  <c r="BR22" i="26"/>
  <c r="BM22" i="26"/>
  <c r="BK22" i="26"/>
  <c r="BG22" i="26"/>
  <c r="BF22" i="26"/>
  <c r="BT22" i="26" s="1"/>
  <c r="J21" i="27" s="1"/>
  <c r="BD22" i="26"/>
  <c r="I21" i="27" s="1"/>
  <c r="F21" i="56" s="1"/>
  <c r="AT22" i="26"/>
  <c r="AP22" i="26"/>
  <c r="AN22" i="26"/>
  <c r="AV22" i="26" s="1"/>
  <c r="H21" i="27" s="1"/>
  <c r="AJ22" i="26"/>
  <c r="AK22" i="26" s="1"/>
  <c r="G21" i="27" s="1"/>
  <c r="AH22" i="26"/>
  <c r="AE22" i="26"/>
  <c r="W22" i="26"/>
  <c r="AI22" i="26" s="1"/>
  <c r="F21" i="27" s="1"/>
  <c r="V22" i="26"/>
  <c r="E21" i="27" s="1"/>
  <c r="U22" i="26"/>
  <c r="G22" i="26"/>
  <c r="B21" i="27" s="1"/>
  <c r="CS21" i="26"/>
  <c r="CT21" i="26" s="1"/>
  <c r="O20" i="27" s="1"/>
  <c r="CL21" i="26"/>
  <c r="CN21" i="26" s="1"/>
  <c r="M20" i="27" s="1"/>
  <c r="CC21" i="26"/>
  <c r="CF21" i="26" s="1"/>
  <c r="L20" i="27" s="1"/>
  <c r="BZ21" i="26"/>
  <c r="BV21" i="26"/>
  <c r="BU21" i="26"/>
  <c r="CA21" i="26" s="1"/>
  <c r="K20" i="27" s="1"/>
  <c r="BS21" i="26"/>
  <c r="BR21" i="26"/>
  <c r="BM21" i="26"/>
  <c r="BK21" i="26"/>
  <c r="BG21" i="26"/>
  <c r="BF21" i="26"/>
  <c r="BT21" i="26" s="1"/>
  <c r="J20" i="27" s="1"/>
  <c r="BD21" i="26"/>
  <c r="I20" i="27" s="1"/>
  <c r="F20" i="56" s="1"/>
  <c r="AT21" i="26"/>
  <c r="AP21" i="26"/>
  <c r="AN21" i="26"/>
  <c r="AV21" i="26" s="1"/>
  <c r="H20" i="27" s="1"/>
  <c r="AJ21" i="26"/>
  <c r="AK21" i="26" s="1"/>
  <c r="G20" i="27" s="1"/>
  <c r="AH21" i="26"/>
  <c r="AE21" i="26"/>
  <c r="W21" i="26"/>
  <c r="AI21" i="26" s="1"/>
  <c r="F20" i="27" s="1"/>
  <c r="V21" i="26"/>
  <c r="E20" i="27" s="1"/>
  <c r="U21" i="26"/>
  <c r="G21" i="26"/>
  <c r="B20" i="27" s="1"/>
  <c r="CS20" i="26"/>
  <c r="CT20" i="26" s="1"/>
  <c r="O19" i="27" s="1"/>
  <c r="CL20" i="26"/>
  <c r="CN20" i="26" s="1"/>
  <c r="M19" i="27" s="1"/>
  <c r="CC20" i="26"/>
  <c r="CF20" i="26" s="1"/>
  <c r="L19" i="27" s="1"/>
  <c r="BZ20" i="26"/>
  <c r="BV20" i="26"/>
  <c r="BU20" i="26"/>
  <c r="CA20" i="26" s="1"/>
  <c r="K19" i="27" s="1"/>
  <c r="BS20" i="26"/>
  <c r="BR20" i="26"/>
  <c r="BM20" i="26"/>
  <c r="BK20" i="26"/>
  <c r="BG20" i="26"/>
  <c r="BF20" i="26"/>
  <c r="BT20" i="26" s="1"/>
  <c r="J19" i="27" s="1"/>
  <c r="BD20" i="26"/>
  <c r="I19" i="27" s="1"/>
  <c r="F19" i="56" s="1"/>
  <c r="AT20" i="26"/>
  <c r="AP20" i="26"/>
  <c r="AN20" i="26"/>
  <c r="AV20" i="26" s="1"/>
  <c r="H19" i="27" s="1"/>
  <c r="AJ20" i="26"/>
  <c r="AK20" i="26" s="1"/>
  <c r="G19" i="27" s="1"/>
  <c r="AH20" i="26"/>
  <c r="AE20" i="26"/>
  <c r="W20" i="26"/>
  <c r="AI20" i="26" s="1"/>
  <c r="F19" i="27" s="1"/>
  <c r="V20" i="26"/>
  <c r="E19" i="27" s="1"/>
  <c r="U20" i="26"/>
  <c r="G20" i="26"/>
  <c r="B19" i="27" s="1"/>
  <c r="CS19" i="26"/>
  <c r="CT19" i="26" s="1"/>
  <c r="O18" i="27" s="1"/>
  <c r="CL19" i="26"/>
  <c r="CN19" i="26" s="1"/>
  <c r="M18" i="27" s="1"/>
  <c r="CC19" i="26"/>
  <c r="CF19" i="26" s="1"/>
  <c r="L18" i="27" s="1"/>
  <c r="BZ19" i="26"/>
  <c r="BV19" i="26"/>
  <c r="BU19" i="26"/>
  <c r="CA19" i="26" s="1"/>
  <c r="K18" i="27" s="1"/>
  <c r="BS19" i="26"/>
  <c r="BR19" i="26"/>
  <c r="BM19" i="26"/>
  <c r="BK19" i="26"/>
  <c r="BG19" i="26"/>
  <c r="BF19" i="26"/>
  <c r="BT19" i="26" s="1"/>
  <c r="J18" i="27" s="1"/>
  <c r="BD19" i="26"/>
  <c r="I18" i="27" s="1"/>
  <c r="F18" i="56" s="1"/>
  <c r="AT19" i="26"/>
  <c r="AP19" i="26"/>
  <c r="AN19" i="26"/>
  <c r="AV19" i="26" s="1"/>
  <c r="H18" i="27" s="1"/>
  <c r="AJ19" i="26"/>
  <c r="AK19" i="26" s="1"/>
  <c r="G18" i="27" s="1"/>
  <c r="AH19" i="26"/>
  <c r="AE19" i="26"/>
  <c r="W19" i="26"/>
  <c r="AI19" i="26" s="1"/>
  <c r="F18" i="27" s="1"/>
  <c r="V19" i="26"/>
  <c r="E18" i="27" s="1"/>
  <c r="U19" i="26"/>
  <c r="G19" i="26"/>
  <c r="B18" i="27" s="1"/>
  <c r="CS18" i="26"/>
  <c r="CT18" i="26" s="1"/>
  <c r="O17" i="27" s="1"/>
  <c r="CL18" i="26"/>
  <c r="CN18" i="26" s="1"/>
  <c r="M17" i="27" s="1"/>
  <c r="CC18" i="26"/>
  <c r="CF18" i="26" s="1"/>
  <c r="L17" i="27" s="1"/>
  <c r="BZ18" i="26"/>
  <c r="BV18" i="26"/>
  <c r="BU18" i="26"/>
  <c r="CA18" i="26" s="1"/>
  <c r="K17" i="27" s="1"/>
  <c r="BS18" i="26"/>
  <c r="BR18" i="26"/>
  <c r="BM18" i="26"/>
  <c r="BK18" i="26"/>
  <c r="BG18" i="26"/>
  <c r="BF18" i="26"/>
  <c r="BT18" i="26" s="1"/>
  <c r="J17" i="27" s="1"/>
  <c r="BD18" i="26"/>
  <c r="I17" i="27" s="1"/>
  <c r="F17" i="56" s="1"/>
  <c r="AT18" i="26"/>
  <c r="AP18" i="26"/>
  <c r="AN18" i="26"/>
  <c r="AV18" i="26" s="1"/>
  <c r="H17" i="27" s="1"/>
  <c r="AJ18" i="26"/>
  <c r="AK18" i="26" s="1"/>
  <c r="G17" i="27" s="1"/>
  <c r="AH18" i="26"/>
  <c r="AE18" i="26"/>
  <c r="W18" i="26"/>
  <c r="AI18" i="26" s="1"/>
  <c r="F17" i="27" s="1"/>
  <c r="V18" i="26"/>
  <c r="E17" i="27" s="1"/>
  <c r="U18" i="26"/>
  <c r="G18" i="26"/>
  <c r="B17" i="27" s="1"/>
  <c r="CS17" i="26"/>
  <c r="CT17" i="26" s="1"/>
  <c r="O16" i="27" s="1"/>
  <c r="CL17" i="26"/>
  <c r="CN17" i="26" s="1"/>
  <c r="M16" i="27" s="1"/>
  <c r="CC17" i="26"/>
  <c r="CF17" i="26" s="1"/>
  <c r="L16" i="27" s="1"/>
  <c r="BZ17" i="26"/>
  <c r="BV17" i="26"/>
  <c r="BU17" i="26"/>
  <c r="CA17" i="26" s="1"/>
  <c r="K16" i="27" s="1"/>
  <c r="BS17" i="26"/>
  <c r="BR17" i="26"/>
  <c r="BM17" i="26"/>
  <c r="BK17" i="26"/>
  <c r="BG17" i="26"/>
  <c r="BF17" i="26"/>
  <c r="BT17" i="26" s="1"/>
  <c r="J16" i="27" s="1"/>
  <c r="BD17" i="26"/>
  <c r="I16" i="27" s="1"/>
  <c r="F16" i="56" s="1"/>
  <c r="AT17" i="26"/>
  <c r="AP17" i="26"/>
  <c r="AN17" i="26"/>
  <c r="AV17" i="26" s="1"/>
  <c r="H16" i="27" s="1"/>
  <c r="AJ17" i="26"/>
  <c r="AK17" i="26" s="1"/>
  <c r="G16" i="27" s="1"/>
  <c r="AH17" i="26"/>
  <c r="AE17" i="26"/>
  <c r="W17" i="26"/>
  <c r="AI17" i="26" s="1"/>
  <c r="F16" i="27" s="1"/>
  <c r="V17" i="26"/>
  <c r="E16" i="27" s="1"/>
  <c r="U17" i="26"/>
  <c r="G17" i="26"/>
  <c r="B16" i="27" s="1"/>
  <c r="CS16" i="26"/>
  <c r="CT16" i="26" s="1"/>
  <c r="O15" i="27" s="1"/>
  <c r="CL16" i="26"/>
  <c r="CN16" i="26" s="1"/>
  <c r="M15" i="27" s="1"/>
  <c r="CC16" i="26"/>
  <c r="CF16" i="26" s="1"/>
  <c r="L15" i="27" s="1"/>
  <c r="BZ16" i="26"/>
  <c r="BV16" i="26"/>
  <c r="BU16" i="26"/>
  <c r="CA16" i="26" s="1"/>
  <c r="K15" i="27" s="1"/>
  <c r="BS16" i="26"/>
  <c r="BR16" i="26"/>
  <c r="BM16" i="26"/>
  <c r="BK16" i="26"/>
  <c r="BG16" i="26"/>
  <c r="BF16" i="26"/>
  <c r="BT16" i="26" s="1"/>
  <c r="J15" i="27" s="1"/>
  <c r="BD16" i="26"/>
  <c r="I15" i="27" s="1"/>
  <c r="F15" i="56" s="1"/>
  <c r="AT16" i="26"/>
  <c r="AP16" i="26"/>
  <c r="AN16" i="26"/>
  <c r="AV16" i="26" s="1"/>
  <c r="H15" i="27" s="1"/>
  <c r="AJ16" i="26"/>
  <c r="AK16" i="26" s="1"/>
  <c r="G15" i="27" s="1"/>
  <c r="AH16" i="26"/>
  <c r="AE16" i="26"/>
  <c r="W16" i="26"/>
  <c r="AI16" i="26" s="1"/>
  <c r="F15" i="27" s="1"/>
  <c r="U16" i="26"/>
  <c r="G16" i="26"/>
  <c r="B15" i="27" s="1"/>
  <c r="CS15" i="26"/>
  <c r="CT15" i="26" s="1"/>
  <c r="O14" i="27" s="1"/>
  <c r="CL15" i="26"/>
  <c r="CN15" i="26" s="1"/>
  <c r="M14" i="27" s="1"/>
  <c r="CC15" i="26"/>
  <c r="CF15" i="26" s="1"/>
  <c r="L14" i="27" s="1"/>
  <c r="BZ15" i="26"/>
  <c r="BV15" i="26"/>
  <c r="BU15" i="26"/>
  <c r="CA15" i="26" s="1"/>
  <c r="K14" i="27" s="1"/>
  <c r="BS15" i="26"/>
  <c r="BR15" i="26"/>
  <c r="BM15" i="26"/>
  <c r="BK15" i="26"/>
  <c r="BG15" i="26"/>
  <c r="BF15" i="26"/>
  <c r="BT15" i="26" s="1"/>
  <c r="J14" i="27" s="1"/>
  <c r="BD15" i="26"/>
  <c r="I14" i="27" s="1"/>
  <c r="F14" i="56" s="1"/>
  <c r="AT15" i="26"/>
  <c r="AP15" i="26"/>
  <c r="AN15" i="26"/>
  <c r="AV15" i="26" s="1"/>
  <c r="H14" i="27" s="1"/>
  <c r="AJ15" i="26"/>
  <c r="AK15" i="26" s="1"/>
  <c r="G14" i="27" s="1"/>
  <c r="AH15" i="26"/>
  <c r="AE15" i="26"/>
  <c r="W15" i="26"/>
  <c r="AI15" i="26" s="1"/>
  <c r="F14" i="27" s="1"/>
  <c r="U15" i="26"/>
  <c r="G15" i="26"/>
  <c r="B14" i="27" s="1"/>
  <c r="CS14" i="26"/>
  <c r="CT14" i="26" s="1"/>
  <c r="O13" i="27" s="1"/>
  <c r="CR14" i="26"/>
  <c r="N13" i="27" s="1"/>
  <c r="CL14" i="26"/>
  <c r="CN14" i="26" s="1"/>
  <c r="M13" i="27" s="1"/>
  <c r="CC14" i="26"/>
  <c r="CF14" i="26" s="1"/>
  <c r="L13" i="27" s="1"/>
  <c r="BZ14" i="26"/>
  <c r="BV14" i="26"/>
  <c r="BU14" i="26"/>
  <c r="CA14" i="26" s="1"/>
  <c r="K13" i="27" s="1"/>
  <c r="BS14" i="26"/>
  <c r="BR14" i="26"/>
  <c r="BM14" i="26"/>
  <c r="BK14" i="26"/>
  <c r="BG14" i="26"/>
  <c r="BF14" i="26"/>
  <c r="BT14" i="26" s="1"/>
  <c r="J13" i="27" s="1"/>
  <c r="BD14" i="26"/>
  <c r="I13" i="27" s="1"/>
  <c r="F13" i="56" s="1"/>
  <c r="AT14" i="26"/>
  <c r="AP14" i="26"/>
  <c r="AN14" i="26"/>
  <c r="AV14" i="26" s="1"/>
  <c r="H13" i="27" s="1"/>
  <c r="AJ14" i="26"/>
  <c r="AK14" i="26" s="1"/>
  <c r="G13" i="27" s="1"/>
  <c r="AH14" i="26"/>
  <c r="AE14" i="26"/>
  <c r="W14" i="26"/>
  <c r="AI14" i="26" s="1"/>
  <c r="F13" i="27" s="1"/>
  <c r="U14" i="26"/>
  <c r="V14" i="26" s="1"/>
  <c r="E13" i="27" s="1"/>
  <c r="G14" i="26"/>
  <c r="B13" i="27" s="1"/>
  <c r="B9" i="26"/>
  <c r="B8" i="26"/>
  <c r="B6" i="26"/>
  <c r="B5" i="26"/>
  <c r="CU255" i="7"/>
  <c r="CS255" i="7"/>
  <c r="CO255" i="7"/>
  <c r="CG255" i="7"/>
  <c r="CB255" i="7"/>
  <c r="BU255" i="7"/>
  <c r="BE255" i="7"/>
  <c r="AW255" i="7"/>
  <c r="AL255" i="7"/>
  <c r="AJ255" i="7"/>
  <c r="W255" i="7"/>
  <c r="T255" i="7"/>
  <c r="O255" i="7"/>
  <c r="H255" i="7"/>
  <c r="CU254" i="7"/>
  <c r="CS254" i="7"/>
  <c r="CO254" i="7"/>
  <c r="CG254" i="7"/>
  <c r="CB254" i="7"/>
  <c r="BU254" i="7"/>
  <c r="BE254" i="7"/>
  <c r="AW254" i="7"/>
  <c r="AL254" i="7"/>
  <c r="AJ254" i="7"/>
  <c r="W254" i="7"/>
  <c r="T254" i="7"/>
  <c r="O254" i="7"/>
  <c r="H254" i="7"/>
  <c r="CU253" i="7"/>
  <c r="CS253" i="7"/>
  <c r="CO253" i="7"/>
  <c r="CG253" i="7"/>
  <c r="CB253" i="7"/>
  <c r="BU253" i="7"/>
  <c r="BE253" i="7"/>
  <c r="AW253" i="7"/>
  <c r="AL253" i="7"/>
  <c r="AJ253" i="7"/>
  <c r="W253" i="7"/>
  <c r="T253" i="7"/>
  <c r="O253" i="7"/>
  <c r="H253" i="7"/>
  <c r="CV253" i="7" s="1"/>
  <c r="CU252" i="7"/>
  <c r="CS252" i="7"/>
  <c r="CO252" i="7"/>
  <c r="CG252" i="7"/>
  <c r="CB252" i="7"/>
  <c r="BU252" i="7"/>
  <c r="BE252" i="7"/>
  <c r="AW252" i="7"/>
  <c r="AL252" i="7"/>
  <c r="AJ252" i="7"/>
  <c r="W252" i="7"/>
  <c r="T252" i="7"/>
  <c r="O252" i="7"/>
  <c r="H252" i="7"/>
  <c r="CV252" i="7" s="1"/>
  <c r="CU251" i="7"/>
  <c r="CS251" i="7"/>
  <c r="CO251" i="7"/>
  <c r="CG251" i="7"/>
  <c r="CB251" i="7"/>
  <c r="BU251" i="7"/>
  <c r="BE251" i="7"/>
  <c r="AW251" i="7"/>
  <c r="AL251" i="7"/>
  <c r="AJ251" i="7"/>
  <c r="W251" i="7"/>
  <c r="T251" i="7"/>
  <c r="O251" i="7"/>
  <c r="H251" i="7"/>
  <c r="CV251" i="7" s="1"/>
  <c r="CU250" i="7"/>
  <c r="CS250" i="7"/>
  <c r="CO250" i="7"/>
  <c r="CG250" i="7"/>
  <c r="CB250" i="7"/>
  <c r="BU250" i="7"/>
  <c r="BE250" i="7"/>
  <c r="AW250" i="7"/>
  <c r="AL250" i="7"/>
  <c r="AJ250" i="7"/>
  <c r="W250" i="7"/>
  <c r="T250" i="7"/>
  <c r="O250" i="7"/>
  <c r="H250" i="7"/>
  <c r="CV250" i="7" s="1"/>
  <c r="CU249" i="7"/>
  <c r="CS249" i="7"/>
  <c r="CO249" i="7"/>
  <c r="CG249" i="7"/>
  <c r="CB249" i="7"/>
  <c r="BU249" i="7"/>
  <c r="BE249" i="7"/>
  <c r="AW249" i="7"/>
  <c r="AL249" i="7"/>
  <c r="AJ249" i="7"/>
  <c r="W249" i="7"/>
  <c r="T249" i="7"/>
  <c r="O249" i="7"/>
  <c r="H249" i="7"/>
  <c r="CV249" i="7" s="1"/>
  <c r="CU248" i="7"/>
  <c r="CS248" i="7"/>
  <c r="CO248" i="7"/>
  <c r="CG248" i="7"/>
  <c r="CB248" i="7"/>
  <c r="BU248" i="7"/>
  <c r="BE248" i="7"/>
  <c r="AW248" i="7"/>
  <c r="AL248" i="7"/>
  <c r="AJ248" i="7"/>
  <c r="W248" i="7"/>
  <c r="T248" i="7"/>
  <c r="O248" i="7"/>
  <c r="H248" i="7"/>
  <c r="CV248" i="7" s="1"/>
  <c r="CU247" i="7"/>
  <c r="CS247" i="7"/>
  <c r="CO247" i="7"/>
  <c r="CG247" i="7"/>
  <c r="CB247" i="7"/>
  <c r="BU247" i="7"/>
  <c r="BE247" i="7"/>
  <c r="AW247" i="7"/>
  <c r="AL247" i="7"/>
  <c r="AJ247" i="7"/>
  <c r="W247" i="7"/>
  <c r="T247" i="7"/>
  <c r="O247" i="7"/>
  <c r="H247" i="7"/>
  <c r="CV247" i="7" s="1"/>
  <c r="CU246" i="7"/>
  <c r="CS246" i="7"/>
  <c r="CO246" i="7"/>
  <c r="CG246" i="7"/>
  <c r="CB246" i="7"/>
  <c r="BU246" i="7"/>
  <c r="BE246" i="7"/>
  <c r="AW246" i="7"/>
  <c r="AL246" i="7"/>
  <c r="AJ246" i="7"/>
  <c r="W246" i="7"/>
  <c r="T246" i="7"/>
  <c r="O246" i="7"/>
  <c r="H246" i="7"/>
  <c r="CV246" i="7" s="1"/>
  <c r="CU245" i="7"/>
  <c r="CS245" i="7"/>
  <c r="CO245" i="7"/>
  <c r="CG245" i="7"/>
  <c r="CB245" i="7"/>
  <c r="BU245" i="7"/>
  <c r="BE245" i="7"/>
  <c r="AW245" i="7"/>
  <c r="AL245" i="7"/>
  <c r="AJ245" i="7"/>
  <c r="W245" i="7"/>
  <c r="T245" i="7"/>
  <c r="O245" i="7"/>
  <c r="H245" i="7"/>
  <c r="CV245" i="7" s="1"/>
  <c r="CU244" i="7"/>
  <c r="CS244" i="7"/>
  <c r="CO244" i="7"/>
  <c r="CG244" i="7"/>
  <c r="CB244" i="7"/>
  <c r="BU244" i="7"/>
  <c r="BE244" i="7"/>
  <c r="AW244" i="7"/>
  <c r="AL244" i="7"/>
  <c r="AJ244" i="7"/>
  <c r="W244" i="7"/>
  <c r="T244" i="7"/>
  <c r="O244" i="7"/>
  <c r="H244" i="7"/>
  <c r="CV244" i="7" s="1"/>
  <c r="CU243" i="7"/>
  <c r="CS243" i="7"/>
  <c r="CO243" i="7"/>
  <c r="CG243" i="7"/>
  <c r="CB243" i="7"/>
  <c r="BU243" i="7"/>
  <c r="BE243" i="7"/>
  <c r="AW243" i="7"/>
  <c r="AL243" i="7"/>
  <c r="AJ243" i="7"/>
  <c r="W243" i="7"/>
  <c r="T243" i="7"/>
  <c r="O243" i="7"/>
  <c r="H243" i="7"/>
  <c r="CV243" i="7" s="1"/>
  <c r="CU242" i="7"/>
  <c r="CS242" i="7"/>
  <c r="CO242" i="7"/>
  <c r="CG242" i="7"/>
  <c r="CB242" i="7"/>
  <c r="BU242" i="7"/>
  <c r="BE242" i="7"/>
  <c r="AW242" i="7"/>
  <c r="AL242" i="7"/>
  <c r="AJ242" i="7"/>
  <c r="W242" i="7"/>
  <c r="T242" i="7"/>
  <c r="O242" i="7"/>
  <c r="H242" i="7"/>
  <c r="CV242" i="7" s="1"/>
  <c r="CU241" i="7"/>
  <c r="CS241" i="7"/>
  <c r="CO241" i="7"/>
  <c r="CG241" i="7"/>
  <c r="CB241" i="7"/>
  <c r="BU241" i="7"/>
  <c r="BE241" i="7"/>
  <c r="AW241" i="7"/>
  <c r="AL241" i="7"/>
  <c r="AJ241" i="7"/>
  <c r="W241" i="7"/>
  <c r="T241" i="7"/>
  <c r="O241" i="7"/>
  <c r="H241" i="7"/>
  <c r="CV241" i="7" s="1"/>
  <c r="CU240" i="7"/>
  <c r="CS240" i="7"/>
  <c r="CO240" i="7"/>
  <c r="CG240" i="7"/>
  <c r="CB240" i="7"/>
  <c r="BU240" i="7"/>
  <c r="BE240" i="7"/>
  <c r="AW240" i="7"/>
  <c r="AL240" i="7"/>
  <c r="AJ240" i="7"/>
  <c r="W240" i="7"/>
  <c r="T240" i="7"/>
  <c r="O240" i="7"/>
  <c r="H240" i="7"/>
  <c r="CV240" i="7" s="1"/>
  <c r="CU239" i="7"/>
  <c r="CS239" i="7"/>
  <c r="CO239" i="7"/>
  <c r="CG239" i="7"/>
  <c r="CB239" i="7"/>
  <c r="BU239" i="7"/>
  <c r="BE239" i="7"/>
  <c r="AW239" i="7"/>
  <c r="AL239" i="7"/>
  <c r="AJ239" i="7"/>
  <c r="W239" i="7"/>
  <c r="T239" i="7"/>
  <c r="O239" i="7"/>
  <c r="H239" i="7"/>
  <c r="CV239" i="7" s="1"/>
  <c r="CU238" i="7"/>
  <c r="CS238" i="7"/>
  <c r="CO238" i="7"/>
  <c r="CG238" i="7"/>
  <c r="CB238" i="7"/>
  <c r="BU238" i="7"/>
  <c r="BE238" i="7"/>
  <c r="AW238" i="7"/>
  <c r="AL238" i="7"/>
  <c r="AJ238" i="7"/>
  <c r="W238" i="7"/>
  <c r="T238" i="7"/>
  <c r="O238" i="7"/>
  <c r="H238" i="7"/>
  <c r="CV238" i="7" s="1"/>
  <c r="CU237" i="7"/>
  <c r="CS237" i="7"/>
  <c r="CO237" i="7"/>
  <c r="CG237" i="7"/>
  <c r="CB237" i="7"/>
  <c r="BU237" i="7"/>
  <c r="BE237" i="7"/>
  <c r="AW237" i="7"/>
  <c r="AL237" i="7"/>
  <c r="AJ237" i="7"/>
  <c r="W237" i="7"/>
  <c r="T237" i="7"/>
  <c r="O237" i="7"/>
  <c r="H237" i="7"/>
  <c r="CV237" i="7" s="1"/>
  <c r="CU236" i="7"/>
  <c r="CS236" i="7"/>
  <c r="CO236" i="7"/>
  <c r="CG236" i="7"/>
  <c r="CB236" i="7"/>
  <c r="BU236" i="7"/>
  <c r="BE236" i="7"/>
  <c r="AW236" i="7"/>
  <c r="AL236" i="7"/>
  <c r="AJ236" i="7"/>
  <c r="W236" i="7"/>
  <c r="T236" i="7"/>
  <c r="O236" i="7"/>
  <c r="H236" i="7"/>
  <c r="CV236" i="7" s="1"/>
  <c r="CU235" i="7"/>
  <c r="CS235" i="7"/>
  <c r="CO235" i="7"/>
  <c r="CG235" i="7"/>
  <c r="CB235" i="7"/>
  <c r="BU235" i="7"/>
  <c r="BE235" i="7"/>
  <c r="AW235" i="7"/>
  <c r="AL235" i="7"/>
  <c r="AJ235" i="7"/>
  <c r="W235" i="7"/>
  <c r="T235" i="7"/>
  <c r="O235" i="7"/>
  <c r="H235" i="7"/>
  <c r="CV235" i="7" s="1"/>
  <c r="CU234" i="7"/>
  <c r="CS234" i="7"/>
  <c r="CO234" i="7"/>
  <c r="CG234" i="7"/>
  <c r="CB234" i="7"/>
  <c r="BU234" i="7"/>
  <c r="BE234" i="7"/>
  <c r="AW234" i="7"/>
  <c r="AL234" i="7"/>
  <c r="AJ234" i="7"/>
  <c r="W234" i="7"/>
  <c r="T234" i="7"/>
  <c r="O234" i="7"/>
  <c r="H234" i="7"/>
  <c r="CV234" i="7" s="1"/>
  <c r="CU233" i="7"/>
  <c r="CS233" i="7"/>
  <c r="CO233" i="7"/>
  <c r="CG233" i="7"/>
  <c r="CB233" i="7"/>
  <c r="BU233" i="7"/>
  <c r="BE233" i="7"/>
  <c r="AW233" i="7"/>
  <c r="AL233" i="7"/>
  <c r="AJ233" i="7"/>
  <c r="W233" i="7"/>
  <c r="T233" i="7"/>
  <c r="O233" i="7"/>
  <c r="H233" i="7"/>
  <c r="CV233" i="7" s="1"/>
  <c r="CU232" i="7"/>
  <c r="CS232" i="7"/>
  <c r="CO232" i="7"/>
  <c r="CG232" i="7"/>
  <c r="CB232" i="7"/>
  <c r="BU232" i="7"/>
  <c r="BE232" i="7"/>
  <c r="AW232" i="7"/>
  <c r="AL232" i="7"/>
  <c r="AJ232" i="7"/>
  <c r="W232" i="7"/>
  <c r="T232" i="7"/>
  <c r="O232" i="7"/>
  <c r="H232" i="7"/>
  <c r="CV232" i="7" s="1"/>
  <c r="CU231" i="7"/>
  <c r="CS231" i="7"/>
  <c r="CO231" i="7"/>
  <c r="CG231" i="7"/>
  <c r="CB231" i="7"/>
  <c r="BU231" i="7"/>
  <c r="BE231" i="7"/>
  <c r="AW231" i="7"/>
  <c r="AL231" i="7"/>
  <c r="AJ231" i="7"/>
  <c r="W231" i="7"/>
  <c r="T231" i="7"/>
  <c r="O231" i="7"/>
  <c r="H231" i="7"/>
  <c r="CV231" i="7" s="1"/>
  <c r="CU230" i="7"/>
  <c r="CS230" i="7"/>
  <c r="CO230" i="7"/>
  <c r="CG230" i="7"/>
  <c r="CB230" i="7"/>
  <c r="BU230" i="7"/>
  <c r="BE230" i="7"/>
  <c r="AW230" i="7"/>
  <c r="AL230" i="7"/>
  <c r="AJ230" i="7"/>
  <c r="W230" i="7"/>
  <c r="T230" i="7"/>
  <c r="S32" i="26" s="1"/>
  <c r="O230" i="7"/>
  <c r="N32" i="26" s="1"/>
  <c r="H230" i="7"/>
  <c r="G32" i="26" s="1"/>
  <c r="B31" i="27" s="1"/>
  <c r="CU229" i="7"/>
  <c r="CS229" i="7"/>
  <c r="CO229" i="7"/>
  <c r="CG229" i="7"/>
  <c r="CB229" i="7"/>
  <c r="BU229" i="7"/>
  <c r="BE229" i="7"/>
  <c r="AW229" i="7"/>
  <c r="AL229" i="7"/>
  <c r="AJ229" i="7"/>
  <c r="T229" i="7"/>
  <c r="O229" i="7"/>
  <c r="H229" i="7"/>
  <c r="CV229" i="7" s="1"/>
  <c r="CU228" i="7"/>
  <c r="CS228" i="7"/>
  <c r="CO228" i="7"/>
  <c r="CG228" i="7"/>
  <c r="CB228" i="7"/>
  <c r="BU228" i="7"/>
  <c r="BE228" i="7"/>
  <c r="AW228" i="7"/>
  <c r="AL228" i="7"/>
  <c r="AJ228" i="7"/>
  <c r="T228" i="7"/>
  <c r="O228" i="7"/>
  <c r="H228" i="7"/>
  <c r="CV228" i="7" s="1"/>
  <c r="CU227" i="7"/>
  <c r="CS227" i="7"/>
  <c r="CO227" i="7"/>
  <c r="CG227" i="7"/>
  <c r="CB227" i="7"/>
  <c r="BU227" i="7"/>
  <c r="BE227" i="7"/>
  <c r="AW227" i="7"/>
  <c r="AL227" i="7"/>
  <c r="AJ227" i="7"/>
  <c r="T227" i="7"/>
  <c r="O227" i="7"/>
  <c r="H227" i="7"/>
  <c r="CV227" i="7" s="1"/>
  <c r="CU226" i="7"/>
  <c r="CS226" i="7"/>
  <c r="CO226" i="7"/>
  <c r="CG226" i="7"/>
  <c r="CB226" i="7"/>
  <c r="BU226" i="7"/>
  <c r="BE226" i="7"/>
  <c r="AW226" i="7"/>
  <c r="AL226" i="7"/>
  <c r="AJ226" i="7"/>
  <c r="T226" i="7"/>
  <c r="O226" i="7"/>
  <c r="H226" i="7"/>
  <c r="CV226" i="7" s="1"/>
  <c r="CU225" i="7"/>
  <c r="CS225" i="7"/>
  <c r="CO225" i="7"/>
  <c r="CG225" i="7"/>
  <c r="CB225" i="7"/>
  <c r="BU225" i="7"/>
  <c r="BE225" i="7"/>
  <c r="AW225" i="7"/>
  <c r="AL225" i="7"/>
  <c r="AJ225" i="7"/>
  <c r="T225" i="7"/>
  <c r="O225" i="7"/>
  <c r="H225" i="7"/>
  <c r="CV225" i="7" s="1"/>
  <c r="CU224" i="7"/>
  <c r="CS224" i="7"/>
  <c r="CO224" i="7"/>
  <c r="CG224" i="7"/>
  <c r="CB224" i="7"/>
  <c r="BU224" i="7"/>
  <c r="BE224" i="7"/>
  <c r="AW224" i="7"/>
  <c r="AL224" i="7"/>
  <c r="AJ224" i="7"/>
  <c r="T224" i="7"/>
  <c r="O224" i="7"/>
  <c r="H224" i="7"/>
  <c r="CV224" i="7" s="1"/>
  <c r="CU223" i="7"/>
  <c r="CS223" i="7"/>
  <c r="CO223" i="7"/>
  <c r="CG223" i="7"/>
  <c r="CB223" i="7"/>
  <c r="BU223" i="7"/>
  <c r="BE223" i="7"/>
  <c r="AW223" i="7"/>
  <c r="AL223" i="7"/>
  <c r="AJ223" i="7"/>
  <c r="T223" i="7"/>
  <c r="O223" i="7"/>
  <c r="H223" i="7"/>
  <c r="CV223" i="7" s="1"/>
  <c r="CU222" i="7"/>
  <c r="CS222" i="7"/>
  <c r="CO222" i="7"/>
  <c r="CG222" i="7"/>
  <c r="CB222" i="7"/>
  <c r="BU222" i="7"/>
  <c r="BE222" i="7"/>
  <c r="AW222" i="7"/>
  <c r="AL222" i="7"/>
  <c r="AJ222" i="7"/>
  <c r="T222" i="7"/>
  <c r="O222" i="7"/>
  <c r="H222" i="7"/>
  <c r="CV222" i="7" s="1"/>
  <c r="CU221" i="7"/>
  <c r="CS221" i="7"/>
  <c r="CO221" i="7"/>
  <c r="CG221" i="7"/>
  <c r="CB221" i="7"/>
  <c r="BU221" i="7"/>
  <c r="BE221" i="7"/>
  <c r="AW221" i="7"/>
  <c r="AL221" i="7"/>
  <c r="AJ221" i="7"/>
  <c r="T221" i="7"/>
  <c r="O221" i="7"/>
  <c r="H221" i="7"/>
  <c r="CV221" i="7" s="1"/>
  <c r="CU220" i="7"/>
  <c r="CS220" i="7"/>
  <c r="CO220" i="7"/>
  <c r="CG220" i="7"/>
  <c r="CB220" i="7"/>
  <c r="BU220" i="7"/>
  <c r="BE220" i="7"/>
  <c r="AW220" i="7"/>
  <c r="AL220" i="7"/>
  <c r="AJ220" i="7"/>
  <c r="T220" i="7"/>
  <c r="O220" i="7"/>
  <c r="H220" i="7"/>
  <c r="CV220" i="7" s="1"/>
  <c r="CU219" i="7"/>
  <c r="CS219" i="7"/>
  <c r="CO219" i="7"/>
  <c r="CG219" i="7"/>
  <c r="CB219" i="7"/>
  <c r="BU219" i="7"/>
  <c r="BE219" i="7"/>
  <c r="AW219" i="7"/>
  <c r="AL219" i="7"/>
  <c r="AJ219" i="7"/>
  <c r="T219" i="7"/>
  <c r="O219" i="7"/>
  <c r="H219" i="7"/>
  <c r="CV219" i="7" s="1"/>
  <c r="CU218" i="7"/>
  <c r="CS218" i="7"/>
  <c r="CR31" i="26" s="1"/>
  <c r="N30" i="27" s="1"/>
  <c r="CO218" i="7"/>
  <c r="CG218" i="7"/>
  <c r="CB218" i="7"/>
  <c r="BU218" i="7"/>
  <c r="BE218" i="7"/>
  <c r="AW218" i="7"/>
  <c r="AL218" i="7"/>
  <c r="AJ218" i="7"/>
  <c r="T218" i="7"/>
  <c r="S31" i="26" s="1"/>
  <c r="O218" i="7"/>
  <c r="N31" i="26" s="1"/>
  <c r="H218" i="7"/>
  <c r="G31" i="26" s="1"/>
  <c r="B30" i="27" s="1"/>
  <c r="B29" i="28" s="1"/>
  <c r="CU217" i="7"/>
  <c r="CS217" i="7"/>
  <c r="CO217" i="7"/>
  <c r="CG217" i="7"/>
  <c r="CB217" i="7"/>
  <c r="BU217" i="7"/>
  <c r="BE217" i="7"/>
  <c r="AW217" i="7"/>
  <c r="AL217" i="7"/>
  <c r="AJ217" i="7"/>
  <c r="T217" i="7"/>
  <c r="O217" i="7"/>
  <c r="CV217" i="7" s="1"/>
  <c r="CU216" i="7"/>
  <c r="CS216" i="7"/>
  <c r="CO216" i="7"/>
  <c r="CG216" i="7"/>
  <c r="CB216" i="7"/>
  <c r="BU216" i="7"/>
  <c r="BE216" i="7"/>
  <c r="AW216" i="7"/>
  <c r="AL216" i="7"/>
  <c r="AJ216" i="7"/>
  <c r="T216" i="7"/>
  <c r="O216" i="7"/>
  <c r="CV216" i="7" s="1"/>
  <c r="CU215" i="7"/>
  <c r="CS215" i="7"/>
  <c r="CO215" i="7"/>
  <c r="CG215" i="7"/>
  <c r="CB215" i="7"/>
  <c r="BU215" i="7"/>
  <c r="BE215" i="7"/>
  <c r="AW215" i="7"/>
  <c r="AL215" i="7"/>
  <c r="AJ215" i="7"/>
  <c r="T215" i="7"/>
  <c r="O215" i="7"/>
  <c r="CV215" i="7" s="1"/>
  <c r="CU214" i="7"/>
  <c r="CS214" i="7"/>
  <c r="CO214" i="7"/>
  <c r="CG214" i="7"/>
  <c r="CB214" i="7"/>
  <c r="BU214" i="7"/>
  <c r="BE214" i="7"/>
  <c r="AW214" i="7"/>
  <c r="AL214" i="7"/>
  <c r="AJ214" i="7"/>
  <c r="T214" i="7"/>
  <c r="O214" i="7"/>
  <c r="CV214" i="7" s="1"/>
  <c r="CU213" i="7"/>
  <c r="CS213" i="7"/>
  <c r="CO213" i="7"/>
  <c r="CG213" i="7"/>
  <c r="CB213" i="7"/>
  <c r="BU213" i="7"/>
  <c r="BE213" i="7"/>
  <c r="AW213" i="7"/>
  <c r="AL213" i="7"/>
  <c r="AJ213" i="7"/>
  <c r="T213" i="7"/>
  <c r="O213" i="7"/>
  <c r="CV213" i="7" s="1"/>
  <c r="CU212" i="7"/>
  <c r="CS212" i="7"/>
  <c r="CO212" i="7"/>
  <c r="CG212" i="7"/>
  <c r="CB212" i="7"/>
  <c r="BU212" i="7"/>
  <c r="BE212" i="7"/>
  <c r="AW212" i="7"/>
  <c r="AL212" i="7"/>
  <c r="AJ212" i="7"/>
  <c r="T212" i="7"/>
  <c r="O212" i="7"/>
  <c r="CV212" i="7" s="1"/>
  <c r="CU211" i="7"/>
  <c r="CS211" i="7"/>
  <c r="CO211" i="7"/>
  <c r="CG211" i="7"/>
  <c r="CB211" i="7"/>
  <c r="BU211" i="7"/>
  <c r="BE211" i="7"/>
  <c r="AW211" i="7"/>
  <c r="AL211" i="7"/>
  <c r="AJ211" i="7"/>
  <c r="T211" i="7"/>
  <c r="O211" i="7"/>
  <c r="CV211" i="7" s="1"/>
  <c r="CU210" i="7"/>
  <c r="CS210" i="7"/>
  <c r="CO210" i="7"/>
  <c r="CG210" i="7"/>
  <c r="CB210" i="7"/>
  <c r="BU210" i="7"/>
  <c r="BE210" i="7"/>
  <c r="AW210" i="7"/>
  <c r="AL210" i="7"/>
  <c r="AJ210" i="7"/>
  <c r="T210" i="7"/>
  <c r="O210" i="7"/>
  <c r="CV210" i="7" s="1"/>
  <c r="CU209" i="7"/>
  <c r="CS209" i="7"/>
  <c r="CO209" i="7"/>
  <c r="CG209" i="7"/>
  <c r="CB209" i="7"/>
  <c r="BU209" i="7"/>
  <c r="BE209" i="7"/>
  <c r="AW209" i="7"/>
  <c r="AL209" i="7"/>
  <c r="AJ209" i="7"/>
  <c r="T209" i="7"/>
  <c r="O209" i="7"/>
  <c r="CV209" i="7" s="1"/>
  <c r="CU208" i="7"/>
  <c r="CS208" i="7"/>
  <c r="CO208" i="7"/>
  <c r="CG208" i="7"/>
  <c r="CB208" i="7"/>
  <c r="BU208" i="7"/>
  <c r="BE208" i="7"/>
  <c r="AW208" i="7"/>
  <c r="AL208" i="7"/>
  <c r="AJ208" i="7"/>
  <c r="T208" i="7"/>
  <c r="O208" i="7"/>
  <c r="CV208" i="7" s="1"/>
  <c r="CU207" i="7"/>
  <c r="CS207" i="7"/>
  <c r="CO207" i="7"/>
  <c r="CG207" i="7"/>
  <c r="CB207" i="7"/>
  <c r="BU207" i="7"/>
  <c r="BE207" i="7"/>
  <c r="AW207" i="7"/>
  <c r="AL207" i="7"/>
  <c r="AJ207" i="7"/>
  <c r="T207" i="7"/>
  <c r="O207" i="7"/>
  <c r="CV207" i="7" s="1"/>
  <c r="CU206" i="7"/>
  <c r="CS206" i="7"/>
  <c r="CR30" i="26" s="1"/>
  <c r="N29" i="27" s="1"/>
  <c r="CO206" i="7"/>
  <c r="CG206" i="7"/>
  <c r="CB206" i="7"/>
  <c r="BU206" i="7"/>
  <c r="BE206" i="7"/>
  <c r="AW206" i="7"/>
  <c r="AL206" i="7"/>
  <c r="AJ206" i="7"/>
  <c r="T206" i="7"/>
  <c r="S30" i="26" s="1"/>
  <c r="O206" i="7"/>
  <c r="N30" i="26" s="1"/>
  <c r="CU205" i="7"/>
  <c r="CS205" i="7"/>
  <c r="CO205" i="7"/>
  <c r="CG205" i="7"/>
  <c r="CB205" i="7"/>
  <c r="BU205" i="7"/>
  <c r="BE205" i="7"/>
  <c r="AW205" i="7"/>
  <c r="AL205" i="7"/>
  <c r="AJ205" i="7"/>
  <c r="T205" i="7"/>
  <c r="O205" i="7"/>
  <c r="CV205" i="7" s="1"/>
  <c r="CU204" i="7"/>
  <c r="CS204" i="7"/>
  <c r="CO204" i="7"/>
  <c r="CG204" i="7"/>
  <c r="CB204" i="7"/>
  <c r="BU204" i="7"/>
  <c r="BE204" i="7"/>
  <c r="AW204" i="7"/>
  <c r="AL204" i="7"/>
  <c r="AJ204" i="7"/>
  <c r="T204" i="7"/>
  <c r="O204" i="7"/>
  <c r="CV204" i="7" s="1"/>
  <c r="CU203" i="7"/>
  <c r="CS203" i="7"/>
  <c r="CO203" i="7"/>
  <c r="CG203" i="7"/>
  <c r="CB203" i="7"/>
  <c r="BU203" i="7"/>
  <c r="BE203" i="7"/>
  <c r="AW203" i="7"/>
  <c r="AL203" i="7"/>
  <c r="AJ203" i="7"/>
  <c r="T203" i="7"/>
  <c r="O203" i="7"/>
  <c r="CV203" i="7" s="1"/>
  <c r="CU202" i="7"/>
  <c r="CS202" i="7"/>
  <c r="CO202" i="7"/>
  <c r="CG202" i="7"/>
  <c r="CB202" i="7"/>
  <c r="BU202" i="7"/>
  <c r="BE202" i="7"/>
  <c r="AW202" i="7"/>
  <c r="AL202" i="7"/>
  <c r="AJ202" i="7"/>
  <c r="T202" i="7"/>
  <c r="O202" i="7"/>
  <c r="CV202" i="7" s="1"/>
  <c r="CU201" i="7"/>
  <c r="CS201" i="7"/>
  <c r="CO201" i="7"/>
  <c r="CG201" i="7"/>
  <c r="CB201" i="7"/>
  <c r="BU201" i="7"/>
  <c r="BE201" i="7"/>
  <c r="AW201" i="7"/>
  <c r="AL201" i="7"/>
  <c r="AJ201" i="7"/>
  <c r="T201" i="7"/>
  <c r="O201" i="7"/>
  <c r="CV201" i="7" s="1"/>
  <c r="CU200" i="7"/>
  <c r="CS200" i="7"/>
  <c r="CO200" i="7"/>
  <c r="CG200" i="7"/>
  <c r="CB200" i="7"/>
  <c r="BU200" i="7"/>
  <c r="BE200" i="7"/>
  <c r="AW200" i="7"/>
  <c r="AL200" i="7"/>
  <c r="AJ200" i="7"/>
  <c r="T200" i="7"/>
  <c r="O200" i="7"/>
  <c r="CV200" i="7" s="1"/>
  <c r="CU199" i="7"/>
  <c r="CS199" i="7"/>
  <c r="CO199" i="7"/>
  <c r="CG199" i="7"/>
  <c r="CB199" i="7"/>
  <c r="BU199" i="7"/>
  <c r="BE199" i="7"/>
  <c r="AW199" i="7"/>
  <c r="AL199" i="7"/>
  <c r="AJ199" i="7"/>
  <c r="T199" i="7"/>
  <c r="O199" i="7"/>
  <c r="CV199" i="7" s="1"/>
  <c r="CU198" i="7"/>
  <c r="CS198" i="7"/>
  <c r="CO198" i="7"/>
  <c r="CG198" i="7"/>
  <c r="CB198" i="7"/>
  <c r="BU198" i="7"/>
  <c r="BE198" i="7"/>
  <c r="AW198" i="7"/>
  <c r="AL198" i="7"/>
  <c r="AJ198" i="7"/>
  <c r="T198" i="7"/>
  <c r="O198" i="7"/>
  <c r="CV198" i="7" s="1"/>
  <c r="CU197" i="7"/>
  <c r="CS197" i="7"/>
  <c r="CO197" i="7"/>
  <c r="CG197" i="7"/>
  <c r="CB197" i="7"/>
  <c r="BU197" i="7"/>
  <c r="BE197" i="7"/>
  <c r="AW197" i="7"/>
  <c r="AL197" i="7"/>
  <c r="AJ197" i="7"/>
  <c r="T197" i="7"/>
  <c r="O197" i="7"/>
  <c r="CV197" i="7" s="1"/>
  <c r="CU196" i="7"/>
  <c r="CS196" i="7"/>
  <c r="CO196" i="7"/>
  <c r="CG196" i="7"/>
  <c r="CB196" i="7"/>
  <c r="BU196" i="7"/>
  <c r="BE196" i="7"/>
  <c r="AW196" i="7"/>
  <c r="AL196" i="7"/>
  <c r="AJ196" i="7"/>
  <c r="T196" i="7"/>
  <c r="O196" i="7"/>
  <c r="CV196" i="7" s="1"/>
  <c r="CU195" i="7"/>
  <c r="CS195" i="7"/>
  <c r="CO195" i="7"/>
  <c r="CG195" i="7"/>
  <c r="CB195" i="7"/>
  <c r="BU195" i="7"/>
  <c r="BE195" i="7"/>
  <c r="AW195" i="7"/>
  <c r="AL195" i="7"/>
  <c r="AJ195" i="7"/>
  <c r="T195" i="7"/>
  <c r="O195" i="7"/>
  <c r="CV195" i="7" s="1"/>
  <c r="CU194" i="7"/>
  <c r="CS194" i="7"/>
  <c r="CR29" i="26" s="1"/>
  <c r="N28" i="27" s="1"/>
  <c r="CO194" i="7"/>
  <c r="CG194" i="7"/>
  <c r="CB194" i="7"/>
  <c r="BU194" i="7"/>
  <c r="BE194" i="7"/>
  <c r="AW194" i="7"/>
  <c r="AL194" i="7"/>
  <c r="AJ194" i="7"/>
  <c r="T194" i="7"/>
  <c r="S29" i="26" s="1"/>
  <c r="O194" i="7"/>
  <c r="N29" i="26" s="1"/>
  <c r="CU193" i="7"/>
  <c r="CS193" i="7"/>
  <c r="CO193" i="7"/>
  <c r="CG193" i="7"/>
  <c r="CB193" i="7"/>
  <c r="BU193" i="7"/>
  <c r="BE193" i="7"/>
  <c r="AW193" i="7"/>
  <c r="AL193" i="7"/>
  <c r="AJ193" i="7"/>
  <c r="T193" i="7"/>
  <c r="O193" i="7"/>
  <c r="CV193" i="7" s="1"/>
  <c r="CU192" i="7"/>
  <c r="CS192" i="7"/>
  <c r="CO192" i="7"/>
  <c r="CG192" i="7"/>
  <c r="CB192" i="7"/>
  <c r="BU192" i="7"/>
  <c r="BE192" i="7"/>
  <c r="AW192" i="7"/>
  <c r="AL192" i="7"/>
  <c r="AJ192" i="7"/>
  <c r="T192" i="7"/>
  <c r="O192" i="7"/>
  <c r="CV192" i="7" s="1"/>
  <c r="CU191" i="7"/>
  <c r="CS191" i="7"/>
  <c r="CO191" i="7"/>
  <c r="CG191" i="7"/>
  <c r="CB191" i="7"/>
  <c r="BU191" i="7"/>
  <c r="BE191" i="7"/>
  <c r="AW191" i="7"/>
  <c r="AL191" i="7"/>
  <c r="AJ191" i="7"/>
  <c r="T191" i="7"/>
  <c r="O191" i="7"/>
  <c r="CV191" i="7" s="1"/>
  <c r="CU190" i="7"/>
  <c r="CS190" i="7"/>
  <c r="CO190" i="7"/>
  <c r="CG190" i="7"/>
  <c r="CB190" i="7"/>
  <c r="BU190" i="7"/>
  <c r="BE190" i="7"/>
  <c r="AW190" i="7"/>
  <c r="AL190" i="7"/>
  <c r="AJ190" i="7"/>
  <c r="T190" i="7"/>
  <c r="O190" i="7"/>
  <c r="CV190" i="7" s="1"/>
  <c r="CU189" i="7"/>
  <c r="CS189" i="7"/>
  <c r="CO189" i="7"/>
  <c r="CG189" i="7"/>
  <c r="CB189" i="7"/>
  <c r="BU189" i="7"/>
  <c r="BE189" i="7"/>
  <c r="AW189" i="7"/>
  <c r="AL189" i="7"/>
  <c r="AJ189" i="7"/>
  <c r="T189" i="7"/>
  <c r="O189" i="7"/>
  <c r="CV189" i="7" s="1"/>
  <c r="CU188" i="7"/>
  <c r="CS188" i="7"/>
  <c r="CO188" i="7"/>
  <c r="CG188" i="7"/>
  <c r="CB188" i="7"/>
  <c r="BU188" i="7"/>
  <c r="BE188" i="7"/>
  <c r="AW188" i="7"/>
  <c r="AL188" i="7"/>
  <c r="AJ188" i="7"/>
  <c r="T188" i="7"/>
  <c r="O188" i="7"/>
  <c r="CV188" i="7" s="1"/>
  <c r="CU187" i="7"/>
  <c r="CS187" i="7"/>
  <c r="CO187" i="7"/>
  <c r="CG187" i="7"/>
  <c r="CB187" i="7"/>
  <c r="BU187" i="7"/>
  <c r="BE187" i="7"/>
  <c r="AW187" i="7"/>
  <c r="AL187" i="7"/>
  <c r="AJ187" i="7"/>
  <c r="T187" i="7"/>
  <c r="O187" i="7"/>
  <c r="CV187" i="7" s="1"/>
  <c r="CU186" i="7"/>
  <c r="CS186" i="7"/>
  <c r="CO186" i="7"/>
  <c r="CG186" i="7"/>
  <c r="CB186" i="7"/>
  <c r="BU186" i="7"/>
  <c r="BE186" i="7"/>
  <c r="AW186" i="7"/>
  <c r="AL186" i="7"/>
  <c r="AJ186" i="7"/>
  <c r="T186" i="7"/>
  <c r="O186" i="7"/>
  <c r="CV186" i="7" s="1"/>
  <c r="CU185" i="7"/>
  <c r="CS185" i="7"/>
  <c r="CO185" i="7"/>
  <c r="CG185" i="7"/>
  <c r="CB185" i="7"/>
  <c r="BU185" i="7"/>
  <c r="BE185" i="7"/>
  <c r="AW185" i="7"/>
  <c r="AL185" i="7"/>
  <c r="AJ185" i="7"/>
  <c r="T185" i="7"/>
  <c r="O185" i="7"/>
  <c r="CV185" i="7" s="1"/>
  <c r="CU184" i="7"/>
  <c r="CS184" i="7"/>
  <c r="CO184" i="7"/>
  <c r="CG184" i="7"/>
  <c r="CB184" i="7"/>
  <c r="BU184" i="7"/>
  <c r="BE184" i="7"/>
  <c r="AW184" i="7"/>
  <c r="AL184" i="7"/>
  <c r="AJ184" i="7"/>
  <c r="T184" i="7"/>
  <c r="O184" i="7"/>
  <c r="CV184" i="7" s="1"/>
  <c r="CU183" i="7"/>
  <c r="CS183" i="7"/>
  <c r="CO183" i="7"/>
  <c r="CG183" i="7"/>
  <c r="CB183" i="7"/>
  <c r="BU183" i="7"/>
  <c r="BE183" i="7"/>
  <c r="AW183" i="7"/>
  <c r="AL183" i="7"/>
  <c r="AJ183" i="7"/>
  <c r="T183" i="7"/>
  <c r="O183" i="7"/>
  <c r="CV183" i="7" s="1"/>
  <c r="CU182" i="7"/>
  <c r="CS182" i="7"/>
  <c r="CR28" i="26" s="1"/>
  <c r="N27" i="27" s="1"/>
  <c r="CO182" i="7"/>
  <c r="CG182" i="7"/>
  <c r="CB182" i="7"/>
  <c r="BU182" i="7"/>
  <c r="BE182" i="7"/>
  <c r="AW182" i="7"/>
  <c r="AL182" i="7"/>
  <c r="AJ182" i="7"/>
  <c r="T182" i="7"/>
  <c r="S28" i="26" s="1"/>
  <c r="O182" i="7"/>
  <c r="N28" i="26" s="1"/>
  <c r="CU181" i="7"/>
  <c r="CS181" i="7"/>
  <c r="CO181" i="7"/>
  <c r="CG181" i="7"/>
  <c r="CB181" i="7"/>
  <c r="BU181" i="7"/>
  <c r="BE181" i="7"/>
  <c r="AW181" i="7"/>
  <c r="AL181" i="7"/>
  <c r="AJ181" i="7"/>
  <c r="T181" i="7"/>
  <c r="O181" i="7"/>
  <c r="CV181" i="7" s="1"/>
  <c r="CU180" i="7"/>
  <c r="CS180" i="7"/>
  <c r="CO180" i="7"/>
  <c r="CG180" i="7"/>
  <c r="CB180" i="7"/>
  <c r="BU180" i="7"/>
  <c r="BE180" i="7"/>
  <c r="AW180" i="7"/>
  <c r="AL180" i="7"/>
  <c r="AJ180" i="7"/>
  <c r="T180" i="7"/>
  <c r="O180" i="7"/>
  <c r="CV180" i="7" s="1"/>
  <c r="CU179" i="7"/>
  <c r="CS179" i="7"/>
  <c r="CO179" i="7"/>
  <c r="CG179" i="7"/>
  <c r="CB179" i="7"/>
  <c r="BU179" i="7"/>
  <c r="BE179" i="7"/>
  <c r="AW179" i="7"/>
  <c r="AL179" i="7"/>
  <c r="AJ179" i="7"/>
  <c r="T179" i="7"/>
  <c r="O179" i="7"/>
  <c r="CV179" i="7" s="1"/>
  <c r="CU178" i="7"/>
  <c r="CS178" i="7"/>
  <c r="CO178" i="7"/>
  <c r="CG178" i="7"/>
  <c r="CB178" i="7"/>
  <c r="BU178" i="7"/>
  <c r="BE178" i="7"/>
  <c r="AW178" i="7"/>
  <c r="AL178" i="7"/>
  <c r="AJ178" i="7"/>
  <c r="T178" i="7"/>
  <c r="O178" i="7"/>
  <c r="CV178" i="7" s="1"/>
  <c r="CU177" i="7"/>
  <c r="CS177" i="7"/>
  <c r="CO177" i="7"/>
  <c r="CG177" i="7"/>
  <c r="CB177" i="7"/>
  <c r="BU177" i="7"/>
  <c r="BE177" i="7"/>
  <c r="AW177" i="7"/>
  <c r="AL177" i="7"/>
  <c r="AJ177" i="7"/>
  <c r="T177" i="7"/>
  <c r="O177" i="7"/>
  <c r="CV177" i="7" s="1"/>
  <c r="CU176" i="7"/>
  <c r="CS176" i="7"/>
  <c r="CO176" i="7"/>
  <c r="CG176" i="7"/>
  <c r="CB176" i="7"/>
  <c r="BU176" i="7"/>
  <c r="BE176" i="7"/>
  <c r="AW176" i="7"/>
  <c r="AL176" i="7"/>
  <c r="AJ176" i="7"/>
  <c r="T176" i="7"/>
  <c r="O176" i="7"/>
  <c r="CV176" i="7" s="1"/>
  <c r="CU175" i="7"/>
  <c r="CS175" i="7"/>
  <c r="CO175" i="7"/>
  <c r="CG175" i="7"/>
  <c r="CB175" i="7"/>
  <c r="BU175" i="7"/>
  <c r="BE175" i="7"/>
  <c r="AW175" i="7"/>
  <c r="AL175" i="7"/>
  <c r="AJ175" i="7"/>
  <c r="T175" i="7"/>
  <c r="O175" i="7"/>
  <c r="CV175" i="7" s="1"/>
  <c r="CU174" i="7"/>
  <c r="CS174" i="7"/>
  <c r="CO174" i="7"/>
  <c r="CG174" i="7"/>
  <c r="CB174" i="7"/>
  <c r="BU174" i="7"/>
  <c r="BE174" i="7"/>
  <c r="AW174" i="7"/>
  <c r="AL174" i="7"/>
  <c r="AJ174" i="7"/>
  <c r="T174" i="7"/>
  <c r="O174" i="7"/>
  <c r="CV174" i="7" s="1"/>
  <c r="CU173" i="7"/>
  <c r="CS173" i="7"/>
  <c r="CO173" i="7"/>
  <c r="CG173" i="7"/>
  <c r="CB173" i="7"/>
  <c r="BU173" i="7"/>
  <c r="BE173" i="7"/>
  <c r="AW173" i="7"/>
  <c r="AL173" i="7"/>
  <c r="AJ173" i="7"/>
  <c r="T173" i="7"/>
  <c r="O173" i="7"/>
  <c r="CV173" i="7" s="1"/>
  <c r="CU172" i="7"/>
  <c r="CS172" i="7"/>
  <c r="CO172" i="7"/>
  <c r="CG172" i="7"/>
  <c r="CB172" i="7"/>
  <c r="BU172" i="7"/>
  <c r="BE172" i="7"/>
  <c r="AW172" i="7"/>
  <c r="AL172" i="7"/>
  <c r="AJ172" i="7"/>
  <c r="T172" i="7"/>
  <c r="O172" i="7"/>
  <c r="CV172" i="7" s="1"/>
  <c r="CU171" i="7"/>
  <c r="CS171" i="7"/>
  <c r="CO171" i="7"/>
  <c r="CG171" i="7"/>
  <c r="CB171" i="7"/>
  <c r="BU171" i="7"/>
  <c r="BE171" i="7"/>
  <c r="AW171" i="7"/>
  <c r="AL171" i="7"/>
  <c r="AJ171" i="7"/>
  <c r="T171" i="7"/>
  <c r="O171" i="7"/>
  <c r="CV171" i="7" s="1"/>
  <c r="CU170" i="7"/>
  <c r="CS170" i="7"/>
  <c r="CR27" i="26" s="1"/>
  <c r="N26" i="27" s="1"/>
  <c r="CO170" i="7"/>
  <c r="CG170" i="7"/>
  <c r="CB170" i="7"/>
  <c r="BU170" i="7"/>
  <c r="BE170" i="7"/>
  <c r="AW170" i="7"/>
  <c r="AL170" i="7"/>
  <c r="AJ170" i="7"/>
  <c r="T170" i="7"/>
  <c r="S27" i="26" s="1"/>
  <c r="O170" i="7"/>
  <c r="N27" i="26" s="1"/>
  <c r="CU169" i="7"/>
  <c r="CS169" i="7"/>
  <c r="CO169" i="7"/>
  <c r="CG169" i="7"/>
  <c r="CB169" i="7"/>
  <c r="BU169" i="7"/>
  <c r="BE169" i="7"/>
  <c r="AW169" i="7"/>
  <c r="AL169" i="7"/>
  <c r="AJ169" i="7"/>
  <c r="T169" i="7"/>
  <c r="O169" i="7"/>
  <c r="CV169" i="7" s="1"/>
  <c r="CU168" i="7"/>
  <c r="CS168" i="7"/>
  <c r="CO168" i="7"/>
  <c r="CG168" i="7"/>
  <c r="CB168" i="7"/>
  <c r="BU168" i="7"/>
  <c r="BE168" i="7"/>
  <c r="AW168" i="7"/>
  <c r="AL168" i="7"/>
  <c r="AJ168" i="7"/>
  <c r="T168" i="7"/>
  <c r="O168" i="7"/>
  <c r="CV168" i="7" s="1"/>
  <c r="CU167" i="7"/>
  <c r="CS167" i="7"/>
  <c r="CO167" i="7"/>
  <c r="CG167" i="7"/>
  <c r="CB167" i="7"/>
  <c r="BU167" i="7"/>
  <c r="BE167" i="7"/>
  <c r="AW167" i="7"/>
  <c r="AL167" i="7"/>
  <c r="AJ167" i="7"/>
  <c r="T167" i="7"/>
  <c r="O167" i="7"/>
  <c r="CV167" i="7" s="1"/>
  <c r="CU166" i="7"/>
  <c r="CS166" i="7"/>
  <c r="CO166" i="7"/>
  <c r="CG166" i="7"/>
  <c r="CB166" i="7"/>
  <c r="BU166" i="7"/>
  <c r="BE166" i="7"/>
  <c r="AW166" i="7"/>
  <c r="AL166" i="7"/>
  <c r="AJ166" i="7"/>
  <c r="T166" i="7"/>
  <c r="O166" i="7"/>
  <c r="CV166" i="7" s="1"/>
  <c r="CU165" i="7"/>
  <c r="CS165" i="7"/>
  <c r="CO165" i="7"/>
  <c r="CG165" i="7"/>
  <c r="CB165" i="7"/>
  <c r="BU165" i="7"/>
  <c r="BE165" i="7"/>
  <c r="AW165" i="7"/>
  <c r="AL165" i="7"/>
  <c r="AJ165" i="7"/>
  <c r="T165" i="7"/>
  <c r="O165" i="7"/>
  <c r="CV165" i="7" s="1"/>
  <c r="CU164" i="7"/>
  <c r="CS164" i="7"/>
  <c r="CO164" i="7"/>
  <c r="CG164" i="7"/>
  <c r="CB164" i="7"/>
  <c r="BU164" i="7"/>
  <c r="BE164" i="7"/>
  <c r="AW164" i="7"/>
  <c r="AL164" i="7"/>
  <c r="AJ164" i="7"/>
  <c r="T164" i="7"/>
  <c r="O164" i="7"/>
  <c r="CV164" i="7" s="1"/>
  <c r="CU163" i="7"/>
  <c r="CS163" i="7"/>
  <c r="CO163" i="7"/>
  <c r="CG163" i="7"/>
  <c r="CB163" i="7"/>
  <c r="BU163" i="7"/>
  <c r="BE163" i="7"/>
  <c r="AW163" i="7"/>
  <c r="AL163" i="7"/>
  <c r="AJ163" i="7"/>
  <c r="T163" i="7"/>
  <c r="O163" i="7"/>
  <c r="CV163" i="7" s="1"/>
  <c r="CU162" i="7"/>
  <c r="CS162" i="7"/>
  <c r="CO162" i="7"/>
  <c r="CG162" i="7"/>
  <c r="CB162" i="7"/>
  <c r="BU162" i="7"/>
  <c r="BE162" i="7"/>
  <c r="AW162" i="7"/>
  <c r="AL162" i="7"/>
  <c r="AJ162" i="7"/>
  <c r="T162" i="7"/>
  <c r="O162" i="7"/>
  <c r="CV162" i="7" s="1"/>
  <c r="CU161" i="7"/>
  <c r="CS161" i="7"/>
  <c r="CO161" i="7"/>
  <c r="CG161" i="7"/>
  <c r="CB161" i="7"/>
  <c r="BU161" i="7"/>
  <c r="BE161" i="7"/>
  <c r="AW161" i="7"/>
  <c r="AL161" i="7"/>
  <c r="AJ161" i="7"/>
  <c r="T161" i="7"/>
  <c r="O161" i="7"/>
  <c r="CV161" i="7" s="1"/>
  <c r="CU160" i="7"/>
  <c r="CS160" i="7"/>
  <c r="CO160" i="7"/>
  <c r="CG160" i="7"/>
  <c r="CB160" i="7"/>
  <c r="BU160" i="7"/>
  <c r="BE160" i="7"/>
  <c r="AW160" i="7"/>
  <c r="AL160" i="7"/>
  <c r="AJ160" i="7"/>
  <c r="T160" i="7"/>
  <c r="O160" i="7"/>
  <c r="CV160" i="7" s="1"/>
  <c r="CU159" i="7"/>
  <c r="CS159" i="7"/>
  <c r="CO159" i="7"/>
  <c r="CG159" i="7"/>
  <c r="CB159" i="7"/>
  <c r="BU159" i="7"/>
  <c r="BE159" i="7"/>
  <c r="AW159" i="7"/>
  <c r="AL159" i="7"/>
  <c r="AJ159" i="7"/>
  <c r="T159" i="7"/>
  <c r="O159" i="7"/>
  <c r="CV159" i="7" s="1"/>
  <c r="CU158" i="7"/>
  <c r="CS158" i="7"/>
  <c r="CR26" i="26" s="1"/>
  <c r="N25" i="27" s="1"/>
  <c r="CO158" i="7"/>
  <c r="CG158" i="7"/>
  <c r="CB158" i="7"/>
  <c r="BU158" i="7"/>
  <c r="BE158" i="7"/>
  <c r="AW158" i="7"/>
  <c r="AL158" i="7"/>
  <c r="AJ158" i="7"/>
  <c r="T158" i="7"/>
  <c r="S26" i="26" s="1"/>
  <c r="O158" i="7"/>
  <c r="N26" i="26" s="1"/>
  <c r="CU157" i="7"/>
  <c r="CS157" i="7"/>
  <c r="CO157" i="7"/>
  <c r="CG157" i="7"/>
  <c r="CB157" i="7"/>
  <c r="BU157" i="7"/>
  <c r="BE157" i="7"/>
  <c r="AW157" i="7"/>
  <c r="AL157" i="7"/>
  <c r="AJ157" i="7"/>
  <c r="T157" i="7"/>
  <c r="O157" i="7"/>
  <c r="CV157" i="7" s="1"/>
  <c r="CU156" i="7"/>
  <c r="CS156" i="7"/>
  <c r="CO156" i="7"/>
  <c r="CG156" i="7"/>
  <c r="CB156" i="7"/>
  <c r="BU156" i="7"/>
  <c r="BE156" i="7"/>
  <c r="AW156" i="7"/>
  <c r="AL156" i="7"/>
  <c r="AJ156" i="7"/>
  <c r="T156" i="7"/>
  <c r="O156" i="7"/>
  <c r="CV156" i="7" s="1"/>
  <c r="CU155" i="7"/>
  <c r="CS155" i="7"/>
  <c r="CO155" i="7"/>
  <c r="CG155" i="7"/>
  <c r="CB155" i="7"/>
  <c r="BU155" i="7"/>
  <c r="BE155" i="7"/>
  <c r="AW155" i="7"/>
  <c r="AL155" i="7"/>
  <c r="AJ155" i="7"/>
  <c r="T155" i="7"/>
  <c r="O155" i="7"/>
  <c r="CV155" i="7" s="1"/>
  <c r="CU154" i="7"/>
  <c r="CS154" i="7"/>
  <c r="CO154" i="7"/>
  <c r="CG154" i="7"/>
  <c r="CB154" i="7"/>
  <c r="BU154" i="7"/>
  <c r="BE154" i="7"/>
  <c r="AW154" i="7"/>
  <c r="AL154" i="7"/>
  <c r="AJ154" i="7"/>
  <c r="T154" i="7"/>
  <c r="O154" i="7"/>
  <c r="CV154" i="7" s="1"/>
  <c r="CU153" i="7"/>
  <c r="CS153" i="7"/>
  <c r="CO153" i="7"/>
  <c r="CG153" i="7"/>
  <c r="CB153" i="7"/>
  <c r="BU153" i="7"/>
  <c r="BE153" i="7"/>
  <c r="AW153" i="7"/>
  <c r="AL153" i="7"/>
  <c r="AJ153" i="7"/>
  <c r="T153" i="7"/>
  <c r="O153" i="7"/>
  <c r="CV153" i="7" s="1"/>
  <c r="CU152" i="7"/>
  <c r="CS152" i="7"/>
  <c r="CO152" i="7"/>
  <c r="CG152" i="7"/>
  <c r="CB152" i="7"/>
  <c r="BU152" i="7"/>
  <c r="BE152" i="7"/>
  <c r="AW152" i="7"/>
  <c r="AL152" i="7"/>
  <c r="AJ152" i="7"/>
  <c r="T152" i="7"/>
  <c r="O152" i="7"/>
  <c r="CV152" i="7" s="1"/>
  <c r="CU151" i="7"/>
  <c r="CS151" i="7"/>
  <c r="CO151" i="7"/>
  <c r="CG151" i="7"/>
  <c r="CB151" i="7"/>
  <c r="BU151" i="7"/>
  <c r="BE151" i="7"/>
  <c r="AW151" i="7"/>
  <c r="AL151" i="7"/>
  <c r="AJ151" i="7"/>
  <c r="T151" i="7"/>
  <c r="O151" i="7"/>
  <c r="CV151" i="7" s="1"/>
  <c r="CU150" i="7"/>
  <c r="CS150" i="7"/>
  <c r="CO150" i="7"/>
  <c r="CG150" i="7"/>
  <c r="CB150" i="7"/>
  <c r="BU150" i="7"/>
  <c r="BE150" i="7"/>
  <c r="AW150" i="7"/>
  <c r="AL150" i="7"/>
  <c r="AJ150" i="7"/>
  <c r="T150" i="7"/>
  <c r="O150" i="7"/>
  <c r="CV150" i="7" s="1"/>
  <c r="CU149" i="7"/>
  <c r="CS149" i="7"/>
  <c r="CO149" i="7"/>
  <c r="CG149" i="7"/>
  <c r="CB149" i="7"/>
  <c r="BU149" i="7"/>
  <c r="BE149" i="7"/>
  <c r="AW149" i="7"/>
  <c r="AL149" i="7"/>
  <c r="AJ149" i="7"/>
  <c r="T149" i="7"/>
  <c r="O149" i="7"/>
  <c r="CV149" i="7" s="1"/>
  <c r="CU148" i="7"/>
  <c r="CS148" i="7"/>
  <c r="CO148" i="7"/>
  <c r="CG148" i="7"/>
  <c r="CB148" i="7"/>
  <c r="BU148" i="7"/>
  <c r="BE148" i="7"/>
  <c r="AW148" i="7"/>
  <c r="AL148" i="7"/>
  <c r="AJ148" i="7"/>
  <c r="T148" i="7"/>
  <c r="O148" i="7"/>
  <c r="CV148" i="7" s="1"/>
  <c r="CU147" i="7"/>
  <c r="CS147" i="7"/>
  <c r="CO147" i="7"/>
  <c r="CG147" i="7"/>
  <c r="CB147" i="7"/>
  <c r="BU147" i="7"/>
  <c r="BE147" i="7"/>
  <c r="AW147" i="7"/>
  <c r="AL147" i="7"/>
  <c r="AJ147" i="7"/>
  <c r="T147" i="7"/>
  <c r="O147" i="7"/>
  <c r="CV147" i="7" s="1"/>
  <c r="CU146" i="7"/>
  <c r="CS146" i="7"/>
  <c r="CR25" i="26" s="1"/>
  <c r="N24" i="27" s="1"/>
  <c r="CO146" i="7"/>
  <c r="CG146" i="7"/>
  <c r="CB146" i="7"/>
  <c r="BU146" i="7"/>
  <c r="BE146" i="7"/>
  <c r="AW146" i="7"/>
  <c r="AL146" i="7"/>
  <c r="AJ146" i="7"/>
  <c r="T146" i="7"/>
  <c r="S25" i="26" s="1"/>
  <c r="O146" i="7"/>
  <c r="N25" i="26" s="1"/>
  <c r="CU145" i="7"/>
  <c r="CS145" i="7"/>
  <c r="CO145" i="7"/>
  <c r="CG145" i="7"/>
  <c r="CB145" i="7"/>
  <c r="BU145" i="7"/>
  <c r="BE145" i="7"/>
  <c r="AW145" i="7"/>
  <c r="AL145" i="7"/>
  <c r="AJ145" i="7"/>
  <c r="T145" i="7"/>
  <c r="O145" i="7"/>
  <c r="CV145" i="7" s="1"/>
  <c r="CU144" i="7"/>
  <c r="CS144" i="7"/>
  <c r="CO144" i="7"/>
  <c r="CG144" i="7"/>
  <c r="CB144" i="7"/>
  <c r="BU144" i="7"/>
  <c r="BE144" i="7"/>
  <c r="AW144" i="7"/>
  <c r="AL144" i="7"/>
  <c r="AJ144" i="7"/>
  <c r="T144" i="7"/>
  <c r="O144" i="7"/>
  <c r="CV144" i="7" s="1"/>
  <c r="CU143" i="7"/>
  <c r="CS143" i="7"/>
  <c r="CO143" i="7"/>
  <c r="CG143" i="7"/>
  <c r="CB143" i="7"/>
  <c r="BU143" i="7"/>
  <c r="BE143" i="7"/>
  <c r="AW143" i="7"/>
  <c r="AL143" i="7"/>
  <c r="AJ143" i="7"/>
  <c r="T143" i="7"/>
  <c r="O143" i="7"/>
  <c r="CV143" i="7" s="1"/>
  <c r="CU142" i="7"/>
  <c r="CS142" i="7"/>
  <c r="CO142" i="7"/>
  <c r="CG142" i="7"/>
  <c r="CB142" i="7"/>
  <c r="BU142" i="7"/>
  <c r="BE142" i="7"/>
  <c r="AW142" i="7"/>
  <c r="AL142" i="7"/>
  <c r="AJ142" i="7"/>
  <c r="T142" i="7"/>
  <c r="O142" i="7"/>
  <c r="CV142" i="7" s="1"/>
  <c r="CU141" i="7"/>
  <c r="CS141" i="7"/>
  <c r="CO141" i="7"/>
  <c r="CG141" i="7"/>
  <c r="CB141" i="7"/>
  <c r="BU141" i="7"/>
  <c r="BE141" i="7"/>
  <c r="AW141" i="7"/>
  <c r="AL141" i="7"/>
  <c r="AJ141" i="7"/>
  <c r="T141" i="7"/>
  <c r="O141" i="7"/>
  <c r="CV141" i="7" s="1"/>
  <c r="CU140" i="7"/>
  <c r="CS140" i="7"/>
  <c r="CO140" i="7"/>
  <c r="CG140" i="7"/>
  <c r="CB140" i="7"/>
  <c r="BU140" i="7"/>
  <c r="BE140" i="7"/>
  <c r="AW140" i="7"/>
  <c r="AL140" i="7"/>
  <c r="AJ140" i="7"/>
  <c r="T140" i="7"/>
  <c r="O140" i="7"/>
  <c r="CV140" i="7" s="1"/>
  <c r="CU139" i="7"/>
  <c r="CS139" i="7"/>
  <c r="CO139" i="7"/>
  <c r="CG139" i="7"/>
  <c r="CB139" i="7"/>
  <c r="BU139" i="7"/>
  <c r="BE139" i="7"/>
  <c r="AW139" i="7"/>
  <c r="AL139" i="7"/>
  <c r="AJ139" i="7"/>
  <c r="T139" i="7"/>
  <c r="O139" i="7"/>
  <c r="CV139" i="7" s="1"/>
  <c r="CU138" i="7"/>
  <c r="CS138" i="7"/>
  <c r="CO138" i="7"/>
  <c r="CG138" i="7"/>
  <c r="CB138" i="7"/>
  <c r="BU138" i="7"/>
  <c r="BE138" i="7"/>
  <c r="AW138" i="7"/>
  <c r="AL138" i="7"/>
  <c r="AJ138" i="7"/>
  <c r="T138" i="7"/>
  <c r="O138" i="7"/>
  <c r="CV138" i="7" s="1"/>
  <c r="CU137" i="7"/>
  <c r="CS137" i="7"/>
  <c r="CO137" i="7"/>
  <c r="CG137" i="7"/>
  <c r="CB137" i="7"/>
  <c r="BU137" i="7"/>
  <c r="BE137" i="7"/>
  <c r="AW137" i="7"/>
  <c r="AL137" i="7"/>
  <c r="AJ137" i="7"/>
  <c r="T137" i="7"/>
  <c r="O137" i="7"/>
  <c r="CV137" i="7" s="1"/>
  <c r="CU136" i="7"/>
  <c r="CS136" i="7"/>
  <c r="CO136" i="7"/>
  <c r="CG136" i="7"/>
  <c r="CB136" i="7"/>
  <c r="BU136" i="7"/>
  <c r="BE136" i="7"/>
  <c r="AW136" i="7"/>
  <c r="AL136" i="7"/>
  <c r="AJ136" i="7"/>
  <c r="T136" i="7"/>
  <c r="O136" i="7"/>
  <c r="CV136" i="7" s="1"/>
  <c r="CU135" i="7"/>
  <c r="CS135" i="7"/>
  <c r="CO135" i="7"/>
  <c r="CG135" i="7"/>
  <c r="CB135" i="7"/>
  <c r="BU135" i="7"/>
  <c r="BE135" i="7"/>
  <c r="AW135" i="7"/>
  <c r="AL135" i="7"/>
  <c r="AJ135" i="7"/>
  <c r="T135" i="7"/>
  <c r="O135" i="7"/>
  <c r="CV135" i="7" s="1"/>
  <c r="CU134" i="7"/>
  <c r="CS134" i="7"/>
  <c r="CR24" i="26" s="1"/>
  <c r="N23" i="27" s="1"/>
  <c r="CO134" i="7"/>
  <c r="CG134" i="7"/>
  <c r="CB134" i="7"/>
  <c r="BU134" i="7"/>
  <c r="BE134" i="7"/>
  <c r="AW134" i="7"/>
  <c r="AL134" i="7"/>
  <c r="AJ134" i="7"/>
  <c r="T134" i="7"/>
  <c r="S24" i="26" s="1"/>
  <c r="O134" i="7"/>
  <c r="N24" i="26" s="1"/>
  <c r="CT133" i="7"/>
  <c r="CU133" i="7" s="1"/>
  <c r="CS133" i="7"/>
  <c r="CO133" i="7"/>
  <c r="CG133" i="7"/>
  <c r="CB133" i="7"/>
  <c r="BU133" i="7"/>
  <c r="BE133" i="7"/>
  <c r="AW133" i="7"/>
  <c r="AL133" i="7"/>
  <c r="AJ133" i="7"/>
  <c r="T133" i="7"/>
  <c r="O133" i="7"/>
  <c r="CV133" i="7" s="1"/>
  <c r="CT132" i="7"/>
  <c r="CU132" i="7" s="1"/>
  <c r="CS132" i="7"/>
  <c r="CO132" i="7"/>
  <c r="CG132" i="7"/>
  <c r="CB132" i="7"/>
  <c r="BU132" i="7"/>
  <c r="BE132" i="7"/>
  <c r="AW132" i="7"/>
  <c r="AL132" i="7"/>
  <c r="AJ132" i="7"/>
  <c r="T132" i="7"/>
  <c r="O132" i="7"/>
  <c r="CV132" i="7" s="1"/>
  <c r="CT131" i="7"/>
  <c r="CU131" i="7" s="1"/>
  <c r="CS131" i="7"/>
  <c r="CO131" i="7"/>
  <c r="CG131" i="7"/>
  <c r="CB131" i="7"/>
  <c r="BU131" i="7"/>
  <c r="BE131" i="7"/>
  <c r="AW131" i="7"/>
  <c r="AL131" i="7"/>
  <c r="AJ131" i="7"/>
  <c r="T131" i="7"/>
  <c r="O131" i="7"/>
  <c r="CV131" i="7" s="1"/>
  <c r="CT130" i="7"/>
  <c r="CU130" i="7" s="1"/>
  <c r="CS130" i="7"/>
  <c r="CO130" i="7"/>
  <c r="CG130" i="7"/>
  <c r="CB130" i="7"/>
  <c r="BU130" i="7"/>
  <c r="BE130" i="7"/>
  <c r="AW130" i="7"/>
  <c r="AL130" i="7"/>
  <c r="AJ130" i="7"/>
  <c r="T130" i="7"/>
  <c r="O130" i="7"/>
  <c r="CV130" i="7" s="1"/>
  <c r="CT129" i="7"/>
  <c r="CS23" i="26" s="1"/>
  <c r="CT23" i="26" s="1"/>
  <c r="O22" i="27" s="1"/>
  <c r="CS129" i="7"/>
  <c r="CO129" i="7"/>
  <c r="CG129" i="7"/>
  <c r="CB129" i="7"/>
  <c r="BU129" i="7"/>
  <c r="BE129" i="7"/>
  <c r="AW129" i="7"/>
  <c r="AL129" i="7"/>
  <c r="AJ129" i="7"/>
  <c r="T129" i="7"/>
  <c r="O129" i="7"/>
  <c r="CU128" i="7"/>
  <c r="CS128" i="7"/>
  <c r="CO128" i="7"/>
  <c r="CG128" i="7"/>
  <c r="CB128" i="7"/>
  <c r="BU128" i="7"/>
  <c r="BE128" i="7"/>
  <c r="AW128" i="7"/>
  <c r="AL128" i="7"/>
  <c r="AJ128" i="7"/>
  <c r="T128" i="7"/>
  <c r="O128" i="7"/>
  <c r="CV128" i="7" s="1"/>
  <c r="CU127" i="7"/>
  <c r="CS127" i="7"/>
  <c r="CO127" i="7"/>
  <c r="CG127" i="7"/>
  <c r="CB127" i="7"/>
  <c r="BU127" i="7"/>
  <c r="BE127" i="7"/>
  <c r="AW127" i="7"/>
  <c r="AL127" i="7"/>
  <c r="AJ127" i="7"/>
  <c r="T127" i="7"/>
  <c r="O127" i="7"/>
  <c r="CV127" i="7" s="1"/>
  <c r="CU126" i="7"/>
  <c r="CS126" i="7"/>
  <c r="CO126" i="7"/>
  <c r="CG126" i="7"/>
  <c r="CB126" i="7"/>
  <c r="BU126" i="7"/>
  <c r="BE126" i="7"/>
  <c r="AW126" i="7"/>
  <c r="AL126" i="7"/>
  <c r="AJ126" i="7"/>
  <c r="T126" i="7"/>
  <c r="O126" i="7"/>
  <c r="CV126" i="7" s="1"/>
  <c r="CU125" i="7"/>
  <c r="CS125" i="7"/>
  <c r="CO125" i="7"/>
  <c r="CG125" i="7"/>
  <c r="CB125" i="7"/>
  <c r="BU125" i="7"/>
  <c r="BE125" i="7"/>
  <c r="AW125" i="7"/>
  <c r="AL125" i="7"/>
  <c r="AJ125" i="7"/>
  <c r="T125" i="7"/>
  <c r="O125" i="7"/>
  <c r="CV125" i="7" s="1"/>
  <c r="CU124" i="7"/>
  <c r="CS124" i="7"/>
  <c r="CO124" i="7"/>
  <c r="CG124" i="7"/>
  <c r="CB124" i="7"/>
  <c r="BU124" i="7"/>
  <c r="BE124" i="7"/>
  <c r="AW124" i="7"/>
  <c r="AL124" i="7"/>
  <c r="AJ124" i="7"/>
  <c r="T124" i="7"/>
  <c r="O124" i="7"/>
  <c r="CV124" i="7" s="1"/>
  <c r="CU123" i="7"/>
  <c r="CS123" i="7"/>
  <c r="CO123" i="7"/>
  <c r="CG123" i="7"/>
  <c r="CB123" i="7"/>
  <c r="BU123" i="7"/>
  <c r="BE123" i="7"/>
  <c r="AW123" i="7"/>
  <c r="AL123" i="7"/>
  <c r="AJ123" i="7"/>
  <c r="T123" i="7"/>
  <c r="O123" i="7"/>
  <c r="CV123" i="7" s="1"/>
  <c r="CU122" i="7"/>
  <c r="CS122" i="7"/>
  <c r="CR23" i="26" s="1"/>
  <c r="N22" i="27" s="1"/>
  <c r="CO122" i="7"/>
  <c r="CG122" i="7"/>
  <c r="CB122" i="7"/>
  <c r="BU122" i="7"/>
  <c r="BE122" i="7"/>
  <c r="AW122" i="7"/>
  <c r="AL122" i="7"/>
  <c r="AJ122" i="7"/>
  <c r="T122" i="7"/>
  <c r="S23" i="26" s="1"/>
  <c r="O122" i="7"/>
  <c r="N23" i="26" s="1"/>
  <c r="CU121" i="7"/>
  <c r="CS121" i="7"/>
  <c r="CO121" i="7"/>
  <c r="CG121" i="7"/>
  <c r="CB121" i="7"/>
  <c r="BU121" i="7"/>
  <c r="BE121" i="7"/>
  <c r="AW121" i="7"/>
  <c r="AL121" i="7"/>
  <c r="AJ121" i="7"/>
  <c r="T121" i="7"/>
  <c r="O121" i="7"/>
  <c r="CV121" i="7" s="1"/>
  <c r="CU120" i="7"/>
  <c r="CS120" i="7"/>
  <c r="CO120" i="7"/>
  <c r="CG120" i="7"/>
  <c r="CB120" i="7"/>
  <c r="BU120" i="7"/>
  <c r="BE120" i="7"/>
  <c r="AW120" i="7"/>
  <c r="AL120" i="7"/>
  <c r="AJ120" i="7"/>
  <c r="T120" i="7"/>
  <c r="O120" i="7"/>
  <c r="CV120" i="7" s="1"/>
  <c r="CU119" i="7"/>
  <c r="CS119" i="7"/>
  <c r="CO119" i="7"/>
  <c r="CG119" i="7"/>
  <c r="CB119" i="7"/>
  <c r="BU119" i="7"/>
  <c r="BE119" i="7"/>
  <c r="AW119" i="7"/>
  <c r="AL119" i="7"/>
  <c r="AJ119" i="7"/>
  <c r="T119" i="7"/>
  <c r="O119" i="7"/>
  <c r="CV119" i="7" s="1"/>
  <c r="CU118" i="7"/>
  <c r="CS118" i="7"/>
  <c r="CO118" i="7"/>
  <c r="CG118" i="7"/>
  <c r="CB118" i="7"/>
  <c r="BU118" i="7"/>
  <c r="BE118" i="7"/>
  <c r="AW118" i="7"/>
  <c r="AL118" i="7"/>
  <c r="AJ118" i="7"/>
  <c r="T118" i="7"/>
  <c r="O118" i="7"/>
  <c r="CV118" i="7" s="1"/>
  <c r="CU117" i="7"/>
  <c r="CS117" i="7"/>
  <c r="CO117" i="7"/>
  <c r="CG117" i="7"/>
  <c r="CB117" i="7"/>
  <c r="BU117" i="7"/>
  <c r="BE117" i="7"/>
  <c r="AW117" i="7"/>
  <c r="AL117" i="7"/>
  <c r="AJ117" i="7"/>
  <c r="T117" i="7"/>
  <c r="O117" i="7"/>
  <c r="CV117" i="7" s="1"/>
  <c r="CU116" i="7"/>
  <c r="CS116" i="7"/>
  <c r="CO116" i="7"/>
  <c r="CG116" i="7"/>
  <c r="CB116" i="7"/>
  <c r="BU116" i="7"/>
  <c r="BE116" i="7"/>
  <c r="AW116" i="7"/>
  <c r="AL116" i="7"/>
  <c r="AJ116" i="7"/>
  <c r="T116" i="7"/>
  <c r="O116" i="7"/>
  <c r="CV116" i="7" s="1"/>
  <c r="CU115" i="7"/>
  <c r="CS115" i="7"/>
  <c r="CO115" i="7"/>
  <c r="CG115" i="7"/>
  <c r="CB115" i="7"/>
  <c r="BU115" i="7"/>
  <c r="BE115" i="7"/>
  <c r="AW115" i="7"/>
  <c r="AL115" i="7"/>
  <c r="AJ115" i="7"/>
  <c r="T115" i="7"/>
  <c r="O115" i="7"/>
  <c r="CV115" i="7" s="1"/>
  <c r="CU114" i="7"/>
  <c r="CS114" i="7"/>
  <c r="CO114" i="7"/>
  <c r="CG114" i="7"/>
  <c r="CB114" i="7"/>
  <c r="BU114" i="7"/>
  <c r="BE114" i="7"/>
  <c r="AW114" i="7"/>
  <c r="AL114" i="7"/>
  <c r="AJ114" i="7"/>
  <c r="T114" i="7"/>
  <c r="O114" i="7"/>
  <c r="CV114" i="7" s="1"/>
  <c r="CU113" i="7"/>
  <c r="CS113" i="7"/>
  <c r="CO113" i="7"/>
  <c r="CG113" i="7"/>
  <c r="CB113" i="7"/>
  <c r="BU113" i="7"/>
  <c r="BE113" i="7"/>
  <c r="AW113" i="7"/>
  <c r="AL113" i="7"/>
  <c r="AJ113" i="7"/>
  <c r="T113" i="7"/>
  <c r="O113" i="7"/>
  <c r="CV113" i="7" s="1"/>
  <c r="CU112" i="7"/>
  <c r="CS112" i="7"/>
  <c r="CO112" i="7"/>
  <c r="CG112" i="7"/>
  <c r="CB112" i="7"/>
  <c r="BU112" i="7"/>
  <c r="BE112" i="7"/>
  <c r="AW112" i="7"/>
  <c r="AL112" i="7"/>
  <c r="AJ112" i="7"/>
  <c r="T112" i="7"/>
  <c r="O112" i="7"/>
  <c r="CV112" i="7" s="1"/>
  <c r="CU111" i="7"/>
  <c r="CS111" i="7"/>
  <c r="CO111" i="7"/>
  <c r="CG111" i="7"/>
  <c r="CB111" i="7"/>
  <c r="BU111" i="7"/>
  <c r="BE111" i="7"/>
  <c r="AW111" i="7"/>
  <c r="AL111" i="7"/>
  <c r="AJ111" i="7"/>
  <c r="T111" i="7"/>
  <c r="O111" i="7"/>
  <c r="CV111" i="7" s="1"/>
  <c r="CU110" i="7"/>
  <c r="CS110" i="7"/>
  <c r="CR22" i="26" s="1"/>
  <c r="N21" i="27" s="1"/>
  <c r="CO110" i="7"/>
  <c r="CG110" i="7"/>
  <c r="CB110" i="7"/>
  <c r="BU110" i="7"/>
  <c r="BE110" i="7"/>
  <c r="AW110" i="7"/>
  <c r="AL110" i="7"/>
  <c r="AJ110" i="7"/>
  <c r="T110" i="7"/>
  <c r="S22" i="26" s="1"/>
  <c r="O110" i="7"/>
  <c r="N22" i="26" s="1"/>
  <c r="CU109" i="7"/>
  <c r="CS109" i="7"/>
  <c r="CO109" i="7"/>
  <c r="CG109" i="7"/>
  <c r="CB109" i="7"/>
  <c r="BU109" i="7"/>
  <c r="BE109" i="7"/>
  <c r="AW109" i="7"/>
  <c r="AL109" i="7"/>
  <c r="AJ109" i="7"/>
  <c r="T109" i="7"/>
  <c r="O109" i="7"/>
  <c r="CV109" i="7" s="1"/>
  <c r="CU108" i="7"/>
  <c r="CS108" i="7"/>
  <c r="CO108" i="7"/>
  <c r="CG108" i="7"/>
  <c r="CB108" i="7"/>
  <c r="BU108" i="7"/>
  <c r="BE108" i="7"/>
  <c r="AW108" i="7"/>
  <c r="AL108" i="7"/>
  <c r="AJ108" i="7"/>
  <c r="T108" i="7"/>
  <c r="O108" i="7"/>
  <c r="CV108" i="7" s="1"/>
  <c r="CU107" i="7"/>
  <c r="CS107" i="7"/>
  <c r="CO107" i="7"/>
  <c r="CG107" i="7"/>
  <c r="CB107" i="7"/>
  <c r="BU107" i="7"/>
  <c r="BE107" i="7"/>
  <c r="AW107" i="7"/>
  <c r="AL107" i="7"/>
  <c r="AJ107" i="7"/>
  <c r="T107" i="7"/>
  <c r="O107" i="7"/>
  <c r="CV107" i="7" s="1"/>
  <c r="CU106" i="7"/>
  <c r="CS106" i="7"/>
  <c r="CO106" i="7"/>
  <c r="CG106" i="7"/>
  <c r="CB106" i="7"/>
  <c r="BU106" i="7"/>
  <c r="BE106" i="7"/>
  <c r="AW106" i="7"/>
  <c r="AL106" i="7"/>
  <c r="AJ106" i="7"/>
  <c r="T106" i="7"/>
  <c r="O106" i="7"/>
  <c r="CV106" i="7" s="1"/>
  <c r="CU105" i="7"/>
  <c r="CS105" i="7"/>
  <c r="CO105" i="7"/>
  <c r="CG105" i="7"/>
  <c r="CB105" i="7"/>
  <c r="BU105" i="7"/>
  <c r="BE105" i="7"/>
  <c r="AW105" i="7"/>
  <c r="AL105" i="7"/>
  <c r="AJ105" i="7"/>
  <c r="T105" i="7"/>
  <c r="O105" i="7"/>
  <c r="CV105" i="7" s="1"/>
  <c r="CU104" i="7"/>
  <c r="CS104" i="7"/>
  <c r="CO104" i="7"/>
  <c r="CG104" i="7"/>
  <c r="CB104" i="7"/>
  <c r="BU104" i="7"/>
  <c r="BE104" i="7"/>
  <c r="AW104" i="7"/>
  <c r="AL104" i="7"/>
  <c r="AJ104" i="7"/>
  <c r="T104" i="7"/>
  <c r="O104" i="7"/>
  <c r="CV104" i="7" s="1"/>
  <c r="CU103" i="7"/>
  <c r="CS103" i="7"/>
  <c r="CO103" i="7"/>
  <c r="CG103" i="7"/>
  <c r="CB103" i="7"/>
  <c r="BU103" i="7"/>
  <c r="BE103" i="7"/>
  <c r="AW103" i="7"/>
  <c r="AL103" i="7"/>
  <c r="AJ103" i="7"/>
  <c r="T103" i="7"/>
  <c r="O103" i="7"/>
  <c r="CV103" i="7" s="1"/>
  <c r="CU102" i="7"/>
  <c r="CS102" i="7"/>
  <c r="CO102" i="7"/>
  <c r="CG102" i="7"/>
  <c r="CB102" i="7"/>
  <c r="BU102" i="7"/>
  <c r="BE102" i="7"/>
  <c r="AW102" i="7"/>
  <c r="AL102" i="7"/>
  <c r="AJ102" i="7"/>
  <c r="T102" i="7"/>
  <c r="O102" i="7"/>
  <c r="CV102" i="7" s="1"/>
  <c r="CU101" i="7"/>
  <c r="CS101" i="7"/>
  <c r="CO101" i="7"/>
  <c r="CG101" i="7"/>
  <c r="CB101" i="7"/>
  <c r="BU101" i="7"/>
  <c r="BE101" i="7"/>
  <c r="AW101" i="7"/>
  <c r="AL101" i="7"/>
  <c r="AJ101" i="7"/>
  <c r="T101" i="7"/>
  <c r="O101" i="7"/>
  <c r="CV101" i="7" s="1"/>
  <c r="CU100" i="7"/>
  <c r="CS100" i="7"/>
  <c r="CO100" i="7"/>
  <c r="CG100" i="7"/>
  <c r="CB100" i="7"/>
  <c r="BU100" i="7"/>
  <c r="BE100" i="7"/>
  <c r="AW100" i="7"/>
  <c r="AL100" i="7"/>
  <c r="AJ100" i="7"/>
  <c r="T100" i="7"/>
  <c r="O100" i="7"/>
  <c r="CV100" i="7" s="1"/>
  <c r="CU99" i="7"/>
  <c r="CS99" i="7"/>
  <c r="CO99" i="7"/>
  <c r="CG99" i="7"/>
  <c r="CB99" i="7"/>
  <c r="BU99" i="7"/>
  <c r="BE99" i="7"/>
  <c r="AW99" i="7"/>
  <c r="AL99" i="7"/>
  <c r="AJ99" i="7"/>
  <c r="T99" i="7"/>
  <c r="O99" i="7"/>
  <c r="CV99" i="7" s="1"/>
  <c r="CU98" i="7"/>
  <c r="CS98" i="7"/>
  <c r="CR21" i="26" s="1"/>
  <c r="N20" i="27" s="1"/>
  <c r="CO98" i="7"/>
  <c r="CG98" i="7"/>
  <c r="CB98" i="7"/>
  <c r="BU98" i="7"/>
  <c r="BE98" i="7"/>
  <c r="AW98" i="7"/>
  <c r="AL98" i="7"/>
  <c r="AJ98" i="7"/>
  <c r="T98" i="7"/>
  <c r="S21" i="26" s="1"/>
  <c r="O98" i="7"/>
  <c r="N21" i="26" s="1"/>
  <c r="CU97" i="7"/>
  <c r="CS97" i="7"/>
  <c r="CO97" i="7"/>
  <c r="CG97" i="7"/>
  <c r="CB97" i="7"/>
  <c r="BU97" i="7"/>
  <c r="BE97" i="7"/>
  <c r="AW97" i="7"/>
  <c r="AL97" i="7"/>
  <c r="AJ97" i="7"/>
  <c r="T97" i="7"/>
  <c r="O97" i="7"/>
  <c r="CV97" i="7" s="1"/>
  <c r="CU96" i="7"/>
  <c r="CS96" i="7"/>
  <c r="CO96" i="7"/>
  <c r="CG96" i="7"/>
  <c r="CB96" i="7"/>
  <c r="BU96" i="7"/>
  <c r="BE96" i="7"/>
  <c r="AW96" i="7"/>
  <c r="AL96" i="7"/>
  <c r="AJ96" i="7"/>
  <c r="T96" i="7"/>
  <c r="O96" i="7"/>
  <c r="CV96" i="7" s="1"/>
  <c r="CU95" i="7"/>
  <c r="CS95" i="7"/>
  <c r="CO95" i="7"/>
  <c r="CG95" i="7"/>
  <c r="CB95" i="7"/>
  <c r="BU95" i="7"/>
  <c r="BE95" i="7"/>
  <c r="AW95" i="7"/>
  <c r="AL95" i="7"/>
  <c r="AJ95" i="7"/>
  <c r="T95" i="7"/>
  <c r="O95" i="7"/>
  <c r="CV95" i="7" s="1"/>
  <c r="CU94" i="7"/>
  <c r="CS94" i="7"/>
  <c r="CO94" i="7"/>
  <c r="CG94" i="7"/>
  <c r="CB94" i="7"/>
  <c r="BU94" i="7"/>
  <c r="BE94" i="7"/>
  <c r="AW94" i="7"/>
  <c r="AL94" i="7"/>
  <c r="AJ94" i="7"/>
  <c r="T94" i="7"/>
  <c r="O94" i="7"/>
  <c r="CV94" i="7" s="1"/>
  <c r="CU93" i="7"/>
  <c r="CS93" i="7"/>
  <c r="CO93" i="7"/>
  <c r="CG93" i="7"/>
  <c r="CB93" i="7"/>
  <c r="BU93" i="7"/>
  <c r="BE93" i="7"/>
  <c r="AW93" i="7"/>
  <c r="AL93" i="7"/>
  <c r="AJ93" i="7"/>
  <c r="T93" i="7"/>
  <c r="O93" i="7"/>
  <c r="CV93" i="7" s="1"/>
  <c r="CU92" i="7"/>
  <c r="CS92" i="7"/>
  <c r="CO92" i="7"/>
  <c r="CG92" i="7"/>
  <c r="CB92" i="7"/>
  <c r="BU92" i="7"/>
  <c r="BE92" i="7"/>
  <c r="AW92" i="7"/>
  <c r="AL92" i="7"/>
  <c r="AJ92" i="7"/>
  <c r="T92" i="7"/>
  <c r="O92" i="7"/>
  <c r="CV92" i="7" s="1"/>
  <c r="CU91" i="7"/>
  <c r="CS91" i="7"/>
  <c r="CO91" i="7"/>
  <c r="CG91" i="7"/>
  <c r="CB91" i="7"/>
  <c r="BU91" i="7"/>
  <c r="BE91" i="7"/>
  <c r="AW91" i="7"/>
  <c r="AL91" i="7"/>
  <c r="AJ91" i="7"/>
  <c r="T91" i="7"/>
  <c r="O91" i="7"/>
  <c r="CV91" i="7" s="1"/>
  <c r="CU90" i="7"/>
  <c r="CS90" i="7"/>
  <c r="CO90" i="7"/>
  <c r="CG90" i="7"/>
  <c r="CB90" i="7"/>
  <c r="BU90" i="7"/>
  <c r="BE90" i="7"/>
  <c r="AW90" i="7"/>
  <c r="AL90" i="7"/>
  <c r="AJ90" i="7"/>
  <c r="T90" i="7"/>
  <c r="O90" i="7"/>
  <c r="CV90" i="7" s="1"/>
  <c r="CU89" i="7"/>
  <c r="CS89" i="7"/>
  <c r="CO89" i="7"/>
  <c r="CG89" i="7"/>
  <c r="CB89" i="7"/>
  <c r="BU89" i="7"/>
  <c r="BE89" i="7"/>
  <c r="AW89" i="7"/>
  <c r="AL89" i="7"/>
  <c r="AJ89" i="7"/>
  <c r="T89" i="7"/>
  <c r="O89" i="7"/>
  <c r="CV89" i="7" s="1"/>
  <c r="CU88" i="7"/>
  <c r="CS88" i="7"/>
  <c r="CO88" i="7"/>
  <c r="CG88" i="7"/>
  <c r="CB88" i="7"/>
  <c r="BU88" i="7"/>
  <c r="BE88" i="7"/>
  <c r="AW88" i="7"/>
  <c r="AL88" i="7"/>
  <c r="AJ88" i="7"/>
  <c r="T88" i="7"/>
  <c r="O88" i="7"/>
  <c r="CV88" i="7" s="1"/>
  <c r="CU87" i="7"/>
  <c r="CS87" i="7"/>
  <c r="CO87" i="7"/>
  <c r="CG87" i="7"/>
  <c r="CB87" i="7"/>
  <c r="BU87" i="7"/>
  <c r="BE87" i="7"/>
  <c r="AW87" i="7"/>
  <c r="AL87" i="7"/>
  <c r="AJ87" i="7"/>
  <c r="T87" i="7"/>
  <c r="O87" i="7"/>
  <c r="CV87" i="7" s="1"/>
  <c r="CU86" i="7"/>
  <c r="CS86" i="7"/>
  <c r="CR20" i="26" s="1"/>
  <c r="N19" i="27" s="1"/>
  <c r="CO86" i="7"/>
  <c r="CG86" i="7"/>
  <c r="CB86" i="7"/>
  <c r="BU86" i="7"/>
  <c r="BE86" i="7"/>
  <c r="AW86" i="7"/>
  <c r="AL86" i="7"/>
  <c r="AJ86" i="7"/>
  <c r="T86" i="7"/>
  <c r="S20" i="26" s="1"/>
  <c r="O86" i="7"/>
  <c r="N20" i="26" s="1"/>
  <c r="CU85" i="7"/>
  <c r="CS85" i="7"/>
  <c r="CO85" i="7"/>
  <c r="CG85" i="7"/>
  <c r="CB85" i="7"/>
  <c r="BU85" i="7"/>
  <c r="BE85" i="7"/>
  <c r="AW85" i="7"/>
  <c r="AL85" i="7"/>
  <c r="AJ85" i="7"/>
  <c r="T85" i="7"/>
  <c r="O85" i="7"/>
  <c r="CV85" i="7" s="1"/>
  <c r="CU84" i="7"/>
  <c r="CS84" i="7"/>
  <c r="CO84" i="7"/>
  <c r="CG84" i="7"/>
  <c r="CB84" i="7"/>
  <c r="BU84" i="7"/>
  <c r="BE84" i="7"/>
  <c r="AW84" i="7"/>
  <c r="AL84" i="7"/>
  <c r="AJ84" i="7"/>
  <c r="T84" i="7"/>
  <c r="O84" i="7"/>
  <c r="CV84" i="7" s="1"/>
  <c r="CU83" i="7"/>
  <c r="CS83" i="7"/>
  <c r="CO83" i="7"/>
  <c r="CG83" i="7"/>
  <c r="CB83" i="7"/>
  <c r="BU83" i="7"/>
  <c r="BE83" i="7"/>
  <c r="AW83" i="7"/>
  <c r="AL83" i="7"/>
  <c r="AJ83" i="7"/>
  <c r="T83" i="7"/>
  <c r="O83" i="7"/>
  <c r="CV83" i="7" s="1"/>
  <c r="CU82" i="7"/>
  <c r="CS82" i="7"/>
  <c r="CO82" i="7"/>
  <c r="CG82" i="7"/>
  <c r="CB82" i="7"/>
  <c r="BU82" i="7"/>
  <c r="BE82" i="7"/>
  <c r="AW82" i="7"/>
  <c r="AL82" i="7"/>
  <c r="AJ82" i="7"/>
  <c r="T82" i="7"/>
  <c r="O82" i="7"/>
  <c r="CV82" i="7" s="1"/>
  <c r="CU81" i="7"/>
  <c r="CS81" i="7"/>
  <c r="CO81" i="7"/>
  <c r="CG81" i="7"/>
  <c r="CB81" i="7"/>
  <c r="BU81" i="7"/>
  <c r="BE81" i="7"/>
  <c r="AW81" i="7"/>
  <c r="AL81" i="7"/>
  <c r="AJ81" i="7"/>
  <c r="T81" i="7"/>
  <c r="O81" i="7"/>
  <c r="CV81" i="7" s="1"/>
  <c r="CU80" i="7"/>
  <c r="CS80" i="7"/>
  <c r="CO80" i="7"/>
  <c r="CG80" i="7"/>
  <c r="CB80" i="7"/>
  <c r="BU80" i="7"/>
  <c r="BE80" i="7"/>
  <c r="AW80" i="7"/>
  <c r="AL80" i="7"/>
  <c r="AJ80" i="7"/>
  <c r="T80" i="7"/>
  <c r="O80" i="7"/>
  <c r="CV80" i="7" s="1"/>
  <c r="CU79" i="7"/>
  <c r="CS79" i="7"/>
  <c r="CO79" i="7"/>
  <c r="CG79" i="7"/>
  <c r="CB79" i="7"/>
  <c r="BU79" i="7"/>
  <c r="BE79" i="7"/>
  <c r="AW79" i="7"/>
  <c r="AL79" i="7"/>
  <c r="AJ79" i="7"/>
  <c r="T79" i="7"/>
  <c r="O79" i="7"/>
  <c r="CV79" i="7" s="1"/>
  <c r="CU78" i="7"/>
  <c r="CS78" i="7"/>
  <c r="CO78" i="7"/>
  <c r="CG78" i="7"/>
  <c r="CB78" i="7"/>
  <c r="BU78" i="7"/>
  <c r="BE78" i="7"/>
  <c r="AW78" i="7"/>
  <c r="AL78" i="7"/>
  <c r="AJ78" i="7"/>
  <c r="T78" i="7"/>
  <c r="O78" i="7"/>
  <c r="CV78" i="7" s="1"/>
  <c r="CU77" i="7"/>
  <c r="CS77" i="7"/>
  <c r="CO77" i="7"/>
  <c r="CG77" i="7"/>
  <c r="CB77" i="7"/>
  <c r="BU77" i="7"/>
  <c r="BE77" i="7"/>
  <c r="AW77" i="7"/>
  <c r="AL77" i="7"/>
  <c r="AJ77" i="7"/>
  <c r="T77" i="7"/>
  <c r="O77" i="7"/>
  <c r="CV77" i="7" s="1"/>
  <c r="CU76" i="7"/>
  <c r="CS76" i="7"/>
  <c r="CO76" i="7"/>
  <c r="CG76" i="7"/>
  <c r="CB76" i="7"/>
  <c r="BU76" i="7"/>
  <c r="BE76" i="7"/>
  <c r="AW76" i="7"/>
  <c r="AL76" i="7"/>
  <c r="AJ76" i="7"/>
  <c r="T76" i="7"/>
  <c r="O76" i="7"/>
  <c r="CV76" i="7" s="1"/>
  <c r="CU75" i="7"/>
  <c r="CS75" i="7"/>
  <c r="CO75" i="7"/>
  <c r="CG75" i="7"/>
  <c r="CB75" i="7"/>
  <c r="BU75" i="7"/>
  <c r="BE75" i="7"/>
  <c r="AW75" i="7"/>
  <c r="AL75" i="7"/>
  <c r="AJ75" i="7"/>
  <c r="T75" i="7"/>
  <c r="O75" i="7"/>
  <c r="CV75" i="7" s="1"/>
  <c r="CU74" i="7"/>
  <c r="CS74" i="7"/>
  <c r="CR19" i="26" s="1"/>
  <c r="N18" i="27" s="1"/>
  <c r="CO74" i="7"/>
  <c r="CG74" i="7"/>
  <c r="CB74" i="7"/>
  <c r="BU74" i="7"/>
  <c r="BE74" i="7"/>
  <c r="AW74" i="7"/>
  <c r="AL74" i="7"/>
  <c r="AJ74" i="7"/>
  <c r="T74" i="7"/>
  <c r="S19" i="26" s="1"/>
  <c r="O74" i="7"/>
  <c r="N19" i="26" s="1"/>
  <c r="CU73" i="7"/>
  <c r="CS73" i="7"/>
  <c r="CO73" i="7"/>
  <c r="CG73" i="7"/>
  <c r="CB73" i="7"/>
  <c r="BU73" i="7"/>
  <c r="BE73" i="7"/>
  <c r="AW73" i="7"/>
  <c r="AL73" i="7"/>
  <c r="AJ73" i="7"/>
  <c r="T73" i="7"/>
  <c r="O73" i="7"/>
  <c r="CV73" i="7" s="1"/>
  <c r="CU72" i="7"/>
  <c r="CS72" i="7"/>
  <c r="CO72" i="7"/>
  <c r="CG72" i="7"/>
  <c r="CB72" i="7"/>
  <c r="BU72" i="7"/>
  <c r="BE72" i="7"/>
  <c r="AW72" i="7"/>
  <c r="AL72" i="7"/>
  <c r="AJ72" i="7"/>
  <c r="T72" i="7"/>
  <c r="O72" i="7"/>
  <c r="CV72" i="7" s="1"/>
  <c r="CU71" i="7"/>
  <c r="CS71" i="7"/>
  <c r="CO71" i="7"/>
  <c r="CG71" i="7"/>
  <c r="CB71" i="7"/>
  <c r="BU71" i="7"/>
  <c r="BE71" i="7"/>
  <c r="AW71" i="7"/>
  <c r="AL71" i="7"/>
  <c r="AJ71" i="7"/>
  <c r="T71" i="7"/>
  <c r="O71" i="7"/>
  <c r="CV71" i="7" s="1"/>
  <c r="CU70" i="7"/>
  <c r="CS70" i="7"/>
  <c r="CO70" i="7"/>
  <c r="CG70" i="7"/>
  <c r="CB70" i="7"/>
  <c r="BU70" i="7"/>
  <c r="BE70" i="7"/>
  <c r="AW70" i="7"/>
  <c r="AL70" i="7"/>
  <c r="AJ70" i="7"/>
  <c r="T70" i="7"/>
  <c r="O70" i="7"/>
  <c r="CV70" i="7" s="1"/>
  <c r="CU69" i="7"/>
  <c r="CS69" i="7"/>
  <c r="CO69" i="7"/>
  <c r="CG69" i="7"/>
  <c r="CB69" i="7"/>
  <c r="BU69" i="7"/>
  <c r="BE69" i="7"/>
  <c r="AW69" i="7"/>
  <c r="AL69" i="7"/>
  <c r="AJ69" i="7"/>
  <c r="T69" i="7"/>
  <c r="O69" i="7"/>
  <c r="CV69" i="7" s="1"/>
  <c r="CU68" i="7"/>
  <c r="CS68" i="7"/>
  <c r="CO68" i="7"/>
  <c r="CG68" i="7"/>
  <c r="CB68" i="7"/>
  <c r="BU68" i="7"/>
  <c r="BE68" i="7"/>
  <c r="AW68" i="7"/>
  <c r="AL68" i="7"/>
  <c r="AJ68" i="7"/>
  <c r="T68" i="7"/>
  <c r="O68" i="7"/>
  <c r="CV68" i="7" s="1"/>
  <c r="CU67" i="7"/>
  <c r="CS67" i="7"/>
  <c r="CO67" i="7"/>
  <c r="CG67" i="7"/>
  <c r="CB67" i="7"/>
  <c r="BU67" i="7"/>
  <c r="BE67" i="7"/>
  <c r="AW67" i="7"/>
  <c r="AL67" i="7"/>
  <c r="AJ67" i="7"/>
  <c r="T67" i="7"/>
  <c r="O67" i="7"/>
  <c r="CV67" i="7" s="1"/>
  <c r="CU66" i="7"/>
  <c r="CS66" i="7"/>
  <c r="CO66" i="7"/>
  <c r="CG66" i="7"/>
  <c r="CB66" i="7"/>
  <c r="BU66" i="7"/>
  <c r="BE66" i="7"/>
  <c r="AW66" i="7"/>
  <c r="AL66" i="7"/>
  <c r="AJ66" i="7"/>
  <c r="T66" i="7"/>
  <c r="O66" i="7"/>
  <c r="CV66" i="7" s="1"/>
  <c r="CU65" i="7"/>
  <c r="CS65" i="7"/>
  <c r="CO65" i="7"/>
  <c r="CG65" i="7"/>
  <c r="CB65" i="7"/>
  <c r="BU65" i="7"/>
  <c r="BE65" i="7"/>
  <c r="AW65" i="7"/>
  <c r="AL65" i="7"/>
  <c r="AJ65" i="7"/>
  <c r="T65" i="7"/>
  <c r="O65" i="7"/>
  <c r="CV65" i="7" s="1"/>
  <c r="CU64" i="7"/>
  <c r="CS64" i="7"/>
  <c r="CO64" i="7"/>
  <c r="CG64" i="7"/>
  <c r="CB64" i="7"/>
  <c r="BU64" i="7"/>
  <c r="BE64" i="7"/>
  <c r="AW64" i="7"/>
  <c r="AL64" i="7"/>
  <c r="AJ64" i="7"/>
  <c r="T64" i="7"/>
  <c r="O64" i="7"/>
  <c r="CV64" i="7" s="1"/>
  <c r="CU63" i="7"/>
  <c r="CS63" i="7"/>
  <c r="CO63" i="7"/>
  <c r="CG63" i="7"/>
  <c r="CB63" i="7"/>
  <c r="BU63" i="7"/>
  <c r="BE63" i="7"/>
  <c r="AW63" i="7"/>
  <c r="AL63" i="7"/>
  <c r="AJ63" i="7"/>
  <c r="T63" i="7"/>
  <c r="O63" i="7"/>
  <c r="CV63" i="7" s="1"/>
  <c r="CU62" i="7"/>
  <c r="CS62" i="7"/>
  <c r="CR18" i="26" s="1"/>
  <c r="N17" i="27" s="1"/>
  <c r="CO62" i="7"/>
  <c r="CG62" i="7"/>
  <c r="CB62" i="7"/>
  <c r="BU62" i="7"/>
  <c r="BE62" i="7"/>
  <c r="AW62" i="7"/>
  <c r="AL62" i="7"/>
  <c r="AJ62" i="7"/>
  <c r="T62" i="7"/>
  <c r="S18" i="26" s="1"/>
  <c r="O62" i="7"/>
  <c r="N18" i="26" s="1"/>
  <c r="CU61" i="7"/>
  <c r="CS61" i="7"/>
  <c r="CO61" i="7"/>
  <c r="CG61" i="7"/>
  <c r="CB61" i="7"/>
  <c r="BU61" i="7"/>
  <c r="BE61" i="7"/>
  <c r="AW61" i="7"/>
  <c r="AL61" i="7"/>
  <c r="AJ61" i="7"/>
  <c r="T61" i="7"/>
  <c r="O61" i="7"/>
  <c r="CV61" i="7" s="1"/>
  <c r="CU60" i="7"/>
  <c r="CS60" i="7"/>
  <c r="CO60" i="7"/>
  <c r="CG60" i="7"/>
  <c r="CB60" i="7"/>
  <c r="BU60" i="7"/>
  <c r="BE60" i="7"/>
  <c r="AW60" i="7"/>
  <c r="AL60" i="7"/>
  <c r="AJ60" i="7"/>
  <c r="T60" i="7"/>
  <c r="O60" i="7"/>
  <c r="CV60" i="7" s="1"/>
  <c r="CU59" i="7"/>
  <c r="CS59" i="7"/>
  <c r="CO59" i="7"/>
  <c r="CG59" i="7"/>
  <c r="CB59" i="7"/>
  <c r="BU59" i="7"/>
  <c r="BE59" i="7"/>
  <c r="AW59" i="7"/>
  <c r="AL59" i="7"/>
  <c r="AJ59" i="7"/>
  <c r="T59" i="7"/>
  <c r="O59" i="7"/>
  <c r="CV59" i="7" s="1"/>
  <c r="CU58" i="7"/>
  <c r="CS58" i="7"/>
  <c r="CO58" i="7"/>
  <c r="CG58" i="7"/>
  <c r="CB58" i="7"/>
  <c r="BU58" i="7"/>
  <c r="BE58" i="7"/>
  <c r="AW58" i="7"/>
  <c r="AL58" i="7"/>
  <c r="AJ58" i="7"/>
  <c r="T58" i="7"/>
  <c r="O58" i="7"/>
  <c r="CV58" i="7" s="1"/>
  <c r="CU57" i="7"/>
  <c r="CS57" i="7"/>
  <c r="CO57" i="7"/>
  <c r="CG57" i="7"/>
  <c r="CB57" i="7"/>
  <c r="BU57" i="7"/>
  <c r="BE57" i="7"/>
  <c r="AW57" i="7"/>
  <c r="AL57" i="7"/>
  <c r="AJ57" i="7"/>
  <c r="T57" i="7"/>
  <c r="O57" i="7"/>
  <c r="CV57" i="7" s="1"/>
  <c r="CU56" i="7"/>
  <c r="CS56" i="7"/>
  <c r="CO56" i="7"/>
  <c r="CG56" i="7"/>
  <c r="CB56" i="7"/>
  <c r="BU56" i="7"/>
  <c r="BE56" i="7"/>
  <c r="AW56" i="7"/>
  <c r="AL56" i="7"/>
  <c r="AJ56" i="7"/>
  <c r="T56" i="7"/>
  <c r="O56" i="7"/>
  <c r="CV56" i="7" s="1"/>
  <c r="CU55" i="7"/>
  <c r="CS55" i="7"/>
  <c r="CO55" i="7"/>
  <c r="CG55" i="7"/>
  <c r="CB55" i="7"/>
  <c r="BU55" i="7"/>
  <c r="BE55" i="7"/>
  <c r="AW55" i="7"/>
  <c r="AL55" i="7"/>
  <c r="AJ55" i="7"/>
  <c r="T55" i="7"/>
  <c r="O55" i="7"/>
  <c r="CV55" i="7" s="1"/>
  <c r="CU54" i="7"/>
  <c r="CS54" i="7"/>
  <c r="CO54" i="7"/>
  <c r="CG54" i="7"/>
  <c r="CB54" i="7"/>
  <c r="BU54" i="7"/>
  <c r="BE54" i="7"/>
  <c r="AW54" i="7"/>
  <c r="AL54" i="7"/>
  <c r="AJ54" i="7"/>
  <c r="T54" i="7"/>
  <c r="O54" i="7"/>
  <c r="CV54" i="7" s="1"/>
  <c r="CU53" i="7"/>
  <c r="CS53" i="7"/>
  <c r="CO53" i="7"/>
  <c r="CG53" i="7"/>
  <c r="CB53" i="7"/>
  <c r="BU53" i="7"/>
  <c r="BE53" i="7"/>
  <c r="AW53" i="7"/>
  <c r="AL53" i="7"/>
  <c r="AJ53" i="7"/>
  <c r="T53" i="7"/>
  <c r="O53" i="7"/>
  <c r="CV53" i="7" s="1"/>
  <c r="CU52" i="7"/>
  <c r="CS52" i="7"/>
  <c r="CO52" i="7"/>
  <c r="CG52" i="7"/>
  <c r="CB52" i="7"/>
  <c r="BU52" i="7"/>
  <c r="BE52" i="7"/>
  <c r="AW52" i="7"/>
  <c r="AL52" i="7"/>
  <c r="AJ52" i="7"/>
  <c r="T52" i="7"/>
  <c r="O52" i="7"/>
  <c r="CV52" i="7" s="1"/>
  <c r="CU51" i="7"/>
  <c r="CS51" i="7"/>
  <c r="CO51" i="7"/>
  <c r="CG51" i="7"/>
  <c r="CB51" i="7"/>
  <c r="BU51" i="7"/>
  <c r="BE51" i="7"/>
  <c r="AW51" i="7"/>
  <c r="AL51" i="7"/>
  <c r="AJ51" i="7"/>
  <c r="T51" i="7"/>
  <c r="O51" i="7"/>
  <c r="CV51" i="7" s="1"/>
  <c r="CU50" i="7"/>
  <c r="CS50" i="7"/>
  <c r="CR17" i="26" s="1"/>
  <c r="N16" i="27" s="1"/>
  <c r="CO50" i="7"/>
  <c r="CG50" i="7"/>
  <c r="CB50" i="7"/>
  <c r="BU50" i="7"/>
  <c r="BE50" i="7"/>
  <c r="AW50" i="7"/>
  <c r="AL50" i="7"/>
  <c r="AJ50" i="7"/>
  <c r="T50" i="7"/>
  <c r="S17" i="26" s="1"/>
  <c r="O50" i="7"/>
  <c r="N17" i="26" s="1"/>
  <c r="CU49" i="7"/>
  <c r="CS49" i="7"/>
  <c r="CO49" i="7"/>
  <c r="CG49" i="7"/>
  <c r="CB49" i="7"/>
  <c r="BU49" i="7"/>
  <c r="BE49" i="7"/>
  <c r="AW49" i="7"/>
  <c r="AL49" i="7"/>
  <c r="AJ49" i="7"/>
  <c r="W49" i="7"/>
  <c r="T49" i="7"/>
  <c r="O49" i="7"/>
  <c r="CV49" i="7" s="1"/>
  <c r="CU48" i="7"/>
  <c r="CS48" i="7"/>
  <c r="CO48" i="7"/>
  <c r="CG48" i="7"/>
  <c r="CB48" i="7"/>
  <c r="BU48" i="7"/>
  <c r="BE48" i="7"/>
  <c r="AW48" i="7"/>
  <c r="AL48" i="7"/>
  <c r="AJ48" i="7"/>
  <c r="W48" i="7"/>
  <c r="T48" i="7"/>
  <c r="O48" i="7"/>
  <c r="CV48" i="7" s="1"/>
  <c r="CU47" i="7"/>
  <c r="CS47" i="7"/>
  <c r="CO47" i="7"/>
  <c r="CG47" i="7"/>
  <c r="CB47" i="7"/>
  <c r="BU47" i="7"/>
  <c r="BE47" i="7"/>
  <c r="AW47" i="7"/>
  <c r="AL47" i="7"/>
  <c r="AJ47" i="7"/>
  <c r="W47" i="7"/>
  <c r="T47" i="7"/>
  <c r="O47" i="7"/>
  <c r="CV47" i="7" s="1"/>
  <c r="CU46" i="7"/>
  <c r="CS46" i="7"/>
  <c r="CO46" i="7"/>
  <c r="CG46" i="7"/>
  <c r="CB46" i="7"/>
  <c r="BU46" i="7"/>
  <c r="BE46" i="7"/>
  <c r="AW46" i="7"/>
  <c r="AL46" i="7"/>
  <c r="AJ46" i="7"/>
  <c r="W46" i="7"/>
  <c r="T46" i="7"/>
  <c r="O46" i="7"/>
  <c r="CV46" i="7" s="1"/>
  <c r="CU45" i="7"/>
  <c r="CS45" i="7"/>
  <c r="CO45" i="7"/>
  <c r="CG45" i="7"/>
  <c r="CB45" i="7"/>
  <c r="BU45" i="7"/>
  <c r="BE45" i="7"/>
  <c r="AW45" i="7"/>
  <c r="AL45" i="7"/>
  <c r="AJ45" i="7"/>
  <c r="W45" i="7"/>
  <c r="T45" i="7"/>
  <c r="O45" i="7"/>
  <c r="CV45" i="7" s="1"/>
  <c r="CU44" i="7"/>
  <c r="CS44" i="7"/>
  <c r="CO44" i="7"/>
  <c r="CG44" i="7"/>
  <c r="CB44" i="7"/>
  <c r="BU44" i="7"/>
  <c r="BE44" i="7"/>
  <c r="AW44" i="7"/>
  <c r="AL44" i="7"/>
  <c r="AJ44" i="7"/>
  <c r="W44" i="7"/>
  <c r="T44" i="7"/>
  <c r="O44" i="7"/>
  <c r="CV44" i="7" s="1"/>
  <c r="CU43" i="7"/>
  <c r="CS43" i="7"/>
  <c r="CO43" i="7"/>
  <c r="CG43" i="7"/>
  <c r="CB43" i="7"/>
  <c r="BU43" i="7"/>
  <c r="BE43" i="7"/>
  <c r="AW43" i="7"/>
  <c r="AL43" i="7"/>
  <c r="AJ43" i="7"/>
  <c r="W43" i="7"/>
  <c r="T43" i="7"/>
  <c r="O43" i="7"/>
  <c r="CV43" i="7" s="1"/>
  <c r="CU42" i="7"/>
  <c r="CS42" i="7"/>
  <c r="CO42" i="7"/>
  <c r="CG42" i="7"/>
  <c r="CB42" i="7"/>
  <c r="BU42" i="7"/>
  <c r="BE42" i="7"/>
  <c r="AW42" i="7"/>
  <c r="AL42" i="7"/>
  <c r="AJ42" i="7"/>
  <c r="W42" i="7"/>
  <c r="T42" i="7"/>
  <c r="O42" i="7"/>
  <c r="CV42" i="7" s="1"/>
  <c r="CU41" i="7"/>
  <c r="CS41" i="7"/>
  <c r="CO41" i="7"/>
  <c r="CG41" i="7"/>
  <c r="CB41" i="7"/>
  <c r="BU41" i="7"/>
  <c r="BE41" i="7"/>
  <c r="AW41" i="7"/>
  <c r="AL41" i="7"/>
  <c r="AJ41" i="7"/>
  <c r="W41" i="7"/>
  <c r="T41" i="7"/>
  <c r="O41" i="7"/>
  <c r="CV41" i="7" s="1"/>
  <c r="CU40" i="7"/>
  <c r="CS40" i="7"/>
  <c r="CO40" i="7"/>
  <c r="CG40" i="7"/>
  <c r="CB40" i="7"/>
  <c r="BU40" i="7"/>
  <c r="BE40" i="7"/>
  <c r="AW40" i="7"/>
  <c r="AL40" i="7"/>
  <c r="AJ40" i="7"/>
  <c r="W40" i="7"/>
  <c r="T40" i="7"/>
  <c r="O40" i="7"/>
  <c r="CV40" i="7" s="1"/>
  <c r="CU39" i="7"/>
  <c r="CS39" i="7"/>
  <c r="CO39" i="7"/>
  <c r="CG39" i="7"/>
  <c r="CB39" i="7"/>
  <c r="BU39" i="7"/>
  <c r="BE39" i="7"/>
  <c r="AW39" i="7"/>
  <c r="AL39" i="7"/>
  <c r="AJ39" i="7"/>
  <c r="W39" i="7"/>
  <c r="T39" i="7"/>
  <c r="O39" i="7"/>
  <c r="CV39" i="7" s="1"/>
  <c r="CU38" i="7"/>
  <c r="CS38" i="7"/>
  <c r="CR16" i="26" s="1"/>
  <c r="N15" i="27" s="1"/>
  <c r="CO38" i="7"/>
  <c r="CG38" i="7"/>
  <c r="CB38" i="7"/>
  <c r="BU38" i="7"/>
  <c r="BE38" i="7"/>
  <c r="AW38" i="7"/>
  <c r="AL38" i="7"/>
  <c r="AJ38" i="7"/>
  <c r="W38" i="7"/>
  <c r="V16" i="26" s="1"/>
  <c r="E15" i="27" s="1"/>
  <c r="T38" i="7"/>
  <c r="S16" i="26" s="1"/>
  <c r="O38" i="7"/>
  <c r="N16" i="26" s="1"/>
  <c r="CU37" i="7"/>
  <c r="CS37" i="7"/>
  <c r="CO37" i="7"/>
  <c r="CG37" i="7"/>
  <c r="CB37" i="7"/>
  <c r="BU37" i="7"/>
  <c r="BE37" i="7"/>
  <c r="AW37" i="7"/>
  <c r="AL37" i="7"/>
  <c r="AJ37" i="7"/>
  <c r="W37" i="7"/>
  <c r="T37" i="7"/>
  <c r="O37" i="7"/>
  <c r="CV37" i="7" s="1"/>
  <c r="CU36" i="7"/>
  <c r="CS36" i="7"/>
  <c r="CO36" i="7"/>
  <c r="CG36" i="7"/>
  <c r="CB36" i="7"/>
  <c r="BU36" i="7"/>
  <c r="BE36" i="7"/>
  <c r="AW36" i="7"/>
  <c r="AL36" i="7"/>
  <c r="AJ36" i="7"/>
  <c r="W36" i="7"/>
  <c r="T36" i="7"/>
  <c r="O36" i="7"/>
  <c r="CV36" i="7" s="1"/>
  <c r="CU35" i="7"/>
  <c r="CS35" i="7"/>
  <c r="CO35" i="7"/>
  <c r="CG35" i="7"/>
  <c r="CB35" i="7"/>
  <c r="BU35" i="7"/>
  <c r="BE35" i="7"/>
  <c r="AW35" i="7"/>
  <c r="AL35" i="7"/>
  <c r="AJ35" i="7"/>
  <c r="W35" i="7"/>
  <c r="T35" i="7"/>
  <c r="O35" i="7"/>
  <c r="CV35" i="7" s="1"/>
  <c r="CU34" i="7"/>
  <c r="CS34" i="7"/>
  <c r="CO34" i="7"/>
  <c r="CG34" i="7"/>
  <c r="CB34" i="7"/>
  <c r="BU34" i="7"/>
  <c r="BE34" i="7"/>
  <c r="AW34" i="7"/>
  <c r="AL34" i="7"/>
  <c r="AJ34" i="7"/>
  <c r="W34" i="7"/>
  <c r="T34" i="7"/>
  <c r="O34" i="7"/>
  <c r="CV34" i="7" s="1"/>
  <c r="CU33" i="7"/>
  <c r="CS33" i="7"/>
  <c r="CO33" i="7"/>
  <c r="CG33" i="7"/>
  <c r="CB33" i="7"/>
  <c r="BU33" i="7"/>
  <c r="BE33" i="7"/>
  <c r="AW33" i="7"/>
  <c r="AL33" i="7"/>
  <c r="AJ33" i="7"/>
  <c r="W33" i="7"/>
  <c r="T33" i="7"/>
  <c r="O33" i="7"/>
  <c r="CV33" i="7" s="1"/>
  <c r="CU32" i="7"/>
  <c r="CS32" i="7"/>
  <c r="CO32" i="7"/>
  <c r="CG32" i="7"/>
  <c r="CB32" i="7"/>
  <c r="BU32" i="7"/>
  <c r="BE32" i="7"/>
  <c r="AW32" i="7"/>
  <c r="AL32" i="7"/>
  <c r="AJ32" i="7"/>
  <c r="W32" i="7"/>
  <c r="T32" i="7"/>
  <c r="O32" i="7"/>
  <c r="CV32" i="7" s="1"/>
  <c r="CU31" i="7"/>
  <c r="CS31" i="7"/>
  <c r="CO31" i="7"/>
  <c r="CG31" i="7"/>
  <c r="CB31" i="7"/>
  <c r="BU31" i="7"/>
  <c r="BE31" i="7"/>
  <c r="AW31" i="7"/>
  <c r="AL31" i="7"/>
  <c r="AJ31" i="7"/>
  <c r="W31" i="7"/>
  <c r="T31" i="7"/>
  <c r="O31" i="7"/>
  <c r="CV31" i="7" s="1"/>
  <c r="CU30" i="7"/>
  <c r="CS30" i="7"/>
  <c r="CO30" i="7"/>
  <c r="CG30" i="7"/>
  <c r="CB30" i="7"/>
  <c r="BU30" i="7"/>
  <c r="BE30" i="7"/>
  <c r="AW30" i="7"/>
  <c r="AL30" i="7"/>
  <c r="AJ30" i="7"/>
  <c r="W30" i="7"/>
  <c r="T30" i="7"/>
  <c r="O30" i="7"/>
  <c r="CV30" i="7" s="1"/>
  <c r="CU29" i="7"/>
  <c r="CS29" i="7"/>
  <c r="CO29" i="7"/>
  <c r="CG29" i="7"/>
  <c r="CB29" i="7"/>
  <c r="BU29" i="7"/>
  <c r="BE29" i="7"/>
  <c r="AW29" i="7"/>
  <c r="AL29" i="7"/>
  <c r="AJ29" i="7"/>
  <c r="W29" i="7"/>
  <c r="T29" i="7"/>
  <c r="O29" i="7"/>
  <c r="CV29" i="7" s="1"/>
  <c r="CU28" i="7"/>
  <c r="CS28" i="7"/>
  <c r="CO28" i="7"/>
  <c r="CG28" i="7"/>
  <c r="CB28" i="7"/>
  <c r="BU28" i="7"/>
  <c r="BE28" i="7"/>
  <c r="AW28" i="7"/>
  <c r="AL28" i="7"/>
  <c r="AJ28" i="7"/>
  <c r="W28" i="7"/>
  <c r="T28" i="7"/>
  <c r="O28" i="7"/>
  <c r="CV28" i="7" s="1"/>
  <c r="CU27" i="7"/>
  <c r="CS27" i="7"/>
  <c r="CO27" i="7"/>
  <c r="CG27" i="7"/>
  <c r="CB27" i="7"/>
  <c r="BU27" i="7"/>
  <c r="BE27" i="7"/>
  <c r="AW27" i="7"/>
  <c r="AL27" i="7"/>
  <c r="AJ27" i="7"/>
  <c r="W27" i="7"/>
  <c r="T27" i="7"/>
  <c r="O27" i="7"/>
  <c r="CV27" i="7" s="1"/>
  <c r="CU26" i="7"/>
  <c r="CS26" i="7"/>
  <c r="CR15" i="26" s="1"/>
  <c r="N14" i="27" s="1"/>
  <c r="CO26" i="7"/>
  <c r="CG26" i="7"/>
  <c r="CB26" i="7"/>
  <c r="BU26" i="7"/>
  <c r="BE26" i="7"/>
  <c r="AW26" i="7"/>
  <c r="AL26" i="7"/>
  <c r="AJ26" i="7"/>
  <c r="W26" i="7"/>
  <c r="V15" i="26" s="1"/>
  <c r="E14" i="27" s="1"/>
  <c r="T26" i="7"/>
  <c r="S15" i="26" s="1"/>
  <c r="O26" i="7"/>
  <c r="N15" i="26" s="1"/>
  <c r="CU25" i="7"/>
  <c r="CO25" i="7"/>
  <c r="CG25" i="7"/>
  <c r="CB25" i="7"/>
  <c r="BU25" i="7"/>
  <c r="BE25" i="7"/>
  <c r="AW25" i="7"/>
  <c r="AL25" i="7"/>
  <c r="AJ25" i="7"/>
  <c r="W25" i="7"/>
  <c r="T25" i="7"/>
  <c r="O25" i="7"/>
  <c r="CV25" i="7" s="1"/>
  <c r="CU24" i="7"/>
  <c r="CO24" i="7"/>
  <c r="CG24" i="7"/>
  <c r="CB24" i="7"/>
  <c r="BU24" i="7"/>
  <c r="BE24" i="7"/>
  <c r="AW24" i="7"/>
  <c r="AL24" i="7"/>
  <c r="AJ24" i="7"/>
  <c r="W24" i="7"/>
  <c r="T24" i="7"/>
  <c r="O24" i="7"/>
  <c r="CV24" i="7" s="1"/>
  <c r="CU23" i="7"/>
  <c r="CO23" i="7"/>
  <c r="CG23" i="7"/>
  <c r="CB23" i="7"/>
  <c r="BU23" i="7"/>
  <c r="BE23" i="7"/>
  <c r="AW23" i="7"/>
  <c r="AL23" i="7"/>
  <c r="AJ23" i="7"/>
  <c r="W23" i="7"/>
  <c r="T23" i="7"/>
  <c r="O23" i="7"/>
  <c r="CV23" i="7" s="1"/>
  <c r="CU22" i="7"/>
  <c r="CO22" i="7"/>
  <c r="CG22" i="7"/>
  <c r="CB22" i="7"/>
  <c r="BU22" i="7"/>
  <c r="BE22" i="7"/>
  <c r="AW22" i="7"/>
  <c r="AL22" i="7"/>
  <c r="AJ22" i="7"/>
  <c r="W22" i="7"/>
  <c r="T22" i="7"/>
  <c r="O22" i="7"/>
  <c r="CV22" i="7" s="1"/>
  <c r="CU21" i="7"/>
  <c r="CO21" i="7"/>
  <c r="CG21" i="7"/>
  <c r="CB21" i="7"/>
  <c r="BU21" i="7"/>
  <c r="BE21" i="7"/>
  <c r="AW21" i="7"/>
  <c r="AL21" i="7"/>
  <c r="AJ21" i="7"/>
  <c r="W21" i="7"/>
  <c r="T21" i="7"/>
  <c r="O21" i="7"/>
  <c r="CV21" i="7" s="1"/>
  <c r="CU20" i="7"/>
  <c r="CO20" i="7"/>
  <c r="CG20" i="7"/>
  <c r="CB20" i="7"/>
  <c r="BU20" i="7"/>
  <c r="BE20" i="7"/>
  <c r="AW20" i="7"/>
  <c r="AL20" i="7"/>
  <c r="AJ20" i="7"/>
  <c r="W20" i="7"/>
  <c r="T20" i="7"/>
  <c r="O20" i="7"/>
  <c r="CV20" i="7" s="1"/>
  <c r="CU19" i="7"/>
  <c r="CO19" i="7"/>
  <c r="CG19" i="7"/>
  <c r="CB19" i="7"/>
  <c r="BU19" i="7"/>
  <c r="BE19" i="7"/>
  <c r="AW19" i="7"/>
  <c r="AL19" i="7"/>
  <c r="AJ19" i="7"/>
  <c r="W19" i="7"/>
  <c r="T19" i="7"/>
  <c r="O19" i="7"/>
  <c r="CV19" i="7" s="1"/>
  <c r="CU18" i="7"/>
  <c r="CO18" i="7"/>
  <c r="CG18" i="7"/>
  <c r="CB18" i="7"/>
  <c r="BU18" i="7"/>
  <c r="BE18" i="7"/>
  <c r="AW18" i="7"/>
  <c r="AL18" i="7"/>
  <c r="AJ18" i="7"/>
  <c r="W18" i="7"/>
  <c r="T18" i="7"/>
  <c r="O18" i="7"/>
  <c r="CV18" i="7" s="1"/>
  <c r="CU17" i="7"/>
  <c r="CO17" i="7"/>
  <c r="CG17" i="7"/>
  <c r="CB17" i="7"/>
  <c r="BU17" i="7"/>
  <c r="BE17" i="7"/>
  <c r="AW17" i="7"/>
  <c r="AL17" i="7"/>
  <c r="AJ17" i="7"/>
  <c r="W17" i="7"/>
  <c r="T17" i="7"/>
  <c r="O17" i="7"/>
  <c r="CV17" i="7" s="1"/>
  <c r="CU16" i="7"/>
  <c r="CO16" i="7"/>
  <c r="CG16" i="7"/>
  <c r="CB16" i="7"/>
  <c r="BU16" i="7"/>
  <c r="BE16" i="7"/>
  <c r="AW16" i="7"/>
  <c r="AL16" i="7"/>
  <c r="AJ16" i="7"/>
  <c r="W16" i="7"/>
  <c r="T16" i="7"/>
  <c r="O16" i="7"/>
  <c r="CV16" i="7" s="1"/>
  <c r="CU15" i="7"/>
  <c r="CO15" i="7"/>
  <c r="CG15" i="7"/>
  <c r="CB15" i="7"/>
  <c r="BU15" i="7"/>
  <c r="BE15" i="7"/>
  <c r="AW15" i="7"/>
  <c r="AL15" i="7"/>
  <c r="AJ15" i="7"/>
  <c r="W15" i="7"/>
  <c r="T15" i="7"/>
  <c r="O15" i="7"/>
  <c r="CV15" i="7" s="1"/>
  <c r="CU14" i="7"/>
  <c r="CO14" i="7"/>
  <c r="CG14" i="7"/>
  <c r="CB14" i="7"/>
  <c r="BU14" i="7"/>
  <c r="BE14" i="7"/>
  <c r="AW14" i="7"/>
  <c r="AL14" i="7"/>
  <c r="AJ14" i="7"/>
  <c r="W14" i="7"/>
  <c r="T14" i="7"/>
  <c r="S14" i="26" s="1"/>
  <c r="O14" i="7"/>
  <c r="N14" i="26" s="1"/>
  <c r="B9" i="7"/>
  <c r="B8" i="7"/>
  <c r="B6" i="7"/>
  <c r="B5" i="7"/>
  <c r="B9" i="25"/>
  <c r="B8" i="25"/>
  <c r="B6" i="25"/>
  <c r="B5" i="25"/>
  <c r="B9" i="24"/>
  <c r="B8" i="24"/>
  <c r="B6" i="24"/>
  <c r="B5" i="24"/>
  <c r="L33" i="23"/>
  <c r="E33" i="64" s="1"/>
  <c r="I33" i="23"/>
  <c r="E33" i="56" s="1"/>
  <c r="G33" i="23"/>
  <c r="E33" i="52" s="1"/>
  <c r="L32" i="23"/>
  <c r="E32" i="64" s="1"/>
  <c r="I32" i="23"/>
  <c r="E32" i="56" s="1"/>
  <c r="G32" i="23"/>
  <c r="E32" i="52" s="1"/>
  <c r="B32" i="23"/>
  <c r="E32" i="42" s="1"/>
  <c r="L31" i="23"/>
  <c r="E31" i="64" s="1"/>
  <c r="I31" i="23"/>
  <c r="E31" i="56" s="1"/>
  <c r="G31" i="23"/>
  <c r="E31" i="52" s="1"/>
  <c r="B31" i="23"/>
  <c r="E31" i="42" s="1"/>
  <c r="N30" i="23"/>
  <c r="E30" i="68" s="1"/>
  <c r="M30" i="23"/>
  <c r="E30" i="66" s="1"/>
  <c r="L30" i="23"/>
  <c r="E30" i="64" s="1"/>
  <c r="I30" i="23"/>
  <c r="E30" i="56" s="1"/>
  <c r="G30" i="23"/>
  <c r="E30" i="52" s="1"/>
  <c r="B30" i="23"/>
  <c r="E30" i="42" s="1"/>
  <c r="N29" i="23"/>
  <c r="E29" i="68" s="1"/>
  <c r="M29" i="23"/>
  <c r="E29" i="66" s="1"/>
  <c r="L29" i="23"/>
  <c r="E29" i="64" s="1"/>
  <c r="I29" i="23"/>
  <c r="E29" i="56" s="1"/>
  <c r="G29" i="23"/>
  <c r="E29" i="52" s="1"/>
  <c r="B29" i="23"/>
  <c r="E29" i="42" s="1"/>
  <c r="N28" i="23"/>
  <c r="E28" i="68" s="1"/>
  <c r="M28" i="23"/>
  <c r="E28" i="66" s="1"/>
  <c r="L28" i="23"/>
  <c r="E28" i="64" s="1"/>
  <c r="I28" i="23"/>
  <c r="E28" i="56" s="1"/>
  <c r="G28" i="23"/>
  <c r="E28" i="52" s="1"/>
  <c r="B28" i="23"/>
  <c r="E28" i="42" s="1"/>
  <c r="N27" i="23"/>
  <c r="E27" i="68" s="1"/>
  <c r="M27" i="23"/>
  <c r="E27" i="66" s="1"/>
  <c r="L27" i="23"/>
  <c r="E27" i="64" s="1"/>
  <c r="I27" i="23"/>
  <c r="E27" i="56" s="1"/>
  <c r="G27" i="23"/>
  <c r="E27" i="52" s="1"/>
  <c r="B27" i="23"/>
  <c r="E27" i="42" s="1"/>
  <c r="N26" i="23"/>
  <c r="E26" i="68" s="1"/>
  <c r="M26" i="23"/>
  <c r="E26" i="66" s="1"/>
  <c r="L26" i="23"/>
  <c r="E26" i="64" s="1"/>
  <c r="I26" i="23"/>
  <c r="E26" i="56" s="1"/>
  <c r="G26" i="23"/>
  <c r="E26" i="52" s="1"/>
  <c r="B26" i="23"/>
  <c r="E26" i="42" s="1"/>
  <c r="N25" i="23"/>
  <c r="E25" i="68" s="1"/>
  <c r="M25" i="23"/>
  <c r="E25" i="66" s="1"/>
  <c r="L25" i="23"/>
  <c r="E25" i="64" s="1"/>
  <c r="I25" i="23"/>
  <c r="E25" i="56" s="1"/>
  <c r="G25" i="23"/>
  <c r="E25" i="52" s="1"/>
  <c r="B25" i="23"/>
  <c r="E25" i="42" s="1"/>
  <c r="N24" i="23"/>
  <c r="E24" i="68" s="1"/>
  <c r="M24" i="23"/>
  <c r="E24" i="66" s="1"/>
  <c r="L24" i="23"/>
  <c r="E24" i="64" s="1"/>
  <c r="I24" i="23"/>
  <c r="E24" i="56" s="1"/>
  <c r="G24" i="23"/>
  <c r="E24" i="52" s="1"/>
  <c r="B24" i="23"/>
  <c r="E24" i="42" s="1"/>
  <c r="N23" i="23"/>
  <c r="E23" i="68" s="1"/>
  <c r="M23" i="23"/>
  <c r="E23" i="66" s="1"/>
  <c r="L23" i="23"/>
  <c r="E23" i="64" s="1"/>
  <c r="I23" i="23"/>
  <c r="E23" i="56" s="1"/>
  <c r="G23" i="23"/>
  <c r="E23" i="52" s="1"/>
  <c r="B23" i="23"/>
  <c r="E23" i="42" s="1"/>
  <c r="N22" i="23"/>
  <c r="E22" i="68" s="1"/>
  <c r="M22" i="23"/>
  <c r="E22" i="66" s="1"/>
  <c r="L22" i="23"/>
  <c r="E22" i="64" s="1"/>
  <c r="I22" i="23"/>
  <c r="E22" i="56" s="1"/>
  <c r="G22" i="23"/>
  <c r="E22" i="52" s="1"/>
  <c r="B22" i="23"/>
  <c r="E22" i="42" s="1"/>
  <c r="N21" i="23"/>
  <c r="E21" i="68" s="1"/>
  <c r="M21" i="23"/>
  <c r="E21" i="66" s="1"/>
  <c r="L21" i="23"/>
  <c r="E21" i="64" s="1"/>
  <c r="I21" i="23"/>
  <c r="E21" i="56" s="1"/>
  <c r="G21" i="23"/>
  <c r="E21" i="52" s="1"/>
  <c r="B21" i="23"/>
  <c r="E21" i="42" s="1"/>
  <c r="N20" i="23"/>
  <c r="E20" i="68" s="1"/>
  <c r="M20" i="23"/>
  <c r="E20" i="66" s="1"/>
  <c r="L20" i="23"/>
  <c r="E20" i="64" s="1"/>
  <c r="K20" i="23"/>
  <c r="E20" i="62" s="1"/>
  <c r="I20" i="23"/>
  <c r="E20" i="56" s="1"/>
  <c r="G20" i="23"/>
  <c r="E20" i="52" s="1"/>
  <c r="B20" i="23"/>
  <c r="E20" i="42" s="1"/>
  <c r="N19" i="23"/>
  <c r="E19" i="68" s="1"/>
  <c r="M19" i="23"/>
  <c r="E19" i="66" s="1"/>
  <c r="L19" i="23"/>
  <c r="E19" i="64" s="1"/>
  <c r="K19" i="23"/>
  <c r="E19" i="62" s="1"/>
  <c r="I19" i="23"/>
  <c r="E19" i="56" s="1"/>
  <c r="G19" i="23"/>
  <c r="E19" i="52" s="1"/>
  <c r="B19" i="23"/>
  <c r="E19" i="42" s="1"/>
  <c r="N18" i="23"/>
  <c r="E18" i="68" s="1"/>
  <c r="M18" i="23"/>
  <c r="E18" i="66" s="1"/>
  <c r="L18" i="23"/>
  <c r="E18" i="64" s="1"/>
  <c r="K18" i="23"/>
  <c r="E18" i="62" s="1"/>
  <c r="I18" i="23"/>
  <c r="E18" i="56" s="1"/>
  <c r="G18" i="23"/>
  <c r="E18" i="52" s="1"/>
  <c r="B18" i="23"/>
  <c r="E18" i="42" s="1"/>
  <c r="N17" i="23"/>
  <c r="E17" i="68" s="1"/>
  <c r="M17" i="23"/>
  <c r="E17" i="66" s="1"/>
  <c r="L17" i="23"/>
  <c r="E17" i="64" s="1"/>
  <c r="K17" i="23"/>
  <c r="E17" i="62" s="1"/>
  <c r="I17" i="23"/>
  <c r="E17" i="56" s="1"/>
  <c r="G17" i="23"/>
  <c r="E17" i="52" s="1"/>
  <c r="B17" i="23"/>
  <c r="E17" i="42" s="1"/>
  <c r="N16" i="23"/>
  <c r="E16" i="68" s="1"/>
  <c r="M16" i="23"/>
  <c r="E16" i="66" s="1"/>
  <c r="L16" i="23"/>
  <c r="E16" i="64" s="1"/>
  <c r="K16" i="23"/>
  <c r="E16" i="62" s="1"/>
  <c r="I16" i="23"/>
  <c r="E16" i="56" s="1"/>
  <c r="G16" i="23"/>
  <c r="E16" i="52" s="1"/>
  <c r="B16" i="23"/>
  <c r="E16" i="42" s="1"/>
  <c r="N15" i="23"/>
  <c r="E15" i="68" s="1"/>
  <c r="M15" i="23"/>
  <c r="E15" i="66" s="1"/>
  <c r="L15" i="23"/>
  <c r="E15" i="64" s="1"/>
  <c r="K15" i="23"/>
  <c r="E15" i="62" s="1"/>
  <c r="I15" i="23"/>
  <c r="E15" i="56" s="1"/>
  <c r="G15" i="23"/>
  <c r="E15" i="52" s="1"/>
  <c r="B15" i="23"/>
  <c r="E15" i="42" s="1"/>
  <c r="N14" i="23"/>
  <c r="E14" i="68" s="1"/>
  <c r="M14" i="23"/>
  <c r="E14" i="66" s="1"/>
  <c r="L14" i="23"/>
  <c r="E14" i="64" s="1"/>
  <c r="K14" i="23"/>
  <c r="E14" i="62" s="1"/>
  <c r="I14" i="23"/>
  <c r="E14" i="56" s="1"/>
  <c r="G14" i="23"/>
  <c r="E14" i="52" s="1"/>
  <c r="B14" i="23"/>
  <c r="E14" i="42" s="1"/>
  <c r="M13" i="23"/>
  <c r="E13" i="66" s="1"/>
  <c r="L13" i="23"/>
  <c r="E13" i="64" s="1"/>
  <c r="K13" i="23"/>
  <c r="E13" i="62" s="1"/>
  <c r="I13" i="23"/>
  <c r="E13" i="56" s="1"/>
  <c r="G13" i="23"/>
  <c r="E13" i="52" s="1"/>
  <c r="B13" i="23"/>
  <c r="E13" i="42" s="1"/>
  <c r="B9" i="23"/>
  <c r="B8" i="23"/>
  <c r="B6" i="23"/>
  <c r="B5" i="23"/>
  <c r="CT34" i="22"/>
  <c r="O33" i="23" s="1"/>
  <c r="O33" i="24" s="1"/>
  <c r="N33" i="23"/>
  <c r="E33" i="68" s="1"/>
  <c r="M33" i="23"/>
  <c r="M33" i="24" s="1"/>
  <c r="K33" i="23"/>
  <c r="K33" i="24" s="1"/>
  <c r="J33" i="23"/>
  <c r="J33" i="24" s="1"/>
  <c r="H33" i="23"/>
  <c r="H33" i="24" s="1"/>
  <c r="F33" i="23"/>
  <c r="F33" i="24" s="1"/>
  <c r="D33" i="23"/>
  <c r="D33" i="24" s="1"/>
  <c r="B33" i="23"/>
  <c r="CS33" i="22"/>
  <c r="CT33" i="22" s="1"/>
  <c r="O32" i="23" s="1"/>
  <c r="CQ33" i="22"/>
  <c r="CR33" i="22" s="1"/>
  <c r="N32" i="23" s="1"/>
  <c r="CM33" i="22"/>
  <c r="CL33" i="22"/>
  <c r="CK33" i="22"/>
  <c r="CH33" i="22"/>
  <c r="CN33" i="22" s="1"/>
  <c r="M32" i="23" s="1"/>
  <c r="CF33" i="22"/>
  <c r="BY33" i="22"/>
  <c r="BW33" i="22"/>
  <c r="BV33" i="22"/>
  <c r="CA33" i="22"/>
  <c r="K32" i="23" s="1"/>
  <c r="BR33" i="22"/>
  <c r="BM33" i="22"/>
  <c r="BG33" i="22"/>
  <c r="BF33" i="22"/>
  <c r="BE33" i="22"/>
  <c r="BT33" i="22" s="1"/>
  <c r="J32" i="23" s="1"/>
  <c r="BD33" i="22"/>
  <c r="AS33" i="22"/>
  <c r="AR33" i="22"/>
  <c r="AQ33" i="22"/>
  <c r="AP33" i="22"/>
  <c r="AV33" i="22" s="1"/>
  <c r="H32" i="23" s="1"/>
  <c r="AK33" i="22"/>
  <c r="AG33" i="22"/>
  <c r="AE33" i="22"/>
  <c r="AA33" i="22"/>
  <c r="AI33" i="22" s="1"/>
  <c r="F32" i="23" s="1"/>
  <c r="U33" i="22"/>
  <c r="T33" i="22"/>
  <c r="R33" i="22"/>
  <c r="O33" i="22"/>
  <c r="M33" i="22"/>
  <c r="N33" i="22" s="1"/>
  <c r="G33" i="22"/>
  <c r="CS32" i="22"/>
  <c r="CT32" i="22" s="1"/>
  <c r="O31" i="23" s="1"/>
  <c r="CQ32" i="22"/>
  <c r="CR32" i="22" s="1"/>
  <c r="N31" i="23" s="1"/>
  <c r="E31" i="68" s="1"/>
  <c r="CL32" i="22"/>
  <c r="CK32" i="22"/>
  <c r="CH32" i="22"/>
  <c r="CN32" i="22" s="1"/>
  <c r="M31" i="23" s="1"/>
  <c r="CF32" i="22"/>
  <c r="BW32" i="22"/>
  <c r="BV32" i="22"/>
  <c r="CA32" i="22"/>
  <c r="K31" i="23" s="1"/>
  <c r="BR32" i="22"/>
  <c r="BM32" i="22"/>
  <c r="BG32" i="22"/>
  <c r="BF32" i="22"/>
  <c r="BE32" i="22"/>
  <c r="BT32" i="22" s="1"/>
  <c r="J31" i="23" s="1"/>
  <c r="BD32" i="22"/>
  <c r="AS32" i="22"/>
  <c r="AR32" i="22"/>
  <c r="AQ32" i="22"/>
  <c r="AP32" i="22"/>
  <c r="AV32" i="22" s="1"/>
  <c r="H31" i="23" s="1"/>
  <c r="AK32" i="22"/>
  <c r="AG32" i="22"/>
  <c r="AE32" i="22"/>
  <c r="AA32" i="22"/>
  <c r="AI32" i="22" s="1"/>
  <c r="F31" i="23" s="1"/>
  <c r="U32" i="22"/>
  <c r="T32" i="22"/>
  <c r="R32" i="22"/>
  <c r="O32" i="22"/>
  <c r="S32" i="22" s="1"/>
  <c r="D31" i="23" s="1"/>
  <c r="M32" i="22"/>
  <c r="N32" i="22" s="1"/>
  <c r="G32" i="22"/>
  <c r="CS31" i="22"/>
  <c r="CT31" i="22" s="1"/>
  <c r="O30" i="23" s="1"/>
  <c r="CR31" i="22"/>
  <c r="CN31" i="22"/>
  <c r="CF31" i="22"/>
  <c r="BW31" i="22"/>
  <c r="CA31" i="22" s="1"/>
  <c r="K30" i="23" s="1"/>
  <c r="BR31" i="22"/>
  <c r="BM31" i="22"/>
  <c r="BT31" i="22" s="1"/>
  <c r="J30" i="23" s="1"/>
  <c r="BD31" i="22"/>
  <c r="AS31" i="22"/>
  <c r="AR31" i="22"/>
  <c r="AQ31" i="22"/>
  <c r="AP31" i="22"/>
  <c r="AV31" i="22" s="1"/>
  <c r="H30" i="23" s="1"/>
  <c r="AK31" i="22"/>
  <c r="AI31" i="22"/>
  <c r="F30" i="23" s="1"/>
  <c r="V31" i="22"/>
  <c r="E30" i="23" s="1"/>
  <c r="R31" i="22"/>
  <c r="O31" i="22"/>
  <c r="S31" i="22" s="1"/>
  <c r="D30" i="23" s="1"/>
  <c r="N31" i="22"/>
  <c r="C30" i="23" s="1"/>
  <c r="G31" i="22"/>
  <c r="CS30" i="22"/>
  <c r="CT30" i="22" s="1"/>
  <c r="O29" i="23" s="1"/>
  <c r="CR30" i="22"/>
  <c r="CN30" i="22"/>
  <c r="CF30" i="22"/>
  <c r="BW30" i="22"/>
  <c r="CA30" i="22" s="1"/>
  <c r="K29" i="23" s="1"/>
  <c r="BR30" i="22"/>
  <c r="BM30" i="22"/>
  <c r="BT30" i="22" s="1"/>
  <c r="J29" i="23" s="1"/>
  <c r="BD30" i="22"/>
  <c r="AS30" i="22"/>
  <c r="AR30" i="22"/>
  <c r="AQ30" i="22"/>
  <c r="AP30" i="22"/>
  <c r="AV30" i="22" s="1"/>
  <c r="H29" i="23" s="1"/>
  <c r="AK30" i="22"/>
  <c r="AI30" i="22"/>
  <c r="F29" i="23" s="1"/>
  <c r="V30" i="22"/>
  <c r="E29" i="23" s="1"/>
  <c r="R30" i="22"/>
  <c r="O30" i="22"/>
  <c r="S30" i="22" s="1"/>
  <c r="D29" i="23" s="1"/>
  <c r="N30" i="22"/>
  <c r="C29" i="23" s="1"/>
  <c r="G30" i="22"/>
  <c r="CS29" i="22"/>
  <c r="CT29" i="22" s="1"/>
  <c r="O28" i="23" s="1"/>
  <c r="CR29" i="22"/>
  <c r="CN29" i="22"/>
  <c r="CF29" i="22"/>
  <c r="BW29" i="22"/>
  <c r="CA29" i="22" s="1"/>
  <c r="K28" i="23" s="1"/>
  <c r="BR29" i="22"/>
  <c r="BM29" i="22"/>
  <c r="BT29" i="22" s="1"/>
  <c r="J28" i="23" s="1"/>
  <c r="BD29" i="22"/>
  <c r="AS29" i="22"/>
  <c r="AR29" i="22"/>
  <c r="AQ29" i="22"/>
  <c r="AP29" i="22"/>
  <c r="AV29" i="22" s="1"/>
  <c r="H28" i="23" s="1"/>
  <c r="AK29" i="22"/>
  <c r="AI29" i="22"/>
  <c r="F28" i="23" s="1"/>
  <c r="V29" i="22"/>
  <c r="E28" i="23" s="1"/>
  <c r="R29" i="22"/>
  <c r="O29" i="22"/>
  <c r="S29" i="22" s="1"/>
  <c r="D28" i="23" s="1"/>
  <c r="N29" i="22"/>
  <c r="C28" i="23" s="1"/>
  <c r="G29" i="22"/>
  <c r="CS28" i="22"/>
  <c r="CT28" i="22" s="1"/>
  <c r="O27" i="23" s="1"/>
  <c r="CR28" i="22"/>
  <c r="CN28" i="22"/>
  <c r="CF28" i="22"/>
  <c r="BW28" i="22"/>
  <c r="CA28" i="22" s="1"/>
  <c r="K27" i="23" s="1"/>
  <c r="BR28" i="22"/>
  <c r="BM28" i="22"/>
  <c r="BT28" i="22" s="1"/>
  <c r="J27" i="23" s="1"/>
  <c r="BD28" i="22"/>
  <c r="AS28" i="22"/>
  <c r="AR28" i="22"/>
  <c r="AQ28" i="22"/>
  <c r="AP28" i="22"/>
  <c r="AV28" i="22" s="1"/>
  <c r="H27" i="23" s="1"/>
  <c r="AK28" i="22"/>
  <c r="AI28" i="22"/>
  <c r="F27" i="23" s="1"/>
  <c r="V28" i="22"/>
  <c r="E27" i="23" s="1"/>
  <c r="R28" i="22"/>
  <c r="O28" i="22"/>
  <c r="S28" i="22" s="1"/>
  <c r="D27" i="23" s="1"/>
  <c r="N28" i="22"/>
  <c r="C27" i="23" s="1"/>
  <c r="G28" i="22"/>
  <c r="CS27" i="22"/>
  <c r="CT27" i="22" s="1"/>
  <c r="O26" i="23" s="1"/>
  <c r="CR27" i="22"/>
  <c r="CN27" i="22"/>
  <c r="CF27" i="22"/>
  <c r="BW27" i="22"/>
  <c r="CA27" i="22" s="1"/>
  <c r="K26" i="23" s="1"/>
  <c r="BR27" i="22"/>
  <c r="BM27" i="22"/>
  <c r="BT27" i="22" s="1"/>
  <c r="J26" i="23" s="1"/>
  <c r="BD27" i="22"/>
  <c r="AS27" i="22"/>
  <c r="AR27" i="22"/>
  <c r="AQ27" i="22"/>
  <c r="AP27" i="22"/>
  <c r="AV27" i="22" s="1"/>
  <c r="H26" i="23" s="1"/>
  <c r="AK27" i="22"/>
  <c r="AI27" i="22"/>
  <c r="F26" i="23" s="1"/>
  <c r="V27" i="22"/>
  <c r="E26" i="23" s="1"/>
  <c r="R27" i="22"/>
  <c r="O27" i="22"/>
  <c r="S27" i="22" s="1"/>
  <c r="D26" i="23" s="1"/>
  <c r="N27" i="22"/>
  <c r="C26" i="23" s="1"/>
  <c r="G27" i="22"/>
  <c r="CS26" i="22"/>
  <c r="CT26" i="22" s="1"/>
  <c r="O25" i="23" s="1"/>
  <c r="CR26" i="22"/>
  <c r="CN26" i="22"/>
  <c r="CF26" i="22"/>
  <c r="BW26" i="22"/>
  <c r="CA26" i="22" s="1"/>
  <c r="K25" i="23" s="1"/>
  <c r="BR26" i="22"/>
  <c r="BM26" i="22"/>
  <c r="BT26" i="22" s="1"/>
  <c r="J25" i="23" s="1"/>
  <c r="BD26" i="22"/>
  <c r="AS26" i="22"/>
  <c r="AR26" i="22"/>
  <c r="AQ26" i="22"/>
  <c r="AP26" i="22"/>
  <c r="AV26" i="22" s="1"/>
  <c r="H25" i="23" s="1"/>
  <c r="AK26" i="22"/>
  <c r="AI26" i="22"/>
  <c r="F25" i="23" s="1"/>
  <c r="V26" i="22"/>
  <c r="E25" i="23" s="1"/>
  <c r="R26" i="22"/>
  <c r="O26" i="22"/>
  <c r="S26" i="22" s="1"/>
  <c r="D25" i="23" s="1"/>
  <c r="N26" i="22"/>
  <c r="C25" i="23" s="1"/>
  <c r="G26" i="22"/>
  <c r="CS25" i="22"/>
  <c r="CT25" i="22" s="1"/>
  <c r="O24" i="23" s="1"/>
  <c r="CR25" i="22"/>
  <c r="CN25" i="22"/>
  <c r="CF25" i="22"/>
  <c r="BW25" i="22"/>
  <c r="CA25" i="22" s="1"/>
  <c r="K24" i="23" s="1"/>
  <c r="BR25" i="22"/>
  <c r="BM25" i="22"/>
  <c r="BT25" i="22" s="1"/>
  <c r="J24" i="23" s="1"/>
  <c r="BD25" i="22"/>
  <c r="AS25" i="22"/>
  <c r="AR25" i="22"/>
  <c r="AQ25" i="22"/>
  <c r="AP25" i="22"/>
  <c r="AV25" i="22" s="1"/>
  <c r="H24" i="23" s="1"/>
  <c r="AK25" i="22"/>
  <c r="AI25" i="22"/>
  <c r="F24" i="23" s="1"/>
  <c r="V25" i="22"/>
  <c r="E24" i="23" s="1"/>
  <c r="R25" i="22"/>
  <c r="O25" i="22"/>
  <c r="S25" i="22" s="1"/>
  <c r="D24" i="23" s="1"/>
  <c r="N25" i="22"/>
  <c r="C24" i="23" s="1"/>
  <c r="G25" i="22"/>
  <c r="CS24" i="22"/>
  <c r="CT24" i="22" s="1"/>
  <c r="O23" i="23" s="1"/>
  <c r="CR24" i="22"/>
  <c r="CN24" i="22"/>
  <c r="CF24" i="22"/>
  <c r="BW24" i="22"/>
  <c r="CA24" i="22" s="1"/>
  <c r="K23" i="23" s="1"/>
  <c r="BR24" i="22"/>
  <c r="BM24" i="22"/>
  <c r="BT24" i="22" s="1"/>
  <c r="J23" i="23" s="1"/>
  <c r="BD24" i="22"/>
  <c r="AS24" i="22"/>
  <c r="AR24" i="22"/>
  <c r="AQ24" i="22"/>
  <c r="AP24" i="22"/>
  <c r="AV24" i="22" s="1"/>
  <c r="H23" i="23" s="1"/>
  <c r="AK24" i="22"/>
  <c r="AI24" i="22"/>
  <c r="F23" i="23" s="1"/>
  <c r="V24" i="22"/>
  <c r="E23" i="23" s="1"/>
  <c r="R24" i="22"/>
  <c r="O24" i="22"/>
  <c r="S24" i="22" s="1"/>
  <c r="D23" i="23" s="1"/>
  <c r="N24" i="22"/>
  <c r="C23" i="23" s="1"/>
  <c r="G24" i="22"/>
  <c r="CS23" i="22"/>
  <c r="CT23" i="22" s="1"/>
  <c r="O22" i="23" s="1"/>
  <c r="CR23" i="22"/>
  <c r="CN23" i="22"/>
  <c r="CF23" i="22"/>
  <c r="BW23" i="22"/>
  <c r="CA23" i="22" s="1"/>
  <c r="K22" i="23" s="1"/>
  <c r="BR23" i="22"/>
  <c r="BM23" i="22"/>
  <c r="BT23" i="22" s="1"/>
  <c r="J22" i="23" s="1"/>
  <c r="BD23" i="22"/>
  <c r="AS23" i="22"/>
  <c r="AR23" i="22"/>
  <c r="AQ23" i="22"/>
  <c r="AP23" i="22"/>
  <c r="AV23" i="22" s="1"/>
  <c r="H22" i="23" s="1"/>
  <c r="AK23" i="22"/>
  <c r="AI23" i="22"/>
  <c r="F22" i="23" s="1"/>
  <c r="V23" i="22"/>
  <c r="E22" i="23" s="1"/>
  <c r="R23" i="22"/>
  <c r="O23" i="22"/>
  <c r="S23" i="22" s="1"/>
  <c r="D22" i="23" s="1"/>
  <c r="N23" i="22"/>
  <c r="C22" i="23" s="1"/>
  <c r="G23" i="22"/>
  <c r="CS22" i="22"/>
  <c r="CT22" i="22" s="1"/>
  <c r="O21" i="23" s="1"/>
  <c r="CR22" i="22"/>
  <c r="CN22" i="22"/>
  <c r="CF22" i="22"/>
  <c r="BW22" i="22"/>
  <c r="CA22" i="22" s="1"/>
  <c r="K21" i="23" s="1"/>
  <c r="BR22" i="22"/>
  <c r="BM22" i="22"/>
  <c r="BT22" i="22" s="1"/>
  <c r="J21" i="23" s="1"/>
  <c r="BD22" i="22"/>
  <c r="AS22" i="22"/>
  <c r="AR22" i="22"/>
  <c r="AQ22" i="22"/>
  <c r="AP22" i="22"/>
  <c r="AV22" i="22" s="1"/>
  <c r="H21" i="23" s="1"/>
  <c r="AK22" i="22"/>
  <c r="AI22" i="22"/>
  <c r="F21" i="23" s="1"/>
  <c r="V22" i="22"/>
  <c r="E21" i="23" s="1"/>
  <c r="R22" i="22"/>
  <c r="O22" i="22"/>
  <c r="S22" i="22" s="1"/>
  <c r="D21" i="23" s="1"/>
  <c r="N22" i="22"/>
  <c r="C21" i="23" s="1"/>
  <c r="G22" i="22"/>
  <c r="CS21" i="22"/>
  <c r="CT21" i="22" s="1"/>
  <c r="O20" i="23" s="1"/>
  <c r="CR21" i="22"/>
  <c r="CN21" i="22"/>
  <c r="CF21" i="22"/>
  <c r="CA21" i="22"/>
  <c r="BR21" i="22"/>
  <c r="BM21" i="22"/>
  <c r="BT21" i="22" s="1"/>
  <c r="J20" i="23" s="1"/>
  <c r="BD21" i="22"/>
  <c r="AS21" i="22"/>
  <c r="AR21" i="22"/>
  <c r="AQ21" i="22"/>
  <c r="AP21" i="22"/>
  <c r="AV21" i="22" s="1"/>
  <c r="H20" i="23" s="1"/>
  <c r="AK21" i="22"/>
  <c r="AI21" i="22"/>
  <c r="F20" i="23" s="1"/>
  <c r="V21" i="22"/>
  <c r="E20" i="23" s="1"/>
  <c r="R21" i="22"/>
  <c r="O21" i="22"/>
  <c r="S21" i="22" s="1"/>
  <c r="D20" i="23" s="1"/>
  <c r="N21" i="22"/>
  <c r="C20" i="23" s="1"/>
  <c r="G21" i="22"/>
  <c r="CS20" i="22"/>
  <c r="CT20" i="22" s="1"/>
  <c r="O19" i="23" s="1"/>
  <c r="CR20" i="22"/>
  <c r="CN20" i="22"/>
  <c r="CF20" i="22"/>
  <c r="CA20" i="22"/>
  <c r="BR20" i="22"/>
  <c r="BM20" i="22"/>
  <c r="BT20" i="22" s="1"/>
  <c r="J19" i="23" s="1"/>
  <c r="BD20" i="22"/>
  <c r="AS20" i="22"/>
  <c r="AR20" i="22"/>
  <c r="AQ20" i="22"/>
  <c r="AP20" i="22"/>
  <c r="AV20" i="22" s="1"/>
  <c r="H19" i="23" s="1"/>
  <c r="AK20" i="22"/>
  <c r="AI20" i="22"/>
  <c r="F19" i="23" s="1"/>
  <c r="V20" i="22"/>
  <c r="E19" i="23" s="1"/>
  <c r="R20" i="22"/>
  <c r="O20" i="22"/>
  <c r="S20" i="22" s="1"/>
  <c r="D19" i="23" s="1"/>
  <c r="N20" i="22"/>
  <c r="C19" i="23" s="1"/>
  <c r="G20" i="22"/>
  <c r="CS19" i="22"/>
  <c r="CT19" i="22" s="1"/>
  <c r="O18" i="23" s="1"/>
  <c r="CR19" i="22"/>
  <c r="CN19" i="22"/>
  <c r="CF19" i="22"/>
  <c r="CA19" i="22"/>
  <c r="BR19" i="22"/>
  <c r="BM19" i="22"/>
  <c r="BT19" i="22" s="1"/>
  <c r="J18" i="23" s="1"/>
  <c r="BD19" i="22"/>
  <c r="AS19" i="22"/>
  <c r="AR19" i="22"/>
  <c r="AQ19" i="22"/>
  <c r="AP19" i="22"/>
  <c r="AV19" i="22" s="1"/>
  <c r="H18" i="23" s="1"/>
  <c r="AK19" i="22"/>
  <c r="AI19" i="22"/>
  <c r="F18" i="23" s="1"/>
  <c r="V19" i="22"/>
  <c r="E18" i="23" s="1"/>
  <c r="R19" i="22"/>
  <c r="O19" i="22"/>
  <c r="S19" i="22" s="1"/>
  <c r="D18" i="23" s="1"/>
  <c r="N19" i="22"/>
  <c r="C18" i="23" s="1"/>
  <c r="G19" i="22"/>
  <c r="CS18" i="22"/>
  <c r="CT18" i="22" s="1"/>
  <c r="O17" i="23" s="1"/>
  <c r="CR18" i="22"/>
  <c r="CN18" i="22"/>
  <c r="CF18" i="22"/>
  <c r="CA18" i="22"/>
  <c r="BR18" i="22"/>
  <c r="BM18" i="22"/>
  <c r="BT18" i="22" s="1"/>
  <c r="J17" i="23" s="1"/>
  <c r="BD18" i="22"/>
  <c r="AS18" i="22"/>
  <c r="AR18" i="22"/>
  <c r="AQ18" i="22"/>
  <c r="AP18" i="22"/>
  <c r="AV18" i="22" s="1"/>
  <c r="H17" i="23" s="1"/>
  <c r="AK18" i="22"/>
  <c r="AI18" i="22"/>
  <c r="F17" i="23" s="1"/>
  <c r="V18" i="22"/>
  <c r="E17" i="23" s="1"/>
  <c r="R18" i="22"/>
  <c r="O18" i="22"/>
  <c r="S18" i="22" s="1"/>
  <c r="D17" i="23" s="1"/>
  <c r="N18" i="22"/>
  <c r="C17" i="23" s="1"/>
  <c r="G18" i="22"/>
  <c r="CS17" i="22"/>
  <c r="CT17" i="22" s="1"/>
  <c r="O16" i="23" s="1"/>
  <c r="CR17" i="22"/>
  <c r="CN17" i="22"/>
  <c r="CF17" i="22"/>
  <c r="CA17" i="22"/>
  <c r="BR17" i="22"/>
  <c r="BM17" i="22"/>
  <c r="BT17" i="22" s="1"/>
  <c r="J16" i="23" s="1"/>
  <c r="BD17" i="22"/>
  <c r="AS17" i="22"/>
  <c r="AR17" i="22"/>
  <c r="AQ17" i="22"/>
  <c r="AP17" i="22"/>
  <c r="AV17" i="22" s="1"/>
  <c r="H16" i="23" s="1"/>
  <c r="AK17" i="22"/>
  <c r="AI17" i="22"/>
  <c r="F16" i="23" s="1"/>
  <c r="V17" i="22"/>
  <c r="E16" i="23" s="1"/>
  <c r="R17" i="22"/>
  <c r="O17" i="22"/>
  <c r="S17" i="22" s="1"/>
  <c r="D16" i="23" s="1"/>
  <c r="N17" i="22"/>
  <c r="C16" i="23" s="1"/>
  <c r="G17" i="22"/>
  <c r="CS16" i="22"/>
  <c r="CT16" i="22" s="1"/>
  <c r="O15" i="23" s="1"/>
  <c r="CR16" i="22"/>
  <c r="CN16" i="22"/>
  <c r="CF16" i="22"/>
  <c r="CA16" i="22"/>
  <c r="BR16" i="22"/>
  <c r="BM16" i="22"/>
  <c r="BT16" i="22" s="1"/>
  <c r="J15" i="23" s="1"/>
  <c r="BD16" i="22"/>
  <c r="AS16" i="22"/>
  <c r="AR16" i="22"/>
  <c r="AQ16" i="22"/>
  <c r="AP16" i="22"/>
  <c r="AV16" i="22" s="1"/>
  <c r="H15" i="23" s="1"/>
  <c r="AK16" i="22"/>
  <c r="AI16" i="22"/>
  <c r="F15" i="23" s="1"/>
  <c r="R16" i="22"/>
  <c r="O16" i="22"/>
  <c r="S16" i="22" s="1"/>
  <c r="D15" i="23" s="1"/>
  <c r="N16" i="22"/>
  <c r="C15" i="23" s="1"/>
  <c r="G16" i="22"/>
  <c r="CS15" i="22"/>
  <c r="CT15" i="22" s="1"/>
  <c r="O14" i="23" s="1"/>
  <c r="CR15" i="22"/>
  <c r="CN15" i="22"/>
  <c r="CF15" i="22"/>
  <c r="CA15" i="22"/>
  <c r="BR15" i="22"/>
  <c r="BM15" i="22"/>
  <c r="BT15" i="22" s="1"/>
  <c r="J14" i="23" s="1"/>
  <c r="BD15" i="22"/>
  <c r="AS15" i="22"/>
  <c r="AR15" i="22"/>
  <c r="AQ15" i="22"/>
  <c r="AP15" i="22"/>
  <c r="AV15" i="22" s="1"/>
  <c r="H14" i="23" s="1"/>
  <c r="AK15" i="22"/>
  <c r="AI15" i="22"/>
  <c r="F14" i="23" s="1"/>
  <c r="R15" i="22"/>
  <c r="O15" i="22"/>
  <c r="S15" i="22" s="1"/>
  <c r="D14" i="23" s="1"/>
  <c r="N15" i="22"/>
  <c r="C14" i="23" s="1"/>
  <c r="G15" i="22"/>
  <c r="CS14" i="22"/>
  <c r="CT14" i="22" s="1"/>
  <c r="O13" i="23" s="1"/>
  <c r="CR14" i="22"/>
  <c r="N13" i="23" s="1"/>
  <c r="E13" i="68" s="1"/>
  <c r="CN14" i="22"/>
  <c r="CF14" i="22"/>
  <c r="CA14" i="22"/>
  <c r="BR14" i="22"/>
  <c r="BM14" i="22"/>
  <c r="BT14" i="22" s="1"/>
  <c r="J13" i="23" s="1"/>
  <c r="BD14" i="22"/>
  <c r="AS14" i="22"/>
  <c r="AR14" i="22"/>
  <c r="AQ14" i="22"/>
  <c r="AP14" i="22"/>
  <c r="AV14" i="22" s="1"/>
  <c r="H13" i="23" s="1"/>
  <c r="AK14" i="22"/>
  <c r="AI14" i="22"/>
  <c r="F13" i="23" s="1"/>
  <c r="R14" i="22"/>
  <c r="O14" i="22"/>
  <c r="S14" i="22" s="1"/>
  <c r="D13" i="23" s="1"/>
  <c r="N14" i="22"/>
  <c r="C13" i="23" s="1"/>
  <c r="G14" i="22"/>
  <c r="B9" i="22"/>
  <c r="B8" i="22"/>
  <c r="B6" i="22"/>
  <c r="B5" i="22"/>
  <c r="CU255" i="6"/>
  <c r="CS255" i="6"/>
  <c r="CO255" i="6"/>
  <c r="CG255" i="6"/>
  <c r="CB255" i="6"/>
  <c r="BU255" i="6"/>
  <c r="BE255" i="6"/>
  <c r="AW255" i="6"/>
  <c r="AL255" i="6"/>
  <c r="AJ255" i="6"/>
  <c r="W255" i="6"/>
  <c r="T255" i="6"/>
  <c r="O255" i="6"/>
  <c r="H255" i="6"/>
  <c r="CV255" i="6" s="1"/>
  <c r="CU254" i="6"/>
  <c r="CS254" i="6"/>
  <c r="CO254" i="6"/>
  <c r="CG254" i="6"/>
  <c r="CB254" i="6"/>
  <c r="BU254" i="6"/>
  <c r="BE254" i="6"/>
  <c r="AW254" i="6"/>
  <c r="AL254" i="6"/>
  <c r="W254" i="6"/>
  <c r="T254" i="6"/>
  <c r="O254" i="6"/>
  <c r="H254" i="6"/>
  <c r="CV254" i="6" s="1"/>
  <c r="CU253" i="6"/>
  <c r="CS253" i="6"/>
  <c r="CO253" i="6"/>
  <c r="CG253" i="6"/>
  <c r="CB253" i="6"/>
  <c r="BU253" i="6"/>
  <c r="BE253" i="6"/>
  <c r="AW253" i="6"/>
  <c r="AL253" i="6"/>
  <c r="AJ253" i="6"/>
  <c r="W253" i="6"/>
  <c r="T253" i="6"/>
  <c r="O253" i="6"/>
  <c r="H253" i="6"/>
  <c r="CV253" i="6" s="1"/>
  <c r="CU252" i="6"/>
  <c r="CS252" i="6"/>
  <c r="CO252" i="6"/>
  <c r="CG252" i="6"/>
  <c r="CB252" i="6"/>
  <c r="BU252" i="6"/>
  <c r="BE252" i="6"/>
  <c r="AW252" i="6"/>
  <c r="AL252" i="6"/>
  <c r="AJ252" i="6"/>
  <c r="W252" i="6"/>
  <c r="T252" i="6"/>
  <c r="O252" i="6"/>
  <c r="H252" i="6"/>
  <c r="CV252" i="6" s="1"/>
  <c r="CU251" i="6"/>
  <c r="CS251" i="6"/>
  <c r="CO251" i="6"/>
  <c r="CG251" i="6"/>
  <c r="CB251" i="6"/>
  <c r="BU251" i="6"/>
  <c r="BE251" i="6"/>
  <c r="AW251" i="6"/>
  <c r="AL251" i="6"/>
  <c r="AJ251" i="6"/>
  <c r="W251" i="6"/>
  <c r="T251" i="6"/>
  <c r="O251" i="6"/>
  <c r="H251" i="6"/>
  <c r="CV251" i="6" s="1"/>
  <c r="CU250" i="6"/>
  <c r="CS250" i="6"/>
  <c r="CO250" i="6"/>
  <c r="CG250" i="6"/>
  <c r="CB250" i="6"/>
  <c r="BU250" i="6"/>
  <c r="BE250" i="6"/>
  <c r="AW250" i="6"/>
  <c r="AL250" i="6"/>
  <c r="AJ250" i="6"/>
  <c r="W250" i="6"/>
  <c r="T250" i="6"/>
  <c r="O250" i="6"/>
  <c r="H250" i="6"/>
  <c r="CV250" i="6" s="1"/>
  <c r="CU249" i="6"/>
  <c r="CS249" i="6"/>
  <c r="CO249" i="6"/>
  <c r="CG249" i="6"/>
  <c r="CB249" i="6"/>
  <c r="BU249" i="6"/>
  <c r="BE249" i="6"/>
  <c r="AW249" i="6"/>
  <c r="AL249" i="6"/>
  <c r="AJ249" i="6"/>
  <c r="W249" i="6"/>
  <c r="T249" i="6"/>
  <c r="O249" i="6"/>
  <c r="H249" i="6"/>
  <c r="CV249" i="6" s="1"/>
  <c r="CU248" i="6"/>
  <c r="CS248" i="6"/>
  <c r="CO248" i="6"/>
  <c r="CG248" i="6"/>
  <c r="CB248" i="6"/>
  <c r="BU248" i="6"/>
  <c r="BE248" i="6"/>
  <c r="AW248" i="6"/>
  <c r="AL248" i="6"/>
  <c r="AJ248" i="6"/>
  <c r="W248" i="6"/>
  <c r="T248" i="6"/>
  <c r="O248" i="6"/>
  <c r="H248" i="6"/>
  <c r="CV248" i="6" s="1"/>
  <c r="CU247" i="6"/>
  <c r="CS247" i="6"/>
  <c r="CO247" i="6"/>
  <c r="CG247" i="6"/>
  <c r="CB247" i="6"/>
  <c r="BU247" i="6"/>
  <c r="BE247" i="6"/>
  <c r="AW247" i="6"/>
  <c r="AL247" i="6"/>
  <c r="AJ247" i="6"/>
  <c r="W247" i="6"/>
  <c r="T247" i="6"/>
  <c r="O247" i="6"/>
  <c r="H247" i="6"/>
  <c r="CV247" i="6" s="1"/>
  <c r="CU246" i="6"/>
  <c r="CS246" i="6"/>
  <c r="CO246" i="6"/>
  <c r="CG246" i="6"/>
  <c r="CB246" i="6"/>
  <c r="BU246" i="6"/>
  <c r="BE246" i="6"/>
  <c r="AW246" i="6"/>
  <c r="AL246" i="6"/>
  <c r="AJ246" i="6"/>
  <c r="W246" i="6"/>
  <c r="T246" i="6"/>
  <c r="O246" i="6"/>
  <c r="H246" i="6"/>
  <c r="CV246" i="6" s="1"/>
  <c r="CU245" i="6"/>
  <c r="CS245" i="6"/>
  <c r="CO245" i="6"/>
  <c r="CG245" i="6"/>
  <c r="CB245" i="6"/>
  <c r="BU245" i="6"/>
  <c r="BE245" i="6"/>
  <c r="AW245" i="6"/>
  <c r="AL245" i="6"/>
  <c r="AJ245" i="6"/>
  <c r="W245" i="6"/>
  <c r="T245" i="6"/>
  <c r="O245" i="6"/>
  <c r="H245" i="6"/>
  <c r="CV245" i="6" s="1"/>
  <c r="CU244" i="6"/>
  <c r="CS244" i="6"/>
  <c r="CO244" i="6"/>
  <c r="CG244" i="6"/>
  <c r="CB244" i="6"/>
  <c r="BU244" i="6"/>
  <c r="BE244" i="6"/>
  <c r="AW244" i="6"/>
  <c r="AL244" i="6"/>
  <c r="AJ244" i="6"/>
  <c r="W244" i="6"/>
  <c r="T244" i="6"/>
  <c r="O244" i="6"/>
  <c r="H244" i="6"/>
  <c r="CV244" i="6" s="1"/>
  <c r="CU243" i="6"/>
  <c r="CS243" i="6"/>
  <c r="CO243" i="6"/>
  <c r="CG243" i="6"/>
  <c r="CB243" i="6"/>
  <c r="BU243" i="6"/>
  <c r="BE243" i="6"/>
  <c r="AW243" i="6"/>
  <c r="AL243" i="6"/>
  <c r="AJ243" i="6"/>
  <c r="W243" i="6"/>
  <c r="T243" i="6"/>
  <c r="O243" i="6"/>
  <c r="H243" i="6"/>
  <c r="CV243" i="6" s="1"/>
  <c r="CU242" i="6"/>
  <c r="CS242" i="6"/>
  <c r="CO242" i="6"/>
  <c r="CG242" i="6"/>
  <c r="CB242" i="6"/>
  <c r="BU242" i="6"/>
  <c r="BE242" i="6"/>
  <c r="AW242" i="6"/>
  <c r="AL242" i="6"/>
  <c r="AJ242" i="6"/>
  <c r="W242" i="6"/>
  <c r="T242" i="6"/>
  <c r="O242" i="6"/>
  <c r="H242" i="6"/>
  <c r="CV242" i="6" s="1"/>
  <c r="CU241" i="6"/>
  <c r="CS241" i="6"/>
  <c r="CO241" i="6"/>
  <c r="CG241" i="6"/>
  <c r="CB241" i="6"/>
  <c r="BU241" i="6"/>
  <c r="BE241" i="6"/>
  <c r="AW241" i="6"/>
  <c r="AL241" i="6"/>
  <c r="AJ241" i="6"/>
  <c r="W241" i="6"/>
  <c r="T241" i="6"/>
  <c r="O241" i="6"/>
  <c r="H241" i="6"/>
  <c r="CV241" i="6" s="1"/>
  <c r="CU240" i="6"/>
  <c r="CS240" i="6"/>
  <c r="CO240" i="6"/>
  <c r="CG240" i="6"/>
  <c r="CB240" i="6"/>
  <c r="BU240" i="6"/>
  <c r="BE240" i="6"/>
  <c r="AW240" i="6"/>
  <c r="AL240" i="6"/>
  <c r="AJ240" i="6"/>
  <c r="W240" i="6"/>
  <c r="T240" i="6"/>
  <c r="O240" i="6"/>
  <c r="H240" i="6"/>
  <c r="CV240" i="6" s="1"/>
  <c r="CU239" i="6"/>
  <c r="CS239" i="6"/>
  <c r="CO239" i="6"/>
  <c r="CG239" i="6"/>
  <c r="CB239" i="6"/>
  <c r="BU239" i="6"/>
  <c r="BE239" i="6"/>
  <c r="AW239" i="6"/>
  <c r="AL239" i="6"/>
  <c r="AJ239" i="6"/>
  <c r="W239" i="6"/>
  <c r="T239" i="6"/>
  <c r="O239" i="6"/>
  <c r="H239" i="6"/>
  <c r="CV239" i="6" s="1"/>
  <c r="CU238" i="6"/>
  <c r="CS238" i="6"/>
  <c r="CO238" i="6"/>
  <c r="CG238" i="6"/>
  <c r="CB238" i="6"/>
  <c r="BU238" i="6"/>
  <c r="BE238" i="6"/>
  <c r="AW238" i="6"/>
  <c r="AL238" i="6"/>
  <c r="AJ238" i="6"/>
  <c r="W238" i="6"/>
  <c r="T238" i="6"/>
  <c r="O238" i="6"/>
  <c r="H238" i="6"/>
  <c r="CV238" i="6" s="1"/>
  <c r="CU237" i="6"/>
  <c r="CS237" i="6"/>
  <c r="CO237" i="6"/>
  <c r="CG237" i="6"/>
  <c r="CB237" i="6"/>
  <c r="BU237" i="6"/>
  <c r="BE237" i="6"/>
  <c r="AW237" i="6"/>
  <c r="AL237" i="6"/>
  <c r="AJ237" i="6"/>
  <c r="W237" i="6"/>
  <c r="T237" i="6"/>
  <c r="O237" i="6"/>
  <c r="H237" i="6"/>
  <c r="CV237" i="6" s="1"/>
  <c r="CU236" i="6"/>
  <c r="CS236" i="6"/>
  <c r="CO236" i="6"/>
  <c r="CG236" i="6"/>
  <c r="CB236" i="6"/>
  <c r="BU236" i="6"/>
  <c r="BE236" i="6"/>
  <c r="AW236" i="6"/>
  <c r="AL236" i="6"/>
  <c r="AJ236" i="6"/>
  <c r="W236" i="6"/>
  <c r="T236" i="6"/>
  <c r="O236" i="6"/>
  <c r="H236" i="6"/>
  <c r="CV236" i="6" s="1"/>
  <c r="CU235" i="6"/>
  <c r="CS235" i="6"/>
  <c r="CO235" i="6"/>
  <c r="CG235" i="6"/>
  <c r="CB235" i="6"/>
  <c r="BU235" i="6"/>
  <c r="BE235" i="6"/>
  <c r="AW235" i="6"/>
  <c r="AL235" i="6"/>
  <c r="AJ235" i="6"/>
  <c r="W235" i="6"/>
  <c r="T235" i="6"/>
  <c r="O235" i="6"/>
  <c r="H235" i="6"/>
  <c r="CV235" i="6" s="1"/>
  <c r="CU234" i="6"/>
  <c r="CS234" i="6"/>
  <c r="CO234" i="6"/>
  <c r="CG234" i="6"/>
  <c r="CB234" i="6"/>
  <c r="BU234" i="6"/>
  <c r="BE234" i="6"/>
  <c r="AW234" i="6"/>
  <c r="AL234" i="6"/>
  <c r="AJ234" i="6"/>
  <c r="W234" i="6"/>
  <c r="T234" i="6"/>
  <c r="O234" i="6"/>
  <c r="H234" i="6"/>
  <c r="CV234" i="6" s="1"/>
  <c r="CU233" i="6"/>
  <c r="CS233" i="6"/>
  <c r="CO233" i="6"/>
  <c r="CG233" i="6"/>
  <c r="CB233" i="6"/>
  <c r="BU233" i="6"/>
  <c r="BE233" i="6"/>
  <c r="AW233" i="6"/>
  <c r="AL233" i="6"/>
  <c r="AJ233" i="6"/>
  <c r="W233" i="6"/>
  <c r="T233" i="6"/>
  <c r="O233" i="6"/>
  <c r="H233" i="6"/>
  <c r="CV233" i="6" s="1"/>
  <c r="CU232" i="6"/>
  <c r="CS232" i="6"/>
  <c r="CO232" i="6"/>
  <c r="CG232" i="6"/>
  <c r="CB232" i="6"/>
  <c r="BU232" i="6"/>
  <c r="BE232" i="6"/>
  <c r="AW232" i="6"/>
  <c r="AL232" i="6"/>
  <c r="AJ232" i="6"/>
  <c r="W232" i="6"/>
  <c r="T232" i="6"/>
  <c r="O232" i="6"/>
  <c r="H232" i="6"/>
  <c r="CV232" i="6" s="1"/>
  <c r="CU231" i="6"/>
  <c r="CS231" i="6"/>
  <c r="CO231" i="6"/>
  <c r="CG231" i="6"/>
  <c r="CB231" i="6"/>
  <c r="BU231" i="6"/>
  <c r="BE231" i="6"/>
  <c r="AW231" i="6"/>
  <c r="AL231" i="6"/>
  <c r="AJ231" i="6"/>
  <c r="W231" i="6"/>
  <c r="T231" i="6"/>
  <c r="O231" i="6"/>
  <c r="H231" i="6"/>
  <c r="CV231" i="6" s="1"/>
  <c r="CU230" i="6"/>
  <c r="CS230" i="6"/>
  <c r="CO230" i="6"/>
  <c r="CG230" i="6"/>
  <c r="CB230" i="6"/>
  <c r="BU230" i="6"/>
  <c r="BE230" i="6"/>
  <c r="AW230" i="6"/>
  <c r="AL230" i="6"/>
  <c r="AJ230" i="6"/>
  <c r="W230" i="6"/>
  <c r="T230" i="6"/>
  <c r="O230" i="6"/>
  <c r="H230" i="6"/>
  <c r="CV230" i="6" s="1"/>
  <c r="CU229" i="6"/>
  <c r="CS229" i="6"/>
  <c r="CO229" i="6"/>
  <c r="CG229" i="6"/>
  <c r="CB229" i="6"/>
  <c r="BU229" i="6"/>
  <c r="BE229" i="6"/>
  <c r="AW229" i="6"/>
  <c r="AL229" i="6"/>
  <c r="T229" i="6"/>
  <c r="H229" i="6"/>
  <c r="CV229" i="6" s="1"/>
  <c r="CU228" i="6"/>
  <c r="CS228" i="6"/>
  <c r="CO228" i="6"/>
  <c r="CG228" i="6"/>
  <c r="CB228" i="6"/>
  <c r="BU228" i="6"/>
  <c r="BE228" i="6"/>
  <c r="AW228" i="6"/>
  <c r="AL228" i="6"/>
  <c r="T228" i="6"/>
  <c r="H228" i="6"/>
  <c r="CV228" i="6" s="1"/>
  <c r="CU227" i="6"/>
  <c r="CS227" i="6"/>
  <c r="CO227" i="6"/>
  <c r="CG227" i="6"/>
  <c r="CB227" i="6"/>
  <c r="BU227" i="6"/>
  <c r="BE227" i="6"/>
  <c r="AW227" i="6"/>
  <c r="AL227" i="6"/>
  <c r="T227" i="6"/>
  <c r="H227" i="6"/>
  <c r="CV227" i="6" s="1"/>
  <c r="CU226" i="6"/>
  <c r="CS226" i="6"/>
  <c r="CO226" i="6"/>
  <c r="CG226" i="6"/>
  <c r="CB226" i="6"/>
  <c r="BU226" i="6"/>
  <c r="BE226" i="6"/>
  <c r="AW226" i="6"/>
  <c r="AL226" i="6"/>
  <c r="T226" i="6"/>
  <c r="H226" i="6"/>
  <c r="CV226" i="6" s="1"/>
  <c r="CU225" i="6"/>
  <c r="CS225" i="6"/>
  <c r="CO225" i="6"/>
  <c r="CG225" i="6"/>
  <c r="CB225" i="6"/>
  <c r="BU225" i="6"/>
  <c r="BE225" i="6"/>
  <c r="AW225" i="6"/>
  <c r="AL225" i="6"/>
  <c r="T225" i="6"/>
  <c r="H225" i="6"/>
  <c r="CV225" i="6" s="1"/>
  <c r="CU224" i="6"/>
  <c r="CS224" i="6"/>
  <c r="CO224" i="6"/>
  <c r="CG224" i="6"/>
  <c r="CB224" i="6"/>
  <c r="BU224" i="6"/>
  <c r="BE224" i="6"/>
  <c r="AW224" i="6"/>
  <c r="AL224" i="6"/>
  <c r="T224" i="6"/>
  <c r="H224" i="6"/>
  <c r="CV224" i="6" s="1"/>
  <c r="CU223" i="6"/>
  <c r="CS223" i="6"/>
  <c r="CO223" i="6"/>
  <c r="CG223" i="6"/>
  <c r="CB223" i="6"/>
  <c r="BU223" i="6"/>
  <c r="BE223" i="6"/>
  <c r="AW223" i="6"/>
  <c r="AL223" i="6"/>
  <c r="T223" i="6"/>
  <c r="H223" i="6"/>
  <c r="CV223" i="6" s="1"/>
  <c r="CU222" i="6"/>
  <c r="CS222" i="6"/>
  <c r="CO222" i="6"/>
  <c r="CG222" i="6"/>
  <c r="CB222" i="6"/>
  <c r="BU222" i="6"/>
  <c r="BE222" i="6"/>
  <c r="AW222" i="6"/>
  <c r="AL222" i="6"/>
  <c r="T222" i="6"/>
  <c r="H222" i="6"/>
  <c r="CV222" i="6" s="1"/>
  <c r="CU221" i="6"/>
  <c r="CS221" i="6"/>
  <c r="CO221" i="6"/>
  <c r="CG221" i="6"/>
  <c r="CB221" i="6"/>
  <c r="BU221" i="6"/>
  <c r="BE221" i="6"/>
  <c r="AW221" i="6"/>
  <c r="AL221" i="6"/>
  <c r="T221" i="6"/>
  <c r="H221" i="6"/>
  <c r="CV221" i="6" s="1"/>
  <c r="CU220" i="6"/>
  <c r="CS220" i="6"/>
  <c r="CO220" i="6"/>
  <c r="CG220" i="6"/>
  <c r="CB220" i="6"/>
  <c r="BU220" i="6"/>
  <c r="BE220" i="6"/>
  <c r="AW220" i="6"/>
  <c r="AL220" i="6"/>
  <c r="T220" i="6"/>
  <c r="H220" i="6"/>
  <c r="CV220" i="6" s="1"/>
  <c r="CU219" i="6"/>
  <c r="CS219" i="6"/>
  <c r="CO219" i="6"/>
  <c r="CG219" i="6"/>
  <c r="CB219" i="6"/>
  <c r="BU219" i="6"/>
  <c r="BE219" i="6"/>
  <c r="AW219" i="6"/>
  <c r="AL219" i="6"/>
  <c r="T219" i="6"/>
  <c r="H219" i="6"/>
  <c r="CV219" i="6" s="1"/>
  <c r="CU218" i="6"/>
  <c r="CS218" i="6"/>
  <c r="CO218" i="6"/>
  <c r="CG218" i="6"/>
  <c r="CB218" i="6"/>
  <c r="BU218" i="6"/>
  <c r="BE218" i="6"/>
  <c r="AW218" i="6"/>
  <c r="AL218" i="6"/>
  <c r="T218" i="6"/>
  <c r="H218" i="6"/>
  <c r="CV218" i="6" s="1"/>
  <c r="CU217" i="6"/>
  <c r="CS217" i="6"/>
  <c r="CO217" i="6"/>
  <c r="CG217" i="6"/>
  <c r="CB217" i="6"/>
  <c r="BU217" i="6"/>
  <c r="BE217" i="6"/>
  <c r="AW217" i="6"/>
  <c r="AL217" i="6"/>
  <c r="T217" i="6"/>
  <c r="H217" i="6"/>
  <c r="CV217" i="6" s="1"/>
  <c r="CU216" i="6"/>
  <c r="CS216" i="6"/>
  <c r="CO216" i="6"/>
  <c r="CG216" i="6"/>
  <c r="CB216" i="6"/>
  <c r="BU216" i="6"/>
  <c r="BE216" i="6"/>
  <c r="AW216" i="6"/>
  <c r="AL216" i="6"/>
  <c r="T216" i="6"/>
  <c r="H216" i="6"/>
  <c r="CV216" i="6" s="1"/>
  <c r="CU215" i="6"/>
  <c r="CS215" i="6"/>
  <c r="CO215" i="6"/>
  <c r="CG215" i="6"/>
  <c r="CB215" i="6"/>
  <c r="BU215" i="6"/>
  <c r="BE215" i="6"/>
  <c r="AW215" i="6"/>
  <c r="AL215" i="6"/>
  <c r="T215" i="6"/>
  <c r="H215" i="6"/>
  <c r="CV215" i="6" s="1"/>
  <c r="CU214" i="6"/>
  <c r="CS214" i="6"/>
  <c r="CO214" i="6"/>
  <c r="CG214" i="6"/>
  <c r="CB214" i="6"/>
  <c r="BU214" i="6"/>
  <c r="BE214" i="6"/>
  <c r="AW214" i="6"/>
  <c r="AL214" i="6"/>
  <c r="T214" i="6"/>
  <c r="H214" i="6"/>
  <c r="CV214" i="6" s="1"/>
  <c r="CU213" i="6"/>
  <c r="CS213" i="6"/>
  <c r="CO213" i="6"/>
  <c r="CG213" i="6"/>
  <c r="CB213" i="6"/>
  <c r="BU213" i="6"/>
  <c r="BE213" i="6"/>
  <c r="AW213" i="6"/>
  <c r="AL213" i="6"/>
  <c r="T213" i="6"/>
  <c r="H213" i="6"/>
  <c r="CV213" i="6" s="1"/>
  <c r="CU212" i="6"/>
  <c r="CS212" i="6"/>
  <c r="CO212" i="6"/>
  <c r="CG212" i="6"/>
  <c r="CB212" i="6"/>
  <c r="BU212" i="6"/>
  <c r="BE212" i="6"/>
  <c r="AW212" i="6"/>
  <c r="AL212" i="6"/>
  <c r="T212" i="6"/>
  <c r="H212" i="6"/>
  <c r="CV212" i="6" s="1"/>
  <c r="CU211" i="6"/>
  <c r="CS211" i="6"/>
  <c r="CO211" i="6"/>
  <c r="CG211" i="6"/>
  <c r="CB211" i="6"/>
  <c r="BU211" i="6"/>
  <c r="BE211" i="6"/>
  <c r="AW211" i="6"/>
  <c r="AL211" i="6"/>
  <c r="T211" i="6"/>
  <c r="H211" i="6"/>
  <c r="CV211" i="6" s="1"/>
  <c r="CU210" i="6"/>
  <c r="CS210" i="6"/>
  <c r="CO210" i="6"/>
  <c r="CG210" i="6"/>
  <c r="CB210" i="6"/>
  <c r="BU210" i="6"/>
  <c r="BE210" i="6"/>
  <c r="AW210" i="6"/>
  <c r="AL210" i="6"/>
  <c r="T210" i="6"/>
  <c r="H210" i="6"/>
  <c r="CV210" i="6" s="1"/>
  <c r="CU209" i="6"/>
  <c r="CS209" i="6"/>
  <c r="CO209" i="6"/>
  <c r="CG209" i="6"/>
  <c r="CB209" i="6"/>
  <c r="BU209" i="6"/>
  <c r="BE209" i="6"/>
  <c r="AW209" i="6"/>
  <c r="AL209" i="6"/>
  <c r="T209" i="6"/>
  <c r="H209" i="6"/>
  <c r="CV209" i="6" s="1"/>
  <c r="CU208" i="6"/>
  <c r="CS208" i="6"/>
  <c r="CO208" i="6"/>
  <c r="CG208" i="6"/>
  <c r="CB208" i="6"/>
  <c r="BU208" i="6"/>
  <c r="BE208" i="6"/>
  <c r="AW208" i="6"/>
  <c r="AL208" i="6"/>
  <c r="T208" i="6"/>
  <c r="H208" i="6"/>
  <c r="CV208" i="6" s="1"/>
  <c r="CU207" i="6"/>
  <c r="CS207" i="6"/>
  <c r="CO207" i="6"/>
  <c r="CG207" i="6"/>
  <c r="CB207" i="6"/>
  <c r="BU207" i="6"/>
  <c r="BE207" i="6"/>
  <c r="AW207" i="6"/>
  <c r="AL207" i="6"/>
  <c r="T207" i="6"/>
  <c r="H207" i="6"/>
  <c r="CV207" i="6" s="1"/>
  <c r="CU206" i="6"/>
  <c r="CS206" i="6"/>
  <c r="CO206" i="6"/>
  <c r="CG206" i="6"/>
  <c r="CB206" i="6"/>
  <c r="BU206" i="6"/>
  <c r="BE206" i="6"/>
  <c r="AW206" i="6"/>
  <c r="AL206" i="6"/>
  <c r="T206" i="6"/>
  <c r="H206" i="6"/>
  <c r="CV206" i="6" s="1"/>
  <c r="CU205" i="6"/>
  <c r="CS205" i="6"/>
  <c r="CO205" i="6"/>
  <c r="CG205" i="6"/>
  <c r="CB205" i="6"/>
  <c r="BU205" i="6"/>
  <c r="BE205" i="6"/>
  <c r="AW205" i="6"/>
  <c r="AL205" i="6"/>
  <c r="T205" i="6"/>
  <c r="H205" i="6"/>
  <c r="CV205" i="6" s="1"/>
  <c r="CU204" i="6"/>
  <c r="CS204" i="6"/>
  <c r="CO204" i="6"/>
  <c r="CG204" i="6"/>
  <c r="CB204" i="6"/>
  <c r="BU204" i="6"/>
  <c r="BE204" i="6"/>
  <c r="AW204" i="6"/>
  <c r="AL204" i="6"/>
  <c r="T204" i="6"/>
  <c r="H204" i="6"/>
  <c r="CV204" i="6" s="1"/>
  <c r="CU203" i="6"/>
  <c r="CS203" i="6"/>
  <c r="CO203" i="6"/>
  <c r="CG203" i="6"/>
  <c r="CB203" i="6"/>
  <c r="BU203" i="6"/>
  <c r="BE203" i="6"/>
  <c r="AW203" i="6"/>
  <c r="AL203" i="6"/>
  <c r="T203" i="6"/>
  <c r="H203" i="6"/>
  <c r="CV203" i="6" s="1"/>
  <c r="CU202" i="6"/>
  <c r="CS202" i="6"/>
  <c r="CO202" i="6"/>
  <c r="CG202" i="6"/>
  <c r="CB202" i="6"/>
  <c r="BU202" i="6"/>
  <c r="BE202" i="6"/>
  <c r="AW202" i="6"/>
  <c r="AL202" i="6"/>
  <c r="T202" i="6"/>
  <c r="H202" i="6"/>
  <c r="CV202" i="6" s="1"/>
  <c r="CU201" i="6"/>
  <c r="CS201" i="6"/>
  <c r="CO201" i="6"/>
  <c r="CG201" i="6"/>
  <c r="CB201" i="6"/>
  <c r="BU201" i="6"/>
  <c r="BE201" i="6"/>
  <c r="AW201" i="6"/>
  <c r="AL201" i="6"/>
  <c r="T201" i="6"/>
  <c r="H201" i="6"/>
  <c r="CV201" i="6" s="1"/>
  <c r="CU200" i="6"/>
  <c r="CS200" i="6"/>
  <c r="CO200" i="6"/>
  <c r="CG200" i="6"/>
  <c r="CB200" i="6"/>
  <c r="BU200" i="6"/>
  <c r="BE200" i="6"/>
  <c r="AW200" i="6"/>
  <c r="AL200" i="6"/>
  <c r="T200" i="6"/>
  <c r="H200" i="6"/>
  <c r="CV200" i="6" s="1"/>
  <c r="CU199" i="6"/>
  <c r="CS199" i="6"/>
  <c r="CO199" i="6"/>
  <c r="CG199" i="6"/>
  <c r="CB199" i="6"/>
  <c r="BU199" i="6"/>
  <c r="BE199" i="6"/>
  <c r="AW199" i="6"/>
  <c r="AL199" i="6"/>
  <c r="T199" i="6"/>
  <c r="H199" i="6"/>
  <c r="CV199" i="6" s="1"/>
  <c r="CU198" i="6"/>
  <c r="CS198" i="6"/>
  <c r="CO198" i="6"/>
  <c r="CG198" i="6"/>
  <c r="CB198" i="6"/>
  <c r="BU198" i="6"/>
  <c r="BE198" i="6"/>
  <c r="AW198" i="6"/>
  <c r="AL198" i="6"/>
  <c r="T198" i="6"/>
  <c r="H198" i="6"/>
  <c r="CV198" i="6" s="1"/>
  <c r="CU197" i="6"/>
  <c r="CS197" i="6"/>
  <c r="CO197" i="6"/>
  <c r="CG197" i="6"/>
  <c r="CB197" i="6"/>
  <c r="BU197" i="6"/>
  <c r="BE197" i="6"/>
  <c r="AW197" i="6"/>
  <c r="AL197" i="6"/>
  <c r="T197" i="6"/>
  <c r="H197" i="6"/>
  <c r="CV197" i="6" s="1"/>
  <c r="CU196" i="6"/>
  <c r="CS196" i="6"/>
  <c r="CO196" i="6"/>
  <c r="CG196" i="6"/>
  <c r="CB196" i="6"/>
  <c r="BU196" i="6"/>
  <c r="BE196" i="6"/>
  <c r="AW196" i="6"/>
  <c r="AL196" i="6"/>
  <c r="T196" i="6"/>
  <c r="H196" i="6"/>
  <c r="CV196" i="6" s="1"/>
  <c r="CU195" i="6"/>
  <c r="CS195" i="6"/>
  <c r="CO195" i="6"/>
  <c r="CG195" i="6"/>
  <c r="CB195" i="6"/>
  <c r="BU195" i="6"/>
  <c r="BE195" i="6"/>
  <c r="AW195" i="6"/>
  <c r="AL195" i="6"/>
  <c r="T195" i="6"/>
  <c r="H195" i="6"/>
  <c r="CV195" i="6" s="1"/>
  <c r="CU194" i="6"/>
  <c r="CS194" i="6"/>
  <c r="CO194" i="6"/>
  <c r="CG194" i="6"/>
  <c r="CB194" i="6"/>
  <c r="BU194" i="6"/>
  <c r="BE194" i="6"/>
  <c r="AW194" i="6"/>
  <c r="AL194" i="6"/>
  <c r="T194" i="6"/>
  <c r="H194" i="6"/>
  <c r="CV194" i="6" s="1"/>
  <c r="CU193" i="6"/>
  <c r="CS193" i="6"/>
  <c r="CO193" i="6"/>
  <c r="CG193" i="6"/>
  <c r="CB193" i="6"/>
  <c r="BU193" i="6"/>
  <c r="BE193" i="6"/>
  <c r="AW193" i="6"/>
  <c r="AL193" i="6"/>
  <c r="T193" i="6"/>
  <c r="H193" i="6"/>
  <c r="CV193" i="6" s="1"/>
  <c r="CU192" i="6"/>
  <c r="CS192" i="6"/>
  <c r="CO192" i="6"/>
  <c r="CG192" i="6"/>
  <c r="CB192" i="6"/>
  <c r="BU192" i="6"/>
  <c r="BE192" i="6"/>
  <c r="AW192" i="6"/>
  <c r="AL192" i="6"/>
  <c r="T192" i="6"/>
  <c r="H192" i="6"/>
  <c r="CV192" i="6" s="1"/>
  <c r="CU191" i="6"/>
  <c r="CS191" i="6"/>
  <c r="CO191" i="6"/>
  <c r="CG191" i="6"/>
  <c r="CB191" i="6"/>
  <c r="BU191" i="6"/>
  <c r="BE191" i="6"/>
  <c r="AW191" i="6"/>
  <c r="AL191" i="6"/>
  <c r="T191" i="6"/>
  <c r="H191" i="6"/>
  <c r="CV191" i="6" s="1"/>
  <c r="CU190" i="6"/>
  <c r="CS190" i="6"/>
  <c r="CO190" i="6"/>
  <c r="CG190" i="6"/>
  <c r="CB190" i="6"/>
  <c r="BU190" i="6"/>
  <c r="BE190" i="6"/>
  <c r="AW190" i="6"/>
  <c r="AL190" i="6"/>
  <c r="T190" i="6"/>
  <c r="H190" i="6"/>
  <c r="CV190" i="6" s="1"/>
  <c r="CU189" i="6"/>
  <c r="CS189" i="6"/>
  <c r="CO189" i="6"/>
  <c r="CG189" i="6"/>
  <c r="CB189" i="6"/>
  <c r="BU189" i="6"/>
  <c r="BE189" i="6"/>
  <c r="AW189" i="6"/>
  <c r="AL189" i="6"/>
  <c r="T189" i="6"/>
  <c r="H189" i="6"/>
  <c r="CV189" i="6" s="1"/>
  <c r="CU188" i="6"/>
  <c r="CS188" i="6"/>
  <c r="CO188" i="6"/>
  <c r="CG188" i="6"/>
  <c r="CB188" i="6"/>
  <c r="BU188" i="6"/>
  <c r="BE188" i="6"/>
  <c r="AW188" i="6"/>
  <c r="AL188" i="6"/>
  <c r="T188" i="6"/>
  <c r="H188" i="6"/>
  <c r="CV188" i="6" s="1"/>
  <c r="CU187" i="6"/>
  <c r="CS187" i="6"/>
  <c r="CO187" i="6"/>
  <c r="CG187" i="6"/>
  <c r="CB187" i="6"/>
  <c r="BU187" i="6"/>
  <c r="BE187" i="6"/>
  <c r="AW187" i="6"/>
  <c r="AL187" i="6"/>
  <c r="T187" i="6"/>
  <c r="H187" i="6"/>
  <c r="CV187" i="6" s="1"/>
  <c r="CU186" i="6"/>
  <c r="CS186" i="6"/>
  <c r="CO186" i="6"/>
  <c r="CG186" i="6"/>
  <c r="CB186" i="6"/>
  <c r="BU186" i="6"/>
  <c r="BE186" i="6"/>
  <c r="AW186" i="6"/>
  <c r="AL186" i="6"/>
  <c r="T186" i="6"/>
  <c r="H186" i="6"/>
  <c r="CV186" i="6" s="1"/>
  <c r="CU185" i="6"/>
  <c r="CS185" i="6"/>
  <c r="CO185" i="6"/>
  <c r="CG185" i="6"/>
  <c r="CB185" i="6"/>
  <c r="BU185" i="6"/>
  <c r="BE185" i="6"/>
  <c r="AW185" i="6"/>
  <c r="AL185" i="6"/>
  <c r="T185" i="6"/>
  <c r="H185" i="6"/>
  <c r="CV185" i="6" s="1"/>
  <c r="CU184" i="6"/>
  <c r="CS184" i="6"/>
  <c r="CO184" i="6"/>
  <c r="CG184" i="6"/>
  <c r="CB184" i="6"/>
  <c r="BU184" i="6"/>
  <c r="BE184" i="6"/>
  <c r="AW184" i="6"/>
  <c r="AL184" i="6"/>
  <c r="T184" i="6"/>
  <c r="H184" i="6"/>
  <c r="CV184" i="6" s="1"/>
  <c r="CU183" i="6"/>
  <c r="CS183" i="6"/>
  <c r="CO183" i="6"/>
  <c r="CG183" i="6"/>
  <c r="CB183" i="6"/>
  <c r="BU183" i="6"/>
  <c r="BE183" i="6"/>
  <c r="AW183" i="6"/>
  <c r="AL183" i="6"/>
  <c r="T183" i="6"/>
  <c r="H183" i="6"/>
  <c r="CV183" i="6" s="1"/>
  <c r="CU182" i="6"/>
  <c r="CS182" i="6"/>
  <c r="CO182" i="6"/>
  <c r="CG182" i="6"/>
  <c r="CB182" i="6"/>
  <c r="BU182" i="6"/>
  <c r="BE182" i="6"/>
  <c r="AW182" i="6"/>
  <c r="AL182" i="6"/>
  <c r="T182" i="6"/>
  <c r="H182" i="6"/>
  <c r="CV182" i="6" s="1"/>
  <c r="CU181" i="6"/>
  <c r="CS181" i="6"/>
  <c r="CO181" i="6"/>
  <c r="CG181" i="6"/>
  <c r="CB181" i="6"/>
  <c r="BU181" i="6"/>
  <c r="BE181" i="6"/>
  <c r="AW181" i="6"/>
  <c r="AL181" i="6"/>
  <c r="T181" i="6"/>
  <c r="H181" i="6"/>
  <c r="CV181" i="6" s="1"/>
  <c r="CU180" i="6"/>
  <c r="CS180" i="6"/>
  <c r="CO180" i="6"/>
  <c r="CG180" i="6"/>
  <c r="CB180" i="6"/>
  <c r="BU180" i="6"/>
  <c r="BE180" i="6"/>
  <c r="AW180" i="6"/>
  <c r="AL180" i="6"/>
  <c r="T180" i="6"/>
  <c r="H180" i="6"/>
  <c r="CV180" i="6" s="1"/>
  <c r="CU179" i="6"/>
  <c r="CS179" i="6"/>
  <c r="CO179" i="6"/>
  <c r="CG179" i="6"/>
  <c r="CB179" i="6"/>
  <c r="BU179" i="6"/>
  <c r="BE179" i="6"/>
  <c r="AW179" i="6"/>
  <c r="AL179" i="6"/>
  <c r="T179" i="6"/>
  <c r="H179" i="6"/>
  <c r="CV179" i="6" s="1"/>
  <c r="CU178" i="6"/>
  <c r="CS178" i="6"/>
  <c r="CO178" i="6"/>
  <c r="CG178" i="6"/>
  <c r="CB178" i="6"/>
  <c r="BU178" i="6"/>
  <c r="BE178" i="6"/>
  <c r="AW178" i="6"/>
  <c r="AL178" i="6"/>
  <c r="T178" i="6"/>
  <c r="H178" i="6"/>
  <c r="CV178" i="6" s="1"/>
  <c r="CU177" i="6"/>
  <c r="CS177" i="6"/>
  <c r="CO177" i="6"/>
  <c r="CG177" i="6"/>
  <c r="CB177" i="6"/>
  <c r="BU177" i="6"/>
  <c r="BE177" i="6"/>
  <c r="AW177" i="6"/>
  <c r="AL177" i="6"/>
  <c r="T177" i="6"/>
  <c r="H177" i="6"/>
  <c r="CV177" i="6" s="1"/>
  <c r="CU176" i="6"/>
  <c r="CS176" i="6"/>
  <c r="CO176" i="6"/>
  <c r="CG176" i="6"/>
  <c r="CB176" i="6"/>
  <c r="BU176" i="6"/>
  <c r="BE176" i="6"/>
  <c r="AW176" i="6"/>
  <c r="AL176" i="6"/>
  <c r="T176" i="6"/>
  <c r="H176" i="6"/>
  <c r="CV176" i="6" s="1"/>
  <c r="CU175" i="6"/>
  <c r="CS175" i="6"/>
  <c r="CO175" i="6"/>
  <c r="CG175" i="6"/>
  <c r="CB175" i="6"/>
  <c r="BU175" i="6"/>
  <c r="BE175" i="6"/>
  <c r="AW175" i="6"/>
  <c r="AL175" i="6"/>
  <c r="T175" i="6"/>
  <c r="H175" i="6"/>
  <c r="CV175" i="6" s="1"/>
  <c r="CU174" i="6"/>
  <c r="CS174" i="6"/>
  <c r="CO174" i="6"/>
  <c r="CG174" i="6"/>
  <c r="CB174" i="6"/>
  <c r="BU174" i="6"/>
  <c r="BE174" i="6"/>
  <c r="AW174" i="6"/>
  <c r="AL174" i="6"/>
  <c r="T174" i="6"/>
  <c r="H174" i="6"/>
  <c r="CV174" i="6" s="1"/>
  <c r="CU173" i="6"/>
  <c r="CS173" i="6"/>
  <c r="CO173" i="6"/>
  <c r="CG173" i="6"/>
  <c r="CB173" i="6"/>
  <c r="BU173" i="6"/>
  <c r="BE173" i="6"/>
  <c r="AW173" i="6"/>
  <c r="AL173" i="6"/>
  <c r="T173" i="6"/>
  <c r="H173" i="6"/>
  <c r="CV173" i="6" s="1"/>
  <c r="CU172" i="6"/>
  <c r="CS172" i="6"/>
  <c r="CO172" i="6"/>
  <c r="CG172" i="6"/>
  <c r="CB172" i="6"/>
  <c r="BU172" i="6"/>
  <c r="BE172" i="6"/>
  <c r="AW172" i="6"/>
  <c r="AL172" i="6"/>
  <c r="T172" i="6"/>
  <c r="H172" i="6"/>
  <c r="CV172" i="6" s="1"/>
  <c r="CU171" i="6"/>
  <c r="CS171" i="6"/>
  <c r="CO171" i="6"/>
  <c r="CG171" i="6"/>
  <c r="CB171" i="6"/>
  <c r="BU171" i="6"/>
  <c r="BE171" i="6"/>
  <c r="AW171" i="6"/>
  <c r="AL171" i="6"/>
  <c r="T171" i="6"/>
  <c r="H171" i="6"/>
  <c r="CV171" i="6" s="1"/>
  <c r="CU170" i="6"/>
  <c r="CS170" i="6"/>
  <c r="CO170" i="6"/>
  <c r="CG170" i="6"/>
  <c r="CB170" i="6"/>
  <c r="BU170" i="6"/>
  <c r="BE170" i="6"/>
  <c r="AW170" i="6"/>
  <c r="AL170" i="6"/>
  <c r="T170" i="6"/>
  <c r="H170" i="6"/>
  <c r="CV170" i="6" s="1"/>
  <c r="CU169" i="6"/>
  <c r="CS169" i="6"/>
  <c r="CO169" i="6"/>
  <c r="CG169" i="6"/>
  <c r="CB169" i="6"/>
  <c r="BU169" i="6"/>
  <c r="BE169" i="6"/>
  <c r="AW169" i="6"/>
  <c r="AL169" i="6"/>
  <c r="T169" i="6"/>
  <c r="H169" i="6"/>
  <c r="CV169" i="6" s="1"/>
  <c r="CU168" i="6"/>
  <c r="CS168" i="6"/>
  <c r="CO168" i="6"/>
  <c r="CG168" i="6"/>
  <c r="CB168" i="6"/>
  <c r="BU168" i="6"/>
  <c r="BE168" i="6"/>
  <c r="AW168" i="6"/>
  <c r="AL168" i="6"/>
  <c r="T168" i="6"/>
  <c r="H168" i="6"/>
  <c r="CV168" i="6" s="1"/>
  <c r="CU167" i="6"/>
  <c r="CS167" i="6"/>
  <c r="CO167" i="6"/>
  <c r="CG167" i="6"/>
  <c r="CB167" i="6"/>
  <c r="BU167" i="6"/>
  <c r="BE167" i="6"/>
  <c r="AW167" i="6"/>
  <c r="AL167" i="6"/>
  <c r="T167" i="6"/>
  <c r="H167" i="6"/>
  <c r="CV167" i="6" s="1"/>
  <c r="CU166" i="6"/>
  <c r="CS166" i="6"/>
  <c r="CO166" i="6"/>
  <c r="CG166" i="6"/>
  <c r="CB166" i="6"/>
  <c r="BU166" i="6"/>
  <c r="BE166" i="6"/>
  <c r="AW166" i="6"/>
  <c r="AL166" i="6"/>
  <c r="T166" i="6"/>
  <c r="H166" i="6"/>
  <c r="CV166" i="6" s="1"/>
  <c r="CU165" i="6"/>
  <c r="CS165" i="6"/>
  <c r="CO165" i="6"/>
  <c r="CG165" i="6"/>
  <c r="CB165" i="6"/>
  <c r="BU165" i="6"/>
  <c r="BE165" i="6"/>
  <c r="AW165" i="6"/>
  <c r="AL165" i="6"/>
  <c r="T165" i="6"/>
  <c r="H165" i="6"/>
  <c r="CV165" i="6" s="1"/>
  <c r="CU164" i="6"/>
  <c r="CS164" i="6"/>
  <c r="CO164" i="6"/>
  <c r="CG164" i="6"/>
  <c r="CB164" i="6"/>
  <c r="BU164" i="6"/>
  <c r="BE164" i="6"/>
  <c r="AW164" i="6"/>
  <c r="AL164" i="6"/>
  <c r="T164" i="6"/>
  <c r="H164" i="6"/>
  <c r="CV164" i="6" s="1"/>
  <c r="CU163" i="6"/>
  <c r="CS163" i="6"/>
  <c r="CO163" i="6"/>
  <c r="CG163" i="6"/>
  <c r="CB163" i="6"/>
  <c r="BU163" i="6"/>
  <c r="BE163" i="6"/>
  <c r="AW163" i="6"/>
  <c r="AL163" i="6"/>
  <c r="T163" i="6"/>
  <c r="H163" i="6"/>
  <c r="CV163" i="6" s="1"/>
  <c r="CU162" i="6"/>
  <c r="CS162" i="6"/>
  <c r="CO162" i="6"/>
  <c r="CG162" i="6"/>
  <c r="CB162" i="6"/>
  <c r="BU162" i="6"/>
  <c r="BE162" i="6"/>
  <c r="AW162" i="6"/>
  <c r="AL162" i="6"/>
  <c r="T162" i="6"/>
  <c r="H162" i="6"/>
  <c r="CV162" i="6" s="1"/>
  <c r="CU161" i="6"/>
  <c r="CS161" i="6"/>
  <c r="CO161" i="6"/>
  <c r="CG161" i="6"/>
  <c r="CB161" i="6"/>
  <c r="BU161" i="6"/>
  <c r="BE161" i="6"/>
  <c r="AW161" i="6"/>
  <c r="AL161" i="6"/>
  <c r="T161" i="6"/>
  <c r="H161" i="6"/>
  <c r="CV161" i="6" s="1"/>
  <c r="CU160" i="6"/>
  <c r="CS160" i="6"/>
  <c r="CO160" i="6"/>
  <c r="CG160" i="6"/>
  <c r="CB160" i="6"/>
  <c r="BU160" i="6"/>
  <c r="BE160" i="6"/>
  <c r="AW160" i="6"/>
  <c r="AL160" i="6"/>
  <c r="T160" i="6"/>
  <c r="H160" i="6"/>
  <c r="CV160" i="6" s="1"/>
  <c r="CU159" i="6"/>
  <c r="CS159" i="6"/>
  <c r="CO159" i="6"/>
  <c r="CG159" i="6"/>
  <c r="CB159" i="6"/>
  <c r="BU159" i="6"/>
  <c r="BE159" i="6"/>
  <c r="AW159" i="6"/>
  <c r="AL159" i="6"/>
  <c r="T159" i="6"/>
  <c r="H159" i="6"/>
  <c r="CV159" i="6" s="1"/>
  <c r="CU158" i="6"/>
  <c r="CS158" i="6"/>
  <c r="CO158" i="6"/>
  <c r="CG158" i="6"/>
  <c r="CB158" i="6"/>
  <c r="BU158" i="6"/>
  <c r="BE158" i="6"/>
  <c r="AW158" i="6"/>
  <c r="AL158" i="6"/>
  <c r="T158" i="6"/>
  <c r="H158" i="6"/>
  <c r="CV158" i="6" s="1"/>
  <c r="CU157" i="6"/>
  <c r="CS157" i="6"/>
  <c r="CO157" i="6"/>
  <c r="CG157" i="6"/>
  <c r="CB157" i="6"/>
  <c r="BU157" i="6"/>
  <c r="BE157" i="6"/>
  <c r="AW157" i="6"/>
  <c r="AL157" i="6"/>
  <c r="T157" i="6"/>
  <c r="H157" i="6"/>
  <c r="CV157" i="6" s="1"/>
  <c r="CU156" i="6"/>
  <c r="CS156" i="6"/>
  <c r="CO156" i="6"/>
  <c r="CG156" i="6"/>
  <c r="CB156" i="6"/>
  <c r="BU156" i="6"/>
  <c r="BE156" i="6"/>
  <c r="AW156" i="6"/>
  <c r="AL156" i="6"/>
  <c r="T156" i="6"/>
  <c r="H156" i="6"/>
  <c r="CV156" i="6" s="1"/>
  <c r="CU155" i="6"/>
  <c r="CS155" i="6"/>
  <c r="CO155" i="6"/>
  <c r="CG155" i="6"/>
  <c r="CB155" i="6"/>
  <c r="BU155" i="6"/>
  <c r="BE155" i="6"/>
  <c r="AW155" i="6"/>
  <c r="AL155" i="6"/>
  <c r="T155" i="6"/>
  <c r="H155" i="6"/>
  <c r="CV155" i="6" s="1"/>
  <c r="CU154" i="6"/>
  <c r="CS154" i="6"/>
  <c r="CO154" i="6"/>
  <c r="CG154" i="6"/>
  <c r="CB154" i="6"/>
  <c r="BU154" i="6"/>
  <c r="BE154" i="6"/>
  <c r="AW154" i="6"/>
  <c r="AL154" i="6"/>
  <c r="T154" i="6"/>
  <c r="H154" i="6"/>
  <c r="CV154" i="6" s="1"/>
  <c r="CU153" i="6"/>
  <c r="CS153" i="6"/>
  <c r="CO153" i="6"/>
  <c r="CG153" i="6"/>
  <c r="CB153" i="6"/>
  <c r="BU153" i="6"/>
  <c r="BE153" i="6"/>
  <c r="AW153" i="6"/>
  <c r="AL153" i="6"/>
  <c r="T153" i="6"/>
  <c r="H153" i="6"/>
  <c r="CV153" i="6" s="1"/>
  <c r="CU152" i="6"/>
  <c r="CS152" i="6"/>
  <c r="CO152" i="6"/>
  <c r="CG152" i="6"/>
  <c r="CB152" i="6"/>
  <c r="BU152" i="6"/>
  <c r="BE152" i="6"/>
  <c r="AW152" i="6"/>
  <c r="AL152" i="6"/>
  <c r="T152" i="6"/>
  <c r="H152" i="6"/>
  <c r="CV152" i="6" s="1"/>
  <c r="CU151" i="6"/>
  <c r="CS151" i="6"/>
  <c r="CO151" i="6"/>
  <c r="CG151" i="6"/>
  <c r="CB151" i="6"/>
  <c r="BU151" i="6"/>
  <c r="BE151" i="6"/>
  <c r="AW151" i="6"/>
  <c r="AL151" i="6"/>
  <c r="T151" i="6"/>
  <c r="H151" i="6"/>
  <c r="CV151" i="6" s="1"/>
  <c r="CU150" i="6"/>
  <c r="CS150" i="6"/>
  <c r="CO150" i="6"/>
  <c r="CG150" i="6"/>
  <c r="CB150" i="6"/>
  <c r="BU150" i="6"/>
  <c r="BE150" i="6"/>
  <c r="AW150" i="6"/>
  <c r="AL150" i="6"/>
  <c r="T150" i="6"/>
  <c r="H150" i="6"/>
  <c r="CV150" i="6" s="1"/>
  <c r="CU149" i="6"/>
  <c r="CS149" i="6"/>
  <c r="CO149" i="6"/>
  <c r="CG149" i="6"/>
  <c r="CB149" i="6"/>
  <c r="BU149" i="6"/>
  <c r="BE149" i="6"/>
  <c r="AW149" i="6"/>
  <c r="AL149" i="6"/>
  <c r="T149" i="6"/>
  <c r="H149" i="6"/>
  <c r="CV149" i="6" s="1"/>
  <c r="CU148" i="6"/>
  <c r="CS148" i="6"/>
  <c r="CO148" i="6"/>
  <c r="CG148" i="6"/>
  <c r="CB148" i="6"/>
  <c r="BU148" i="6"/>
  <c r="BE148" i="6"/>
  <c r="AW148" i="6"/>
  <c r="AL148" i="6"/>
  <c r="T148" i="6"/>
  <c r="H148" i="6"/>
  <c r="CV148" i="6" s="1"/>
  <c r="CU147" i="6"/>
  <c r="CS147" i="6"/>
  <c r="CO147" i="6"/>
  <c r="CG147" i="6"/>
  <c r="CB147" i="6"/>
  <c r="BU147" i="6"/>
  <c r="BE147" i="6"/>
  <c r="AW147" i="6"/>
  <c r="AL147" i="6"/>
  <c r="T147" i="6"/>
  <c r="H147" i="6"/>
  <c r="CV147" i="6" s="1"/>
  <c r="CU146" i="6"/>
  <c r="CS146" i="6"/>
  <c r="CO146" i="6"/>
  <c r="CG146" i="6"/>
  <c r="CB146" i="6"/>
  <c r="BU146" i="6"/>
  <c r="BE146" i="6"/>
  <c r="AW146" i="6"/>
  <c r="AL146" i="6"/>
  <c r="T146" i="6"/>
  <c r="H146" i="6"/>
  <c r="CV146" i="6" s="1"/>
  <c r="CU145" i="6"/>
  <c r="CS145" i="6"/>
  <c r="CO145" i="6"/>
  <c r="CG145" i="6"/>
  <c r="CB145" i="6"/>
  <c r="BU145" i="6"/>
  <c r="BE145" i="6"/>
  <c r="AW145" i="6"/>
  <c r="AL145" i="6"/>
  <c r="T145" i="6"/>
  <c r="H145" i="6"/>
  <c r="CV145" i="6" s="1"/>
  <c r="CU144" i="6"/>
  <c r="CS144" i="6"/>
  <c r="CO144" i="6"/>
  <c r="CG144" i="6"/>
  <c r="CB144" i="6"/>
  <c r="BU144" i="6"/>
  <c r="BE144" i="6"/>
  <c r="AW144" i="6"/>
  <c r="AL144" i="6"/>
  <c r="T144" i="6"/>
  <c r="H144" i="6"/>
  <c r="CV144" i="6" s="1"/>
  <c r="CU143" i="6"/>
  <c r="CS143" i="6"/>
  <c r="CO143" i="6"/>
  <c r="CG143" i="6"/>
  <c r="CB143" i="6"/>
  <c r="BU143" i="6"/>
  <c r="BE143" i="6"/>
  <c r="AW143" i="6"/>
  <c r="AL143" i="6"/>
  <c r="T143" i="6"/>
  <c r="H143" i="6"/>
  <c r="CV143" i="6" s="1"/>
  <c r="CU142" i="6"/>
  <c r="CS142" i="6"/>
  <c r="CO142" i="6"/>
  <c r="CG142" i="6"/>
  <c r="CB142" i="6"/>
  <c r="BU142" i="6"/>
  <c r="BE142" i="6"/>
  <c r="AW142" i="6"/>
  <c r="AL142" i="6"/>
  <c r="T142" i="6"/>
  <c r="H142" i="6"/>
  <c r="CV142" i="6" s="1"/>
  <c r="CU141" i="6"/>
  <c r="CS141" i="6"/>
  <c r="CO141" i="6"/>
  <c r="CG141" i="6"/>
  <c r="CB141" i="6"/>
  <c r="BU141" i="6"/>
  <c r="BE141" i="6"/>
  <c r="AW141" i="6"/>
  <c r="AL141" i="6"/>
  <c r="T141" i="6"/>
  <c r="H141" i="6"/>
  <c r="CV141" i="6" s="1"/>
  <c r="CU140" i="6"/>
  <c r="CS140" i="6"/>
  <c r="CO140" i="6"/>
  <c r="CG140" i="6"/>
  <c r="CB140" i="6"/>
  <c r="BU140" i="6"/>
  <c r="BE140" i="6"/>
  <c r="AW140" i="6"/>
  <c r="AL140" i="6"/>
  <c r="T140" i="6"/>
  <c r="H140" i="6"/>
  <c r="CV140" i="6" s="1"/>
  <c r="CU139" i="6"/>
  <c r="CS139" i="6"/>
  <c r="CO139" i="6"/>
  <c r="CG139" i="6"/>
  <c r="CB139" i="6"/>
  <c r="BU139" i="6"/>
  <c r="BE139" i="6"/>
  <c r="AW139" i="6"/>
  <c r="AL139" i="6"/>
  <c r="T139" i="6"/>
  <c r="H139" i="6"/>
  <c r="CV139" i="6" s="1"/>
  <c r="CU138" i="6"/>
  <c r="CS138" i="6"/>
  <c r="CO138" i="6"/>
  <c r="CG138" i="6"/>
  <c r="CB138" i="6"/>
  <c r="BU138" i="6"/>
  <c r="BE138" i="6"/>
  <c r="AW138" i="6"/>
  <c r="AL138" i="6"/>
  <c r="T138" i="6"/>
  <c r="H138" i="6"/>
  <c r="CV138" i="6" s="1"/>
  <c r="CU137" i="6"/>
  <c r="CS137" i="6"/>
  <c r="CO137" i="6"/>
  <c r="CG137" i="6"/>
  <c r="CB137" i="6"/>
  <c r="BU137" i="6"/>
  <c r="BE137" i="6"/>
  <c r="AW137" i="6"/>
  <c r="AL137" i="6"/>
  <c r="T137" i="6"/>
  <c r="H137" i="6"/>
  <c r="CV137" i="6" s="1"/>
  <c r="CU136" i="6"/>
  <c r="CS136" i="6"/>
  <c r="CO136" i="6"/>
  <c r="CG136" i="6"/>
  <c r="CB136" i="6"/>
  <c r="BU136" i="6"/>
  <c r="BE136" i="6"/>
  <c r="AW136" i="6"/>
  <c r="AL136" i="6"/>
  <c r="T136" i="6"/>
  <c r="H136" i="6"/>
  <c r="CV136" i="6" s="1"/>
  <c r="CU135" i="6"/>
  <c r="CS135" i="6"/>
  <c r="CO135" i="6"/>
  <c r="CG135" i="6"/>
  <c r="CB135" i="6"/>
  <c r="BU135" i="6"/>
  <c r="BE135" i="6"/>
  <c r="AW135" i="6"/>
  <c r="AL135" i="6"/>
  <c r="T135" i="6"/>
  <c r="H135" i="6"/>
  <c r="CV135" i="6" s="1"/>
  <c r="CU134" i="6"/>
  <c r="CS134" i="6"/>
  <c r="CO134" i="6"/>
  <c r="CG134" i="6"/>
  <c r="CB134" i="6"/>
  <c r="BU134" i="6"/>
  <c r="BE134" i="6"/>
  <c r="AW134" i="6"/>
  <c r="AL134" i="6"/>
  <c r="T134" i="6"/>
  <c r="H134" i="6"/>
  <c r="CV134" i="6" s="1"/>
  <c r="CU133" i="6"/>
  <c r="CS133" i="6"/>
  <c r="CO133" i="6"/>
  <c r="CG133" i="6"/>
  <c r="CB133" i="6"/>
  <c r="BU133" i="6"/>
  <c r="BE133" i="6"/>
  <c r="AW133" i="6"/>
  <c r="AL133" i="6"/>
  <c r="T133" i="6"/>
  <c r="H133" i="6"/>
  <c r="CV133" i="6" s="1"/>
  <c r="CU132" i="6"/>
  <c r="CS132" i="6"/>
  <c r="CO132" i="6"/>
  <c r="CG132" i="6"/>
  <c r="CB132" i="6"/>
  <c r="BU132" i="6"/>
  <c r="BE132" i="6"/>
  <c r="AW132" i="6"/>
  <c r="AL132" i="6"/>
  <c r="T132" i="6"/>
  <c r="H132" i="6"/>
  <c r="CV132" i="6" s="1"/>
  <c r="CU131" i="6"/>
  <c r="CS131" i="6"/>
  <c r="CO131" i="6"/>
  <c r="CG131" i="6"/>
  <c r="CB131" i="6"/>
  <c r="BU131" i="6"/>
  <c r="BE131" i="6"/>
  <c r="AW131" i="6"/>
  <c r="AL131" i="6"/>
  <c r="T131" i="6"/>
  <c r="H131" i="6"/>
  <c r="CV131" i="6" s="1"/>
  <c r="CU130" i="6"/>
  <c r="CS130" i="6"/>
  <c r="CO130" i="6"/>
  <c r="CG130" i="6"/>
  <c r="CB130" i="6"/>
  <c r="BU130" i="6"/>
  <c r="BE130" i="6"/>
  <c r="AW130" i="6"/>
  <c r="AL130" i="6"/>
  <c r="T130" i="6"/>
  <c r="H130" i="6"/>
  <c r="CV130" i="6" s="1"/>
  <c r="CU129" i="6"/>
  <c r="CS129" i="6"/>
  <c r="CO129" i="6"/>
  <c r="CG129" i="6"/>
  <c r="CB129" i="6"/>
  <c r="BU129" i="6"/>
  <c r="BE129" i="6"/>
  <c r="AW129" i="6"/>
  <c r="AL129" i="6"/>
  <c r="T129" i="6"/>
  <c r="H129" i="6"/>
  <c r="CV129" i="6" s="1"/>
  <c r="CU128" i="6"/>
  <c r="CS128" i="6"/>
  <c r="CO128" i="6"/>
  <c r="CG128" i="6"/>
  <c r="CB128" i="6"/>
  <c r="BU128" i="6"/>
  <c r="BE128" i="6"/>
  <c r="AW128" i="6"/>
  <c r="AL128" i="6"/>
  <c r="T128" i="6"/>
  <c r="H128" i="6"/>
  <c r="CV128" i="6" s="1"/>
  <c r="CU127" i="6"/>
  <c r="CS127" i="6"/>
  <c r="CO127" i="6"/>
  <c r="CG127" i="6"/>
  <c r="CB127" i="6"/>
  <c r="BU127" i="6"/>
  <c r="BE127" i="6"/>
  <c r="AW127" i="6"/>
  <c r="AL127" i="6"/>
  <c r="T127" i="6"/>
  <c r="H127" i="6"/>
  <c r="CV127" i="6" s="1"/>
  <c r="CU126" i="6"/>
  <c r="CS126" i="6"/>
  <c r="CO126" i="6"/>
  <c r="CG126" i="6"/>
  <c r="CB126" i="6"/>
  <c r="BU126" i="6"/>
  <c r="BE126" i="6"/>
  <c r="AW126" i="6"/>
  <c r="AL126" i="6"/>
  <c r="T126" i="6"/>
  <c r="H126" i="6"/>
  <c r="CV126" i="6" s="1"/>
  <c r="CU125" i="6"/>
  <c r="CS125" i="6"/>
  <c r="CO125" i="6"/>
  <c r="CG125" i="6"/>
  <c r="CB125" i="6"/>
  <c r="BU125" i="6"/>
  <c r="BE125" i="6"/>
  <c r="AW125" i="6"/>
  <c r="AL125" i="6"/>
  <c r="T125" i="6"/>
  <c r="H125" i="6"/>
  <c r="CV125" i="6" s="1"/>
  <c r="CU124" i="6"/>
  <c r="CS124" i="6"/>
  <c r="CO124" i="6"/>
  <c r="CG124" i="6"/>
  <c r="CB124" i="6"/>
  <c r="BU124" i="6"/>
  <c r="BE124" i="6"/>
  <c r="AW124" i="6"/>
  <c r="AL124" i="6"/>
  <c r="T124" i="6"/>
  <c r="H124" i="6"/>
  <c r="CV124" i="6" s="1"/>
  <c r="CU123" i="6"/>
  <c r="CS123" i="6"/>
  <c r="CO123" i="6"/>
  <c r="CG123" i="6"/>
  <c r="CB123" i="6"/>
  <c r="BU123" i="6"/>
  <c r="BE123" i="6"/>
  <c r="AW123" i="6"/>
  <c r="AL123" i="6"/>
  <c r="T123" i="6"/>
  <c r="H123" i="6"/>
  <c r="CV123" i="6" s="1"/>
  <c r="CU122" i="6"/>
  <c r="CS122" i="6"/>
  <c r="CO122" i="6"/>
  <c r="CG122" i="6"/>
  <c r="CB122" i="6"/>
  <c r="BU122" i="6"/>
  <c r="BE122" i="6"/>
  <c r="AW122" i="6"/>
  <c r="AL122" i="6"/>
  <c r="T122" i="6"/>
  <c r="H122" i="6"/>
  <c r="CV122" i="6" s="1"/>
  <c r="CU121" i="6"/>
  <c r="CS121" i="6"/>
  <c r="CO121" i="6"/>
  <c r="CG121" i="6"/>
  <c r="CB121" i="6"/>
  <c r="BU121" i="6"/>
  <c r="BE121" i="6"/>
  <c r="AW121" i="6"/>
  <c r="AL121" i="6"/>
  <c r="T121" i="6"/>
  <c r="H121" i="6"/>
  <c r="CV121" i="6" s="1"/>
  <c r="CU120" i="6"/>
  <c r="CS120" i="6"/>
  <c r="CO120" i="6"/>
  <c r="CG120" i="6"/>
  <c r="CB120" i="6"/>
  <c r="BU120" i="6"/>
  <c r="BE120" i="6"/>
  <c r="AW120" i="6"/>
  <c r="AL120" i="6"/>
  <c r="T120" i="6"/>
  <c r="H120" i="6"/>
  <c r="CV120" i="6" s="1"/>
  <c r="CU119" i="6"/>
  <c r="CS119" i="6"/>
  <c r="CO119" i="6"/>
  <c r="CG119" i="6"/>
  <c r="CB119" i="6"/>
  <c r="BU119" i="6"/>
  <c r="BE119" i="6"/>
  <c r="AW119" i="6"/>
  <c r="AL119" i="6"/>
  <c r="T119" i="6"/>
  <c r="H119" i="6"/>
  <c r="CV119" i="6" s="1"/>
  <c r="CU118" i="6"/>
  <c r="CS118" i="6"/>
  <c r="CO118" i="6"/>
  <c r="CG118" i="6"/>
  <c r="CB118" i="6"/>
  <c r="BU118" i="6"/>
  <c r="BE118" i="6"/>
  <c r="AW118" i="6"/>
  <c r="AL118" i="6"/>
  <c r="T118" i="6"/>
  <c r="H118" i="6"/>
  <c r="CV118" i="6" s="1"/>
  <c r="CU117" i="6"/>
  <c r="CS117" i="6"/>
  <c r="CO117" i="6"/>
  <c r="CG117" i="6"/>
  <c r="CB117" i="6"/>
  <c r="BU117" i="6"/>
  <c r="BE117" i="6"/>
  <c r="AW117" i="6"/>
  <c r="AL117" i="6"/>
  <c r="T117" i="6"/>
  <c r="H117" i="6"/>
  <c r="CV117" i="6" s="1"/>
  <c r="CU116" i="6"/>
  <c r="CS116" i="6"/>
  <c r="CO116" i="6"/>
  <c r="CG116" i="6"/>
  <c r="CB116" i="6"/>
  <c r="BU116" i="6"/>
  <c r="BE116" i="6"/>
  <c r="AW116" i="6"/>
  <c r="AL116" i="6"/>
  <c r="T116" i="6"/>
  <c r="H116" i="6"/>
  <c r="CV116" i="6" s="1"/>
  <c r="CU115" i="6"/>
  <c r="CS115" i="6"/>
  <c r="CO115" i="6"/>
  <c r="CG115" i="6"/>
  <c r="CB115" i="6"/>
  <c r="BU115" i="6"/>
  <c r="BE115" i="6"/>
  <c r="AW115" i="6"/>
  <c r="AL115" i="6"/>
  <c r="T115" i="6"/>
  <c r="H115" i="6"/>
  <c r="CV115" i="6" s="1"/>
  <c r="CU114" i="6"/>
  <c r="CS114" i="6"/>
  <c r="CO114" i="6"/>
  <c r="CG114" i="6"/>
  <c r="CB114" i="6"/>
  <c r="BU114" i="6"/>
  <c r="BE114" i="6"/>
  <c r="AW114" i="6"/>
  <c r="AL114" i="6"/>
  <c r="T114" i="6"/>
  <c r="H114" i="6"/>
  <c r="CV114" i="6" s="1"/>
  <c r="CU113" i="6"/>
  <c r="CS113" i="6"/>
  <c r="CO113" i="6"/>
  <c r="CG113" i="6"/>
  <c r="CB113" i="6"/>
  <c r="BU113" i="6"/>
  <c r="BE113" i="6"/>
  <c r="AW113" i="6"/>
  <c r="AL113" i="6"/>
  <c r="T113" i="6"/>
  <c r="H113" i="6"/>
  <c r="CV113" i="6" s="1"/>
  <c r="CU112" i="6"/>
  <c r="CS112" i="6"/>
  <c r="CO112" i="6"/>
  <c r="CG112" i="6"/>
  <c r="CB112" i="6"/>
  <c r="BU112" i="6"/>
  <c r="BE112" i="6"/>
  <c r="AW112" i="6"/>
  <c r="AL112" i="6"/>
  <c r="T112" i="6"/>
  <c r="H112" i="6"/>
  <c r="CV112" i="6" s="1"/>
  <c r="CU111" i="6"/>
  <c r="CS111" i="6"/>
  <c r="CO111" i="6"/>
  <c r="CG111" i="6"/>
  <c r="CB111" i="6"/>
  <c r="BU111" i="6"/>
  <c r="BE111" i="6"/>
  <c r="AW111" i="6"/>
  <c r="AL111" i="6"/>
  <c r="T111" i="6"/>
  <c r="H111" i="6"/>
  <c r="CV111" i="6" s="1"/>
  <c r="CU110" i="6"/>
  <c r="CS110" i="6"/>
  <c r="CO110" i="6"/>
  <c r="CG110" i="6"/>
  <c r="CB110" i="6"/>
  <c r="BU110" i="6"/>
  <c r="BE110" i="6"/>
  <c r="AW110" i="6"/>
  <c r="AL110" i="6"/>
  <c r="T110" i="6"/>
  <c r="H110" i="6"/>
  <c r="CV110" i="6" s="1"/>
  <c r="CU109" i="6"/>
  <c r="CS109" i="6"/>
  <c r="CO109" i="6"/>
  <c r="CG109" i="6"/>
  <c r="CB109" i="6"/>
  <c r="BU109" i="6"/>
  <c r="BE109" i="6"/>
  <c r="AW109" i="6"/>
  <c r="AL109" i="6"/>
  <c r="T109" i="6"/>
  <c r="H109" i="6"/>
  <c r="CV109" i="6" s="1"/>
  <c r="CU108" i="6"/>
  <c r="CS108" i="6"/>
  <c r="CO108" i="6"/>
  <c r="CG108" i="6"/>
  <c r="CB108" i="6"/>
  <c r="BU108" i="6"/>
  <c r="BE108" i="6"/>
  <c r="AW108" i="6"/>
  <c r="AL108" i="6"/>
  <c r="T108" i="6"/>
  <c r="H108" i="6"/>
  <c r="CV108" i="6" s="1"/>
  <c r="CU107" i="6"/>
  <c r="CS107" i="6"/>
  <c r="CO107" i="6"/>
  <c r="CG107" i="6"/>
  <c r="CB107" i="6"/>
  <c r="BU107" i="6"/>
  <c r="BE107" i="6"/>
  <c r="AW107" i="6"/>
  <c r="AL107" i="6"/>
  <c r="T107" i="6"/>
  <c r="H107" i="6"/>
  <c r="CV107" i="6" s="1"/>
  <c r="CU106" i="6"/>
  <c r="CS106" i="6"/>
  <c r="CO106" i="6"/>
  <c r="CG106" i="6"/>
  <c r="CB106" i="6"/>
  <c r="BU106" i="6"/>
  <c r="BE106" i="6"/>
  <c r="AW106" i="6"/>
  <c r="AL106" i="6"/>
  <c r="T106" i="6"/>
  <c r="H106" i="6"/>
  <c r="CV106" i="6" s="1"/>
  <c r="CU105" i="6"/>
  <c r="CS105" i="6"/>
  <c r="CO105" i="6"/>
  <c r="CG105" i="6"/>
  <c r="CB105" i="6"/>
  <c r="BU105" i="6"/>
  <c r="BE105" i="6"/>
  <c r="AW105" i="6"/>
  <c r="AL105" i="6"/>
  <c r="T105" i="6"/>
  <c r="H105" i="6"/>
  <c r="CV105" i="6" s="1"/>
  <c r="CU104" i="6"/>
  <c r="CS104" i="6"/>
  <c r="CO104" i="6"/>
  <c r="CG104" i="6"/>
  <c r="CB104" i="6"/>
  <c r="BU104" i="6"/>
  <c r="BE104" i="6"/>
  <c r="AW104" i="6"/>
  <c r="AL104" i="6"/>
  <c r="T104" i="6"/>
  <c r="H104" i="6"/>
  <c r="CV104" i="6" s="1"/>
  <c r="CU103" i="6"/>
  <c r="CS103" i="6"/>
  <c r="CO103" i="6"/>
  <c r="CG103" i="6"/>
  <c r="CB103" i="6"/>
  <c r="BU103" i="6"/>
  <c r="BE103" i="6"/>
  <c r="AW103" i="6"/>
  <c r="AL103" i="6"/>
  <c r="T103" i="6"/>
  <c r="H103" i="6"/>
  <c r="CV103" i="6" s="1"/>
  <c r="CU102" i="6"/>
  <c r="CS102" i="6"/>
  <c r="CO102" i="6"/>
  <c r="CG102" i="6"/>
  <c r="CB102" i="6"/>
  <c r="BU102" i="6"/>
  <c r="BE102" i="6"/>
  <c r="AW102" i="6"/>
  <c r="AL102" i="6"/>
  <c r="T102" i="6"/>
  <c r="H102" i="6"/>
  <c r="CV102" i="6" s="1"/>
  <c r="CU101" i="6"/>
  <c r="CS101" i="6"/>
  <c r="CO101" i="6"/>
  <c r="CG101" i="6"/>
  <c r="CB101" i="6"/>
  <c r="BU101" i="6"/>
  <c r="BE101" i="6"/>
  <c r="AW101" i="6"/>
  <c r="AL101" i="6"/>
  <c r="T101" i="6"/>
  <c r="H101" i="6"/>
  <c r="CV101" i="6" s="1"/>
  <c r="CU100" i="6"/>
  <c r="CS100" i="6"/>
  <c r="CO100" i="6"/>
  <c r="CG100" i="6"/>
  <c r="CB100" i="6"/>
  <c r="BU100" i="6"/>
  <c r="BE100" i="6"/>
  <c r="AW100" i="6"/>
  <c r="AL100" i="6"/>
  <c r="T100" i="6"/>
  <c r="H100" i="6"/>
  <c r="CV100" i="6" s="1"/>
  <c r="CU99" i="6"/>
  <c r="CS99" i="6"/>
  <c r="CO99" i="6"/>
  <c r="CG99" i="6"/>
  <c r="CB99" i="6"/>
  <c r="BU99" i="6"/>
  <c r="BE99" i="6"/>
  <c r="AW99" i="6"/>
  <c r="AL99" i="6"/>
  <c r="T99" i="6"/>
  <c r="H99" i="6"/>
  <c r="CV99" i="6" s="1"/>
  <c r="CU98" i="6"/>
  <c r="CS98" i="6"/>
  <c r="CO98" i="6"/>
  <c r="CG98" i="6"/>
  <c r="CB98" i="6"/>
  <c r="BU98" i="6"/>
  <c r="BE98" i="6"/>
  <c r="AW98" i="6"/>
  <c r="AL98" i="6"/>
  <c r="T98" i="6"/>
  <c r="H98" i="6"/>
  <c r="CV98" i="6" s="1"/>
  <c r="CU97" i="6"/>
  <c r="CS97" i="6"/>
  <c r="CO97" i="6"/>
  <c r="CG97" i="6"/>
  <c r="CB97" i="6"/>
  <c r="BU97" i="6"/>
  <c r="BE97" i="6"/>
  <c r="AW97" i="6"/>
  <c r="AL97" i="6"/>
  <c r="T97" i="6"/>
  <c r="H97" i="6"/>
  <c r="CV97" i="6" s="1"/>
  <c r="CU96" i="6"/>
  <c r="CS96" i="6"/>
  <c r="CO96" i="6"/>
  <c r="CG96" i="6"/>
  <c r="CB96" i="6"/>
  <c r="BU96" i="6"/>
  <c r="BE96" i="6"/>
  <c r="AW96" i="6"/>
  <c r="AL96" i="6"/>
  <c r="T96" i="6"/>
  <c r="H96" i="6"/>
  <c r="CV96" i="6" s="1"/>
  <c r="CU95" i="6"/>
  <c r="CS95" i="6"/>
  <c r="CO95" i="6"/>
  <c r="CG95" i="6"/>
  <c r="CB95" i="6"/>
  <c r="BU95" i="6"/>
  <c r="BE95" i="6"/>
  <c r="AW95" i="6"/>
  <c r="AL95" i="6"/>
  <c r="T95" i="6"/>
  <c r="H95" i="6"/>
  <c r="CV95" i="6" s="1"/>
  <c r="CU94" i="6"/>
  <c r="CS94" i="6"/>
  <c r="CO94" i="6"/>
  <c r="CG94" i="6"/>
  <c r="CB94" i="6"/>
  <c r="BU94" i="6"/>
  <c r="BE94" i="6"/>
  <c r="AW94" i="6"/>
  <c r="AL94" i="6"/>
  <c r="T94" i="6"/>
  <c r="H94" i="6"/>
  <c r="CV94" i="6" s="1"/>
  <c r="CU93" i="6"/>
  <c r="CS93" i="6"/>
  <c r="CO93" i="6"/>
  <c r="CG93" i="6"/>
  <c r="CB93" i="6"/>
  <c r="BU93" i="6"/>
  <c r="BE93" i="6"/>
  <c r="AW93" i="6"/>
  <c r="AL93" i="6"/>
  <c r="T93" i="6"/>
  <c r="H93" i="6"/>
  <c r="CV93" i="6" s="1"/>
  <c r="CU92" i="6"/>
  <c r="CS92" i="6"/>
  <c r="CO92" i="6"/>
  <c r="CG92" i="6"/>
  <c r="CB92" i="6"/>
  <c r="BU92" i="6"/>
  <c r="BE92" i="6"/>
  <c r="AW92" i="6"/>
  <c r="AL92" i="6"/>
  <c r="T92" i="6"/>
  <c r="H92" i="6"/>
  <c r="CV92" i="6" s="1"/>
  <c r="CU91" i="6"/>
  <c r="CS91" i="6"/>
  <c r="CO91" i="6"/>
  <c r="CG91" i="6"/>
  <c r="CB91" i="6"/>
  <c r="BU91" i="6"/>
  <c r="BE91" i="6"/>
  <c r="AW91" i="6"/>
  <c r="AL91" i="6"/>
  <c r="T91" i="6"/>
  <c r="H91" i="6"/>
  <c r="CV91" i="6" s="1"/>
  <c r="CU90" i="6"/>
  <c r="CS90" i="6"/>
  <c r="CO90" i="6"/>
  <c r="CG90" i="6"/>
  <c r="CB90" i="6"/>
  <c r="BU90" i="6"/>
  <c r="BE90" i="6"/>
  <c r="AW90" i="6"/>
  <c r="AL90" i="6"/>
  <c r="T90" i="6"/>
  <c r="H90" i="6"/>
  <c r="CV90" i="6" s="1"/>
  <c r="CU89" i="6"/>
  <c r="CS89" i="6"/>
  <c r="CO89" i="6"/>
  <c r="CG89" i="6"/>
  <c r="CB89" i="6"/>
  <c r="BU89" i="6"/>
  <c r="BE89" i="6"/>
  <c r="AW89" i="6"/>
  <c r="AL89" i="6"/>
  <c r="T89" i="6"/>
  <c r="H89" i="6"/>
  <c r="CV89" i="6" s="1"/>
  <c r="CU88" i="6"/>
  <c r="CS88" i="6"/>
  <c r="CO88" i="6"/>
  <c r="CG88" i="6"/>
  <c r="CB88" i="6"/>
  <c r="BU88" i="6"/>
  <c r="BE88" i="6"/>
  <c r="AW88" i="6"/>
  <c r="AL88" i="6"/>
  <c r="T88" i="6"/>
  <c r="H88" i="6"/>
  <c r="CV88" i="6" s="1"/>
  <c r="CU87" i="6"/>
  <c r="CS87" i="6"/>
  <c r="CO87" i="6"/>
  <c r="CG87" i="6"/>
  <c r="CB87" i="6"/>
  <c r="BU87" i="6"/>
  <c r="BE87" i="6"/>
  <c r="AW87" i="6"/>
  <c r="AL87" i="6"/>
  <c r="T87" i="6"/>
  <c r="H87" i="6"/>
  <c r="CV87" i="6" s="1"/>
  <c r="CU86" i="6"/>
  <c r="CS86" i="6"/>
  <c r="CO86" i="6"/>
  <c r="CG86" i="6"/>
  <c r="CB86" i="6"/>
  <c r="BU86" i="6"/>
  <c r="BE86" i="6"/>
  <c r="AW86" i="6"/>
  <c r="AL86" i="6"/>
  <c r="T86" i="6"/>
  <c r="H86" i="6"/>
  <c r="CV86" i="6" s="1"/>
  <c r="CU85" i="6"/>
  <c r="CS85" i="6"/>
  <c r="CO85" i="6"/>
  <c r="CG85" i="6"/>
  <c r="CB85" i="6"/>
  <c r="BU85" i="6"/>
  <c r="BE85" i="6"/>
  <c r="AW85" i="6"/>
  <c r="AL85" i="6"/>
  <c r="T85" i="6"/>
  <c r="H85" i="6"/>
  <c r="CV85" i="6" s="1"/>
  <c r="CU84" i="6"/>
  <c r="CS84" i="6"/>
  <c r="CO84" i="6"/>
  <c r="CG84" i="6"/>
  <c r="CB84" i="6"/>
  <c r="BU84" i="6"/>
  <c r="BE84" i="6"/>
  <c r="AW84" i="6"/>
  <c r="AL84" i="6"/>
  <c r="T84" i="6"/>
  <c r="H84" i="6"/>
  <c r="CV84" i="6" s="1"/>
  <c r="CU83" i="6"/>
  <c r="CS83" i="6"/>
  <c r="CO83" i="6"/>
  <c r="CG83" i="6"/>
  <c r="CB83" i="6"/>
  <c r="BU83" i="6"/>
  <c r="BE83" i="6"/>
  <c r="AW83" i="6"/>
  <c r="AL83" i="6"/>
  <c r="T83" i="6"/>
  <c r="H83" i="6"/>
  <c r="CV83" i="6" s="1"/>
  <c r="CU82" i="6"/>
  <c r="CS82" i="6"/>
  <c r="CO82" i="6"/>
  <c r="CG82" i="6"/>
  <c r="CB82" i="6"/>
  <c r="BU82" i="6"/>
  <c r="BE82" i="6"/>
  <c r="AW82" i="6"/>
  <c r="AL82" i="6"/>
  <c r="T82" i="6"/>
  <c r="H82" i="6"/>
  <c r="CV82" i="6" s="1"/>
  <c r="CU81" i="6"/>
  <c r="CS81" i="6"/>
  <c r="CO81" i="6"/>
  <c r="CG81" i="6"/>
  <c r="CB81" i="6"/>
  <c r="BU81" i="6"/>
  <c r="BE81" i="6"/>
  <c r="AW81" i="6"/>
  <c r="AL81" i="6"/>
  <c r="T81" i="6"/>
  <c r="H81" i="6"/>
  <c r="CV81" i="6" s="1"/>
  <c r="CU80" i="6"/>
  <c r="CS80" i="6"/>
  <c r="CO80" i="6"/>
  <c r="CG80" i="6"/>
  <c r="CB80" i="6"/>
  <c r="BU80" i="6"/>
  <c r="BE80" i="6"/>
  <c r="AW80" i="6"/>
  <c r="AL80" i="6"/>
  <c r="T80" i="6"/>
  <c r="H80" i="6"/>
  <c r="CV80" i="6" s="1"/>
  <c r="CU79" i="6"/>
  <c r="CS79" i="6"/>
  <c r="CO79" i="6"/>
  <c r="CG79" i="6"/>
  <c r="CB79" i="6"/>
  <c r="BU79" i="6"/>
  <c r="BE79" i="6"/>
  <c r="AW79" i="6"/>
  <c r="AL79" i="6"/>
  <c r="T79" i="6"/>
  <c r="H79" i="6"/>
  <c r="CV79" i="6" s="1"/>
  <c r="CU78" i="6"/>
  <c r="CS78" i="6"/>
  <c r="CO78" i="6"/>
  <c r="CG78" i="6"/>
  <c r="CB78" i="6"/>
  <c r="BU78" i="6"/>
  <c r="BE78" i="6"/>
  <c r="AW78" i="6"/>
  <c r="AL78" i="6"/>
  <c r="T78" i="6"/>
  <c r="H78" i="6"/>
  <c r="CV78" i="6" s="1"/>
  <c r="CU77" i="6"/>
  <c r="CS77" i="6"/>
  <c r="CO77" i="6"/>
  <c r="CG77" i="6"/>
  <c r="CB77" i="6"/>
  <c r="BU77" i="6"/>
  <c r="BE77" i="6"/>
  <c r="AW77" i="6"/>
  <c r="AL77" i="6"/>
  <c r="T77" i="6"/>
  <c r="H77" i="6"/>
  <c r="CV77" i="6" s="1"/>
  <c r="CU76" i="6"/>
  <c r="CS76" i="6"/>
  <c r="CO76" i="6"/>
  <c r="CG76" i="6"/>
  <c r="CB76" i="6"/>
  <c r="BU76" i="6"/>
  <c r="BE76" i="6"/>
  <c r="AW76" i="6"/>
  <c r="AL76" i="6"/>
  <c r="T76" i="6"/>
  <c r="H76" i="6"/>
  <c r="CV76" i="6" s="1"/>
  <c r="CU75" i="6"/>
  <c r="CS75" i="6"/>
  <c r="CO75" i="6"/>
  <c r="CG75" i="6"/>
  <c r="CB75" i="6"/>
  <c r="BU75" i="6"/>
  <c r="BE75" i="6"/>
  <c r="AW75" i="6"/>
  <c r="AL75" i="6"/>
  <c r="T75" i="6"/>
  <c r="H75" i="6"/>
  <c r="CV75" i="6" s="1"/>
  <c r="CU74" i="6"/>
  <c r="CS74" i="6"/>
  <c r="CO74" i="6"/>
  <c r="CG74" i="6"/>
  <c r="CB74" i="6"/>
  <c r="BU74" i="6"/>
  <c r="BE74" i="6"/>
  <c r="AW74" i="6"/>
  <c r="AL74" i="6"/>
  <c r="T74" i="6"/>
  <c r="H74" i="6"/>
  <c r="CV74" i="6" s="1"/>
  <c r="CU73" i="6"/>
  <c r="CS73" i="6"/>
  <c r="CO73" i="6"/>
  <c r="CG73" i="6"/>
  <c r="CB73" i="6"/>
  <c r="BU73" i="6"/>
  <c r="BE73" i="6"/>
  <c r="AW73" i="6"/>
  <c r="AL73" i="6"/>
  <c r="T73" i="6"/>
  <c r="H73" i="6"/>
  <c r="CV73" i="6" s="1"/>
  <c r="CU72" i="6"/>
  <c r="CS72" i="6"/>
  <c r="CO72" i="6"/>
  <c r="CG72" i="6"/>
  <c r="CB72" i="6"/>
  <c r="BU72" i="6"/>
  <c r="BE72" i="6"/>
  <c r="AW72" i="6"/>
  <c r="AL72" i="6"/>
  <c r="T72" i="6"/>
  <c r="H72" i="6"/>
  <c r="CV72" i="6" s="1"/>
  <c r="CU71" i="6"/>
  <c r="CS71" i="6"/>
  <c r="CO71" i="6"/>
  <c r="CG71" i="6"/>
  <c r="CB71" i="6"/>
  <c r="BU71" i="6"/>
  <c r="BE71" i="6"/>
  <c r="AW71" i="6"/>
  <c r="AL71" i="6"/>
  <c r="T71" i="6"/>
  <c r="H71" i="6"/>
  <c r="CV71" i="6" s="1"/>
  <c r="CU70" i="6"/>
  <c r="CS70" i="6"/>
  <c r="CO70" i="6"/>
  <c r="CG70" i="6"/>
  <c r="CB70" i="6"/>
  <c r="BU70" i="6"/>
  <c r="BE70" i="6"/>
  <c r="AW70" i="6"/>
  <c r="AL70" i="6"/>
  <c r="T70" i="6"/>
  <c r="H70" i="6"/>
  <c r="CV70" i="6" s="1"/>
  <c r="CU69" i="6"/>
  <c r="CS69" i="6"/>
  <c r="CO69" i="6"/>
  <c r="CG69" i="6"/>
  <c r="CB69" i="6"/>
  <c r="BU69" i="6"/>
  <c r="BE69" i="6"/>
  <c r="AW69" i="6"/>
  <c r="AL69" i="6"/>
  <c r="T69" i="6"/>
  <c r="H69" i="6"/>
  <c r="CV69" i="6" s="1"/>
  <c r="CU68" i="6"/>
  <c r="CS68" i="6"/>
  <c r="CO68" i="6"/>
  <c r="CG68" i="6"/>
  <c r="CB68" i="6"/>
  <c r="BU68" i="6"/>
  <c r="BE68" i="6"/>
  <c r="AW68" i="6"/>
  <c r="AL68" i="6"/>
  <c r="T68" i="6"/>
  <c r="H68" i="6"/>
  <c r="CV68" i="6" s="1"/>
  <c r="CU67" i="6"/>
  <c r="CS67" i="6"/>
  <c r="CO67" i="6"/>
  <c r="CG67" i="6"/>
  <c r="CB67" i="6"/>
  <c r="BU67" i="6"/>
  <c r="BE67" i="6"/>
  <c r="AW67" i="6"/>
  <c r="AL67" i="6"/>
  <c r="T67" i="6"/>
  <c r="H67" i="6"/>
  <c r="CV67" i="6" s="1"/>
  <c r="CU66" i="6"/>
  <c r="CS66" i="6"/>
  <c r="CO66" i="6"/>
  <c r="CG66" i="6"/>
  <c r="CB66" i="6"/>
  <c r="BU66" i="6"/>
  <c r="BE66" i="6"/>
  <c r="AW66" i="6"/>
  <c r="AL66" i="6"/>
  <c r="T66" i="6"/>
  <c r="H66" i="6"/>
  <c r="CV66" i="6" s="1"/>
  <c r="CU65" i="6"/>
  <c r="CS65" i="6"/>
  <c r="CO65" i="6"/>
  <c r="CG65" i="6"/>
  <c r="CB65" i="6"/>
  <c r="BU65" i="6"/>
  <c r="BE65" i="6"/>
  <c r="AW65" i="6"/>
  <c r="AL65" i="6"/>
  <c r="T65" i="6"/>
  <c r="H65" i="6"/>
  <c r="CV65" i="6" s="1"/>
  <c r="CU64" i="6"/>
  <c r="CS64" i="6"/>
  <c r="CO64" i="6"/>
  <c r="CG64" i="6"/>
  <c r="CB64" i="6"/>
  <c r="BU64" i="6"/>
  <c r="BE64" i="6"/>
  <c r="AW64" i="6"/>
  <c r="AL64" i="6"/>
  <c r="T64" i="6"/>
  <c r="H64" i="6"/>
  <c r="CV64" i="6" s="1"/>
  <c r="CU63" i="6"/>
  <c r="CS63" i="6"/>
  <c r="CO63" i="6"/>
  <c r="CG63" i="6"/>
  <c r="CB63" i="6"/>
  <c r="BU63" i="6"/>
  <c r="BE63" i="6"/>
  <c r="AW63" i="6"/>
  <c r="AL63" i="6"/>
  <c r="T63" i="6"/>
  <c r="H63" i="6"/>
  <c r="CV63" i="6" s="1"/>
  <c r="CU62" i="6"/>
  <c r="CS62" i="6"/>
  <c r="CO62" i="6"/>
  <c r="CG62" i="6"/>
  <c r="CB62" i="6"/>
  <c r="BU62" i="6"/>
  <c r="BE62" i="6"/>
  <c r="AW62" i="6"/>
  <c r="AL62" i="6"/>
  <c r="T62" i="6"/>
  <c r="H62" i="6"/>
  <c r="CV62" i="6" s="1"/>
  <c r="CU61" i="6"/>
  <c r="CS61" i="6"/>
  <c r="CO61" i="6"/>
  <c r="CG61" i="6"/>
  <c r="CB61" i="6"/>
  <c r="BU61" i="6"/>
  <c r="BE61" i="6"/>
  <c r="AW61" i="6"/>
  <c r="AL61" i="6"/>
  <c r="T61" i="6"/>
  <c r="H61" i="6"/>
  <c r="CV61" i="6" s="1"/>
  <c r="CU60" i="6"/>
  <c r="CS60" i="6"/>
  <c r="CO60" i="6"/>
  <c r="CG60" i="6"/>
  <c r="CB60" i="6"/>
  <c r="BU60" i="6"/>
  <c r="BE60" i="6"/>
  <c r="AW60" i="6"/>
  <c r="AL60" i="6"/>
  <c r="T60" i="6"/>
  <c r="H60" i="6"/>
  <c r="CV60" i="6" s="1"/>
  <c r="CU59" i="6"/>
  <c r="CS59" i="6"/>
  <c r="CO59" i="6"/>
  <c r="CG59" i="6"/>
  <c r="CB59" i="6"/>
  <c r="BU59" i="6"/>
  <c r="BE59" i="6"/>
  <c r="AW59" i="6"/>
  <c r="AL59" i="6"/>
  <c r="T59" i="6"/>
  <c r="H59" i="6"/>
  <c r="CV59" i="6" s="1"/>
  <c r="CU58" i="6"/>
  <c r="CS58" i="6"/>
  <c r="CO58" i="6"/>
  <c r="CG58" i="6"/>
  <c r="CB58" i="6"/>
  <c r="BU58" i="6"/>
  <c r="BE58" i="6"/>
  <c r="AW58" i="6"/>
  <c r="AL58" i="6"/>
  <c r="T58" i="6"/>
  <c r="H58" i="6"/>
  <c r="CV58" i="6" s="1"/>
  <c r="CU57" i="6"/>
  <c r="CS57" i="6"/>
  <c r="CO57" i="6"/>
  <c r="CG57" i="6"/>
  <c r="CB57" i="6"/>
  <c r="BU57" i="6"/>
  <c r="BE57" i="6"/>
  <c r="AW57" i="6"/>
  <c r="AL57" i="6"/>
  <c r="T57" i="6"/>
  <c r="H57" i="6"/>
  <c r="CV57" i="6" s="1"/>
  <c r="CU56" i="6"/>
  <c r="CS56" i="6"/>
  <c r="CO56" i="6"/>
  <c r="CG56" i="6"/>
  <c r="CB56" i="6"/>
  <c r="BU56" i="6"/>
  <c r="BE56" i="6"/>
  <c r="AW56" i="6"/>
  <c r="AL56" i="6"/>
  <c r="T56" i="6"/>
  <c r="H56" i="6"/>
  <c r="CV56" i="6" s="1"/>
  <c r="CU55" i="6"/>
  <c r="CS55" i="6"/>
  <c r="CO55" i="6"/>
  <c r="CG55" i="6"/>
  <c r="CB55" i="6"/>
  <c r="BU55" i="6"/>
  <c r="BE55" i="6"/>
  <c r="AW55" i="6"/>
  <c r="AL55" i="6"/>
  <c r="T55" i="6"/>
  <c r="H55" i="6"/>
  <c r="CV55" i="6" s="1"/>
  <c r="CU54" i="6"/>
  <c r="CS54" i="6"/>
  <c r="CO54" i="6"/>
  <c r="CG54" i="6"/>
  <c r="CB54" i="6"/>
  <c r="BU54" i="6"/>
  <c r="BE54" i="6"/>
  <c r="AW54" i="6"/>
  <c r="AL54" i="6"/>
  <c r="T54" i="6"/>
  <c r="H54" i="6"/>
  <c r="CV54" i="6" s="1"/>
  <c r="CU53" i="6"/>
  <c r="CS53" i="6"/>
  <c r="CO53" i="6"/>
  <c r="CG53" i="6"/>
  <c r="CB53" i="6"/>
  <c r="BU53" i="6"/>
  <c r="BE53" i="6"/>
  <c r="AW53" i="6"/>
  <c r="AL53" i="6"/>
  <c r="T53" i="6"/>
  <c r="H53" i="6"/>
  <c r="CV53" i="6" s="1"/>
  <c r="CU52" i="6"/>
  <c r="CS52" i="6"/>
  <c r="CO52" i="6"/>
  <c r="CG52" i="6"/>
  <c r="CB52" i="6"/>
  <c r="BU52" i="6"/>
  <c r="BE52" i="6"/>
  <c r="AW52" i="6"/>
  <c r="AL52" i="6"/>
  <c r="T52" i="6"/>
  <c r="H52" i="6"/>
  <c r="CV52" i="6" s="1"/>
  <c r="CU51" i="6"/>
  <c r="CS51" i="6"/>
  <c r="CO51" i="6"/>
  <c r="CG51" i="6"/>
  <c r="CB51" i="6"/>
  <c r="BU51" i="6"/>
  <c r="BE51" i="6"/>
  <c r="AW51" i="6"/>
  <c r="AL51" i="6"/>
  <c r="T51" i="6"/>
  <c r="H51" i="6"/>
  <c r="CV51" i="6" s="1"/>
  <c r="CU50" i="6"/>
  <c r="CS50" i="6"/>
  <c r="CO50" i="6"/>
  <c r="CG50" i="6"/>
  <c r="CB50" i="6"/>
  <c r="BU50" i="6"/>
  <c r="BE50" i="6"/>
  <c r="AW50" i="6"/>
  <c r="AL50" i="6"/>
  <c r="T50" i="6"/>
  <c r="H50" i="6"/>
  <c r="CV50" i="6" s="1"/>
  <c r="CU49" i="6"/>
  <c r="CS49" i="6"/>
  <c r="CO49" i="6"/>
  <c r="CG49" i="6"/>
  <c r="CB49" i="6"/>
  <c r="BU49" i="6"/>
  <c r="BE49" i="6"/>
  <c r="AW49" i="6"/>
  <c r="AL49" i="6"/>
  <c r="W49" i="6"/>
  <c r="T49" i="6"/>
  <c r="H49" i="6"/>
  <c r="CV49" i="6" s="1"/>
  <c r="CU48" i="6"/>
  <c r="CS48" i="6"/>
  <c r="CO48" i="6"/>
  <c r="CG48" i="6"/>
  <c r="CB48" i="6"/>
  <c r="BU48" i="6"/>
  <c r="BE48" i="6"/>
  <c r="AW48" i="6"/>
  <c r="AL48" i="6"/>
  <c r="W48" i="6"/>
  <c r="T48" i="6"/>
  <c r="H48" i="6"/>
  <c r="CV48" i="6" s="1"/>
  <c r="CU47" i="6"/>
  <c r="CS47" i="6"/>
  <c r="CO47" i="6"/>
  <c r="CG47" i="6"/>
  <c r="CB47" i="6"/>
  <c r="BU47" i="6"/>
  <c r="BE47" i="6"/>
  <c r="AW47" i="6"/>
  <c r="AL47" i="6"/>
  <c r="W47" i="6"/>
  <c r="T47" i="6"/>
  <c r="H47" i="6"/>
  <c r="CV47" i="6" s="1"/>
  <c r="CU46" i="6"/>
  <c r="CS46" i="6"/>
  <c r="CO46" i="6"/>
  <c r="CG46" i="6"/>
  <c r="CB46" i="6"/>
  <c r="BU46" i="6"/>
  <c r="BE46" i="6"/>
  <c r="AW46" i="6"/>
  <c r="AL46" i="6"/>
  <c r="W46" i="6"/>
  <c r="T46" i="6"/>
  <c r="H46" i="6"/>
  <c r="CV46" i="6" s="1"/>
  <c r="CU45" i="6"/>
  <c r="CS45" i="6"/>
  <c r="CO45" i="6"/>
  <c r="CG45" i="6"/>
  <c r="CB45" i="6"/>
  <c r="BU45" i="6"/>
  <c r="BE45" i="6"/>
  <c r="AW45" i="6"/>
  <c r="AL45" i="6"/>
  <c r="W45" i="6"/>
  <c r="T45" i="6"/>
  <c r="H45" i="6"/>
  <c r="CV45" i="6" s="1"/>
  <c r="CU44" i="6"/>
  <c r="CS44" i="6"/>
  <c r="CO44" i="6"/>
  <c r="CG44" i="6"/>
  <c r="CB44" i="6"/>
  <c r="BU44" i="6"/>
  <c r="BE44" i="6"/>
  <c r="AW44" i="6"/>
  <c r="AL44" i="6"/>
  <c r="W44" i="6"/>
  <c r="T44" i="6"/>
  <c r="H44" i="6"/>
  <c r="CV44" i="6" s="1"/>
  <c r="CU43" i="6"/>
  <c r="CS43" i="6"/>
  <c r="CO43" i="6"/>
  <c r="CG43" i="6"/>
  <c r="CB43" i="6"/>
  <c r="BU43" i="6"/>
  <c r="BE43" i="6"/>
  <c r="AW43" i="6"/>
  <c r="AL43" i="6"/>
  <c r="W43" i="6"/>
  <c r="T43" i="6"/>
  <c r="H43" i="6"/>
  <c r="CV43" i="6" s="1"/>
  <c r="CU42" i="6"/>
  <c r="CS42" i="6"/>
  <c r="CO42" i="6"/>
  <c r="CG42" i="6"/>
  <c r="CB42" i="6"/>
  <c r="BU42" i="6"/>
  <c r="BE42" i="6"/>
  <c r="AW42" i="6"/>
  <c r="AL42" i="6"/>
  <c r="W42" i="6"/>
  <c r="T42" i="6"/>
  <c r="H42" i="6"/>
  <c r="CV42" i="6" s="1"/>
  <c r="CU41" i="6"/>
  <c r="CS41" i="6"/>
  <c r="CO41" i="6"/>
  <c r="CG41" i="6"/>
  <c r="CB41" i="6"/>
  <c r="BU41" i="6"/>
  <c r="BE41" i="6"/>
  <c r="AW41" i="6"/>
  <c r="AL41" i="6"/>
  <c r="W41" i="6"/>
  <c r="T41" i="6"/>
  <c r="H41" i="6"/>
  <c r="CV41" i="6" s="1"/>
  <c r="CU40" i="6"/>
  <c r="CS40" i="6"/>
  <c r="CO40" i="6"/>
  <c r="CG40" i="6"/>
  <c r="CB40" i="6"/>
  <c r="BU40" i="6"/>
  <c r="BE40" i="6"/>
  <c r="AW40" i="6"/>
  <c r="AL40" i="6"/>
  <c r="W40" i="6"/>
  <c r="T40" i="6"/>
  <c r="H40" i="6"/>
  <c r="CV40" i="6" s="1"/>
  <c r="CU39" i="6"/>
  <c r="CS39" i="6"/>
  <c r="CO39" i="6"/>
  <c r="CG39" i="6"/>
  <c r="CB39" i="6"/>
  <c r="BU39" i="6"/>
  <c r="BE39" i="6"/>
  <c r="AW39" i="6"/>
  <c r="AL39" i="6"/>
  <c r="W39" i="6"/>
  <c r="T39" i="6"/>
  <c r="H39" i="6"/>
  <c r="CV39" i="6" s="1"/>
  <c r="CU38" i="6"/>
  <c r="CS38" i="6"/>
  <c r="CO38" i="6"/>
  <c r="CG38" i="6"/>
  <c r="CB38" i="6"/>
  <c r="BU38" i="6"/>
  <c r="BE38" i="6"/>
  <c r="AW38" i="6"/>
  <c r="AL38" i="6"/>
  <c r="W38" i="6"/>
  <c r="V16" i="22" s="1"/>
  <c r="E15" i="23" s="1"/>
  <c r="T38" i="6"/>
  <c r="H38" i="6"/>
  <c r="CV38" i="6" s="1"/>
  <c r="CU37" i="6"/>
  <c r="CS37" i="6"/>
  <c r="CO37" i="6"/>
  <c r="CG37" i="6"/>
  <c r="CB37" i="6"/>
  <c r="BU37" i="6"/>
  <c r="BE37" i="6"/>
  <c r="AW37" i="6"/>
  <c r="AL37" i="6"/>
  <c r="W37" i="6"/>
  <c r="T37" i="6"/>
  <c r="H37" i="6"/>
  <c r="CV37" i="6" s="1"/>
  <c r="CU36" i="6"/>
  <c r="CS36" i="6"/>
  <c r="CO36" i="6"/>
  <c r="CG36" i="6"/>
  <c r="CB36" i="6"/>
  <c r="BU36" i="6"/>
  <c r="BE36" i="6"/>
  <c r="AW36" i="6"/>
  <c r="AL36" i="6"/>
  <c r="W36" i="6"/>
  <c r="T36" i="6"/>
  <c r="H36" i="6"/>
  <c r="CV36" i="6" s="1"/>
  <c r="CU35" i="6"/>
  <c r="CS35" i="6"/>
  <c r="CO35" i="6"/>
  <c r="CG35" i="6"/>
  <c r="CB35" i="6"/>
  <c r="BU35" i="6"/>
  <c r="BE35" i="6"/>
  <c r="AW35" i="6"/>
  <c r="AL35" i="6"/>
  <c r="W35" i="6"/>
  <c r="T35" i="6"/>
  <c r="H35" i="6"/>
  <c r="CV35" i="6" s="1"/>
  <c r="CU34" i="6"/>
  <c r="CS34" i="6"/>
  <c r="CO34" i="6"/>
  <c r="CG34" i="6"/>
  <c r="CB34" i="6"/>
  <c r="BU34" i="6"/>
  <c r="BE34" i="6"/>
  <c r="AW34" i="6"/>
  <c r="AL34" i="6"/>
  <c r="W34" i="6"/>
  <c r="T34" i="6"/>
  <c r="H34" i="6"/>
  <c r="CV34" i="6" s="1"/>
  <c r="CU33" i="6"/>
  <c r="CS33" i="6"/>
  <c r="CO33" i="6"/>
  <c r="CG33" i="6"/>
  <c r="CB33" i="6"/>
  <c r="BU33" i="6"/>
  <c r="BE33" i="6"/>
  <c r="AW33" i="6"/>
  <c r="AL33" i="6"/>
  <c r="W33" i="6"/>
  <c r="T33" i="6"/>
  <c r="H33" i="6"/>
  <c r="CV33" i="6" s="1"/>
  <c r="CU32" i="6"/>
  <c r="CS32" i="6"/>
  <c r="CO32" i="6"/>
  <c r="CG32" i="6"/>
  <c r="CB32" i="6"/>
  <c r="BU32" i="6"/>
  <c r="BE32" i="6"/>
  <c r="AW32" i="6"/>
  <c r="AL32" i="6"/>
  <c r="W32" i="6"/>
  <c r="T32" i="6"/>
  <c r="H32" i="6"/>
  <c r="CV32" i="6" s="1"/>
  <c r="CU31" i="6"/>
  <c r="CS31" i="6"/>
  <c r="CO31" i="6"/>
  <c r="CG31" i="6"/>
  <c r="CB31" i="6"/>
  <c r="BU31" i="6"/>
  <c r="BE31" i="6"/>
  <c r="AW31" i="6"/>
  <c r="AL31" i="6"/>
  <c r="W31" i="6"/>
  <c r="T31" i="6"/>
  <c r="H31" i="6"/>
  <c r="CV31" i="6" s="1"/>
  <c r="CU30" i="6"/>
  <c r="CS30" i="6"/>
  <c r="CO30" i="6"/>
  <c r="CG30" i="6"/>
  <c r="CB30" i="6"/>
  <c r="BU30" i="6"/>
  <c r="BE30" i="6"/>
  <c r="AW30" i="6"/>
  <c r="AL30" i="6"/>
  <c r="W30" i="6"/>
  <c r="T30" i="6"/>
  <c r="H30" i="6"/>
  <c r="CV30" i="6" s="1"/>
  <c r="CU29" i="6"/>
  <c r="CS29" i="6"/>
  <c r="CO29" i="6"/>
  <c r="CG29" i="6"/>
  <c r="CB29" i="6"/>
  <c r="BU29" i="6"/>
  <c r="BE29" i="6"/>
  <c r="AW29" i="6"/>
  <c r="AL29" i="6"/>
  <c r="W29" i="6"/>
  <c r="T29" i="6"/>
  <c r="H29" i="6"/>
  <c r="CV29" i="6" s="1"/>
  <c r="CU28" i="6"/>
  <c r="CS28" i="6"/>
  <c r="CO28" i="6"/>
  <c r="CG28" i="6"/>
  <c r="CB28" i="6"/>
  <c r="BU28" i="6"/>
  <c r="BE28" i="6"/>
  <c r="AW28" i="6"/>
  <c r="AL28" i="6"/>
  <c r="W28" i="6"/>
  <c r="T28" i="6"/>
  <c r="H28" i="6"/>
  <c r="CV28" i="6" s="1"/>
  <c r="CU27" i="6"/>
  <c r="CS27" i="6"/>
  <c r="CO27" i="6"/>
  <c r="CG27" i="6"/>
  <c r="CB27" i="6"/>
  <c r="BU27" i="6"/>
  <c r="BE27" i="6"/>
  <c r="AW27" i="6"/>
  <c r="AL27" i="6"/>
  <c r="W27" i="6"/>
  <c r="T27" i="6"/>
  <c r="H27" i="6"/>
  <c r="CV27" i="6" s="1"/>
  <c r="CU26" i="6"/>
  <c r="CS26" i="6"/>
  <c r="CO26" i="6"/>
  <c r="CG26" i="6"/>
  <c r="CB26" i="6"/>
  <c r="BU26" i="6"/>
  <c r="BE26" i="6"/>
  <c r="AW26" i="6"/>
  <c r="AL26" i="6"/>
  <c r="W26" i="6"/>
  <c r="V15" i="22" s="1"/>
  <c r="E14" i="23" s="1"/>
  <c r="T26" i="6"/>
  <c r="H26" i="6"/>
  <c r="CV26" i="6" s="1"/>
  <c r="CU25" i="6"/>
  <c r="CS25" i="6"/>
  <c r="CO25" i="6"/>
  <c r="CG25" i="6"/>
  <c r="CB25" i="6"/>
  <c r="BU25" i="6"/>
  <c r="BE25" i="6"/>
  <c r="AW25" i="6"/>
  <c r="AL25" i="6"/>
  <c r="W25" i="6"/>
  <c r="T25" i="6"/>
  <c r="H25" i="6"/>
  <c r="CV25" i="6" s="1"/>
  <c r="CU24" i="6"/>
  <c r="CS24" i="6"/>
  <c r="CO24" i="6"/>
  <c r="CG24" i="6"/>
  <c r="CB24" i="6"/>
  <c r="BU24" i="6"/>
  <c r="BE24" i="6"/>
  <c r="AW24" i="6"/>
  <c r="AL24" i="6"/>
  <c r="W24" i="6"/>
  <c r="T24" i="6"/>
  <c r="H24" i="6"/>
  <c r="CV24" i="6" s="1"/>
  <c r="CU23" i="6"/>
  <c r="CS23" i="6"/>
  <c r="CO23" i="6"/>
  <c r="CG23" i="6"/>
  <c r="CB23" i="6"/>
  <c r="BU23" i="6"/>
  <c r="BE23" i="6"/>
  <c r="AW23" i="6"/>
  <c r="AL23" i="6"/>
  <c r="W23" i="6"/>
  <c r="T23" i="6"/>
  <c r="H23" i="6"/>
  <c r="CV23" i="6" s="1"/>
  <c r="CU22" i="6"/>
  <c r="CS22" i="6"/>
  <c r="CO22" i="6"/>
  <c r="CG22" i="6"/>
  <c r="CB22" i="6"/>
  <c r="BU22" i="6"/>
  <c r="BE22" i="6"/>
  <c r="AW22" i="6"/>
  <c r="AL22" i="6"/>
  <c r="W22" i="6"/>
  <c r="T22" i="6"/>
  <c r="H22" i="6"/>
  <c r="CV22" i="6" s="1"/>
  <c r="CU21" i="6"/>
  <c r="CS21" i="6"/>
  <c r="CO21" i="6"/>
  <c r="CG21" i="6"/>
  <c r="CB21" i="6"/>
  <c r="BU21" i="6"/>
  <c r="BE21" i="6"/>
  <c r="AW21" i="6"/>
  <c r="AL21" i="6"/>
  <c r="W21" i="6"/>
  <c r="T21" i="6"/>
  <c r="H21" i="6"/>
  <c r="CV21" i="6" s="1"/>
  <c r="CU20" i="6"/>
  <c r="CS20" i="6"/>
  <c r="CO20" i="6"/>
  <c r="CG20" i="6"/>
  <c r="CB20" i="6"/>
  <c r="BU20" i="6"/>
  <c r="BE20" i="6"/>
  <c r="AW20" i="6"/>
  <c r="AL20" i="6"/>
  <c r="W20" i="6"/>
  <c r="T20" i="6"/>
  <c r="H20" i="6"/>
  <c r="CV20" i="6" s="1"/>
  <c r="CU19" i="6"/>
  <c r="CS19" i="6"/>
  <c r="CO19" i="6"/>
  <c r="CG19" i="6"/>
  <c r="CB19" i="6"/>
  <c r="BU19" i="6"/>
  <c r="BE19" i="6"/>
  <c r="AW19" i="6"/>
  <c r="AL19" i="6"/>
  <c r="W19" i="6"/>
  <c r="T19" i="6"/>
  <c r="H19" i="6"/>
  <c r="CV19" i="6" s="1"/>
  <c r="CU18" i="6"/>
  <c r="CS18" i="6"/>
  <c r="CO18" i="6"/>
  <c r="CG18" i="6"/>
  <c r="CB18" i="6"/>
  <c r="BU18" i="6"/>
  <c r="BE18" i="6"/>
  <c r="AW18" i="6"/>
  <c r="AL18" i="6"/>
  <c r="W18" i="6"/>
  <c r="T18" i="6"/>
  <c r="H18" i="6"/>
  <c r="CV18" i="6" s="1"/>
  <c r="CU17" i="6"/>
  <c r="CS17" i="6"/>
  <c r="CO17" i="6"/>
  <c r="CG17" i="6"/>
  <c r="CB17" i="6"/>
  <c r="BU17" i="6"/>
  <c r="BE17" i="6"/>
  <c r="AW17" i="6"/>
  <c r="AL17" i="6"/>
  <c r="W17" i="6"/>
  <c r="T17" i="6"/>
  <c r="H17" i="6"/>
  <c r="CV17" i="6" s="1"/>
  <c r="CU16" i="6"/>
  <c r="CS16" i="6"/>
  <c r="CO16" i="6"/>
  <c r="CG16" i="6"/>
  <c r="CB16" i="6"/>
  <c r="BU16" i="6"/>
  <c r="BE16" i="6"/>
  <c r="AW16" i="6"/>
  <c r="AL16" i="6"/>
  <c r="W16" i="6"/>
  <c r="T16" i="6"/>
  <c r="H16" i="6"/>
  <c r="CV16" i="6" s="1"/>
  <c r="CU15" i="6"/>
  <c r="CS15" i="6"/>
  <c r="CO15" i="6"/>
  <c r="CG15" i="6"/>
  <c r="CB15" i="6"/>
  <c r="BU15" i="6"/>
  <c r="BE15" i="6"/>
  <c r="AW15" i="6"/>
  <c r="AL15" i="6"/>
  <c r="W15" i="6"/>
  <c r="T15" i="6"/>
  <c r="H15" i="6"/>
  <c r="CV15" i="6" s="1"/>
  <c r="CU14" i="6"/>
  <c r="CS14" i="6"/>
  <c r="CO14" i="6"/>
  <c r="CG14" i="6"/>
  <c r="CB14" i="6"/>
  <c r="BU14" i="6"/>
  <c r="BE14" i="6"/>
  <c r="AW14" i="6"/>
  <c r="AL14" i="6"/>
  <c r="W14" i="6"/>
  <c r="V14" i="22" s="1"/>
  <c r="E13" i="23" s="1"/>
  <c r="T14" i="6"/>
  <c r="H14" i="6"/>
  <c r="CV14" i="6" s="1"/>
  <c r="B9" i="6"/>
  <c r="B8" i="6"/>
  <c r="B6" i="6"/>
  <c r="B5" i="6"/>
  <c r="B9" i="21"/>
  <c r="B8" i="21"/>
  <c r="B6" i="21"/>
  <c r="B5" i="21"/>
  <c r="B9" i="20"/>
  <c r="B8" i="20"/>
  <c r="B6" i="20"/>
  <c r="B5" i="20"/>
  <c r="M33" i="19"/>
  <c r="D33" i="66" s="1"/>
  <c r="I33" i="19"/>
  <c r="D33" i="56" s="1"/>
  <c r="M32" i="19"/>
  <c r="D32" i="66" s="1"/>
  <c r="I32" i="19"/>
  <c r="D32" i="56" s="1"/>
  <c r="C32" i="19"/>
  <c r="D32" i="44" s="1"/>
  <c r="M31" i="19"/>
  <c r="D31" i="66" s="1"/>
  <c r="I31" i="19"/>
  <c r="D31" i="56" s="1"/>
  <c r="C31" i="19"/>
  <c r="D31" i="44" s="1"/>
  <c r="M30" i="19"/>
  <c r="D30" i="66" s="1"/>
  <c r="I30" i="19"/>
  <c r="D30" i="56" s="1"/>
  <c r="C30" i="19"/>
  <c r="D30" i="44" s="1"/>
  <c r="M29" i="19"/>
  <c r="D29" i="66" s="1"/>
  <c r="I29" i="19"/>
  <c r="D29" i="56" s="1"/>
  <c r="C29" i="19"/>
  <c r="D29" i="44" s="1"/>
  <c r="M28" i="19"/>
  <c r="D28" i="66" s="1"/>
  <c r="I28" i="19"/>
  <c r="D28" i="56" s="1"/>
  <c r="C28" i="19"/>
  <c r="D28" i="44" s="1"/>
  <c r="M27" i="19"/>
  <c r="D27" i="66" s="1"/>
  <c r="I27" i="19"/>
  <c r="D27" i="56" s="1"/>
  <c r="C27" i="19"/>
  <c r="D27" i="44" s="1"/>
  <c r="M26" i="19"/>
  <c r="D26" i="66" s="1"/>
  <c r="I26" i="19"/>
  <c r="D26" i="56" s="1"/>
  <c r="C26" i="19"/>
  <c r="D26" i="44" s="1"/>
  <c r="M25" i="19"/>
  <c r="D25" i="66" s="1"/>
  <c r="I25" i="19"/>
  <c r="D25" i="56" s="1"/>
  <c r="C25" i="19"/>
  <c r="D25" i="44" s="1"/>
  <c r="M24" i="19"/>
  <c r="D24" i="66" s="1"/>
  <c r="I24" i="19"/>
  <c r="D24" i="56" s="1"/>
  <c r="C24" i="19"/>
  <c r="D24" i="44" s="1"/>
  <c r="M23" i="19"/>
  <c r="D23" i="66" s="1"/>
  <c r="I23" i="19"/>
  <c r="D23" i="56" s="1"/>
  <c r="C23" i="19"/>
  <c r="D23" i="44" s="1"/>
  <c r="M22" i="19"/>
  <c r="D22" i="66" s="1"/>
  <c r="I22" i="19"/>
  <c r="D22" i="56" s="1"/>
  <c r="C22" i="19"/>
  <c r="D22" i="44" s="1"/>
  <c r="M21" i="19"/>
  <c r="D21" i="66" s="1"/>
  <c r="I21" i="19"/>
  <c r="D21" i="56" s="1"/>
  <c r="C21" i="19"/>
  <c r="D21" i="44" s="1"/>
  <c r="M20" i="19"/>
  <c r="D20" i="66" s="1"/>
  <c r="I20" i="19"/>
  <c r="D20" i="56" s="1"/>
  <c r="C20" i="19"/>
  <c r="D20" i="44" s="1"/>
  <c r="M19" i="19"/>
  <c r="D19" i="66" s="1"/>
  <c r="I19" i="19"/>
  <c r="D19" i="56" s="1"/>
  <c r="C19" i="19"/>
  <c r="D19" i="44" s="1"/>
  <c r="M18" i="19"/>
  <c r="D18" i="66" s="1"/>
  <c r="I18" i="19"/>
  <c r="D18" i="56" s="1"/>
  <c r="C18" i="19"/>
  <c r="D18" i="44" s="1"/>
  <c r="M17" i="19"/>
  <c r="D17" i="66" s="1"/>
  <c r="I17" i="19"/>
  <c r="D17" i="56" s="1"/>
  <c r="C17" i="19"/>
  <c r="D17" i="44" s="1"/>
  <c r="M16" i="19"/>
  <c r="D16" i="66" s="1"/>
  <c r="I16" i="19"/>
  <c r="D16" i="56" s="1"/>
  <c r="C16" i="19"/>
  <c r="D16" i="44" s="1"/>
  <c r="M15" i="19"/>
  <c r="D15" i="66" s="1"/>
  <c r="I15" i="19"/>
  <c r="D15" i="56" s="1"/>
  <c r="C15" i="19"/>
  <c r="D15" i="44" s="1"/>
  <c r="M14" i="19"/>
  <c r="D14" i="66" s="1"/>
  <c r="I14" i="19"/>
  <c r="D14" i="56" s="1"/>
  <c r="C14" i="19"/>
  <c r="D14" i="44" s="1"/>
  <c r="M13" i="19"/>
  <c r="D13" i="66" s="1"/>
  <c r="I13" i="19"/>
  <c r="D13" i="56" s="1"/>
  <c r="C13" i="19"/>
  <c r="D13" i="44" s="1"/>
  <c r="B9" i="19"/>
  <c r="B8" i="19"/>
  <c r="B6" i="19"/>
  <c r="B5" i="19"/>
  <c r="O33" i="19"/>
  <c r="N33" i="19"/>
  <c r="L33" i="19"/>
  <c r="D33" i="64" s="1"/>
  <c r="K33" i="19"/>
  <c r="J33" i="19"/>
  <c r="H33" i="19"/>
  <c r="G33" i="19"/>
  <c r="F33" i="19"/>
  <c r="E33" i="19"/>
  <c r="D33" i="19"/>
  <c r="C33" i="19"/>
  <c r="D33" i="44" s="1"/>
  <c r="CS33" i="18"/>
  <c r="CT33" i="18" s="1"/>
  <c r="O32" i="19" s="1"/>
  <c r="CP33" i="18"/>
  <c r="CO33" i="18"/>
  <c r="CR33" i="18" s="1"/>
  <c r="N32" i="19" s="1"/>
  <c r="CN33" i="18"/>
  <c r="CC33" i="18"/>
  <c r="CF33" i="18" s="1"/>
  <c r="L32" i="19" s="1"/>
  <c r="BZ33" i="18"/>
  <c r="BV33" i="18"/>
  <c r="CA33" i="18" s="1"/>
  <c r="K32" i="19" s="1"/>
  <c r="BS33" i="18"/>
  <c r="BP33" i="18"/>
  <c r="BK33" i="18"/>
  <c r="BJ33" i="18"/>
  <c r="BI33" i="18"/>
  <c r="BH33" i="18"/>
  <c r="BG33" i="18"/>
  <c r="BF33" i="18"/>
  <c r="BE33" i="18"/>
  <c r="BT33" i="18" s="1"/>
  <c r="J32" i="19" s="1"/>
  <c r="BD33" i="18"/>
  <c r="AT33" i="18"/>
  <c r="AO33" i="18"/>
  <c r="AM33" i="18"/>
  <c r="AL33" i="18"/>
  <c r="AV33" i="18" s="1"/>
  <c r="H32" i="19" s="1"/>
  <c r="AJ33" i="18"/>
  <c r="AK33" i="18" s="1"/>
  <c r="G32" i="19" s="1"/>
  <c r="AH33" i="18"/>
  <c r="AG33" i="18"/>
  <c r="AE33" i="18"/>
  <c r="AA33" i="18"/>
  <c r="Z33" i="18"/>
  <c r="Y33" i="18"/>
  <c r="AI33" i="18" s="1"/>
  <c r="F32" i="19" s="1"/>
  <c r="U33" i="18"/>
  <c r="V33" i="18" s="1"/>
  <c r="E32" i="19" s="1"/>
  <c r="R33" i="18"/>
  <c r="P33" i="18"/>
  <c r="S33" i="18" s="1"/>
  <c r="D32" i="19" s="1"/>
  <c r="N33" i="18"/>
  <c r="E33" i="18"/>
  <c r="G33" i="18" s="1"/>
  <c r="CS32" i="18"/>
  <c r="CT32" i="18" s="1"/>
  <c r="O31" i="19" s="1"/>
  <c r="CP32" i="18"/>
  <c r="CO32" i="18"/>
  <c r="CR32" i="18" s="1"/>
  <c r="N31" i="19" s="1"/>
  <c r="CN32" i="18"/>
  <c r="CC32" i="18"/>
  <c r="CF32" i="18" s="1"/>
  <c r="L31" i="19" s="1"/>
  <c r="BZ32" i="18"/>
  <c r="BV32" i="18"/>
  <c r="CA32" i="18" s="1"/>
  <c r="K31" i="19" s="1"/>
  <c r="BS32" i="18"/>
  <c r="BP32" i="18"/>
  <c r="BK32" i="18"/>
  <c r="BJ32" i="18"/>
  <c r="BI32" i="18"/>
  <c r="BH32" i="18"/>
  <c r="BG32" i="18"/>
  <c r="BF32" i="18"/>
  <c r="BE32" i="18"/>
  <c r="BT32" i="18" s="1"/>
  <c r="J31" i="19" s="1"/>
  <c r="BD32" i="18"/>
  <c r="AT32" i="18"/>
  <c r="AO32" i="18"/>
  <c r="AM32" i="18"/>
  <c r="AL32" i="18"/>
  <c r="AV32" i="18" s="1"/>
  <c r="H31" i="19" s="1"/>
  <c r="AJ32" i="18"/>
  <c r="AK32" i="18" s="1"/>
  <c r="G31" i="19" s="1"/>
  <c r="AH32" i="18"/>
  <c r="AG32" i="18"/>
  <c r="AE32" i="18"/>
  <c r="AA32" i="18"/>
  <c r="Z32" i="18"/>
  <c r="Y32" i="18"/>
  <c r="AI32" i="18" s="1"/>
  <c r="F31" i="19" s="1"/>
  <c r="U32" i="18"/>
  <c r="V32" i="18" s="1"/>
  <c r="E31" i="19" s="1"/>
  <c r="R32" i="18"/>
  <c r="P32" i="18"/>
  <c r="S32" i="18" s="1"/>
  <c r="D31" i="19" s="1"/>
  <c r="N32" i="18"/>
  <c r="E32" i="18"/>
  <c r="G32" i="18" s="1"/>
  <c r="CT31" i="18"/>
  <c r="O30" i="19" s="1"/>
  <c r="CS31" i="18"/>
  <c r="CR31" i="18"/>
  <c r="N30" i="19" s="1"/>
  <c r="CN31" i="18"/>
  <c r="CC31" i="18"/>
  <c r="CF31" i="18" s="1"/>
  <c r="L30" i="19" s="1"/>
  <c r="BZ31" i="18"/>
  <c r="BV31" i="18"/>
  <c r="CA31" i="18" s="1"/>
  <c r="K30" i="19" s="1"/>
  <c r="BS31" i="18"/>
  <c r="BP31" i="18"/>
  <c r="BK31" i="18"/>
  <c r="BJ31" i="18"/>
  <c r="BI31" i="18"/>
  <c r="BH31" i="18"/>
  <c r="BG31" i="18"/>
  <c r="BF31" i="18"/>
  <c r="BE31" i="18"/>
  <c r="BT31" i="18" s="1"/>
  <c r="J30" i="19" s="1"/>
  <c r="BD31" i="18"/>
  <c r="AT31" i="18"/>
  <c r="AO31" i="18"/>
  <c r="AM31" i="18"/>
  <c r="AL31" i="18"/>
  <c r="AV31" i="18" s="1"/>
  <c r="H30" i="19" s="1"/>
  <c r="AJ31" i="18"/>
  <c r="AK31" i="18" s="1"/>
  <c r="G30" i="19" s="1"/>
  <c r="AI31" i="18"/>
  <c r="F30" i="19" s="1"/>
  <c r="V31" i="18"/>
  <c r="E30" i="19" s="1"/>
  <c r="R31" i="18"/>
  <c r="P31" i="18"/>
  <c r="S31" i="18" s="1"/>
  <c r="D30" i="19" s="1"/>
  <c r="N31" i="18"/>
  <c r="E31" i="18"/>
  <c r="G31" i="18" s="1"/>
  <c r="CT30" i="18"/>
  <c r="O29" i="19" s="1"/>
  <c r="CS30" i="18"/>
  <c r="CR30" i="18"/>
  <c r="N29" i="19" s="1"/>
  <c r="CN30" i="18"/>
  <c r="CC30" i="18"/>
  <c r="CF30" i="18" s="1"/>
  <c r="L29" i="19" s="1"/>
  <c r="BZ30" i="18"/>
  <c r="BV30" i="18"/>
  <c r="CA30" i="18" s="1"/>
  <c r="K29" i="19" s="1"/>
  <c r="BS30" i="18"/>
  <c r="BP30" i="18"/>
  <c r="BK30" i="18"/>
  <c r="BJ30" i="18"/>
  <c r="BI30" i="18"/>
  <c r="BH30" i="18"/>
  <c r="BG30" i="18"/>
  <c r="BF30" i="18"/>
  <c r="BE30" i="18"/>
  <c r="BT30" i="18" s="1"/>
  <c r="J29" i="19" s="1"/>
  <c r="BD30" i="18"/>
  <c r="AT30" i="18"/>
  <c r="AO30" i="18"/>
  <c r="AM30" i="18"/>
  <c r="AL30" i="18"/>
  <c r="AV30" i="18" s="1"/>
  <c r="H29" i="19" s="1"/>
  <c r="AJ30" i="18"/>
  <c r="AK30" i="18" s="1"/>
  <c r="G29" i="19" s="1"/>
  <c r="AI30" i="18"/>
  <c r="F29" i="19" s="1"/>
  <c r="V30" i="18"/>
  <c r="E29" i="19" s="1"/>
  <c r="R30" i="18"/>
  <c r="P30" i="18"/>
  <c r="S30" i="18" s="1"/>
  <c r="D29" i="19" s="1"/>
  <c r="N30" i="18"/>
  <c r="E30" i="18"/>
  <c r="G30" i="18" s="1"/>
  <c r="CT29" i="18"/>
  <c r="O28" i="19" s="1"/>
  <c r="CS29" i="18"/>
  <c r="CR29" i="18"/>
  <c r="N28" i="19" s="1"/>
  <c r="CN29" i="18"/>
  <c r="CC29" i="18"/>
  <c r="CF29" i="18" s="1"/>
  <c r="L28" i="19" s="1"/>
  <c r="BZ29" i="18"/>
  <c r="BV29" i="18"/>
  <c r="CA29" i="18" s="1"/>
  <c r="K28" i="19" s="1"/>
  <c r="BS29" i="18"/>
  <c r="BP29" i="18"/>
  <c r="BK29" i="18"/>
  <c r="BJ29" i="18"/>
  <c r="BI29" i="18"/>
  <c r="BH29" i="18"/>
  <c r="BG29" i="18"/>
  <c r="BF29" i="18"/>
  <c r="BE29" i="18"/>
  <c r="BT29" i="18" s="1"/>
  <c r="J28" i="19" s="1"/>
  <c r="BD29" i="18"/>
  <c r="AT29" i="18"/>
  <c r="AO29" i="18"/>
  <c r="AM29" i="18"/>
  <c r="AL29" i="18"/>
  <c r="AV29" i="18" s="1"/>
  <c r="H28" i="19" s="1"/>
  <c r="AJ29" i="18"/>
  <c r="AK29" i="18" s="1"/>
  <c r="G28" i="19" s="1"/>
  <c r="AI29" i="18"/>
  <c r="F28" i="19" s="1"/>
  <c r="V29" i="18"/>
  <c r="E28" i="19" s="1"/>
  <c r="R29" i="18"/>
  <c r="P29" i="18"/>
  <c r="S29" i="18" s="1"/>
  <c r="D28" i="19" s="1"/>
  <c r="N29" i="18"/>
  <c r="E29" i="18"/>
  <c r="G29" i="18" s="1"/>
  <c r="CT28" i="18"/>
  <c r="O27" i="19" s="1"/>
  <c r="CS28" i="18"/>
  <c r="CR28" i="18"/>
  <c r="N27" i="19" s="1"/>
  <c r="CN28" i="18"/>
  <c r="CC28" i="18"/>
  <c r="CF28" i="18" s="1"/>
  <c r="L27" i="19" s="1"/>
  <c r="BZ28" i="18"/>
  <c r="BV28" i="18"/>
  <c r="CA28" i="18" s="1"/>
  <c r="K27" i="19" s="1"/>
  <c r="BS28" i="18"/>
  <c r="BP28" i="18"/>
  <c r="BK28" i="18"/>
  <c r="BJ28" i="18"/>
  <c r="BI28" i="18"/>
  <c r="BH28" i="18"/>
  <c r="BG28" i="18"/>
  <c r="BF28" i="18"/>
  <c r="BE28" i="18"/>
  <c r="BT28" i="18" s="1"/>
  <c r="J27" i="19" s="1"/>
  <c r="BD28" i="18"/>
  <c r="AT28" i="18"/>
  <c r="AO28" i="18"/>
  <c r="AM28" i="18"/>
  <c r="AL28" i="18"/>
  <c r="AV28" i="18" s="1"/>
  <c r="H27" i="19" s="1"/>
  <c r="AJ28" i="18"/>
  <c r="AK28" i="18" s="1"/>
  <c r="G27" i="19" s="1"/>
  <c r="AI28" i="18"/>
  <c r="F27" i="19" s="1"/>
  <c r="V28" i="18"/>
  <c r="E27" i="19" s="1"/>
  <c r="R28" i="18"/>
  <c r="P28" i="18"/>
  <c r="S28" i="18" s="1"/>
  <c r="D27" i="19" s="1"/>
  <c r="N28" i="18"/>
  <c r="E28" i="18"/>
  <c r="G28" i="18" s="1"/>
  <c r="CT27" i="18"/>
  <c r="O26" i="19" s="1"/>
  <c r="CS27" i="18"/>
  <c r="CR27" i="18"/>
  <c r="N26" i="19" s="1"/>
  <c r="CN27" i="18"/>
  <c r="CC27" i="18"/>
  <c r="CF27" i="18" s="1"/>
  <c r="L26" i="19" s="1"/>
  <c r="BZ27" i="18"/>
  <c r="BV27" i="18"/>
  <c r="CA27" i="18" s="1"/>
  <c r="K26" i="19" s="1"/>
  <c r="BS27" i="18"/>
  <c r="BP27" i="18"/>
  <c r="BK27" i="18"/>
  <c r="BJ27" i="18"/>
  <c r="BI27" i="18"/>
  <c r="BH27" i="18"/>
  <c r="BG27" i="18"/>
  <c r="BF27" i="18"/>
  <c r="BE27" i="18"/>
  <c r="BT27" i="18" s="1"/>
  <c r="J26" i="19" s="1"/>
  <c r="BD27" i="18"/>
  <c r="AT27" i="18"/>
  <c r="AO27" i="18"/>
  <c r="AM27" i="18"/>
  <c r="AL27" i="18"/>
  <c r="AV27" i="18" s="1"/>
  <c r="H26" i="19" s="1"/>
  <c r="AJ27" i="18"/>
  <c r="AK27" i="18" s="1"/>
  <c r="G26" i="19" s="1"/>
  <c r="AI27" i="18"/>
  <c r="F26" i="19" s="1"/>
  <c r="V27" i="18"/>
  <c r="E26" i="19" s="1"/>
  <c r="R27" i="18"/>
  <c r="P27" i="18"/>
  <c r="S27" i="18" s="1"/>
  <c r="D26" i="19" s="1"/>
  <c r="N27" i="18"/>
  <c r="E27" i="18"/>
  <c r="G27" i="18" s="1"/>
  <c r="CT26" i="18"/>
  <c r="O25" i="19" s="1"/>
  <c r="CS26" i="18"/>
  <c r="CR26" i="18"/>
  <c r="N25" i="19" s="1"/>
  <c r="CN26" i="18"/>
  <c r="CC26" i="18"/>
  <c r="CF26" i="18" s="1"/>
  <c r="L25" i="19" s="1"/>
  <c r="BZ26" i="18"/>
  <c r="BV26" i="18"/>
  <c r="CA26" i="18" s="1"/>
  <c r="K25" i="19" s="1"/>
  <c r="BS26" i="18"/>
  <c r="BP26" i="18"/>
  <c r="BK26" i="18"/>
  <c r="BJ26" i="18"/>
  <c r="BI26" i="18"/>
  <c r="BH26" i="18"/>
  <c r="BG26" i="18"/>
  <c r="BF26" i="18"/>
  <c r="BE26" i="18"/>
  <c r="BT26" i="18" s="1"/>
  <c r="J25" i="19" s="1"/>
  <c r="BD26" i="18"/>
  <c r="AT26" i="18"/>
  <c r="AO26" i="18"/>
  <c r="AM26" i="18"/>
  <c r="AL26" i="18"/>
  <c r="AV26" i="18" s="1"/>
  <c r="H25" i="19" s="1"/>
  <c r="AJ26" i="18"/>
  <c r="AK26" i="18" s="1"/>
  <c r="G25" i="19" s="1"/>
  <c r="AI26" i="18"/>
  <c r="F25" i="19" s="1"/>
  <c r="V26" i="18"/>
  <c r="E25" i="19" s="1"/>
  <c r="R26" i="18"/>
  <c r="P26" i="18"/>
  <c r="S26" i="18" s="1"/>
  <c r="D25" i="19" s="1"/>
  <c r="N26" i="18"/>
  <c r="E26" i="18"/>
  <c r="G26" i="18" s="1"/>
  <c r="CT25" i="18"/>
  <c r="O24" i="19" s="1"/>
  <c r="CS25" i="18"/>
  <c r="CR25" i="18"/>
  <c r="N24" i="19" s="1"/>
  <c r="CN25" i="18"/>
  <c r="CC25" i="18"/>
  <c r="CF25" i="18" s="1"/>
  <c r="L24" i="19" s="1"/>
  <c r="BZ25" i="18"/>
  <c r="BV25" i="18"/>
  <c r="CA25" i="18" s="1"/>
  <c r="K24" i="19" s="1"/>
  <c r="BS25" i="18"/>
  <c r="BP25" i="18"/>
  <c r="BK25" i="18"/>
  <c r="BJ25" i="18"/>
  <c r="BI25" i="18"/>
  <c r="BH25" i="18"/>
  <c r="BG25" i="18"/>
  <c r="BF25" i="18"/>
  <c r="BE25" i="18"/>
  <c r="BT25" i="18" s="1"/>
  <c r="J24" i="19" s="1"/>
  <c r="BD25" i="18"/>
  <c r="AT25" i="18"/>
  <c r="AO25" i="18"/>
  <c r="AM25" i="18"/>
  <c r="AL25" i="18"/>
  <c r="AV25" i="18" s="1"/>
  <c r="H24" i="19" s="1"/>
  <c r="AJ25" i="18"/>
  <c r="AK25" i="18" s="1"/>
  <c r="G24" i="19" s="1"/>
  <c r="AI25" i="18"/>
  <c r="F24" i="19" s="1"/>
  <c r="V25" i="18"/>
  <c r="E24" i="19" s="1"/>
  <c r="R25" i="18"/>
  <c r="P25" i="18"/>
  <c r="S25" i="18" s="1"/>
  <c r="D24" i="19" s="1"/>
  <c r="N25" i="18"/>
  <c r="E25" i="18"/>
  <c r="G25" i="18" s="1"/>
  <c r="CT24" i="18"/>
  <c r="O23" i="19" s="1"/>
  <c r="CS24" i="18"/>
  <c r="CR24" i="18"/>
  <c r="N23" i="19" s="1"/>
  <c r="CN24" i="18"/>
  <c r="CC24" i="18"/>
  <c r="CF24" i="18" s="1"/>
  <c r="L23" i="19" s="1"/>
  <c r="BZ24" i="18"/>
  <c r="BV24" i="18"/>
  <c r="CA24" i="18" s="1"/>
  <c r="K23" i="19" s="1"/>
  <c r="BS24" i="18"/>
  <c r="BP24" i="18"/>
  <c r="BK24" i="18"/>
  <c r="BJ24" i="18"/>
  <c r="BI24" i="18"/>
  <c r="BH24" i="18"/>
  <c r="BG24" i="18"/>
  <c r="BF24" i="18"/>
  <c r="BE24" i="18"/>
  <c r="BT24" i="18" s="1"/>
  <c r="J23" i="19" s="1"/>
  <c r="BD24" i="18"/>
  <c r="AT24" i="18"/>
  <c r="AO24" i="18"/>
  <c r="AM24" i="18"/>
  <c r="AL24" i="18"/>
  <c r="AV24" i="18" s="1"/>
  <c r="H23" i="19" s="1"/>
  <c r="AJ24" i="18"/>
  <c r="AK24" i="18" s="1"/>
  <c r="G23" i="19" s="1"/>
  <c r="AI24" i="18"/>
  <c r="F23" i="19" s="1"/>
  <c r="V24" i="18"/>
  <c r="E23" i="19" s="1"/>
  <c r="R24" i="18"/>
  <c r="P24" i="18"/>
  <c r="S24" i="18" s="1"/>
  <c r="D23" i="19" s="1"/>
  <c r="N24" i="18"/>
  <c r="E24" i="18"/>
  <c r="G24" i="18" s="1"/>
  <c r="CT23" i="18"/>
  <c r="O22" i="19" s="1"/>
  <c r="CS23" i="18"/>
  <c r="CR23" i="18"/>
  <c r="N22" i="19" s="1"/>
  <c r="CN23" i="18"/>
  <c r="CC23" i="18"/>
  <c r="CF23" i="18" s="1"/>
  <c r="L22" i="19" s="1"/>
  <c r="BZ23" i="18"/>
  <c r="BV23" i="18"/>
  <c r="CA23" i="18" s="1"/>
  <c r="K22" i="19" s="1"/>
  <c r="BS23" i="18"/>
  <c r="BP23" i="18"/>
  <c r="BK23" i="18"/>
  <c r="BJ23" i="18"/>
  <c r="BI23" i="18"/>
  <c r="BH23" i="18"/>
  <c r="BG23" i="18"/>
  <c r="BF23" i="18"/>
  <c r="BE23" i="18"/>
  <c r="BT23" i="18" s="1"/>
  <c r="J22" i="19" s="1"/>
  <c r="BD23" i="18"/>
  <c r="AT23" i="18"/>
  <c r="AO23" i="18"/>
  <c r="AM23" i="18"/>
  <c r="AL23" i="18"/>
  <c r="AV23" i="18" s="1"/>
  <c r="H22" i="19" s="1"/>
  <c r="AJ23" i="18"/>
  <c r="AK23" i="18" s="1"/>
  <c r="G22" i="19" s="1"/>
  <c r="AI23" i="18"/>
  <c r="F22" i="19" s="1"/>
  <c r="V23" i="18"/>
  <c r="E22" i="19" s="1"/>
  <c r="R23" i="18"/>
  <c r="P23" i="18"/>
  <c r="S23" i="18" s="1"/>
  <c r="D22" i="19" s="1"/>
  <c r="N23" i="18"/>
  <c r="E23" i="18"/>
  <c r="G23" i="18" s="1"/>
  <c r="CT22" i="18"/>
  <c r="O21" i="19" s="1"/>
  <c r="CS22" i="18"/>
  <c r="CR22" i="18"/>
  <c r="N21" i="19" s="1"/>
  <c r="CN22" i="18"/>
  <c r="CC22" i="18"/>
  <c r="CF22" i="18" s="1"/>
  <c r="L21" i="19" s="1"/>
  <c r="BZ22" i="18"/>
  <c r="BV22" i="18"/>
  <c r="CA22" i="18" s="1"/>
  <c r="K21" i="19" s="1"/>
  <c r="BS22" i="18"/>
  <c r="BP22" i="18"/>
  <c r="BK22" i="18"/>
  <c r="BJ22" i="18"/>
  <c r="BI22" i="18"/>
  <c r="BH22" i="18"/>
  <c r="BG22" i="18"/>
  <c r="BF22" i="18"/>
  <c r="BE22" i="18"/>
  <c r="BT22" i="18" s="1"/>
  <c r="J21" i="19" s="1"/>
  <c r="BD22" i="18"/>
  <c r="AT22" i="18"/>
  <c r="AO22" i="18"/>
  <c r="AM22" i="18"/>
  <c r="AL22" i="18"/>
  <c r="AV22" i="18" s="1"/>
  <c r="H21" i="19" s="1"/>
  <c r="AJ22" i="18"/>
  <c r="AK22" i="18" s="1"/>
  <c r="G21" i="19" s="1"/>
  <c r="AI22" i="18"/>
  <c r="F21" i="19" s="1"/>
  <c r="V22" i="18"/>
  <c r="E21" i="19" s="1"/>
  <c r="R22" i="18"/>
  <c r="P22" i="18"/>
  <c r="S22" i="18" s="1"/>
  <c r="D21" i="19" s="1"/>
  <c r="N22" i="18"/>
  <c r="E22" i="18"/>
  <c r="G22" i="18" s="1"/>
  <c r="CT21" i="18"/>
  <c r="O20" i="19" s="1"/>
  <c r="CS21" i="18"/>
  <c r="CR21" i="18"/>
  <c r="N20" i="19" s="1"/>
  <c r="CN21" i="18"/>
  <c r="CC21" i="18"/>
  <c r="CF21" i="18" s="1"/>
  <c r="L20" i="19" s="1"/>
  <c r="BZ21" i="18"/>
  <c r="BV21" i="18"/>
  <c r="CA21" i="18" s="1"/>
  <c r="K20" i="19" s="1"/>
  <c r="BS21" i="18"/>
  <c r="BP21" i="18"/>
  <c r="BK21" i="18"/>
  <c r="BJ21" i="18"/>
  <c r="BI21" i="18"/>
  <c r="BH21" i="18"/>
  <c r="BG21" i="18"/>
  <c r="BF21" i="18"/>
  <c r="BE21" i="18"/>
  <c r="BT21" i="18" s="1"/>
  <c r="J20" i="19" s="1"/>
  <c r="BD21" i="18"/>
  <c r="AT21" i="18"/>
  <c r="AO21" i="18"/>
  <c r="AM21" i="18"/>
  <c r="AL21" i="18"/>
  <c r="AV21" i="18" s="1"/>
  <c r="H20" i="19" s="1"/>
  <c r="AJ21" i="18"/>
  <c r="AK21" i="18" s="1"/>
  <c r="G20" i="19" s="1"/>
  <c r="AI21" i="18"/>
  <c r="F20" i="19" s="1"/>
  <c r="V21" i="18"/>
  <c r="E20" i="19" s="1"/>
  <c r="R21" i="18"/>
  <c r="P21" i="18"/>
  <c r="S21" i="18" s="1"/>
  <c r="D20" i="19" s="1"/>
  <c r="N21" i="18"/>
  <c r="E21" i="18"/>
  <c r="G21" i="18" s="1"/>
  <c r="CT20" i="18"/>
  <c r="O19" i="19" s="1"/>
  <c r="CS20" i="18"/>
  <c r="CR20" i="18"/>
  <c r="N19" i="19" s="1"/>
  <c r="CN20" i="18"/>
  <c r="CC20" i="18"/>
  <c r="CF20" i="18" s="1"/>
  <c r="L19" i="19" s="1"/>
  <c r="BZ20" i="18"/>
  <c r="BV20" i="18"/>
  <c r="CA20" i="18" s="1"/>
  <c r="K19" i="19" s="1"/>
  <c r="BS20" i="18"/>
  <c r="BP20" i="18"/>
  <c r="BK20" i="18"/>
  <c r="BJ20" i="18"/>
  <c r="BI20" i="18"/>
  <c r="BH20" i="18"/>
  <c r="BG20" i="18"/>
  <c r="BF20" i="18"/>
  <c r="BE20" i="18"/>
  <c r="BT20" i="18" s="1"/>
  <c r="J19" i="19" s="1"/>
  <c r="BD20" i="18"/>
  <c r="AT20" i="18"/>
  <c r="AO20" i="18"/>
  <c r="AM20" i="18"/>
  <c r="AL20" i="18"/>
  <c r="AV20" i="18" s="1"/>
  <c r="H19" i="19" s="1"/>
  <c r="AJ20" i="18"/>
  <c r="AK20" i="18" s="1"/>
  <c r="G19" i="19" s="1"/>
  <c r="AI20" i="18"/>
  <c r="F19" i="19" s="1"/>
  <c r="V20" i="18"/>
  <c r="E19" i="19" s="1"/>
  <c r="R20" i="18"/>
  <c r="P20" i="18"/>
  <c r="S20" i="18" s="1"/>
  <c r="D19" i="19" s="1"/>
  <c r="N20" i="18"/>
  <c r="E20" i="18"/>
  <c r="G20" i="18" s="1"/>
  <c r="CT19" i="18"/>
  <c r="O18" i="19" s="1"/>
  <c r="CS19" i="18"/>
  <c r="CR19" i="18"/>
  <c r="N18" i="19" s="1"/>
  <c r="CN19" i="18"/>
  <c r="CC19" i="18"/>
  <c r="CF19" i="18" s="1"/>
  <c r="L18" i="19" s="1"/>
  <c r="BZ19" i="18"/>
  <c r="BV19" i="18"/>
  <c r="CA19" i="18" s="1"/>
  <c r="K18" i="19" s="1"/>
  <c r="BS19" i="18"/>
  <c r="BP19" i="18"/>
  <c r="BK19" i="18"/>
  <c r="BJ19" i="18"/>
  <c r="BI19" i="18"/>
  <c r="BH19" i="18"/>
  <c r="BG19" i="18"/>
  <c r="BF19" i="18"/>
  <c r="BE19" i="18"/>
  <c r="BT19" i="18" s="1"/>
  <c r="J18" i="19" s="1"/>
  <c r="BD19" i="18"/>
  <c r="AT19" i="18"/>
  <c r="AO19" i="18"/>
  <c r="AM19" i="18"/>
  <c r="AL19" i="18"/>
  <c r="AV19" i="18" s="1"/>
  <c r="H18" i="19" s="1"/>
  <c r="AJ19" i="18"/>
  <c r="AK19" i="18" s="1"/>
  <c r="G18" i="19" s="1"/>
  <c r="AI19" i="18"/>
  <c r="F18" i="19" s="1"/>
  <c r="V19" i="18"/>
  <c r="E18" i="19" s="1"/>
  <c r="R19" i="18"/>
  <c r="P19" i="18"/>
  <c r="S19" i="18" s="1"/>
  <c r="D18" i="19" s="1"/>
  <c r="N19" i="18"/>
  <c r="E19" i="18"/>
  <c r="G19" i="18" s="1"/>
  <c r="CT18" i="18"/>
  <c r="O17" i="19" s="1"/>
  <c r="CS18" i="18"/>
  <c r="CR18" i="18"/>
  <c r="N17" i="19" s="1"/>
  <c r="CN18" i="18"/>
  <c r="CC18" i="18"/>
  <c r="CF18" i="18" s="1"/>
  <c r="L17" i="19" s="1"/>
  <c r="BZ18" i="18"/>
  <c r="BV18" i="18"/>
  <c r="CA18" i="18" s="1"/>
  <c r="K17" i="19" s="1"/>
  <c r="BS18" i="18"/>
  <c r="BP18" i="18"/>
  <c r="BK18" i="18"/>
  <c r="BJ18" i="18"/>
  <c r="BI18" i="18"/>
  <c r="BH18" i="18"/>
  <c r="BG18" i="18"/>
  <c r="BF18" i="18"/>
  <c r="BE18" i="18"/>
  <c r="BT18" i="18" s="1"/>
  <c r="J17" i="19" s="1"/>
  <c r="BD18" i="18"/>
  <c r="AT18" i="18"/>
  <c r="AO18" i="18"/>
  <c r="AM18" i="18"/>
  <c r="AL18" i="18"/>
  <c r="AV18" i="18" s="1"/>
  <c r="H17" i="19" s="1"/>
  <c r="AJ18" i="18"/>
  <c r="AK18" i="18" s="1"/>
  <c r="G17" i="19" s="1"/>
  <c r="AI18" i="18"/>
  <c r="F17" i="19" s="1"/>
  <c r="V18" i="18"/>
  <c r="E17" i="19" s="1"/>
  <c r="R18" i="18"/>
  <c r="P18" i="18"/>
  <c r="S18" i="18" s="1"/>
  <c r="D17" i="19" s="1"/>
  <c r="N18" i="18"/>
  <c r="E18" i="18"/>
  <c r="G18" i="18" s="1"/>
  <c r="CT17" i="18"/>
  <c r="O16" i="19" s="1"/>
  <c r="CS17" i="18"/>
  <c r="CR17" i="18"/>
  <c r="N16" i="19" s="1"/>
  <c r="CN17" i="18"/>
  <c r="CC17" i="18"/>
  <c r="CF17" i="18" s="1"/>
  <c r="L16" i="19" s="1"/>
  <c r="BZ17" i="18"/>
  <c r="BV17" i="18"/>
  <c r="CA17" i="18" s="1"/>
  <c r="K16" i="19" s="1"/>
  <c r="BS17" i="18"/>
  <c r="BP17" i="18"/>
  <c r="BK17" i="18"/>
  <c r="BJ17" i="18"/>
  <c r="BI17" i="18"/>
  <c r="BH17" i="18"/>
  <c r="BG17" i="18"/>
  <c r="BF17" i="18"/>
  <c r="BE17" i="18"/>
  <c r="BT17" i="18" s="1"/>
  <c r="J16" i="19" s="1"/>
  <c r="BD17" i="18"/>
  <c r="AT17" i="18"/>
  <c r="AO17" i="18"/>
  <c r="AM17" i="18"/>
  <c r="AL17" i="18"/>
  <c r="AV17" i="18" s="1"/>
  <c r="H16" i="19" s="1"/>
  <c r="AJ17" i="18"/>
  <c r="AK17" i="18" s="1"/>
  <c r="G16" i="19" s="1"/>
  <c r="AI17" i="18"/>
  <c r="F16" i="19" s="1"/>
  <c r="V17" i="18"/>
  <c r="E16" i="19" s="1"/>
  <c r="R17" i="18"/>
  <c r="P17" i="18"/>
  <c r="S17" i="18" s="1"/>
  <c r="D16" i="19" s="1"/>
  <c r="N17" i="18"/>
  <c r="E17" i="18"/>
  <c r="G17" i="18" s="1"/>
  <c r="CT16" i="18"/>
  <c r="O15" i="19" s="1"/>
  <c r="CS16" i="18"/>
  <c r="CR16" i="18"/>
  <c r="N15" i="19" s="1"/>
  <c r="CN16" i="18"/>
  <c r="CC16" i="18"/>
  <c r="CF16" i="18" s="1"/>
  <c r="L15" i="19" s="1"/>
  <c r="BZ16" i="18"/>
  <c r="BV16" i="18"/>
  <c r="CA16" i="18" s="1"/>
  <c r="K15" i="19" s="1"/>
  <c r="BS16" i="18"/>
  <c r="BP16" i="18"/>
  <c r="BK16" i="18"/>
  <c r="BJ16" i="18"/>
  <c r="BI16" i="18"/>
  <c r="BH16" i="18"/>
  <c r="BG16" i="18"/>
  <c r="BF16" i="18"/>
  <c r="BE16" i="18"/>
  <c r="BT16" i="18" s="1"/>
  <c r="J15" i="19" s="1"/>
  <c r="BD16" i="18"/>
  <c r="AT16" i="18"/>
  <c r="AO16" i="18"/>
  <c r="AM16" i="18"/>
  <c r="AL16" i="18"/>
  <c r="AV16" i="18" s="1"/>
  <c r="H15" i="19" s="1"/>
  <c r="AJ16" i="18"/>
  <c r="AK16" i="18" s="1"/>
  <c r="G15" i="19" s="1"/>
  <c r="AI16" i="18"/>
  <c r="F15" i="19" s="1"/>
  <c r="V16" i="18"/>
  <c r="E15" i="19" s="1"/>
  <c r="R16" i="18"/>
  <c r="P16" i="18"/>
  <c r="S16" i="18" s="1"/>
  <c r="D15" i="19" s="1"/>
  <c r="N16" i="18"/>
  <c r="E16" i="18"/>
  <c r="G16" i="18" s="1"/>
  <c r="CT15" i="18"/>
  <c r="O14" i="19" s="1"/>
  <c r="CS15" i="18"/>
  <c r="CR15" i="18"/>
  <c r="N14" i="19" s="1"/>
  <c r="CN15" i="18"/>
  <c r="CC15" i="18"/>
  <c r="CF15" i="18" s="1"/>
  <c r="L14" i="19" s="1"/>
  <c r="BZ15" i="18"/>
  <c r="BV15" i="18"/>
  <c r="CA15" i="18" s="1"/>
  <c r="K14" i="19" s="1"/>
  <c r="BS15" i="18"/>
  <c r="BP15" i="18"/>
  <c r="BK15" i="18"/>
  <c r="BJ15" i="18"/>
  <c r="BI15" i="18"/>
  <c r="BH15" i="18"/>
  <c r="BG15" i="18"/>
  <c r="BF15" i="18"/>
  <c r="BE15" i="18"/>
  <c r="BT15" i="18" s="1"/>
  <c r="J14" i="19" s="1"/>
  <c r="BD15" i="18"/>
  <c r="AT15" i="18"/>
  <c r="AO15" i="18"/>
  <c r="AM15" i="18"/>
  <c r="AL15" i="18"/>
  <c r="AV15" i="18" s="1"/>
  <c r="H14" i="19" s="1"/>
  <c r="AJ15" i="18"/>
  <c r="AK15" i="18" s="1"/>
  <c r="G14" i="19" s="1"/>
  <c r="AI15" i="18"/>
  <c r="F14" i="19" s="1"/>
  <c r="V15" i="18"/>
  <c r="E14" i="19" s="1"/>
  <c r="R15" i="18"/>
  <c r="P15" i="18"/>
  <c r="S15" i="18" s="1"/>
  <c r="D14" i="19" s="1"/>
  <c r="N15" i="18"/>
  <c r="E15" i="18"/>
  <c r="G15" i="18" s="1"/>
  <c r="CS14" i="18"/>
  <c r="CT14" i="18" s="1"/>
  <c r="O13" i="19" s="1"/>
  <c r="CR14" i="18"/>
  <c r="N13" i="19" s="1"/>
  <c r="CN14" i="18"/>
  <c r="CC14" i="18"/>
  <c r="CF14" i="18" s="1"/>
  <c r="L13" i="19" s="1"/>
  <c r="BZ14" i="18"/>
  <c r="BV14" i="18"/>
  <c r="CA14" i="18" s="1"/>
  <c r="K13" i="19" s="1"/>
  <c r="BS14" i="18"/>
  <c r="BP14" i="18"/>
  <c r="BK14" i="18"/>
  <c r="BJ14" i="18"/>
  <c r="BI14" i="18"/>
  <c r="BH14" i="18"/>
  <c r="BG14" i="18"/>
  <c r="BF14" i="18"/>
  <c r="BE14" i="18"/>
  <c r="BT14" i="18" s="1"/>
  <c r="J13" i="19" s="1"/>
  <c r="BD14" i="18"/>
  <c r="AT14" i="18"/>
  <c r="AO14" i="18"/>
  <c r="AM14" i="18"/>
  <c r="AL14" i="18"/>
  <c r="AV14" i="18" s="1"/>
  <c r="H13" i="19" s="1"/>
  <c r="AJ14" i="18"/>
  <c r="AK14" i="18" s="1"/>
  <c r="G13" i="19" s="1"/>
  <c r="AI14" i="18"/>
  <c r="F13" i="19" s="1"/>
  <c r="V14" i="18"/>
  <c r="E13" i="19" s="1"/>
  <c r="R14" i="18"/>
  <c r="P14" i="18"/>
  <c r="S14" i="18" s="1"/>
  <c r="D13" i="19" s="1"/>
  <c r="N14" i="18"/>
  <c r="E14" i="18"/>
  <c r="G14" i="18" s="1"/>
  <c r="B9" i="18"/>
  <c r="B8" i="18"/>
  <c r="B6" i="18"/>
  <c r="B5" i="18"/>
  <c r="CU255" i="5"/>
  <c r="CS255" i="5"/>
  <c r="CO255" i="5"/>
  <c r="CG255" i="5"/>
  <c r="CB255" i="5"/>
  <c r="BU255" i="5"/>
  <c r="BE255" i="5"/>
  <c r="AW255" i="5"/>
  <c r="AL255" i="5"/>
  <c r="AJ255" i="5"/>
  <c r="W255" i="5"/>
  <c r="T255" i="5"/>
  <c r="O255" i="5"/>
  <c r="H255" i="5"/>
  <c r="CV255" i="5" s="1"/>
  <c r="CU254" i="5"/>
  <c r="CS254" i="5"/>
  <c r="CO254" i="5"/>
  <c r="CG254" i="5"/>
  <c r="CB254" i="5"/>
  <c r="BU254" i="5"/>
  <c r="BE254" i="5"/>
  <c r="AW254" i="5"/>
  <c r="AL254" i="5"/>
  <c r="AJ254" i="5"/>
  <c r="W254" i="5"/>
  <c r="T254" i="5"/>
  <c r="O254" i="5"/>
  <c r="H254" i="5"/>
  <c r="CV254" i="5" s="1"/>
  <c r="CU253" i="5"/>
  <c r="CS253" i="5"/>
  <c r="CO253" i="5"/>
  <c r="CG253" i="5"/>
  <c r="CB253" i="5"/>
  <c r="BU253" i="5"/>
  <c r="BE253" i="5"/>
  <c r="AW253" i="5"/>
  <c r="AL253" i="5"/>
  <c r="AJ253" i="5"/>
  <c r="W253" i="5"/>
  <c r="T253" i="5"/>
  <c r="O253" i="5"/>
  <c r="H253" i="5"/>
  <c r="CV253" i="5" s="1"/>
  <c r="CU252" i="5"/>
  <c r="CS252" i="5"/>
  <c r="CO252" i="5"/>
  <c r="CG252" i="5"/>
  <c r="CB252" i="5"/>
  <c r="BU252" i="5"/>
  <c r="BE252" i="5"/>
  <c r="AW252" i="5"/>
  <c r="AL252" i="5"/>
  <c r="AJ252" i="5"/>
  <c r="W252" i="5"/>
  <c r="T252" i="5"/>
  <c r="O252" i="5"/>
  <c r="H252" i="5"/>
  <c r="CV252" i="5" s="1"/>
  <c r="CU251" i="5"/>
  <c r="CS251" i="5"/>
  <c r="CO251" i="5"/>
  <c r="CG251" i="5"/>
  <c r="CB251" i="5"/>
  <c r="BU251" i="5"/>
  <c r="BE251" i="5"/>
  <c r="AW251" i="5"/>
  <c r="AL251" i="5"/>
  <c r="AJ251" i="5"/>
  <c r="W251" i="5"/>
  <c r="T251" i="5"/>
  <c r="O251" i="5"/>
  <c r="H251" i="5"/>
  <c r="CV251" i="5" s="1"/>
  <c r="CU250" i="5"/>
  <c r="CS250" i="5"/>
  <c r="CO250" i="5"/>
  <c r="CG250" i="5"/>
  <c r="CB250" i="5"/>
  <c r="BU250" i="5"/>
  <c r="BE250" i="5"/>
  <c r="AW250" i="5"/>
  <c r="AL250" i="5"/>
  <c r="AJ250" i="5"/>
  <c r="W250" i="5"/>
  <c r="T250" i="5"/>
  <c r="O250" i="5"/>
  <c r="H250" i="5"/>
  <c r="CV250" i="5" s="1"/>
  <c r="CU249" i="5"/>
  <c r="CS249" i="5"/>
  <c r="CO249" i="5"/>
  <c r="CG249" i="5"/>
  <c r="CB249" i="5"/>
  <c r="BU249" i="5"/>
  <c r="BE249" i="5"/>
  <c r="AW249" i="5"/>
  <c r="AL249" i="5"/>
  <c r="AJ249" i="5"/>
  <c r="W249" i="5"/>
  <c r="T249" i="5"/>
  <c r="O249" i="5"/>
  <c r="H249" i="5"/>
  <c r="CV249" i="5" s="1"/>
  <c r="CU248" i="5"/>
  <c r="CS248" i="5"/>
  <c r="CO248" i="5"/>
  <c r="CG248" i="5"/>
  <c r="CB248" i="5"/>
  <c r="BU248" i="5"/>
  <c r="BE248" i="5"/>
  <c r="AW248" i="5"/>
  <c r="AL248" i="5"/>
  <c r="AJ248" i="5"/>
  <c r="W248" i="5"/>
  <c r="T248" i="5"/>
  <c r="O248" i="5"/>
  <c r="H248" i="5"/>
  <c r="CV248" i="5" s="1"/>
  <c r="CU247" i="5"/>
  <c r="CS247" i="5"/>
  <c r="CO247" i="5"/>
  <c r="CG247" i="5"/>
  <c r="CB247" i="5"/>
  <c r="BU247" i="5"/>
  <c r="BE247" i="5"/>
  <c r="AW247" i="5"/>
  <c r="AL247" i="5"/>
  <c r="AJ247" i="5"/>
  <c r="W247" i="5"/>
  <c r="T247" i="5"/>
  <c r="O247" i="5"/>
  <c r="H247" i="5"/>
  <c r="CV247" i="5" s="1"/>
  <c r="CU246" i="5"/>
  <c r="CS246" i="5"/>
  <c r="CO246" i="5"/>
  <c r="CG246" i="5"/>
  <c r="CB246" i="5"/>
  <c r="BU246" i="5"/>
  <c r="BE246" i="5"/>
  <c r="AW246" i="5"/>
  <c r="AL246" i="5"/>
  <c r="AJ246" i="5"/>
  <c r="W246" i="5"/>
  <c r="T246" i="5"/>
  <c r="O246" i="5"/>
  <c r="H246" i="5"/>
  <c r="CV246" i="5" s="1"/>
  <c r="CU245" i="5"/>
  <c r="CS245" i="5"/>
  <c r="CO245" i="5"/>
  <c r="CG245" i="5"/>
  <c r="CB245" i="5"/>
  <c r="BU245" i="5"/>
  <c r="BE245" i="5"/>
  <c r="AW245" i="5"/>
  <c r="AL245" i="5"/>
  <c r="AJ245" i="5"/>
  <c r="W245" i="5"/>
  <c r="T245" i="5"/>
  <c r="O245" i="5"/>
  <c r="H245" i="5"/>
  <c r="CV245" i="5" s="1"/>
  <c r="CU244" i="5"/>
  <c r="CS244" i="5"/>
  <c r="CO244" i="5"/>
  <c r="CG244" i="5"/>
  <c r="CB244" i="5"/>
  <c r="BU244" i="5"/>
  <c r="BE244" i="5"/>
  <c r="AW244" i="5"/>
  <c r="AL244" i="5"/>
  <c r="AJ244" i="5"/>
  <c r="W244" i="5"/>
  <c r="T244" i="5"/>
  <c r="O244" i="5"/>
  <c r="H244" i="5"/>
  <c r="CV244" i="5" s="1"/>
  <c r="CU243" i="5"/>
  <c r="CS243" i="5"/>
  <c r="CO243" i="5"/>
  <c r="CG243" i="5"/>
  <c r="CB243" i="5"/>
  <c r="BU243" i="5"/>
  <c r="BE243" i="5"/>
  <c r="AW243" i="5"/>
  <c r="AL243" i="5"/>
  <c r="AJ243" i="5"/>
  <c r="W243" i="5"/>
  <c r="T243" i="5"/>
  <c r="O243" i="5"/>
  <c r="H243" i="5"/>
  <c r="CV243" i="5" s="1"/>
  <c r="CU242" i="5"/>
  <c r="CS242" i="5"/>
  <c r="CO242" i="5"/>
  <c r="CG242" i="5"/>
  <c r="CB242" i="5"/>
  <c r="BU242" i="5"/>
  <c r="BE242" i="5"/>
  <c r="AW242" i="5"/>
  <c r="AL242" i="5"/>
  <c r="AJ242" i="5"/>
  <c r="W242" i="5"/>
  <c r="T242" i="5"/>
  <c r="O242" i="5"/>
  <c r="H242" i="5"/>
  <c r="CV242" i="5" s="1"/>
  <c r="CU241" i="5"/>
  <c r="CS241" i="5"/>
  <c r="CO241" i="5"/>
  <c r="CG241" i="5"/>
  <c r="CB241" i="5"/>
  <c r="BU241" i="5"/>
  <c r="BE241" i="5"/>
  <c r="AW241" i="5"/>
  <c r="AL241" i="5"/>
  <c r="AJ241" i="5"/>
  <c r="W241" i="5"/>
  <c r="T241" i="5"/>
  <c r="O241" i="5"/>
  <c r="H241" i="5"/>
  <c r="CV241" i="5" s="1"/>
  <c r="CU240" i="5"/>
  <c r="CS240" i="5"/>
  <c r="CO240" i="5"/>
  <c r="CG240" i="5"/>
  <c r="CB240" i="5"/>
  <c r="BU240" i="5"/>
  <c r="BE240" i="5"/>
  <c r="AW240" i="5"/>
  <c r="AL240" i="5"/>
  <c r="AJ240" i="5"/>
  <c r="W240" i="5"/>
  <c r="T240" i="5"/>
  <c r="O240" i="5"/>
  <c r="H240" i="5"/>
  <c r="CV240" i="5" s="1"/>
  <c r="CU239" i="5"/>
  <c r="CS239" i="5"/>
  <c r="CO239" i="5"/>
  <c r="CG239" i="5"/>
  <c r="CB239" i="5"/>
  <c r="BU239" i="5"/>
  <c r="BE239" i="5"/>
  <c r="AW239" i="5"/>
  <c r="AL239" i="5"/>
  <c r="AJ239" i="5"/>
  <c r="W239" i="5"/>
  <c r="T239" i="5"/>
  <c r="O239" i="5"/>
  <c r="H239" i="5"/>
  <c r="CV239" i="5" s="1"/>
  <c r="CU238" i="5"/>
  <c r="CS238" i="5"/>
  <c r="CO238" i="5"/>
  <c r="CG238" i="5"/>
  <c r="CB238" i="5"/>
  <c r="BU238" i="5"/>
  <c r="BE238" i="5"/>
  <c r="AW238" i="5"/>
  <c r="AL238" i="5"/>
  <c r="AJ238" i="5"/>
  <c r="W238" i="5"/>
  <c r="T238" i="5"/>
  <c r="O238" i="5"/>
  <c r="H238" i="5"/>
  <c r="CV238" i="5" s="1"/>
  <c r="CU237" i="5"/>
  <c r="CS237" i="5"/>
  <c r="CO237" i="5"/>
  <c r="CG237" i="5"/>
  <c r="CB237" i="5"/>
  <c r="BU237" i="5"/>
  <c r="BE237" i="5"/>
  <c r="AW237" i="5"/>
  <c r="AL237" i="5"/>
  <c r="AJ237" i="5"/>
  <c r="W237" i="5"/>
  <c r="T237" i="5"/>
  <c r="O237" i="5"/>
  <c r="H237" i="5"/>
  <c r="CV237" i="5" s="1"/>
  <c r="CU236" i="5"/>
  <c r="CS236" i="5"/>
  <c r="CO236" i="5"/>
  <c r="CG236" i="5"/>
  <c r="CB236" i="5"/>
  <c r="BU236" i="5"/>
  <c r="BE236" i="5"/>
  <c r="AW236" i="5"/>
  <c r="AL236" i="5"/>
  <c r="AJ236" i="5"/>
  <c r="W236" i="5"/>
  <c r="T236" i="5"/>
  <c r="O236" i="5"/>
  <c r="H236" i="5"/>
  <c r="CV236" i="5" s="1"/>
  <c r="CU235" i="5"/>
  <c r="CS235" i="5"/>
  <c r="CO235" i="5"/>
  <c r="CG235" i="5"/>
  <c r="CB235" i="5"/>
  <c r="BU235" i="5"/>
  <c r="BE235" i="5"/>
  <c r="AW235" i="5"/>
  <c r="AL235" i="5"/>
  <c r="AJ235" i="5"/>
  <c r="W235" i="5"/>
  <c r="T235" i="5"/>
  <c r="O235" i="5"/>
  <c r="H235" i="5"/>
  <c r="CV235" i="5" s="1"/>
  <c r="CU234" i="5"/>
  <c r="CS234" i="5"/>
  <c r="CO234" i="5"/>
  <c r="CG234" i="5"/>
  <c r="CB234" i="5"/>
  <c r="BU234" i="5"/>
  <c r="BE234" i="5"/>
  <c r="AW234" i="5"/>
  <c r="AL234" i="5"/>
  <c r="AJ234" i="5"/>
  <c r="W234" i="5"/>
  <c r="T234" i="5"/>
  <c r="O234" i="5"/>
  <c r="H234" i="5"/>
  <c r="CV234" i="5" s="1"/>
  <c r="CU233" i="5"/>
  <c r="CS233" i="5"/>
  <c r="CO233" i="5"/>
  <c r="CG233" i="5"/>
  <c r="CB233" i="5"/>
  <c r="BU233" i="5"/>
  <c r="BE233" i="5"/>
  <c r="AW233" i="5"/>
  <c r="AL233" i="5"/>
  <c r="AJ233" i="5"/>
  <c r="W233" i="5"/>
  <c r="T233" i="5"/>
  <c r="O233" i="5"/>
  <c r="H233" i="5"/>
  <c r="CV233" i="5" s="1"/>
  <c r="CU232" i="5"/>
  <c r="CS232" i="5"/>
  <c r="CO232" i="5"/>
  <c r="CG232" i="5"/>
  <c r="CB232" i="5"/>
  <c r="BU232" i="5"/>
  <c r="BE232" i="5"/>
  <c r="AW232" i="5"/>
  <c r="AL232" i="5"/>
  <c r="AJ232" i="5"/>
  <c r="W232" i="5"/>
  <c r="T232" i="5"/>
  <c r="O232" i="5"/>
  <c r="H232" i="5"/>
  <c r="CV232" i="5" s="1"/>
  <c r="CU231" i="5"/>
  <c r="CS231" i="5"/>
  <c r="CO231" i="5"/>
  <c r="CG231" i="5"/>
  <c r="CB231" i="5"/>
  <c r="BU231" i="5"/>
  <c r="BE231" i="5"/>
  <c r="AW231" i="5"/>
  <c r="AL231" i="5"/>
  <c r="AJ231" i="5"/>
  <c r="W231" i="5"/>
  <c r="T231" i="5"/>
  <c r="O231" i="5"/>
  <c r="H231" i="5"/>
  <c r="CV231" i="5" s="1"/>
  <c r="CU230" i="5"/>
  <c r="CS230" i="5"/>
  <c r="CO230" i="5"/>
  <c r="CG230" i="5"/>
  <c r="CB230" i="5"/>
  <c r="BU230" i="5"/>
  <c r="BE230" i="5"/>
  <c r="AW230" i="5"/>
  <c r="AL230" i="5"/>
  <c r="AJ230" i="5"/>
  <c r="W230" i="5"/>
  <c r="T230" i="5"/>
  <c r="O230" i="5"/>
  <c r="H230" i="5"/>
  <c r="CV230" i="5" s="1"/>
  <c r="CO229" i="5"/>
  <c r="CG229" i="5"/>
  <c r="CB229" i="5"/>
  <c r="BU229" i="5"/>
  <c r="BE229" i="5"/>
  <c r="AW229" i="5"/>
  <c r="AL229" i="5"/>
  <c r="T229" i="5"/>
  <c r="O229" i="5"/>
  <c r="H229" i="5"/>
  <c r="CV229" i="5" s="1"/>
  <c r="CO228" i="5"/>
  <c r="CG228" i="5"/>
  <c r="CB228" i="5"/>
  <c r="BU228" i="5"/>
  <c r="BE228" i="5"/>
  <c r="AW228" i="5"/>
  <c r="AL228" i="5"/>
  <c r="T228" i="5"/>
  <c r="O228" i="5"/>
  <c r="H228" i="5"/>
  <c r="CV228" i="5" s="1"/>
  <c r="CO227" i="5"/>
  <c r="CG227" i="5"/>
  <c r="CB227" i="5"/>
  <c r="BU227" i="5"/>
  <c r="BE227" i="5"/>
  <c r="AW227" i="5"/>
  <c r="AL227" i="5"/>
  <c r="T227" i="5"/>
  <c r="O227" i="5"/>
  <c r="H227" i="5"/>
  <c r="CV227" i="5" s="1"/>
  <c r="CO226" i="5"/>
  <c r="CG226" i="5"/>
  <c r="CB226" i="5"/>
  <c r="BU226" i="5"/>
  <c r="BE226" i="5"/>
  <c r="AW226" i="5"/>
  <c r="AL226" i="5"/>
  <c r="T226" i="5"/>
  <c r="O226" i="5"/>
  <c r="H226" i="5"/>
  <c r="CV226" i="5" s="1"/>
  <c r="CO225" i="5"/>
  <c r="CG225" i="5"/>
  <c r="CB225" i="5"/>
  <c r="BU225" i="5"/>
  <c r="BE225" i="5"/>
  <c r="AW225" i="5"/>
  <c r="AL225" i="5"/>
  <c r="T225" i="5"/>
  <c r="O225" i="5"/>
  <c r="H225" i="5"/>
  <c r="CV225" i="5" s="1"/>
  <c r="CO224" i="5"/>
  <c r="CG224" i="5"/>
  <c r="CB224" i="5"/>
  <c r="BU224" i="5"/>
  <c r="BE224" i="5"/>
  <c r="AW224" i="5"/>
  <c r="AL224" i="5"/>
  <c r="T224" i="5"/>
  <c r="O224" i="5"/>
  <c r="H224" i="5"/>
  <c r="CV224" i="5" s="1"/>
  <c r="CO223" i="5"/>
  <c r="CG223" i="5"/>
  <c r="CB223" i="5"/>
  <c r="BU223" i="5"/>
  <c r="BE223" i="5"/>
  <c r="AW223" i="5"/>
  <c r="AL223" i="5"/>
  <c r="T223" i="5"/>
  <c r="O223" i="5"/>
  <c r="H223" i="5"/>
  <c r="CV223" i="5" s="1"/>
  <c r="CO222" i="5"/>
  <c r="CG222" i="5"/>
  <c r="CB222" i="5"/>
  <c r="BU222" i="5"/>
  <c r="BE222" i="5"/>
  <c r="AW222" i="5"/>
  <c r="AL222" i="5"/>
  <c r="T222" i="5"/>
  <c r="O222" i="5"/>
  <c r="H222" i="5"/>
  <c r="CV222" i="5" s="1"/>
  <c r="CO221" i="5"/>
  <c r="CG221" i="5"/>
  <c r="CB221" i="5"/>
  <c r="BU221" i="5"/>
  <c r="BE221" i="5"/>
  <c r="AW221" i="5"/>
  <c r="AL221" i="5"/>
  <c r="T221" i="5"/>
  <c r="O221" i="5"/>
  <c r="H221" i="5"/>
  <c r="CV221" i="5" s="1"/>
  <c r="CO220" i="5"/>
  <c r="CG220" i="5"/>
  <c r="CB220" i="5"/>
  <c r="BU220" i="5"/>
  <c r="BE220" i="5"/>
  <c r="AW220" i="5"/>
  <c r="AL220" i="5"/>
  <c r="T220" i="5"/>
  <c r="O220" i="5"/>
  <c r="H220" i="5"/>
  <c r="CV220" i="5" s="1"/>
  <c r="CO219" i="5"/>
  <c r="CG219" i="5"/>
  <c r="CB219" i="5"/>
  <c r="BU219" i="5"/>
  <c r="BE219" i="5"/>
  <c r="AW219" i="5"/>
  <c r="AL219" i="5"/>
  <c r="T219" i="5"/>
  <c r="O219" i="5"/>
  <c r="H219" i="5"/>
  <c r="CV219" i="5" s="1"/>
  <c r="CO218" i="5"/>
  <c r="CG218" i="5"/>
  <c r="CB218" i="5"/>
  <c r="BU218" i="5"/>
  <c r="BE218" i="5"/>
  <c r="AW218" i="5"/>
  <c r="AL218" i="5"/>
  <c r="T218" i="5"/>
  <c r="O218" i="5"/>
  <c r="H218" i="5"/>
  <c r="CV218" i="5" s="1"/>
  <c r="CO217" i="5"/>
  <c r="CG217" i="5"/>
  <c r="CB217" i="5"/>
  <c r="BU217" i="5"/>
  <c r="BE217" i="5"/>
  <c r="AW217" i="5"/>
  <c r="AL217" i="5"/>
  <c r="T217" i="5"/>
  <c r="O217" i="5"/>
  <c r="H217" i="5"/>
  <c r="CV217" i="5" s="1"/>
  <c r="CO216" i="5"/>
  <c r="CG216" i="5"/>
  <c r="CB216" i="5"/>
  <c r="BU216" i="5"/>
  <c r="BE216" i="5"/>
  <c r="AW216" i="5"/>
  <c r="AL216" i="5"/>
  <c r="T216" i="5"/>
  <c r="O216" i="5"/>
  <c r="H216" i="5"/>
  <c r="CV216" i="5" s="1"/>
  <c r="CO215" i="5"/>
  <c r="CG215" i="5"/>
  <c r="CB215" i="5"/>
  <c r="BU215" i="5"/>
  <c r="BE215" i="5"/>
  <c r="AW215" i="5"/>
  <c r="AL215" i="5"/>
  <c r="T215" i="5"/>
  <c r="O215" i="5"/>
  <c r="H215" i="5"/>
  <c r="CV215" i="5" s="1"/>
  <c r="CO214" i="5"/>
  <c r="CG214" i="5"/>
  <c r="CB214" i="5"/>
  <c r="BU214" i="5"/>
  <c r="BE214" i="5"/>
  <c r="AW214" i="5"/>
  <c r="AL214" i="5"/>
  <c r="T214" i="5"/>
  <c r="O214" i="5"/>
  <c r="H214" i="5"/>
  <c r="CV214" i="5" s="1"/>
  <c r="CO213" i="5"/>
  <c r="CG213" i="5"/>
  <c r="CB213" i="5"/>
  <c r="BU213" i="5"/>
  <c r="BE213" i="5"/>
  <c r="AW213" i="5"/>
  <c r="AL213" i="5"/>
  <c r="T213" i="5"/>
  <c r="O213" i="5"/>
  <c r="H213" i="5"/>
  <c r="CV213" i="5" s="1"/>
  <c r="CO212" i="5"/>
  <c r="CG212" i="5"/>
  <c r="CB212" i="5"/>
  <c r="BU212" i="5"/>
  <c r="BE212" i="5"/>
  <c r="AW212" i="5"/>
  <c r="AL212" i="5"/>
  <c r="T212" i="5"/>
  <c r="O212" i="5"/>
  <c r="H212" i="5"/>
  <c r="CV212" i="5" s="1"/>
  <c r="CO211" i="5"/>
  <c r="CG211" i="5"/>
  <c r="CB211" i="5"/>
  <c r="BU211" i="5"/>
  <c r="BE211" i="5"/>
  <c r="AW211" i="5"/>
  <c r="AL211" i="5"/>
  <c r="T211" i="5"/>
  <c r="O211" i="5"/>
  <c r="H211" i="5"/>
  <c r="CV211" i="5" s="1"/>
  <c r="CO210" i="5"/>
  <c r="CG210" i="5"/>
  <c r="CB210" i="5"/>
  <c r="BU210" i="5"/>
  <c r="BE210" i="5"/>
  <c r="AW210" i="5"/>
  <c r="AL210" i="5"/>
  <c r="T210" i="5"/>
  <c r="O210" i="5"/>
  <c r="H210" i="5"/>
  <c r="CV210" i="5" s="1"/>
  <c r="CO209" i="5"/>
  <c r="CG209" i="5"/>
  <c r="CB209" i="5"/>
  <c r="BU209" i="5"/>
  <c r="BE209" i="5"/>
  <c r="AW209" i="5"/>
  <c r="AL209" i="5"/>
  <c r="T209" i="5"/>
  <c r="O209" i="5"/>
  <c r="H209" i="5"/>
  <c r="CV209" i="5" s="1"/>
  <c r="CO208" i="5"/>
  <c r="CG208" i="5"/>
  <c r="CB208" i="5"/>
  <c r="BU208" i="5"/>
  <c r="BE208" i="5"/>
  <c r="AW208" i="5"/>
  <c r="AL208" i="5"/>
  <c r="T208" i="5"/>
  <c r="O208" i="5"/>
  <c r="H208" i="5"/>
  <c r="CV208" i="5" s="1"/>
  <c r="CO207" i="5"/>
  <c r="CG207" i="5"/>
  <c r="CB207" i="5"/>
  <c r="BU207" i="5"/>
  <c r="BE207" i="5"/>
  <c r="AW207" i="5"/>
  <c r="AL207" i="5"/>
  <c r="T207" i="5"/>
  <c r="O207" i="5"/>
  <c r="H207" i="5"/>
  <c r="CV207" i="5" s="1"/>
  <c r="CO206" i="5"/>
  <c r="CG206" i="5"/>
  <c r="CB206" i="5"/>
  <c r="BU206" i="5"/>
  <c r="BE206" i="5"/>
  <c r="AW206" i="5"/>
  <c r="AL206" i="5"/>
  <c r="T206" i="5"/>
  <c r="O206" i="5"/>
  <c r="H206" i="5"/>
  <c r="CV206" i="5" s="1"/>
  <c r="CO205" i="5"/>
  <c r="CG205" i="5"/>
  <c r="CB205" i="5"/>
  <c r="BU205" i="5"/>
  <c r="BE205" i="5"/>
  <c r="AW205" i="5"/>
  <c r="AL205" i="5"/>
  <c r="T205" i="5"/>
  <c r="O205" i="5"/>
  <c r="H205" i="5"/>
  <c r="CV205" i="5" s="1"/>
  <c r="CO204" i="5"/>
  <c r="CG204" i="5"/>
  <c r="CB204" i="5"/>
  <c r="BU204" i="5"/>
  <c r="BE204" i="5"/>
  <c r="AW204" i="5"/>
  <c r="AL204" i="5"/>
  <c r="T204" i="5"/>
  <c r="O204" i="5"/>
  <c r="H204" i="5"/>
  <c r="CV204" i="5" s="1"/>
  <c r="CO203" i="5"/>
  <c r="CG203" i="5"/>
  <c r="CB203" i="5"/>
  <c r="BU203" i="5"/>
  <c r="BE203" i="5"/>
  <c r="AW203" i="5"/>
  <c r="AL203" i="5"/>
  <c r="T203" i="5"/>
  <c r="O203" i="5"/>
  <c r="H203" i="5"/>
  <c r="CV203" i="5" s="1"/>
  <c r="CO202" i="5"/>
  <c r="CG202" i="5"/>
  <c r="CB202" i="5"/>
  <c r="BU202" i="5"/>
  <c r="BE202" i="5"/>
  <c r="AW202" i="5"/>
  <c r="AL202" i="5"/>
  <c r="T202" i="5"/>
  <c r="O202" i="5"/>
  <c r="H202" i="5"/>
  <c r="CV202" i="5" s="1"/>
  <c r="CO201" i="5"/>
  <c r="CG201" i="5"/>
  <c r="CB201" i="5"/>
  <c r="BU201" i="5"/>
  <c r="BE201" i="5"/>
  <c r="AW201" i="5"/>
  <c r="AL201" i="5"/>
  <c r="T201" i="5"/>
  <c r="O201" i="5"/>
  <c r="H201" i="5"/>
  <c r="CV201" i="5" s="1"/>
  <c r="CO200" i="5"/>
  <c r="CG200" i="5"/>
  <c r="CB200" i="5"/>
  <c r="BU200" i="5"/>
  <c r="BE200" i="5"/>
  <c r="AW200" i="5"/>
  <c r="AL200" i="5"/>
  <c r="T200" i="5"/>
  <c r="O200" i="5"/>
  <c r="H200" i="5"/>
  <c r="CV200" i="5" s="1"/>
  <c r="CO199" i="5"/>
  <c r="CG199" i="5"/>
  <c r="CB199" i="5"/>
  <c r="BU199" i="5"/>
  <c r="BE199" i="5"/>
  <c r="AW199" i="5"/>
  <c r="AL199" i="5"/>
  <c r="T199" i="5"/>
  <c r="O199" i="5"/>
  <c r="H199" i="5"/>
  <c r="CV199" i="5" s="1"/>
  <c r="CO198" i="5"/>
  <c r="CG198" i="5"/>
  <c r="CB198" i="5"/>
  <c r="BU198" i="5"/>
  <c r="BE198" i="5"/>
  <c r="AW198" i="5"/>
  <c r="AL198" i="5"/>
  <c r="T198" i="5"/>
  <c r="O198" i="5"/>
  <c r="H198" i="5"/>
  <c r="CV198" i="5" s="1"/>
  <c r="CO197" i="5"/>
  <c r="CG197" i="5"/>
  <c r="CB197" i="5"/>
  <c r="BU197" i="5"/>
  <c r="BE197" i="5"/>
  <c r="AW197" i="5"/>
  <c r="AL197" i="5"/>
  <c r="T197" i="5"/>
  <c r="O197" i="5"/>
  <c r="H197" i="5"/>
  <c r="CV197" i="5" s="1"/>
  <c r="CO196" i="5"/>
  <c r="CG196" i="5"/>
  <c r="CB196" i="5"/>
  <c r="BU196" i="5"/>
  <c r="BE196" i="5"/>
  <c r="AW196" i="5"/>
  <c r="AL196" i="5"/>
  <c r="T196" i="5"/>
  <c r="O196" i="5"/>
  <c r="H196" i="5"/>
  <c r="CV196" i="5" s="1"/>
  <c r="CO195" i="5"/>
  <c r="CG195" i="5"/>
  <c r="CB195" i="5"/>
  <c r="BU195" i="5"/>
  <c r="BE195" i="5"/>
  <c r="AW195" i="5"/>
  <c r="AL195" i="5"/>
  <c r="T195" i="5"/>
  <c r="O195" i="5"/>
  <c r="H195" i="5"/>
  <c r="CV195" i="5" s="1"/>
  <c r="CO194" i="5"/>
  <c r="CG194" i="5"/>
  <c r="CB194" i="5"/>
  <c r="BU194" i="5"/>
  <c r="BE194" i="5"/>
  <c r="AW194" i="5"/>
  <c r="AL194" i="5"/>
  <c r="T194" i="5"/>
  <c r="O194" i="5"/>
  <c r="H194" i="5"/>
  <c r="CV194" i="5" s="1"/>
  <c r="CO193" i="5"/>
  <c r="CG193" i="5"/>
  <c r="CB193" i="5"/>
  <c r="BU193" i="5"/>
  <c r="BE193" i="5"/>
  <c r="AW193" i="5"/>
  <c r="AL193" i="5"/>
  <c r="T193" i="5"/>
  <c r="O193" i="5"/>
  <c r="H193" i="5"/>
  <c r="CV193" i="5" s="1"/>
  <c r="CO192" i="5"/>
  <c r="CG192" i="5"/>
  <c r="CB192" i="5"/>
  <c r="BU192" i="5"/>
  <c r="BE192" i="5"/>
  <c r="AW192" i="5"/>
  <c r="AL192" i="5"/>
  <c r="T192" i="5"/>
  <c r="O192" i="5"/>
  <c r="H192" i="5"/>
  <c r="CV192" i="5" s="1"/>
  <c r="CO191" i="5"/>
  <c r="CG191" i="5"/>
  <c r="CB191" i="5"/>
  <c r="BU191" i="5"/>
  <c r="BE191" i="5"/>
  <c r="AW191" i="5"/>
  <c r="AL191" i="5"/>
  <c r="T191" i="5"/>
  <c r="O191" i="5"/>
  <c r="H191" i="5"/>
  <c r="CV191" i="5" s="1"/>
  <c r="CO190" i="5"/>
  <c r="CG190" i="5"/>
  <c r="CB190" i="5"/>
  <c r="BU190" i="5"/>
  <c r="BE190" i="5"/>
  <c r="AW190" i="5"/>
  <c r="AL190" i="5"/>
  <c r="T190" i="5"/>
  <c r="O190" i="5"/>
  <c r="H190" i="5"/>
  <c r="CV190" i="5" s="1"/>
  <c r="CO189" i="5"/>
  <c r="CG189" i="5"/>
  <c r="CB189" i="5"/>
  <c r="BU189" i="5"/>
  <c r="BE189" i="5"/>
  <c r="AW189" i="5"/>
  <c r="AL189" i="5"/>
  <c r="T189" i="5"/>
  <c r="O189" i="5"/>
  <c r="H189" i="5"/>
  <c r="CV189" i="5" s="1"/>
  <c r="CO188" i="5"/>
  <c r="CG188" i="5"/>
  <c r="CB188" i="5"/>
  <c r="BU188" i="5"/>
  <c r="BE188" i="5"/>
  <c r="AW188" i="5"/>
  <c r="AL188" i="5"/>
  <c r="T188" i="5"/>
  <c r="O188" i="5"/>
  <c r="H188" i="5"/>
  <c r="CV188" i="5" s="1"/>
  <c r="CO187" i="5"/>
  <c r="CG187" i="5"/>
  <c r="CB187" i="5"/>
  <c r="BU187" i="5"/>
  <c r="BE187" i="5"/>
  <c r="AW187" i="5"/>
  <c r="AL187" i="5"/>
  <c r="T187" i="5"/>
  <c r="O187" i="5"/>
  <c r="H187" i="5"/>
  <c r="CV187" i="5" s="1"/>
  <c r="CO186" i="5"/>
  <c r="CG186" i="5"/>
  <c r="CB186" i="5"/>
  <c r="BU186" i="5"/>
  <c r="BE186" i="5"/>
  <c r="AW186" i="5"/>
  <c r="AL186" i="5"/>
  <c r="T186" i="5"/>
  <c r="O186" i="5"/>
  <c r="H186" i="5"/>
  <c r="CV186" i="5" s="1"/>
  <c r="CO185" i="5"/>
  <c r="CG185" i="5"/>
  <c r="CB185" i="5"/>
  <c r="BU185" i="5"/>
  <c r="BE185" i="5"/>
  <c r="AW185" i="5"/>
  <c r="AL185" i="5"/>
  <c r="T185" i="5"/>
  <c r="O185" i="5"/>
  <c r="H185" i="5"/>
  <c r="CV185" i="5" s="1"/>
  <c r="CO184" i="5"/>
  <c r="CG184" i="5"/>
  <c r="CB184" i="5"/>
  <c r="BU184" i="5"/>
  <c r="BE184" i="5"/>
  <c r="AW184" i="5"/>
  <c r="AL184" i="5"/>
  <c r="T184" i="5"/>
  <c r="O184" i="5"/>
  <c r="H184" i="5"/>
  <c r="CV184" i="5" s="1"/>
  <c r="CO183" i="5"/>
  <c r="CG183" i="5"/>
  <c r="CB183" i="5"/>
  <c r="BU183" i="5"/>
  <c r="BE183" i="5"/>
  <c r="AW183" i="5"/>
  <c r="AL183" i="5"/>
  <c r="T183" i="5"/>
  <c r="O183" i="5"/>
  <c r="H183" i="5"/>
  <c r="CV183" i="5" s="1"/>
  <c r="CO182" i="5"/>
  <c r="CG182" i="5"/>
  <c r="CB182" i="5"/>
  <c r="BU182" i="5"/>
  <c r="BE182" i="5"/>
  <c r="AW182" i="5"/>
  <c r="AL182" i="5"/>
  <c r="T182" i="5"/>
  <c r="O182" i="5"/>
  <c r="H182" i="5"/>
  <c r="CV182" i="5" s="1"/>
  <c r="CO181" i="5"/>
  <c r="CG181" i="5"/>
  <c r="CB181" i="5"/>
  <c r="BU181" i="5"/>
  <c r="BE181" i="5"/>
  <c r="AW181" i="5"/>
  <c r="AL181" i="5"/>
  <c r="T181" i="5"/>
  <c r="O181" i="5"/>
  <c r="H181" i="5"/>
  <c r="CV181" i="5" s="1"/>
  <c r="CO180" i="5"/>
  <c r="CG180" i="5"/>
  <c r="CB180" i="5"/>
  <c r="BU180" i="5"/>
  <c r="BE180" i="5"/>
  <c r="AW180" i="5"/>
  <c r="AL180" i="5"/>
  <c r="T180" i="5"/>
  <c r="O180" i="5"/>
  <c r="H180" i="5"/>
  <c r="CV180" i="5" s="1"/>
  <c r="CO179" i="5"/>
  <c r="CG179" i="5"/>
  <c r="CB179" i="5"/>
  <c r="BU179" i="5"/>
  <c r="BE179" i="5"/>
  <c r="AW179" i="5"/>
  <c r="AL179" i="5"/>
  <c r="T179" i="5"/>
  <c r="O179" i="5"/>
  <c r="H179" i="5"/>
  <c r="CV179" i="5" s="1"/>
  <c r="CO178" i="5"/>
  <c r="CG178" i="5"/>
  <c r="CB178" i="5"/>
  <c r="BU178" i="5"/>
  <c r="BE178" i="5"/>
  <c r="AW178" i="5"/>
  <c r="AL178" i="5"/>
  <c r="T178" i="5"/>
  <c r="O178" i="5"/>
  <c r="H178" i="5"/>
  <c r="CV178" i="5" s="1"/>
  <c r="CO177" i="5"/>
  <c r="CG177" i="5"/>
  <c r="CB177" i="5"/>
  <c r="BU177" i="5"/>
  <c r="BE177" i="5"/>
  <c r="AW177" i="5"/>
  <c r="AL177" i="5"/>
  <c r="T177" i="5"/>
  <c r="O177" i="5"/>
  <c r="H177" i="5"/>
  <c r="CV177" i="5" s="1"/>
  <c r="CO176" i="5"/>
  <c r="CG176" i="5"/>
  <c r="CB176" i="5"/>
  <c r="BU176" i="5"/>
  <c r="BE176" i="5"/>
  <c r="AW176" i="5"/>
  <c r="AL176" i="5"/>
  <c r="T176" i="5"/>
  <c r="O176" i="5"/>
  <c r="H176" i="5"/>
  <c r="CV176" i="5" s="1"/>
  <c r="CO175" i="5"/>
  <c r="CG175" i="5"/>
  <c r="CB175" i="5"/>
  <c r="BU175" i="5"/>
  <c r="BE175" i="5"/>
  <c r="AW175" i="5"/>
  <c r="AL175" i="5"/>
  <c r="T175" i="5"/>
  <c r="O175" i="5"/>
  <c r="H175" i="5"/>
  <c r="CV175" i="5" s="1"/>
  <c r="CO174" i="5"/>
  <c r="CG174" i="5"/>
  <c r="CB174" i="5"/>
  <c r="BU174" i="5"/>
  <c r="BE174" i="5"/>
  <c r="AW174" i="5"/>
  <c r="AL174" i="5"/>
  <c r="T174" i="5"/>
  <c r="O174" i="5"/>
  <c r="H174" i="5"/>
  <c r="CV174" i="5" s="1"/>
  <c r="CO173" i="5"/>
  <c r="CG173" i="5"/>
  <c r="CB173" i="5"/>
  <c r="BU173" i="5"/>
  <c r="BE173" i="5"/>
  <c r="AW173" i="5"/>
  <c r="AL173" i="5"/>
  <c r="T173" i="5"/>
  <c r="O173" i="5"/>
  <c r="H173" i="5"/>
  <c r="CV173" i="5" s="1"/>
  <c r="CO172" i="5"/>
  <c r="CG172" i="5"/>
  <c r="CB172" i="5"/>
  <c r="BU172" i="5"/>
  <c r="BE172" i="5"/>
  <c r="AW172" i="5"/>
  <c r="AL172" i="5"/>
  <c r="T172" i="5"/>
  <c r="O172" i="5"/>
  <c r="H172" i="5"/>
  <c r="CV172" i="5" s="1"/>
  <c r="CO171" i="5"/>
  <c r="CG171" i="5"/>
  <c r="CB171" i="5"/>
  <c r="BU171" i="5"/>
  <c r="BE171" i="5"/>
  <c r="AW171" i="5"/>
  <c r="AL171" i="5"/>
  <c r="T171" i="5"/>
  <c r="O171" i="5"/>
  <c r="H171" i="5"/>
  <c r="CV171" i="5" s="1"/>
  <c r="CO170" i="5"/>
  <c r="CG170" i="5"/>
  <c r="CB170" i="5"/>
  <c r="BU170" i="5"/>
  <c r="BE170" i="5"/>
  <c r="AW170" i="5"/>
  <c r="AL170" i="5"/>
  <c r="T170" i="5"/>
  <c r="O170" i="5"/>
  <c r="H170" i="5"/>
  <c r="CV170" i="5" s="1"/>
  <c r="CO169" i="5"/>
  <c r="CG169" i="5"/>
  <c r="CB169" i="5"/>
  <c r="BU169" i="5"/>
  <c r="BE169" i="5"/>
  <c r="AW169" i="5"/>
  <c r="AL169" i="5"/>
  <c r="T169" i="5"/>
  <c r="O169" i="5"/>
  <c r="H169" i="5"/>
  <c r="CV169" i="5" s="1"/>
  <c r="CO168" i="5"/>
  <c r="CG168" i="5"/>
  <c r="CB168" i="5"/>
  <c r="BU168" i="5"/>
  <c r="BE168" i="5"/>
  <c r="AW168" i="5"/>
  <c r="AL168" i="5"/>
  <c r="T168" i="5"/>
  <c r="O168" i="5"/>
  <c r="H168" i="5"/>
  <c r="CV168" i="5" s="1"/>
  <c r="CO167" i="5"/>
  <c r="CG167" i="5"/>
  <c r="CB167" i="5"/>
  <c r="BU167" i="5"/>
  <c r="BE167" i="5"/>
  <c r="AW167" i="5"/>
  <c r="AL167" i="5"/>
  <c r="T167" i="5"/>
  <c r="O167" i="5"/>
  <c r="H167" i="5"/>
  <c r="CV167" i="5" s="1"/>
  <c r="CO166" i="5"/>
  <c r="CG166" i="5"/>
  <c r="CB166" i="5"/>
  <c r="BU166" i="5"/>
  <c r="BE166" i="5"/>
  <c r="AW166" i="5"/>
  <c r="AL166" i="5"/>
  <c r="T166" i="5"/>
  <c r="O166" i="5"/>
  <c r="H166" i="5"/>
  <c r="CV166" i="5" s="1"/>
  <c r="CO165" i="5"/>
  <c r="CG165" i="5"/>
  <c r="CB165" i="5"/>
  <c r="BU165" i="5"/>
  <c r="BE165" i="5"/>
  <c r="AW165" i="5"/>
  <c r="AL165" i="5"/>
  <c r="T165" i="5"/>
  <c r="O165" i="5"/>
  <c r="H165" i="5"/>
  <c r="CV165" i="5" s="1"/>
  <c r="CO164" i="5"/>
  <c r="CG164" i="5"/>
  <c r="CB164" i="5"/>
  <c r="BU164" i="5"/>
  <c r="BE164" i="5"/>
  <c r="AW164" i="5"/>
  <c r="AL164" i="5"/>
  <c r="T164" i="5"/>
  <c r="O164" i="5"/>
  <c r="H164" i="5"/>
  <c r="CV164" i="5" s="1"/>
  <c r="CO163" i="5"/>
  <c r="CG163" i="5"/>
  <c r="CB163" i="5"/>
  <c r="BU163" i="5"/>
  <c r="BE163" i="5"/>
  <c r="AW163" i="5"/>
  <c r="AL163" i="5"/>
  <c r="T163" i="5"/>
  <c r="O163" i="5"/>
  <c r="H163" i="5"/>
  <c r="CV163" i="5" s="1"/>
  <c r="CO162" i="5"/>
  <c r="CG162" i="5"/>
  <c r="CB162" i="5"/>
  <c r="BU162" i="5"/>
  <c r="BE162" i="5"/>
  <c r="AW162" i="5"/>
  <c r="AL162" i="5"/>
  <c r="T162" i="5"/>
  <c r="O162" i="5"/>
  <c r="H162" i="5"/>
  <c r="CV162" i="5" s="1"/>
  <c r="CO161" i="5"/>
  <c r="CG161" i="5"/>
  <c r="CB161" i="5"/>
  <c r="BU161" i="5"/>
  <c r="BE161" i="5"/>
  <c r="AW161" i="5"/>
  <c r="AL161" i="5"/>
  <c r="T161" i="5"/>
  <c r="O161" i="5"/>
  <c r="H161" i="5"/>
  <c r="CV161" i="5" s="1"/>
  <c r="CO160" i="5"/>
  <c r="CG160" i="5"/>
  <c r="CB160" i="5"/>
  <c r="BU160" i="5"/>
  <c r="BE160" i="5"/>
  <c r="AW160" i="5"/>
  <c r="AL160" i="5"/>
  <c r="T160" i="5"/>
  <c r="O160" i="5"/>
  <c r="H160" i="5"/>
  <c r="CV160" i="5" s="1"/>
  <c r="CO159" i="5"/>
  <c r="CG159" i="5"/>
  <c r="CB159" i="5"/>
  <c r="BU159" i="5"/>
  <c r="BE159" i="5"/>
  <c r="AW159" i="5"/>
  <c r="AL159" i="5"/>
  <c r="T159" i="5"/>
  <c r="O159" i="5"/>
  <c r="H159" i="5"/>
  <c r="CV159" i="5" s="1"/>
  <c r="CO158" i="5"/>
  <c r="CG158" i="5"/>
  <c r="CB158" i="5"/>
  <c r="BU158" i="5"/>
  <c r="BE158" i="5"/>
  <c r="AW158" i="5"/>
  <c r="AL158" i="5"/>
  <c r="T158" i="5"/>
  <c r="O158" i="5"/>
  <c r="H158" i="5"/>
  <c r="CV158" i="5" s="1"/>
  <c r="CO157" i="5"/>
  <c r="CG157" i="5"/>
  <c r="CB157" i="5"/>
  <c r="BU157" i="5"/>
  <c r="BE157" i="5"/>
  <c r="AW157" i="5"/>
  <c r="AL157" i="5"/>
  <c r="T157" i="5"/>
  <c r="O157" i="5"/>
  <c r="H157" i="5"/>
  <c r="CV157" i="5" s="1"/>
  <c r="CO156" i="5"/>
  <c r="CG156" i="5"/>
  <c r="CB156" i="5"/>
  <c r="BU156" i="5"/>
  <c r="BE156" i="5"/>
  <c r="AW156" i="5"/>
  <c r="AL156" i="5"/>
  <c r="T156" i="5"/>
  <c r="O156" i="5"/>
  <c r="H156" i="5"/>
  <c r="CV156" i="5" s="1"/>
  <c r="CO155" i="5"/>
  <c r="CG155" i="5"/>
  <c r="CB155" i="5"/>
  <c r="BU155" i="5"/>
  <c r="BE155" i="5"/>
  <c r="AW155" i="5"/>
  <c r="AL155" i="5"/>
  <c r="T155" i="5"/>
  <c r="O155" i="5"/>
  <c r="H155" i="5"/>
  <c r="CV155" i="5" s="1"/>
  <c r="CO154" i="5"/>
  <c r="CG154" i="5"/>
  <c r="CB154" i="5"/>
  <c r="BU154" i="5"/>
  <c r="BE154" i="5"/>
  <c r="AW154" i="5"/>
  <c r="AL154" i="5"/>
  <c r="T154" i="5"/>
  <c r="O154" i="5"/>
  <c r="H154" i="5"/>
  <c r="CV154" i="5" s="1"/>
  <c r="CO153" i="5"/>
  <c r="CG153" i="5"/>
  <c r="CB153" i="5"/>
  <c r="BU153" i="5"/>
  <c r="BE153" i="5"/>
  <c r="AW153" i="5"/>
  <c r="AL153" i="5"/>
  <c r="T153" i="5"/>
  <c r="O153" i="5"/>
  <c r="H153" i="5"/>
  <c r="CV153" i="5" s="1"/>
  <c r="CO152" i="5"/>
  <c r="CG152" i="5"/>
  <c r="CB152" i="5"/>
  <c r="BU152" i="5"/>
  <c r="BE152" i="5"/>
  <c r="AW152" i="5"/>
  <c r="AL152" i="5"/>
  <c r="T152" i="5"/>
  <c r="O152" i="5"/>
  <c r="H152" i="5"/>
  <c r="CV152" i="5" s="1"/>
  <c r="CO151" i="5"/>
  <c r="CG151" i="5"/>
  <c r="CB151" i="5"/>
  <c r="BU151" i="5"/>
  <c r="BE151" i="5"/>
  <c r="AW151" i="5"/>
  <c r="AL151" i="5"/>
  <c r="T151" i="5"/>
  <c r="O151" i="5"/>
  <c r="H151" i="5"/>
  <c r="CV151" i="5" s="1"/>
  <c r="CO150" i="5"/>
  <c r="CG150" i="5"/>
  <c r="CB150" i="5"/>
  <c r="BU150" i="5"/>
  <c r="BE150" i="5"/>
  <c r="AW150" i="5"/>
  <c r="AL150" i="5"/>
  <c r="T150" i="5"/>
  <c r="O150" i="5"/>
  <c r="H150" i="5"/>
  <c r="CV150" i="5" s="1"/>
  <c r="CO149" i="5"/>
  <c r="CG149" i="5"/>
  <c r="CB149" i="5"/>
  <c r="BU149" i="5"/>
  <c r="BE149" i="5"/>
  <c r="AW149" i="5"/>
  <c r="AL149" i="5"/>
  <c r="T149" i="5"/>
  <c r="O149" i="5"/>
  <c r="H149" i="5"/>
  <c r="CV149" i="5" s="1"/>
  <c r="CO148" i="5"/>
  <c r="CG148" i="5"/>
  <c r="CB148" i="5"/>
  <c r="BU148" i="5"/>
  <c r="BE148" i="5"/>
  <c r="AW148" i="5"/>
  <c r="AL148" i="5"/>
  <c r="T148" i="5"/>
  <c r="O148" i="5"/>
  <c r="H148" i="5"/>
  <c r="CV148" i="5" s="1"/>
  <c r="CO147" i="5"/>
  <c r="CG147" i="5"/>
  <c r="CB147" i="5"/>
  <c r="BU147" i="5"/>
  <c r="BE147" i="5"/>
  <c r="AW147" i="5"/>
  <c r="AL147" i="5"/>
  <c r="T147" i="5"/>
  <c r="O147" i="5"/>
  <c r="H147" i="5"/>
  <c r="CV147" i="5" s="1"/>
  <c r="CO146" i="5"/>
  <c r="CG146" i="5"/>
  <c r="CB146" i="5"/>
  <c r="BU146" i="5"/>
  <c r="BE146" i="5"/>
  <c r="AW146" i="5"/>
  <c r="AL146" i="5"/>
  <c r="T146" i="5"/>
  <c r="O146" i="5"/>
  <c r="H146" i="5"/>
  <c r="CV146" i="5" s="1"/>
  <c r="CO145" i="5"/>
  <c r="CG145" i="5"/>
  <c r="CB145" i="5"/>
  <c r="BU145" i="5"/>
  <c r="BE145" i="5"/>
  <c r="AW145" i="5"/>
  <c r="AL145" i="5"/>
  <c r="T145" i="5"/>
  <c r="O145" i="5"/>
  <c r="H145" i="5"/>
  <c r="CV145" i="5" s="1"/>
  <c r="CO144" i="5"/>
  <c r="CG144" i="5"/>
  <c r="CB144" i="5"/>
  <c r="BU144" i="5"/>
  <c r="BE144" i="5"/>
  <c r="AW144" i="5"/>
  <c r="AL144" i="5"/>
  <c r="T144" i="5"/>
  <c r="O144" i="5"/>
  <c r="H144" i="5"/>
  <c r="CV144" i="5" s="1"/>
  <c r="CO143" i="5"/>
  <c r="CG143" i="5"/>
  <c r="CB143" i="5"/>
  <c r="BU143" i="5"/>
  <c r="BE143" i="5"/>
  <c r="AW143" i="5"/>
  <c r="AL143" i="5"/>
  <c r="T143" i="5"/>
  <c r="O143" i="5"/>
  <c r="H143" i="5"/>
  <c r="CV143" i="5" s="1"/>
  <c r="CO142" i="5"/>
  <c r="CG142" i="5"/>
  <c r="CB142" i="5"/>
  <c r="BU142" i="5"/>
  <c r="BE142" i="5"/>
  <c r="AW142" i="5"/>
  <c r="AL142" i="5"/>
  <c r="T142" i="5"/>
  <c r="O142" i="5"/>
  <c r="H142" i="5"/>
  <c r="CV142" i="5" s="1"/>
  <c r="CO141" i="5"/>
  <c r="CG141" i="5"/>
  <c r="CB141" i="5"/>
  <c r="BU141" i="5"/>
  <c r="BE141" i="5"/>
  <c r="AW141" i="5"/>
  <c r="AL141" i="5"/>
  <c r="T141" i="5"/>
  <c r="O141" i="5"/>
  <c r="H141" i="5"/>
  <c r="CV141" i="5" s="1"/>
  <c r="CO140" i="5"/>
  <c r="CG140" i="5"/>
  <c r="CB140" i="5"/>
  <c r="BU140" i="5"/>
  <c r="BE140" i="5"/>
  <c r="AW140" i="5"/>
  <c r="AL140" i="5"/>
  <c r="T140" i="5"/>
  <c r="O140" i="5"/>
  <c r="H140" i="5"/>
  <c r="CV140" i="5" s="1"/>
  <c r="CO139" i="5"/>
  <c r="CG139" i="5"/>
  <c r="CB139" i="5"/>
  <c r="BU139" i="5"/>
  <c r="BE139" i="5"/>
  <c r="AW139" i="5"/>
  <c r="AL139" i="5"/>
  <c r="T139" i="5"/>
  <c r="O139" i="5"/>
  <c r="H139" i="5"/>
  <c r="CV139" i="5" s="1"/>
  <c r="CO138" i="5"/>
  <c r="CG138" i="5"/>
  <c r="CB138" i="5"/>
  <c r="BU138" i="5"/>
  <c r="BE138" i="5"/>
  <c r="AW138" i="5"/>
  <c r="AL138" i="5"/>
  <c r="T138" i="5"/>
  <c r="O138" i="5"/>
  <c r="H138" i="5"/>
  <c r="CV138" i="5" s="1"/>
  <c r="CO137" i="5"/>
  <c r="CG137" i="5"/>
  <c r="CB137" i="5"/>
  <c r="BU137" i="5"/>
  <c r="BE137" i="5"/>
  <c r="AW137" i="5"/>
  <c r="AL137" i="5"/>
  <c r="T137" i="5"/>
  <c r="O137" i="5"/>
  <c r="H137" i="5"/>
  <c r="CV137" i="5" s="1"/>
  <c r="CO136" i="5"/>
  <c r="CG136" i="5"/>
  <c r="CB136" i="5"/>
  <c r="BU136" i="5"/>
  <c r="BE136" i="5"/>
  <c r="AW136" i="5"/>
  <c r="AL136" i="5"/>
  <c r="T136" i="5"/>
  <c r="O136" i="5"/>
  <c r="H136" i="5"/>
  <c r="CV136" i="5" s="1"/>
  <c r="CO135" i="5"/>
  <c r="CG135" i="5"/>
  <c r="CB135" i="5"/>
  <c r="BU135" i="5"/>
  <c r="BE135" i="5"/>
  <c r="AW135" i="5"/>
  <c r="AL135" i="5"/>
  <c r="T135" i="5"/>
  <c r="O135" i="5"/>
  <c r="H135" i="5"/>
  <c r="CV135" i="5" s="1"/>
  <c r="CO134" i="5"/>
  <c r="CG134" i="5"/>
  <c r="CB134" i="5"/>
  <c r="BU134" i="5"/>
  <c r="BE134" i="5"/>
  <c r="AW134" i="5"/>
  <c r="AL134" i="5"/>
  <c r="T134" i="5"/>
  <c r="O134" i="5"/>
  <c r="H134" i="5"/>
  <c r="CV134" i="5" s="1"/>
  <c r="CO133" i="5"/>
  <c r="CG133" i="5"/>
  <c r="CB133" i="5"/>
  <c r="BU133" i="5"/>
  <c r="BE133" i="5"/>
  <c r="AW133" i="5"/>
  <c r="AL133" i="5"/>
  <c r="T133" i="5"/>
  <c r="O133" i="5"/>
  <c r="H133" i="5"/>
  <c r="CV133" i="5" s="1"/>
  <c r="CO132" i="5"/>
  <c r="CG132" i="5"/>
  <c r="CB132" i="5"/>
  <c r="BU132" i="5"/>
  <c r="BE132" i="5"/>
  <c r="AW132" i="5"/>
  <c r="AL132" i="5"/>
  <c r="T132" i="5"/>
  <c r="O132" i="5"/>
  <c r="H132" i="5"/>
  <c r="CV132" i="5" s="1"/>
  <c r="CO131" i="5"/>
  <c r="CG131" i="5"/>
  <c r="CB131" i="5"/>
  <c r="BU131" i="5"/>
  <c r="BE131" i="5"/>
  <c r="AW131" i="5"/>
  <c r="AL131" i="5"/>
  <c r="T131" i="5"/>
  <c r="O131" i="5"/>
  <c r="H131" i="5"/>
  <c r="CV131" i="5" s="1"/>
  <c r="CO130" i="5"/>
  <c r="CG130" i="5"/>
  <c r="CB130" i="5"/>
  <c r="BU130" i="5"/>
  <c r="BE130" i="5"/>
  <c r="AW130" i="5"/>
  <c r="AL130" i="5"/>
  <c r="T130" i="5"/>
  <c r="O130" i="5"/>
  <c r="H130" i="5"/>
  <c r="CV130" i="5" s="1"/>
  <c r="CO129" i="5"/>
  <c r="CG129" i="5"/>
  <c r="CB129" i="5"/>
  <c r="BU129" i="5"/>
  <c r="BE129" i="5"/>
  <c r="AW129" i="5"/>
  <c r="AL129" i="5"/>
  <c r="T129" i="5"/>
  <c r="O129" i="5"/>
  <c r="H129" i="5"/>
  <c r="CV129" i="5" s="1"/>
  <c r="CO128" i="5"/>
  <c r="CG128" i="5"/>
  <c r="CB128" i="5"/>
  <c r="BU128" i="5"/>
  <c r="BE128" i="5"/>
  <c r="AW128" i="5"/>
  <c r="AL128" i="5"/>
  <c r="T128" i="5"/>
  <c r="O128" i="5"/>
  <c r="H128" i="5"/>
  <c r="CV128" i="5" s="1"/>
  <c r="CO127" i="5"/>
  <c r="CG127" i="5"/>
  <c r="CB127" i="5"/>
  <c r="BU127" i="5"/>
  <c r="BE127" i="5"/>
  <c r="AW127" i="5"/>
  <c r="AL127" i="5"/>
  <c r="T127" i="5"/>
  <c r="O127" i="5"/>
  <c r="H127" i="5"/>
  <c r="CV127" i="5" s="1"/>
  <c r="CO126" i="5"/>
  <c r="CG126" i="5"/>
  <c r="CB126" i="5"/>
  <c r="BU126" i="5"/>
  <c r="BE126" i="5"/>
  <c r="AW126" i="5"/>
  <c r="AL126" i="5"/>
  <c r="T126" i="5"/>
  <c r="O126" i="5"/>
  <c r="H126" i="5"/>
  <c r="CV126" i="5" s="1"/>
  <c r="CO125" i="5"/>
  <c r="CG125" i="5"/>
  <c r="CB125" i="5"/>
  <c r="BU125" i="5"/>
  <c r="BE125" i="5"/>
  <c r="AW125" i="5"/>
  <c r="AL125" i="5"/>
  <c r="T125" i="5"/>
  <c r="O125" i="5"/>
  <c r="H125" i="5"/>
  <c r="CV125" i="5" s="1"/>
  <c r="CO124" i="5"/>
  <c r="CG124" i="5"/>
  <c r="CB124" i="5"/>
  <c r="BU124" i="5"/>
  <c r="BE124" i="5"/>
  <c r="AW124" i="5"/>
  <c r="AL124" i="5"/>
  <c r="T124" i="5"/>
  <c r="O124" i="5"/>
  <c r="H124" i="5"/>
  <c r="CV124" i="5" s="1"/>
  <c r="CO123" i="5"/>
  <c r="CG123" i="5"/>
  <c r="CB123" i="5"/>
  <c r="BU123" i="5"/>
  <c r="BE123" i="5"/>
  <c r="AW123" i="5"/>
  <c r="AL123" i="5"/>
  <c r="T123" i="5"/>
  <c r="O123" i="5"/>
  <c r="H123" i="5"/>
  <c r="CV123" i="5" s="1"/>
  <c r="CO122" i="5"/>
  <c r="CG122" i="5"/>
  <c r="CB122" i="5"/>
  <c r="BU122" i="5"/>
  <c r="BE122" i="5"/>
  <c r="AW122" i="5"/>
  <c r="AL122" i="5"/>
  <c r="T122" i="5"/>
  <c r="O122" i="5"/>
  <c r="H122" i="5"/>
  <c r="CV122" i="5" s="1"/>
  <c r="CO121" i="5"/>
  <c r="CG121" i="5"/>
  <c r="CB121" i="5"/>
  <c r="BU121" i="5"/>
  <c r="BE121" i="5"/>
  <c r="AW121" i="5"/>
  <c r="AL121" i="5"/>
  <c r="T121" i="5"/>
  <c r="O121" i="5"/>
  <c r="H121" i="5"/>
  <c r="CV121" i="5" s="1"/>
  <c r="CO120" i="5"/>
  <c r="CG120" i="5"/>
  <c r="CB120" i="5"/>
  <c r="BU120" i="5"/>
  <c r="BE120" i="5"/>
  <c r="AW120" i="5"/>
  <c r="AL120" i="5"/>
  <c r="T120" i="5"/>
  <c r="O120" i="5"/>
  <c r="H120" i="5"/>
  <c r="CV120" i="5" s="1"/>
  <c r="CO119" i="5"/>
  <c r="CG119" i="5"/>
  <c r="CB119" i="5"/>
  <c r="BU119" i="5"/>
  <c r="BE119" i="5"/>
  <c r="AW119" i="5"/>
  <c r="AL119" i="5"/>
  <c r="T119" i="5"/>
  <c r="O119" i="5"/>
  <c r="H119" i="5"/>
  <c r="CV119" i="5" s="1"/>
  <c r="CO118" i="5"/>
  <c r="CG118" i="5"/>
  <c r="CB118" i="5"/>
  <c r="BU118" i="5"/>
  <c r="BE118" i="5"/>
  <c r="AW118" i="5"/>
  <c r="AL118" i="5"/>
  <c r="T118" i="5"/>
  <c r="O118" i="5"/>
  <c r="H118" i="5"/>
  <c r="CV118" i="5" s="1"/>
  <c r="CO117" i="5"/>
  <c r="CG117" i="5"/>
  <c r="CB117" i="5"/>
  <c r="BU117" i="5"/>
  <c r="BE117" i="5"/>
  <c r="AW117" i="5"/>
  <c r="AL117" i="5"/>
  <c r="T117" i="5"/>
  <c r="O117" i="5"/>
  <c r="H117" i="5"/>
  <c r="CV117" i="5" s="1"/>
  <c r="CO116" i="5"/>
  <c r="CG116" i="5"/>
  <c r="CB116" i="5"/>
  <c r="BU116" i="5"/>
  <c r="BE116" i="5"/>
  <c r="AW116" i="5"/>
  <c r="AL116" i="5"/>
  <c r="T116" i="5"/>
  <c r="O116" i="5"/>
  <c r="H116" i="5"/>
  <c r="CV116" i="5" s="1"/>
  <c r="CO115" i="5"/>
  <c r="CG115" i="5"/>
  <c r="CB115" i="5"/>
  <c r="BU115" i="5"/>
  <c r="BE115" i="5"/>
  <c r="AW115" i="5"/>
  <c r="AL115" i="5"/>
  <c r="T115" i="5"/>
  <c r="O115" i="5"/>
  <c r="H115" i="5"/>
  <c r="CV115" i="5" s="1"/>
  <c r="CO114" i="5"/>
  <c r="CG114" i="5"/>
  <c r="CB114" i="5"/>
  <c r="BU114" i="5"/>
  <c r="BE114" i="5"/>
  <c r="AW114" i="5"/>
  <c r="AL114" i="5"/>
  <c r="T114" i="5"/>
  <c r="O114" i="5"/>
  <c r="H114" i="5"/>
  <c r="CV114" i="5" s="1"/>
  <c r="CO113" i="5"/>
  <c r="CG113" i="5"/>
  <c r="CB113" i="5"/>
  <c r="BU113" i="5"/>
  <c r="BE113" i="5"/>
  <c r="AW113" i="5"/>
  <c r="AL113" i="5"/>
  <c r="T113" i="5"/>
  <c r="O113" i="5"/>
  <c r="H113" i="5"/>
  <c r="CV113" i="5" s="1"/>
  <c r="CO112" i="5"/>
  <c r="CG112" i="5"/>
  <c r="CB112" i="5"/>
  <c r="BU112" i="5"/>
  <c r="BE112" i="5"/>
  <c r="AW112" i="5"/>
  <c r="AL112" i="5"/>
  <c r="T112" i="5"/>
  <c r="O112" i="5"/>
  <c r="H112" i="5"/>
  <c r="CV112" i="5" s="1"/>
  <c r="CO111" i="5"/>
  <c r="CG111" i="5"/>
  <c r="CB111" i="5"/>
  <c r="BU111" i="5"/>
  <c r="BE111" i="5"/>
  <c r="AW111" i="5"/>
  <c r="AL111" i="5"/>
  <c r="T111" i="5"/>
  <c r="O111" i="5"/>
  <c r="H111" i="5"/>
  <c r="CV111" i="5" s="1"/>
  <c r="CO110" i="5"/>
  <c r="CG110" i="5"/>
  <c r="CB110" i="5"/>
  <c r="BU110" i="5"/>
  <c r="BE110" i="5"/>
  <c r="AW110" i="5"/>
  <c r="AL110" i="5"/>
  <c r="T110" i="5"/>
  <c r="O110" i="5"/>
  <c r="H110" i="5"/>
  <c r="CV110" i="5" s="1"/>
  <c r="CO109" i="5"/>
  <c r="CG109" i="5"/>
  <c r="CB109" i="5"/>
  <c r="BU109" i="5"/>
  <c r="BE109" i="5"/>
  <c r="AW109" i="5"/>
  <c r="AL109" i="5"/>
  <c r="T109" i="5"/>
  <c r="O109" i="5"/>
  <c r="H109" i="5"/>
  <c r="CV109" i="5" s="1"/>
  <c r="CO108" i="5"/>
  <c r="CG108" i="5"/>
  <c r="CB108" i="5"/>
  <c r="BU108" i="5"/>
  <c r="BE108" i="5"/>
  <c r="AW108" i="5"/>
  <c r="AL108" i="5"/>
  <c r="T108" i="5"/>
  <c r="O108" i="5"/>
  <c r="H108" i="5"/>
  <c r="CV108" i="5" s="1"/>
  <c r="CO107" i="5"/>
  <c r="CG107" i="5"/>
  <c r="CB107" i="5"/>
  <c r="BU107" i="5"/>
  <c r="BE107" i="5"/>
  <c r="AW107" i="5"/>
  <c r="AL107" i="5"/>
  <c r="T107" i="5"/>
  <c r="O107" i="5"/>
  <c r="H107" i="5"/>
  <c r="CV107" i="5" s="1"/>
  <c r="CO106" i="5"/>
  <c r="CG106" i="5"/>
  <c r="CB106" i="5"/>
  <c r="BU106" i="5"/>
  <c r="BE106" i="5"/>
  <c r="AW106" i="5"/>
  <c r="AL106" i="5"/>
  <c r="T106" i="5"/>
  <c r="O106" i="5"/>
  <c r="H106" i="5"/>
  <c r="CV106" i="5" s="1"/>
  <c r="CO105" i="5"/>
  <c r="CG105" i="5"/>
  <c r="CB105" i="5"/>
  <c r="BU105" i="5"/>
  <c r="BE105" i="5"/>
  <c r="AW105" i="5"/>
  <c r="AL105" i="5"/>
  <c r="T105" i="5"/>
  <c r="O105" i="5"/>
  <c r="H105" i="5"/>
  <c r="CV105" i="5" s="1"/>
  <c r="CO104" i="5"/>
  <c r="CG104" i="5"/>
  <c r="CB104" i="5"/>
  <c r="BU104" i="5"/>
  <c r="BE104" i="5"/>
  <c r="AW104" i="5"/>
  <c r="AL104" i="5"/>
  <c r="T104" i="5"/>
  <c r="O104" i="5"/>
  <c r="H104" i="5"/>
  <c r="CV104" i="5" s="1"/>
  <c r="CO103" i="5"/>
  <c r="CG103" i="5"/>
  <c r="CB103" i="5"/>
  <c r="BU103" i="5"/>
  <c r="BE103" i="5"/>
  <c r="AW103" i="5"/>
  <c r="AL103" i="5"/>
  <c r="T103" i="5"/>
  <c r="O103" i="5"/>
  <c r="H103" i="5"/>
  <c r="CV103" i="5" s="1"/>
  <c r="CO102" i="5"/>
  <c r="CG102" i="5"/>
  <c r="CB102" i="5"/>
  <c r="BU102" i="5"/>
  <c r="BE102" i="5"/>
  <c r="AW102" i="5"/>
  <c r="AL102" i="5"/>
  <c r="T102" i="5"/>
  <c r="O102" i="5"/>
  <c r="H102" i="5"/>
  <c r="CV102" i="5" s="1"/>
  <c r="CO101" i="5"/>
  <c r="CG101" i="5"/>
  <c r="CB101" i="5"/>
  <c r="BU101" i="5"/>
  <c r="BE101" i="5"/>
  <c r="AW101" i="5"/>
  <c r="AL101" i="5"/>
  <c r="T101" i="5"/>
  <c r="O101" i="5"/>
  <c r="H101" i="5"/>
  <c r="CV101" i="5" s="1"/>
  <c r="CO100" i="5"/>
  <c r="CG100" i="5"/>
  <c r="CB100" i="5"/>
  <c r="BU100" i="5"/>
  <c r="BE100" i="5"/>
  <c r="AW100" i="5"/>
  <c r="AL100" i="5"/>
  <c r="T100" i="5"/>
  <c r="O100" i="5"/>
  <c r="H100" i="5"/>
  <c r="CV100" i="5" s="1"/>
  <c r="CO99" i="5"/>
  <c r="CG99" i="5"/>
  <c r="CB99" i="5"/>
  <c r="BU99" i="5"/>
  <c r="BE99" i="5"/>
  <c r="AW99" i="5"/>
  <c r="AL99" i="5"/>
  <c r="T99" i="5"/>
  <c r="O99" i="5"/>
  <c r="H99" i="5"/>
  <c r="CV99" i="5" s="1"/>
  <c r="CO98" i="5"/>
  <c r="CG98" i="5"/>
  <c r="CB98" i="5"/>
  <c r="BU98" i="5"/>
  <c r="BE98" i="5"/>
  <c r="AW98" i="5"/>
  <c r="AL98" i="5"/>
  <c r="T98" i="5"/>
  <c r="O98" i="5"/>
  <c r="H98" i="5"/>
  <c r="CV98" i="5" s="1"/>
  <c r="CO97" i="5"/>
  <c r="CG97" i="5"/>
  <c r="CB97" i="5"/>
  <c r="BU97" i="5"/>
  <c r="BE97" i="5"/>
  <c r="AW97" i="5"/>
  <c r="AL97" i="5"/>
  <c r="T97" i="5"/>
  <c r="O97" i="5"/>
  <c r="H97" i="5"/>
  <c r="CV97" i="5" s="1"/>
  <c r="CO96" i="5"/>
  <c r="CG96" i="5"/>
  <c r="CB96" i="5"/>
  <c r="BU96" i="5"/>
  <c r="BE96" i="5"/>
  <c r="AW96" i="5"/>
  <c r="AL96" i="5"/>
  <c r="T96" i="5"/>
  <c r="O96" i="5"/>
  <c r="H96" i="5"/>
  <c r="CV96" i="5" s="1"/>
  <c r="CO95" i="5"/>
  <c r="CG95" i="5"/>
  <c r="CB95" i="5"/>
  <c r="BU95" i="5"/>
  <c r="BE95" i="5"/>
  <c r="AW95" i="5"/>
  <c r="AL95" i="5"/>
  <c r="T95" i="5"/>
  <c r="O95" i="5"/>
  <c r="H95" i="5"/>
  <c r="CV95" i="5" s="1"/>
  <c r="CO94" i="5"/>
  <c r="CG94" i="5"/>
  <c r="CB94" i="5"/>
  <c r="BU94" i="5"/>
  <c r="BE94" i="5"/>
  <c r="AW94" i="5"/>
  <c r="AL94" i="5"/>
  <c r="T94" i="5"/>
  <c r="O94" i="5"/>
  <c r="H94" i="5"/>
  <c r="CV94" i="5" s="1"/>
  <c r="CO93" i="5"/>
  <c r="CG93" i="5"/>
  <c r="CB93" i="5"/>
  <c r="BU93" i="5"/>
  <c r="BE93" i="5"/>
  <c r="AW93" i="5"/>
  <c r="AL93" i="5"/>
  <c r="T93" i="5"/>
  <c r="O93" i="5"/>
  <c r="H93" i="5"/>
  <c r="CV93" i="5" s="1"/>
  <c r="CO92" i="5"/>
  <c r="CG92" i="5"/>
  <c r="CB92" i="5"/>
  <c r="BU92" i="5"/>
  <c r="BE92" i="5"/>
  <c r="AW92" i="5"/>
  <c r="AL92" i="5"/>
  <c r="T92" i="5"/>
  <c r="O92" i="5"/>
  <c r="H92" i="5"/>
  <c r="CV92" i="5" s="1"/>
  <c r="CO91" i="5"/>
  <c r="CG91" i="5"/>
  <c r="CB91" i="5"/>
  <c r="BU91" i="5"/>
  <c r="BE91" i="5"/>
  <c r="AW91" i="5"/>
  <c r="AL91" i="5"/>
  <c r="T91" i="5"/>
  <c r="O91" i="5"/>
  <c r="H91" i="5"/>
  <c r="CV91" i="5" s="1"/>
  <c r="CO90" i="5"/>
  <c r="CG90" i="5"/>
  <c r="CB90" i="5"/>
  <c r="BU90" i="5"/>
  <c r="BE90" i="5"/>
  <c r="AW90" i="5"/>
  <c r="AL90" i="5"/>
  <c r="T90" i="5"/>
  <c r="O90" i="5"/>
  <c r="H90" i="5"/>
  <c r="CV90" i="5" s="1"/>
  <c r="CO89" i="5"/>
  <c r="CG89" i="5"/>
  <c r="CB89" i="5"/>
  <c r="BU89" i="5"/>
  <c r="BE89" i="5"/>
  <c r="AW89" i="5"/>
  <c r="AL89" i="5"/>
  <c r="T89" i="5"/>
  <c r="O89" i="5"/>
  <c r="H89" i="5"/>
  <c r="CV89" i="5" s="1"/>
  <c r="CO88" i="5"/>
  <c r="CG88" i="5"/>
  <c r="CB88" i="5"/>
  <c r="BU88" i="5"/>
  <c r="BE88" i="5"/>
  <c r="AW88" i="5"/>
  <c r="AL88" i="5"/>
  <c r="T88" i="5"/>
  <c r="O88" i="5"/>
  <c r="H88" i="5"/>
  <c r="CV88" i="5" s="1"/>
  <c r="CO87" i="5"/>
  <c r="CG87" i="5"/>
  <c r="CB87" i="5"/>
  <c r="BU87" i="5"/>
  <c r="BE87" i="5"/>
  <c r="AW87" i="5"/>
  <c r="AL87" i="5"/>
  <c r="T87" i="5"/>
  <c r="O87" i="5"/>
  <c r="H87" i="5"/>
  <c r="CV87" i="5" s="1"/>
  <c r="CO86" i="5"/>
  <c r="CG86" i="5"/>
  <c r="CB86" i="5"/>
  <c r="BU86" i="5"/>
  <c r="BE86" i="5"/>
  <c r="AW86" i="5"/>
  <c r="AL86" i="5"/>
  <c r="T86" i="5"/>
  <c r="O86" i="5"/>
  <c r="H86" i="5"/>
  <c r="CV86" i="5" s="1"/>
  <c r="CO85" i="5"/>
  <c r="CG85" i="5"/>
  <c r="CB85" i="5"/>
  <c r="BU85" i="5"/>
  <c r="BE85" i="5"/>
  <c r="AW85" i="5"/>
  <c r="AL85" i="5"/>
  <c r="T85" i="5"/>
  <c r="O85" i="5"/>
  <c r="H85" i="5"/>
  <c r="CV85" i="5" s="1"/>
  <c r="CO84" i="5"/>
  <c r="CG84" i="5"/>
  <c r="CB84" i="5"/>
  <c r="BU84" i="5"/>
  <c r="BE84" i="5"/>
  <c r="AW84" i="5"/>
  <c r="AL84" i="5"/>
  <c r="T84" i="5"/>
  <c r="O84" i="5"/>
  <c r="H84" i="5"/>
  <c r="CV84" i="5" s="1"/>
  <c r="CO83" i="5"/>
  <c r="CG83" i="5"/>
  <c r="CB83" i="5"/>
  <c r="BU83" i="5"/>
  <c r="BE83" i="5"/>
  <c r="AW83" i="5"/>
  <c r="AL83" i="5"/>
  <c r="T83" i="5"/>
  <c r="O83" i="5"/>
  <c r="H83" i="5"/>
  <c r="CV83" i="5" s="1"/>
  <c r="CO82" i="5"/>
  <c r="CG82" i="5"/>
  <c r="CB82" i="5"/>
  <c r="BU82" i="5"/>
  <c r="BE82" i="5"/>
  <c r="AW82" i="5"/>
  <c r="AL82" i="5"/>
  <c r="T82" i="5"/>
  <c r="O82" i="5"/>
  <c r="H82" i="5"/>
  <c r="CV82" i="5" s="1"/>
  <c r="CO81" i="5"/>
  <c r="CG81" i="5"/>
  <c r="CB81" i="5"/>
  <c r="BU81" i="5"/>
  <c r="BE81" i="5"/>
  <c r="AW81" i="5"/>
  <c r="AL81" i="5"/>
  <c r="T81" i="5"/>
  <c r="O81" i="5"/>
  <c r="H81" i="5"/>
  <c r="CV81" i="5" s="1"/>
  <c r="CO80" i="5"/>
  <c r="CG80" i="5"/>
  <c r="CB80" i="5"/>
  <c r="BU80" i="5"/>
  <c r="BE80" i="5"/>
  <c r="AW80" i="5"/>
  <c r="AL80" i="5"/>
  <c r="T80" i="5"/>
  <c r="O80" i="5"/>
  <c r="H80" i="5"/>
  <c r="CV80" i="5" s="1"/>
  <c r="CO79" i="5"/>
  <c r="CG79" i="5"/>
  <c r="CB79" i="5"/>
  <c r="BU79" i="5"/>
  <c r="BE79" i="5"/>
  <c r="AW79" i="5"/>
  <c r="AL79" i="5"/>
  <c r="T79" i="5"/>
  <c r="O79" i="5"/>
  <c r="H79" i="5"/>
  <c r="CV79" i="5" s="1"/>
  <c r="CO78" i="5"/>
  <c r="CG78" i="5"/>
  <c r="CB78" i="5"/>
  <c r="BU78" i="5"/>
  <c r="BE78" i="5"/>
  <c r="AW78" i="5"/>
  <c r="AL78" i="5"/>
  <c r="T78" i="5"/>
  <c r="O78" i="5"/>
  <c r="H78" i="5"/>
  <c r="CV78" i="5" s="1"/>
  <c r="CO77" i="5"/>
  <c r="CG77" i="5"/>
  <c r="CB77" i="5"/>
  <c r="BU77" i="5"/>
  <c r="BE77" i="5"/>
  <c r="AW77" i="5"/>
  <c r="AL77" i="5"/>
  <c r="T77" i="5"/>
  <c r="O77" i="5"/>
  <c r="H77" i="5"/>
  <c r="CV77" i="5" s="1"/>
  <c r="CO76" i="5"/>
  <c r="CG76" i="5"/>
  <c r="CB76" i="5"/>
  <c r="BU76" i="5"/>
  <c r="BE76" i="5"/>
  <c r="AW76" i="5"/>
  <c r="AL76" i="5"/>
  <c r="T76" i="5"/>
  <c r="O76" i="5"/>
  <c r="H76" i="5"/>
  <c r="CV76" i="5" s="1"/>
  <c r="CO75" i="5"/>
  <c r="CG75" i="5"/>
  <c r="CB75" i="5"/>
  <c r="BU75" i="5"/>
  <c r="BE75" i="5"/>
  <c r="AW75" i="5"/>
  <c r="AL75" i="5"/>
  <c r="T75" i="5"/>
  <c r="O75" i="5"/>
  <c r="H75" i="5"/>
  <c r="CV75" i="5" s="1"/>
  <c r="CO74" i="5"/>
  <c r="CG74" i="5"/>
  <c r="CB74" i="5"/>
  <c r="BU74" i="5"/>
  <c r="BE74" i="5"/>
  <c r="AW74" i="5"/>
  <c r="AL74" i="5"/>
  <c r="T74" i="5"/>
  <c r="O74" i="5"/>
  <c r="H74" i="5"/>
  <c r="CV74" i="5" s="1"/>
  <c r="CO73" i="5"/>
  <c r="CG73" i="5"/>
  <c r="CB73" i="5"/>
  <c r="BU73" i="5"/>
  <c r="BE73" i="5"/>
  <c r="AW73" i="5"/>
  <c r="AL73" i="5"/>
  <c r="T73" i="5"/>
  <c r="O73" i="5"/>
  <c r="H73" i="5"/>
  <c r="CV73" i="5" s="1"/>
  <c r="CO72" i="5"/>
  <c r="CG72" i="5"/>
  <c r="CB72" i="5"/>
  <c r="BU72" i="5"/>
  <c r="BE72" i="5"/>
  <c r="AW72" i="5"/>
  <c r="AL72" i="5"/>
  <c r="T72" i="5"/>
  <c r="O72" i="5"/>
  <c r="H72" i="5"/>
  <c r="CV72" i="5" s="1"/>
  <c r="CO71" i="5"/>
  <c r="CG71" i="5"/>
  <c r="CB71" i="5"/>
  <c r="BU71" i="5"/>
  <c r="BE71" i="5"/>
  <c r="AW71" i="5"/>
  <c r="AL71" i="5"/>
  <c r="T71" i="5"/>
  <c r="O71" i="5"/>
  <c r="H71" i="5"/>
  <c r="CV71" i="5" s="1"/>
  <c r="CO70" i="5"/>
  <c r="CG70" i="5"/>
  <c r="CB70" i="5"/>
  <c r="BU70" i="5"/>
  <c r="BE70" i="5"/>
  <c r="AW70" i="5"/>
  <c r="AL70" i="5"/>
  <c r="T70" i="5"/>
  <c r="O70" i="5"/>
  <c r="H70" i="5"/>
  <c r="CV70" i="5" s="1"/>
  <c r="CO69" i="5"/>
  <c r="CG69" i="5"/>
  <c r="CB69" i="5"/>
  <c r="BU69" i="5"/>
  <c r="BE69" i="5"/>
  <c r="AW69" i="5"/>
  <c r="AL69" i="5"/>
  <c r="T69" i="5"/>
  <c r="O69" i="5"/>
  <c r="H69" i="5"/>
  <c r="CV69" i="5" s="1"/>
  <c r="CO68" i="5"/>
  <c r="CG68" i="5"/>
  <c r="CB68" i="5"/>
  <c r="BU68" i="5"/>
  <c r="BE68" i="5"/>
  <c r="AW68" i="5"/>
  <c r="AL68" i="5"/>
  <c r="T68" i="5"/>
  <c r="O68" i="5"/>
  <c r="H68" i="5"/>
  <c r="CV68" i="5" s="1"/>
  <c r="CO67" i="5"/>
  <c r="CG67" i="5"/>
  <c r="CB67" i="5"/>
  <c r="BU67" i="5"/>
  <c r="BE67" i="5"/>
  <c r="AW67" i="5"/>
  <c r="AL67" i="5"/>
  <c r="T67" i="5"/>
  <c r="O67" i="5"/>
  <c r="H67" i="5"/>
  <c r="CV67" i="5" s="1"/>
  <c r="CO66" i="5"/>
  <c r="CG66" i="5"/>
  <c r="CB66" i="5"/>
  <c r="BU66" i="5"/>
  <c r="BE66" i="5"/>
  <c r="AW66" i="5"/>
  <c r="AL66" i="5"/>
  <c r="T66" i="5"/>
  <c r="O66" i="5"/>
  <c r="H66" i="5"/>
  <c r="CV66" i="5" s="1"/>
  <c r="CO65" i="5"/>
  <c r="CG65" i="5"/>
  <c r="CB65" i="5"/>
  <c r="BU65" i="5"/>
  <c r="BE65" i="5"/>
  <c r="AW65" i="5"/>
  <c r="AL65" i="5"/>
  <c r="T65" i="5"/>
  <c r="O65" i="5"/>
  <c r="H65" i="5"/>
  <c r="CV65" i="5" s="1"/>
  <c r="CO64" i="5"/>
  <c r="CG64" i="5"/>
  <c r="CB64" i="5"/>
  <c r="BU64" i="5"/>
  <c r="BE64" i="5"/>
  <c r="AW64" i="5"/>
  <c r="AL64" i="5"/>
  <c r="T64" i="5"/>
  <c r="O64" i="5"/>
  <c r="H64" i="5"/>
  <c r="CV64" i="5" s="1"/>
  <c r="CO63" i="5"/>
  <c r="CG63" i="5"/>
  <c r="CB63" i="5"/>
  <c r="BU63" i="5"/>
  <c r="BE63" i="5"/>
  <c r="AW63" i="5"/>
  <c r="AL63" i="5"/>
  <c r="T63" i="5"/>
  <c r="O63" i="5"/>
  <c r="H63" i="5"/>
  <c r="CV63" i="5" s="1"/>
  <c r="CO62" i="5"/>
  <c r="CG62" i="5"/>
  <c r="CB62" i="5"/>
  <c r="BU62" i="5"/>
  <c r="BE62" i="5"/>
  <c r="AW62" i="5"/>
  <c r="AL62" i="5"/>
  <c r="T62" i="5"/>
  <c r="O62" i="5"/>
  <c r="H62" i="5"/>
  <c r="CV62" i="5" s="1"/>
  <c r="CO61" i="5"/>
  <c r="CG61" i="5"/>
  <c r="CB61" i="5"/>
  <c r="BU61" i="5"/>
  <c r="BE61" i="5"/>
  <c r="AW61" i="5"/>
  <c r="AL61" i="5"/>
  <c r="T61" i="5"/>
  <c r="O61" i="5"/>
  <c r="H61" i="5"/>
  <c r="CV61" i="5" s="1"/>
  <c r="CO60" i="5"/>
  <c r="CG60" i="5"/>
  <c r="CB60" i="5"/>
  <c r="BU60" i="5"/>
  <c r="BE60" i="5"/>
  <c r="AW60" i="5"/>
  <c r="AL60" i="5"/>
  <c r="T60" i="5"/>
  <c r="O60" i="5"/>
  <c r="H60" i="5"/>
  <c r="CV60" i="5" s="1"/>
  <c r="CO59" i="5"/>
  <c r="CG59" i="5"/>
  <c r="CB59" i="5"/>
  <c r="BU59" i="5"/>
  <c r="BE59" i="5"/>
  <c r="AW59" i="5"/>
  <c r="AL59" i="5"/>
  <c r="T59" i="5"/>
  <c r="O59" i="5"/>
  <c r="H59" i="5"/>
  <c r="CV59" i="5" s="1"/>
  <c r="CO58" i="5"/>
  <c r="CG58" i="5"/>
  <c r="CB58" i="5"/>
  <c r="BU58" i="5"/>
  <c r="BE58" i="5"/>
  <c r="AW58" i="5"/>
  <c r="AL58" i="5"/>
  <c r="T58" i="5"/>
  <c r="O58" i="5"/>
  <c r="H58" i="5"/>
  <c r="CV58" i="5" s="1"/>
  <c r="CO57" i="5"/>
  <c r="CG57" i="5"/>
  <c r="CB57" i="5"/>
  <c r="BU57" i="5"/>
  <c r="BE57" i="5"/>
  <c r="AW57" i="5"/>
  <c r="AL57" i="5"/>
  <c r="T57" i="5"/>
  <c r="O57" i="5"/>
  <c r="H57" i="5"/>
  <c r="CV57" i="5" s="1"/>
  <c r="CO56" i="5"/>
  <c r="CG56" i="5"/>
  <c r="CB56" i="5"/>
  <c r="BU56" i="5"/>
  <c r="BE56" i="5"/>
  <c r="AW56" i="5"/>
  <c r="AL56" i="5"/>
  <c r="T56" i="5"/>
  <c r="O56" i="5"/>
  <c r="H56" i="5"/>
  <c r="CV56" i="5" s="1"/>
  <c r="CO55" i="5"/>
  <c r="CG55" i="5"/>
  <c r="CB55" i="5"/>
  <c r="BU55" i="5"/>
  <c r="BE55" i="5"/>
  <c r="AW55" i="5"/>
  <c r="AL55" i="5"/>
  <c r="T55" i="5"/>
  <c r="O55" i="5"/>
  <c r="H55" i="5"/>
  <c r="CV55" i="5" s="1"/>
  <c r="CO54" i="5"/>
  <c r="CG54" i="5"/>
  <c r="CB54" i="5"/>
  <c r="BU54" i="5"/>
  <c r="BE54" i="5"/>
  <c r="AW54" i="5"/>
  <c r="AL54" i="5"/>
  <c r="T54" i="5"/>
  <c r="O54" i="5"/>
  <c r="H54" i="5"/>
  <c r="CV54" i="5" s="1"/>
  <c r="CO53" i="5"/>
  <c r="CG53" i="5"/>
  <c r="CB53" i="5"/>
  <c r="BU53" i="5"/>
  <c r="BE53" i="5"/>
  <c r="AW53" i="5"/>
  <c r="AL53" i="5"/>
  <c r="T53" i="5"/>
  <c r="O53" i="5"/>
  <c r="H53" i="5"/>
  <c r="CV53" i="5" s="1"/>
  <c r="CO52" i="5"/>
  <c r="CG52" i="5"/>
  <c r="CB52" i="5"/>
  <c r="BU52" i="5"/>
  <c r="BE52" i="5"/>
  <c r="AW52" i="5"/>
  <c r="AL52" i="5"/>
  <c r="T52" i="5"/>
  <c r="O52" i="5"/>
  <c r="H52" i="5"/>
  <c r="CV52" i="5" s="1"/>
  <c r="CO51" i="5"/>
  <c r="CG51" i="5"/>
  <c r="CB51" i="5"/>
  <c r="BU51" i="5"/>
  <c r="BE51" i="5"/>
  <c r="AW51" i="5"/>
  <c r="AL51" i="5"/>
  <c r="T51" i="5"/>
  <c r="O51" i="5"/>
  <c r="H51" i="5"/>
  <c r="CV51" i="5" s="1"/>
  <c r="CO50" i="5"/>
  <c r="CG50" i="5"/>
  <c r="CB50" i="5"/>
  <c r="BU50" i="5"/>
  <c r="BE50" i="5"/>
  <c r="AW50" i="5"/>
  <c r="AL50" i="5"/>
  <c r="T50" i="5"/>
  <c r="O50" i="5"/>
  <c r="H50" i="5"/>
  <c r="CV50" i="5" s="1"/>
  <c r="CO49" i="5"/>
  <c r="CG49" i="5"/>
  <c r="CB49" i="5"/>
  <c r="BU49" i="5"/>
  <c r="BE49" i="5"/>
  <c r="AW49" i="5"/>
  <c r="AL49" i="5"/>
  <c r="T49" i="5"/>
  <c r="O49" i="5"/>
  <c r="H49" i="5"/>
  <c r="CV49" i="5" s="1"/>
  <c r="CO48" i="5"/>
  <c r="CG48" i="5"/>
  <c r="CB48" i="5"/>
  <c r="BU48" i="5"/>
  <c r="BE48" i="5"/>
  <c r="AW48" i="5"/>
  <c r="AL48" i="5"/>
  <c r="T48" i="5"/>
  <c r="O48" i="5"/>
  <c r="H48" i="5"/>
  <c r="CV48" i="5" s="1"/>
  <c r="CO47" i="5"/>
  <c r="CG47" i="5"/>
  <c r="CB47" i="5"/>
  <c r="BU47" i="5"/>
  <c r="BE47" i="5"/>
  <c r="AW47" i="5"/>
  <c r="AL47" i="5"/>
  <c r="T47" i="5"/>
  <c r="O47" i="5"/>
  <c r="H47" i="5"/>
  <c r="CV47" i="5" s="1"/>
  <c r="CO46" i="5"/>
  <c r="CG46" i="5"/>
  <c r="CB46" i="5"/>
  <c r="BU46" i="5"/>
  <c r="BE46" i="5"/>
  <c r="AW46" i="5"/>
  <c r="AL46" i="5"/>
  <c r="T46" i="5"/>
  <c r="O46" i="5"/>
  <c r="H46" i="5"/>
  <c r="CV46" i="5" s="1"/>
  <c r="CO45" i="5"/>
  <c r="CG45" i="5"/>
  <c r="CB45" i="5"/>
  <c r="BU45" i="5"/>
  <c r="BE45" i="5"/>
  <c r="AW45" i="5"/>
  <c r="AL45" i="5"/>
  <c r="T45" i="5"/>
  <c r="O45" i="5"/>
  <c r="H45" i="5"/>
  <c r="CV45" i="5" s="1"/>
  <c r="CO44" i="5"/>
  <c r="CG44" i="5"/>
  <c r="CB44" i="5"/>
  <c r="BU44" i="5"/>
  <c r="BE44" i="5"/>
  <c r="AW44" i="5"/>
  <c r="AL44" i="5"/>
  <c r="T44" i="5"/>
  <c r="O44" i="5"/>
  <c r="H44" i="5"/>
  <c r="CV44" i="5" s="1"/>
  <c r="CO43" i="5"/>
  <c r="CG43" i="5"/>
  <c r="CB43" i="5"/>
  <c r="BU43" i="5"/>
  <c r="BE43" i="5"/>
  <c r="AW43" i="5"/>
  <c r="AL43" i="5"/>
  <c r="T43" i="5"/>
  <c r="O43" i="5"/>
  <c r="H43" i="5"/>
  <c r="CV43" i="5" s="1"/>
  <c r="CO42" i="5"/>
  <c r="CG42" i="5"/>
  <c r="CB42" i="5"/>
  <c r="BU42" i="5"/>
  <c r="BE42" i="5"/>
  <c r="AW42" i="5"/>
  <c r="AL42" i="5"/>
  <c r="T42" i="5"/>
  <c r="O42" i="5"/>
  <c r="H42" i="5"/>
  <c r="CV42" i="5" s="1"/>
  <c r="CO41" i="5"/>
  <c r="CG41" i="5"/>
  <c r="CB41" i="5"/>
  <c r="BU41" i="5"/>
  <c r="BE41" i="5"/>
  <c r="AW41" i="5"/>
  <c r="AL41" i="5"/>
  <c r="T41" i="5"/>
  <c r="O41" i="5"/>
  <c r="H41" i="5"/>
  <c r="CV41" i="5" s="1"/>
  <c r="CO40" i="5"/>
  <c r="CG40" i="5"/>
  <c r="CB40" i="5"/>
  <c r="BU40" i="5"/>
  <c r="BE40" i="5"/>
  <c r="AW40" i="5"/>
  <c r="AL40" i="5"/>
  <c r="T40" i="5"/>
  <c r="O40" i="5"/>
  <c r="H40" i="5"/>
  <c r="CV40" i="5" s="1"/>
  <c r="CO39" i="5"/>
  <c r="CG39" i="5"/>
  <c r="CB39" i="5"/>
  <c r="BU39" i="5"/>
  <c r="BE39" i="5"/>
  <c r="AW39" i="5"/>
  <c r="AL39" i="5"/>
  <c r="T39" i="5"/>
  <c r="O39" i="5"/>
  <c r="H39" i="5"/>
  <c r="CV39" i="5" s="1"/>
  <c r="CO38" i="5"/>
  <c r="CG38" i="5"/>
  <c r="CB38" i="5"/>
  <c r="BU38" i="5"/>
  <c r="BE38" i="5"/>
  <c r="AW38" i="5"/>
  <c r="AL38" i="5"/>
  <c r="T38" i="5"/>
  <c r="O38" i="5"/>
  <c r="H38" i="5"/>
  <c r="CV38" i="5" s="1"/>
  <c r="CO37" i="5"/>
  <c r="CG37" i="5"/>
  <c r="CB37" i="5"/>
  <c r="BU37" i="5"/>
  <c r="BE37" i="5"/>
  <c r="AW37" i="5"/>
  <c r="AL37" i="5"/>
  <c r="T37" i="5"/>
  <c r="O37" i="5"/>
  <c r="H37" i="5"/>
  <c r="CV37" i="5" s="1"/>
  <c r="CO36" i="5"/>
  <c r="CG36" i="5"/>
  <c r="CB36" i="5"/>
  <c r="BU36" i="5"/>
  <c r="BE36" i="5"/>
  <c r="AW36" i="5"/>
  <c r="AL36" i="5"/>
  <c r="T36" i="5"/>
  <c r="O36" i="5"/>
  <c r="H36" i="5"/>
  <c r="CV36" i="5" s="1"/>
  <c r="CO35" i="5"/>
  <c r="CG35" i="5"/>
  <c r="CB35" i="5"/>
  <c r="BU35" i="5"/>
  <c r="BE35" i="5"/>
  <c r="AW35" i="5"/>
  <c r="AL35" i="5"/>
  <c r="T35" i="5"/>
  <c r="O35" i="5"/>
  <c r="H35" i="5"/>
  <c r="CV35" i="5" s="1"/>
  <c r="CO34" i="5"/>
  <c r="CG34" i="5"/>
  <c r="CB34" i="5"/>
  <c r="BU34" i="5"/>
  <c r="BE34" i="5"/>
  <c r="AW34" i="5"/>
  <c r="AL34" i="5"/>
  <c r="T34" i="5"/>
  <c r="O34" i="5"/>
  <c r="H34" i="5"/>
  <c r="CV34" i="5" s="1"/>
  <c r="CO33" i="5"/>
  <c r="CG33" i="5"/>
  <c r="CB33" i="5"/>
  <c r="BU33" i="5"/>
  <c r="BE33" i="5"/>
  <c r="AW33" i="5"/>
  <c r="AL33" i="5"/>
  <c r="T33" i="5"/>
  <c r="O33" i="5"/>
  <c r="H33" i="5"/>
  <c r="CV33" i="5" s="1"/>
  <c r="CO32" i="5"/>
  <c r="CG32" i="5"/>
  <c r="CB32" i="5"/>
  <c r="BU32" i="5"/>
  <c r="BE32" i="5"/>
  <c r="AW32" i="5"/>
  <c r="AL32" i="5"/>
  <c r="T32" i="5"/>
  <c r="O32" i="5"/>
  <c r="H32" i="5"/>
  <c r="CV32" i="5" s="1"/>
  <c r="CO31" i="5"/>
  <c r="CG31" i="5"/>
  <c r="CB31" i="5"/>
  <c r="BU31" i="5"/>
  <c r="BE31" i="5"/>
  <c r="AW31" i="5"/>
  <c r="AL31" i="5"/>
  <c r="T31" i="5"/>
  <c r="O31" i="5"/>
  <c r="H31" i="5"/>
  <c r="CV31" i="5" s="1"/>
  <c r="CO30" i="5"/>
  <c r="CG30" i="5"/>
  <c r="CB30" i="5"/>
  <c r="BU30" i="5"/>
  <c r="BE30" i="5"/>
  <c r="AW30" i="5"/>
  <c r="AL30" i="5"/>
  <c r="T30" i="5"/>
  <c r="O30" i="5"/>
  <c r="H30" i="5"/>
  <c r="CV30" i="5" s="1"/>
  <c r="CO29" i="5"/>
  <c r="CG29" i="5"/>
  <c r="CB29" i="5"/>
  <c r="BU29" i="5"/>
  <c r="BE29" i="5"/>
  <c r="AW29" i="5"/>
  <c r="AL29" i="5"/>
  <c r="T29" i="5"/>
  <c r="O29" i="5"/>
  <c r="H29" i="5"/>
  <c r="CV29" i="5" s="1"/>
  <c r="CO28" i="5"/>
  <c r="CG28" i="5"/>
  <c r="CB28" i="5"/>
  <c r="BU28" i="5"/>
  <c r="BE28" i="5"/>
  <c r="AW28" i="5"/>
  <c r="AL28" i="5"/>
  <c r="T28" i="5"/>
  <c r="O28" i="5"/>
  <c r="H28" i="5"/>
  <c r="CV28" i="5" s="1"/>
  <c r="CO27" i="5"/>
  <c r="CG27" i="5"/>
  <c r="CB27" i="5"/>
  <c r="BU27" i="5"/>
  <c r="BE27" i="5"/>
  <c r="AW27" i="5"/>
  <c r="AL27" i="5"/>
  <c r="T27" i="5"/>
  <c r="O27" i="5"/>
  <c r="H27" i="5"/>
  <c r="CV27" i="5" s="1"/>
  <c r="CO26" i="5"/>
  <c r="CG26" i="5"/>
  <c r="CB26" i="5"/>
  <c r="BU26" i="5"/>
  <c r="BE26" i="5"/>
  <c r="AW26" i="5"/>
  <c r="AL26" i="5"/>
  <c r="T26" i="5"/>
  <c r="O26" i="5"/>
  <c r="H26" i="5"/>
  <c r="CV26" i="5" s="1"/>
  <c r="CO25" i="5"/>
  <c r="CG25" i="5"/>
  <c r="CB25" i="5"/>
  <c r="BU25" i="5"/>
  <c r="BE25" i="5"/>
  <c r="AW25" i="5"/>
  <c r="AL25" i="5"/>
  <c r="T25" i="5"/>
  <c r="O25" i="5"/>
  <c r="H25" i="5"/>
  <c r="CV25" i="5" s="1"/>
  <c r="CO24" i="5"/>
  <c r="CG24" i="5"/>
  <c r="CB24" i="5"/>
  <c r="BU24" i="5"/>
  <c r="BE24" i="5"/>
  <c r="AW24" i="5"/>
  <c r="AL24" i="5"/>
  <c r="T24" i="5"/>
  <c r="O24" i="5"/>
  <c r="H24" i="5"/>
  <c r="CV24" i="5" s="1"/>
  <c r="CO23" i="5"/>
  <c r="CG23" i="5"/>
  <c r="CB23" i="5"/>
  <c r="BU23" i="5"/>
  <c r="BE23" i="5"/>
  <c r="AW23" i="5"/>
  <c r="AL23" i="5"/>
  <c r="T23" i="5"/>
  <c r="O23" i="5"/>
  <c r="H23" i="5"/>
  <c r="CV23" i="5" s="1"/>
  <c r="CO22" i="5"/>
  <c r="CG22" i="5"/>
  <c r="CB22" i="5"/>
  <c r="BU22" i="5"/>
  <c r="BE22" i="5"/>
  <c r="AW22" i="5"/>
  <c r="AL22" i="5"/>
  <c r="T22" i="5"/>
  <c r="O22" i="5"/>
  <c r="H22" i="5"/>
  <c r="CV22" i="5" s="1"/>
  <c r="CO21" i="5"/>
  <c r="CG21" i="5"/>
  <c r="CB21" i="5"/>
  <c r="BU21" i="5"/>
  <c r="BE21" i="5"/>
  <c r="AW21" i="5"/>
  <c r="AL21" i="5"/>
  <c r="T21" i="5"/>
  <c r="O21" i="5"/>
  <c r="H21" i="5"/>
  <c r="CV21" i="5" s="1"/>
  <c r="CO20" i="5"/>
  <c r="CG20" i="5"/>
  <c r="CB20" i="5"/>
  <c r="BU20" i="5"/>
  <c r="BE20" i="5"/>
  <c r="AW20" i="5"/>
  <c r="AL20" i="5"/>
  <c r="T20" i="5"/>
  <c r="O20" i="5"/>
  <c r="H20" i="5"/>
  <c r="CV20" i="5" s="1"/>
  <c r="CO19" i="5"/>
  <c r="CG19" i="5"/>
  <c r="CB19" i="5"/>
  <c r="BU19" i="5"/>
  <c r="BE19" i="5"/>
  <c r="AW19" i="5"/>
  <c r="AL19" i="5"/>
  <c r="T19" i="5"/>
  <c r="O19" i="5"/>
  <c r="H19" i="5"/>
  <c r="CV19" i="5" s="1"/>
  <c r="CO18" i="5"/>
  <c r="CG18" i="5"/>
  <c r="CB18" i="5"/>
  <c r="BU18" i="5"/>
  <c r="BE18" i="5"/>
  <c r="AW18" i="5"/>
  <c r="AL18" i="5"/>
  <c r="T18" i="5"/>
  <c r="O18" i="5"/>
  <c r="H18" i="5"/>
  <c r="CV18" i="5" s="1"/>
  <c r="CO17" i="5"/>
  <c r="CG17" i="5"/>
  <c r="CB17" i="5"/>
  <c r="BU17" i="5"/>
  <c r="BE17" i="5"/>
  <c r="AW17" i="5"/>
  <c r="AL17" i="5"/>
  <c r="T17" i="5"/>
  <c r="O17" i="5"/>
  <c r="H17" i="5"/>
  <c r="CV17" i="5" s="1"/>
  <c r="CO16" i="5"/>
  <c r="CG16" i="5"/>
  <c r="CB16" i="5"/>
  <c r="BU16" i="5"/>
  <c r="BE16" i="5"/>
  <c r="AW16" i="5"/>
  <c r="AL16" i="5"/>
  <c r="T16" i="5"/>
  <c r="O16" i="5"/>
  <c r="H16" i="5"/>
  <c r="CV16" i="5" s="1"/>
  <c r="CO15" i="5"/>
  <c r="CG15" i="5"/>
  <c r="CB15" i="5"/>
  <c r="BU15" i="5"/>
  <c r="BE15" i="5"/>
  <c r="AW15" i="5"/>
  <c r="AL15" i="5"/>
  <c r="T15" i="5"/>
  <c r="O15" i="5"/>
  <c r="H15" i="5"/>
  <c r="CV15" i="5" s="1"/>
  <c r="CO14" i="5"/>
  <c r="CG14" i="5"/>
  <c r="CB14" i="5"/>
  <c r="BU14" i="5"/>
  <c r="BE14" i="5"/>
  <c r="AW14" i="5"/>
  <c r="AL14" i="5"/>
  <c r="T14" i="5"/>
  <c r="O14" i="5"/>
  <c r="H14" i="5"/>
  <c r="CV14" i="5" s="1"/>
  <c r="B9" i="5"/>
  <c r="B8" i="5"/>
  <c r="B6" i="5"/>
  <c r="B5" i="5"/>
  <c r="B9" i="17"/>
  <c r="B8" i="17"/>
  <c r="B6" i="17"/>
  <c r="B5" i="17"/>
  <c r="B9" i="16"/>
  <c r="B8" i="16"/>
  <c r="B6" i="16"/>
  <c r="B5" i="16"/>
  <c r="N33" i="15"/>
  <c r="C33" i="68" s="1"/>
  <c r="N32" i="15"/>
  <c r="C32" i="68" s="1"/>
  <c r="M30" i="15"/>
  <c r="C30" i="66" s="1"/>
  <c r="F30" i="15"/>
  <c r="C30" i="50" s="1"/>
  <c r="C30" i="15"/>
  <c r="C30" i="44" s="1"/>
  <c r="M29" i="15"/>
  <c r="C29" i="66" s="1"/>
  <c r="F29" i="15"/>
  <c r="C29" i="50" s="1"/>
  <c r="C29" i="15"/>
  <c r="C29" i="44" s="1"/>
  <c r="B29" i="15"/>
  <c r="C29" i="42" s="1"/>
  <c r="M28" i="15"/>
  <c r="C28" i="66" s="1"/>
  <c r="F28" i="15"/>
  <c r="C28" i="50" s="1"/>
  <c r="C28" i="15"/>
  <c r="C28" i="44" s="1"/>
  <c r="B28" i="15"/>
  <c r="C28" i="42" s="1"/>
  <c r="M27" i="15"/>
  <c r="C27" i="66" s="1"/>
  <c r="F27" i="15"/>
  <c r="C27" i="50" s="1"/>
  <c r="C27" i="15"/>
  <c r="C27" i="44" s="1"/>
  <c r="B27" i="15"/>
  <c r="C27" i="42" s="1"/>
  <c r="M26" i="15"/>
  <c r="C26" i="66" s="1"/>
  <c r="F26" i="15"/>
  <c r="C26" i="50" s="1"/>
  <c r="C26" i="15"/>
  <c r="C26" i="44" s="1"/>
  <c r="B26" i="15"/>
  <c r="C26" i="42" s="1"/>
  <c r="M25" i="15"/>
  <c r="C25" i="66" s="1"/>
  <c r="F25" i="15"/>
  <c r="C25" i="50" s="1"/>
  <c r="C25" i="15"/>
  <c r="C25" i="44" s="1"/>
  <c r="B25" i="15"/>
  <c r="C25" i="42" s="1"/>
  <c r="O24" i="15"/>
  <c r="C24" i="70" s="1"/>
  <c r="M24" i="15"/>
  <c r="C24" i="66" s="1"/>
  <c r="F24" i="15"/>
  <c r="C24" i="50" s="1"/>
  <c r="D24" i="15"/>
  <c r="C24" i="46" s="1"/>
  <c r="C24" i="15"/>
  <c r="C24" i="44" s="1"/>
  <c r="M23" i="15"/>
  <c r="C23" i="66" s="1"/>
  <c r="F23" i="15"/>
  <c r="C23" i="50" s="1"/>
  <c r="D23" i="15"/>
  <c r="C23" i="46" s="1"/>
  <c r="C23" i="15"/>
  <c r="C23" i="44" s="1"/>
  <c r="B23" i="15"/>
  <c r="C23" i="42" s="1"/>
  <c r="M22" i="15"/>
  <c r="C22" i="66" s="1"/>
  <c r="F22" i="15"/>
  <c r="C22" i="50" s="1"/>
  <c r="D22" i="15"/>
  <c r="C22" i="46" s="1"/>
  <c r="C22" i="15"/>
  <c r="C22" i="44" s="1"/>
  <c r="B22" i="15"/>
  <c r="C22" i="42" s="1"/>
  <c r="M21" i="15"/>
  <c r="C21" i="66" s="1"/>
  <c r="F21" i="15"/>
  <c r="C21" i="50" s="1"/>
  <c r="D21" i="15"/>
  <c r="C21" i="46" s="1"/>
  <c r="C21" i="15"/>
  <c r="C21" i="44" s="1"/>
  <c r="B21" i="15"/>
  <c r="C21" i="42" s="1"/>
  <c r="M20" i="15"/>
  <c r="C20" i="66" s="1"/>
  <c r="F20" i="15"/>
  <c r="C20" i="50" s="1"/>
  <c r="D20" i="15"/>
  <c r="C20" i="46" s="1"/>
  <c r="C20" i="15"/>
  <c r="C20" i="44" s="1"/>
  <c r="B20" i="15"/>
  <c r="C20" i="42" s="1"/>
  <c r="M19" i="15"/>
  <c r="C19" i="66" s="1"/>
  <c r="F19" i="15"/>
  <c r="C19" i="50" s="1"/>
  <c r="D19" i="15"/>
  <c r="C19" i="46" s="1"/>
  <c r="C19" i="15"/>
  <c r="C19" i="44" s="1"/>
  <c r="B19" i="15"/>
  <c r="C19" i="42" s="1"/>
  <c r="M18" i="15"/>
  <c r="C18" i="66" s="1"/>
  <c r="F18" i="15"/>
  <c r="C18" i="50" s="1"/>
  <c r="D18" i="15"/>
  <c r="C18" i="46" s="1"/>
  <c r="C18" i="15"/>
  <c r="C18" i="44" s="1"/>
  <c r="B18" i="15"/>
  <c r="C18" i="42" s="1"/>
  <c r="M17" i="15"/>
  <c r="C17" i="66" s="1"/>
  <c r="F17" i="15"/>
  <c r="C17" i="50" s="1"/>
  <c r="D17" i="15"/>
  <c r="C17" i="46" s="1"/>
  <c r="C17" i="15"/>
  <c r="C17" i="44" s="1"/>
  <c r="B17" i="15"/>
  <c r="C17" i="42" s="1"/>
  <c r="M16" i="15"/>
  <c r="C16" i="66" s="1"/>
  <c r="F16" i="15"/>
  <c r="C16" i="50" s="1"/>
  <c r="D16" i="15"/>
  <c r="C16" i="46" s="1"/>
  <c r="C16" i="15"/>
  <c r="C16" i="44" s="1"/>
  <c r="B16" i="15"/>
  <c r="C16" i="42" s="1"/>
  <c r="M15" i="15"/>
  <c r="C15" i="66" s="1"/>
  <c r="F15" i="15"/>
  <c r="C15" i="50" s="1"/>
  <c r="D15" i="15"/>
  <c r="C15" i="46" s="1"/>
  <c r="C15" i="15"/>
  <c r="C15" i="44" s="1"/>
  <c r="B15" i="15"/>
  <c r="C15" i="42" s="1"/>
  <c r="M14" i="15"/>
  <c r="C14" i="66" s="1"/>
  <c r="F14" i="15"/>
  <c r="C14" i="50" s="1"/>
  <c r="C14" i="15"/>
  <c r="C14" i="44" s="1"/>
  <c r="B14" i="15"/>
  <c r="C14" i="42" s="1"/>
  <c r="M13" i="15"/>
  <c r="C13" i="66" s="1"/>
  <c r="F13" i="15"/>
  <c r="C13" i="50" s="1"/>
  <c r="C13" i="15"/>
  <c r="C13" i="44" s="1"/>
  <c r="B13" i="15"/>
  <c r="C13" i="42" s="1"/>
  <c r="B9" i="15"/>
  <c r="B8" i="15"/>
  <c r="B6" i="15"/>
  <c r="B5" i="15"/>
  <c r="O33" i="15"/>
  <c r="CR34" i="14"/>
  <c r="CN34" i="14"/>
  <c r="M33" i="15" s="1"/>
  <c r="M33" i="16" s="1"/>
  <c r="CF34" i="14"/>
  <c r="L33" i="15" s="1"/>
  <c r="CA34" i="14"/>
  <c r="K33" i="15" s="1"/>
  <c r="K33" i="16" s="1"/>
  <c r="BT34" i="14"/>
  <c r="J33" i="15" s="1"/>
  <c r="J33" i="16" s="1"/>
  <c r="BD34" i="14"/>
  <c r="I33" i="15" s="1"/>
  <c r="I33" i="16" s="1"/>
  <c r="AV34" i="14"/>
  <c r="H33" i="15" s="1"/>
  <c r="H33" i="16" s="1"/>
  <c r="G33" i="15"/>
  <c r="C33" i="52" s="1"/>
  <c r="AI34" i="14"/>
  <c r="F33" i="15" s="1"/>
  <c r="F33" i="16" s="1"/>
  <c r="V34" i="14"/>
  <c r="E33" i="15" s="1"/>
  <c r="E33" i="16" s="1"/>
  <c r="S34" i="14"/>
  <c r="D33" i="15" s="1"/>
  <c r="C33" i="46" s="1"/>
  <c r="C33" i="15"/>
  <c r="C33" i="16" s="1"/>
  <c r="G34" i="14"/>
  <c r="B33" i="15" s="1"/>
  <c r="C33" i="42" s="1"/>
  <c r="CS33" i="14"/>
  <c r="CT33" i="14" s="1"/>
  <c r="O32" i="15" s="1"/>
  <c r="CR33" i="14"/>
  <c r="CK33" i="14"/>
  <c r="CJ33" i="14"/>
  <c r="CI33" i="14"/>
  <c r="CH33" i="14"/>
  <c r="CG33" i="14"/>
  <c r="CN33" i="14" s="1"/>
  <c r="M32" i="15" s="1"/>
  <c r="C32" i="66" s="1"/>
  <c r="CD33" i="14"/>
  <c r="CC33" i="14"/>
  <c r="CF33" i="14" s="1"/>
  <c r="L32" i="15" s="1"/>
  <c r="C32" i="64" s="1"/>
  <c r="BX33" i="14"/>
  <c r="BU33" i="14"/>
  <c r="CA33" i="14" s="1"/>
  <c r="K32" i="15" s="1"/>
  <c r="BS33" i="14"/>
  <c r="BN33" i="14"/>
  <c r="BK33" i="14"/>
  <c r="BI33" i="14"/>
  <c r="BG33" i="14"/>
  <c r="BE33" i="14"/>
  <c r="BT33" i="14" s="1"/>
  <c r="J32" i="15" s="1"/>
  <c r="BC33" i="14"/>
  <c r="BB33" i="14"/>
  <c r="AY33" i="14"/>
  <c r="AW33" i="14"/>
  <c r="BD33" i="14" s="1"/>
  <c r="I32" i="15" s="1"/>
  <c r="AO33" i="14"/>
  <c r="AN33" i="14"/>
  <c r="AM33" i="14"/>
  <c r="AV33" i="14" s="1"/>
  <c r="H32" i="15" s="1"/>
  <c r="C32" i="54" s="1"/>
  <c r="AJ33" i="14"/>
  <c r="AK33" i="14" s="1"/>
  <c r="G32" i="15" s="1"/>
  <c r="C32" i="52" s="1"/>
  <c r="AG33" i="14"/>
  <c r="AF33" i="14"/>
  <c r="AE33" i="14"/>
  <c r="AD33" i="14"/>
  <c r="AC33" i="14"/>
  <c r="AA33" i="14"/>
  <c r="Z33" i="14"/>
  <c r="AI33" i="14" s="1"/>
  <c r="F32" i="15" s="1"/>
  <c r="C32" i="50" s="1"/>
  <c r="U33" i="14"/>
  <c r="T33" i="14"/>
  <c r="V33" i="14" s="1"/>
  <c r="E32" i="15" s="1"/>
  <c r="C32" i="48" s="1"/>
  <c r="S33" i="14"/>
  <c r="D32" i="15" s="1"/>
  <c r="C32" i="46" s="1"/>
  <c r="M33" i="14"/>
  <c r="K33" i="14"/>
  <c r="I33" i="14"/>
  <c r="H33" i="14"/>
  <c r="N33" i="14" s="1"/>
  <c r="C32" i="15" s="1"/>
  <c r="C32" i="44" s="1"/>
  <c r="G33" i="14"/>
  <c r="B32" i="15" s="1"/>
  <c r="CS32" i="14"/>
  <c r="CT32" i="14" s="1"/>
  <c r="CR32" i="14"/>
  <c r="CK32" i="14"/>
  <c r="CJ32" i="14"/>
  <c r="CI32" i="14"/>
  <c r="CH32" i="14"/>
  <c r="CG32" i="14"/>
  <c r="CN32" i="14" s="1"/>
  <c r="CD32" i="14"/>
  <c r="CC32" i="14"/>
  <c r="CF32" i="14" s="1"/>
  <c r="BX32" i="14"/>
  <c r="BU32" i="14"/>
  <c r="CA32" i="14" s="1"/>
  <c r="BS32" i="14"/>
  <c r="BN32" i="14"/>
  <c r="BK32" i="14"/>
  <c r="BI32" i="14"/>
  <c r="BG32" i="14"/>
  <c r="BE32" i="14"/>
  <c r="BT32" i="14" s="1"/>
  <c r="BB32" i="14"/>
  <c r="AY32" i="14"/>
  <c r="AW32" i="14"/>
  <c r="BD32" i="14" s="1"/>
  <c r="AO32" i="14"/>
  <c r="AN32" i="14"/>
  <c r="AM32" i="14"/>
  <c r="AV32" i="14" s="1"/>
  <c r="AG32" i="14"/>
  <c r="AF32" i="14"/>
  <c r="AE32" i="14"/>
  <c r="AD32" i="14"/>
  <c r="AC32" i="14"/>
  <c r="AA32" i="14"/>
  <c r="Z32" i="14"/>
  <c r="AI32" i="14" s="1"/>
  <c r="U32" i="14"/>
  <c r="T32" i="14"/>
  <c r="V32" i="14" s="1"/>
  <c r="M32" i="14"/>
  <c r="K32" i="14"/>
  <c r="I32" i="14"/>
  <c r="H32" i="14"/>
  <c r="N32" i="14" s="1"/>
  <c r="CS31" i="14"/>
  <c r="CT31" i="14" s="1"/>
  <c r="CR31" i="14"/>
  <c r="CN31" i="14"/>
  <c r="CD31" i="14"/>
  <c r="CC31" i="14"/>
  <c r="CF31" i="14" s="1"/>
  <c r="BX31" i="14"/>
  <c r="BU31" i="14"/>
  <c r="CA31" i="14" s="1"/>
  <c r="BS31" i="14"/>
  <c r="BN31" i="14"/>
  <c r="BK31" i="14"/>
  <c r="BI31" i="14"/>
  <c r="BG31" i="14"/>
  <c r="BE31" i="14"/>
  <c r="BT31" i="14" s="1"/>
  <c r="BD31" i="14"/>
  <c r="AO31" i="14"/>
  <c r="AN31" i="14"/>
  <c r="AM31" i="14"/>
  <c r="AV31" i="14" s="1"/>
  <c r="AI31" i="14"/>
  <c r="U31" i="14"/>
  <c r="T31" i="14"/>
  <c r="V31" i="14" s="1"/>
  <c r="N31" i="14"/>
  <c r="CS30" i="14"/>
  <c r="CT30" i="14" s="1"/>
  <c r="CR30" i="14"/>
  <c r="CN30" i="14"/>
  <c r="CD30" i="14"/>
  <c r="CC30" i="14"/>
  <c r="CF30" i="14" s="1"/>
  <c r="BX30" i="14"/>
  <c r="BU30" i="14"/>
  <c r="CA30" i="14" s="1"/>
  <c r="BS30" i="14"/>
  <c r="BN30" i="14"/>
  <c r="BK30" i="14"/>
  <c r="BI30" i="14"/>
  <c r="BG30" i="14"/>
  <c r="BE30" i="14"/>
  <c r="BT30" i="14" s="1"/>
  <c r="BD30" i="14"/>
  <c r="AO30" i="14"/>
  <c r="AN30" i="14"/>
  <c r="AM30" i="14"/>
  <c r="AV30" i="14" s="1"/>
  <c r="AI30" i="14"/>
  <c r="U30" i="14"/>
  <c r="T30" i="14"/>
  <c r="V30" i="14" s="1"/>
  <c r="N30" i="14"/>
  <c r="G30" i="14"/>
  <c r="CS29" i="14"/>
  <c r="CT29" i="14" s="1"/>
  <c r="CR29" i="14"/>
  <c r="CN29" i="14"/>
  <c r="CD29" i="14"/>
  <c r="CC29" i="14"/>
  <c r="CF29" i="14" s="1"/>
  <c r="BX29" i="14"/>
  <c r="BU29" i="14"/>
  <c r="CA29" i="14" s="1"/>
  <c r="BS29" i="14"/>
  <c r="BN29" i="14"/>
  <c r="BK29" i="14"/>
  <c r="BI29" i="14"/>
  <c r="BG29" i="14"/>
  <c r="BE29" i="14"/>
  <c r="BT29" i="14" s="1"/>
  <c r="BD29" i="14"/>
  <c r="AO29" i="14"/>
  <c r="AN29" i="14"/>
  <c r="AM29" i="14"/>
  <c r="AV29" i="14" s="1"/>
  <c r="AI29" i="14"/>
  <c r="U29" i="14"/>
  <c r="T29" i="14"/>
  <c r="V29" i="14" s="1"/>
  <c r="N29" i="14"/>
  <c r="G29" i="14"/>
  <c r="CS28" i="14"/>
  <c r="CT28" i="14" s="1"/>
  <c r="CR28" i="14"/>
  <c r="CN28" i="14"/>
  <c r="CD28" i="14"/>
  <c r="CC28" i="14"/>
  <c r="CF28" i="14" s="1"/>
  <c r="BX28" i="14"/>
  <c r="BU28" i="14"/>
  <c r="CA28" i="14" s="1"/>
  <c r="BS28" i="14"/>
  <c r="BN28" i="14"/>
  <c r="BK28" i="14"/>
  <c r="BI28" i="14"/>
  <c r="BG28" i="14"/>
  <c r="BE28" i="14"/>
  <c r="BT28" i="14" s="1"/>
  <c r="BD28" i="14"/>
  <c r="AO28" i="14"/>
  <c r="AN28" i="14"/>
  <c r="AM28" i="14"/>
  <c r="AV28" i="14" s="1"/>
  <c r="AI28" i="14"/>
  <c r="U28" i="14"/>
  <c r="T28" i="14"/>
  <c r="V28" i="14" s="1"/>
  <c r="N28" i="14"/>
  <c r="G28" i="14"/>
  <c r="CS27" i="14"/>
  <c r="CT27" i="14" s="1"/>
  <c r="CR27" i="14"/>
  <c r="CN27" i="14"/>
  <c r="CD27" i="14"/>
  <c r="CC27" i="14"/>
  <c r="CF27" i="14" s="1"/>
  <c r="BX27" i="14"/>
  <c r="BU27" i="14"/>
  <c r="CA27" i="14" s="1"/>
  <c r="BS27" i="14"/>
  <c r="BN27" i="14"/>
  <c r="BK27" i="14"/>
  <c r="BI27" i="14"/>
  <c r="BG27" i="14"/>
  <c r="BE27" i="14"/>
  <c r="BT27" i="14" s="1"/>
  <c r="BD27" i="14"/>
  <c r="AO27" i="14"/>
  <c r="AN27" i="14"/>
  <c r="AM27" i="14"/>
  <c r="AV27" i="14" s="1"/>
  <c r="AI27" i="14"/>
  <c r="U27" i="14"/>
  <c r="T27" i="14"/>
  <c r="V27" i="14" s="1"/>
  <c r="N27" i="14"/>
  <c r="G27" i="14"/>
  <c r="CS26" i="14"/>
  <c r="CT26" i="14" s="1"/>
  <c r="CR26" i="14"/>
  <c r="CN26" i="14"/>
  <c r="CD26" i="14"/>
  <c r="CC26" i="14"/>
  <c r="CF26" i="14" s="1"/>
  <c r="BX26" i="14"/>
  <c r="BU26" i="14"/>
  <c r="CA26" i="14" s="1"/>
  <c r="BS26" i="14"/>
  <c r="BN26" i="14"/>
  <c r="BK26" i="14"/>
  <c r="BI26" i="14"/>
  <c r="BG26" i="14"/>
  <c r="BE26" i="14"/>
  <c r="BT26" i="14" s="1"/>
  <c r="BD26" i="14"/>
  <c r="AO26" i="14"/>
  <c r="AN26" i="14"/>
  <c r="AM26" i="14"/>
  <c r="AV26" i="14" s="1"/>
  <c r="AI26" i="14"/>
  <c r="U26" i="14"/>
  <c r="T26" i="14"/>
  <c r="V26" i="14" s="1"/>
  <c r="N26" i="14"/>
  <c r="G26" i="14"/>
  <c r="CS25" i="14"/>
  <c r="CT25" i="14" s="1"/>
  <c r="CR25" i="14"/>
  <c r="CN25" i="14"/>
  <c r="CD25" i="14"/>
  <c r="CC25" i="14"/>
  <c r="CF25" i="14" s="1"/>
  <c r="BX25" i="14"/>
  <c r="BU25" i="14"/>
  <c r="CA25" i="14" s="1"/>
  <c r="BS25" i="14"/>
  <c r="BN25" i="14"/>
  <c r="BK25" i="14"/>
  <c r="BI25" i="14"/>
  <c r="BG25" i="14"/>
  <c r="BE25" i="14"/>
  <c r="BT25" i="14" s="1"/>
  <c r="BD25" i="14"/>
  <c r="AO25" i="14"/>
  <c r="AN25" i="14"/>
  <c r="AM25" i="14"/>
  <c r="AV25" i="14" s="1"/>
  <c r="AI25" i="14"/>
  <c r="U25" i="14"/>
  <c r="T25" i="14"/>
  <c r="V25" i="14" s="1"/>
  <c r="S25" i="14"/>
  <c r="N25" i="14"/>
  <c r="CS24" i="14"/>
  <c r="CT24" i="14" s="1"/>
  <c r="CR24" i="14"/>
  <c r="CN24" i="14"/>
  <c r="CD24" i="14"/>
  <c r="CC24" i="14"/>
  <c r="CF24" i="14" s="1"/>
  <c r="BX24" i="14"/>
  <c r="BU24" i="14"/>
  <c r="CA24" i="14" s="1"/>
  <c r="BS24" i="14"/>
  <c r="BN24" i="14"/>
  <c r="BK24" i="14"/>
  <c r="BI24" i="14"/>
  <c r="BG24" i="14"/>
  <c r="BE24" i="14"/>
  <c r="BT24" i="14" s="1"/>
  <c r="BD24" i="14"/>
  <c r="AO24" i="14"/>
  <c r="AN24" i="14"/>
  <c r="AM24" i="14"/>
  <c r="AV24" i="14" s="1"/>
  <c r="AI24" i="14"/>
  <c r="U24" i="14"/>
  <c r="T24" i="14"/>
  <c r="V24" i="14" s="1"/>
  <c r="S24" i="14"/>
  <c r="N24" i="14"/>
  <c r="G24" i="14"/>
  <c r="CS23" i="14"/>
  <c r="CT23" i="14" s="1"/>
  <c r="CR23" i="14"/>
  <c r="CN23" i="14"/>
  <c r="CD23" i="14"/>
  <c r="CC23" i="14"/>
  <c r="CF23" i="14" s="1"/>
  <c r="BX23" i="14"/>
  <c r="BU23" i="14"/>
  <c r="CA23" i="14" s="1"/>
  <c r="BS23" i="14"/>
  <c r="BN23" i="14"/>
  <c r="BK23" i="14"/>
  <c r="BI23" i="14"/>
  <c r="BG23" i="14"/>
  <c r="BE23" i="14"/>
  <c r="BT23" i="14" s="1"/>
  <c r="BD23" i="14"/>
  <c r="AN23" i="14"/>
  <c r="AM23" i="14"/>
  <c r="AI23" i="14"/>
  <c r="U23" i="14"/>
  <c r="T23" i="14"/>
  <c r="V23" i="14" s="1"/>
  <c r="S23" i="14"/>
  <c r="N23" i="14"/>
  <c r="G23" i="14"/>
  <c r="CS22" i="14"/>
  <c r="CT22" i="14" s="1"/>
  <c r="CR22" i="14"/>
  <c r="CN22" i="14"/>
  <c r="CD22" i="14"/>
  <c r="CC22" i="14"/>
  <c r="CF22" i="14" s="1"/>
  <c r="BX22" i="14"/>
  <c r="BU22" i="14"/>
  <c r="CA22" i="14" s="1"/>
  <c r="BS22" i="14"/>
  <c r="BN22" i="14"/>
  <c r="BK22" i="14"/>
  <c r="BI22" i="14"/>
  <c r="BG22" i="14"/>
  <c r="BE22" i="14"/>
  <c r="BT22" i="14" s="1"/>
  <c r="BD22" i="14"/>
  <c r="AN22" i="14"/>
  <c r="AM22" i="14"/>
  <c r="AI22" i="14"/>
  <c r="U22" i="14"/>
  <c r="T22" i="14"/>
  <c r="V22" i="14" s="1"/>
  <c r="S22" i="14"/>
  <c r="N22" i="14"/>
  <c r="G22" i="14"/>
  <c r="CS21" i="14"/>
  <c r="CT21" i="14" s="1"/>
  <c r="CR21" i="14"/>
  <c r="CN21" i="14"/>
  <c r="CD21" i="14"/>
  <c r="CC21" i="14"/>
  <c r="CF21" i="14" s="1"/>
  <c r="BX21" i="14"/>
  <c r="BU21" i="14"/>
  <c r="CA21" i="14" s="1"/>
  <c r="BS21" i="14"/>
  <c r="BN21" i="14"/>
  <c r="BK21" i="14"/>
  <c r="BI21" i="14"/>
  <c r="BG21" i="14"/>
  <c r="BE21" i="14"/>
  <c r="BT21" i="14" s="1"/>
  <c r="BD21" i="14"/>
  <c r="AO21" i="14"/>
  <c r="AN21" i="14"/>
  <c r="AM21" i="14"/>
  <c r="AV21" i="14" s="1"/>
  <c r="AI21" i="14"/>
  <c r="U21" i="14"/>
  <c r="T21" i="14"/>
  <c r="V21" i="14" s="1"/>
  <c r="S21" i="14"/>
  <c r="N21" i="14"/>
  <c r="G21" i="14"/>
  <c r="CS20" i="14"/>
  <c r="CT20" i="14" s="1"/>
  <c r="CR20" i="14"/>
  <c r="CN20" i="14"/>
  <c r="CD20" i="14"/>
  <c r="CC20" i="14"/>
  <c r="CF20" i="14" s="1"/>
  <c r="BX20" i="14"/>
  <c r="BU20" i="14"/>
  <c r="CA20" i="14" s="1"/>
  <c r="BS20" i="14"/>
  <c r="BN20" i="14"/>
  <c r="BK20" i="14"/>
  <c r="BI20" i="14"/>
  <c r="BG20" i="14"/>
  <c r="BE20" i="14"/>
  <c r="BT20" i="14" s="1"/>
  <c r="BD20" i="14"/>
  <c r="AO20" i="14"/>
  <c r="AN20" i="14"/>
  <c r="AM20" i="14"/>
  <c r="AV20" i="14" s="1"/>
  <c r="AI20" i="14"/>
  <c r="U20" i="14"/>
  <c r="T20" i="14"/>
  <c r="V20" i="14" s="1"/>
  <c r="S20" i="14"/>
  <c r="N20" i="14"/>
  <c r="G20" i="14"/>
  <c r="CS19" i="14"/>
  <c r="CT19" i="14" s="1"/>
  <c r="CR19" i="14"/>
  <c r="CN19" i="14"/>
  <c r="CD19" i="14"/>
  <c r="CC19" i="14"/>
  <c r="CF19" i="14" s="1"/>
  <c r="BX19" i="14"/>
  <c r="BU19" i="14"/>
  <c r="CA19" i="14" s="1"/>
  <c r="BS19" i="14"/>
  <c r="BN19" i="14"/>
  <c r="BK19" i="14"/>
  <c r="BI19" i="14"/>
  <c r="BG19" i="14"/>
  <c r="BE19" i="14"/>
  <c r="BT19" i="14" s="1"/>
  <c r="BD19" i="14"/>
  <c r="AO19" i="14"/>
  <c r="AN19" i="14"/>
  <c r="AM19" i="14"/>
  <c r="AV19" i="14" s="1"/>
  <c r="AI19" i="14"/>
  <c r="U19" i="14"/>
  <c r="T19" i="14"/>
  <c r="V19" i="14" s="1"/>
  <c r="S19" i="14"/>
  <c r="N19" i="14"/>
  <c r="G19" i="14"/>
  <c r="CS18" i="14"/>
  <c r="CT18" i="14" s="1"/>
  <c r="CR18" i="14"/>
  <c r="CN18" i="14"/>
  <c r="CD18" i="14"/>
  <c r="CC18" i="14"/>
  <c r="CF18" i="14" s="1"/>
  <c r="BX18" i="14"/>
  <c r="BU18" i="14"/>
  <c r="CA18" i="14" s="1"/>
  <c r="BS18" i="14"/>
  <c r="BN18" i="14"/>
  <c r="BK18" i="14"/>
  <c r="BI18" i="14"/>
  <c r="BG18" i="14"/>
  <c r="BE18" i="14"/>
  <c r="BT18" i="14" s="1"/>
  <c r="BD18" i="14"/>
  <c r="AO18" i="14"/>
  <c r="AN18" i="14"/>
  <c r="AM18" i="14"/>
  <c r="AV18" i="14" s="1"/>
  <c r="AI18" i="14"/>
  <c r="U18" i="14"/>
  <c r="T18" i="14"/>
  <c r="V18" i="14" s="1"/>
  <c r="S18" i="14"/>
  <c r="N18" i="14"/>
  <c r="G18" i="14"/>
  <c r="CS17" i="14"/>
  <c r="CT17" i="14" s="1"/>
  <c r="CR17" i="14"/>
  <c r="CN17" i="14"/>
  <c r="CD17" i="14"/>
  <c r="CC17" i="14"/>
  <c r="CF17" i="14" s="1"/>
  <c r="BX17" i="14"/>
  <c r="BU17" i="14"/>
  <c r="CA17" i="14" s="1"/>
  <c r="BS17" i="14"/>
  <c r="BN17" i="14"/>
  <c r="BK17" i="14"/>
  <c r="BI17" i="14"/>
  <c r="BG17" i="14"/>
  <c r="BE17" i="14"/>
  <c r="BT17" i="14" s="1"/>
  <c r="BD17" i="14"/>
  <c r="AO17" i="14"/>
  <c r="AN17" i="14"/>
  <c r="AM17" i="14"/>
  <c r="AV17" i="14" s="1"/>
  <c r="AI17" i="14"/>
  <c r="U17" i="14"/>
  <c r="T17" i="14"/>
  <c r="V17" i="14" s="1"/>
  <c r="S17" i="14"/>
  <c r="N17" i="14"/>
  <c r="G17" i="14"/>
  <c r="CS16" i="14"/>
  <c r="CT16" i="14" s="1"/>
  <c r="CR16" i="14"/>
  <c r="CN16" i="14"/>
  <c r="CD16" i="14"/>
  <c r="CC16" i="14"/>
  <c r="CF16" i="14" s="1"/>
  <c r="BX16" i="14"/>
  <c r="BU16" i="14"/>
  <c r="CA16" i="14" s="1"/>
  <c r="BS16" i="14"/>
  <c r="BN16" i="14"/>
  <c r="BK16" i="14"/>
  <c r="BI16" i="14"/>
  <c r="BG16" i="14"/>
  <c r="BE16" i="14"/>
  <c r="BT16" i="14" s="1"/>
  <c r="BD16" i="14"/>
  <c r="AO16" i="14"/>
  <c r="AN16" i="14"/>
  <c r="AM16" i="14"/>
  <c r="AV16" i="14" s="1"/>
  <c r="AI16" i="14"/>
  <c r="U16" i="14"/>
  <c r="T16" i="14"/>
  <c r="V16" i="14" s="1"/>
  <c r="S16" i="14"/>
  <c r="N16" i="14"/>
  <c r="G16" i="14"/>
  <c r="CS15" i="14"/>
  <c r="CT15" i="14" s="1"/>
  <c r="CR15" i="14"/>
  <c r="CN15" i="14"/>
  <c r="CD15" i="14"/>
  <c r="CC15" i="14"/>
  <c r="CF15" i="14" s="1"/>
  <c r="BX15" i="14"/>
  <c r="BU15" i="14"/>
  <c r="CA15" i="14" s="1"/>
  <c r="BS15" i="14"/>
  <c r="BN15" i="14"/>
  <c r="BK15" i="14"/>
  <c r="BI15" i="14"/>
  <c r="BG15" i="14"/>
  <c r="BE15" i="14"/>
  <c r="BT15" i="14" s="1"/>
  <c r="BC15" i="14"/>
  <c r="BD15" i="14" s="1"/>
  <c r="AO15" i="14"/>
  <c r="AN15" i="14"/>
  <c r="AM15" i="14"/>
  <c r="AV15" i="14" s="1"/>
  <c r="AJ15" i="14"/>
  <c r="AK15" i="14" s="1"/>
  <c r="AI15" i="14"/>
  <c r="U15" i="14"/>
  <c r="T15" i="14"/>
  <c r="V15" i="14" s="1"/>
  <c r="R15" i="14"/>
  <c r="S15" i="14" s="1"/>
  <c r="N15" i="14"/>
  <c r="G15" i="14"/>
  <c r="CU15" i="14" s="1"/>
  <c r="CS14" i="14"/>
  <c r="CT14" i="14" s="1"/>
  <c r="CR14" i="14"/>
  <c r="CN14" i="14"/>
  <c r="CD14" i="14"/>
  <c r="CC14" i="14"/>
  <c r="CF14" i="14" s="1"/>
  <c r="BX14" i="14"/>
  <c r="BU14" i="14"/>
  <c r="CA14" i="14" s="1"/>
  <c r="BS14" i="14"/>
  <c r="BN14" i="14"/>
  <c r="BK14" i="14"/>
  <c r="BI14" i="14"/>
  <c r="BG14" i="14"/>
  <c r="BE14" i="14"/>
  <c r="BT14" i="14" s="1"/>
  <c r="BC14" i="14"/>
  <c r="BD14" i="14" s="1"/>
  <c r="AO14" i="14"/>
  <c r="AN14" i="14"/>
  <c r="AM14" i="14"/>
  <c r="AV14" i="14" s="1"/>
  <c r="AI14" i="14"/>
  <c r="U14" i="14"/>
  <c r="T14" i="14"/>
  <c r="V14" i="14" s="1"/>
  <c r="R14" i="14"/>
  <c r="S14" i="14" s="1"/>
  <c r="N14" i="14"/>
  <c r="G14" i="14"/>
  <c r="B9" i="14"/>
  <c r="B8" i="14"/>
  <c r="B6" i="14"/>
  <c r="B5" i="14"/>
  <c r="CS255" i="2"/>
  <c r="CU255" i="2" s="1"/>
  <c r="CO255" i="2"/>
  <c r="CG255" i="2"/>
  <c r="CB255" i="2"/>
  <c r="BU255" i="2"/>
  <c r="BE255" i="2"/>
  <c r="AW255" i="2"/>
  <c r="AL255" i="2"/>
  <c r="AJ255" i="2"/>
  <c r="W255" i="2"/>
  <c r="T255" i="2"/>
  <c r="O255" i="2"/>
  <c r="H255" i="2"/>
  <c r="CS254" i="2"/>
  <c r="CU254" i="2" s="1"/>
  <c r="CO254" i="2"/>
  <c r="CG254" i="2"/>
  <c r="CB254" i="2"/>
  <c r="BE254" i="2"/>
  <c r="AW254" i="2"/>
  <c r="W254" i="2"/>
  <c r="T254" i="2"/>
  <c r="O254" i="2"/>
  <c r="H254" i="2"/>
  <c r="CS253" i="2"/>
  <c r="CU253" i="2" s="1"/>
  <c r="CO253" i="2"/>
  <c r="CG253" i="2"/>
  <c r="CB253" i="2"/>
  <c r="BU253" i="2"/>
  <c r="BE253" i="2"/>
  <c r="AW253" i="2"/>
  <c r="AL253" i="2"/>
  <c r="AJ253" i="2"/>
  <c r="W253" i="2"/>
  <c r="T253" i="2"/>
  <c r="O253" i="2"/>
  <c r="H253" i="2"/>
  <c r="CV253" i="2" s="1"/>
  <c r="CS252" i="2"/>
  <c r="CU252" i="2" s="1"/>
  <c r="CO252" i="2"/>
  <c r="CG252" i="2"/>
  <c r="CB252" i="2"/>
  <c r="BU252" i="2"/>
  <c r="BE252" i="2"/>
  <c r="AW252" i="2"/>
  <c r="AL252" i="2"/>
  <c r="AJ252" i="2"/>
  <c r="W252" i="2"/>
  <c r="T252" i="2"/>
  <c r="O252" i="2"/>
  <c r="H252" i="2"/>
  <c r="CV252" i="2" s="1"/>
  <c r="CS251" i="2"/>
  <c r="CU251" i="2" s="1"/>
  <c r="CO251" i="2"/>
  <c r="CG251" i="2"/>
  <c r="CB251" i="2"/>
  <c r="BU251" i="2"/>
  <c r="BE251" i="2"/>
  <c r="AW251" i="2"/>
  <c r="AL251" i="2"/>
  <c r="AJ251" i="2"/>
  <c r="W251" i="2"/>
  <c r="T251" i="2"/>
  <c r="O251" i="2"/>
  <c r="H251" i="2"/>
  <c r="CV251" i="2" s="1"/>
  <c r="CS250" i="2"/>
  <c r="CU250" i="2" s="1"/>
  <c r="CO250" i="2"/>
  <c r="CG250" i="2"/>
  <c r="CB250" i="2"/>
  <c r="BU250" i="2"/>
  <c r="BE250" i="2"/>
  <c r="AW250" i="2"/>
  <c r="AL250" i="2"/>
  <c r="AJ250" i="2"/>
  <c r="W250" i="2"/>
  <c r="T250" i="2"/>
  <c r="O250" i="2"/>
  <c r="H250" i="2"/>
  <c r="CV250" i="2" s="1"/>
  <c r="CS249" i="2"/>
  <c r="CU249" i="2" s="1"/>
  <c r="CO249" i="2"/>
  <c r="CG249" i="2"/>
  <c r="CB249" i="2"/>
  <c r="BU249" i="2"/>
  <c r="BE249" i="2"/>
  <c r="AW249" i="2"/>
  <c r="AL249" i="2"/>
  <c r="AJ249" i="2"/>
  <c r="W249" i="2"/>
  <c r="T249" i="2"/>
  <c r="O249" i="2"/>
  <c r="H249" i="2"/>
  <c r="CV249" i="2" s="1"/>
  <c r="CS248" i="2"/>
  <c r="CU248" i="2" s="1"/>
  <c r="CO248" i="2"/>
  <c r="CG248" i="2"/>
  <c r="CB248" i="2"/>
  <c r="BU248" i="2"/>
  <c r="BE248" i="2"/>
  <c r="AW248" i="2"/>
  <c r="AL248" i="2"/>
  <c r="AJ248" i="2"/>
  <c r="W248" i="2"/>
  <c r="T248" i="2"/>
  <c r="O248" i="2"/>
  <c r="H248" i="2"/>
  <c r="CV248" i="2" s="1"/>
  <c r="CS247" i="2"/>
  <c r="CU247" i="2" s="1"/>
  <c r="CO247" i="2"/>
  <c r="CG247" i="2"/>
  <c r="CB247" i="2"/>
  <c r="BU247" i="2"/>
  <c r="BE247" i="2"/>
  <c r="AW247" i="2"/>
  <c r="AL247" i="2"/>
  <c r="AJ247" i="2"/>
  <c r="W247" i="2"/>
  <c r="T247" i="2"/>
  <c r="O247" i="2"/>
  <c r="H247" i="2"/>
  <c r="CV247" i="2" s="1"/>
  <c r="CS246" i="2"/>
  <c r="CU246" i="2" s="1"/>
  <c r="CO246" i="2"/>
  <c r="CG246" i="2"/>
  <c r="CB246" i="2"/>
  <c r="BU246" i="2"/>
  <c r="BE246" i="2"/>
  <c r="AW246" i="2"/>
  <c r="AL246" i="2"/>
  <c r="AJ246" i="2"/>
  <c r="W246" i="2"/>
  <c r="T246" i="2"/>
  <c r="O246" i="2"/>
  <c r="H246" i="2"/>
  <c r="CV246" i="2" s="1"/>
  <c r="CS245" i="2"/>
  <c r="CU245" i="2" s="1"/>
  <c r="CO245" i="2"/>
  <c r="CG245" i="2"/>
  <c r="CB245" i="2"/>
  <c r="BU245" i="2"/>
  <c r="BE245" i="2"/>
  <c r="AW245" i="2"/>
  <c r="AL245" i="2"/>
  <c r="AJ245" i="2"/>
  <c r="W245" i="2"/>
  <c r="T245" i="2"/>
  <c r="O245" i="2"/>
  <c r="H245" i="2"/>
  <c r="CV245" i="2" s="1"/>
  <c r="CS244" i="2"/>
  <c r="CU244" i="2" s="1"/>
  <c r="CO244" i="2"/>
  <c r="CG244" i="2"/>
  <c r="CB244" i="2"/>
  <c r="BU244" i="2"/>
  <c r="BE244" i="2"/>
  <c r="AW244" i="2"/>
  <c r="AL244" i="2"/>
  <c r="AJ244" i="2"/>
  <c r="W244" i="2"/>
  <c r="T244" i="2"/>
  <c r="O244" i="2"/>
  <c r="H244" i="2"/>
  <c r="CV244" i="2" s="1"/>
  <c r="CS243" i="2"/>
  <c r="CU243" i="2" s="1"/>
  <c r="CO243" i="2"/>
  <c r="CG243" i="2"/>
  <c r="CB243" i="2"/>
  <c r="BU243" i="2"/>
  <c r="BE243" i="2"/>
  <c r="AW243" i="2"/>
  <c r="AL243" i="2"/>
  <c r="AJ243" i="2"/>
  <c r="W243" i="2"/>
  <c r="T243" i="2"/>
  <c r="O243" i="2"/>
  <c r="H243" i="2"/>
  <c r="CV243" i="2" s="1"/>
  <c r="CS242" i="2"/>
  <c r="CU242" i="2" s="1"/>
  <c r="CO242" i="2"/>
  <c r="CG242" i="2"/>
  <c r="CB242" i="2"/>
  <c r="BU242" i="2"/>
  <c r="BE242" i="2"/>
  <c r="AW242" i="2"/>
  <c r="AL242" i="2"/>
  <c r="AJ242" i="2"/>
  <c r="W242" i="2"/>
  <c r="T242" i="2"/>
  <c r="O242" i="2"/>
  <c r="H242" i="2"/>
  <c r="CU241" i="2"/>
  <c r="CS241" i="2"/>
  <c r="CO241" i="2"/>
  <c r="CG241" i="2"/>
  <c r="CB241" i="2"/>
  <c r="BU241" i="2"/>
  <c r="BE241" i="2"/>
  <c r="AW241" i="2"/>
  <c r="AL241" i="2"/>
  <c r="AJ241" i="2"/>
  <c r="W241" i="2"/>
  <c r="T241" i="2"/>
  <c r="O241" i="2"/>
  <c r="H241" i="2"/>
  <c r="CV241" i="2" s="1"/>
  <c r="CU240" i="2"/>
  <c r="CS240" i="2"/>
  <c r="CO240" i="2"/>
  <c r="CG240" i="2"/>
  <c r="CB240" i="2"/>
  <c r="BU240" i="2"/>
  <c r="BE240" i="2"/>
  <c r="AW240" i="2"/>
  <c r="AL240" i="2"/>
  <c r="AJ240" i="2"/>
  <c r="W240" i="2"/>
  <c r="T240" i="2"/>
  <c r="O240" i="2"/>
  <c r="H240" i="2"/>
  <c r="CV240" i="2" s="1"/>
  <c r="CU239" i="2"/>
  <c r="CS239" i="2"/>
  <c r="CO239" i="2"/>
  <c r="CG239" i="2"/>
  <c r="CB239" i="2"/>
  <c r="BU239" i="2"/>
  <c r="BE239" i="2"/>
  <c r="AW239" i="2"/>
  <c r="AL239" i="2"/>
  <c r="AJ239" i="2"/>
  <c r="W239" i="2"/>
  <c r="T239" i="2"/>
  <c r="O239" i="2"/>
  <c r="H239" i="2"/>
  <c r="CV239" i="2" s="1"/>
  <c r="CU238" i="2"/>
  <c r="CS238" i="2"/>
  <c r="CO238" i="2"/>
  <c r="CG238" i="2"/>
  <c r="CB238" i="2"/>
  <c r="BU238" i="2"/>
  <c r="BE238" i="2"/>
  <c r="AW238" i="2"/>
  <c r="AL238" i="2"/>
  <c r="AJ238" i="2"/>
  <c r="W238" i="2"/>
  <c r="T238" i="2"/>
  <c r="O238" i="2"/>
  <c r="H238" i="2"/>
  <c r="CV238" i="2" s="1"/>
  <c r="CU237" i="2"/>
  <c r="CS237" i="2"/>
  <c r="CO237" i="2"/>
  <c r="CG237" i="2"/>
  <c r="CB237" i="2"/>
  <c r="BU237" i="2"/>
  <c r="BE237" i="2"/>
  <c r="AW237" i="2"/>
  <c r="AL237" i="2"/>
  <c r="AJ237" i="2"/>
  <c r="W237" i="2"/>
  <c r="T237" i="2"/>
  <c r="O237" i="2"/>
  <c r="H237" i="2"/>
  <c r="CV237" i="2" s="1"/>
  <c r="CU236" i="2"/>
  <c r="CS236" i="2"/>
  <c r="CO236" i="2"/>
  <c r="CG236" i="2"/>
  <c r="CB236" i="2"/>
  <c r="BU236" i="2"/>
  <c r="BE236" i="2"/>
  <c r="AW236" i="2"/>
  <c r="AL236" i="2"/>
  <c r="AJ236" i="2"/>
  <c r="W236" i="2"/>
  <c r="T236" i="2"/>
  <c r="O236" i="2"/>
  <c r="H236" i="2"/>
  <c r="CV236" i="2" s="1"/>
  <c r="CU235" i="2"/>
  <c r="CS235" i="2"/>
  <c r="CO235" i="2"/>
  <c r="CG235" i="2"/>
  <c r="CB235" i="2"/>
  <c r="BU235" i="2"/>
  <c r="BE235" i="2"/>
  <c r="AW235" i="2"/>
  <c r="AL235" i="2"/>
  <c r="AJ235" i="2"/>
  <c r="W235" i="2"/>
  <c r="T235" i="2"/>
  <c r="O235" i="2"/>
  <c r="H235" i="2"/>
  <c r="CV235" i="2" s="1"/>
  <c r="CU234" i="2"/>
  <c r="CS234" i="2"/>
  <c r="CO234" i="2"/>
  <c r="CG234" i="2"/>
  <c r="CB234" i="2"/>
  <c r="BU234" i="2"/>
  <c r="BE234" i="2"/>
  <c r="AW234" i="2"/>
  <c r="AL234" i="2"/>
  <c r="AJ234" i="2"/>
  <c r="W234" i="2"/>
  <c r="T234" i="2"/>
  <c r="O234" i="2"/>
  <c r="H234" i="2"/>
  <c r="CV234" i="2" s="1"/>
  <c r="CU233" i="2"/>
  <c r="CS233" i="2"/>
  <c r="CO233" i="2"/>
  <c r="CG233" i="2"/>
  <c r="CB233" i="2"/>
  <c r="BU233" i="2"/>
  <c r="BE233" i="2"/>
  <c r="AW233" i="2"/>
  <c r="AL233" i="2"/>
  <c r="AJ233" i="2"/>
  <c r="W233" i="2"/>
  <c r="T233" i="2"/>
  <c r="O233" i="2"/>
  <c r="H233" i="2"/>
  <c r="CV233" i="2" s="1"/>
  <c r="CU232" i="2"/>
  <c r="CS232" i="2"/>
  <c r="CO232" i="2"/>
  <c r="CG232" i="2"/>
  <c r="CB232" i="2"/>
  <c r="BU232" i="2"/>
  <c r="BE232" i="2"/>
  <c r="AW232" i="2"/>
  <c r="AL232" i="2"/>
  <c r="AJ232" i="2"/>
  <c r="W232" i="2"/>
  <c r="T232" i="2"/>
  <c r="O232" i="2"/>
  <c r="H232" i="2"/>
  <c r="CV232" i="2" s="1"/>
  <c r="CU231" i="2"/>
  <c r="CS231" i="2"/>
  <c r="CO231" i="2"/>
  <c r="CG231" i="2"/>
  <c r="CB231" i="2"/>
  <c r="BU231" i="2"/>
  <c r="BE231" i="2"/>
  <c r="AW231" i="2"/>
  <c r="AL231" i="2"/>
  <c r="AJ231" i="2"/>
  <c r="W231" i="2"/>
  <c r="T231" i="2"/>
  <c r="O231" i="2"/>
  <c r="H231" i="2"/>
  <c r="CV231" i="2" s="1"/>
  <c r="CU230" i="2"/>
  <c r="O31" i="15" s="1"/>
  <c r="CS230" i="2"/>
  <c r="N31" i="15" s="1"/>
  <c r="C31" i="68" s="1"/>
  <c r="CO230" i="2"/>
  <c r="M31" i="15" s="1"/>
  <c r="C31" i="66" s="1"/>
  <c r="CG230" i="2"/>
  <c r="L31" i="15" s="1"/>
  <c r="C31" i="64" s="1"/>
  <c r="CB230" i="2"/>
  <c r="K31" i="15" s="1"/>
  <c r="C31" i="62" s="1"/>
  <c r="BU230" i="2"/>
  <c r="J31" i="15" s="1"/>
  <c r="C31" i="58" s="1"/>
  <c r="BE230" i="2"/>
  <c r="I31" i="15" s="1"/>
  <c r="C31" i="56" s="1"/>
  <c r="AW230" i="2"/>
  <c r="H31" i="15" s="1"/>
  <c r="C31" i="54" s="1"/>
  <c r="AL230" i="2"/>
  <c r="AJ230" i="2"/>
  <c r="F31" i="15" s="1"/>
  <c r="C31" i="50" s="1"/>
  <c r="W230" i="2"/>
  <c r="E31" i="15" s="1"/>
  <c r="C31" i="48" s="1"/>
  <c r="T230" i="2"/>
  <c r="O230" i="2"/>
  <c r="C31" i="15" s="1"/>
  <c r="C31" i="44" s="1"/>
  <c r="H230" i="2"/>
  <c r="CU229" i="2"/>
  <c r="CS229" i="2"/>
  <c r="CG229" i="2"/>
  <c r="CB229" i="2"/>
  <c r="BU229" i="2"/>
  <c r="BE229" i="2"/>
  <c r="AW229" i="2"/>
  <c r="AL229" i="2"/>
  <c r="W229" i="2"/>
  <c r="T229" i="2"/>
  <c r="H229" i="2"/>
  <c r="CV229" i="2" s="1"/>
  <c r="CU228" i="2"/>
  <c r="CS228" i="2"/>
  <c r="CG228" i="2"/>
  <c r="CB228" i="2"/>
  <c r="BU228" i="2"/>
  <c r="BE228" i="2"/>
  <c r="AW228" i="2"/>
  <c r="AL228" i="2"/>
  <c r="W228" i="2"/>
  <c r="T228" i="2"/>
  <c r="H228" i="2"/>
  <c r="CV228" i="2" s="1"/>
  <c r="CU227" i="2"/>
  <c r="CS227" i="2"/>
  <c r="CG227" i="2"/>
  <c r="CB227" i="2"/>
  <c r="BU227" i="2"/>
  <c r="BE227" i="2"/>
  <c r="AW227" i="2"/>
  <c r="AL227" i="2"/>
  <c r="W227" i="2"/>
  <c r="T227" i="2"/>
  <c r="H227" i="2"/>
  <c r="CV227" i="2" s="1"/>
  <c r="CU226" i="2"/>
  <c r="CS226" i="2"/>
  <c r="CG226" i="2"/>
  <c r="CB226" i="2"/>
  <c r="BU226" i="2"/>
  <c r="BE226" i="2"/>
  <c r="AW226" i="2"/>
  <c r="AL226" i="2"/>
  <c r="W226" i="2"/>
  <c r="T226" i="2"/>
  <c r="H226" i="2"/>
  <c r="CV226" i="2" s="1"/>
  <c r="CU225" i="2"/>
  <c r="CS225" i="2"/>
  <c r="CG225" i="2"/>
  <c r="CB225" i="2"/>
  <c r="BU225" i="2"/>
  <c r="BE225" i="2"/>
  <c r="AW225" i="2"/>
  <c r="AL225" i="2"/>
  <c r="W225" i="2"/>
  <c r="T225" i="2"/>
  <c r="H225" i="2"/>
  <c r="CV225" i="2" s="1"/>
  <c r="CU224" i="2"/>
  <c r="CS224" i="2"/>
  <c r="CG224" i="2"/>
  <c r="CB224" i="2"/>
  <c r="BU224" i="2"/>
  <c r="BE224" i="2"/>
  <c r="AW224" i="2"/>
  <c r="AL224" i="2"/>
  <c r="W224" i="2"/>
  <c r="T224" i="2"/>
  <c r="H224" i="2"/>
  <c r="CV224" i="2" s="1"/>
  <c r="CU223" i="2"/>
  <c r="CS223" i="2"/>
  <c r="CG223" i="2"/>
  <c r="CB223" i="2"/>
  <c r="BU223" i="2"/>
  <c r="BE223" i="2"/>
  <c r="AW223" i="2"/>
  <c r="AL223" i="2"/>
  <c r="W223" i="2"/>
  <c r="T223" i="2"/>
  <c r="H223" i="2"/>
  <c r="CV223" i="2" s="1"/>
  <c r="CU222" i="2"/>
  <c r="CS222" i="2"/>
  <c r="CG222" i="2"/>
  <c r="CB222" i="2"/>
  <c r="BU222" i="2"/>
  <c r="BE222" i="2"/>
  <c r="AW222" i="2"/>
  <c r="AL222" i="2"/>
  <c r="W222" i="2"/>
  <c r="T222" i="2"/>
  <c r="H222" i="2"/>
  <c r="CV222" i="2" s="1"/>
  <c r="CU221" i="2"/>
  <c r="CS221" i="2"/>
  <c r="CG221" i="2"/>
  <c r="CB221" i="2"/>
  <c r="BU221" i="2"/>
  <c r="BE221" i="2"/>
  <c r="AW221" i="2"/>
  <c r="AL221" i="2"/>
  <c r="W221" i="2"/>
  <c r="T221" i="2"/>
  <c r="H221" i="2"/>
  <c r="CV221" i="2" s="1"/>
  <c r="CU220" i="2"/>
  <c r="CS220" i="2"/>
  <c r="CG220" i="2"/>
  <c r="CB220" i="2"/>
  <c r="BU220" i="2"/>
  <c r="BE220" i="2"/>
  <c r="AW220" i="2"/>
  <c r="AL220" i="2"/>
  <c r="W220" i="2"/>
  <c r="T220" i="2"/>
  <c r="H220" i="2"/>
  <c r="CV220" i="2" s="1"/>
  <c r="CU219" i="2"/>
  <c r="CS219" i="2"/>
  <c r="CG219" i="2"/>
  <c r="CB219" i="2"/>
  <c r="BU219" i="2"/>
  <c r="BE219" i="2"/>
  <c r="AW219" i="2"/>
  <c r="AL219" i="2"/>
  <c r="W219" i="2"/>
  <c r="T219" i="2"/>
  <c r="H219" i="2"/>
  <c r="CV219" i="2" s="1"/>
  <c r="CU218" i="2"/>
  <c r="O30" i="15" s="1"/>
  <c r="CS218" i="2"/>
  <c r="N30" i="15" s="1"/>
  <c r="C30" i="68" s="1"/>
  <c r="CG218" i="2"/>
  <c r="L30" i="15" s="1"/>
  <c r="C30" i="64" s="1"/>
  <c r="CB218" i="2"/>
  <c r="K30" i="15" s="1"/>
  <c r="BU218" i="2"/>
  <c r="J30" i="15" s="1"/>
  <c r="BE218" i="2"/>
  <c r="I30" i="15" s="1"/>
  <c r="C30" i="56" s="1"/>
  <c r="AW218" i="2"/>
  <c r="H30" i="15" s="1"/>
  <c r="C30" i="54" s="1"/>
  <c r="AL218" i="2"/>
  <c r="W218" i="2"/>
  <c r="E30" i="15" s="1"/>
  <c r="C30" i="48" s="1"/>
  <c r="T218" i="2"/>
  <c r="H218" i="2"/>
  <c r="CU217" i="2"/>
  <c r="CS217" i="2"/>
  <c r="CG217" i="2"/>
  <c r="CB217" i="2"/>
  <c r="BU217" i="2"/>
  <c r="BE217" i="2"/>
  <c r="AW217" i="2"/>
  <c r="AL217" i="2"/>
  <c r="W217" i="2"/>
  <c r="T217" i="2"/>
  <c r="CV217" i="2" s="1"/>
  <c r="CU216" i="2"/>
  <c r="CS216" i="2"/>
  <c r="CG216" i="2"/>
  <c r="CB216" i="2"/>
  <c r="BU216" i="2"/>
  <c r="BE216" i="2"/>
  <c r="AW216" i="2"/>
  <c r="AL216" i="2"/>
  <c r="W216" i="2"/>
  <c r="T216" i="2"/>
  <c r="CV216" i="2" s="1"/>
  <c r="CU215" i="2"/>
  <c r="CS215" i="2"/>
  <c r="CG215" i="2"/>
  <c r="CB215" i="2"/>
  <c r="BU215" i="2"/>
  <c r="BE215" i="2"/>
  <c r="AW215" i="2"/>
  <c r="AL215" i="2"/>
  <c r="W215" i="2"/>
  <c r="T215" i="2"/>
  <c r="CV215" i="2" s="1"/>
  <c r="CU214" i="2"/>
  <c r="CS214" i="2"/>
  <c r="CG214" i="2"/>
  <c r="CB214" i="2"/>
  <c r="BU214" i="2"/>
  <c r="BE214" i="2"/>
  <c r="AW214" i="2"/>
  <c r="AL214" i="2"/>
  <c r="W214" i="2"/>
  <c r="T214" i="2"/>
  <c r="CV214" i="2" s="1"/>
  <c r="CU213" i="2"/>
  <c r="CS213" i="2"/>
  <c r="CG213" i="2"/>
  <c r="CB213" i="2"/>
  <c r="BU213" i="2"/>
  <c r="BE213" i="2"/>
  <c r="AW213" i="2"/>
  <c r="AL213" i="2"/>
  <c r="W213" i="2"/>
  <c r="T213" i="2"/>
  <c r="CV213" i="2" s="1"/>
  <c r="CU212" i="2"/>
  <c r="CS212" i="2"/>
  <c r="CG212" i="2"/>
  <c r="CB212" i="2"/>
  <c r="BU212" i="2"/>
  <c r="BE212" i="2"/>
  <c r="AW212" i="2"/>
  <c r="AL212" i="2"/>
  <c r="W212" i="2"/>
  <c r="T212" i="2"/>
  <c r="CV212" i="2" s="1"/>
  <c r="CU211" i="2"/>
  <c r="CS211" i="2"/>
  <c r="CG211" i="2"/>
  <c r="CB211" i="2"/>
  <c r="BU211" i="2"/>
  <c r="BE211" i="2"/>
  <c r="AW211" i="2"/>
  <c r="AL211" i="2"/>
  <c r="W211" i="2"/>
  <c r="T211" i="2"/>
  <c r="CV211" i="2" s="1"/>
  <c r="CU210" i="2"/>
  <c r="CS210" i="2"/>
  <c r="CG210" i="2"/>
  <c r="CB210" i="2"/>
  <c r="BU210" i="2"/>
  <c r="BE210" i="2"/>
  <c r="AW210" i="2"/>
  <c r="AL210" i="2"/>
  <c r="W210" i="2"/>
  <c r="T210" i="2"/>
  <c r="CV210" i="2" s="1"/>
  <c r="CU209" i="2"/>
  <c r="CS209" i="2"/>
  <c r="CG209" i="2"/>
  <c r="CB209" i="2"/>
  <c r="BU209" i="2"/>
  <c r="BE209" i="2"/>
  <c r="AW209" i="2"/>
  <c r="AL209" i="2"/>
  <c r="W209" i="2"/>
  <c r="T209" i="2"/>
  <c r="CV209" i="2" s="1"/>
  <c r="CU208" i="2"/>
  <c r="CS208" i="2"/>
  <c r="CG208" i="2"/>
  <c r="CB208" i="2"/>
  <c r="BU208" i="2"/>
  <c r="BE208" i="2"/>
  <c r="AW208" i="2"/>
  <c r="AL208" i="2"/>
  <c r="W208" i="2"/>
  <c r="T208" i="2"/>
  <c r="CV208" i="2" s="1"/>
  <c r="CU207" i="2"/>
  <c r="CS207" i="2"/>
  <c r="CG207" i="2"/>
  <c r="CB207" i="2"/>
  <c r="BU207" i="2"/>
  <c r="BE207" i="2"/>
  <c r="AW207" i="2"/>
  <c r="AL207" i="2"/>
  <c r="W207" i="2"/>
  <c r="T207" i="2"/>
  <c r="CV207" i="2" s="1"/>
  <c r="CU206" i="2"/>
  <c r="O29" i="15" s="1"/>
  <c r="CS206" i="2"/>
  <c r="N29" i="15" s="1"/>
  <c r="C29" i="68" s="1"/>
  <c r="CG206" i="2"/>
  <c r="L29" i="15" s="1"/>
  <c r="C29" i="64" s="1"/>
  <c r="CB206" i="2"/>
  <c r="K29" i="15" s="1"/>
  <c r="BU206" i="2"/>
  <c r="J29" i="15" s="1"/>
  <c r="BE206" i="2"/>
  <c r="I29" i="15" s="1"/>
  <c r="C29" i="56" s="1"/>
  <c r="AW206" i="2"/>
  <c r="H29" i="15" s="1"/>
  <c r="C29" i="54" s="1"/>
  <c r="AL206" i="2"/>
  <c r="W206" i="2"/>
  <c r="E29" i="15" s="1"/>
  <c r="C29" i="48" s="1"/>
  <c r="T206" i="2"/>
  <c r="CU205" i="2"/>
  <c r="CS205" i="2"/>
  <c r="CG205" i="2"/>
  <c r="CB205" i="2"/>
  <c r="BU205" i="2"/>
  <c r="BE205" i="2"/>
  <c r="AW205" i="2"/>
  <c r="AL205" i="2"/>
  <c r="W205" i="2"/>
  <c r="T205" i="2"/>
  <c r="CV205" i="2" s="1"/>
  <c r="CU204" i="2"/>
  <c r="CS204" i="2"/>
  <c r="CG204" i="2"/>
  <c r="CB204" i="2"/>
  <c r="BU204" i="2"/>
  <c r="BE204" i="2"/>
  <c r="AW204" i="2"/>
  <c r="AL204" i="2"/>
  <c r="W204" i="2"/>
  <c r="T204" i="2"/>
  <c r="CV204" i="2" s="1"/>
  <c r="CU203" i="2"/>
  <c r="CS203" i="2"/>
  <c r="CG203" i="2"/>
  <c r="CB203" i="2"/>
  <c r="BU203" i="2"/>
  <c r="BE203" i="2"/>
  <c r="AW203" i="2"/>
  <c r="AL203" i="2"/>
  <c r="W203" i="2"/>
  <c r="T203" i="2"/>
  <c r="CV203" i="2" s="1"/>
  <c r="CU202" i="2"/>
  <c r="CS202" i="2"/>
  <c r="CG202" i="2"/>
  <c r="CB202" i="2"/>
  <c r="BU202" i="2"/>
  <c r="BE202" i="2"/>
  <c r="AW202" i="2"/>
  <c r="AL202" i="2"/>
  <c r="W202" i="2"/>
  <c r="T202" i="2"/>
  <c r="CV202" i="2" s="1"/>
  <c r="CU201" i="2"/>
  <c r="CS201" i="2"/>
  <c r="CG201" i="2"/>
  <c r="CB201" i="2"/>
  <c r="BU201" i="2"/>
  <c r="BE201" i="2"/>
  <c r="AW201" i="2"/>
  <c r="AL201" i="2"/>
  <c r="W201" i="2"/>
  <c r="T201" i="2"/>
  <c r="CV201" i="2" s="1"/>
  <c r="CU200" i="2"/>
  <c r="CS200" i="2"/>
  <c r="CG200" i="2"/>
  <c r="CB200" i="2"/>
  <c r="BU200" i="2"/>
  <c r="BE200" i="2"/>
  <c r="AW200" i="2"/>
  <c r="AL200" i="2"/>
  <c r="W200" i="2"/>
  <c r="T200" i="2"/>
  <c r="CV200" i="2" s="1"/>
  <c r="CU199" i="2"/>
  <c r="CS199" i="2"/>
  <c r="CG199" i="2"/>
  <c r="CB199" i="2"/>
  <c r="BU199" i="2"/>
  <c r="BE199" i="2"/>
  <c r="AW199" i="2"/>
  <c r="AL199" i="2"/>
  <c r="W199" i="2"/>
  <c r="T199" i="2"/>
  <c r="CV199" i="2" s="1"/>
  <c r="CU198" i="2"/>
  <c r="CS198" i="2"/>
  <c r="CG198" i="2"/>
  <c r="CB198" i="2"/>
  <c r="BU198" i="2"/>
  <c r="BE198" i="2"/>
  <c r="AW198" i="2"/>
  <c r="AL198" i="2"/>
  <c r="W198" i="2"/>
  <c r="T198" i="2"/>
  <c r="CV198" i="2" s="1"/>
  <c r="CU197" i="2"/>
  <c r="CS197" i="2"/>
  <c r="CG197" i="2"/>
  <c r="CB197" i="2"/>
  <c r="BU197" i="2"/>
  <c r="BE197" i="2"/>
  <c r="AW197" i="2"/>
  <c r="AL197" i="2"/>
  <c r="W197" i="2"/>
  <c r="T197" i="2"/>
  <c r="CV197" i="2" s="1"/>
  <c r="CU196" i="2"/>
  <c r="CS196" i="2"/>
  <c r="CG196" i="2"/>
  <c r="CB196" i="2"/>
  <c r="BU196" i="2"/>
  <c r="BE196" i="2"/>
  <c r="AW196" i="2"/>
  <c r="AL196" i="2"/>
  <c r="W196" i="2"/>
  <c r="T196" i="2"/>
  <c r="CV196" i="2" s="1"/>
  <c r="CU195" i="2"/>
  <c r="CS195" i="2"/>
  <c r="CG195" i="2"/>
  <c r="CB195" i="2"/>
  <c r="BU195" i="2"/>
  <c r="BE195" i="2"/>
  <c r="AW195" i="2"/>
  <c r="AL195" i="2"/>
  <c r="W195" i="2"/>
  <c r="T195" i="2"/>
  <c r="CV195" i="2" s="1"/>
  <c r="CU194" i="2"/>
  <c r="O28" i="15" s="1"/>
  <c r="CS194" i="2"/>
  <c r="N28" i="15" s="1"/>
  <c r="C28" i="68" s="1"/>
  <c r="CG194" i="2"/>
  <c r="L28" i="15" s="1"/>
  <c r="C28" i="64" s="1"/>
  <c r="CB194" i="2"/>
  <c r="K28" i="15" s="1"/>
  <c r="BU194" i="2"/>
  <c r="J28" i="15" s="1"/>
  <c r="BE194" i="2"/>
  <c r="I28" i="15" s="1"/>
  <c r="C28" i="56" s="1"/>
  <c r="AW194" i="2"/>
  <c r="H28" i="15" s="1"/>
  <c r="C28" i="54" s="1"/>
  <c r="AL194" i="2"/>
  <c r="W194" i="2"/>
  <c r="E28" i="15" s="1"/>
  <c r="C28" i="48" s="1"/>
  <c r="T194" i="2"/>
  <c r="CU193" i="2"/>
  <c r="CS193" i="2"/>
  <c r="CG193" i="2"/>
  <c r="CB193" i="2"/>
  <c r="BU193" i="2"/>
  <c r="BE193" i="2"/>
  <c r="AW193" i="2"/>
  <c r="AL193" i="2"/>
  <c r="W193" i="2"/>
  <c r="T193" i="2"/>
  <c r="CV193" i="2" s="1"/>
  <c r="CU192" i="2"/>
  <c r="CS192" i="2"/>
  <c r="CG192" i="2"/>
  <c r="CB192" i="2"/>
  <c r="BU192" i="2"/>
  <c r="BE192" i="2"/>
  <c r="AW192" i="2"/>
  <c r="AL192" i="2"/>
  <c r="W192" i="2"/>
  <c r="T192" i="2"/>
  <c r="CV192" i="2" s="1"/>
  <c r="CU191" i="2"/>
  <c r="CS191" i="2"/>
  <c r="CG191" i="2"/>
  <c r="CB191" i="2"/>
  <c r="BU191" i="2"/>
  <c r="BE191" i="2"/>
  <c r="AW191" i="2"/>
  <c r="AL191" i="2"/>
  <c r="W191" i="2"/>
  <c r="T191" i="2"/>
  <c r="CV191" i="2" s="1"/>
  <c r="CU190" i="2"/>
  <c r="CS190" i="2"/>
  <c r="CG190" i="2"/>
  <c r="CB190" i="2"/>
  <c r="BU190" i="2"/>
  <c r="BE190" i="2"/>
  <c r="AW190" i="2"/>
  <c r="AL190" i="2"/>
  <c r="W190" i="2"/>
  <c r="T190" i="2"/>
  <c r="CV190" i="2" s="1"/>
  <c r="CU189" i="2"/>
  <c r="CS189" i="2"/>
  <c r="CG189" i="2"/>
  <c r="CB189" i="2"/>
  <c r="BU189" i="2"/>
  <c r="BE189" i="2"/>
  <c r="AW189" i="2"/>
  <c r="AL189" i="2"/>
  <c r="W189" i="2"/>
  <c r="T189" i="2"/>
  <c r="CV189" i="2" s="1"/>
  <c r="CU188" i="2"/>
  <c r="CS188" i="2"/>
  <c r="CG188" i="2"/>
  <c r="CB188" i="2"/>
  <c r="BU188" i="2"/>
  <c r="BE188" i="2"/>
  <c r="AW188" i="2"/>
  <c r="AL188" i="2"/>
  <c r="W188" i="2"/>
  <c r="T188" i="2"/>
  <c r="CV188" i="2" s="1"/>
  <c r="CU187" i="2"/>
  <c r="CS187" i="2"/>
  <c r="CG187" i="2"/>
  <c r="CB187" i="2"/>
  <c r="BU187" i="2"/>
  <c r="BE187" i="2"/>
  <c r="AW187" i="2"/>
  <c r="AL187" i="2"/>
  <c r="W187" i="2"/>
  <c r="T187" i="2"/>
  <c r="CV187" i="2" s="1"/>
  <c r="CU186" i="2"/>
  <c r="CS186" i="2"/>
  <c r="CG186" i="2"/>
  <c r="CB186" i="2"/>
  <c r="BU186" i="2"/>
  <c r="BE186" i="2"/>
  <c r="AW186" i="2"/>
  <c r="AL186" i="2"/>
  <c r="W186" i="2"/>
  <c r="T186" i="2"/>
  <c r="CV186" i="2" s="1"/>
  <c r="CU185" i="2"/>
  <c r="CS185" i="2"/>
  <c r="CG185" i="2"/>
  <c r="CB185" i="2"/>
  <c r="BU185" i="2"/>
  <c r="BE185" i="2"/>
  <c r="AW185" i="2"/>
  <c r="AL185" i="2"/>
  <c r="W185" i="2"/>
  <c r="T185" i="2"/>
  <c r="CV185" i="2" s="1"/>
  <c r="CU184" i="2"/>
  <c r="CS184" i="2"/>
  <c r="CG184" i="2"/>
  <c r="CB184" i="2"/>
  <c r="BU184" i="2"/>
  <c r="BE184" i="2"/>
  <c r="AW184" i="2"/>
  <c r="AL184" i="2"/>
  <c r="W184" i="2"/>
  <c r="T184" i="2"/>
  <c r="CV184" i="2" s="1"/>
  <c r="CU183" i="2"/>
  <c r="CS183" i="2"/>
  <c r="CG183" i="2"/>
  <c r="CB183" i="2"/>
  <c r="BU183" i="2"/>
  <c r="BE183" i="2"/>
  <c r="AW183" i="2"/>
  <c r="AL183" i="2"/>
  <c r="W183" i="2"/>
  <c r="T183" i="2"/>
  <c r="CV183" i="2" s="1"/>
  <c r="CU182" i="2"/>
  <c r="O27" i="15" s="1"/>
  <c r="C27" i="70" s="1"/>
  <c r="CS182" i="2"/>
  <c r="N27" i="15" s="1"/>
  <c r="C27" i="68" s="1"/>
  <c r="CG182" i="2"/>
  <c r="L27" i="15" s="1"/>
  <c r="C27" i="64" s="1"/>
  <c r="CB182" i="2"/>
  <c r="K27" i="15" s="1"/>
  <c r="BU182" i="2"/>
  <c r="J27" i="15" s="1"/>
  <c r="BE182" i="2"/>
  <c r="I27" i="15" s="1"/>
  <c r="C27" i="56" s="1"/>
  <c r="AW182" i="2"/>
  <c r="H27" i="15" s="1"/>
  <c r="C27" i="54" s="1"/>
  <c r="AL182" i="2"/>
  <c r="W182" i="2"/>
  <c r="E27" i="15" s="1"/>
  <c r="C27" i="48" s="1"/>
  <c r="T182" i="2"/>
  <c r="CU181" i="2"/>
  <c r="CS181" i="2"/>
  <c r="CG181" i="2"/>
  <c r="CB181" i="2"/>
  <c r="BU181" i="2"/>
  <c r="BE181" i="2"/>
  <c r="AW181" i="2"/>
  <c r="AL181" i="2"/>
  <c r="W181" i="2"/>
  <c r="T181" i="2"/>
  <c r="CV181" i="2" s="1"/>
  <c r="CU180" i="2"/>
  <c r="CS180" i="2"/>
  <c r="CG180" i="2"/>
  <c r="CB180" i="2"/>
  <c r="BU180" i="2"/>
  <c r="BE180" i="2"/>
  <c r="AW180" i="2"/>
  <c r="AL180" i="2"/>
  <c r="W180" i="2"/>
  <c r="T180" i="2"/>
  <c r="CV180" i="2" s="1"/>
  <c r="CU179" i="2"/>
  <c r="CS179" i="2"/>
  <c r="CG179" i="2"/>
  <c r="CB179" i="2"/>
  <c r="BU179" i="2"/>
  <c r="BE179" i="2"/>
  <c r="AW179" i="2"/>
  <c r="AL179" i="2"/>
  <c r="W179" i="2"/>
  <c r="T179" i="2"/>
  <c r="CV179" i="2" s="1"/>
  <c r="CU178" i="2"/>
  <c r="CS178" i="2"/>
  <c r="CG178" i="2"/>
  <c r="CB178" i="2"/>
  <c r="BU178" i="2"/>
  <c r="BE178" i="2"/>
  <c r="AW178" i="2"/>
  <c r="AL178" i="2"/>
  <c r="W178" i="2"/>
  <c r="T178" i="2"/>
  <c r="CV178" i="2" s="1"/>
  <c r="CU177" i="2"/>
  <c r="CS177" i="2"/>
  <c r="CG177" i="2"/>
  <c r="CB177" i="2"/>
  <c r="BU177" i="2"/>
  <c r="BE177" i="2"/>
  <c r="AW177" i="2"/>
  <c r="AL177" i="2"/>
  <c r="W177" i="2"/>
  <c r="T177" i="2"/>
  <c r="CV177" i="2" s="1"/>
  <c r="CU176" i="2"/>
  <c r="CS176" i="2"/>
  <c r="CG176" i="2"/>
  <c r="CB176" i="2"/>
  <c r="BU176" i="2"/>
  <c r="BE176" i="2"/>
  <c r="AW176" i="2"/>
  <c r="AL176" i="2"/>
  <c r="W176" i="2"/>
  <c r="T176" i="2"/>
  <c r="CV176" i="2" s="1"/>
  <c r="CU175" i="2"/>
  <c r="CS175" i="2"/>
  <c r="CG175" i="2"/>
  <c r="CB175" i="2"/>
  <c r="BU175" i="2"/>
  <c r="BE175" i="2"/>
  <c r="AW175" i="2"/>
  <c r="AL175" i="2"/>
  <c r="W175" i="2"/>
  <c r="T175" i="2"/>
  <c r="CV175" i="2" s="1"/>
  <c r="CU174" i="2"/>
  <c r="CS174" i="2"/>
  <c r="CG174" i="2"/>
  <c r="CB174" i="2"/>
  <c r="BU174" i="2"/>
  <c r="BE174" i="2"/>
  <c r="AW174" i="2"/>
  <c r="AL174" i="2"/>
  <c r="W174" i="2"/>
  <c r="T174" i="2"/>
  <c r="CV174" i="2" s="1"/>
  <c r="CU173" i="2"/>
  <c r="CS173" i="2"/>
  <c r="CG173" i="2"/>
  <c r="CB173" i="2"/>
  <c r="BU173" i="2"/>
  <c r="BE173" i="2"/>
  <c r="AW173" i="2"/>
  <c r="AL173" i="2"/>
  <c r="W173" i="2"/>
  <c r="T173" i="2"/>
  <c r="CV173" i="2" s="1"/>
  <c r="CU172" i="2"/>
  <c r="CS172" i="2"/>
  <c r="CG172" i="2"/>
  <c r="CB172" i="2"/>
  <c r="BU172" i="2"/>
  <c r="BE172" i="2"/>
  <c r="AW172" i="2"/>
  <c r="AL172" i="2"/>
  <c r="W172" i="2"/>
  <c r="T172" i="2"/>
  <c r="CV172" i="2" s="1"/>
  <c r="CU171" i="2"/>
  <c r="CS171" i="2"/>
  <c r="CG171" i="2"/>
  <c r="CB171" i="2"/>
  <c r="BU171" i="2"/>
  <c r="BE171" i="2"/>
  <c r="AW171" i="2"/>
  <c r="AL171" i="2"/>
  <c r="W171" i="2"/>
  <c r="T171" i="2"/>
  <c r="CV171" i="2" s="1"/>
  <c r="CU170" i="2"/>
  <c r="O26" i="15" s="1"/>
  <c r="C26" i="70" s="1"/>
  <c r="CS170" i="2"/>
  <c r="N26" i="15" s="1"/>
  <c r="C26" i="68" s="1"/>
  <c r="CG170" i="2"/>
  <c r="L26" i="15" s="1"/>
  <c r="C26" i="64" s="1"/>
  <c r="CB170" i="2"/>
  <c r="K26" i="15" s="1"/>
  <c r="C26" i="62" s="1"/>
  <c r="BU170" i="2"/>
  <c r="J26" i="15" s="1"/>
  <c r="BE170" i="2"/>
  <c r="I26" i="15" s="1"/>
  <c r="C26" i="56" s="1"/>
  <c r="AW170" i="2"/>
  <c r="H26" i="15" s="1"/>
  <c r="C26" i="54" s="1"/>
  <c r="AL170" i="2"/>
  <c r="W170" i="2"/>
  <c r="E26" i="15" s="1"/>
  <c r="C26" i="48" s="1"/>
  <c r="T170" i="2"/>
  <c r="CU169" i="2"/>
  <c r="CS169" i="2"/>
  <c r="CG169" i="2"/>
  <c r="CB169" i="2"/>
  <c r="BU169" i="2"/>
  <c r="BE169" i="2"/>
  <c r="AW169" i="2"/>
  <c r="AL169" i="2"/>
  <c r="W169" i="2"/>
  <c r="T169" i="2"/>
  <c r="CV169" i="2" s="1"/>
  <c r="CU168" i="2"/>
  <c r="CS168" i="2"/>
  <c r="CG168" i="2"/>
  <c r="CB168" i="2"/>
  <c r="BU168" i="2"/>
  <c r="BE168" i="2"/>
  <c r="AW168" i="2"/>
  <c r="AL168" i="2"/>
  <c r="W168" i="2"/>
  <c r="T168" i="2"/>
  <c r="CV168" i="2" s="1"/>
  <c r="CU167" i="2"/>
  <c r="CS167" i="2"/>
  <c r="CG167" i="2"/>
  <c r="CB167" i="2"/>
  <c r="BU167" i="2"/>
  <c r="BE167" i="2"/>
  <c r="AW167" i="2"/>
  <c r="AL167" i="2"/>
  <c r="W167" i="2"/>
  <c r="T167" i="2"/>
  <c r="CV167" i="2" s="1"/>
  <c r="CU166" i="2"/>
  <c r="CS166" i="2"/>
  <c r="CG166" i="2"/>
  <c r="CB166" i="2"/>
  <c r="BU166" i="2"/>
  <c r="BE166" i="2"/>
  <c r="AW166" i="2"/>
  <c r="AL166" i="2"/>
  <c r="W166" i="2"/>
  <c r="T166" i="2"/>
  <c r="CV166" i="2" s="1"/>
  <c r="CU165" i="2"/>
  <c r="CS165" i="2"/>
  <c r="CG165" i="2"/>
  <c r="CB165" i="2"/>
  <c r="BU165" i="2"/>
  <c r="BE165" i="2"/>
  <c r="AW165" i="2"/>
  <c r="AL165" i="2"/>
  <c r="W165" i="2"/>
  <c r="T165" i="2"/>
  <c r="CV165" i="2" s="1"/>
  <c r="CU164" i="2"/>
  <c r="CS164" i="2"/>
  <c r="CG164" i="2"/>
  <c r="CB164" i="2"/>
  <c r="BU164" i="2"/>
  <c r="BE164" i="2"/>
  <c r="AW164" i="2"/>
  <c r="AL164" i="2"/>
  <c r="W164" i="2"/>
  <c r="T164" i="2"/>
  <c r="CV164" i="2" s="1"/>
  <c r="CU163" i="2"/>
  <c r="CS163" i="2"/>
  <c r="CG163" i="2"/>
  <c r="CB163" i="2"/>
  <c r="BU163" i="2"/>
  <c r="BE163" i="2"/>
  <c r="AW163" i="2"/>
  <c r="AL163" i="2"/>
  <c r="W163" i="2"/>
  <c r="T163" i="2"/>
  <c r="CV163" i="2" s="1"/>
  <c r="CU162" i="2"/>
  <c r="CS162" i="2"/>
  <c r="CG162" i="2"/>
  <c r="CB162" i="2"/>
  <c r="BU162" i="2"/>
  <c r="BE162" i="2"/>
  <c r="AW162" i="2"/>
  <c r="AL162" i="2"/>
  <c r="W162" i="2"/>
  <c r="T162" i="2"/>
  <c r="CV162" i="2" s="1"/>
  <c r="CU161" i="2"/>
  <c r="CS161" i="2"/>
  <c r="CG161" i="2"/>
  <c r="CB161" i="2"/>
  <c r="BU161" i="2"/>
  <c r="BE161" i="2"/>
  <c r="AW161" i="2"/>
  <c r="AL161" i="2"/>
  <c r="W161" i="2"/>
  <c r="T161" i="2"/>
  <c r="CV161" i="2" s="1"/>
  <c r="CU160" i="2"/>
  <c r="CS160" i="2"/>
  <c r="CG160" i="2"/>
  <c r="CB160" i="2"/>
  <c r="BU160" i="2"/>
  <c r="BE160" i="2"/>
  <c r="AW160" i="2"/>
  <c r="AL160" i="2"/>
  <c r="W160" i="2"/>
  <c r="T160" i="2"/>
  <c r="CV160" i="2" s="1"/>
  <c r="CU159" i="2"/>
  <c r="CS159" i="2"/>
  <c r="CG159" i="2"/>
  <c r="CB159" i="2"/>
  <c r="BU159" i="2"/>
  <c r="BE159" i="2"/>
  <c r="AW159" i="2"/>
  <c r="AL159" i="2"/>
  <c r="W159" i="2"/>
  <c r="T159" i="2"/>
  <c r="CV159" i="2" s="1"/>
  <c r="CU158" i="2"/>
  <c r="O25" i="15" s="1"/>
  <c r="C25" i="70" s="1"/>
  <c r="CS158" i="2"/>
  <c r="N25" i="15" s="1"/>
  <c r="C25" i="68" s="1"/>
  <c r="CG158" i="2"/>
  <c r="L25" i="15" s="1"/>
  <c r="C25" i="64" s="1"/>
  <c r="CB158" i="2"/>
  <c r="K25" i="15" s="1"/>
  <c r="C25" i="62" s="1"/>
  <c r="BU158" i="2"/>
  <c r="J25" i="15" s="1"/>
  <c r="BE158" i="2"/>
  <c r="I25" i="15" s="1"/>
  <c r="C25" i="56" s="1"/>
  <c r="AW158" i="2"/>
  <c r="H25" i="15" s="1"/>
  <c r="C25" i="54" s="1"/>
  <c r="AL158" i="2"/>
  <c r="W158" i="2"/>
  <c r="E25" i="15" s="1"/>
  <c r="C25" i="48" s="1"/>
  <c r="T158" i="2"/>
  <c r="CS157" i="2"/>
  <c r="CG157" i="2"/>
  <c r="CB157" i="2"/>
  <c r="BU157" i="2"/>
  <c r="BE157" i="2"/>
  <c r="AW157" i="2"/>
  <c r="AL157" i="2"/>
  <c r="W157" i="2"/>
  <c r="H157" i="2"/>
  <c r="CV157" i="2" s="1"/>
  <c r="CS156" i="2"/>
  <c r="CG156" i="2"/>
  <c r="CB156" i="2"/>
  <c r="BU156" i="2"/>
  <c r="BE156" i="2"/>
  <c r="AW156" i="2"/>
  <c r="AL156" i="2"/>
  <c r="W156" i="2"/>
  <c r="H156" i="2"/>
  <c r="CV156" i="2" s="1"/>
  <c r="CS155" i="2"/>
  <c r="CG155" i="2"/>
  <c r="CB155" i="2"/>
  <c r="BU155" i="2"/>
  <c r="BE155" i="2"/>
  <c r="AW155" i="2"/>
  <c r="AL155" i="2"/>
  <c r="W155" i="2"/>
  <c r="H155" i="2"/>
  <c r="CV155" i="2" s="1"/>
  <c r="CS154" i="2"/>
  <c r="CG154" i="2"/>
  <c r="CB154" i="2"/>
  <c r="BU154" i="2"/>
  <c r="BE154" i="2"/>
  <c r="AW154" i="2"/>
  <c r="AL154" i="2"/>
  <c r="W154" i="2"/>
  <c r="H154" i="2"/>
  <c r="CV154" i="2" s="1"/>
  <c r="CS153" i="2"/>
  <c r="CG153" i="2"/>
  <c r="CB153" i="2"/>
  <c r="BU153" i="2"/>
  <c r="BE153" i="2"/>
  <c r="AW153" i="2"/>
  <c r="AL153" i="2"/>
  <c r="W153" i="2"/>
  <c r="H153" i="2"/>
  <c r="CV153" i="2" s="1"/>
  <c r="CS152" i="2"/>
  <c r="CG152" i="2"/>
  <c r="CB152" i="2"/>
  <c r="BU152" i="2"/>
  <c r="BE152" i="2"/>
  <c r="AW152" i="2"/>
  <c r="AL152" i="2"/>
  <c r="W152" i="2"/>
  <c r="H152" i="2"/>
  <c r="CV152" i="2" s="1"/>
  <c r="CS151" i="2"/>
  <c r="CG151" i="2"/>
  <c r="CB151" i="2"/>
  <c r="BU151" i="2"/>
  <c r="BE151" i="2"/>
  <c r="AW151" i="2"/>
  <c r="AL151" i="2"/>
  <c r="W151" i="2"/>
  <c r="H151" i="2"/>
  <c r="CV151" i="2" s="1"/>
  <c r="CS150" i="2"/>
  <c r="CG150" i="2"/>
  <c r="CB150" i="2"/>
  <c r="BU150" i="2"/>
  <c r="BE150" i="2"/>
  <c r="AW150" i="2"/>
  <c r="AL150" i="2"/>
  <c r="W150" i="2"/>
  <c r="H150" i="2"/>
  <c r="CV150" i="2" s="1"/>
  <c r="CS149" i="2"/>
  <c r="CG149" i="2"/>
  <c r="CB149" i="2"/>
  <c r="BU149" i="2"/>
  <c r="BE149" i="2"/>
  <c r="AW149" i="2"/>
  <c r="AL149" i="2"/>
  <c r="W149" i="2"/>
  <c r="H149" i="2"/>
  <c r="CV149" i="2" s="1"/>
  <c r="CS148" i="2"/>
  <c r="CG148" i="2"/>
  <c r="CB148" i="2"/>
  <c r="BU148" i="2"/>
  <c r="BE148" i="2"/>
  <c r="AW148" i="2"/>
  <c r="AL148" i="2"/>
  <c r="W148" i="2"/>
  <c r="H148" i="2"/>
  <c r="CV148" i="2" s="1"/>
  <c r="CS147" i="2"/>
  <c r="CG147" i="2"/>
  <c r="CB147" i="2"/>
  <c r="BU147" i="2"/>
  <c r="BE147" i="2"/>
  <c r="AW147" i="2"/>
  <c r="AL147" i="2"/>
  <c r="W147" i="2"/>
  <c r="H147" i="2"/>
  <c r="CV147" i="2" s="1"/>
  <c r="CS146" i="2"/>
  <c r="N24" i="15" s="1"/>
  <c r="C24" i="68" s="1"/>
  <c r="CG146" i="2"/>
  <c r="L24" i="15" s="1"/>
  <c r="C24" i="64" s="1"/>
  <c r="CB146" i="2"/>
  <c r="K24" i="15" s="1"/>
  <c r="C24" i="62" s="1"/>
  <c r="BU146" i="2"/>
  <c r="J24" i="15" s="1"/>
  <c r="C24" i="58" s="1"/>
  <c r="BE146" i="2"/>
  <c r="I24" i="15" s="1"/>
  <c r="C24" i="56" s="1"/>
  <c r="AW146" i="2"/>
  <c r="H24" i="15" s="1"/>
  <c r="C24" i="54" s="1"/>
  <c r="AL146" i="2"/>
  <c r="W146" i="2"/>
  <c r="E24" i="15" s="1"/>
  <c r="C24" i="48" s="1"/>
  <c r="H146" i="2"/>
  <c r="CU145" i="2"/>
  <c r="CS145" i="2"/>
  <c r="CG145" i="2"/>
  <c r="CB145" i="2"/>
  <c r="BU145" i="2"/>
  <c r="BE145" i="2"/>
  <c r="AW145" i="2"/>
  <c r="AL145" i="2"/>
  <c r="W145" i="2"/>
  <c r="CV145" i="2" s="1"/>
  <c r="CU144" i="2"/>
  <c r="CS144" i="2"/>
  <c r="CG144" i="2"/>
  <c r="CB144" i="2"/>
  <c r="BU144" i="2"/>
  <c r="BE144" i="2"/>
  <c r="AW144" i="2"/>
  <c r="AL144" i="2"/>
  <c r="W144" i="2"/>
  <c r="CV144" i="2" s="1"/>
  <c r="CU143" i="2"/>
  <c r="CS143" i="2"/>
  <c r="CG143" i="2"/>
  <c r="CB143" i="2"/>
  <c r="BU143" i="2"/>
  <c r="BE143" i="2"/>
  <c r="AW143" i="2"/>
  <c r="AL143" i="2"/>
  <c r="W143" i="2"/>
  <c r="CV143" i="2" s="1"/>
  <c r="CU142" i="2"/>
  <c r="CS142" i="2"/>
  <c r="CG142" i="2"/>
  <c r="CB142" i="2"/>
  <c r="BU142" i="2"/>
  <c r="BE142" i="2"/>
  <c r="AW142" i="2"/>
  <c r="AL142" i="2"/>
  <c r="W142" i="2"/>
  <c r="CV142" i="2" s="1"/>
  <c r="CU141" i="2"/>
  <c r="CS141" i="2"/>
  <c r="CG141" i="2"/>
  <c r="CB141" i="2"/>
  <c r="BU141" i="2"/>
  <c r="BE141" i="2"/>
  <c r="AW141" i="2"/>
  <c r="AL141" i="2"/>
  <c r="W141" i="2"/>
  <c r="CV141" i="2" s="1"/>
  <c r="CU140" i="2"/>
  <c r="CS140" i="2"/>
  <c r="CG140" i="2"/>
  <c r="CB140" i="2"/>
  <c r="BU140" i="2"/>
  <c r="BE140" i="2"/>
  <c r="AW140" i="2"/>
  <c r="AL140" i="2"/>
  <c r="W140" i="2"/>
  <c r="CV140" i="2" s="1"/>
  <c r="CU139" i="2"/>
  <c r="CS139" i="2"/>
  <c r="CG139" i="2"/>
  <c r="CB139" i="2"/>
  <c r="BU139" i="2"/>
  <c r="BE139" i="2"/>
  <c r="AW139" i="2"/>
  <c r="AL139" i="2"/>
  <c r="W139" i="2"/>
  <c r="CV139" i="2" s="1"/>
  <c r="CU138" i="2"/>
  <c r="CS138" i="2"/>
  <c r="CG138" i="2"/>
  <c r="CB138" i="2"/>
  <c r="BU138" i="2"/>
  <c r="BE138" i="2"/>
  <c r="AW138" i="2"/>
  <c r="AL138" i="2"/>
  <c r="W138" i="2"/>
  <c r="CV138" i="2" s="1"/>
  <c r="CU137" i="2"/>
  <c r="CS137" i="2"/>
  <c r="CG137" i="2"/>
  <c r="CB137" i="2"/>
  <c r="BU137" i="2"/>
  <c r="BE137" i="2"/>
  <c r="AW137" i="2"/>
  <c r="AL137" i="2"/>
  <c r="W137" i="2"/>
  <c r="CV137" i="2" s="1"/>
  <c r="CU136" i="2"/>
  <c r="CS136" i="2"/>
  <c r="CG136" i="2"/>
  <c r="CB136" i="2"/>
  <c r="BU136" i="2"/>
  <c r="BE136" i="2"/>
  <c r="AW136" i="2"/>
  <c r="AL136" i="2"/>
  <c r="W136" i="2"/>
  <c r="CV136" i="2" s="1"/>
  <c r="CU135" i="2"/>
  <c r="CS135" i="2"/>
  <c r="CG135" i="2"/>
  <c r="CB135" i="2"/>
  <c r="BU135" i="2"/>
  <c r="BE135" i="2"/>
  <c r="AW135" i="2"/>
  <c r="AL135" i="2"/>
  <c r="W135" i="2"/>
  <c r="CV135" i="2" s="1"/>
  <c r="CU134" i="2"/>
  <c r="O23" i="15" s="1"/>
  <c r="C23" i="70" s="1"/>
  <c r="CS134" i="2"/>
  <c r="N23" i="15" s="1"/>
  <c r="C23" i="68" s="1"/>
  <c r="CG134" i="2"/>
  <c r="L23" i="15" s="1"/>
  <c r="C23" i="64" s="1"/>
  <c r="CB134" i="2"/>
  <c r="K23" i="15" s="1"/>
  <c r="C23" i="62" s="1"/>
  <c r="BU134" i="2"/>
  <c r="J23" i="15" s="1"/>
  <c r="C23" i="58" s="1"/>
  <c r="BE134" i="2"/>
  <c r="I23" i="15" s="1"/>
  <c r="C23" i="56" s="1"/>
  <c r="AW134" i="2"/>
  <c r="H23" i="15" s="1"/>
  <c r="C23" i="54" s="1"/>
  <c r="AL134" i="2"/>
  <c r="W134" i="2"/>
  <c r="E23" i="15" s="1"/>
  <c r="C23" i="48" s="1"/>
  <c r="CU133" i="2"/>
  <c r="CS133" i="2"/>
  <c r="CG133" i="2"/>
  <c r="CB133" i="2"/>
  <c r="BU133" i="2"/>
  <c r="BE133" i="2"/>
  <c r="AP133" i="2"/>
  <c r="AW133" i="2" s="1"/>
  <c r="AL133" i="2"/>
  <c r="W133" i="2"/>
  <c r="CV133" i="2" s="1"/>
  <c r="CU132" i="2"/>
  <c r="CS132" i="2"/>
  <c r="CG132" i="2"/>
  <c r="CB132" i="2"/>
  <c r="BU132" i="2"/>
  <c r="BE132" i="2"/>
  <c r="AP132" i="2"/>
  <c r="AW132" i="2" s="1"/>
  <c r="AL132" i="2"/>
  <c r="W132" i="2"/>
  <c r="CV132" i="2" s="1"/>
  <c r="CU131" i="2"/>
  <c r="CS131" i="2"/>
  <c r="CG131" i="2"/>
  <c r="CB131" i="2"/>
  <c r="BU131" i="2"/>
  <c r="BE131" i="2"/>
  <c r="AP131" i="2"/>
  <c r="AW131" i="2" s="1"/>
  <c r="AL131" i="2"/>
  <c r="W131" i="2"/>
  <c r="CV131" i="2" s="1"/>
  <c r="CU130" i="2"/>
  <c r="CS130" i="2"/>
  <c r="CG130" i="2"/>
  <c r="CB130" i="2"/>
  <c r="BU130" i="2"/>
  <c r="BE130" i="2"/>
  <c r="AP130" i="2"/>
  <c r="AW130" i="2" s="1"/>
  <c r="AL130" i="2"/>
  <c r="W130" i="2"/>
  <c r="CV130" i="2" s="1"/>
  <c r="CU129" i="2"/>
  <c r="CS129" i="2"/>
  <c r="CG129" i="2"/>
  <c r="CB129" i="2"/>
  <c r="BU129" i="2"/>
  <c r="BE129" i="2"/>
  <c r="AP129" i="2"/>
  <c r="AW129" i="2" s="1"/>
  <c r="AL129" i="2"/>
  <c r="W129" i="2"/>
  <c r="CV129" i="2" s="1"/>
  <c r="CU128" i="2"/>
  <c r="CS128" i="2"/>
  <c r="CG128" i="2"/>
  <c r="CB128" i="2"/>
  <c r="BU128" i="2"/>
  <c r="BE128" i="2"/>
  <c r="AP128" i="2"/>
  <c r="AW128" i="2" s="1"/>
  <c r="AL128" i="2"/>
  <c r="W128" i="2"/>
  <c r="CV128" i="2" s="1"/>
  <c r="CU127" i="2"/>
  <c r="CS127" i="2"/>
  <c r="CG127" i="2"/>
  <c r="CB127" i="2"/>
  <c r="BU127" i="2"/>
  <c r="BE127" i="2"/>
  <c r="AP127" i="2"/>
  <c r="AW127" i="2" s="1"/>
  <c r="AL127" i="2"/>
  <c r="W127" i="2"/>
  <c r="CV127" i="2" s="1"/>
  <c r="CU126" i="2"/>
  <c r="CS126" i="2"/>
  <c r="CG126" i="2"/>
  <c r="CB126" i="2"/>
  <c r="BU126" i="2"/>
  <c r="BE126" i="2"/>
  <c r="AP126" i="2"/>
  <c r="AW126" i="2" s="1"/>
  <c r="AL126" i="2"/>
  <c r="W126" i="2"/>
  <c r="CV126" i="2" s="1"/>
  <c r="CU125" i="2"/>
  <c r="CS125" i="2"/>
  <c r="CG125" i="2"/>
  <c r="CB125" i="2"/>
  <c r="BU125" i="2"/>
  <c r="BE125" i="2"/>
  <c r="AP125" i="2"/>
  <c r="AW125" i="2" s="1"/>
  <c r="AL125" i="2"/>
  <c r="W125" i="2"/>
  <c r="CV125" i="2" s="1"/>
  <c r="CU124" i="2"/>
  <c r="CS124" i="2"/>
  <c r="CG124" i="2"/>
  <c r="CB124" i="2"/>
  <c r="BU124" i="2"/>
  <c r="BE124" i="2"/>
  <c r="AP124" i="2"/>
  <c r="AW124" i="2" s="1"/>
  <c r="AL124" i="2"/>
  <c r="W124" i="2"/>
  <c r="CV124" i="2" s="1"/>
  <c r="CU123" i="2"/>
  <c r="CS123" i="2"/>
  <c r="CG123" i="2"/>
  <c r="CB123" i="2"/>
  <c r="BU123" i="2"/>
  <c r="BE123" i="2"/>
  <c r="AP123" i="2"/>
  <c r="AW123" i="2" s="1"/>
  <c r="AL123" i="2"/>
  <c r="W123" i="2"/>
  <c r="CV123" i="2" s="1"/>
  <c r="CU122" i="2"/>
  <c r="O22" i="15" s="1"/>
  <c r="C22" i="70" s="1"/>
  <c r="CS122" i="2"/>
  <c r="N22" i="15" s="1"/>
  <c r="C22" i="68" s="1"/>
  <c r="CG122" i="2"/>
  <c r="L22" i="15" s="1"/>
  <c r="C22" i="64" s="1"/>
  <c r="CB122" i="2"/>
  <c r="K22" i="15" s="1"/>
  <c r="C22" i="62" s="1"/>
  <c r="BU122" i="2"/>
  <c r="J22" i="15" s="1"/>
  <c r="C22" i="58" s="1"/>
  <c r="BE122" i="2"/>
  <c r="I22" i="15" s="1"/>
  <c r="C22" i="56" s="1"/>
  <c r="AP122" i="2"/>
  <c r="AO23" i="14" s="1"/>
  <c r="AL122" i="2"/>
  <c r="W122" i="2"/>
  <c r="E22" i="15" s="1"/>
  <c r="C22" i="48" s="1"/>
  <c r="CU121" i="2"/>
  <c r="CS121" i="2"/>
  <c r="CG121" i="2"/>
  <c r="CB121" i="2"/>
  <c r="BU121" i="2"/>
  <c r="BE121" i="2"/>
  <c r="AP121" i="2"/>
  <c r="AW121" i="2" s="1"/>
  <c r="AL121" i="2"/>
  <c r="W121" i="2"/>
  <c r="CV121" i="2" s="1"/>
  <c r="CU120" i="2"/>
  <c r="CS120" i="2"/>
  <c r="CG120" i="2"/>
  <c r="CB120" i="2"/>
  <c r="BU120" i="2"/>
  <c r="BE120" i="2"/>
  <c r="AP120" i="2"/>
  <c r="AW120" i="2" s="1"/>
  <c r="AL120" i="2"/>
  <c r="W120" i="2"/>
  <c r="CV120" i="2" s="1"/>
  <c r="CU119" i="2"/>
  <c r="CS119" i="2"/>
  <c r="CG119" i="2"/>
  <c r="CB119" i="2"/>
  <c r="BU119" i="2"/>
  <c r="BE119" i="2"/>
  <c r="AP119" i="2"/>
  <c r="AW119" i="2" s="1"/>
  <c r="AL119" i="2"/>
  <c r="W119" i="2"/>
  <c r="CV119" i="2" s="1"/>
  <c r="CU118" i="2"/>
  <c r="CS118" i="2"/>
  <c r="CG118" i="2"/>
  <c r="CB118" i="2"/>
  <c r="BU118" i="2"/>
  <c r="BE118" i="2"/>
  <c r="AP118" i="2"/>
  <c r="AW118" i="2" s="1"/>
  <c r="AL118" i="2"/>
  <c r="W118" i="2"/>
  <c r="CV118" i="2" s="1"/>
  <c r="CU117" i="2"/>
  <c r="CS117" i="2"/>
  <c r="CG117" i="2"/>
  <c r="CB117" i="2"/>
  <c r="BU117" i="2"/>
  <c r="BE117" i="2"/>
  <c r="AP117" i="2"/>
  <c r="AW117" i="2" s="1"/>
  <c r="AL117" i="2"/>
  <c r="W117" i="2"/>
  <c r="CV117" i="2" s="1"/>
  <c r="CU116" i="2"/>
  <c r="CS116" i="2"/>
  <c r="CG116" i="2"/>
  <c r="CB116" i="2"/>
  <c r="BU116" i="2"/>
  <c r="BE116" i="2"/>
  <c r="AP116" i="2"/>
  <c r="AW116" i="2" s="1"/>
  <c r="AL116" i="2"/>
  <c r="W116" i="2"/>
  <c r="CV116" i="2" s="1"/>
  <c r="CU115" i="2"/>
  <c r="CS115" i="2"/>
  <c r="CG115" i="2"/>
  <c r="CB115" i="2"/>
  <c r="BU115" i="2"/>
  <c r="BE115" i="2"/>
  <c r="AP115" i="2"/>
  <c r="AW115" i="2" s="1"/>
  <c r="AL115" i="2"/>
  <c r="W115" i="2"/>
  <c r="CV115" i="2" s="1"/>
  <c r="CU114" i="2"/>
  <c r="CS114" i="2"/>
  <c r="CG114" i="2"/>
  <c r="CB114" i="2"/>
  <c r="BU114" i="2"/>
  <c r="BE114" i="2"/>
  <c r="AP114" i="2"/>
  <c r="AW114" i="2" s="1"/>
  <c r="AL114" i="2"/>
  <c r="W114" i="2"/>
  <c r="CV114" i="2" s="1"/>
  <c r="CU113" i="2"/>
  <c r="CS113" i="2"/>
  <c r="CG113" i="2"/>
  <c r="CB113" i="2"/>
  <c r="BU113" i="2"/>
  <c r="BE113" i="2"/>
  <c r="AP113" i="2"/>
  <c r="AW113" i="2" s="1"/>
  <c r="AL113" i="2"/>
  <c r="W113" i="2"/>
  <c r="CV113" i="2" s="1"/>
  <c r="CU112" i="2"/>
  <c r="CS112" i="2"/>
  <c r="CG112" i="2"/>
  <c r="CB112" i="2"/>
  <c r="BU112" i="2"/>
  <c r="BE112" i="2"/>
  <c r="AP112" i="2"/>
  <c r="AW112" i="2" s="1"/>
  <c r="AL112" i="2"/>
  <c r="W112" i="2"/>
  <c r="CV112" i="2" s="1"/>
  <c r="CU111" i="2"/>
  <c r="CS111" i="2"/>
  <c r="CG111" i="2"/>
  <c r="CB111" i="2"/>
  <c r="BU111" i="2"/>
  <c r="BE111" i="2"/>
  <c r="AP111" i="2"/>
  <c r="AW111" i="2" s="1"/>
  <c r="AL111" i="2"/>
  <c r="W111" i="2"/>
  <c r="CV111" i="2" s="1"/>
  <c r="CU110" i="2"/>
  <c r="O21" i="15" s="1"/>
  <c r="C21" i="70" s="1"/>
  <c r="CS110" i="2"/>
  <c r="N21" i="15" s="1"/>
  <c r="C21" i="68" s="1"/>
  <c r="CG110" i="2"/>
  <c r="L21" i="15" s="1"/>
  <c r="C21" i="64" s="1"/>
  <c r="CB110" i="2"/>
  <c r="K21" i="15" s="1"/>
  <c r="C21" i="62" s="1"/>
  <c r="BU110" i="2"/>
  <c r="J21" i="15" s="1"/>
  <c r="C21" i="58" s="1"/>
  <c r="BE110" i="2"/>
  <c r="I21" i="15" s="1"/>
  <c r="C21" i="56" s="1"/>
  <c r="AP110" i="2"/>
  <c r="AO22" i="14" s="1"/>
  <c r="AL110" i="2"/>
  <c r="W110" i="2"/>
  <c r="E21" i="15" s="1"/>
  <c r="C21" i="48" s="1"/>
  <c r="CU109" i="2"/>
  <c r="CS109" i="2"/>
  <c r="CG109" i="2"/>
  <c r="CB109" i="2"/>
  <c r="BU109" i="2"/>
  <c r="BE109" i="2"/>
  <c r="AW109" i="2"/>
  <c r="AL109" i="2"/>
  <c r="W109" i="2"/>
  <c r="CV109" i="2" s="1"/>
  <c r="CU108" i="2"/>
  <c r="CS108" i="2"/>
  <c r="CG108" i="2"/>
  <c r="CB108" i="2"/>
  <c r="BU108" i="2"/>
  <c r="BE108" i="2"/>
  <c r="AW108" i="2"/>
  <c r="AL108" i="2"/>
  <c r="W108" i="2"/>
  <c r="CV108" i="2" s="1"/>
  <c r="CU107" i="2"/>
  <c r="CS107" i="2"/>
  <c r="CG107" i="2"/>
  <c r="CB107" i="2"/>
  <c r="BU107" i="2"/>
  <c r="BE107" i="2"/>
  <c r="AW107" i="2"/>
  <c r="AL107" i="2"/>
  <c r="W107" i="2"/>
  <c r="CV107" i="2" s="1"/>
  <c r="CU106" i="2"/>
  <c r="CS106" i="2"/>
  <c r="CG106" i="2"/>
  <c r="CB106" i="2"/>
  <c r="BU106" i="2"/>
  <c r="BE106" i="2"/>
  <c r="AW106" i="2"/>
  <c r="AL106" i="2"/>
  <c r="W106" i="2"/>
  <c r="CV106" i="2" s="1"/>
  <c r="CU105" i="2"/>
  <c r="CS105" i="2"/>
  <c r="CG105" i="2"/>
  <c r="CB105" i="2"/>
  <c r="BU105" i="2"/>
  <c r="BE105" i="2"/>
  <c r="AW105" i="2"/>
  <c r="AL105" i="2"/>
  <c r="W105" i="2"/>
  <c r="CV105" i="2" s="1"/>
  <c r="CU104" i="2"/>
  <c r="CS104" i="2"/>
  <c r="CG104" i="2"/>
  <c r="CB104" i="2"/>
  <c r="BU104" i="2"/>
  <c r="BE104" i="2"/>
  <c r="AW104" i="2"/>
  <c r="AL104" i="2"/>
  <c r="W104" i="2"/>
  <c r="CV104" i="2" s="1"/>
  <c r="CU103" i="2"/>
  <c r="CS103" i="2"/>
  <c r="CG103" i="2"/>
  <c r="CB103" i="2"/>
  <c r="BU103" i="2"/>
  <c r="BE103" i="2"/>
  <c r="AW103" i="2"/>
  <c r="AL103" i="2"/>
  <c r="W103" i="2"/>
  <c r="CV103" i="2" s="1"/>
  <c r="CU102" i="2"/>
  <c r="CS102" i="2"/>
  <c r="CG102" i="2"/>
  <c r="CB102" i="2"/>
  <c r="BU102" i="2"/>
  <c r="BE102" i="2"/>
  <c r="AW102" i="2"/>
  <c r="AL102" i="2"/>
  <c r="W102" i="2"/>
  <c r="CV102" i="2" s="1"/>
  <c r="CU101" i="2"/>
  <c r="CS101" i="2"/>
  <c r="CG101" i="2"/>
  <c r="CB101" i="2"/>
  <c r="BU101" i="2"/>
  <c r="BE101" i="2"/>
  <c r="AW101" i="2"/>
  <c r="AL101" i="2"/>
  <c r="W101" i="2"/>
  <c r="CV101" i="2" s="1"/>
  <c r="CU100" i="2"/>
  <c r="CS100" i="2"/>
  <c r="CG100" i="2"/>
  <c r="CB100" i="2"/>
  <c r="BU100" i="2"/>
  <c r="BE100" i="2"/>
  <c r="AW100" i="2"/>
  <c r="AL100" i="2"/>
  <c r="W100" i="2"/>
  <c r="CV100" i="2" s="1"/>
  <c r="CU99" i="2"/>
  <c r="CS99" i="2"/>
  <c r="CG99" i="2"/>
  <c r="CB99" i="2"/>
  <c r="BU99" i="2"/>
  <c r="BE99" i="2"/>
  <c r="AW99" i="2"/>
  <c r="AL99" i="2"/>
  <c r="W99" i="2"/>
  <c r="CV99" i="2" s="1"/>
  <c r="CU98" i="2"/>
  <c r="O20" i="15" s="1"/>
  <c r="C20" i="70" s="1"/>
  <c r="CS98" i="2"/>
  <c r="N20" i="15" s="1"/>
  <c r="C20" i="68" s="1"/>
  <c r="CG98" i="2"/>
  <c r="L20" i="15" s="1"/>
  <c r="C20" i="64" s="1"/>
  <c r="CB98" i="2"/>
  <c r="K20" i="15" s="1"/>
  <c r="C20" i="62" s="1"/>
  <c r="BU98" i="2"/>
  <c r="J20" i="15" s="1"/>
  <c r="C20" i="58" s="1"/>
  <c r="BE98" i="2"/>
  <c r="I20" i="15" s="1"/>
  <c r="C20" i="56" s="1"/>
  <c r="AW98" i="2"/>
  <c r="H20" i="15" s="1"/>
  <c r="C20" i="54" s="1"/>
  <c r="AL98" i="2"/>
  <c r="W98" i="2"/>
  <c r="E20" i="15" s="1"/>
  <c r="C20" i="48" s="1"/>
  <c r="CU97" i="2"/>
  <c r="CS97" i="2"/>
  <c r="CG97" i="2"/>
  <c r="CB97" i="2"/>
  <c r="BU97" i="2"/>
  <c r="BE97" i="2"/>
  <c r="AW97" i="2"/>
  <c r="AL97" i="2"/>
  <c r="W97" i="2"/>
  <c r="CV97" i="2" s="1"/>
  <c r="CU96" i="2"/>
  <c r="CS96" i="2"/>
  <c r="CG96" i="2"/>
  <c r="CB96" i="2"/>
  <c r="BU96" i="2"/>
  <c r="BE96" i="2"/>
  <c r="AW96" i="2"/>
  <c r="AL96" i="2"/>
  <c r="W96" i="2"/>
  <c r="CV96" i="2" s="1"/>
  <c r="CU95" i="2"/>
  <c r="CS95" i="2"/>
  <c r="CG95" i="2"/>
  <c r="CB95" i="2"/>
  <c r="BU95" i="2"/>
  <c r="BE95" i="2"/>
  <c r="AW95" i="2"/>
  <c r="AL95" i="2"/>
  <c r="W95" i="2"/>
  <c r="CV95" i="2" s="1"/>
  <c r="CU94" i="2"/>
  <c r="CS94" i="2"/>
  <c r="CG94" i="2"/>
  <c r="CB94" i="2"/>
  <c r="BU94" i="2"/>
  <c r="BE94" i="2"/>
  <c r="AW94" i="2"/>
  <c r="AL94" i="2"/>
  <c r="W94" i="2"/>
  <c r="CV94" i="2" s="1"/>
  <c r="CU93" i="2"/>
  <c r="CS93" i="2"/>
  <c r="CG93" i="2"/>
  <c r="CB93" i="2"/>
  <c r="BU93" i="2"/>
  <c r="BE93" i="2"/>
  <c r="AW93" i="2"/>
  <c r="AL93" i="2"/>
  <c r="W93" i="2"/>
  <c r="CV93" i="2" s="1"/>
  <c r="CU92" i="2"/>
  <c r="CS92" i="2"/>
  <c r="CG92" i="2"/>
  <c r="CB92" i="2"/>
  <c r="BU92" i="2"/>
  <c r="BE92" i="2"/>
  <c r="AW92" i="2"/>
  <c r="AL92" i="2"/>
  <c r="W92" i="2"/>
  <c r="CV92" i="2" s="1"/>
  <c r="CU91" i="2"/>
  <c r="CS91" i="2"/>
  <c r="CG91" i="2"/>
  <c r="CB91" i="2"/>
  <c r="BU91" i="2"/>
  <c r="BE91" i="2"/>
  <c r="AW91" i="2"/>
  <c r="AL91" i="2"/>
  <c r="W91" i="2"/>
  <c r="CV91" i="2" s="1"/>
  <c r="CU90" i="2"/>
  <c r="CS90" i="2"/>
  <c r="CG90" i="2"/>
  <c r="CB90" i="2"/>
  <c r="BU90" i="2"/>
  <c r="BE90" i="2"/>
  <c r="AW90" i="2"/>
  <c r="AL90" i="2"/>
  <c r="W90" i="2"/>
  <c r="CV90" i="2" s="1"/>
  <c r="CU89" i="2"/>
  <c r="CS89" i="2"/>
  <c r="CG89" i="2"/>
  <c r="CB89" i="2"/>
  <c r="BU89" i="2"/>
  <c r="BE89" i="2"/>
  <c r="AW89" i="2"/>
  <c r="AL89" i="2"/>
  <c r="W89" i="2"/>
  <c r="CV89" i="2" s="1"/>
  <c r="CU88" i="2"/>
  <c r="CS88" i="2"/>
  <c r="CG88" i="2"/>
  <c r="CB88" i="2"/>
  <c r="BU88" i="2"/>
  <c r="BE88" i="2"/>
  <c r="AW88" i="2"/>
  <c r="AL88" i="2"/>
  <c r="W88" i="2"/>
  <c r="CV88" i="2" s="1"/>
  <c r="CU87" i="2"/>
  <c r="CS87" i="2"/>
  <c r="CG87" i="2"/>
  <c r="CB87" i="2"/>
  <c r="BU87" i="2"/>
  <c r="BE87" i="2"/>
  <c r="AW87" i="2"/>
  <c r="AL87" i="2"/>
  <c r="W87" i="2"/>
  <c r="CV87" i="2" s="1"/>
  <c r="CU86" i="2"/>
  <c r="O19" i="15" s="1"/>
  <c r="C19" i="70" s="1"/>
  <c r="CS86" i="2"/>
  <c r="N19" i="15" s="1"/>
  <c r="C19" i="68" s="1"/>
  <c r="CG86" i="2"/>
  <c r="L19" i="15" s="1"/>
  <c r="C19" i="64" s="1"/>
  <c r="CB86" i="2"/>
  <c r="K19" i="15" s="1"/>
  <c r="C19" i="62" s="1"/>
  <c r="BU86" i="2"/>
  <c r="J19" i="15" s="1"/>
  <c r="C19" i="58" s="1"/>
  <c r="BE86" i="2"/>
  <c r="I19" i="15" s="1"/>
  <c r="C19" i="56" s="1"/>
  <c r="AW86" i="2"/>
  <c r="H19" i="15" s="1"/>
  <c r="C19" i="54" s="1"/>
  <c r="AL86" i="2"/>
  <c r="W86" i="2"/>
  <c r="E19" i="15" s="1"/>
  <c r="C19" i="48" s="1"/>
  <c r="CU85" i="2"/>
  <c r="CS85" i="2"/>
  <c r="CG85" i="2"/>
  <c r="CB85" i="2"/>
  <c r="BU85" i="2"/>
  <c r="BE85" i="2"/>
  <c r="AW85" i="2"/>
  <c r="AL85" i="2"/>
  <c r="W85" i="2"/>
  <c r="CV85" i="2" s="1"/>
  <c r="CU84" i="2"/>
  <c r="CS84" i="2"/>
  <c r="CG84" i="2"/>
  <c r="CB84" i="2"/>
  <c r="BU84" i="2"/>
  <c r="BE84" i="2"/>
  <c r="AW84" i="2"/>
  <c r="AL84" i="2"/>
  <c r="W84" i="2"/>
  <c r="CV84" i="2" s="1"/>
  <c r="CU83" i="2"/>
  <c r="CS83" i="2"/>
  <c r="CG83" i="2"/>
  <c r="CB83" i="2"/>
  <c r="BU83" i="2"/>
  <c r="BE83" i="2"/>
  <c r="AW83" i="2"/>
  <c r="AL83" i="2"/>
  <c r="W83" i="2"/>
  <c r="CV83" i="2" s="1"/>
  <c r="CU82" i="2"/>
  <c r="CS82" i="2"/>
  <c r="CG82" i="2"/>
  <c r="CB82" i="2"/>
  <c r="BU82" i="2"/>
  <c r="BE82" i="2"/>
  <c r="AW82" i="2"/>
  <c r="AL82" i="2"/>
  <c r="W82" i="2"/>
  <c r="CV82" i="2" s="1"/>
  <c r="CU81" i="2"/>
  <c r="CS81" i="2"/>
  <c r="CG81" i="2"/>
  <c r="CB81" i="2"/>
  <c r="BU81" i="2"/>
  <c r="BE81" i="2"/>
  <c r="AW81" i="2"/>
  <c r="AL81" i="2"/>
  <c r="W81" i="2"/>
  <c r="CV81" i="2" s="1"/>
  <c r="CU80" i="2"/>
  <c r="CS80" i="2"/>
  <c r="CG80" i="2"/>
  <c r="CB80" i="2"/>
  <c r="BU80" i="2"/>
  <c r="BE80" i="2"/>
  <c r="AW80" i="2"/>
  <c r="AL80" i="2"/>
  <c r="W80" i="2"/>
  <c r="CV80" i="2" s="1"/>
  <c r="CU79" i="2"/>
  <c r="CS79" i="2"/>
  <c r="CG79" i="2"/>
  <c r="CB79" i="2"/>
  <c r="BU79" i="2"/>
  <c r="BE79" i="2"/>
  <c r="AW79" i="2"/>
  <c r="AL79" i="2"/>
  <c r="W79" i="2"/>
  <c r="CV79" i="2" s="1"/>
  <c r="CU78" i="2"/>
  <c r="CS78" i="2"/>
  <c r="CG78" i="2"/>
  <c r="CB78" i="2"/>
  <c r="BU78" i="2"/>
  <c r="BE78" i="2"/>
  <c r="AW78" i="2"/>
  <c r="AL78" i="2"/>
  <c r="W78" i="2"/>
  <c r="CV78" i="2" s="1"/>
  <c r="CU77" i="2"/>
  <c r="CS77" i="2"/>
  <c r="CG77" i="2"/>
  <c r="CB77" i="2"/>
  <c r="BU77" i="2"/>
  <c r="BE77" i="2"/>
  <c r="AW77" i="2"/>
  <c r="AL77" i="2"/>
  <c r="W77" i="2"/>
  <c r="CV77" i="2" s="1"/>
  <c r="CU76" i="2"/>
  <c r="CS76" i="2"/>
  <c r="CG76" i="2"/>
  <c r="CB76" i="2"/>
  <c r="BU76" i="2"/>
  <c r="BE76" i="2"/>
  <c r="AW76" i="2"/>
  <c r="AL76" i="2"/>
  <c r="W76" i="2"/>
  <c r="CV76" i="2" s="1"/>
  <c r="CU75" i="2"/>
  <c r="CS75" i="2"/>
  <c r="CG75" i="2"/>
  <c r="CB75" i="2"/>
  <c r="BU75" i="2"/>
  <c r="BE75" i="2"/>
  <c r="AW75" i="2"/>
  <c r="AL75" i="2"/>
  <c r="W75" i="2"/>
  <c r="CV75" i="2" s="1"/>
  <c r="CU74" i="2"/>
  <c r="O18" i="15" s="1"/>
  <c r="C18" i="70" s="1"/>
  <c r="CS74" i="2"/>
  <c r="N18" i="15" s="1"/>
  <c r="C18" i="68" s="1"/>
  <c r="CG74" i="2"/>
  <c r="L18" i="15" s="1"/>
  <c r="C18" i="64" s="1"/>
  <c r="CB74" i="2"/>
  <c r="K18" i="15" s="1"/>
  <c r="C18" i="62" s="1"/>
  <c r="BU74" i="2"/>
  <c r="J18" i="15" s="1"/>
  <c r="C18" i="58" s="1"/>
  <c r="BE74" i="2"/>
  <c r="I18" i="15" s="1"/>
  <c r="C18" i="56" s="1"/>
  <c r="AW74" i="2"/>
  <c r="H18" i="15" s="1"/>
  <c r="C18" i="54" s="1"/>
  <c r="AL74" i="2"/>
  <c r="W74" i="2"/>
  <c r="E18" i="15" s="1"/>
  <c r="C18" i="48" s="1"/>
  <c r="CU73" i="2"/>
  <c r="CS73" i="2"/>
  <c r="CG73" i="2"/>
  <c r="CB73" i="2"/>
  <c r="BU73" i="2"/>
  <c r="BE73" i="2"/>
  <c r="AW73" i="2"/>
  <c r="AL73" i="2"/>
  <c r="W73" i="2"/>
  <c r="CV73" i="2" s="1"/>
  <c r="CU72" i="2"/>
  <c r="CS72" i="2"/>
  <c r="CG72" i="2"/>
  <c r="CB72" i="2"/>
  <c r="BU72" i="2"/>
  <c r="BE72" i="2"/>
  <c r="AW72" i="2"/>
  <c r="AL72" i="2"/>
  <c r="W72" i="2"/>
  <c r="CV72" i="2" s="1"/>
  <c r="CU71" i="2"/>
  <c r="CS71" i="2"/>
  <c r="CG71" i="2"/>
  <c r="CB71" i="2"/>
  <c r="BU71" i="2"/>
  <c r="BE71" i="2"/>
  <c r="AW71" i="2"/>
  <c r="AL71" i="2"/>
  <c r="W71" i="2"/>
  <c r="CV71" i="2" s="1"/>
  <c r="CU70" i="2"/>
  <c r="CS70" i="2"/>
  <c r="CG70" i="2"/>
  <c r="CB70" i="2"/>
  <c r="BU70" i="2"/>
  <c r="BE70" i="2"/>
  <c r="AW70" i="2"/>
  <c r="AL70" i="2"/>
  <c r="W70" i="2"/>
  <c r="CV70" i="2" s="1"/>
  <c r="CU69" i="2"/>
  <c r="CS69" i="2"/>
  <c r="CG69" i="2"/>
  <c r="CB69" i="2"/>
  <c r="BU69" i="2"/>
  <c r="BE69" i="2"/>
  <c r="AW69" i="2"/>
  <c r="AL69" i="2"/>
  <c r="W69" i="2"/>
  <c r="CV69" i="2" s="1"/>
  <c r="CU68" i="2"/>
  <c r="CS68" i="2"/>
  <c r="CG68" i="2"/>
  <c r="CB68" i="2"/>
  <c r="BU68" i="2"/>
  <c r="BE68" i="2"/>
  <c r="AW68" i="2"/>
  <c r="AL68" i="2"/>
  <c r="W68" i="2"/>
  <c r="CV68" i="2" s="1"/>
  <c r="CU67" i="2"/>
  <c r="CS67" i="2"/>
  <c r="CG67" i="2"/>
  <c r="CB67" i="2"/>
  <c r="BU67" i="2"/>
  <c r="BE67" i="2"/>
  <c r="AW67" i="2"/>
  <c r="AL67" i="2"/>
  <c r="W67" i="2"/>
  <c r="CV67" i="2" s="1"/>
  <c r="CU66" i="2"/>
  <c r="CS66" i="2"/>
  <c r="CG66" i="2"/>
  <c r="CB66" i="2"/>
  <c r="BU66" i="2"/>
  <c r="BE66" i="2"/>
  <c r="AW66" i="2"/>
  <c r="AL66" i="2"/>
  <c r="W66" i="2"/>
  <c r="CV66" i="2" s="1"/>
  <c r="CU65" i="2"/>
  <c r="CS65" i="2"/>
  <c r="CG65" i="2"/>
  <c r="CB65" i="2"/>
  <c r="BU65" i="2"/>
  <c r="BE65" i="2"/>
  <c r="AW65" i="2"/>
  <c r="AL65" i="2"/>
  <c r="W65" i="2"/>
  <c r="CV65" i="2" s="1"/>
  <c r="CU64" i="2"/>
  <c r="CS64" i="2"/>
  <c r="CG64" i="2"/>
  <c r="CB64" i="2"/>
  <c r="BU64" i="2"/>
  <c r="BE64" i="2"/>
  <c r="AW64" i="2"/>
  <c r="AL64" i="2"/>
  <c r="W64" i="2"/>
  <c r="CV64" i="2" s="1"/>
  <c r="CU63" i="2"/>
  <c r="CS63" i="2"/>
  <c r="CG63" i="2"/>
  <c r="CB63" i="2"/>
  <c r="BU63" i="2"/>
  <c r="BE63" i="2"/>
  <c r="AW63" i="2"/>
  <c r="AL63" i="2"/>
  <c r="W63" i="2"/>
  <c r="CV63" i="2" s="1"/>
  <c r="CU62" i="2"/>
  <c r="O17" i="15" s="1"/>
  <c r="C17" i="70" s="1"/>
  <c r="CS62" i="2"/>
  <c r="N17" i="15" s="1"/>
  <c r="C17" i="68" s="1"/>
  <c r="CG62" i="2"/>
  <c r="L17" i="15" s="1"/>
  <c r="C17" i="64" s="1"/>
  <c r="CB62" i="2"/>
  <c r="K17" i="15" s="1"/>
  <c r="C17" i="62" s="1"/>
  <c r="BU62" i="2"/>
  <c r="J17" i="15" s="1"/>
  <c r="C17" i="58" s="1"/>
  <c r="BE62" i="2"/>
  <c r="I17" i="15" s="1"/>
  <c r="C17" i="56" s="1"/>
  <c r="AW62" i="2"/>
  <c r="H17" i="15" s="1"/>
  <c r="C17" i="54" s="1"/>
  <c r="AL62" i="2"/>
  <c r="W62" i="2"/>
  <c r="E17" i="15" s="1"/>
  <c r="C17" i="48" s="1"/>
  <c r="CU61" i="2"/>
  <c r="CS61" i="2"/>
  <c r="CG61" i="2"/>
  <c r="CB61" i="2"/>
  <c r="BU61" i="2"/>
  <c r="BE61" i="2"/>
  <c r="AW61" i="2"/>
  <c r="AL61" i="2"/>
  <c r="W61" i="2"/>
  <c r="CV61" i="2" s="1"/>
  <c r="CU60" i="2"/>
  <c r="CS60" i="2"/>
  <c r="CG60" i="2"/>
  <c r="CB60" i="2"/>
  <c r="BU60" i="2"/>
  <c r="BE60" i="2"/>
  <c r="AW60" i="2"/>
  <c r="AL60" i="2"/>
  <c r="W60" i="2"/>
  <c r="CV60" i="2" s="1"/>
  <c r="CU59" i="2"/>
  <c r="CS59" i="2"/>
  <c r="CG59" i="2"/>
  <c r="CB59" i="2"/>
  <c r="BU59" i="2"/>
  <c r="BE59" i="2"/>
  <c r="AW59" i="2"/>
  <c r="AL59" i="2"/>
  <c r="W59" i="2"/>
  <c r="CV59" i="2" s="1"/>
  <c r="CU58" i="2"/>
  <c r="CS58" i="2"/>
  <c r="CG58" i="2"/>
  <c r="CB58" i="2"/>
  <c r="BU58" i="2"/>
  <c r="BE58" i="2"/>
  <c r="AW58" i="2"/>
  <c r="AL58" i="2"/>
  <c r="W58" i="2"/>
  <c r="CV58" i="2" s="1"/>
  <c r="CU57" i="2"/>
  <c r="CS57" i="2"/>
  <c r="CG57" i="2"/>
  <c r="CB57" i="2"/>
  <c r="BU57" i="2"/>
  <c r="BE57" i="2"/>
  <c r="AW57" i="2"/>
  <c r="AL57" i="2"/>
  <c r="W57" i="2"/>
  <c r="CV57" i="2" s="1"/>
  <c r="CU56" i="2"/>
  <c r="CS56" i="2"/>
  <c r="CG56" i="2"/>
  <c r="CB56" i="2"/>
  <c r="BU56" i="2"/>
  <c r="BE56" i="2"/>
  <c r="AW56" i="2"/>
  <c r="AL56" i="2"/>
  <c r="W56" i="2"/>
  <c r="CV56" i="2" s="1"/>
  <c r="CU55" i="2"/>
  <c r="CS55" i="2"/>
  <c r="CG55" i="2"/>
  <c r="CB55" i="2"/>
  <c r="BU55" i="2"/>
  <c r="BE55" i="2"/>
  <c r="AW55" i="2"/>
  <c r="AL55" i="2"/>
  <c r="W55" i="2"/>
  <c r="CV55" i="2" s="1"/>
  <c r="CU54" i="2"/>
  <c r="CS54" i="2"/>
  <c r="CG54" i="2"/>
  <c r="CB54" i="2"/>
  <c r="BU54" i="2"/>
  <c r="BE54" i="2"/>
  <c r="AW54" i="2"/>
  <c r="AL54" i="2"/>
  <c r="W54" i="2"/>
  <c r="CV54" i="2" s="1"/>
  <c r="CU53" i="2"/>
  <c r="CS53" i="2"/>
  <c r="CG53" i="2"/>
  <c r="CB53" i="2"/>
  <c r="BU53" i="2"/>
  <c r="BE53" i="2"/>
  <c r="AW53" i="2"/>
  <c r="AL53" i="2"/>
  <c r="W53" i="2"/>
  <c r="CV53" i="2" s="1"/>
  <c r="CU52" i="2"/>
  <c r="CS52" i="2"/>
  <c r="CG52" i="2"/>
  <c r="CB52" i="2"/>
  <c r="BU52" i="2"/>
  <c r="BE52" i="2"/>
  <c r="AW52" i="2"/>
  <c r="AL52" i="2"/>
  <c r="W52" i="2"/>
  <c r="CV52" i="2" s="1"/>
  <c r="CU51" i="2"/>
  <c r="CS51" i="2"/>
  <c r="CG51" i="2"/>
  <c r="CB51" i="2"/>
  <c r="BU51" i="2"/>
  <c r="BE51" i="2"/>
  <c r="AW51" i="2"/>
  <c r="AL51" i="2"/>
  <c r="W51" i="2"/>
  <c r="CV51" i="2" s="1"/>
  <c r="CU50" i="2"/>
  <c r="O16" i="15" s="1"/>
  <c r="C16" i="70" s="1"/>
  <c r="CS50" i="2"/>
  <c r="N16" i="15" s="1"/>
  <c r="C16" i="68" s="1"/>
  <c r="CG50" i="2"/>
  <c r="L16" i="15" s="1"/>
  <c r="C16" i="64" s="1"/>
  <c r="CB50" i="2"/>
  <c r="K16" i="15" s="1"/>
  <c r="C16" i="62" s="1"/>
  <c r="BU50" i="2"/>
  <c r="J16" i="15" s="1"/>
  <c r="C16" i="58" s="1"/>
  <c r="BE50" i="2"/>
  <c r="I16" i="15" s="1"/>
  <c r="C16" i="56" s="1"/>
  <c r="AW50" i="2"/>
  <c r="H16" i="15" s="1"/>
  <c r="C16" i="54" s="1"/>
  <c r="AL50" i="2"/>
  <c r="W50" i="2"/>
  <c r="E16" i="15" s="1"/>
  <c r="C16" i="48" s="1"/>
  <c r="CU49" i="2"/>
  <c r="CS49" i="2"/>
  <c r="CG49" i="2"/>
  <c r="CB49" i="2"/>
  <c r="BU49" i="2"/>
  <c r="BE49" i="2"/>
  <c r="AW49" i="2"/>
  <c r="AL49" i="2"/>
  <c r="W49" i="2"/>
  <c r="CV49" i="2" s="1"/>
  <c r="CU48" i="2"/>
  <c r="CS48" i="2"/>
  <c r="CG48" i="2"/>
  <c r="CB48" i="2"/>
  <c r="BU48" i="2"/>
  <c r="BE48" i="2"/>
  <c r="AW48" i="2"/>
  <c r="AL48" i="2"/>
  <c r="W48" i="2"/>
  <c r="CV48" i="2" s="1"/>
  <c r="CU47" i="2"/>
  <c r="CS47" i="2"/>
  <c r="CG47" i="2"/>
  <c r="CB47" i="2"/>
  <c r="BU47" i="2"/>
  <c r="BE47" i="2"/>
  <c r="AW47" i="2"/>
  <c r="AL47" i="2"/>
  <c r="W47" i="2"/>
  <c r="CV47" i="2" s="1"/>
  <c r="CU46" i="2"/>
  <c r="CS46" i="2"/>
  <c r="CG46" i="2"/>
  <c r="CB46" i="2"/>
  <c r="BU46" i="2"/>
  <c r="BE46" i="2"/>
  <c r="AW46" i="2"/>
  <c r="AL46" i="2"/>
  <c r="W46" i="2"/>
  <c r="CV46" i="2" s="1"/>
  <c r="CU45" i="2"/>
  <c r="CS45" i="2"/>
  <c r="CG45" i="2"/>
  <c r="CB45" i="2"/>
  <c r="BU45" i="2"/>
  <c r="BE45" i="2"/>
  <c r="AW45" i="2"/>
  <c r="AL45" i="2"/>
  <c r="W45" i="2"/>
  <c r="CV45" i="2" s="1"/>
  <c r="CU44" i="2"/>
  <c r="CS44" i="2"/>
  <c r="CG44" i="2"/>
  <c r="CB44" i="2"/>
  <c r="BU44" i="2"/>
  <c r="BE44" i="2"/>
  <c r="AW44" i="2"/>
  <c r="AL44" i="2"/>
  <c r="W44" i="2"/>
  <c r="CV44" i="2" s="1"/>
  <c r="CU43" i="2"/>
  <c r="CS43" i="2"/>
  <c r="CG43" i="2"/>
  <c r="CB43" i="2"/>
  <c r="BU43" i="2"/>
  <c r="BE43" i="2"/>
  <c r="AW43" i="2"/>
  <c r="AL43" i="2"/>
  <c r="W43" i="2"/>
  <c r="CV43" i="2" s="1"/>
  <c r="CU42" i="2"/>
  <c r="CS42" i="2"/>
  <c r="CG42" i="2"/>
  <c r="CB42" i="2"/>
  <c r="BU42" i="2"/>
  <c r="BE42" i="2"/>
  <c r="AW42" i="2"/>
  <c r="AL42" i="2"/>
  <c r="W42" i="2"/>
  <c r="CV42" i="2" s="1"/>
  <c r="CU41" i="2"/>
  <c r="CS41" i="2"/>
  <c r="CG41" i="2"/>
  <c r="CB41" i="2"/>
  <c r="BU41" i="2"/>
  <c r="BE41" i="2"/>
  <c r="AW41" i="2"/>
  <c r="AL41" i="2"/>
  <c r="W41" i="2"/>
  <c r="CV41" i="2" s="1"/>
  <c r="CU40" i="2"/>
  <c r="CS40" i="2"/>
  <c r="CG40" i="2"/>
  <c r="CB40" i="2"/>
  <c r="BU40" i="2"/>
  <c r="BE40" i="2"/>
  <c r="AW40" i="2"/>
  <c r="AL40" i="2"/>
  <c r="W40" i="2"/>
  <c r="CV40" i="2" s="1"/>
  <c r="CU39" i="2"/>
  <c r="CS39" i="2"/>
  <c r="CG39" i="2"/>
  <c r="CB39" i="2"/>
  <c r="BU39" i="2"/>
  <c r="BE39" i="2"/>
  <c r="AW39" i="2"/>
  <c r="AL39" i="2"/>
  <c r="W39" i="2"/>
  <c r="CV39" i="2" s="1"/>
  <c r="CU38" i="2"/>
  <c r="O15" i="15" s="1"/>
  <c r="C15" i="70" s="1"/>
  <c r="CS38" i="2"/>
  <c r="N15" i="15" s="1"/>
  <c r="C15" i="68" s="1"/>
  <c r="CG38" i="2"/>
  <c r="L15" i="15" s="1"/>
  <c r="C15" i="64" s="1"/>
  <c r="CB38" i="2"/>
  <c r="K15" i="15" s="1"/>
  <c r="C15" i="62" s="1"/>
  <c r="BU38" i="2"/>
  <c r="J15" i="15" s="1"/>
  <c r="C15" i="58" s="1"/>
  <c r="BE38" i="2"/>
  <c r="I15" i="15" s="1"/>
  <c r="C15" i="56" s="1"/>
  <c r="AW38" i="2"/>
  <c r="H15" i="15" s="1"/>
  <c r="C15" i="54" s="1"/>
  <c r="AL38" i="2"/>
  <c r="W38" i="2"/>
  <c r="E15" i="15" s="1"/>
  <c r="C15" i="48" s="1"/>
  <c r="CU37" i="2"/>
  <c r="CS37" i="2"/>
  <c r="CG37" i="2"/>
  <c r="CB37" i="2"/>
  <c r="BU37" i="2"/>
  <c r="BE37" i="2"/>
  <c r="AW37" i="2"/>
  <c r="AL37" i="2"/>
  <c r="W37" i="2"/>
  <c r="T37" i="2"/>
  <c r="CV37" i="2" s="1"/>
  <c r="CU36" i="2"/>
  <c r="CS36" i="2"/>
  <c r="CG36" i="2"/>
  <c r="CB36" i="2"/>
  <c r="BU36" i="2"/>
  <c r="BE36" i="2"/>
  <c r="AW36" i="2"/>
  <c r="AL36" i="2"/>
  <c r="W36" i="2"/>
  <c r="T36" i="2"/>
  <c r="CV36" i="2" s="1"/>
  <c r="CU35" i="2"/>
  <c r="CS35" i="2"/>
  <c r="CG35" i="2"/>
  <c r="CB35" i="2"/>
  <c r="BU35" i="2"/>
  <c r="BE35" i="2"/>
  <c r="AW35" i="2"/>
  <c r="AL35" i="2"/>
  <c r="W35" i="2"/>
  <c r="T35" i="2"/>
  <c r="CV35" i="2" s="1"/>
  <c r="CU34" i="2"/>
  <c r="CS34" i="2"/>
  <c r="CG34" i="2"/>
  <c r="CB34" i="2"/>
  <c r="BU34" i="2"/>
  <c r="BE34" i="2"/>
  <c r="AW34" i="2"/>
  <c r="AL34" i="2"/>
  <c r="W34" i="2"/>
  <c r="T34" i="2"/>
  <c r="CV34" i="2" s="1"/>
  <c r="CU33" i="2"/>
  <c r="CS33" i="2"/>
  <c r="CG33" i="2"/>
  <c r="CB33" i="2"/>
  <c r="BU33" i="2"/>
  <c r="BE33" i="2"/>
  <c r="AW33" i="2"/>
  <c r="AL33" i="2"/>
  <c r="W33" i="2"/>
  <c r="T33" i="2"/>
  <c r="CV33" i="2" s="1"/>
  <c r="CU32" i="2"/>
  <c r="CS32" i="2"/>
  <c r="CG32" i="2"/>
  <c r="CB32" i="2"/>
  <c r="BU32" i="2"/>
  <c r="BE32" i="2"/>
  <c r="AW32" i="2"/>
  <c r="AL32" i="2"/>
  <c r="W32" i="2"/>
  <c r="T32" i="2"/>
  <c r="CV32" i="2" s="1"/>
  <c r="CU31" i="2"/>
  <c r="CS31" i="2"/>
  <c r="CG31" i="2"/>
  <c r="CB31" i="2"/>
  <c r="BU31" i="2"/>
  <c r="BE31" i="2"/>
  <c r="AW31" i="2"/>
  <c r="AL31" i="2"/>
  <c r="W31" i="2"/>
  <c r="T31" i="2"/>
  <c r="CV31" i="2" s="1"/>
  <c r="CU30" i="2"/>
  <c r="CS30" i="2"/>
  <c r="CG30" i="2"/>
  <c r="CB30" i="2"/>
  <c r="BU30" i="2"/>
  <c r="BE30" i="2"/>
  <c r="AW30" i="2"/>
  <c r="AL30" i="2"/>
  <c r="W30" i="2"/>
  <c r="T30" i="2"/>
  <c r="CV30" i="2" s="1"/>
  <c r="CU29" i="2"/>
  <c r="CS29" i="2"/>
  <c r="CG29" i="2"/>
  <c r="CB29" i="2"/>
  <c r="BU29" i="2"/>
  <c r="BE29" i="2"/>
  <c r="AW29" i="2"/>
  <c r="AL29" i="2"/>
  <c r="W29" i="2"/>
  <c r="T29" i="2"/>
  <c r="CV29" i="2" s="1"/>
  <c r="CU28" i="2"/>
  <c r="CS28" i="2"/>
  <c r="CG28" i="2"/>
  <c r="CB28" i="2"/>
  <c r="BU28" i="2"/>
  <c r="BE28" i="2"/>
  <c r="AW28" i="2"/>
  <c r="AL28" i="2"/>
  <c r="W28" i="2"/>
  <c r="T28" i="2"/>
  <c r="CV28" i="2" s="1"/>
  <c r="CU27" i="2"/>
  <c r="CS27" i="2"/>
  <c r="CG27" i="2"/>
  <c r="CB27" i="2"/>
  <c r="BU27" i="2"/>
  <c r="BE27" i="2"/>
  <c r="AW27" i="2"/>
  <c r="AL27" i="2"/>
  <c r="W27" i="2"/>
  <c r="T27" i="2"/>
  <c r="CV27" i="2" s="1"/>
  <c r="CU26" i="2"/>
  <c r="O14" i="15" s="1"/>
  <c r="C14" i="70" s="1"/>
  <c r="CS26" i="2"/>
  <c r="N14" i="15" s="1"/>
  <c r="C14" i="68" s="1"/>
  <c r="CG26" i="2"/>
  <c r="L14" i="15" s="1"/>
  <c r="C14" i="64" s="1"/>
  <c r="CB26" i="2"/>
  <c r="K14" i="15" s="1"/>
  <c r="C14" i="62" s="1"/>
  <c r="BU26" i="2"/>
  <c r="J14" i="15" s="1"/>
  <c r="C14" i="58" s="1"/>
  <c r="BE26" i="2"/>
  <c r="I14" i="15" s="1"/>
  <c r="C14" i="56" s="1"/>
  <c r="AW26" i="2"/>
  <c r="H14" i="15" s="1"/>
  <c r="C14" i="54" s="1"/>
  <c r="AL26" i="2"/>
  <c r="G14" i="15" s="1"/>
  <c r="C14" i="52" s="1"/>
  <c r="W26" i="2"/>
  <c r="E14" i="15" s="1"/>
  <c r="C14" i="48" s="1"/>
  <c r="T26" i="2"/>
  <c r="D14" i="15" s="1"/>
  <c r="C14" i="46" s="1"/>
  <c r="CU25" i="2"/>
  <c r="CS25" i="2"/>
  <c r="CG25" i="2"/>
  <c r="CB25" i="2"/>
  <c r="BU25" i="2"/>
  <c r="BE25" i="2"/>
  <c r="AW25" i="2"/>
  <c r="AL25" i="2"/>
  <c r="W25" i="2"/>
  <c r="T25" i="2"/>
  <c r="CV25" i="2" s="1"/>
  <c r="CU24" i="2"/>
  <c r="CS24" i="2"/>
  <c r="CG24" i="2"/>
  <c r="CB24" i="2"/>
  <c r="BU24" i="2"/>
  <c r="BE24" i="2"/>
  <c r="AW24" i="2"/>
  <c r="AL24" i="2"/>
  <c r="W24" i="2"/>
  <c r="T24" i="2"/>
  <c r="CV24" i="2" s="1"/>
  <c r="CU23" i="2"/>
  <c r="CS23" i="2"/>
  <c r="CG23" i="2"/>
  <c r="CB23" i="2"/>
  <c r="BU23" i="2"/>
  <c r="BE23" i="2"/>
  <c r="AW23" i="2"/>
  <c r="AL23" i="2"/>
  <c r="W23" i="2"/>
  <c r="T23" i="2"/>
  <c r="CV23" i="2" s="1"/>
  <c r="CU22" i="2"/>
  <c r="CS22" i="2"/>
  <c r="CG22" i="2"/>
  <c r="CB22" i="2"/>
  <c r="BU22" i="2"/>
  <c r="BE22" i="2"/>
  <c r="AW22" i="2"/>
  <c r="AL22" i="2"/>
  <c r="W22" i="2"/>
  <c r="T22" i="2"/>
  <c r="CV22" i="2" s="1"/>
  <c r="CU21" i="2"/>
  <c r="CS21" i="2"/>
  <c r="CG21" i="2"/>
  <c r="CB21" i="2"/>
  <c r="BU21" i="2"/>
  <c r="BE21" i="2"/>
  <c r="AW21" i="2"/>
  <c r="AL21" i="2"/>
  <c r="W21" i="2"/>
  <c r="T21" i="2"/>
  <c r="CV21" i="2" s="1"/>
  <c r="CU20" i="2"/>
  <c r="CS20" i="2"/>
  <c r="CG20" i="2"/>
  <c r="CB20" i="2"/>
  <c r="BU20" i="2"/>
  <c r="BE20" i="2"/>
  <c r="AW20" i="2"/>
  <c r="AL20" i="2"/>
  <c r="W20" i="2"/>
  <c r="T20" i="2"/>
  <c r="CV20" i="2" s="1"/>
  <c r="CU19" i="2"/>
  <c r="CS19" i="2"/>
  <c r="CG19" i="2"/>
  <c r="CB19" i="2"/>
  <c r="BU19" i="2"/>
  <c r="BE19" i="2"/>
  <c r="AW19" i="2"/>
  <c r="AL19" i="2"/>
  <c r="W19" i="2"/>
  <c r="T19" i="2"/>
  <c r="CV19" i="2" s="1"/>
  <c r="CU18" i="2"/>
  <c r="CS18" i="2"/>
  <c r="CG18" i="2"/>
  <c r="CB18" i="2"/>
  <c r="BU18" i="2"/>
  <c r="BE18" i="2"/>
  <c r="AW18" i="2"/>
  <c r="AL18" i="2"/>
  <c r="W18" i="2"/>
  <c r="T18" i="2"/>
  <c r="CV18" i="2" s="1"/>
  <c r="CU17" i="2"/>
  <c r="CS17" i="2"/>
  <c r="CG17" i="2"/>
  <c r="CB17" i="2"/>
  <c r="BU17" i="2"/>
  <c r="BE17" i="2"/>
  <c r="AW17" i="2"/>
  <c r="AL17" i="2"/>
  <c r="W17" i="2"/>
  <c r="T17" i="2"/>
  <c r="CV17" i="2" s="1"/>
  <c r="CU16" i="2"/>
  <c r="CS16" i="2"/>
  <c r="CG16" i="2"/>
  <c r="CB16" i="2"/>
  <c r="BU16" i="2"/>
  <c r="BE16" i="2"/>
  <c r="AW16" i="2"/>
  <c r="AL16" i="2"/>
  <c r="W16" i="2"/>
  <c r="T16" i="2"/>
  <c r="CV16" i="2" s="1"/>
  <c r="CU15" i="2"/>
  <c r="CS15" i="2"/>
  <c r="CG15" i="2"/>
  <c r="CB15" i="2"/>
  <c r="BU15" i="2"/>
  <c r="BE15" i="2"/>
  <c r="AW15" i="2"/>
  <c r="AL15" i="2"/>
  <c r="W15" i="2"/>
  <c r="T15" i="2"/>
  <c r="CV15" i="2" s="1"/>
  <c r="CU14" i="2"/>
  <c r="O13" i="15" s="1"/>
  <c r="C13" i="70" s="1"/>
  <c r="CS14" i="2"/>
  <c r="N13" i="15" s="1"/>
  <c r="C13" i="68" s="1"/>
  <c r="CG14" i="2"/>
  <c r="L13" i="15" s="1"/>
  <c r="C13" i="64" s="1"/>
  <c r="CB14" i="2"/>
  <c r="K13" i="15" s="1"/>
  <c r="C13" i="62" s="1"/>
  <c r="BU14" i="2"/>
  <c r="J13" i="15" s="1"/>
  <c r="C13" i="58" s="1"/>
  <c r="BE14" i="2"/>
  <c r="I13" i="15" s="1"/>
  <c r="C13" i="56" s="1"/>
  <c r="AW14" i="2"/>
  <c r="H13" i="15" s="1"/>
  <c r="C13" i="54" s="1"/>
  <c r="AL14" i="2"/>
  <c r="W14" i="2"/>
  <c r="E13" i="15" s="1"/>
  <c r="C13" i="48" s="1"/>
  <c r="T14" i="2"/>
  <c r="D13" i="15" s="1"/>
  <c r="C13" i="46" s="1"/>
  <c r="B9" i="2"/>
  <c r="B8" i="2"/>
  <c r="B6" i="2"/>
  <c r="B5" i="2"/>
  <c r="B9" i="13"/>
  <c r="B8" i="13"/>
  <c r="B6" i="13"/>
  <c r="B5" i="13"/>
  <c r="B9" i="12"/>
  <c r="B8" i="12"/>
  <c r="B6" i="12"/>
  <c r="B5" i="12"/>
  <c r="K33" i="11"/>
  <c r="B33" i="62" s="1"/>
  <c r="D33" i="11"/>
  <c r="B33" i="46" s="1"/>
  <c r="K32" i="11"/>
  <c r="B32" i="62" s="1"/>
  <c r="D32" i="11"/>
  <c r="B32" i="46" s="1"/>
  <c r="O31" i="11"/>
  <c r="B31" i="70" s="1"/>
  <c r="G31" i="11"/>
  <c r="B31" i="52" s="1"/>
  <c r="E31" i="11"/>
  <c r="B31" i="48" s="1"/>
  <c r="O30" i="11"/>
  <c r="B30" i="70" s="1"/>
  <c r="M30" i="11"/>
  <c r="B30" i="66" s="1"/>
  <c r="J30" i="11"/>
  <c r="B30" i="58" s="1"/>
  <c r="I30" i="11"/>
  <c r="B30" i="56" s="1"/>
  <c r="G30" i="11"/>
  <c r="B30" i="52" s="1"/>
  <c r="E30" i="11"/>
  <c r="B30" i="48" s="1"/>
  <c r="D30" i="11"/>
  <c r="B30" i="46" s="1"/>
  <c r="B30" i="11"/>
  <c r="B30" i="42" s="1"/>
  <c r="O29" i="11"/>
  <c r="B29" i="70" s="1"/>
  <c r="N29" i="11"/>
  <c r="B29" i="68" s="1"/>
  <c r="M29" i="11"/>
  <c r="B29" i="66" s="1"/>
  <c r="L29" i="11"/>
  <c r="B29" i="64" s="1"/>
  <c r="K29" i="11"/>
  <c r="B29" i="62" s="1"/>
  <c r="J29" i="11"/>
  <c r="B29" i="58" s="1"/>
  <c r="I29" i="11"/>
  <c r="B29" i="56" s="1"/>
  <c r="H29" i="11"/>
  <c r="B29" i="54" s="1"/>
  <c r="G29" i="11"/>
  <c r="B29" i="52" s="1"/>
  <c r="F29" i="11"/>
  <c r="B29" i="50" s="1"/>
  <c r="E29" i="11"/>
  <c r="B29" i="48" s="1"/>
  <c r="D29" i="11"/>
  <c r="B29" i="46" s="1"/>
  <c r="C29" i="11"/>
  <c r="B29" i="44" s="1"/>
  <c r="B29" i="11"/>
  <c r="B29" i="42" s="1"/>
  <c r="O28" i="11"/>
  <c r="B28" i="70" s="1"/>
  <c r="N28" i="11"/>
  <c r="B28" i="68" s="1"/>
  <c r="M28" i="11"/>
  <c r="B28" i="66" s="1"/>
  <c r="L28" i="11"/>
  <c r="B28" i="64" s="1"/>
  <c r="K28" i="11"/>
  <c r="B28" i="62" s="1"/>
  <c r="J28" i="11"/>
  <c r="B28" i="58" s="1"/>
  <c r="I28" i="11"/>
  <c r="B28" i="56" s="1"/>
  <c r="H28" i="11"/>
  <c r="B28" i="54" s="1"/>
  <c r="G28" i="11"/>
  <c r="B28" i="52" s="1"/>
  <c r="F28" i="11"/>
  <c r="B28" i="50" s="1"/>
  <c r="E28" i="11"/>
  <c r="B28" i="48" s="1"/>
  <c r="D28" i="11"/>
  <c r="B28" i="46" s="1"/>
  <c r="C28" i="11"/>
  <c r="B28" i="44" s="1"/>
  <c r="B28" i="11"/>
  <c r="B28" i="42" s="1"/>
  <c r="O27" i="11"/>
  <c r="B27" i="70" s="1"/>
  <c r="N27" i="11"/>
  <c r="B27" i="68" s="1"/>
  <c r="M27" i="11"/>
  <c r="B27" i="66" s="1"/>
  <c r="L27" i="11"/>
  <c r="B27" i="64" s="1"/>
  <c r="K27" i="11"/>
  <c r="B27" i="62" s="1"/>
  <c r="J27" i="11"/>
  <c r="B27" i="58" s="1"/>
  <c r="I27" i="11"/>
  <c r="B27" i="56" s="1"/>
  <c r="H27" i="11"/>
  <c r="B27" i="54" s="1"/>
  <c r="G27" i="11"/>
  <c r="B27" i="52" s="1"/>
  <c r="F27" i="11"/>
  <c r="B27" i="50" s="1"/>
  <c r="E27" i="11"/>
  <c r="B27" i="48" s="1"/>
  <c r="D27" i="11"/>
  <c r="B27" i="46" s="1"/>
  <c r="C27" i="11"/>
  <c r="B27" i="44" s="1"/>
  <c r="B27" i="11"/>
  <c r="B27" i="42" s="1"/>
  <c r="O26" i="11"/>
  <c r="B26" i="70" s="1"/>
  <c r="N26" i="11"/>
  <c r="B26" i="68" s="1"/>
  <c r="M26" i="11"/>
  <c r="B26" i="66" s="1"/>
  <c r="L26" i="11"/>
  <c r="B26" i="64" s="1"/>
  <c r="K26" i="11"/>
  <c r="B26" i="62" s="1"/>
  <c r="J26" i="11"/>
  <c r="B26" i="58" s="1"/>
  <c r="I26" i="11"/>
  <c r="B26" i="56" s="1"/>
  <c r="H26" i="11"/>
  <c r="B26" i="54" s="1"/>
  <c r="G26" i="11"/>
  <c r="B26" i="52" s="1"/>
  <c r="F26" i="11"/>
  <c r="B26" i="50" s="1"/>
  <c r="E26" i="11"/>
  <c r="B26" i="48" s="1"/>
  <c r="D26" i="11"/>
  <c r="B26" i="46" s="1"/>
  <c r="C26" i="11"/>
  <c r="B26" i="44" s="1"/>
  <c r="B26" i="11"/>
  <c r="B26" i="42" s="1"/>
  <c r="O25" i="11"/>
  <c r="B25" i="70" s="1"/>
  <c r="N25" i="11"/>
  <c r="B25" i="68" s="1"/>
  <c r="M25" i="11"/>
  <c r="B25" i="66" s="1"/>
  <c r="L25" i="11"/>
  <c r="B25" i="64" s="1"/>
  <c r="K25" i="11"/>
  <c r="B25" i="62" s="1"/>
  <c r="J25" i="11"/>
  <c r="B25" i="58" s="1"/>
  <c r="I25" i="11"/>
  <c r="B25" i="56" s="1"/>
  <c r="H25" i="11"/>
  <c r="B25" i="54" s="1"/>
  <c r="G25" i="11"/>
  <c r="B25" i="52" s="1"/>
  <c r="F25" i="11"/>
  <c r="B25" i="50" s="1"/>
  <c r="E25" i="11"/>
  <c r="B25" i="48" s="1"/>
  <c r="D25" i="11"/>
  <c r="B25" i="46" s="1"/>
  <c r="C25" i="11"/>
  <c r="B25" i="44" s="1"/>
  <c r="B25" i="11"/>
  <c r="B25" i="42" s="1"/>
  <c r="O24" i="11"/>
  <c r="B24" i="70" s="1"/>
  <c r="N24" i="11"/>
  <c r="M24" i="11"/>
  <c r="B24" i="66" s="1"/>
  <c r="L24" i="11"/>
  <c r="B24" i="64" s="1"/>
  <c r="K24" i="11"/>
  <c r="B24" i="62" s="1"/>
  <c r="J24" i="11"/>
  <c r="B24" i="58" s="1"/>
  <c r="I24" i="11"/>
  <c r="B24" i="56" s="1"/>
  <c r="H24" i="11"/>
  <c r="B24" i="54" s="1"/>
  <c r="G24" i="11"/>
  <c r="B24" i="52" s="1"/>
  <c r="F24" i="11"/>
  <c r="B24" i="50" s="1"/>
  <c r="E24" i="11"/>
  <c r="B24" i="48" s="1"/>
  <c r="D24" i="11"/>
  <c r="B24" i="46" s="1"/>
  <c r="C24" i="11"/>
  <c r="B24" i="44" s="1"/>
  <c r="B24" i="11"/>
  <c r="B24" i="42" s="1"/>
  <c r="O23" i="11"/>
  <c r="B23" i="70" s="1"/>
  <c r="N23" i="11"/>
  <c r="B23" i="68" s="1"/>
  <c r="M23" i="11"/>
  <c r="B23" i="66" s="1"/>
  <c r="L23" i="11"/>
  <c r="B23" i="64" s="1"/>
  <c r="K23" i="11"/>
  <c r="B23" i="62" s="1"/>
  <c r="J23" i="11"/>
  <c r="B23" i="58" s="1"/>
  <c r="I23" i="11"/>
  <c r="B23" i="56" s="1"/>
  <c r="H23" i="11"/>
  <c r="B23" i="54" s="1"/>
  <c r="G23" i="11"/>
  <c r="B23" i="52" s="1"/>
  <c r="F23" i="11"/>
  <c r="B23" i="50" s="1"/>
  <c r="E23" i="11"/>
  <c r="B23" i="48" s="1"/>
  <c r="D23" i="11"/>
  <c r="B23" i="46" s="1"/>
  <c r="C23" i="11"/>
  <c r="B23" i="44" s="1"/>
  <c r="B23" i="11"/>
  <c r="B23" i="42" s="1"/>
  <c r="O22" i="11"/>
  <c r="B22" i="70" s="1"/>
  <c r="N22" i="11"/>
  <c r="B22" i="68" s="1"/>
  <c r="M22" i="11"/>
  <c r="B22" i="66" s="1"/>
  <c r="L22" i="11"/>
  <c r="B22" i="64" s="1"/>
  <c r="K22" i="11"/>
  <c r="B22" i="62" s="1"/>
  <c r="J22" i="11"/>
  <c r="B22" i="58" s="1"/>
  <c r="I22" i="11"/>
  <c r="B22" i="56" s="1"/>
  <c r="H22" i="11"/>
  <c r="B22" i="54" s="1"/>
  <c r="G22" i="11"/>
  <c r="B22" i="52" s="1"/>
  <c r="F22" i="11"/>
  <c r="B22" i="50" s="1"/>
  <c r="E22" i="11"/>
  <c r="B22" i="48" s="1"/>
  <c r="D22" i="11"/>
  <c r="B22" i="46" s="1"/>
  <c r="C22" i="11"/>
  <c r="B22" i="44" s="1"/>
  <c r="B22" i="11"/>
  <c r="B22" i="42" s="1"/>
  <c r="O21" i="11"/>
  <c r="B21" i="70" s="1"/>
  <c r="N21" i="11"/>
  <c r="B21" i="68" s="1"/>
  <c r="M21" i="11"/>
  <c r="B21" i="66" s="1"/>
  <c r="L21" i="11"/>
  <c r="B21" i="64" s="1"/>
  <c r="K21" i="11"/>
  <c r="B21" i="62" s="1"/>
  <c r="J21" i="11"/>
  <c r="B21" i="58" s="1"/>
  <c r="I21" i="11"/>
  <c r="B21" i="56" s="1"/>
  <c r="H21" i="11"/>
  <c r="B21" i="54" s="1"/>
  <c r="G21" i="11"/>
  <c r="B21" i="52" s="1"/>
  <c r="F21" i="11"/>
  <c r="B21" i="50" s="1"/>
  <c r="E21" i="11"/>
  <c r="B21" i="48" s="1"/>
  <c r="D21" i="11"/>
  <c r="B21" i="46" s="1"/>
  <c r="C21" i="11"/>
  <c r="B21" i="44" s="1"/>
  <c r="B21" i="11"/>
  <c r="B21" i="42" s="1"/>
  <c r="O20" i="11"/>
  <c r="B20" i="70" s="1"/>
  <c r="N20" i="11"/>
  <c r="B20" i="68" s="1"/>
  <c r="M20" i="11"/>
  <c r="B20" i="66" s="1"/>
  <c r="L20" i="11"/>
  <c r="B20" i="64" s="1"/>
  <c r="K20" i="11"/>
  <c r="B20" i="62" s="1"/>
  <c r="J20" i="11"/>
  <c r="B20" i="58" s="1"/>
  <c r="I20" i="11"/>
  <c r="B20" i="56" s="1"/>
  <c r="H20" i="11"/>
  <c r="B20" i="54" s="1"/>
  <c r="G20" i="11"/>
  <c r="B20" i="52" s="1"/>
  <c r="F20" i="11"/>
  <c r="B20" i="50" s="1"/>
  <c r="E20" i="11"/>
  <c r="B20" i="48" s="1"/>
  <c r="D20" i="11"/>
  <c r="B20" i="46" s="1"/>
  <c r="C20" i="11"/>
  <c r="B20" i="44" s="1"/>
  <c r="B20" i="11"/>
  <c r="B20" i="42" s="1"/>
  <c r="O19" i="11"/>
  <c r="B19" i="70" s="1"/>
  <c r="N19" i="11"/>
  <c r="B19" i="68" s="1"/>
  <c r="M19" i="11"/>
  <c r="B19" i="66" s="1"/>
  <c r="L19" i="11"/>
  <c r="B19" i="64" s="1"/>
  <c r="K19" i="11"/>
  <c r="B19" i="62" s="1"/>
  <c r="J19" i="11"/>
  <c r="B19" i="58" s="1"/>
  <c r="I19" i="11"/>
  <c r="B19" i="56" s="1"/>
  <c r="H19" i="11"/>
  <c r="B19" i="54" s="1"/>
  <c r="G19" i="11"/>
  <c r="B19" i="52" s="1"/>
  <c r="F19" i="11"/>
  <c r="B19" i="50" s="1"/>
  <c r="E19" i="11"/>
  <c r="B19" i="48" s="1"/>
  <c r="D19" i="11"/>
  <c r="B19" i="46" s="1"/>
  <c r="C19" i="11"/>
  <c r="B19" i="44" s="1"/>
  <c r="B19" i="11"/>
  <c r="B19" i="42" s="1"/>
  <c r="O18" i="11"/>
  <c r="B18" i="70" s="1"/>
  <c r="N18" i="11"/>
  <c r="B18" i="68" s="1"/>
  <c r="M18" i="11"/>
  <c r="B18" i="66" s="1"/>
  <c r="L18" i="11"/>
  <c r="B18" i="64" s="1"/>
  <c r="K18" i="11"/>
  <c r="B18" i="62" s="1"/>
  <c r="J18" i="11"/>
  <c r="B18" i="58" s="1"/>
  <c r="I18" i="11"/>
  <c r="B18" i="56" s="1"/>
  <c r="H18" i="11"/>
  <c r="B18" i="54" s="1"/>
  <c r="G18" i="11"/>
  <c r="B18" i="52" s="1"/>
  <c r="F18" i="11"/>
  <c r="B18" i="50" s="1"/>
  <c r="E18" i="11"/>
  <c r="B18" i="48" s="1"/>
  <c r="D18" i="11"/>
  <c r="B18" i="46" s="1"/>
  <c r="C18" i="11"/>
  <c r="B18" i="44" s="1"/>
  <c r="B18" i="11"/>
  <c r="B18" i="42" s="1"/>
  <c r="O17" i="11"/>
  <c r="B17" i="70" s="1"/>
  <c r="N17" i="11"/>
  <c r="B17" i="68" s="1"/>
  <c r="M17" i="11"/>
  <c r="B17" i="66" s="1"/>
  <c r="L17" i="11"/>
  <c r="B17" i="64" s="1"/>
  <c r="K17" i="11"/>
  <c r="B17" i="62" s="1"/>
  <c r="J17" i="11"/>
  <c r="B17" i="58" s="1"/>
  <c r="I17" i="11"/>
  <c r="B17" i="56" s="1"/>
  <c r="H17" i="11"/>
  <c r="B17" i="54" s="1"/>
  <c r="G17" i="11"/>
  <c r="B17" i="52" s="1"/>
  <c r="F17" i="11"/>
  <c r="B17" i="50" s="1"/>
  <c r="E17" i="11"/>
  <c r="B17" i="48" s="1"/>
  <c r="D17" i="11"/>
  <c r="B17" i="46" s="1"/>
  <c r="C17" i="11"/>
  <c r="B17" i="44" s="1"/>
  <c r="B17" i="11"/>
  <c r="B17" i="42" s="1"/>
  <c r="O16" i="11"/>
  <c r="B16" i="70" s="1"/>
  <c r="N16" i="11"/>
  <c r="B16" i="68" s="1"/>
  <c r="M16" i="11"/>
  <c r="B16" i="66" s="1"/>
  <c r="L16" i="11"/>
  <c r="B16" i="64" s="1"/>
  <c r="K16" i="11"/>
  <c r="B16" i="62" s="1"/>
  <c r="J16" i="11"/>
  <c r="B16" i="58" s="1"/>
  <c r="I16" i="11"/>
  <c r="B16" i="56" s="1"/>
  <c r="H16" i="11"/>
  <c r="B16" i="54" s="1"/>
  <c r="G16" i="11"/>
  <c r="B16" i="52" s="1"/>
  <c r="F16" i="11"/>
  <c r="B16" i="50" s="1"/>
  <c r="E16" i="11"/>
  <c r="B16" i="48" s="1"/>
  <c r="D16" i="11"/>
  <c r="B16" i="46" s="1"/>
  <c r="C16" i="11"/>
  <c r="B16" i="44" s="1"/>
  <c r="B16" i="11"/>
  <c r="B16" i="42" s="1"/>
  <c r="O15" i="11"/>
  <c r="B15" i="70" s="1"/>
  <c r="N15" i="11"/>
  <c r="B15" i="68" s="1"/>
  <c r="M15" i="11"/>
  <c r="B15" i="66" s="1"/>
  <c r="L15" i="11"/>
  <c r="B15" i="64" s="1"/>
  <c r="K15" i="11"/>
  <c r="B15" i="62" s="1"/>
  <c r="J15" i="11"/>
  <c r="B15" i="58" s="1"/>
  <c r="I15" i="11"/>
  <c r="B15" i="56" s="1"/>
  <c r="H15" i="11"/>
  <c r="B15" i="54" s="1"/>
  <c r="G15" i="11"/>
  <c r="B15" i="52" s="1"/>
  <c r="F15" i="11"/>
  <c r="B15" i="50" s="1"/>
  <c r="E15" i="11"/>
  <c r="B15" i="48" s="1"/>
  <c r="D15" i="11"/>
  <c r="B15" i="46" s="1"/>
  <c r="C15" i="11"/>
  <c r="B15" i="44" s="1"/>
  <c r="B15" i="11"/>
  <c r="B15" i="42" s="1"/>
  <c r="O14" i="11"/>
  <c r="B14" i="70" s="1"/>
  <c r="N14" i="11"/>
  <c r="B14" i="68" s="1"/>
  <c r="M14" i="11"/>
  <c r="B14" i="66" s="1"/>
  <c r="L14" i="11"/>
  <c r="B14" i="64" s="1"/>
  <c r="K14" i="11"/>
  <c r="B14" i="62" s="1"/>
  <c r="J14" i="11"/>
  <c r="B14" i="58" s="1"/>
  <c r="I14" i="11"/>
  <c r="B14" i="56" s="1"/>
  <c r="H14" i="11"/>
  <c r="B14" i="54" s="1"/>
  <c r="G14" i="11"/>
  <c r="B14" i="52" s="1"/>
  <c r="F14" i="11"/>
  <c r="B14" i="50" s="1"/>
  <c r="E14" i="11"/>
  <c r="B14" i="48" s="1"/>
  <c r="D14" i="11"/>
  <c r="B14" i="46" s="1"/>
  <c r="C14" i="11"/>
  <c r="B14" i="44" s="1"/>
  <c r="B14" i="11"/>
  <c r="B14" i="42" s="1"/>
  <c r="O13" i="11"/>
  <c r="B13" i="70" s="1"/>
  <c r="N13" i="11"/>
  <c r="B13" i="68" s="1"/>
  <c r="M13" i="11"/>
  <c r="B13" i="66" s="1"/>
  <c r="L13" i="11"/>
  <c r="B13" i="64" s="1"/>
  <c r="K13" i="11"/>
  <c r="B13" i="62" s="1"/>
  <c r="J13" i="11"/>
  <c r="B13" i="58" s="1"/>
  <c r="I13" i="11"/>
  <c r="B13" i="56" s="1"/>
  <c r="H13" i="11"/>
  <c r="B13" i="54" s="1"/>
  <c r="G13" i="11"/>
  <c r="B13" i="52" s="1"/>
  <c r="F13" i="11"/>
  <c r="B13" i="50" s="1"/>
  <c r="E13" i="11"/>
  <c r="B13" i="48" s="1"/>
  <c r="D13" i="11"/>
  <c r="B13" i="46" s="1"/>
  <c r="C13" i="11"/>
  <c r="B13" i="44" s="1"/>
  <c r="B13" i="11"/>
  <c r="B13" i="42" s="1"/>
  <c r="B9" i="11"/>
  <c r="B8" i="11"/>
  <c r="B6" i="11"/>
  <c r="B5" i="11"/>
  <c r="CT34" i="10"/>
  <c r="CR34" i="10"/>
  <c r="CN34" i="10"/>
  <c r="CF34" i="10"/>
  <c r="CA34" i="10"/>
  <c r="BT34" i="10"/>
  <c r="BD34" i="10"/>
  <c r="AK34" i="10"/>
  <c r="AI34" i="10"/>
  <c r="V34" i="10"/>
  <c r="S34" i="10"/>
  <c r="N34" i="10"/>
  <c r="G34" i="10"/>
  <c r="CU34" i="10" s="1"/>
  <c r="CS33" i="10"/>
  <c r="CT33" i="10" s="1"/>
  <c r="CO33" i="10"/>
  <c r="CR33" i="10" s="1"/>
  <c r="CL33" i="10"/>
  <c r="CK33" i="10"/>
  <c r="CH33" i="10"/>
  <c r="CG33" i="10"/>
  <c r="CN33" i="10" s="1"/>
  <c r="CB33" i="10"/>
  <c r="CF33" i="10" s="1"/>
  <c r="CA33" i="10"/>
  <c r="BR33" i="10"/>
  <c r="BQ33" i="10"/>
  <c r="BO33" i="10"/>
  <c r="BT33" i="10" s="1"/>
  <c r="AY33" i="10"/>
  <c r="BD33" i="10" s="1"/>
  <c r="AM33" i="10"/>
  <c r="AL33" i="10"/>
  <c r="AV33" i="10" s="1"/>
  <c r="AK33" i="10"/>
  <c r="AG33" i="10"/>
  <c r="AF33" i="10"/>
  <c r="AE33" i="10"/>
  <c r="AB33" i="10"/>
  <c r="AA33" i="10"/>
  <c r="Z33" i="10"/>
  <c r="Y33" i="10"/>
  <c r="X33" i="10"/>
  <c r="AI33" i="10" s="1"/>
  <c r="U33" i="10"/>
  <c r="V33" i="10" s="1"/>
  <c r="S33" i="10"/>
  <c r="L33" i="10"/>
  <c r="I33" i="10"/>
  <c r="H33" i="10"/>
  <c r="N33" i="10" s="1"/>
  <c r="E33" i="10"/>
  <c r="D33" i="10"/>
  <c r="C33" i="10"/>
  <c r="B33" i="10"/>
  <c r="G33" i="10" s="1"/>
  <c r="CU33" i="10" s="1"/>
  <c r="CS32" i="10"/>
  <c r="CT32" i="10" s="1"/>
  <c r="CO32" i="10"/>
  <c r="CL32" i="10"/>
  <c r="CK32" i="10"/>
  <c r="CH32" i="10"/>
  <c r="CG32" i="10"/>
  <c r="CN32" i="10" s="1"/>
  <c r="CB32" i="10"/>
  <c r="CF32" i="10" s="1"/>
  <c r="CA32" i="10"/>
  <c r="BR32" i="10"/>
  <c r="BQ32" i="10"/>
  <c r="BO32" i="10"/>
  <c r="BT32" i="10" s="1"/>
  <c r="AY32" i="10"/>
  <c r="BD32" i="10" s="1"/>
  <c r="AM32" i="10"/>
  <c r="AL32" i="10"/>
  <c r="AV32" i="10" s="1"/>
  <c r="AK32" i="10"/>
  <c r="AG32" i="10"/>
  <c r="AF32" i="10"/>
  <c r="AE32" i="10"/>
  <c r="AB32" i="10"/>
  <c r="AA32" i="10"/>
  <c r="Z32" i="10"/>
  <c r="Y32" i="10"/>
  <c r="X32" i="10"/>
  <c r="AI32" i="10" s="1"/>
  <c r="U32" i="10"/>
  <c r="V32" i="10" s="1"/>
  <c r="S32" i="10"/>
  <c r="L32" i="10"/>
  <c r="I32" i="10"/>
  <c r="H32" i="10"/>
  <c r="N32" i="10" s="1"/>
  <c r="E32" i="10"/>
  <c r="D32" i="10"/>
  <c r="C32" i="10"/>
  <c r="B32" i="10"/>
  <c r="G32" i="10" s="1"/>
  <c r="CS31" i="10"/>
  <c r="CT31" i="10" s="1"/>
  <c r="CO31" i="10"/>
  <c r="CR31" i="10" s="1"/>
  <c r="CL31" i="10"/>
  <c r="CK31" i="10"/>
  <c r="CH31" i="10"/>
  <c r="CG31" i="10"/>
  <c r="CN31" i="10" s="1"/>
  <c r="CB31" i="10"/>
  <c r="CF31" i="10" s="1"/>
  <c r="CA31" i="10"/>
  <c r="BT31" i="10"/>
  <c r="BR31" i="10"/>
  <c r="BQ31" i="10"/>
  <c r="BO31" i="10"/>
  <c r="BD31" i="10"/>
  <c r="AY31" i="10"/>
  <c r="AM31" i="10"/>
  <c r="AL31" i="10"/>
  <c r="AV31" i="10" s="1"/>
  <c r="AK31" i="10"/>
  <c r="AG31" i="10"/>
  <c r="AF31" i="10"/>
  <c r="AE31" i="10"/>
  <c r="AB31" i="10"/>
  <c r="AA31" i="10"/>
  <c r="Z31" i="10"/>
  <c r="Y31" i="10"/>
  <c r="X31" i="10"/>
  <c r="AI31" i="10" s="1"/>
  <c r="U31" i="10"/>
  <c r="V31" i="10" s="1"/>
  <c r="S31" i="10"/>
  <c r="L31" i="10"/>
  <c r="I31" i="10"/>
  <c r="H31" i="10"/>
  <c r="N31" i="10" s="1"/>
  <c r="E31" i="10"/>
  <c r="D31" i="10"/>
  <c r="C31" i="10"/>
  <c r="B31" i="10"/>
  <c r="G31" i="10" s="1"/>
  <c r="CU31" i="10" s="1"/>
  <c r="CS30" i="10"/>
  <c r="CT30" i="10" s="1"/>
  <c r="CO30" i="10"/>
  <c r="CR30" i="10" s="1"/>
  <c r="CL30" i="10"/>
  <c r="CK30" i="10"/>
  <c r="CH30" i="10"/>
  <c r="CG30" i="10"/>
  <c r="CN30" i="10" s="1"/>
  <c r="CB30" i="10"/>
  <c r="CF30" i="10" s="1"/>
  <c r="CA30" i="10"/>
  <c r="BR30" i="10"/>
  <c r="BQ30" i="10"/>
  <c r="BO30" i="10"/>
  <c r="BT30" i="10" s="1"/>
  <c r="AY30" i="10"/>
  <c r="BD30" i="10" s="1"/>
  <c r="AM30" i="10"/>
  <c r="AL30" i="10"/>
  <c r="AV30" i="10" s="1"/>
  <c r="AK30" i="10"/>
  <c r="AG30" i="10"/>
  <c r="AF30" i="10"/>
  <c r="AE30" i="10"/>
  <c r="AB30" i="10"/>
  <c r="AA30" i="10"/>
  <c r="Z30" i="10"/>
  <c r="Y30" i="10"/>
  <c r="X30" i="10"/>
  <c r="AI30" i="10" s="1"/>
  <c r="U30" i="10"/>
  <c r="V30" i="10" s="1"/>
  <c r="S30" i="10"/>
  <c r="L30" i="10"/>
  <c r="I30" i="10"/>
  <c r="H30" i="10"/>
  <c r="N30" i="10" s="1"/>
  <c r="E30" i="10"/>
  <c r="D30" i="10"/>
  <c r="B30" i="10"/>
  <c r="G30" i="10" s="1"/>
  <c r="CU30" i="10" s="1"/>
  <c r="CS29" i="10"/>
  <c r="CT29" i="10" s="1"/>
  <c r="CO29" i="10"/>
  <c r="CR29" i="10" s="1"/>
  <c r="CL29" i="10"/>
  <c r="CK29" i="10"/>
  <c r="CH29" i="10"/>
  <c r="CG29" i="10"/>
  <c r="CN29" i="10" s="1"/>
  <c r="CB29" i="10"/>
  <c r="CF29" i="10" s="1"/>
  <c r="CA29" i="10"/>
  <c r="BR29" i="10"/>
  <c r="BQ29" i="10"/>
  <c r="BO29" i="10"/>
  <c r="BT29" i="10" s="1"/>
  <c r="AY29" i="10"/>
  <c r="BD29" i="10" s="1"/>
  <c r="AM29" i="10"/>
  <c r="AL29" i="10"/>
  <c r="AV29" i="10" s="1"/>
  <c r="AK29" i="10"/>
  <c r="AG29" i="10"/>
  <c r="AF29" i="10"/>
  <c r="AE29" i="10"/>
  <c r="AB29" i="10"/>
  <c r="AA29" i="10"/>
  <c r="Z29" i="10"/>
  <c r="Y29" i="10"/>
  <c r="X29" i="10"/>
  <c r="AI29" i="10" s="1"/>
  <c r="U29" i="10"/>
  <c r="V29" i="10" s="1"/>
  <c r="S29" i="10"/>
  <c r="L29" i="10"/>
  <c r="I29" i="10"/>
  <c r="H29" i="10"/>
  <c r="N29" i="10" s="1"/>
  <c r="E29" i="10"/>
  <c r="D29" i="10"/>
  <c r="B29" i="10"/>
  <c r="G29" i="10" s="1"/>
  <c r="CU29" i="10" s="1"/>
  <c r="CS28" i="10"/>
  <c r="CT28" i="10" s="1"/>
  <c r="CO28" i="10"/>
  <c r="CR28" i="10" s="1"/>
  <c r="CL28" i="10"/>
  <c r="CK28" i="10"/>
  <c r="CH28" i="10"/>
  <c r="CG28" i="10"/>
  <c r="CN28" i="10" s="1"/>
  <c r="CB28" i="10"/>
  <c r="CF28" i="10" s="1"/>
  <c r="CA28" i="10"/>
  <c r="BR28" i="10"/>
  <c r="BQ28" i="10"/>
  <c r="BO28" i="10"/>
  <c r="BT28" i="10" s="1"/>
  <c r="AY28" i="10"/>
  <c r="BD28" i="10" s="1"/>
  <c r="AM28" i="10"/>
  <c r="AL28" i="10"/>
  <c r="AV28" i="10" s="1"/>
  <c r="AK28" i="10"/>
  <c r="AG28" i="10"/>
  <c r="AF28" i="10"/>
  <c r="AE28" i="10"/>
  <c r="AB28" i="10"/>
  <c r="AA28" i="10"/>
  <c r="Z28" i="10"/>
  <c r="Y28" i="10"/>
  <c r="X28" i="10"/>
  <c r="AI28" i="10" s="1"/>
  <c r="U28" i="10"/>
  <c r="V28" i="10" s="1"/>
  <c r="S28" i="10"/>
  <c r="L28" i="10"/>
  <c r="I28" i="10"/>
  <c r="H28" i="10"/>
  <c r="N28" i="10" s="1"/>
  <c r="E28" i="10"/>
  <c r="D28" i="10"/>
  <c r="B28" i="10"/>
  <c r="G28" i="10" s="1"/>
  <c r="CU28" i="10" s="1"/>
  <c r="CS27" i="10"/>
  <c r="CT27" i="10" s="1"/>
  <c r="CO27" i="10"/>
  <c r="CR27" i="10" s="1"/>
  <c r="CL27" i="10"/>
  <c r="CK27" i="10"/>
  <c r="CH27" i="10"/>
  <c r="CG27" i="10"/>
  <c r="CN27" i="10" s="1"/>
  <c r="CB27" i="10"/>
  <c r="CF27" i="10" s="1"/>
  <c r="CA27" i="10"/>
  <c r="BR27" i="10"/>
  <c r="BQ27" i="10"/>
  <c r="BO27" i="10"/>
  <c r="BT27" i="10" s="1"/>
  <c r="AY27" i="10"/>
  <c r="BD27" i="10" s="1"/>
  <c r="AM27" i="10"/>
  <c r="AL27" i="10"/>
  <c r="AV27" i="10" s="1"/>
  <c r="AK27" i="10"/>
  <c r="AG27" i="10"/>
  <c r="AF27" i="10"/>
  <c r="AE27" i="10"/>
  <c r="AB27" i="10"/>
  <c r="AA27" i="10"/>
  <c r="Z27" i="10"/>
  <c r="Y27" i="10"/>
  <c r="X27" i="10"/>
  <c r="AI27" i="10" s="1"/>
  <c r="U27" i="10"/>
  <c r="V27" i="10" s="1"/>
  <c r="S27" i="10"/>
  <c r="L27" i="10"/>
  <c r="I27" i="10"/>
  <c r="H27" i="10"/>
  <c r="N27" i="10" s="1"/>
  <c r="E27" i="10"/>
  <c r="D27" i="10"/>
  <c r="B27" i="10"/>
  <c r="G27" i="10" s="1"/>
  <c r="CU27" i="10" s="1"/>
  <c r="CS26" i="10"/>
  <c r="CT26" i="10" s="1"/>
  <c r="CO26" i="10"/>
  <c r="CR26" i="10" s="1"/>
  <c r="CL26" i="10"/>
  <c r="CK26" i="10"/>
  <c r="CH26" i="10"/>
  <c r="CG26" i="10"/>
  <c r="CN26" i="10" s="1"/>
  <c r="CB26" i="10"/>
  <c r="CF26" i="10" s="1"/>
  <c r="CA26" i="10"/>
  <c r="BR26" i="10"/>
  <c r="BQ26" i="10"/>
  <c r="BO26" i="10"/>
  <c r="BT26" i="10" s="1"/>
  <c r="AY26" i="10"/>
  <c r="BD26" i="10" s="1"/>
  <c r="AM26" i="10"/>
  <c r="AL26" i="10"/>
  <c r="AV26" i="10" s="1"/>
  <c r="AK26" i="10"/>
  <c r="AG26" i="10"/>
  <c r="AF26" i="10"/>
  <c r="AE26" i="10"/>
  <c r="AB26" i="10"/>
  <c r="AA26" i="10"/>
  <c r="Z26" i="10"/>
  <c r="Y26" i="10"/>
  <c r="X26" i="10"/>
  <c r="AI26" i="10" s="1"/>
  <c r="U26" i="10"/>
  <c r="V26" i="10" s="1"/>
  <c r="S26" i="10"/>
  <c r="L26" i="10"/>
  <c r="I26" i="10"/>
  <c r="H26" i="10"/>
  <c r="N26" i="10" s="1"/>
  <c r="E26" i="10"/>
  <c r="D26" i="10"/>
  <c r="B26" i="10"/>
  <c r="G26" i="10" s="1"/>
  <c r="CU26" i="10" s="1"/>
  <c r="CS25" i="10"/>
  <c r="CT25" i="10" s="1"/>
  <c r="CO25" i="10"/>
  <c r="CR25" i="10" s="1"/>
  <c r="CL25" i="10"/>
  <c r="CK25" i="10"/>
  <c r="CH25" i="10"/>
  <c r="CG25" i="10"/>
  <c r="CN25" i="10" s="1"/>
  <c r="CB25" i="10"/>
  <c r="CF25" i="10" s="1"/>
  <c r="CA25" i="10"/>
  <c r="BR25" i="10"/>
  <c r="BQ25" i="10"/>
  <c r="BO25" i="10"/>
  <c r="BT25" i="10" s="1"/>
  <c r="AY25" i="10"/>
  <c r="BD25" i="10" s="1"/>
  <c r="AM25" i="10"/>
  <c r="AL25" i="10"/>
  <c r="AV25" i="10" s="1"/>
  <c r="AK25" i="10"/>
  <c r="AG25" i="10"/>
  <c r="AF25" i="10"/>
  <c r="AE25" i="10"/>
  <c r="AB25" i="10"/>
  <c r="AA25" i="10"/>
  <c r="Z25" i="10"/>
  <c r="Y25" i="10"/>
  <c r="X25" i="10"/>
  <c r="AI25" i="10" s="1"/>
  <c r="U25" i="10"/>
  <c r="V25" i="10" s="1"/>
  <c r="S25" i="10"/>
  <c r="L25" i="10"/>
  <c r="I25" i="10"/>
  <c r="H25" i="10"/>
  <c r="N25" i="10" s="1"/>
  <c r="E25" i="10"/>
  <c r="D25" i="10"/>
  <c r="C25" i="10"/>
  <c r="B25" i="10"/>
  <c r="G25" i="10" s="1"/>
  <c r="CU25" i="10" s="1"/>
  <c r="CS24" i="10"/>
  <c r="CT24" i="10" s="1"/>
  <c r="CO24" i="10"/>
  <c r="CR24" i="10" s="1"/>
  <c r="CL24" i="10"/>
  <c r="CK24" i="10"/>
  <c r="CH24" i="10"/>
  <c r="CG24" i="10"/>
  <c r="CN24" i="10" s="1"/>
  <c r="CB24" i="10"/>
  <c r="CF24" i="10" s="1"/>
  <c r="CA24" i="10"/>
  <c r="BR24" i="10"/>
  <c r="BQ24" i="10"/>
  <c r="BO24" i="10"/>
  <c r="BT24" i="10" s="1"/>
  <c r="AY24" i="10"/>
  <c r="BD24" i="10" s="1"/>
  <c r="AM24" i="10"/>
  <c r="AL24" i="10"/>
  <c r="AV24" i="10" s="1"/>
  <c r="AK24" i="10"/>
  <c r="AG24" i="10"/>
  <c r="AF24" i="10"/>
  <c r="AE24" i="10"/>
  <c r="AB24" i="10"/>
  <c r="AA24" i="10"/>
  <c r="Z24" i="10"/>
  <c r="Y24" i="10"/>
  <c r="X24" i="10"/>
  <c r="AI24" i="10" s="1"/>
  <c r="U24" i="10"/>
  <c r="V24" i="10" s="1"/>
  <c r="S24" i="10"/>
  <c r="N24" i="10"/>
  <c r="L24" i="10"/>
  <c r="I24" i="10"/>
  <c r="H24" i="10"/>
  <c r="G24" i="10"/>
  <c r="CU24" i="10" s="1"/>
  <c r="CS23" i="10"/>
  <c r="CT23" i="10" s="1"/>
  <c r="CO23" i="10"/>
  <c r="CR23" i="10" s="1"/>
  <c r="CN23" i="10"/>
  <c r="CB23" i="10"/>
  <c r="CF23" i="10" s="1"/>
  <c r="CA23" i="10"/>
  <c r="BR23" i="10"/>
  <c r="BQ23" i="10"/>
  <c r="BO23" i="10"/>
  <c r="BT23" i="10" s="1"/>
  <c r="AY23" i="10"/>
  <c r="BD23" i="10" s="1"/>
  <c r="AM23" i="10"/>
  <c r="AL23" i="10"/>
  <c r="AV23" i="10" s="1"/>
  <c r="AK23" i="10"/>
  <c r="AI23" i="10"/>
  <c r="U23" i="10"/>
  <c r="V23" i="10" s="1"/>
  <c r="S23" i="10"/>
  <c r="N23" i="10"/>
  <c r="G23" i="10"/>
  <c r="CU23" i="10" s="1"/>
  <c r="CS22" i="10"/>
  <c r="CT22" i="10" s="1"/>
  <c r="CO22" i="10"/>
  <c r="CR22" i="10" s="1"/>
  <c r="CN22" i="10"/>
  <c r="CB22" i="10"/>
  <c r="CF22" i="10" s="1"/>
  <c r="CA22" i="10"/>
  <c r="BR22" i="10"/>
  <c r="BQ22" i="10"/>
  <c r="BO22" i="10"/>
  <c r="BT22" i="10" s="1"/>
  <c r="AY22" i="10"/>
  <c r="BD22" i="10" s="1"/>
  <c r="AM22" i="10"/>
  <c r="AL22" i="10"/>
  <c r="AV22" i="10" s="1"/>
  <c r="AK22" i="10"/>
  <c r="AI22" i="10"/>
  <c r="U22" i="10"/>
  <c r="V22" i="10" s="1"/>
  <c r="S22" i="10"/>
  <c r="N22" i="10"/>
  <c r="G22" i="10"/>
  <c r="CU22" i="10" s="1"/>
  <c r="CS21" i="10"/>
  <c r="CT21" i="10" s="1"/>
  <c r="CO21" i="10"/>
  <c r="CR21" i="10" s="1"/>
  <c r="CN21" i="10"/>
  <c r="CB21" i="10"/>
  <c r="CF21" i="10" s="1"/>
  <c r="CA21" i="10"/>
  <c r="BR21" i="10"/>
  <c r="BQ21" i="10"/>
  <c r="BO21" i="10"/>
  <c r="BT21" i="10" s="1"/>
  <c r="AY21" i="10"/>
  <c r="BD21" i="10" s="1"/>
  <c r="AM21" i="10"/>
  <c r="AL21" i="10"/>
  <c r="AV21" i="10" s="1"/>
  <c r="AK21" i="10"/>
  <c r="AI21" i="10"/>
  <c r="U21" i="10"/>
  <c r="V21" i="10" s="1"/>
  <c r="S21" i="10"/>
  <c r="N21" i="10"/>
  <c r="G21" i="10"/>
  <c r="CU21" i="10" s="1"/>
  <c r="CS20" i="10"/>
  <c r="CT20" i="10" s="1"/>
  <c r="CO20" i="10"/>
  <c r="CR20" i="10" s="1"/>
  <c r="CN20" i="10"/>
  <c r="CB20" i="10"/>
  <c r="CF20" i="10" s="1"/>
  <c r="CA20" i="10"/>
  <c r="BR20" i="10"/>
  <c r="BQ20" i="10"/>
  <c r="BO20" i="10"/>
  <c r="BT20" i="10" s="1"/>
  <c r="AY20" i="10"/>
  <c r="BD20" i="10" s="1"/>
  <c r="AM20" i="10"/>
  <c r="AL20" i="10"/>
  <c r="AV20" i="10" s="1"/>
  <c r="AK20" i="10"/>
  <c r="AI20" i="10"/>
  <c r="U20" i="10"/>
  <c r="V20" i="10" s="1"/>
  <c r="S20" i="10"/>
  <c r="N20" i="10"/>
  <c r="G20" i="10"/>
  <c r="CU20" i="10" s="1"/>
  <c r="CS19" i="10"/>
  <c r="CT19" i="10" s="1"/>
  <c r="CO19" i="10"/>
  <c r="CR19" i="10" s="1"/>
  <c r="CL19" i="10"/>
  <c r="CK19" i="10"/>
  <c r="CH19" i="10"/>
  <c r="CG19" i="10"/>
  <c r="CN19" i="10" s="1"/>
  <c r="CB19" i="10"/>
  <c r="CF19" i="10" s="1"/>
  <c r="CA19" i="10"/>
  <c r="BR19" i="10"/>
  <c r="BQ19" i="10"/>
  <c r="BO19" i="10"/>
  <c r="BT19" i="10" s="1"/>
  <c r="AY19" i="10"/>
  <c r="BD19" i="10" s="1"/>
  <c r="AM19" i="10"/>
  <c r="AL19" i="10"/>
  <c r="AV19" i="10" s="1"/>
  <c r="AK19" i="10"/>
  <c r="AG19" i="10"/>
  <c r="AF19" i="10"/>
  <c r="AE19" i="10"/>
  <c r="AB19" i="10"/>
  <c r="AA19" i="10"/>
  <c r="Z19" i="10"/>
  <c r="Y19" i="10"/>
  <c r="X19" i="10"/>
  <c r="AI19" i="10" s="1"/>
  <c r="U19" i="10"/>
  <c r="V19" i="10" s="1"/>
  <c r="S19" i="10"/>
  <c r="N19" i="10"/>
  <c r="G19" i="10"/>
  <c r="CU19" i="10" s="1"/>
  <c r="CS18" i="10"/>
  <c r="CT18" i="10" s="1"/>
  <c r="CO18" i="10"/>
  <c r="CR18" i="10" s="1"/>
  <c r="CL18" i="10"/>
  <c r="CK18" i="10"/>
  <c r="CH18" i="10"/>
  <c r="CG18" i="10"/>
  <c r="CN18" i="10" s="1"/>
  <c r="CB18" i="10"/>
  <c r="CF18" i="10" s="1"/>
  <c r="CA18" i="10"/>
  <c r="BR18" i="10"/>
  <c r="BQ18" i="10"/>
  <c r="BO18" i="10"/>
  <c r="BT18" i="10" s="1"/>
  <c r="AY18" i="10"/>
  <c r="BD18" i="10" s="1"/>
  <c r="AM18" i="10"/>
  <c r="AL18" i="10"/>
  <c r="AV18" i="10" s="1"/>
  <c r="AK18" i="10"/>
  <c r="AG18" i="10"/>
  <c r="AF18" i="10"/>
  <c r="AE18" i="10"/>
  <c r="AB18" i="10"/>
  <c r="AA18" i="10"/>
  <c r="Z18" i="10"/>
  <c r="Y18" i="10"/>
  <c r="X18" i="10"/>
  <c r="AI18" i="10" s="1"/>
  <c r="U18" i="10"/>
  <c r="V18" i="10" s="1"/>
  <c r="S18" i="10"/>
  <c r="N18" i="10"/>
  <c r="G18" i="10"/>
  <c r="CU18" i="10" s="1"/>
  <c r="CS17" i="10"/>
  <c r="CT17" i="10" s="1"/>
  <c r="CO17" i="10"/>
  <c r="CR17" i="10" s="1"/>
  <c r="CL17" i="10"/>
  <c r="CK17" i="10"/>
  <c r="CH17" i="10"/>
  <c r="CG17" i="10"/>
  <c r="CN17" i="10" s="1"/>
  <c r="CB17" i="10"/>
  <c r="CF17" i="10" s="1"/>
  <c r="CA17" i="10"/>
  <c r="BR17" i="10"/>
  <c r="BQ17" i="10"/>
  <c r="BO17" i="10"/>
  <c r="BT17" i="10" s="1"/>
  <c r="AY17" i="10"/>
  <c r="BD17" i="10" s="1"/>
  <c r="AM17" i="10"/>
  <c r="AL17" i="10"/>
  <c r="AV17" i="10" s="1"/>
  <c r="AK17" i="10"/>
  <c r="AG17" i="10"/>
  <c r="AF17" i="10"/>
  <c r="AE17" i="10"/>
  <c r="AB17" i="10"/>
  <c r="AA17" i="10"/>
  <c r="Z17" i="10"/>
  <c r="Y17" i="10"/>
  <c r="X17" i="10"/>
  <c r="AI17" i="10" s="1"/>
  <c r="U17" i="10"/>
  <c r="V17" i="10" s="1"/>
  <c r="S17" i="10"/>
  <c r="N17" i="10"/>
  <c r="G17" i="10"/>
  <c r="CU17" i="10" s="1"/>
  <c r="CS16" i="10"/>
  <c r="CT16" i="10" s="1"/>
  <c r="CO16" i="10"/>
  <c r="CR16" i="10" s="1"/>
  <c r="CL16" i="10"/>
  <c r="CK16" i="10"/>
  <c r="CH16" i="10"/>
  <c r="CG16" i="10"/>
  <c r="CN16" i="10" s="1"/>
  <c r="CB16" i="10"/>
  <c r="CF16" i="10" s="1"/>
  <c r="CA16" i="10"/>
  <c r="BR16" i="10"/>
  <c r="BQ16" i="10"/>
  <c r="BO16" i="10"/>
  <c r="BT16" i="10" s="1"/>
  <c r="AY16" i="10"/>
  <c r="BD16" i="10" s="1"/>
  <c r="AM16" i="10"/>
  <c r="AL16" i="10"/>
  <c r="AV16" i="10" s="1"/>
  <c r="AK16" i="10"/>
  <c r="AG16" i="10"/>
  <c r="AF16" i="10"/>
  <c r="AE16" i="10"/>
  <c r="AB16" i="10"/>
  <c r="AA16" i="10"/>
  <c r="Z16" i="10"/>
  <c r="Y16" i="10"/>
  <c r="X16" i="10"/>
  <c r="AI16" i="10" s="1"/>
  <c r="U16" i="10"/>
  <c r="V16" i="10" s="1"/>
  <c r="S16" i="10"/>
  <c r="N16" i="10"/>
  <c r="G16" i="10"/>
  <c r="CU16" i="10" s="1"/>
  <c r="CS15" i="10"/>
  <c r="CT15" i="10" s="1"/>
  <c r="CO15" i="10"/>
  <c r="CR15" i="10" s="1"/>
  <c r="CL15" i="10"/>
  <c r="CK15" i="10"/>
  <c r="CH15" i="10"/>
  <c r="CG15" i="10"/>
  <c r="CN15" i="10" s="1"/>
  <c r="CB15" i="10"/>
  <c r="CF15" i="10" s="1"/>
  <c r="CA15" i="10"/>
  <c r="BR15" i="10"/>
  <c r="BQ15" i="10"/>
  <c r="BO15" i="10"/>
  <c r="BT15" i="10" s="1"/>
  <c r="AY15" i="10"/>
  <c r="BD15" i="10" s="1"/>
  <c r="AM15" i="10"/>
  <c r="AL15" i="10"/>
  <c r="AV15" i="10" s="1"/>
  <c r="AK15" i="10"/>
  <c r="AG15" i="10"/>
  <c r="AF15" i="10"/>
  <c r="AE15" i="10"/>
  <c r="AB15" i="10"/>
  <c r="AA15" i="10"/>
  <c r="Z15" i="10"/>
  <c r="Y15" i="10"/>
  <c r="X15" i="10"/>
  <c r="AI15" i="10" s="1"/>
  <c r="U15" i="10"/>
  <c r="V15" i="10" s="1"/>
  <c r="S15" i="10"/>
  <c r="N15" i="10"/>
  <c r="G15" i="10"/>
  <c r="CU15" i="10" s="1"/>
  <c r="CS14" i="10"/>
  <c r="CT14" i="10" s="1"/>
  <c r="CO14" i="10"/>
  <c r="CR14" i="10" s="1"/>
  <c r="CL14" i="10"/>
  <c r="CK14" i="10"/>
  <c r="CH14" i="10"/>
  <c r="CG14" i="10"/>
  <c r="CN14" i="10" s="1"/>
  <c r="CB14" i="10"/>
  <c r="CF14" i="10" s="1"/>
  <c r="CA14" i="10"/>
  <c r="BR14" i="10"/>
  <c r="BQ14" i="10"/>
  <c r="BO14" i="10"/>
  <c r="BT14" i="10" s="1"/>
  <c r="AY14" i="10"/>
  <c r="BD14" i="10" s="1"/>
  <c r="AM14" i="10"/>
  <c r="AL14" i="10"/>
  <c r="AV14" i="10" s="1"/>
  <c r="AK14" i="10"/>
  <c r="AG14" i="10"/>
  <c r="AF14" i="10"/>
  <c r="AE14" i="10"/>
  <c r="AB14" i="10"/>
  <c r="AA14" i="10"/>
  <c r="Z14" i="10"/>
  <c r="Y14" i="10"/>
  <c r="X14" i="10"/>
  <c r="AI14" i="10" s="1"/>
  <c r="U14" i="10"/>
  <c r="V14" i="10" s="1"/>
  <c r="S14" i="10"/>
  <c r="N14" i="10"/>
  <c r="G14" i="10"/>
  <c r="CU14" i="10" s="1"/>
  <c r="B9" i="10"/>
  <c r="B8" i="10"/>
  <c r="B6" i="10"/>
  <c r="B5" i="10"/>
  <c r="CU255" i="1"/>
  <c r="O33" i="11" s="1"/>
  <c r="O33" i="12" s="1"/>
  <c r="CS255" i="1"/>
  <c r="CO255" i="1"/>
  <c r="CG255" i="1"/>
  <c r="BU255" i="1"/>
  <c r="BE255" i="1"/>
  <c r="AW255" i="1"/>
  <c r="AL255" i="1"/>
  <c r="AJ255" i="1"/>
  <c r="O255" i="1"/>
  <c r="CV255" i="1"/>
  <c r="CS254" i="1"/>
  <c r="N33" i="11" s="1"/>
  <c r="CO254" i="1"/>
  <c r="M33" i="11" s="1"/>
  <c r="M33" i="12" s="1"/>
  <c r="CG254" i="1"/>
  <c r="L33" i="11" s="1"/>
  <c r="BU254" i="1"/>
  <c r="J33" i="11" s="1"/>
  <c r="J33" i="12" s="1"/>
  <c r="BE254" i="1"/>
  <c r="I33" i="11" s="1"/>
  <c r="I33" i="12" s="1"/>
  <c r="AW254" i="1"/>
  <c r="H33" i="11" s="1"/>
  <c r="H33" i="12" s="1"/>
  <c r="AL254" i="1"/>
  <c r="G33" i="11" s="1"/>
  <c r="B33" i="52" s="1"/>
  <c r="AJ254" i="1"/>
  <c r="F33" i="11" s="1"/>
  <c r="F33" i="12" s="1"/>
  <c r="W254" i="1"/>
  <c r="E33" i="11" s="1"/>
  <c r="E33" i="12" s="1"/>
  <c r="O254" i="1"/>
  <c r="C33" i="11" s="1"/>
  <c r="C33" i="12" s="1"/>
  <c r="H254" i="1"/>
  <c r="CU253" i="1"/>
  <c r="CS253" i="1"/>
  <c r="CO253" i="1"/>
  <c r="CG253" i="1"/>
  <c r="BU253" i="1"/>
  <c r="BE253" i="1"/>
  <c r="AW253" i="1"/>
  <c r="AL253" i="1"/>
  <c r="AJ253" i="1"/>
  <c r="W253" i="1"/>
  <c r="O253" i="1"/>
  <c r="H253" i="1"/>
  <c r="CV253" i="1" s="1"/>
  <c r="CU252" i="1"/>
  <c r="CS252" i="1"/>
  <c r="CO252" i="1"/>
  <c r="CG252" i="1"/>
  <c r="BU252" i="1"/>
  <c r="BE252" i="1"/>
  <c r="AW252" i="1"/>
  <c r="AL252" i="1"/>
  <c r="AJ252" i="1"/>
  <c r="W252" i="1"/>
  <c r="O252" i="1"/>
  <c r="H252" i="1"/>
  <c r="CV252" i="1" s="1"/>
  <c r="CU251" i="1"/>
  <c r="CS251" i="1"/>
  <c r="CO251" i="1"/>
  <c r="CG251" i="1"/>
  <c r="BU251" i="1"/>
  <c r="BE251" i="1"/>
  <c r="AW251" i="1"/>
  <c r="AL251" i="1"/>
  <c r="AJ251" i="1"/>
  <c r="W251" i="1"/>
  <c r="O251" i="1"/>
  <c r="H251" i="1"/>
  <c r="CV251" i="1" s="1"/>
  <c r="CU250" i="1"/>
  <c r="O32" i="11" s="1"/>
  <c r="B32" i="70" s="1"/>
  <c r="CS250" i="1"/>
  <c r="CO250" i="1"/>
  <c r="CG250" i="1"/>
  <c r="BU250" i="1"/>
  <c r="BE250" i="1"/>
  <c r="AW250" i="1"/>
  <c r="AL250" i="1"/>
  <c r="AJ250" i="1"/>
  <c r="W250" i="1"/>
  <c r="O250" i="1"/>
  <c r="H250" i="1"/>
  <c r="CV250" i="1" s="1"/>
  <c r="CU249" i="1"/>
  <c r="CS249" i="1"/>
  <c r="CO249" i="1"/>
  <c r="CG249" i="1"/>
  <c r="BU249" i="1"/>
  <c r="BE249" i="1"/>
  <c r="AW249" i="1"/>
  <c r="AL249" i="1"/>
  <c r="AJ249" i="1"/>
  <c r="W249" i="1"/>
  <c r="O249" i="1"/>
  <c r="H249" i="1"/>
  <c r="CV249" i="1" s="1"/>
  <c r="CU248" i="1"/>
  <c r="CS248" i="1"/>
  <c r="CO248" i="1"/>
  <c r="CG248" i="1"/>
  <c r="BU248" i="1"/>
  <c r="BE248" i="1"/>
  <c r="AW248" i="1"/>
  <c r="AL248" i="1"/>
  <c r="AJ248" i="1"/>
  <c r="W248" i="1"/>
  <c r="O248" i="1"/>
  <c r="H248" i="1"/>
  <c r="CV248" i="1" s="1"/>
  <c r="CU247" i="1"/>
  <c r="CS247" i="1"/>
  <c r="CO247" i="1"/>
  <c r="CG247" i="1"/>
  <c r="BU247" i="1"/>
  <c r="BE247" i="1"/>
  <c r="AW247" i="1"/>
  <c r="AL247" i="1"/>
  <c r="AJ247" i="1"/>
  <c r="W247" i="1"/>
  <c r="O247" i="1"/>
  <c r="H247" i="1"/>
  <c r="CV247" i="1" s="1"/>
  <c r="CU246" i="1"/>
  <c r="CS246" i="1"/>
  <c r="CO246" i="1"/>
  <c r="CG246" i="1"/>
  <c r="BU246" i="1"/>
  <c r="BE246" i="1"/>
  <c r="AW246" i="1"/>
  <c r="AL246" i="1"/>
  <c r="AJ246" i="1"/>
  <c r="W246" i="1"/>
  <c r="O246" i="1"/>
  <c r="H246" i="1"/>
  <c r="CV246" i="1" s="1"/>
  <c r="CU245" i="1"/>
  <c r="CS245" i="1"/>
  <c r="CO245" i="1"/>
  <c r="CG245" i="1"/>
  <c r="BU245" i="1"/>
  <c r="BE245" i="1"/>
  <c r="AW245" i="1"/>
  <c r="AL245" i="1"/>
  <c r="AJ245" i="1"/>
  <c r="W245" i="1"/>
  <c r="O245" i="1"/>
  <c r="H245" i="1"/>
  <c r="CV245" i="1" s="1"/>
  <c r="CU244" i="1"/>
  <c r="CS244" i="1"/>
  <c r="CO244" i="1"/>
  <c r="CG244" i="1"/>
  <c r="BU244" i="1"/>
  <c r="BE244" i="1"/>
  <c r="AW244" i="1"/>
  <c r="AL244" i="1"/>
  <c r="AJ244" i="1"/>
  <c r="W244" i="1"/>
  <c r="E32" i="11" s="1"/>
  <c r="B32" i="48" s="1"/>
  <c r="O244" i="1"/>
  <c r="H244" i="1"/>
  <c r="CV244" i="1" s="1"/>
  <c r="CU243" i="1"/>
  <c r="CS243" i="1"/>
  <c r="CO243" i="1"/>
  <c r="CG243" i="1"/>
  <c r="BU243" i="1"/>
  <c r="BE243" i="1"/>
  <c r="AW243" i="1"/>
  <c r="AL243" i="1"/>
  <c r="G32" i="11" s="1"/>
  <c r="B32" i="52" s="1"/>
  <c r="AJ243" i="1"/>
  <c r="W243" i="1"/>
  <c r="O243" i="1"/>
  <c r="H243" i="1"/>
  <c r="CV243" i="1" s="1"/>
  <c r="CU242" i="1"/>
  <c r="CS242" i="1"/>
  <c r="N32" i="11" s="1"/>
  <c r="B32" i="68" s="1"/>
  <c r="CO242" i="1"/>
  <c r="M32" i="11" s="1"/>
  <c r="B32" i="66" s="1"/>
  <c r="CG242" i="1"/>
  <c r="L32" i="11" s="1"/>
  <c r="B32" i="64" s="1"/>
  <c r="BU242" i="1"/>
  <c r="J32" i="11" s="1"/>
  <c r="BE242" i="1"/>
  <c r="I32" i="11" s="1"/>
  <c r="B32" i="56" s="1"/>
  <c r="AW242" i="1"/>
  <c r="H32" i="11" s="1"/>
  <c r="B32" i="54" s="1"/>
  <c r="AL242" i="1"/>
  <c r="AJ242" i="1"/>
  <c r="F32" i="11" s="1"/>
  <c r="B32" i="50" s="1"/>
  <c r="W242" i="1"/>
  <c r="O242" i="1"/>
  <c r="C32" i="11" s="1"/>
  <c r="B32" i="44" s="1"/>
  <c r="H242" i="1"/>
  <c r="B32" i="11" s="1"/>
  <c r="B32" i="42" s="1"/>
  <c r="CU241" i="1"/>
  <c r="CS241" i="1"/>
  <c r="CO241" i="1"/>
  <c r="CG241" i="1"/>
  <c r="BU241" i="1"/>
  <c r="BE241" i="1"/>
  <c r="AW241" i="1"/>
  <c r="AJ241" i="1"/>
  <c r="W241" i="1"/>
  <c r="O241" i="1"/>
  <c r="H241" i="1"/>
  <c r="CV241" i="1" s="1"/>
  <c r="CU240" i="1"/>
  <c r="CS240" i="1"/>
  <c r="CO240" i="1"/>
  <c r="CG240" i="1"/>
  <c r="CB240" i="1"/>
  <c r="BU240" i="1"/>
  <c r="BE240" i="1"/>
  <c r="AW240" i="1"/>
  <c r="AL240" i="1"/>
  <c r="AJ240" i="1"/>
  <c r="W240" i="1"/>
  <c r="O240" i="1"/>
  <c r="H240" i="1"/>
  <c r="CV240" i="1" s="1"/>
  <c r="CU239" i="1"/>
  <c r="CS239" i="1"/>
  <c r="CO239" i="1"/>
  <c r="CG239" i="1"/>
  <c r="CB239" i="1"/>
  <c r="BU239" i="1"/>
  <c r="BE239" i="1"/>
  <c r="AW239" i="1"/>
  <c r="AL239" i="1"/>
  <c r="AJ239" i="1"/>
  <c r="W239" i="1"/>
  <c r="T239" i="1"/>
  <c r="O239" i="1"/>
  <c r="H239" i="1"/>
  <c r="CV239" i="1" s="1"/>
  <c r="CU238" i="1"/>
  <c r="CS238" i="1"/>
  <c r="CO238" i="1"/>
  <c r="CG238" i="1"/>
  <c r="CB238" i="1"/>
  <c r="BU238" i="1"/>
  <c r="BE238" i="1"/>
  <c r="AW238" i="1"/>
  <c r="AL238" i="1"/>
  <c r="AJ238" i="1"/>
  <c r="W238" i="1"/>
  <c r="T238" i="1"/>
  <c r="O238" i="1"/>
  <c r="H238" i="1"/>
  <c r="CV238" i="1" s="1"/>
  <c r="CU237" i="1"/>
  <c r="CS237" i="1"/>
  <c r="CO237" i="1"/>
  <c r="CG237" i="1"/>
  <c r="CB237" i="1"/>
  <c r="BU237" i="1"/>
  <c r="BE237" i="1"/>
  <c r="AW237" i="1"/>
  <c r="AL237" i="1"/>
  <c r="AJ237" i="1"/>
  <c r="W237" i="1"/>
  <c r="T237" i="1"/>
  <c r="O237" i="1"/>
  <c r="H237" i="1"/>
  <c r="CV237" i="1" s="1"/>
  <c r="CU236" i="1"/>
  <c r="CS236" i="1"/>
  <c r="CO236" i="1"/>
  <c r="CG236" i="1"/>
  <c r="CB236" i="1"/>
  <c r="BU236" i="1"/>
  <c r="BE236" i="1"/>
  <c r="AW236" i="1"/>
  <c r="AL236" i="1"/>
  <c r="AJ236" i="1"/>
  <c r="W236" i="1"/>
  <c r="T236" i="1"/>
  <c r="O236" i="1"/>
  <c r="H236" i="1"/>
  <c r="CV236" i="1" s="1"/>
  <c r="CU235" i="1"/>
  <c r="CS235" i="1"/>
  <c r="CO235" i="1"/>
  <c r="CG235" i="1"/>
  <c r="CB235" i="1"/>
  <c r="BU235" i="1"/>
  <c r="BE235" i="1"/>
  <c r="AW235" i="1"/>
  <c r="AL235" i="1"/>
  <c r="AJ235" i="1"/>
  <c r="W235" i="1"/>
  <c r="T235" i="1"/>
  <c r="O235" i="1"/>
  <c r="H235" i="1"/>
  <c r="B31" i="11" s="1"/>
  <c r="B31" i="42" s="1"/>
  <c r="CU234" i="1"/>
  <c r="CS234" i="1"/>
  <c r="CO234" i="1"/>
  <c r="CG234" i="1"/>
  <c r="CB234" i="1"/>
  <c r="BU234" i="1"/>
  <c r="BE234" i="1"/>
  <c r="AW234" i="1"/>
  <c r="AL234" i="1"/>
  <c r="AJ234" i="1"/>
  <c r="W234" i="1"/>
  <c r="T234" i="1"/>
  <c r="O234" i="1"/>
  <c r="CV234" i="1" s="1"/>
  <c r="H234" i="1"/>
  <c r="CU233" i="1"/>
  <c r="CS233" i="1"/>
  <c r="CO233" i="1"/>
  <c r="CG233" i="1"/>
  <c r="CB233" i="1"/>
  <c r="BU233" i="1"/>
  <c r="BE233" i="1"/>
  <c r="AW233" i="1"/>
  <c r="AL233" i="1"/>
  <c r="AJ233" i="1"/>
  <c r="W233" i="1"/>
  <c r="T233" i="1"/>
  <c r="O233" i="1"/>
  <c r="CV233" i="1" s="1"/>
  <c r="H233" i="1"/>
  <c r="CU232" i="1"/>
  <c r="CS232" i="1"/>
  <c r="CO232" i="1"/>
  <c r="CG232" i="1"/>
  <c r="CB232" i="1"/>
  <c r="BU232" i="1"/>
  <c r="BE232" i="1"/>
  <c r="AW232" i="1"/>
  <c r="AL232" i="1"/>
  <c r="AJ232" i="1"/>
  <c r="W232" i="1"/>
  <c r="T232" i="1"/>
  <c r="O232" i="1"/>
  <c r="CV232" i="1" s="1"/>
  <c r="H232" i="1"/>
  <c r="CU231" i="1"/>
  <c r="CS231" i="1"/>
  <c r="N31" i="11" s="1"/>
  <c r="B31" i="68" s="1"/>
  <c r="CO231" i="1"/>
  <c r="CG231" i="1"/>
  <c r="L31" i="11" s="1"/>
  <c r="B31" i="64" s="1"/>
  <c r="CB231" i="1"/>
  <c r="K31" i="11" s="1"/>
  <c r="B31" i="62" s="1"/>
  <c r="BU231" i="1"/>
  <c r="J31" i="11" s="1"/>
  <c r="BE231" i="1"/>
  <c r="I31" i="11" s="1"/>
  <c r="B31" i="56" s="1"/>
  <c r="AW231" i="1"/>
  <c r="H31" i="11" s="1"/>
  <c r="B31" i="54" s="1"/>
  <c r="AL231" i="1"/>
  <c r="AJ231" i="1"/>
  <c r="F31" i="11" s="1"/>
  <c r="B31" i="50" s="1"/>
  <c r="W231" i="1"/>
  <c r="T231" i="1"/>
  <c r="D31" i="11" s="1"/>
  <c r="B31" i="46" s="1"/>
  <c r="O231" i="1"/>
  <c r="C31" i="11" s="1"/>
  <c r="B31" i="44" s="1"/>
  <c r="H231" i="1"/>
  <c r="CU230" i="1"/>
  <c r="CS230" i="1"/>
  <c r="CO230" i="1"/>
  <c r="M31" i="11" s="1"/>
  <c r="B31" i="66" s="1"/>
  <c r="CG230" i="1"/>
  <c r="CB230" i="1"/>
  <c r="BU230" i="1"/>
  <c r="BE230" i="1"/>
  <c r="AW230" i="1"/>
  <c r="AL230" i="1"/>
  <c r="AJ230" i="1"/>
  <c r="W230" i="1"/>
  <c r="T230" i="1"/>
  <c r="O230" i="1"/>
  <c r="H230" i="1"/>
  <c r="CU229" i="1"/>
  <c r="CS229" i="1"/>
  <c r="CO229" i="1"/>
  <c r="CG229" i="1"/>
  <c r="CB229" i="1"/>
  <c r="AW229" i="1"/>
  <c r="AL229" i="1"/>
  <c r="AJ229" i="1"/>
  <c r="W229" i="1"/>
  <c r="T229" i="1"/>
  <c r="O229" i="1"/>
  <c r="CV229" i="1" s="1"/>
  <c r="H229" i="1"/>
  <c r="CU228" i="1"/>
  <c r="CS228" i="1"/>
  <c r="CO228" i="1"/>
  <c r="CG228" i="1"/>
  <c r="CB228" i="1"/>
  <c r="AW228" i="1"/>
  <c r="AL228" i="1"/>
  <c r="AJ228" i="1"/>
  <c r="W228" i="1"/>
  <c r="T228" i="1"/>
  <c r="O228" i="1"/>
  <c r="CV228" i="1" s="1"/>
  <c r="H228" i="1"/>
  <c r="CU227" i="1"/>
  <c r="CS227" i="1"/>
  <c r="CO227" i="1"/>
  <c r="CG227" i="1"/>
  <c r="CB227" i="1"/>
  <c r="AW227" i="1"/>
  <c r="AL227" i="1"/>
  <c r="AJ227" i="1"/>
  <c r="W227" i="1"/>
  <c r="T227" i="1"/>
  <c r="O227" i="1"/>
  <c r="CV227" i="1" s="1"/>
  <c r="H227" i="1"/>
  <c r="CU226" i="1"/>
  <c r="CS226" i="1"/>
  <c r="CO226" i="1"/>
  <c r="CG226" i="1"/>
  <c r="CB226" i="1"/>
  <c r="AW226" i="1"/>
  <c r="AL226" i="1"/>
  <c r="AJ226" i="1"/>
  <c r="W226" i="1"/>
  <c r="T226" i="1"/>
  <c r="O226" i="1"/>
  <c r="CV226" i="1" s="1"/>
  <c r="H226" i="1"/>
  <c r="CU225" i="1"/>
  <c r="CS225" i="1"/>
  <c r="CO225" i="1"/>
  <c r="CG225" i="1"/>
  <c r="CB225" i="1"/>
  <c r="AW225" i="1"/>
  <c r="AL225" i="1"/>
  <c r="AJ225" i="1"/>
  <c r="W225" i="1"/>
  <c r="T225" i="1"/>
  <c r="O225" i="1"/>
  <c r="CV225" i="1" s="1"/>
  <c r="H225" i="1"/>
  <c r="CU224" i="1"/>
  <c r="CS224" i="1"/>
  <c r="CO224" i="1"/>
  <c r="CG224" i="1"/>
  <c r="CB224" i="1"/>
  <c r="AW224" i="1"/>
  <c r="AL224" i="1"/>
  <c r="AJ224" i="1"/>
  <c r="W224" i="1"/>
  <c r="T224" i="1"/>
  <c r="O224" i="1"/>
  <c r="CV224" i="1" s="1"/>
  <c r="H224" i="1"/>
  <c r="CU223" i="1"/>
  <c r="CS223" i="1"/>
  <c r="CO223" i="1"/>
  <c r="CG223" i="1"/>
  <c r="CB223" i="1"/>
  <c r="AW223" i="1"/>
  <c r="AL223" i="1"/>
  <c r="AJ223" i="1"/>
  <c r="W223" i="1"/>
  <c r="T223" i="1"/>
  <c r="O223" i="1"/>
  <c r="CV223" i="1" s="1"/>
  <c r="H223" i="1"/>
  <c r="CU222" i="1"/>
  <c r="CS222" i="1"/>
  <c r="CO222" i="1"/>
  <c r="CG222" i="1"/>
  <c r="CB222" i="1"/>
  <c r="AW222" i="1"/>
  <c r="AL222" i="1"/>
  <c r="AJ222" i="1"/>
  <c r="W222" i="1"/>
  <c r="T222" i="1"/>
  <c r="O222" i="1"/>
  <c r="CV222" i="1" s="1"/>
  <c r="H222" i="1"/>
  <c r="CU221" i="1"/>
  <c r="CS221" i="1"/>
  <c r="CO221" i="1"/>
  <c r="CG221" i="1"/>
  <c r="CB221" i="1"/>
  <c r="AW221" i="1"/>
  <c r="AL221" i="1"/>
  <c r="AJ221" i="1"/>
  <c r="W221" i="1"/>
  <c r="T221" i="1"/>
  <c r="O221" i="1"/>
  <c r="CV221" i="1" s="1"/>
  <c r="H221" i="1"/>
  <c r="CU220" i="1"/>
  <c r="CS220" i="1"/>
  <c r="CO220" i="1"/>
  <c r="CG220" i="1"/>
  <c r="CB220" i="1"/>
  <c r="AW220" i="1"/>
  <c r="AL220" i="1"/>
  <c r="AJ220" i="1"/>
  <c r="W220" i="1"/>
  <c r="T220" i="1"/>
  <c r="O220" i="1"/>
  <c r="CV220" i="1" s="1"/>
  <c r="H220" i="1"/>
  <c r="CU219" i="1"/>
  <c r="CS219" i="1"/>
  <c r="N30" i="11" s="1"/>
  <c r="B30" i="68" s="1"/>
  <c r="CO219" i="1"/>
  <c r="CG219" i="1"/>
  <c r="L30" i="11" s="1"/>
  <c r="B30" i="64" s="1"/>
  <c r="CB219" i="1"/>
  <c r="K30" i="11" s="1"/>
  <c r="B30" i="62" s="1"/>
  <c r="AW219" i="1"/>
  <c r="H30" i="11" s="1"/>
  <c r="B30" i="54" s="1"/>
  <c r="AL219" i="1"/>
  <c r="AJ219" i="1"/>
  <c r="F30" i="11" s="1"/>
  <c r="B30" i="50" s="1"/>
  <c r="W219" i="1"/>
  <c r="T219" i="1"/>
  <c r="O219" i="1"/>
  <c r="C30" i="11" s="1"/>
  <c r="B30" i="44" s="1"/>
  <c r="H219" i="1"/>
  <c r="CV218" i="1"/>
  <c r="CU218" i="1"/>
  <c r="CS218" i="1"/>
  <c r="CO218" i="1"/>
  <c r="CG218" i="1"/>
  <c r="CB218" i="1"/>
  <c r="AW218" i="1"/>
  <c r="AL218" i="1"/>
  <c r="AJ218" i="1"/>
  <c r="W218" i="1"/>
  <c r="T218" i="1"/>
  <c r="O218" i="1"/>
  <c r="H218" i="1"/>
  <c r="CV217" i="1"/>
  <c r="CU217" i="1"/>
  <c r="CS217" i="1"/>
  <c r="CO217" i="1"/>
  <c r="CG217" i="1"/>
  <c r="CB217" i="1"/>
  <c r="BU217" i="1"/>
  <c r="BE217" i="1"/>
  <c r="AW217" i="1"/>
  <c r="AL217" i="1"/>
  <c r="AJ217" i="1"/>
  <c r="W217" i="1"/>
  <c r="T217" i="1"/>
  <c r="O217" i="1"/>
  <c r="H217" i="1"/>
  <c r="CV216" i="1"/>
  <c r="CU216" i="1"/>
  <c r="CS216" i="1"/>
  <c r="CO216" i="1"/>
  <c r="CG216" i="1"/>
  <c r="CB216" i="1"/>
  <c r="BU216" i="1"/>
  <c r="BE216" i="1"/>
  <c r="AW216" i="1"/>
  <c r="AL216" i="1"/>
  <c r="AJ216" i="1"/>
  <c r="W216" i="1"/>
  <c r="T216" i="1"/>
  <c r="O216" i="1"/>
  <c r="H216" i="1"/>
  <c r="CV215" i="1"/>
  <c r="CU215" i="1"/>
  <c r="CS215" i="1"/>
  <c r="CO215" i="1"/>
  <c r="CG215" i="1"/>
  <c r="CB215" i="1"/>
  <c r="BU215" i="1"/>
  <c r="BE215" i="1"/>
  <c r="AW215" i="1"/>
  <c r="AL215" i="1"/>
  <c r="AJ215" i="1"/>
  <c r="W215" i="1"/>
  <c r="T215" i="1"/>
  <c r="O215" i="1"/>
  <c r="H215" i="1"/>
  <c r="CV214" i="1"/>
  <c r="CU214" i="1"/>
  <c r="CS214" i="1"/>
  <c r="CO214" i="1"/>
  <c r="CG214" i="1"/>
  <c r="CB214" i="1"/>
  <c r="BU214" i="1"/>
  <c r="BE214" i="1"/>
  <c r="AW214" i="1"/>
  <c r="AL214" i="1"/>
  <c r="AJ214" i="1"/>
  <c r="W214" i="1"/>
  <c r="T214" i="1"/>
  <c r="O214" i="1"/>
  <c r="H214" i="1"/>
  <c r="CV213" i="1"/>
  <c r="CU213" i="1"/>
  <c r="CS213" i="1"/>
  <c r="CO213" i="1"/>
  <c r="CG213" i="1"/>
  <c r="CB213" i="1"/>
  <c r="BU213" i="1"/>
  <c r="BE213" i="1"/>
  <c r="AW213" i="1"/>
  <c r="AL213" i="1"/>
  <c r="AJ213" i="1"/>
  <c r="W213" i="1"/>
  <c r="T213" i="1"/>
  <c r="O213" i="1"/>
  <c r="H213" i="1"/>
  <c r="CV212" i="1"/>
  <c r="CU212" i="1"/>
  <c r="CS212" i="1"/>
  <c r="CO212" i="1"/>
  <c r="CG212" i="1"/>
  <c r="CB212" i="1"/>
  <c r="BU212" i="1"/>
  <c r="BE212" i="1"/>
  <c r="AW212" i="1"/>
  <c r="AL212" i="1"/>
  <c r="AJ212" i="1"/>
  <c r="W212" i="1"/>
  <c r="T212" i="1"/>
  <c r="O212" i="1"/>
  <c r="H212" i="1"/>
  <c r="CV211" i="1"/>
  <c r="CU211" i="1"/>
  <c r="CS211" i="1"/>
  <c r="CO211" i="1"/>
  <c r="CG211" i="1"/>
  <c r="CB211" i="1"/>
  <c r="BU211" i="1"/>
  <c r="BE211" i="1"/>
  <c r="AW211" i="1"/>
  <c r="AL211" i="1"/>
  <c r="AJ211" i="1"/>
  <c r="W211" i="1"/>
  <c r="T211" i="1"/>
  <c r="O211" i="1"/>
  <c r="H211" i="1"/>
  <c r="CV210" i="1"/>
  <c r="CU210" i="1"/>
  <c r="CS210" i="1"/>
  <c r="CO210" i="1"/>
  <c r="CG210" i="1"/>
  <c r="CB210" i="1"/>
  <c r="BU210" i="1"/>
  <c r="BE210" i="1"/>
  <c r="AW210" i="1"/>
  <c r="AL210" i="1"/>
  <c r="AJ210" i="1"/>
  <c r="W210" i="1"/>
  <c r="T210" i="1"/>
  <c r="O210" i="1"/>
  <c r="H210" i="1"/>
  <c r="CV209" i="1"/>
  <c r="CU209" i="1"/>
  <c r="CS209" i="1"/>
  <c r="CO209" i="1"/>
  <c r="CG209" i="1"/>
  <c r="CB209" i="1"/>
  <c r="BU209" i="1"/>
  <c r="BE209" i="1"/>
  <c r="AW209" i="1"/>
  <c r="AL209" i="1"/>
  <c r="AJ209" i="1"/>
  <c r="W209" i="1"/>
  <c r="T209" i="1"/>
  <c r="O209" i="1"/>
  <c r="H209" i="1"/>
  <c r="CV208" i="1"/>
  <c r="CU208" i="1"/>
  <c r="CS208" i="1"/>
  <c r="CO208" i="1"/>
  <c r="CG208" i="1"/>
  <c r="CB208" i="1"/>
  <c r="BU208" i="1"/>
  <c r="BE208" i="1"/>
  <c r="AW208" i="1"/>
  <c r="AL208" i="1"/>
  <c r="AJ208" i="1"/>
  <c r="W208" i="1"/>
  <c r="T208" i="1"/>
  <c r="O208" i="1"/>
  <c r="H208" i="1"/>
  <c r="CV207" i="1"/>
  <c r="CU207" i="1"/>
  <c r="CS207" i="1"/>
  <c r="CO207" i="1"/>
  <c r="CG207" i="1"/>
  <c r="CB207" i="1"/>
  <c r="BU207" i="1"/>
  <c r="BE207" i="1"/>
  <c r="AW207" i="1"/>
  <c r="AL207" i="1"/>
  <c r="AJ207" i="1"/>
  <c r="W207" i="1"/>
  <c r="T207" i="1"/>
  <c r="O207" i="1"/>
  <c r="H207" i="1"/>
  <c r="CV206" i="1"/>
  <c r="CU206" i="1"/>
  <c r="CS206" i="1"/>
  <c r="CO206" i="1"/>
  <c r="CG206" i="1"/>
  <c r="CB206" i="1"/>
  <c r="BU206" i="1"/>
  <c r="BE206" i="1"/>
  <c r="AW206" i="1"/>
  <c r="AL206" i="1"/>
  <c r="AJ206" i="1"/>
  <c r="W206" i="1"/>
  <c r="T206" i="1"/>
  <c r="O206" i="1"/>
  <c r="H206" i="1"/>
  <c r="CV205" i="1"/>
  <c r="CU205" i="1"/>
  <c r="CS205" i="1"/>
  <c r="CO205" i="1"/>
  <c r="CG205" i="1"/>
  <c r="CB205" i="1"/>
  <c r="BU205" i="1"/>
  <c r="BE205" i="1"/>
  <c r="AW205" i="1"/>
  <c r="AL205" i="1"/>
  <c r="AJ205" i="1"/>
  <c r="W205" i="1"/>
  <c r="T205" i="1"/>
  <c r="O205" i="1"/>
  <c r="H205" i="1"/>
  <c r="CV204" i="1"/>
  <c r="CU204" i="1"/>
  <c r="CS204" i="1"/>
  <c r="CO204" i="1"/>
  <c r="CG204" i="1"/>
  <c r="CB204" i="1"/>
  <c r="BU204" i="1"/>
  <c r="BE204" i="1"/>
  <c r="AW204" i="1"/>
  <c r="AL204" i="1"/>
  <c r="AJ204" i="1"/>
  <c r="W204" i="1"/>
  <c r="T204" i="1"/>
  <c r="O204" i="1"/>
  <c r="H204" i="1"/>
  <c r="CV203" i="1"/>
  <c r="CU203" i="1"/>
  <c r="CS203" i="1"/>
  <c r="CO203" i="1"/>
  <c r="CG203" i="1"/>
  <c r="CB203" i="1"/>
  <c r="BU203" i="1"/>
  <c r="BE203" i="1"/>
  <c r="AW203" i="1"/>
  <c r="AL203" i="1"/>
  <c r="AJ203" i="1"/>
  <c r="W203" i="1"/>
  <c r="T203" i="1"/>
  <c r="O203" i="1"/>
  <c r="H203" i="1"/>
  <c r="CV202" i="1"/>
  <c r="CU202" i="1"/>
  <c r="CS202" i="1"/>
  <c r="CO202" i="1"/>
  <c r="CG202" i="1"/>
  <c r="CB202" i="1"/>
  <c r="BU202" i="1"/>
  <c r="BE202" i="1"/>
  <c r="AW202" i="1"/>
  <c r="AL202" i="1"/>
  <c r="AJ202" i="1"/>
  <c r="W202" i="1"/>
  <c r="T202" i="1"/>
  <c r="O202" i="1"/>
  <c r="H202" i="1"/>
  <c r="CV201" i="1"/>
  <c r="CU201" i="1"/>
  <c r="CS201" i="1"/>
  <c r="CO201" i="1"/>
  <c r="CG201" i="1"/>
  <c r="CB201" i="1"/>
  <c r="BU201" i="1"/>
  <c r="BE201" i="1"/>
  <c r="AW201" i="1"/>
  <c r="AL201" i="1"/>
  <c r="AJ201" i="1"/>
  <c r="W201" i="1"/>
  <c r="T201" i="1"/>
  <c r="O201" i="1"/>
  <c r="H201" i="1"/>
  <c r="CV200" i="1"/>
  <c r="CU200" i="1"/>
  <c r="CS200" i="1"/>
  <c r="CO200" i="1"/>
  <c r="CG200" i="1"/>
  <c r="CB200" i="1"/>
  <c r="BU200" i="1"/>
  <c r="BE200" i="1"/>
  <c r="AW200" i="1"/>
  <c r="AL200" i="1"/>
  <c r="AJ200" i="1"/>
  <c r="W200" i="1"/>
  <c r="T200" i="1"/>
  <c r="O200" i="1"/>
  <c r="H200" i="1"/>
  <c r="CV199" i="1"/>
  <c r="CU199" i="1"/>
  <c r="CS199" i="1"/>
  <c r="CO199" i="1"/>
  <c r="CG199" i="1"/>
  <c r="CB199" i="1"/>
  <c r="BU199" i="1"/>
  <c r="BE199" i="1"/>
  <c r="AW199" i="1"/>
  <c r="AL199" i="1"/>
  <c r="AJ199" i="1"/>
  <c r="W199" i="1"/>
  <c r="T199" i="1"/>
  <c r="O199" i="1"/>
  <c r="H199" i="1"/>
  <c r="CV198" i="1"/>
  <c r="CU198" i="1"/>
  <c r="CS198" i="1"/>
  <c r="CO198" i="1"/>
  <c r="CG198" i="1"/>
  <c r="CB198" i="1"/>
  <c r="BU198" i="1"/>
  <c r="BE198" i="1"/>
  <c r="AW198" i="1"/>
  <c r="AL198" i="1"/>
  <c r="AJ198" i="1"/>
  <c r="W198" i="1"/>
  <c r="T198" i="1"/>
  <c r="O198" i="1"/>
  <c r="H198" i="1"/>
  <c r="CV197" i="1"/>
  <c r="CU197" i="1"/>
  <c r="CS197" i="1"/>
  <c r="CO197" i="1"/>
  <c r="CG197" i="1"/>
  <c r="CB197" i="1"/>
  <c r="BU197" i="1"/>
  <c r="BE197" i="1"/>
  <c r="AW197" i="1"/>
  <c r="AL197" i="1"/>
  <c r="AJ197" i="1"/>
  <c r="W197" i="1"/>
  <c r="T197" i="1"/>
  <c r="O197" i="1"/>
  <c r="H197" i="1"/>
  <c r="CV196" i="1"/>
  <c r="CU196" i="1"/>
  <c r="CS196" i="1"/>
  <c r="CO196" i="1"/>
  <c r="CG196" i="1"/>
  <c r="CB196" i="1"/>
  <c r="BU196" i="1"/>
  <c r="BE196" i="1"/>
  <c r="AW196" i="1"/>
  <c r="AL196" i="1"/>
  <c r="AJ196" i="1"/>
  <c r="W196" i="1"/>
  <c r="T196" i="1"/>
  <c r="O196" i="1"/>
  <c r="H196" i="1"/>
  <c r="CV195" i="1"/>
  <c r="CU195" i="1"/>
  <c r="CS195" i="1"/>
  <c r="CO195" i="1"/>
  <c r="CG195" i="1"/>
  <c r="CB195" i="1"/>
  <c r="BU195" i="1"/>
  <c r="BE195" i="1"/>
  <c r="AW195" i="1"/>
  <c r="AL195" i="1"/>
  <c r="AJ195" i="1"/>
  <c r="W195" i="1"/>
  <c r="T195" i="1"/>
  <c r="O195" i="1"/>
  <c r="H195" i="1"/>
  <c r="CV194" i="1"/>
  <c r="CU194" i="1"/>
  <c r="CS194" i="1"/>
  <c r="CO194" i="1"/>
  <c r="CG194" i="1"/>
  <c r="CB194" i="1"/>
  <c r="BU194" i="1"/>
  <c r="BE194" i="1"/>
  <c r="AW194" i="1"/>
  <c r="AL194" i="1"/>
  <c r="AJ194" i="1"/>
  <c r="W194" i="1"/>
  <c r="T194" i="1"/>
  <c r="O194" i="1"/>
  <c r="H194" i="1"/>
  <c r="CV193" i="1"/>
  <c r="CU193" i="1"/>
  <c r="CS193" i="1"/>
  <c r="CO193" i="1"/>
  <c r="CG193" i="1"/>
  <c r="CB193" i="1"/>
  <c r="BU193" i="1"/>
  <c r="BE193" i="1"/>
  <c r="AW193" i="1"/>
  <c r="AL193" i="1"/>
  <c r="AJ193" i="1"/>
  <c r="W193" i="1"/>
  <c r="T193" i="1"/>
  <c r="O193" i="1"/>
  <c r="H193" i="1"/>
  <c r="CV192" i="1"/>
  <c r="CU192" i="1"/>
  <c r="CS192" i="1"/>
  <c r="CO192" i="1"/>
  <c r="CG192" i="1"/>
  <c r="CB192" i="1"/>
  <c r="BU192" i="1"/>
  <c r="BE192" i="1"/>
  <c r="AW192" i="1"/>
  <c r="AL192" i="1"/>
  <c r="AJ192" i="1"/>
  <c r="W192" i="1"/>
  <c r="T192" i="1"/>
  <c r="O192" i="1"/>
  <c r="H192" i="1"/>
  <c r="CV191" i="1"/>
  <c r="CU191" i="1"/>
  <c r="CS191" i="1"/>
  <c r="CO191" i="1"/>
  <c r="CG191" i="1"/>
  <c r="CB191" i="1"/>
  <c r="BU191" i="1"/>
  <c r="BE191" i="1"/>
  <c r="AW191" i="1"/>
  <c r="AL191" i="1"/>
  <c r="AJ191" i="1"/>
  <c r="W191" i="1"/>
  <c r="T191" i="1"/>
  <c r="O191" i="1"/>
  <c r="H191" i="1"/>
  <c r="CV190" i="1"/>
  <c r="CU190" i="1"/>
  <c r="CS190" i="1"/>
  <c r="CO190" i="1"/>
  <c r="CG190" i="1"/>
  <c r="CB190" i="1"/>
  <c r="BU190" i="1"/>
  <c r="BE190" i="1"/>
  <c r="AW190" i="1"/>
  <c r="AL190" i="1"/>
  <c r="AJ190" i="1"/>
  <c r="W190" i="1"/>
  <c r="T190" i="1"/>
  <c r="O190" i="1"/>
  <c r="H190" i="1"/>
  <c r="CV189" i="1"/>
  <c r="CU189" i="1"/>
  <c r="CS189" i="1"/>
  <c r="CO189" i="1"/>
  <c r="CG189" i="1"/>
  <c r="CB189" i="1"/>
  <c r="BU189" i="1"/>
  <c r="BE189" i="1"/>
  <c r="AW189" i="1"/>
  <c r="AL189" i="1"/>
  <c r="AJ189" i="1"/>
  <c r="W189" i="1"/>
  <c r="T189" i="1"/>
  <c r="O189" i="1"/>
  <c r="H189" i="1"/>
  <c r="CV188" i="1"/>
  <c r="CU188" i="1"/>
  <c r="CS188" i="1"/>
  <c r="CO188" i="1"/>
  <c r="CG188" i="1"/>
  <c r="CB188" i="1"/>
  <c r="BU188" i="1"/>
  <c r="BE188" i="1"/>
  <c r="AW188" i="1"/>
  <c r="AL188" i="1"/>
  <c r="AJ188" i="1"/>
  <c r="W188" i="1"/>
  <c r="T188" i="1"/>
  <c r="O188" i="1"/>
  <c r="H188" i="1"/>
  <c r="CV187" i="1"/>
  <c r="CU187" i="1"/>
  <c r="CS187" i="1"/>
  <c r="CO187" i="1"/>
  <c r="CG187" i="1"/>
  <c r="CB187" i="1"/>
  <c r="BU187" i="1"/>
  <c r="BE187" i="1"/>
  <c r="AW187" i="1"/>
  <c r="AL187" i="1"/>
  <c r="AJ187" i="1"/>
  <c r="W187" i="1"/>
  <c r="T187" i="1"/>
  <c r="O187" i="1"/>
  <c r="H187" i="1"/>
  <c r="CV186" i="1"/>
  <c r="CU186" i="1"/>
  <c r="CS186" i="1"/>
  <c r="CO186" i="1"/>
  <c r="CG186" i="1"/>
  <c r="CB186" i="1"/>
  <c r="BU186" i="1"/>
  <c r="BE186" i="1"/>
  <c r="AW186" i="1"/>
  <c r="AL186" i="1"/>
  <c r="AJ186" i="1"/>
  <c r="W186" i="1"/>
  <c r="T186" i="1"/>
  <c r="O186" i="1"/>
  <c r="H186" i="1"/>
  <c r="CV185" i="1"/>
  <c r="CU185" i="1"/>
  <c r="CS185" i="1"/>
  <c r="CO185" i="1"/>
  <c r="CG185" i="1"/>
  <c r="CB185" i="1"/>
  <c r="BU185" i="1"/>
  <c r="BE185" i="1"/>
  <c r="AW185" i="1"/>
  <c r="AL185" i="1"/>
  <c r="AJ185" i="1"/>
  <c r="W185" i="1"/>
  <c r="T185" i="1"/>
  <c r="O185" i="1"/>
  <c r="H185" i="1"/>
  <c r="CV184" i="1"/>
  <c r="CU184" i="1"/>
  <c r="CS184" i="1"/>
  <c r="CO184" i="1"/>
  <c r="CG184" i="1"/>
  <c r="CB184" i="1"/>
  <c r="BU184" i="1"/>
  <c r="BE184" i="1"/>
  <c r="AW184" i="1"/>
  <c r="AL184" i="1"/>
  <c r="AJ184" i="1"/>
  <c r="W184" i="1"/>
  <c r="T184" i="1"/>
  <c r="O184" i="1"/>
  <c r="H184" i="1"/>
  <c r="CV183" i="1"/>
  <c r="CU183" i="1"/>
  <c r="CS183" i="1"/>
  <c r="CO183" i="1"/>
  <c r="CG183" i="1"/>
  <c r="CB183" i="1"/>
  <c r="BU183" i="1"/>
  <c r="BE183" i="1"/>
  <c r="AW183" i="1"/>
  <c r="AL183" i="1"/>
  <c r="AJ183" i="1"/>
  <c r="W183" i="1"/>
  <c r="T183" i="1"/>
  <c r="O183" i="1"/>
  <c r="H183" i="1"/>
  <c r="CV182" i="1"/>
  <c r="CU182" i="1"/>
  <c r="CS182" i="1"/>
  <c r="CO182" i="1"/>
  <c r="CG182" i="1"/>
  <c r="CB182" i="1"/>
  <c r="BU182" i="1"/>
  <c r="BE182" i="1"/>
  <c r="AW182" i="1"/>
  <c r="AL182" i="1"/>
  <c r="AJ182" i="1"/>
  <c r="W182" i="1"/>
  <c r="T182" i="1"/>
  <c r="O182" i="1"/>
  <c r="H182" i="1"/>
  <c r="CV181" i="1"/>
  <c r="CU181" i="1"/>
  <c r="CS181" i="1"/>
  <c r="CO181" i="1"/>
  <c r="CG181" i="1"/>
  <c r="CB181" i="1"/>
  <c r="BU181" i="1"/>
  <c r="BE181" i="1"/>
  <c r="AW181" i="1"/>
  <c r="AL181" i="1"/>
  <c r="AJ181" i="1"/>
  <c r="W181" i="1"/>
  <c r="T181" i="1"/>
  <c r="O181" i="1"/>
  <c r="H181" i="1"/>
  <c r="CV180" i="1"/>
  <c r="CU180" i="1"/>
  <c r="CS180" i="1"/>
  <c r="CO180" i="1"/>
  <c r="CG180" i="1"/>
  <c r="CB180" i="1"/>
  <c r="BU180" i="1"/>
  <c r="BE180" i="1"/>
  <c r="AW180" i="1"/>
  <c r="AL180" i="1"/>
  <c r="AJ180" i="1"/>
  <c r="W180" i="1"/>
  <c r="T180" i="1"/>
  <c r="O180" i="1"/>
  <c r="H180" i="1"/>
  <c r="CV179" i="1"/>
  <c r="CU179" i="1"/>
  <c r="CS179" i="1"/>
  <c r="CO179" i="1"/>
  <c r="CG179" i="1"/>
  <c r="CB179" i="1"/>
  <c r="BU179" i="1"/>
  <c r="BE179" i="1"/>
  <c r="AW179" i="1"/>
  <c r="AL179" i="1"/>
  <c r="AJ179" i="1"/>
  <c r="W179" i="1"/>
  <c r="T179" i="1"/>
  <c r="O179" i="1"/>
  <c r="H179" i="1"/>
  <c r="CV178" i="1"/>
  <c r="CU178" i="1"/>
  <c r="CS178" i="1"/>
  <c r="CO178" i="1"/>
  <c r="CG178" i="1"/>
  <c r="CB178" i="1"/>
  <c r="BU178" i="1"/>
  <c r="BE178" i="1"/>
  <c r="AW178" i="1"/>
  <c r="AL178" i="1"/>
  <c r="AJ178" i="1"/>
  <c r="W178" i="1"/>
  <c r="T178" i="1"/>
  <c r="O178" i="1"/>
  <c r="H178" i="1"/>
  <c r="CV177" i="1"/>
  <c r="CU177" i="1"/>
  <c r="CS177" i="1"/>
  <c r="CO177" i="1"/>
  <c r="CG177" i="1"/>
  <c r="CB177" i="1"/>
  <c r="BU177" i="1"/>
  <c r="BE177" i="1"/>
  <c r="AW177" i="1"/>
  <c r="AL177" i="1"/>
  <c r="AJ177" i="1"/>
  <c r="W177" i="1"/>
  <c r="T177" i="1"/>
  <c r="O177" i="1"/>
  <c r="H177" i="1"/>
  <c r="CV176" i="1"/>
  <c r="CU176" i="1"/>
  <c r="CS176" i="1"/>
  <c r="CO176" i="1"/>
  <c r="CG176" i="1"/>
  <c r="CB176" i="1"/>
  <c r="BU176" i="1"/>
  <c r="BE176" i="1"/>
  <c r="AW176" i="1"/>
  <c r="AL176" i="1"/>
  <c r="AJ176" i="1"/>
  <c r="W176" i="1"/>
  <c r="T176" i="1"/>
  <c r="O176" i="1"/>
  <c r="H176" i="1"/>
  <c r="CV175" i="1"/>
  <c r="CU175" i="1"/>
  <c r="CS175" i="1"/>
  <c r="CO175" i="1"/>
  <c r="CG175" i="1"/>
  <c r="CB175" i="1"/>
  <c r="BU175" i="1"/>
  <c r="BE175" i="1"/>
  <c r="AW175" i="1"/>
  <c r="AL175" i="1"/>
  <c r="AJ175" i="1"/>
  <c r="W175" i="1"/>
  <c r="T175" i="1"/>
  <c r="O175" i="1"/>
  <c r="H175" i="1"/>
  <c r="CV174" i="1"/>
  <c r="CU174" i="1"/>
  <c r="CS174" i="1"/>
  <c r="CO174" i="1"/>
  <c r="CG174" i="1"/>
  <c r="CB174" i="1"/>
  <c r="BU174" i="1"/>
  <c r="BE174" i="1"/>
  <c r="AW174" i="1"/>
  <c r="AL174" i="1"/>
  <c r="AJ174" i="1"/>
  <c r="W174" i="1"/>
  <c r="T174" i="1"/>
  <c r="O174" i="1"/>
  <c r="H174" i="1"/>
  <c r="CV173" i="1"/>
  <c r="CU173" i="1"/>
  <c r="CS173" i="1"/>
  <c r="CO173" i="1"/>
  <c r="CG173" i="1"/>
  <c r="CB173" i="1"/>
  <c r="BU173" i="1"/>
  <c r="BE173" i="1"/>
  <c r="AW173" i="1"/>
  <c r="AL173" i="1"/>
  <c r="AJ173" i="1"/>
  <c r="W173" i="1"/>
  <c r="T173" i="1"/>
  <c r="O173" i="1"/>
  <c r="H173" i="1"/>
  <c r="CV172" i="1"/>
  <c r="CU172" i="1"/>
  <c r="CS172" i="1"/>
  <c r="CO172" i="1"/>
  <c r="CG172" i="1"/>
  <c r="CB172" i="1"/>
  <c r="BU172" i="1"/>
  <c r="BE172" i="1"/>
  <c r="AW172" i="1"/>
  <c r="AL172" i="1"/>
  <c r="AJ172" i="1"/>
  <c r="W172" i="1"/>
  <c r="T172" i="1"/>
  <c r="O172" i="1"/>
  <c r="H172" i="1"/>
  <c r="CV171" i="1"/>
  <c r="CU171" i="1"/>
  <c r="CS171" i="1"/>
  <c r="CO171" i="1"/>
  <c r="CG171" i="1"/>
  <c r="CB171" i="1"/>
  <c r="BU171" i="1"/>
  <c r="BE171" i="1"/>
  <c r="AW171" i="1"/>
  <c r="AL171" i="1"/>
  <c r="AJ171" i="1"/>
  <c r="W171" i="1"/>
  <c r="T171" i="1"/>
  <c r="O171" i="1"/>
  <c r="H171" i="1"/>
  <c r="CV170" i="1"/>
  <c r="CU170" i="1"/>
  <c r="CS170" i="1"/>
  <c r="CO170" i="1"/>
  <c r="CG170" i="1"/>
  <c r="CB170" i="1"/>
  <c r="BU170" i="1"/>
  <c r="BE170" i="1"/>
  <c r="AW170" i="1"/>
  <c r="AL170" i="1"/>
  <c r="AJ170" i="1"/>
  <c r="W170" i="1"/>
  <c r="T170" i="1"/>
  <c r="O170" i="1"/>
  <c r="H170" i="1"/>
  <c r="CV169" i="1"/>
  <c r="CU169" i="1"/>
  <c r="CS169" i="1"/>
  <c r="CO169" i="1"/>
  <c r="CG169" i="1"/>
  <c r="CB169" i="1"/>
  <c r="BU169" i="1"/>
  <c r="BE169" i="1"/>
  <c r="AW169" i="1"/>
  <c r="AL169" i="1"/>
  <c r="AJ169" i="1"/>
  <c r="W169" i="1"/>
  <c r="T169" i="1"/>
  <c r="O169" i="1"/>
  <c r="H169" i="1"/>
  <c r="CV168" i="1"/>
  <c r="CU168" i="1"/>
  <c r="CS168" i="1"/>
  <c r="CO168" i="1"/>
  <c r="CG168" i="1"/>
  <c r="CB168" i="1"/>
  <c r="BU168" i="1"/>
  <c r="BE168" i="1"/>
  <c r="AW168" i="1"/>
  <c r="AL168" i="1"/>
  <c r="AJ168" i="1"/>
  <c r="W168" i="1"/>
  <c r="T168" i="1"/>
  <c r="O168" i="1"/>
  <c r="H168" i="1"/>
  <c r="CV167" i="1"/>
  <c r="CU167" i="1"/>
  <c r="CS167" i="1"/>
  <c r="CO167" i="1"/>
  <c r="CG167" i="1"/>
  <c r="CB167" i="1"/>
  <c r="BU167" i="1"/>
  <c r="BE167" i="1"/>
  <c r="AW167" i="1"/>
  <c r="AL167" i="1"/>
  <c r="AJ167" i="1"/>
  <c r="W167" i="1"/>
  <c r="T167" i="1"/>
  <c r="O167" i="1"/>
  <c r="H167" i="1"/>
  <c r="CV166" i="1"/>
  <c r="CU166" i="1"/>
  <c r="CS166" i="1"/>
  <c r="CO166" i="1"/>
  <c r="CG166" i="1"/>
  <c r="CB166" i="1"/>
  <c r="BU166" i="1"/>
  <c r="BE166" i="1"/>
  <c r="AW166" i="1"/>
  <c r="AL166" i="1"/>
  <c r="AJ166" i="1"/>
  <c r="W166" i="1"/>
  <c r="T166" i="1"/>
  <c r="O166" i="1"/>
  <c r="H166" i="1"/>
  <c r="CV165" i="1"/>
  <c r="CU165" i="1"/>
  <c r="CS165" i="1"/>
  <c r="CO165" i="1"/>
  <c r="CG165" i="1"/>
  <c r="CB165" i="1"/>
  <c r="BU165" i="1"/>
  <c r="BE165" i="1"/>
  <c r="AW165" i="1"/>
  <c r="AL165" i="1"/>
  <c r="AJ165" i="1"/>
  <c r="W165" i="1"/>
  <c r="T165" i="1"/>
  <c r="O165" i="1"/>
  <c r="H165" i="1"/>
  <c r="CV164" i="1"/>
  <c r="CU164" i="1"/>
  <c r="CS164" i="1"/>
  <c r="CO164" i="1"/>
  <c r="CG164" i="1"/>
  <c r="CB164" i="1"/>
  <c r="BU164" i="1"/>
  <c r="BE164" i="1"/>
  <c r="AW164" i="1"/>
  <c r="AL164" i="1"/>
  <c r="AJ164" i="1"/>
  <c r="W164" i="1"/>
  <c r="T164" i="1"/>
  <c r="O164" i="1"/>
  <c r="H164" i="1"/>
  <c r="CV163" i="1"/>
  <c r="CU163" i="1"/>
  <c r="CS163" i="1"/>
  <c r="CO163" i="1"/>
  <c r="CG163" i="1"/>
  <c r="CB163" i="1"/>
  <c r="BU163" i="1"/>
  <c r="BE163" i="1"/>
  <c r="AW163" i="1"/>
  <c r="AL163" i="1"/>
  <c r="AJ163" i="1"/>
  <c r="W163" i="1"/>
  <c r="T163" i="1"/>
  <c r="O163" i="1"/>
  <c r="H163" i="1"/>
  <c r="CV162" i="1"/>
  <c r="CU162" i="1"/>
  <c r="CS162" i="1"/>
  <c r="CO162" i="1"/>
  <c r="CG162" i="1"/>
  <c r="CB162" i="1"/>
  <c r="BU162" i="1"/>
  <c r="BE162" i="1"/>
  <c r="AW162" i="1"/>
  <c r="AL162" i="1"/>
  <c r="AJ162" i="1"/>
  <c r="W162" i="1"/>
  <c r="T162" i="1"/>
  <c r="O162" i="1"/>
  <c r="H162" i="1"/>
  <c r="CV161" i="1"/>
  <c r="CU161" i="1"/>
  <c r="CS161" i="1"/>
  <c r="CO161" i="1"/>
  <c r="CG161" i="1"/>
  <c r="CB161" i="1"/>
  <c r="BU161" i="1"/>
  <c r="BE161" i="1"/>
  <c r="AW161" i="1"/>
  <c r="AL161" i="1"/>
  <c r="AJ161" i="1"/>
  <c r="W161" i="1"/>
  <c r="T161" i="1"/>
  <c r="O161" i="1"/>
  <c r="H161" i="1"/>
  <c r="CV160" i="1"/>
  <c r="CU160" i="1"/>
  <c r="CS160" i="1"/>
  <c r="CO160" i="1"/>
  <c r="CG160" i="1"/>
  <c r="CB160" i="1"/>
  <c r="BU160" i="1"/>
  <c r="BE160" i="1"/>
  <c r="AW160" i="1"/>
  <c r="AL160" i="1"/>
  <c r="AJ160" i="1"/>
  <c r="W160" i="1"/>
  <c r="T160" i="1"/>
  <c r="O160" i="1"/>
  <c r="H160" i="1"/>
  <c r="CV159" i="1"/>
  <c r="CU159" i="1"/>
  <c r="CS159" i="1"/>
  <c r="CO159" i="1"/>
  <c r="CG159" i="1"/>
  <c r="CB159" i="1"/>
  <c r="BU159" i="1"/>
  <c r="BE159" i="1"/>
  <c r="AW159" i="1"/>
  <c r="AL159" i="1"/>
  <c r="AJ159" i="1"/>
  <c r="W159" i="1"/>
  <c r="T159" i="1"/>
  <c r="O159" i="1"/>
  <c r="H159" i="1"/>
  <c r="CV158" i="1"/>
  <c r="CU158" i="1"/>
  <c r="CS158" i="1"/>
  <c r="CO158" i="1"/>
  <c r="CG158" i="1"/>
  <c r="CB158" i="1"/>
  <c r="BU158" i="1"/>
  <c r="BE158" i="1"/>
  <c r="AW158" i="1"/>
  <c r="AL158" i="1"/>
  <c r="AJ158" i="1"/>
  <c r="W158" i="1"/>
  <c r="T158" i="1"/>
  <c r="O158" i="1"/>
  <c r="H158" i="1"/>
  <c r="CV157" i="1"/>
  <c r="CU157" i="1"/>
  <c r="CS157" i="1"/>
  <c r="CO157" i="1"/>
  <c r="CG157" i="1"/>
  <c r="CB157" i="1"/>
  <c r="BU157" i="1"/>
  <c r="BE157" i="1"/>
  <c r="AW157" i="1"/>
  <c r="AL157" i="1"/>
  <c r="AJ157" i="1"/>
  <c r="W157" i="1"/>
  <c r="T157" i="1"/>
  <c r="O157" i="1"/>
  <c r="H157" i="1"/>
  <c r="CV156" i="1"/>
  <c r="CU156" i="1"/>
  <c r="CS156" i="1"/>
  <c r="CO156" i="1"/>
  <c r="CG156" i="1"/>
  <c r="CB156" i="1"/>
  <c r="BU156" i="1"/>
  <c r="BE156" i="1"/>
  <c r="AW156" i="1"/>
  <c r="AL156" i="1"/>
  <c r="AJ156" i="1"/>
  <c r="W156" i="1"/>
  <c r="T156" i="1"/>
  <c r="O156" i="1"/>
  <c r="H156" i="1"/>
  <c r="CV155" i="1"/>
  <c r="CU155" i="1"/>
  <c r="CS155" i="1"/>
  <c r="CO155" i="1"/>
  <c r="CG155" i="1"/>
  <c r="CB155" i="1"/>
  <c r="BU155" i="1"/>
  <c r="BE155" i="1"/>
  <c r="AW155" i="1"/>
  <c r="AL155" i="1"/>
  <c r="AJ155" i="1"/>
  <c r="W155" i="1"/>
  <c r="T155" i="1"/>
  <c r="O155" i="1"/>
  <c r="H155" i="1"/>
  <c r="CV154" i="1"/>
  <c r="CU154" i="1"/>
  <c r="CS154" i="1"/>
  <c r="CO154" i="1"/>
  <c r="CG154" i="1"/>
  <c r="CB154" i="1"/>
  <c r="BU154" i="1"/>
  <c r="BE154" i="1"/>
  <c r="AW154" i="1"/>
  <c r="AL154" i="1"/>
  <c r="AJ154" i="1"/>
  <c r="W154" i="1"/>
  <c r="T154" i="1"/>
  <c r="O154" i="1"/>
  <c r="H154" i="1"/>
  <c r="CV153" i="1"/>
  <c r="CU153" i="1"/>
  <c r="CS153" i="1"/>
  <c r="CO153" i="1"/>
  <c r="CG153" i="1"/>
  <c r="CB153" i="1"/>
  <c r="BU153" i="1"/>
  <c r="BE153" i="1"/>
  <c r="AW153" i="1"/>
  <c r="AL153" i="1"/>
  <c r="AJ153" i="1"/>
  <c r="W153" i="1"/>
  <c r="T153" i="1"/>
  <c r="O153" i="1"/>
  <c r="H153" i="1"/>
  <c r="CV152" i="1"/>
  <c r="CU152" i="1"/>
  <c r="CS152" i="1"/>
  <c r="CO152" i="1"/>
  <c r="CG152" i="1"/>
  <c r="CB152" i="1"/>
  <c r="BU152" i="1"/>
  <c r="BE152" i="1"/>
  <c r="AW152" i="1"/>
  <c r="AL152" i="1"/>
  <c r="AJ152" i="1"/>
  <c r="W152" i="1"/>
  <c r="T152" i="1"/>
  <c r="O152" i="1"/>
  <c r="H152" i="1"/>
  <c r="CV151" i="1"/>
  <c r="CU151" i="1"/>
  <c r="CS151" i="1"/>
  <c r="CO151" i="1"/>
  <c r="CG151" i="1"/>
  <c r="CB151" i="1"/>
  <c r="BU151" i="1"/>
  <c r="BE151" i="1"/>
  <c r="AW151" i="1"/>
  <c r="AL151" i="1"/>
  <c r="AJ151" i="1"/>
  <c r="W151" i="1"/>
  <c r="T151" i="1"/>
  <c r="O151" i="1"/>
  <c r="H151" i="1"/>
  <c r="CV150" i="1"/>
  <c r="CU150" i="1"/>
  <c r="CS150" i="1"/>
  <c r="CO150" i="1"/>
  <c r="CG150" i="1"/>
  <c r="CB150" i="1"/>
  <c r="BU150" i="1"/>
  <c r="BE150" i="1"/>
  <c r="AW150" i="1"/>
  <c r="AL150" i="1"/>
  <c r="AJ150" i="1"/>
  <c r="W150" i="1"/>
  <c r="T150" i="1"/>
  <c r="O150" i="1"/>
  <c r="H150" i="1"/>
  <c r="CV149" i="1"/>
  <c r="CU149" i="1"/>
  <c r="CS149" i="1"/>
  <c r="CO149" i="1"/>
  <c r="CG149" i="1"/>
  <c r="CB149" i="1"/>
  <c r="BU149" i="1"/>
  <c r="BE149" i="1"/>
  <c r="AW149" i="1"/>
  <c r="AL149" i="1"/>
  <c r="AJ149" i="1"/>
  <c r="W149" i="1"/>
  <c r="T149" i="1"/>
  <c r="O149" i="1"/>
  <c r="H149" i="1"/>
  <c r="CV148" i="1"/>
  <c r="CU148" i="1"/>
  <c r="CS148" i="1"/>
  <c r="CO148" i="1"/>
  <c r="CG148" i="1"/>
  <c r="CB148" i="1"/>
  <c r="BU148" i="1"/>
  <c r="BE148" i="1"/>
  <c r="AW148" i="1"/>
  <c r="AL148" i="1"/>
  <c r="AJ148" i="1"/>
  <c r="W148" i="1"/>
  <c r="T148" i="1"/>
  <c r="O148" i="1"/>
  <c r="H148" i="1"/>
  <c r="CV147" i="1"/>
  <c r="CU147" i="1"/>
  <c r="CS147" i="1"/>
  <c r="CO147" i="1"/>
  <c r="CG147" i="1"/>
  <c r="CB147" i="1"/>
  <c r="BU147" i="1"/>
  <c r="BE147" i="1"/>
  <c r="AW147" i="1"/>
  <c r="AL147" i="1"/>
  <c r="AJ147" i="1"/>
  <c r="W147" i="1"/>
  <c r="T147" i="1"/>
  <c r="O147" i="1"/>
  <c r="H147" i="1"/>
  <c r="CV146" i="1"/>
  <c r="CU146" i="1"/>
  <c r="CS146" i="1"/>
  <c r="CO146" i="1"/>
  <c r="CG146" i="1"/>
  <c r="CB146" i="1"/>
  <c r="BU146" i="1"/>
  <c r="BE146" i="1"/>
  <c r="AW146" i="1"/>
  <c r="AL146" i="1"/>
  <c r="AJ146" i="1"/>
  <c r="W146" i="1"/>
  <c r="T146" i="1"/>
  <c r="O146" i="1"/>
  <c r="H146" i="1"/>
  <c r="CV145" i="1"/>
  <c r="CU145" i="1"/>
  <c r="CS145" i="1"/>
  <c r="CO145" i="1"/>
  <c r="CG145" i="1"/>
  <c r="CB145" i="1"/>
  <c r="BU145" i="1"/>
  <c r="BE145" i="1"/>
  <c r="AW145" i="1"/>
  <c r="AL145" i="1"/>
  <c r="AJ145" i="1"/>
  <c r="W145" i="1"/>
  <c r="T145" i="1"/>
  <c r="O145" i="1"/>
  <c r="CV144" i="1"/>
  <c r="CU144" i="1"/>
  <c r="CS144" i="1"/>
  <c r="CO144" i="1"/>
  <c r="CG144" i="1"/>
  <c r="CB144" i="1"/>
  <c r="BU144" i="1"/>
  <c r="BE144" i="1"/>
  <c r="AW144" i="1"/>
  <c r="AL144" i="1"/>
  <c r="AJ144" i="1"/>
  <c r="W144" i="1"/>
  <c r="T144" i="1"/>
  <c r="O144" i="1"/>
  <c r="CV143" i="1"/>
  <c r="CU143" i="1"/>
  <c r="CS143" i="1"/>
  <c r="CO143" i="1"/>
  <c r="CG143" i="1"/>
  <c r="CB143" i="1"/>
  <c r="BU143" i="1"/>
  <c r="BE143" i="1"/>
  <c r="AW143" i="1"/>
  <c r="AL143" i="1"/>
  <c r="AJ143" i="1"/>
  <c r="W143" i="1"/>
  <c r="T143" i="1"/>
  <c r="O143" i="1"/>
  <c r="CV142" i="1"/>
  <c r="CU142" i="1"/>
  <c r="CS142" i="1"/>
  <c r="CO142" i="1"/>
  <c r="CG142" i="1"/>
  <c r="CB142" i="1"/>
  <c r="BU142" i="1"/>
  <c r="BE142" i="1"/>
  <c r="AW142" i="1"/>
  <c r="AL142" i="1"/>
  <c r="AJ142" i="1"/>
  <c r="W142" i="1"/>
  <c r="T142" i="1"/>
  <c r="O142" i="1"/>
  <c r="CV141" i="1"/>
  <c r="CU141" i="1"/>
  <c r="CS141" i="1"/>
  <c r="CO141" i="1"/>
  <c r="CG141" i="1"/>
  <c r="CB141" i="1"/>
  <c r="BU141" i="1"/>
  <c r="BE141" i="1"/>
  <c r="AW141" i="1"/>
  <c r="AL141" i="1"/>
  <c r="AJ141" i="1"/>
  <c r="W141" i="1"/>
  <c r="T141" i="1"/>
  <c r="O141" i="1"/>
  <c r="CV140" i="1"/>
  <c r="CU140" i="1"/>
  <c r="CS140" i="1"/>
  <c r="CO140" i="1"/>
  <c r="CG140" i="1"/>
  <c r="CB140" i="1"/>
  <c r="BU140" i="1"/>
  <c r="BE140" i="1"/>
  <c r="AW140" i="1"/>
  <c r="AL140" i="1"/>
  <c r="AJ140" i="1"/>
  <c r="W140" i="1"/>
  <c r="T140" i="1"/>
  <c r="O140" i="1"/>
  <c r="CV139" i="1"/>
  <c r="CU139" i="1"/>
  <c r="CS139" i="1"/>
  <c r="CO139" i="1"/>
  <c r="CG139" i="1"/>
  <c r="CB139" i="1"/>
  <c r="BU139" i="1"/>
  <c r="BE139" i="1"/>
  <c r="AW139" i="1"/>
  <c r="AL139" i="1"/>
  <c r="AJ139" i="1"/>
  <c r="W139" i="1"/>
  <c r="T139" i="1"/>
  <c r="O139" i="1"/>
  <c r="CV138" i="1"/>
  <c r="CU138" i="1"/>
  <c r="CS138" i="1"/>
  <c r="CO138" i="1"/>
  <c r="CG138" i="1"/>
  <c r="CB138" i="1"/>
  <c r="BU138" i="1"/>
  <c r="BE138" i="1"/>
  <c r="AW138" i="1"/>
  <c r="AL138" i="1"/>
  <c r="AJ138" i="1"/>
  <c r="W138" i="1"/>
  <c r="T138" i="1"/>
  <c r="O138" i="1"/>
  <c r="CV137" i="1"/>
  <c r="CU137" i="1"/>
  <c r="CS137" i="1"/>
  <c r="CO137" i="1"/>
  <c r="CG137" i="1"/>
  <c r="CB137" i="1"/>
  <c r="BU137" i="1"/>
  <c r="BE137" i="1"/>
  <c r="AW137" i="1"/>
  <c r="AL137" i="1"/>
  <c r="AJ137" i="1"/>
  <c r="W137" i="1"/>
  <c r="T137" i="1"/>
  <c r="O137" i="1"/>
  <c r="CV136" i="1"/>
  <c r="CU136" i="1"/>
  <c r="CS136" i="1"/>
  <c r="CO136" i="1"/>
  <c r="CG136" i="1"/>
  <c r="CB136" i="1"/>
  <c r="BU136" i="1"/>
  <c r="BE136" i="1"/>
  <c r="AW136" i="1"/>
  <c r="AL136" i="1"/>
  <c r="AJ136" i="1"/>
  <c r="W136" i="1"/>
  <c r="T136" i="1"/>
  <c r="O136" i="1"/>
  <c r="CV135" i="1"/>
  <c r="CU135" i="1"/>
  <c r="CS135" i="1"/>
  <c r="CO135" i="1"/>
  <c r="CG135" i="1"/>
  <c r="CB135" i="1"/>
  <c r="BU135" i="1"/>
  <c r="BE135" i="1"/>
  <c r="AW135" i="1"/>
  <c r="AL135" i="1"/>
  <c r="AJ135" i="1"/>
  <c r="W135" i="1"/>
  <c r="T135" i="1"/>
  <c r="O135" i="1"/>
  <c r="CV134" i="1"/>
  <c r="CU134" i="1"/>
  <c r="CS134" i="1"/>
  <c r="CO134" i="1"/>
  <c r="CG134" i="1"/>
  <c r="CB134" i="1"/>
  <c r="BU134" i="1"/>
  <c r="BE134" i="1"/>
  <c r="AW134" i="1"/>
  <c r="AL134" i="1"/>
  <c r="AJ134" i="1"/>
  <c r="W134" i="1"/>
  <c r="T134" i="1"/>
  <c r="O134" i="1"/>
  <c r="CV133" i="1"/>
  <c r="CU133" i="1"/>
  <c r="CS133" i="1"/>
  <c r="CG133" i="1"/>
  <c r="CB133" i="1"/>
  <c r="BU133" i="1"/>
  <c r="BE133" i="1"/>
  <c r="AW133" i="1"/>
  <c r="AL133" i="1"/>
  <c r="W133" i="1"/>
  <c r="T133" i="1"/>
  <c r="CV132" i="1"/>
  <c r="CU132" i="1"/>
  <c r="CS132" i="1"/>
  <c r="CG132" i="1"/>
  <c r="CB132" i="1"/>
  <c r="BU132" i="1"/>
  <c r="BE132" i="1"/>
  <c r="AW132" i="1"/>
  <c r="AL132" i="1"/>
  <c r="W132" i="1"/>
  <c r="T132" i="1"/>
  <c r="CV131" i="1"/>
  <c r="CU131" i="1"/>
  <c r="CS131" i="1"/>
  <c r="CG131" i="1"/>
  <c r="CB131" i="1"/>
  <c r="BU131" i="1"/>
  <c r="BE131" i="1"/>
  <c r="AW131" i="1"/>
  <c r="AL131" i="1"/>
  <c r="W131" i="1"/>
  <c r="T131" i="1"/>
  <c r="CV130" i="1"/>
  <c r="CU130" i="1"/>
  <c r="CS130" i="1"/>
  <c r="CG130" i="1"/>
  <c r="CB130" i="1"/>
  <c r="BU130" i="1"/>
  <c r="BE130" i="1"/>
  <c r="AW130" i="1"/>
  <c r="AL130" i="1"/>
  <c r="W130" i="1"/>
  <c r="T130" i="1"/>
  <c r="CV129" i="1"/>
  <c r="CU129" i="1"/>
  <c r="CS129" i="1"/>
  <c r="CG129" i="1"/>
  <c r="CB129" i="1"/>
  <c r="BU129" i="1"/>
  <c r="BE129" i="1"/>
  <c r="AW129" i="1"/>
  <c r="AL129" i="1"/>
  <c r="W129" i="1"/>
  <c r="T129" i="1"/>
  <c r="CV128" i="1"/>
  <c r="CU128" i="1"/>
  <c r="CS128" i="1"/>
  <c r="CG128" i="1"/>
  <c r="CB128" i="1"/>
  <c r="BU128" i="1"/>
  <c r="BE128" i="1"/>
  <c r="AW128" i="1"/>
  <c r="AL128" i="1"/>
  <c r="W128" i="1"/>
  <c r="T128" i="1"/>
  <c r="CV127" i="1"/>
  <c r="CU127" i="1"/>
  <c r="CS127" i="1"/>
  <c r="CG127" i="1"/>
  <c r="CB127" i="1"/>
  <c r="BU127" i="1"/>
  <c r="BE127" i="1"/>
  <c r="AW127" i="1"/>
  <c r="AL127" i="1"/>
  <c r="W127" i="1"/>
  <c r="T127" i="1"/>
  <c r="CV126" i="1"/>
  <c r="CU126" i="1"/>
  <c r="CS126" i="1"/>
  <c r="CG126" i="1"/>
  <c r="CB126" i="1"/>
  <c r="BU126" i="1"/>
  <c r="BE126" i="1"/>
  <c r="AW126" i="1"/>
  <c r="AL126" i="1"/>
  <c r="W126" i="1"/>
  <c r="T126" i="1"/>
  <c r="CV125" i="1"/>
  <c r="CU125" i="1"/>
  <c r="CS125" i="1"/>
  <c r="CG125" i="1"/>
  <c r="CB125" i="1"/>
  <c r="BU125" i="1"/>
  <c r="BE125" i="1"/>
  <c r="AW125" i="1"/>
  <c r="AL125" i="1"/>
  <c r="W125" i="1"/>
  <c r="T125" i="1"/>
  <c r="CV124" i="1"/>
  <c r="CU124" i="1"/>
  <c r="CS124" i="1"/>
  <c r="CG124" i="1"/>
  <c r="CB124" i="1"/>
  <c r="BU124" i="1"/>
  <c r="BE124" i="1"/>
  <c r="AW124" i="1"/>
  <c r="AL124" i="1"/>
  <c r="W124" i="1"/>
  <c r="T124" i="1"/>
  <c r="CV123" i="1"/>
  <c r="CU123" i="1"/>
  <c r="CS123" i="1"/>
  <c r="CG123" i="1"/>
  <c r="CB123" i="1"/>
  <c r="BU123" i="1"/>
  <c r="BE123" i="1"/>
  <c r="AW123" i="1"/>
  <c r="AL123" i="1"/>
  <c r="W123" i="1"/>
  <c r="T123" i="1"/>
  <c r="CV122" i="1"/>
  <c r="CU122" i="1"/>
  <c r="CS122" i="1"/>
  <c r="CG122" i="1"/>
  <c r="CB122" i="1"/>
  <c r="BU122" i="1"/>
  <c r="BE122" i="1"/>
  <c r="AW122" i="1"/>
  <c r="AL122" i="1"/>
  <c r="W122" i="1"/>
  <c r="T122" i="1"/>
  <c r="CV121" i="1"/>
  <c r="CU121" i="1"/>
  <c r="CS121" i="1"/>
  <c r="CG121" i="1"/>
  <c r="CB121" i="1"/>
  <c r="BU121" i="1"/>
  <c r="BE121" i="1"/>
  <c r="AW121" i="1"/>
  <c r="AL121" i="1"/>
  <c r="W121" i="1"/>
  <c r="T121" i="1"/>
  <c r="CV120" i="1"/>
  <c r="CU120" i="1"/>
  <c r="CS120" i="1"/>
  <c r="CG120" i="1"/>
  <c r="CB120" i="1"/>
  <c r="BU120" i="1"/>
  <c r="BE120" i="1"/>
  <c r="AW120" i="1"/>
  <c r="AL120" i="1"/>
  <c r="W120" i="1"/>
  <c r="T120" i="1"/>
  <c r="CV119" i="1"/>
  <c r="CU119" i="1"/>
  <c r="CS119" i="1"/>
  <c r="CG119" i="1"/>
  <c r="CB119" i="1"/>
  <c r="BU119" i="1"/>
  <c r="BE119" i="1"/>
  <c r="AW119" i="1"/>
  <c r="AL119" i="1"/>
  <c r="W119" i="1"/>
  <c r="T119" i="1"/>
  <c r="CV118" i="1"/>
  <c r="CU118" i="1"/>
  <c r="CS118" i="1"/>
  <c r="CG118" i="1"/>
  <c r="CB118" i="1"/>
  <c r="BU118" i="1"/>
  <c r="BE118" i="1"/>
  <c r="AW118" i="1"/>
  <c r="AL118" i="1"/>
  <c r="W118" i="1"/>
  <c r="T118" i="1"/>
  <c r="CV117" i="1"/>
  <c r="CU117" i="1"/>
  <c r="CS117" i="1"/>
  <c r="CG117" i="1"/>
  <c r="CB117" i="1"/>
  <c r="BU117" i="1"/>
  <c r="BE117" i="1"/>
  <c r="AW117" i="1"/>
  <c r="AL117" i="1"/>
  <c r="W117" i="1"/>
  <c r="T117" i="1"/>
  <c r="CV116" i="1"/>
  <c r="CU116" i="1"/>
  <c r="CS116" i="1"/>
  <c r="CG116" i="1"/>
  <c r="CB116" i="1"/>
  <c r="BU116" i="1"/>
  <c r="BE116" i="1"/>
  <c r="AW116" i="1"/>
  <c r="AL116" i="1"/>
  <c r="W116" i="1"/>
  <c r="T116" i="1"/>
  <c r="CV115" i="1"/>
  <c r="CU115" i="1"/>
  <c r="CS115" i="1"/>
  <c r="CG115" i="1"/>
  <c r="CB115" i="1"/>
  <c r="BU115" i="1"/>
  <c r="BE115" i="1"/>
  <c r="AW115" i="1"/>
  <c r="AL115" i="1"/>
  <c r="W115" i="1"/>
  <c r="T115" i="1"/>
  <c r="CV114" i="1"/>
  <c r="CU114" i="1"/>
  <c r="CS114" i="1"/>
  <c r="CG114" i="1"/>
  <c r="CB114" i="1"/>
  <c r="BU114" i="1"/>
  <c r="BE114" i="1"/>
  <c r="AW114" i="1"/>
  <c r="AL114" i="1"/>
  <c r="W114" i="1"/>
  <c r="T114" i="1"/>
  <c r="CV113" i="1"/>
  <c r="CU113" i="1"/>
  <c r="CS113" i="1"/>
  <c r="CG113" i="1"/>
  <c r="CB113" i="1"/>
  <c r="BU113" i="1"/>
  <c r="BE113" i="1"/>
  <c r="AW113" i="1"/>
  <c r="AL113" i="1"/>
  <c r="W113" i="1"/>
  <c r="T113" i="1"/>
  <c r="CV112" i="1"/>
  <c r="CU112" i="1"/>
  <c r="CS112" i="1"/>
  <c r="CG112" i="1"/>
  <c r="CB112" i="1"/>
  <c r="BU112" i="1"/>
  <c r="BE112" i="1"/>
  <c r="AW112" i="1"/>
  <c r="AL112" i="1"/>
  <c r="W112" i="1"/>
  <c r="T112" i="1"/>
  <c r="CV111" i="1"/>
  <c r="CU111" i="1"/>
  <c r="CS111" i="1"/>
  <c r="CG111" i="1"/>
  <c r="CB111" i="1"/>
  <c r="BU111" i="1"/>
  <c r="BE111" i="1"/>
  <c r="AW111" i="1"/>
  <c r="AL111" i="1"/>
  <c r="W111" i="1"/>
  <c r="T111" i="1"/>
  <c r="CV110" i="1"/>
  <c r="CU110" i="1"/>
  <c r="CS110" i="1"/>
  <c r="CG110" i="1"/>
  <c r="CB110" i="1"/>
  <c r="BU110" i="1"/>
  <c r="BE110" i="1"/>
  <c r="AW110" i="1"/>
  <c r="AL110" i="1"/>
  <c r="W110" i="1"/>
  <c r="T110" i="1"/>
  <c r="CV109" i="1"/>
  <c r="CU109" i="1"/>
  <c r="CS109" i="1"/>
  <c r="CG109" i="1"/>
  <c r="CB109" i="1"/>
  <c r="BU109" i="1"/>
  <c r="BE109" i="1"/>
  <c r="AW109" i="1"/>
  <c r="AL109" i="1"/>
  <c r="W109" i="1"/>
  <c r="T109" i="1"/>
  <c r="CV108" i="1"/>
  <c r="CU108" i="1"/>
  <c r="CS108" i="1"/>
  <c r="CG108" i="1"/>
  <c r="CB108" i="1"/>
  <c r="BU108" i="1"/>
  <c r="BE108" i="1"/>
  <c r="AW108" i="1"/>
  <c r="AL108" i="1"/>
  <c r="W108" i="1"/>
  <c r="T108" i="1"/>
  <c r="CV107" i="1"/>
  <c r="CU107" i="1"/>
  <c r="CS107" i="1"/>
  <c r="CG107" i="1"/>
  <c r="CB107" i="1"/>
  <c r="BU107" i="1"/>
  <c r="BE107" i="1"/>
  <c r="AW107" i="1"/>
  <c r="AL107" i="1"/>
  <c r="W107" i="1"/>
  <c r="T107" i="1"/>
  <c r="CV106" i="1"/>
  <c r="CU106" i="1"/>
  <c r="CS106" i="1"/>
  <c r="CG106" i="1"/>
  <c r="CB106" i="1"/>
  <c r="BU106" i="1"/>
  <c r="BE106" i="1"/>
  <c r="AW106" i="1"/>
  <c r="AL106" i="1"/>
  <c r="W106" i="1"/>
  <c r="T106" i="1"/>
  <c r="CV105" i="1"/>
  <c r="CU105" i="1"/>
  <c r="CS105" i="1"/>
  <c r="CG105" i="1"/>
  <c r="CB105" i="1"/>
  <c r="BU105" i="1"/>
  <c r="BE105" i="1"/>
  <c r="AW105" i="1"/>
  <c r="AL105" i="1"/>
  <c r="W105" i="1"/>
  <c r="T105" i="1"/>
  <c r="CV104" i="1"/>
  <c r="CU104" i="1"/>
  <c r="CS104" i="1"/>
  <c r="CG104" i="1"/>
  <c r="CB104" i="1"/>
  <c r="BU104" i="1"/>
  <c r="BE104" i="1"/>
  <c r="AW104" i="1"/>
  <c r="AL104" i="1"/>
  <c r="W104" i="1"/>
  <c r="T104" i="1"/>
  <c r="CV103" i="1"/>
  <c r="CU103" i="1"/>
  <c r="CS103" i="1"/>
  <c r="CG103" i="1"/>
  <c r="CB103" i="1"/>
  <c r="BU103" i="1"/>
  <c r="BE103" i="1"/>
  <c r="AW103" i="1"/>
  <c r="AL103" i="1"/>
  <c r="W103" i="1"/>
  <c r="T103" i="1"/>
  <c r="CV102" i="1"/>
  <c r="CU102" i="1"/>
  <c r="CS102" i="1"/>
  <c r="CG102" i="1"/>
  <c r="CB102" i="1"/>
  <c r="BU102" i="1"/>
  <c r="BE102" i="1"/>
  <c r="AW102" i="1"/>
  <c r="AL102" i="1"/>
  <c r="W102" i="1"/>
  <c r="T102" i="1"/>
  <c r="CV101" i="1"/>
  <c r="CU101" i="1"/>
  <c r="CS101" i="1"/>
  <c r="CG101" i="1"/>
  <c r="CB101" i="1"/>
  <c r="BU101" i="1"/>
  <c r="BE101" i="1"/>
  <c r="AW101" i="1"/>
  <c r="AL101" i="1"/>
  <c r="W101" i="1"/>
  <c r="T101" i="1"/>
  <c r="CV100" i="1"/>
  <c r="CU100" i="1"/>
  <c r="CS100" i="1"/>
  <c r="CG100" i="1"/>
  <c r="CB100" i="1"/>
  <c r="BU100" i="1"/>
  <c r="BE100" i="1"/>
  <c r="AW100" i="1"/>
  <c r="AL100" i="1"/>
  <c r="W100" i="1"/>
  <c r="T100" i="1"/>
  <c r="CV99" i="1"/>
  <c r="CU99" i="1"/>
  <c r="CS99" i="1"/>
  <c r="CG99" i="1"/>
  <c r="CB99" i="1"/>
  <c r="BU99" i="1"/>
  <c r="BE99" i="1"/>
  <c r="AW99" i="1"/>
  <c r="AL99" i="1"/>
  <c r="W99" i="1"/>
  <c r="T99" i="1"/>
  <c r="CV98" i="1"/>
  <c r="CU98" i="1"/>
  <c r="CS98" i="1"/>
  <c r="CG98" i="1"/>
  <c r="CB98" i="1"/>
  <c r="BU98" i="1"/>
  <c r="BE98" i="1"/>
  <c r="AW98" i="1"/>
  <c r="AL98" i="1"/>
  <c r="W98" i="1"/>
  <c r="T98" i="1"/>
  <c r="CV97" i="1"/>
  <c r="CU97" i="1"/>
  <c r="CS97" i="1"/>
  <c r="CG97" i="1"/>
  <c r="CB97" i="1"/>
  <c r="BU97" i="1"/>
  <c r="BE97" i="1"/>
  <c r="AW97" i="1"/>
  <c r="AL97" i="1"/>
  <c r="W97" i="1"/>
  <c r="T97" i="1"/>
  <c r="CV96" i="1"/>
  <c r="CU96" i="1"/>
  <c r="CS96" i="1"/>
  <c r="CG96" i="1"/>
  <c r="CB96" i="1"/>
  <c r="BU96" i="1"/>
  <c r="BE96" i="1"/>
  <c r="AW96" i="1"/>
  <c r="AL96" i="1"/>
  <c r="W96" i="1"/>
  <c r="T96" i="1"/>
  <c r="CV95" i="1"/>
  <c r="CU95" i="1"/>
  <c r="CS95" i="1"/>
  <c r="CG95" i="1"/>
  <c r="CB95" i="1"/>
  <c r="BU95" i="1"/>
  <c r="BE95" i="1"/>
  <c r="AW95" i="1"/>
  <c r="AL95" i="1"/>
  <c r="W95" i="1"/>
  <c r="T95" i="1"/>
  <c r="CV94" i="1"/>
  <c r="CU94" i="1"/>
  <c r="CS94" i="1"/>
  <c r="CG94" i="1"/>
  <c r="CB94" i="1"/>
  <c r="BU94" i="1"/>
  <c r="BE94" i="1"/>
  <c r="AW94" i="1"/>
  <c r="AL94" i="1"/>
  <c r="W94" i="1"/>
  <c r="T94" i="1"/>
  <c r="CV93" i="1"/>
  <c r="CU93" i="1"/>
  <c r="CS93" i="1"/>
  <c r="CG93" i="1"/>
  <c r="CB93" i="1"/>
  <c r="BU93" i="1"/>
  <c r="BE93" i="1"/>
  <c r="AW93" i="1"/>
  <c r="AL93" i="1"/>
  <c r="W93" i="1"/>
  <c r="T93" i="1"/>
  <c r="CV92" i="1"/>
  <c r="CU92" i="1"/>
  <c r="CS92" i="1"/>
  <c r="CG92" i="1"/>
  <c r="CB92" i="1"/>
  <c r="BU92" i="1"/>
  <c r="BE92" i="1"/>
  <c r="AW92" i="1"/>
  <c r="AL92" i="1"/>
  <c r="W92" i="1"/>
  <c r="T92" i="1"/>
  <c r="CV91" i="1"/>
  <c r="CU91" i="1"/>
  <c r="CS91" i="1"/>
  <c r="CG91" i="1"/>
  <c r="CB91" i="1"/>
  <c r="BU91" i="1"/>
  <c r="BE91" i="1"/>
  <c r="AW91" i="1"/>
  <c r="AL91" i="1"/>
  <c r="W91" i="1"/>
  <c r="T91" i="1"/>
  <c r="CV90" i="1"/>
  <c r="CU90" i="1"/>
  <c r="CS90" i="1"/>
  <c r="CG90" i="1"/>
  <c r="CB90" i="1"/>
  <c r="BU90" i="1"/>
  <c r="BE90" i="1"/>
  <c r="AW90" i="1"/>
  <c r="AL90" i="1"/>
  <c r="W90" i="1"/>
  <c r="T90" i="1"/>
  <c r="CV89" i="1"/>
  <c r="CU89" i="1"/>
  <c r="CS89" i="1"/>
  <c r="CG89" i="1"/>
  <c r="CB89" i="1"/>
  <c r="BU89" i="1"/>
  <c r="BE89" i="1"/>
  <c r="AW89" i="1"/>
  <c r="AL89" i="1"/>
  <c r="W89" i="1"/>
  <c r="T89" i="1"/>
  <c r="CV88" i="1"/>
  <c r="CU88" i="1"/>
  <c r="CS88" i="1"/>
  <c r="CG88" i="1"/>
  <c r="CB88" i="1"/>
  <c r="BU88" i="1"/>
  <c r="BE88" i="1"/>
  <c r="AW88" i="1"/>
  <c r="AL88" i="1"/>
  <c r="W88" i="1"/>
  <c r="T88" i="1"/>
  <c r="CV87" i="1"/>
  <c r="CU87" i="1"/>
  <c r="CS87" i="1"/>
  <c r="CG87" i="1"/>
  <c r="CB87" i="1"/>
  <c r="BU87" i="1"/>
  <c r="BE87" i="1"/>
  <c r="AW87" i="1"/>
  <c r="AL87" i="1"/>
  <c r="W87" i="1"/>
  <c r="T87" i="1"/>
  <c r="CV86" i="1"/>
  <c r="CU86" i="1"/>
  <c r="CS86" i="1"/>
  <c r="CG86" i="1"/>
  <c r="CB86" i="1"/>
  <c r="BU86" i="1"/>
  <c r="BE86" i="1"/>
  <c r="AW86" i="1"/>
  <c r="AL86" i="1"/>
  <c r="AJ86" i="1"/>
  <c r="W86" i="1"/>
  <c r="T86" i="1"/>
  <c r="CV85" i="1"/>
  <c r="CU85" i="1"/>
  <c r="CS85" i="1"/>
  <c r="CO85" i="1"/>
  <c r="CG85" i="1"/>
  <c r="CB85" i="1"/>
  <c r="BU85" i="1"/>
  <c r="BE85" i="1"/>
  <c r="AW85" i="1"/>
  <c r="AL85" i="1"/>
  <c r="AJ85" i="1"/>
  <c r="W85" i="1"/>
  <c r="T85" i="1"/>
  <c r="CV84" i="1"/>
  <c r="CU84" i="1"/>
  <c r="CS84" i="1"/>
  <c r="CO84" i="1"/>
  <c r="CG84" i="1"/>
  <c r="CB84" i="1"/>
  <c r="BU84" i="1"/>
  <c r="BE84" i="1"/>
  <c r="AW84" i="1"/>
  <c r="AL84" i="1"/>
  <c r="AJ84" i="1"/>
  <c r="W84" i="1"/>
  <c r="T84" i="1"/>
  <c r="CV83" i="1"/>
  <c r="CU83" i="1"/>
  <c r="CS83" i="1"/>
  <c r="CO83" i="1"/>
  <c r="CG83" i="1"/>
  <c r="CB83" i="1"/>
  <c r="BU83" i="1"/>
  <c r="BE83" i="1"/>
  <c r="AW83" i="1"/>
  <c r="AL83" i="1"/>
  <c r="AJ83" i="1"/>
  <c r="W83" i="1"/>
  <c r="T83" i="1"/>
  <c r="CV82" i="1"/>
  <c r="CU82" i="1"/>
  <c r="CS82" i="1"/>
  <c r="CO82" i="1"/>
  <c r="CG82" i="1"/>
  <c r="CB82" i="1"/>
  <c r="BU82" i="1"/>
  <c r="BE82" i="1"/>
  <c r="AW82" i="1"/>
  <c r="AL82" i="1"/>
  <c r="AJ82" i="1"/>
  <c r="W82" i="1"/>
  <c r="T82" i="1"/>
  <c r="CV81" i="1"/>
  <c r="CU81" i="1"/>
  <c r="CS81" i="1"/>
  <c r="CO81" i="1"/>
  <c r="CG81" i="1"/>
  <c r="CB81" i="1"/>
  <c r="BU81" i="1"/>
  <c r="BE81" i="1"/>
  <c r="AW81" i="1"/>
  <c r="AL81" i="1"/>
  <c r="AJ81" i="1"/>
  <c r="W81" i="1"/>
  <c r="T81" i="1"/>
  <c r="CV80" i="1"/>
  <c r="CU80" i="1"/>
  <c r="CS80" i="1"/>
  <c r="CO80" i="1"/>
  <c r="CG80" i="1"/>
  <c r="CB80" i="1"/>
  <c r="BU80" i="1"/>
  <c r="BE80" i="1"/>
  <c r="AW80" i="1"/>
  <c r="AL80" i="1"/>
  <c r="AJ80" i="1"/>
  <c r="W80" i="1"/>
  <c r="T80" i="1"/>
  <c r="CV79" i="1"/>
  <c r="CU79" i="1"/>
  <c r="CS79" i="1"/>
  <c r="CO79" i="1"/>
  <c r="CG79" i="1"/>
  <c r="CB79" i="1"/>
  <c r="BU79" i="1"/>
  <c r="BE79" i="1"/>
  <c r="AW79" i="1"/>
  <c r="AL79" i="1"/>
  <c r="AJ79" i="1"/>
  <c r="W79" i="1"/>
  <c r="T79" i="1"/>
  <c r="CV78" i="1"/>
  <c r="CU78" i="1"/>
  <c r="CS78" i="1"/>
  <c r="CO78" i="1"/>
  <c r="CG78" i="1"/>
  <c r="CB78" i="1"/>
  <c r="BU78" i="1"/>
  <c r="BE78" i="1"/>
  <c r="AW78" i="1"/>
  <c r="AL78" i="1"/>
  <c r="AJ78" i="1"/>
  <c r="W78" i="1"/>
  <c r="T78" i="1"/>
  <c r="CV77" i="1"/>
  <c r="CU77" i="1"/>
  <c r="CS77" i="1"/>
  <c r="CO77" i="1"/>
  <c r="CG77" i="1"/>
  <c r="CB77" i="1"/>
  <c r="BU77" i="1"/>
  <c r="BE77" i="1"/>
  <c r="AW77" i="1"/>
  <c r="AL77" i="1"/>
  <c r="AJ77" i="1"/>
  <c r="W77" i="1"/>
  <c r="T77" i="1"/>
  <c r="CV76" i="1"/>
  <c r="CU76" i="1"/>
  <c r="CS76" i="1"/>
  <c r="CO76" i="1"/>
  <c r="CG76" i="1"/>
  <c r="CB76" i="1"/>
  <c r="BU76" i="1"/>
  <c r="BE76" i="1"/>
  <c r="AW76" i="1"/>
  <c r="AL76" i="1"/>
  <c r="AJ76" i="1"/>
  <c r="W76" i="1"/>
  <c r="T76" i="1"/>
  <c r="CV75" i="1"/>
  <c r="CU75" i="1"/>
  <c r="CS75" i="1"/>
  <c r="CO75" i="1"/>
  <c r="CG75" i="1"/>
  <c r="CB75" i="1"/>
  <c r="BU75" i="1"/>
  <c r="BE75" i="1"/>
  <c r="AW75" i="1"/>
  <c r="AL75" i="1"/>
  <c r="AJ75" i="1"/>
  <c r="W75" i="1"/>
  <c r="T75" i="1"/>
  <c r="CV74" i="1"/>
  <c r="CU74" i="1"/>
  <c r="CS74" i="1"/>
  <c r="CO74" i="1"/>
  <c r="CG74" i="1"/>
  <c r="CB74" i="1"/>
  <c r="BU74" i="1"/>
  <c r="BE74" i="1"/>
  <c r="AW74" i="1"/>
  <c r="AL74" i="1"/>
  <c r="AJ74" i="1"/>
  <c r="W74" i="1"/>
  <c r="T74" i="1"/>
  <c r="CV73" i="1"/>
  <c r="CU73" i="1"/>
  <c r="CS73" i="1"/>
  <c r="CO73" i="1"/>
  <c r="CG73" i="1"/>
  <c r="CB73" i="1"/>
  <c r="BU73" i="1"/>
  <c r="BE73" i="1"/>
  <c r="AW73" i="1"/>
  <c r="AL73" i="1"/>
  <c r="AJ73" i="1"/>
  <c r="W73" i="1"/>
  <c r="T73" i="1"/>
  <c r="CV72" i="1"/>
  <c r="CU72" i="1"/>
  <c r="CS72" i="1"/>
  <c r="CO72" i="1"/>
  <c r="CG72" i="1"/>
  <c r="CB72" i="1"/>
  <c r="BU72" i="1"/>
  <c r="BE72" i="1"/>
  <c r="AW72" i="1"/>
  <c r="AL72" i="1"/>
  <c r="AJ72" i="1"/>
  <c r="W72" i="1"/>
  <c r="T72" i="1"/>
  <c r="CV71" i="1"/>
  <c r="CU71" i="1"/>
  <c r="CS71" i="1"/>
  <c r="CO71" i="1"/>
  <c r="CG71" i="1"/>
  <c r="CB71" i="1"/>
  <c r="BU71" i="1"/>
  <c r="BE71" i="1"/>
  <c r="AW71" i="1"/>
  <c r="AL71" i="1"/>
  <c r="AJ71" i="1"/>
  <c r="W71" i="1"/>
  <c r="T71" i="1"/>
  <c r="CV70" i="1"/>
  <c r="CU70" i="1"/>
  <c r="CS70" i="1"/>
  <c r="CO70" i="1"/>
  <c r="CG70" i="1"/>
  <c r="CB70" i="1"/>
  <c r="BU70" i="1"/>
  <c r="BE70" i="1"/>
  <c r="AW70" i="1"/>
  <c r="AL70" i="1"/>
  <c r="AJ70" i="1"/>
  <c r="W70" i="1"/>
  <c r="T70" i="1"/>
  <c r="CV69" i="1"/>
  <c r="CU69" i="1"/>
  <c r="CS69" i="1"/>
  <c r="CO69" i="1"/>
  <c r="CG69" i="1"/>
  <c r="CB69" i="1"/>
  <c r="BU69" i="1"/>
  <c r="BE69" i="1"/>
  <c r="AW69" i="1"/>
  <c r="AL69" i="1"/>
  <c r="AJ69" i="1"/>
  <c r="W69" i="1"/>
  <c r="T69" i="1"/>
  <c r="CV68" i="1"/>
  <c r="CU68" i="1"/>
  <c r="CS68" i="1"/>
  <c r="CO68" i="1"/>
  <c r="CG68" i="1"/>
  <c r="CB68" i="1"/>
  <c r="BU68" i="1"/>
  <c r="BE68" i="1"/>
  <c r="AW68" i="1"/>
  <c r="AL68" i="1"/>
  <c r="AJ68" i="1"/>
  <c r="W68" i="1"/>
  <c r="T68" i="1"/>
  <c r="CV67" i="1"/>
  <c r="CU67" i="1"/>
  <c r="CS67" i="1"/>
  <c r="CO67" i="1"/>
  <c r="CG67" i="1"/>
  <c r="CB67" i="1"/>
  <c r="BU67" i="1"/>
  <c r="BE67" i="1"/>
  <c r="AW67" i="1"/>
  <c r="AL67" i="1"/>
  <c r="AJ67" i="1"/>
  <c r="W67" i="1"/>
  <c r="T67" i="1"/>
  <c r="CV66" i="1"/>
  <c r="CU66" i="1"/>
  <c r="CS66" i="1"/>
  <c r="CO66" i="1"/>
  <c r="CG66" i="1"/>
  <c r="CB66" i="1"/>
  <c r="BU66" i="1"/>
  <c r="BE66" i="1"/>
  <c r="AW66" i="1"/>
  <c r="AL66" i="1"/>
  <c r="AJ66" i="1"/>
  <c r="W66" i="1"/>
  <c r="T66" i="1"/>
  <c r="CV65" i="1"/>
  <c r="CU65" i="1"/>
  <c r="CS65" i="1"/>
  <c r="CO65" i="1"/>
  <c r="CG65" i="1"/>
  <c r="CB65" i="1"/>
  <c r="BU65" i="1"/>
  <c r="BE65" i="1"/>
  <c r="AW65" i="1"/>
  <c r="AL65" i="1"/>
  <c r="AJ65" i="1"/>
  <c r="W65" i="1"/>
  <c r="T65" i="1"/>
  <c r="CV64" i="1"/>
  <c r="CU64" i="1"/>
  <c r="CT64" i="1"/>
  <c r="CS64" i="1"/>
  <c r="CO64" i="1"/>
  <c r="CG64" i="1"/>
  <c r="CB64" i="1"/>
  <c r="BU64" i="1"/>
  <c r="BE64" i="1"/>
  <c r="AW64" i="1"/>
  <c r="AL64" i="1"/>
  <c r="AJ64" i="1"/>
  <c r="W64" i="1"/>
  <c r="T64" i="1"/>
  <c r="H64" i="1"/>
  <c r="CV63" i="1"/>
  <c r="CU63" i="1"/>
  <c r="CS63" i="1"/>
  <c r="CO63" i="1"/>
  <c r="CG63" i="1"/>
  <c r="CB63" i="1"/>
  <c r="BU63" i="1"/>
  <c r="BE63" i="1"/>
  <c r="AW63" i="1"/>
  <c r="AL63" i="1"/>
  <c r="AJ63" i="1"/>
  <c r="W63" i="1"/>
  <c r="T63" i="1"/>
  <c r="CV62" i="1"/>
  <c r="CU62" i="1"/>
  <c r="CS62" i="1"/>
  <c r="CO62" i="1"/>
  <c r="CG62" i="1"/>
  <c r="CB62" i="1"/>
  <c r="BU62" i="1"/>
  <c r="BE62" i="1"/>
  <c r="AW62" i="1"/>
  <c r="AL62" i="1"/>
  <c r="AJ62" i="1"/>
  <c r="W62" i="1"/>
  <c r="T62" i="1"/>
  <c r="CV61" i="1"/>
  <c r="CU61" i="1"/>
  <c r="CS61" i="1"/>
  <c r="CO61" i="1"/>
  <c r="CG61" i="1"/>
  <c r="CB61" i="1"/>
  <c r="BU61" i="1"/>
  <c r="BE61" i="1"/>
  <c r="AW61" i="1"/>
  <c r="AL61" i="1"/>
  <c r="AJ61" i="1"/>
  <c r="W61" i="1"/>
  <c r="T61" i="1"/>
  <c r="CV60" i="1"/>
  <c r="CU60" i="1"/>
  <c r="CS60" i="1"/>
  <c r="CO60" i="1"/>
  <c r="CG60" i="1"/>
  <c r="CB60" i="1"/>
  <c r="BU60" i="1"/>
  <c r="BE60" i="1"/>
  <c r="AW60" i="1"/>
  <c r="AL60" i="1"/>
  <c r="AJ60" i="1"/>
  <c r="W60" i="1"/>
  <c r="T60" i="1"/>
  <c r="CV59" i="1"/>
  <c r="CU59" i="1"/>
  <c r="CS59" i="1"/>
  <c r="CO59" i="1"/>
  <c r="CG59" i="1"/>
  <c r="CB59" i="1"/>
  <c r="BU59" i="1"/>
  <c r="BE59" i="1"/>
  <c r="AW59" i="1"/>
  <c r="AL59" i="1"/>
  <c r="AJ59" i="1"/>
  <c r="W59" i="1"/>
  <c r="T59" i="1"/>
  <c r="CV58" i="1"/>
  <c r="CU58" i="1"/>
  <c r="CS58" i="1"/>
  <c r="CO58" i="1"/>
  <c r="CG58" i="1"/>
  <c r="CB58" i="1"/>
  <c r="BU58" i="1"/>
  <c r="BE58" i="1"/>
  <c r="AW58" i="1"/>
  <c r="AL58" i="1"/>
  <c r="AJ58" i="1"/>
  <c r="W58" i="1"/>
  <c r="T58" i="1"/>
  <c r="CV57" i="1"/>
  <c r="CU57" i="1"/>
  <c r="CS57" i="1"/>
  <c r="CO57" i="1"/>
  <c r="CG57" i="1"/>
  <c r="CB57" i="1"/>
  <c r="BU57" i="1"/>
  <c r="BE57" i="1"/>
  <c r="AW57" i="1"/>
  <c r="AL57" i="1"/>
  <c r="AJ57" i="1"/>
  <c r="W57" i="1"/>
  <c r="T57" i="1"/>
  <c r="CV56" i="1"/>
  <c r="CU56" i="1"/>
  <c r="CS56" i="1"/>
  <c r="CO56" i="1"/>
  <c r="CG56" i="1"/>
  <c r="CB56" i="1"/>
  <c r="BU56" i="1"/>
  <c r="BE56" i="1"/>
  <c r="AW56" i="1"/>
  <c r="AL56" i="1"/>
  <c r="AJ56" i="1"/>
  <c r="W56" i="1"/>
  <c r="T56" i="1"/>
  <c r="CV55" i="1"/>
  <c r="CU55" i="1"/>
  <c r="CS55" i="1"/>
  <c r="CO55" i="1"/>
  <c r="CG55" i="1"/>
  <c r="CB55" i="1"/>
  <c r="BU55" i="1"/>
  <c r="BE55" i="1"/>
  <c r="AW55" i="1"/>
  <c r="AL55" i="1"/>
  <c r="AJ55" i="1"/>
  <c r="W55" i="1"/>
  <c r="T55" i="1"/>
  <c r="CV54" i="1"/>
  <c r="CU54" i="1"/>
  <c r="CS54" i="1"/>
  <c r="CO54" i="1"/>
  <c r="CG54" i="1"/>
  <c r="CB54" i="1"/>
  <c r="BU54" i="1"/>
  <c r="BE54" i="1"/>
  <c r="AW54" i="1"/>
  <c r="AL54" i="1"/>
  <c r="AJ54" i="1"/>
  <c r="W54" i="1"/>
  <c r="T54" i="1"/>
  <c r="CV53" i="1"/>
  <c r="CU53" i="1"/>
  <c r="CS53" i="1"/>
  <c r="CO53" i="1"/>
  <c r="CG53" i="1"/>
  <c r="CB53" i="1"/>
  <c r="BU53" i="1"/>
  <c r="BE53" i="1"/>
  <c r="AW53" i="1"/>
  <c r="AL53" i="1"/>
  <c r="AJ53" i="1"/>
  <c r="W53" i="1"/>
  <c r="T53" i="1"/>
  <c r="CV52" i="1"/>
  <c r="CU52" i="1"/>
  <c r="CS52" i="1"/>
  <c r="CO52" i="1"/>
  <c r="CG52" i="1"/>
  <c r="CB52" i="1"/>
  <c r="BU52" i="1"/>
  <c r="BE52" i="1"/>
  <c r="AW52" i="1"/>
  <c r="AL52" i="1"/>
  <c r="AJ52" i="1"/>
  <c r="W52" i="1"/>
  <c r="T52" i="1"/>
  <c r="CV51" i="1"/>
  <c r="CU51" i="1"/>
  <c r="CS51" i="1"/>
  <c r="CO51" i="1"/>
  <c r="CG51" i="1"/>
  <c r="CB51" i="1"/>
  <c r="BU51" i="1"/>
  <c r="BE51" i="1"/>
  <c r="AW51" i="1"/>
  <c r="AL51" i="1"/>
  <c r="AJ51" i="1"/>
  <c r="W51" i="1"/>
  <c r="T51" i="1"/>
  <c r="CV50" i="1"/>
  <c r="CU50" i="1"/>
  <c r="CS50" i="1"/>
  <c r="CO50" i="1"/>
  <c r="CG50" i="1"/>
  <c r="CB50" i="1"/>
  <c r="BU50" i="1"/>
  <c r="BE50" i="1"/>
  <c r="AW50" i="1"/>
  <c r="AL50" i="1"/>
  <c r="AJ50" i="1"/>
  <c r="W50" i="1"/>
  <c r="T50" i="1"/>
  <c r="CV49" i="1"/>
  <c r="CU49" i="1"/>
  <c r="CS49" i="1"/>
  <c r="CO49" i="1"/>
  <c r="CG49" i="1"/>
  <c r="CB49" i="1"/>
  <c r="BU49" i="1"/>
  <c r="BE49" i="1"/>
  <c r="AW49" i="1"/>
  <c r="AL49" i="1"/>
  <c r="AJ49" i="1"/>
  <c r="W49" i="1"/>
  <c r="T49" i="1"/>
  <c r="CV48" i="1"/>
  <c r="CU48" i="1"/>
  <c r="CS48" i="1"/>
  <c r="CO48" i="1"/>
  <c r="CG48" i="1"/>
  <c r="CB48" i="1"/>
  <c r="BU48" i="1"/>
  <c r="BE48" i="1"/>
  <c r="AW48" i="1"/>
  <c r="AL48" i="1"/>
  <c r="AJ48" i="1"/>
  <c r="W48" i="1"/>
  <c r="T48" i="1"/>
  <c r="CV47" i="1"/>
  <c r="CU47" i="1"/>
  <c r="CS47" i="1"/>
  <c r="CO47" i="1"/>
  <c r="CG47" i="1"/>
  <c r="CB47" i="1"/>
  <c r="BU47" i="1"/>
  <c r="BE47" i="1"/>
  <c r="AW47" i="1"/>
  <c r="AL47" i="1"/>
  <c r="AJ47" i="1"/>
  <c r="W47" i="1"/>
  <c r="T47" i="1"/>
  <c r="CV46" i="1"/>
  <c r="CU46" i="1"/>
  <c r="CS46" i="1"/>
  <c r="CO46" i="1"/>
  <c r="CG46" i="1"/>
  <c r="CB46" i="1"/>
  <c r="BU46" i="1"/>
  <c r="BE46" i="1"/>
  <c r="AW46" i="1"/>
  <c r="AL46" i="1"/>
  <c r="AJ46" i="1"/>
  <c r="W46" i="1"/>
  <c r="T46" i="1"/>
  <c r="CV45" i="1"/>
  <c r="CU45" i="1"/>
  <c r="CS45" i="1"/>
  <c r="CO45" i="1"/>
  <c r="CG45" i="1"/>
  <c r="CB45" i="1"/>
  <c r="BU45" i="1"/>
  <c r="BE45" i="1"/>
  <c r="AW45" i="1"/>
  <c r="AL45" i="1"/>
  <c r="AJ45" i="1"/>
  <c r="W45" i="1"/>
  <c r="T45" i="1"/>
  <c r="CV44" i="1"/>
  <c r="CU44" i="1"/>
  <c r="CS44" i="1"/>
  <c r="CO44" i="1"/>
  <c r="CG44" i="1"/>
  <c r="CB44" i="1"/>
  <c r="BU44" i="1"/>
  <c r="BE44" i="1"/>
  <c r="AW44" i="1"/>
  <c r="AL44" i="1"/>
  <c r="AJ44" i="1"/>
  <c r="W44" i="1"/>
  <c r="T44" i="1"/>
  <c r="CV43" i="1"/>
  <c r="CU43" i="1"/>
  <c r="CS43" i="1"/>
  <c r="CO43" i="1"/>
  <c r="CG43" i="1"/>
  <c r="CB43" i="1"/>
  <c r="BU43" i="1"/>
  <c r="BE43" i="1"/>
  <c r="AW43" i="1"/>
  <c r="AL43" i="1"/>
  <c r="AJ43" i="1"/>
  <c r="W43" i="1"/>
  <c r="T43" i="1"/>
  <c r="CV42" i="1"/>
  <c r="CU42" i="1"/>
  <c r="CS42" i="1"/>
  <c r="CO42" i="1"/>
  <c r="CG42" i="1"/>
  <c r="CB42" i="1"/>
  <c r="BU42" i="1"/>
  <c r="BE42" i="1"/>
  <c r="AW42" i="1"/>
  <c r="AL42" i="1"/>
  <c r="AJ42" i="1"/>
  <c r="W42" i="1"/>
  <c r="T42" i="1"/>
  <c r="CV41" i="1"/>
  <c r="CU41" i="1"/>
  <c r="CS41" i="1"/>
  <c r="CO41" i="1"/>
  <c r="CG41" i="1"/>
  <c r="CB41" i="1"/>
  <c r="BU41" i="1"/>
  <c r="BE41" i="1"/>
  <c r="AW41" i="1"/>
  <c r="AL41" i="1"/>
  <c r="AJ41" i="1"/>
  <c r="W41" i="1"/>
  <c r="T41" i="1"/>
  <c r="CV40" i="1"/>
  <c r="CU40" i="1"/>
  <c r="CS40" i="1"/>
  <c r="CO40" i="1"/>
  <c r="CG40" i="1"/>
  <c r="CB40" i="1"/>
  <c r="BU40" i="1"/>
  <c r="BE40" i="1"/>
  <c r="AW40" i="1"/>
  <c r="AL40" i="1"/>
  <c r="AJ40" i="1"/>
  <c r="W40" i="1"/>
  <c r="T40" i="1"/>
  <c r="CV39" i="1"/>
  <c r="CU39" i="1"/>
  <c r="CS39" i="1"/>
  <c r="CO39" i="1"/>
  <c r="CG39" i="1"/>
  <c r="CB39" i="1"/>
  <c r="BU39" i="1"/>
  <c r="BE39" i="1"/>
  <c r="AW39" i="1"/>
  <c r="AL39" i="1"/>
  <c r="AJ39" i="1"/>
  <c r="W39" i="1"/>
  <c r="T39" i="1"/>
  <c r="CV38" i="1"/>
  <c r="CU38" i="1"/>
  <c r="CS38" i="1"/>
  <c r="CO38" i="1"/>
  <c r="CG38" i="1"/>
  <c r="CB38" i="1"/>
  <c r="BU38" i="1"/>
  <c r="BE38" i="1"/>
  <c r="AW38" i="1"/>
  <c r="AL38" i="1"/>
  <c r="AJ38" i="1"/>
  <c r="W38" i="1"/>
  <c r="T38" i="1"/>
  <c r="CV37" i="1"/>
  <c r="CU37" i="1"/>
  <c r="CS37" i="1"/>
  <c r="CO37" i="1"/>
  <c r="CG37" i="1"/>
  <c r="CB37" i="1"/>
  <c r="BU37" i="1"/>
  <c r="BE37" i="1"/>
  <c r="AW37" i="1"/>
  <c r="AL37" i="1"/>
  <c r="AJ37" i="1"/>
  <c r="W37" i="1"/>
  <c r="T37" i="1"/>
  <c r="CV36" i="1"/>
  <c r="CU36" i="1"/>
  <c r="CS36" i="1"/>
  <c r="CO36" i="1"/>
  <c r="CG36" i="1"/>
  <c r="CB36" i="1"/>
  <c r="BU36" i="1"/>
  <c r="BE36" i="1"/>
  <c r="AW36" i="1"/>
  <c r="AL36" i="1"/>
  <c r="AJ36" i="1"/>
  <c r="W36" i="1"/>
  <c r="T36" i="1"/>
  <c r="CV35" i="1"/>
  <c r="CU35" i="1"/>
  <c r="CS35" i="1"/>
  <c r="CO35" i="1"/>
  <c r="CG35" i="1"/>
  <c r="CB35" i="1"/>
  <c r="BU35" i="1"/>
  <c r="BE35" i="1"/>
  <c r="AW35" i="1"/>
  <c r="AL35" i="1"/>
  <c r="AJ35" i="1"/>
  <c r="W35" i="1"/>
  <c r="T35" i="1"/>
  <c r="CV34" i="1"/>
  <c r="CU34" i="1"/>
  <c r="CS34" i="1"/>
  <c r="CO34" i="1"/>
  <c r="CG34" i="1"/>
  <c r="CB34" i="1"/>
  <c r="BU34" i="1"/>
  <c r="BE34" i="1"/>
  <c r="AW34" i="1"/>
  <c r="AL34" i="1"/>
  <c r="AJ34" i="1"/>
  <c r="W34" i="1"/>
  <c r="T34" i="1"/>
  <c r="CV33" i="1"/>
  <c r="CU33" i="1"/>
  <c r="CS33" i="1"/>
  <c r="CO33" i="1"/>
  <c r="CG33" i="1"/>
  <c r="CB33" i="1"/>
  <c r="BU33" i="1"/>
  <c r="BE33" i="1"/>
  <c r="AW33" i="1"/>
  <c r="AL33" i="1"/>
  <c r="AJ33" i="1"/>
  <c r="W33" i="1"/>
  <c r="T33" i="1"/>
  <c r="CV32" i="1"/>
  <c r="CU32" i="1"/>
  <c r="CS32" i="1"/>
  <c r="CO32" i="1"/>
  <c r="CG32" i="1"/>
  <c r="CB32" i="1"/>
  <c r="BU32" i="1"/>
  <c r="BE32" i="1"/>
  <c r="AW32" i="1"/>
  <c r="AL32" i="1"/>
  <c r="AJ32" i="1"/>
  <c r="W32" i="1"/>
  <c r="T32" i="1"/>
  <c r="CV31" i="1"/>
  <c r="CU31" i="1"/>
  <c r="CS31" i="1"/>
  <c r="CO31" i="1"/>
  <c r="CG31" i="1"/>
  <c r="CB31" i="1"/>
  <c r="BU31" i="1"/>
  <c r="BE31" i="1"/>
  <c r="AW31" i="1"/>
  <c r="AL31" i="1"/>
  <c r="AJ31" i="1"/>
  <c r="W31" i="1"/>
  <c r="T31" i="1"/>
  <c r="CV30" i="1"/>
  <c r="CU30" i="1"/>
  <c r="CS30" i="1"/>
  <c r="CO30" i="1"/>
  <c r="CG30" i="1"/>
  <c r="CB30" i="1"/>
  <c r="BU30" i="1"/>
  <c r="BE30" i="1"/>
  <c r="AW30" i="1"/>
  <c r="AL30" i="1"/>
  <c r="AJ30" i="1"/>
  <c r="W30" i="1"/>
  <c r="T30" i="1"/>
  <c r="CV29" i="1"/>
  <c r="CU29" i="1"/>
  <c r="CS29" i="1"/>
  <c r="CO29" i="1"/>
  <c r="CG29" i="1"/>
  <c r="CB29" i="1"/>
  <c r="BU29" i="1"/>
  <c r="BE29" i="1"/>
  <c r="AW29" i="1"/>
  <c r="AL29" i="1"/>
  <c r="AJ29" i="1"/>
  <c r="W29" i="1"/>
  <c r="T29" i="1"/>
  <c r="CV28" i="1"/>
  <c r="CU28" i="1"/>
  <c r="CS28" i="1"/>
  <c r="CO28" i="1"/>
  <c r="CG28" i="1"/>
  <c r="CB28" i="1"/>
  <c r="BU28" i="1"/>
  <c r="BE28" i="1"/>
  <c r="AW28" i="1"/>
  <c r="AL28" i="1"/>
  <c r="AJ28" i="1"/>
  <c r="W28" i="1"/>
  <c r="T28" i="1"/>
  <c r="CV27" i="1"/>
  <c r="CU27" i="1"/>
  <c r="CS27" i="1"/>
  <c r="CO27" i="1"/>
  <c r="CG27" i="1"/>
  <c r="CB27" i="1"/>
  <c r="BU27" i="1"/>
  <c r="BE27" i="1"/>
  <c r="AW27" i="1"/>
  <c r="AL27" i="1"/>
  <c r="AJ27" i="1"/>
  <c r="W27" i="1"/>
  <c r="T27" i="1"/>
  <c r="CV26" i="1"/>
  <c r="CU26" i="1"/>
  <c r="CS26" i="1"/>
  <c r="CO26" i="1"/>
  <c r="CG26" i="1"/>
  <c r="CB26" i="1"/>
  <c r="BU26" i="1"/>
  <c r="BE26" i="1"/>
  <c r="AW26" i="1"/>
  <c r="AL26" i="1"/>
  <c r="AJ26" i="1"/>
  <c r="W26" i="1"/>
  <c r="T26" i="1"/>
  <c r="CV25" i="1"/>
  <c r="CU25" i="1"/>
  <c r="CS25" i="1"/>
  <c r="CO25" i="1"/>
  <c r="CG25" i="1"/>
  <c r="CB25" i="1"/>
  <c r="BU25" i="1"/>
  <c r="BE25" i="1"/>
  <c r="AW25" i="1"/>
  <c r="AL25" i="1"/>
  <c r="AJ25" i="1"/>
  <c r="W25" i="1"/>
  <c r="T25" i="1"/>
  <c r="CV24" i="1"/>
  <c r="CU24" i="1"/>
  <c r="CS24" i="1"/>
  <c r="CO24" i="1"/>
  <c r="CG24" i="1"/>
  <c r="CB24" i="1"/>
  <c r="BU24" i="1"/>
  <c r="BE24" i="1"/>
  <c r="AW24" i="1"/>
  <c r="AL24" i="1"/>
  <c r="AJ24" i="1"/>
  <c r="W24" i="1"/>
  <c r="T24" i="1"/>
  <c r="CV23" i="1"/>
  <c r="CU23" i="1"/>
  <c r="CS23" i="1"/>
  <c r="CO23" i="1"/>
  <c r="CG23" i="1"/>
  <c r="CB23" i="1"/>
  <c r="BU23" i="1"/>
  <c r="BE23" i="1"/>
  <c r="AW23" i="1"/>
  <c r="AL23" i="1"/>
  <c r="AJ23" i="1"/>
  <c r="W23" i="1"/>
  <c r="T23" i="1"/>
  <c r="CV22" i="1"/>
  <c r="CU22" i="1"/>
  <c r="CS22" i="1"/>
  <c r="CO22" i="1"/>
  <c r="CG22" i="1"/>
  <c r="CB22" i="1"/>
  <c r="BU22" i="1"/>
  <c r="BE22" i="1"/>
  <c r="AW22" i="1"/>
  <c r="AL22" i="1"/>
  <c r="AJ22" i="1"/>
  <c r="W22" i="1"/>
  <c r="T22" i="1"/>
  <c r="CV21" i="1"/>
  <c r="CU21" i="1"/>
  <c r="CS21" i="1"/>
  <c r="CO21" i="1"/>
  <c r="CG21" i="1"/>
  <c r="CB21" i="1"/>
  <c r="BU21" i="1"/>
  <c r="BE21" i="1"/>
  <c r="AW21" i="1"/>
  <c r="AL21" i="1"/>
  <c r="AJ21" i="1"/>
  <c r="W21" i="1"/>
  <c r="T21" i="1"/>
  <c r="CV20" i="1"/>
  <c r="CU20" i="1"/>
  <c r="CS20" i="1"/>
  <c r="CO20" i="1"/>
  <c r="CG20" i="1"/>
  <c r="CB20" i="1"/>
  <c r="BU20" i="1"/>
  <c r="BE20" i="1"/>
  <c r="AW20" i="1"/>
  <c r="AL20" i="1"/>
  <c r="AJ20" i="1"/>
  <c r="W20" i="1"/>
  <c r="T20" i="1"/>
  <c r="CV19" i="1"/>
  <c r="CU19" i="1"/>
  <c r="CS19" i="1"/>
  <c r="CO19" i="1"/>
  <c r="CG19" i="1"/>
  <c r="CB19" i="1"/>
  <c r="BU19" i="1"/>
  <c r="BE19" i="1"/>
  <c r="AW19" i="1"/>
  <c r="AL19" i="1"/>
  <c r="AJ19" i="1"/>
  <c r="W19" i="1"/>
  <c r="T19" i="1"/>
  <c r="CV18" i="1"/>
  <c r="CU18" i="1"/>
  <c r="CS18" i="1"/>
  <c r="CO18" i="1"/>
  <c r="CG18" i="1"/>
  <c r="CB18" i="1"/>
  <c r="BU18" i="1"/>
  <c r="BE18" i="1"/>
  <c r="AW18" i="1"/>
  <c r="AL18" i="1"/>
  <c r="AJ18" i="1"/>
  <c r="W18" i="1"/>
  <c r="T18" i="1"/>
  <c r="CV17" i="1"/>
  <c r="CU17" i="1"/>
  <c r="CS17" i="1"/>
  <c r="CO17" i="1"/>
  <c r="CG17" i="1"/>
  <c r="CB17" i="1"/>
  <c r="BU17" i="1"/>
  <c r="BE17" i="1"/>
  <c r="AW17" i="1"/>
  <c r="AL17" i="1"/>
  <c r="AJ17" i="1"/>
  <c r="W17" i="1"/>
  <c r="T17" i="1"/>
  <c r="CV16" i="1"/>
  <c r="CU16" i="1"/>
  <c r="CS16" i="1"/>
  <c r="CO16" i="1"/>
  <c r="CG16" i="1"/>
  <c r="CB16" i="1"/>
  <c r="BU16" i="1"/>
  <c r="BE16" i="1"/>
  <c r="AW16" i="1"/>
  <c r="AL16" i="1"/>
  <c r="AJ16" i="1"/>
  <c r="W16" i="1"/>
  <c r="T16" i="1"/>
  <c r="CV15" i="1"/>
  <c r="CU15" i="1"/>
  <c r="CS15" i="1"/>
  <c r="CO15" i="1"/>
  <c r="CG15" i="1"/>
  <c r="CB15" i="1"/>
  <c r="BU15" i="1"/>
  <c r="BE15" i="1"/>
  <c r="AW15" i="1"/>
  <c r="AL15" i="1"/>
  <c r="AJ15" i="1"/>
  <c r="W15" i="1"/>
  <c r="T15" i="1"/>
  <c r="CV14" i="1"/>
  <c r="CU14" i="1"/>
  <c r="CS14" i="1"/>
  <c r="CO14" i="1"/>
  <c r="CG14" i="1"/>
  <c r="CB14" i="1"/>
  <c r="BU14" i="1"/>
  <c r="BE14" i="1"/>
  <c r="AW14" i="1"/>
  <c r="AL14" i="1"/>
  <c r="AJ14" i="1"/>
  <c r="W14" i="1"/>
  <c r="T14" i="1"/>
  <c r="B6" i="1"/>
  <c r="B5" i="1"/>
  <c r="F30" i="28" l="1"/>
  <c r="C31" i="28"/>
  <c r="C32" i="28"/>
  <c r="F32" i="44"/>
  <c r="D31" i="28"/>
  <c r="F32" i="46"/>
  <c r="F33" i="56"/>
  <c r="I32" i="28"/>
  <c r="I33" i="28"/>
  <c r="F33" i="62"/>
  <c r="K33" i="28"/>
  <c r="S33" i="22"/>
  <c r="D32" i="23" s="1"/>
  <c r="V33" i="22"/>
  <c r="B33" i="64"/>
  <c r="L33" i="12"/>
  <c r="B33" i="68"/>
  <c r="N33" i="12"/>
  <c r="G32" i="46"/>
  <c r="D31" i="33"/>
  <c r="G32" i="48"/>
  <c r="E31" i="33"/>
  <c r="G32" i="50"/>
  <c r="F31" i="33"/>
  <c r="G32" i="52"/>
  <c r="G31" i="33"/>
  <c r="G32" i="54"/>
  <c r="H31" i="33"/>
  <c r="G32" i="56"/>
  <c r="I31" i="33"/>
  <c r="G32" i="58"/>
  <c r="J31" i="33"/>
  <c r="G32" i="62"/>
  <c r="K31" i="33"/>
  <c r="G32" i="70"/>
  <c r="O31" i="33"/>
  <c r="G33" i="46"/>
  <c r="D32" i="33"/>
  <c r="G33" i="48"/>
  <c r="E32" i="33"/>
  <c r="G33" i="50"/>
  <c r="F32" i="33"/>
  <c r="G33" i="52"/>
  <c r="G32" i="33"/>
  <c r="G33" i="54"/>
  <c r="H32" i="33"/>
  <c r="G33" i="56"/>
  <c r="I32" i="33"/>
  <c r="G33" i="58"/>
  <c r="J32" i="33"/>
  <c r="G33" i="62"/>
  <c r="K32" i="33"/>
  <c r="G33" i="70"/>
  <c r="O32" i="33"/>
  <c r="CV14" i="7"/>
  <c r="CV26" i="7"/>
  <c r="CV38" i="7"/>
  <c r="CV50" i="7"/>
  <c r="CV62" i="7"/>
  <c r="CV74" i="7"/>
  <c r="CV86" i="7"/>
  <c r="CV98" i="7"/>
  <c r="CV110" i="7"/>
  <c r="CV122" i="7"/>
  <c r="CU129" i="7"/>
  <c r="CV129" i="7" s="1"/>
  <c r="CV134" i="7"/>
  <c r="CV146" i="7"/>
  <c r="CV158" i="7"/>
  <c r="CV170" i="7"/>
  <c r="CV182" i="7"/>
  <c r="CV194" i="7"/>
  <c r="CV206" i="7"/>
  <c r="CV218" i="7"/>
  <c r="CV230" i="7"/>
  <c r="G13" i="15"/>
  <c r="C13" i="52" s="1"/>
  <c r="AK14" i="14"/>
  <c r="CV14" i="2"/>
  <c r="CV26" i="2"/>
  <c r="G15" i="15"/>
  <c r="C15" i="52" s="1"/>
  <c r="AK16" i="14"/>
  <c r="CV38" i="2"/>
  <c r="G16" i="15"/>
  <c r="C16" i="52" s="1"/>
  <c r="AK17" i="14"/>
  <c r="CV50" i="2"/>
  <c r="G17" i="15"/>
  <c r="C17" i="52" s="1"/>
  <c r="AK18" i="14"/>
  <c r="CV62" i="2"/>
  <c r="G18" i="15"/>
  <c r="C18" i="52" s="1"/>
  <c r="AK19" i="14"/>
  <c r="CV74" i="2"/>
  <c r="G19" i="15"/>
  <c r="C19" i="52" s="1"/>
  <c r="AK20" i="14"/>
  <c r="CV86" i="2"/>
  <c r="G20" i="15"/>
  <c r="C20" i="52" s="1"/>
  <c r="AK21" i="14"/>
  <c r="CV98" i="2"/>
  <c r="G21" i="15"/>
  <c r="C21" i="52" s="1"/>
  <c r="AK22" i="14"/>
  <c r="AW110" i="2"/>
  <c r="H21" i="15" s="1"/>
  <c r="C21" i="54" s="1"/>
  <c r="CV110" i="2"/>
  <c r="G22" i="15"/>
  <c r="C22" i="52" s="1"/>
  <c r="AK23" i="14"/>
  <c r="AW122" i="2"/>
  <c r="H22" i="15" s="1"/>
  <c r="C22" i="54" s="1"/>
  <c r="CV122" i="2"/>
  <c r="G23" i="15"/>
  <c r="C23" i="52" s="1"/>
  <c r="AK24" i="14"/>
  <c r="CV134" i="2"/>
  <c r="B24" i="15"/>
  <c r="C24" i="42" s="1"/>
  <c r="G25" i="14"/>
  <c r="G24" i="15"/>
  <c r="C24" i="52" s="1"/>
  <c r="AK25" i="14"/>
  <c r="CV146" i="2"/>
  <c r="D25" i="15"/>
  <c r="C25" i="46" s="1"/>
  <c r="S26" i="14"/>
  <c r="G25" i="15"/>
  <c r="C25" i="52" s="1"/>
  <c r="AK26" i="14"/>
  <c r="CV158" i="2"/>
  <c r="D26" i="15"/>
  <c r="C26" i="46" s="1"/>
  <c r="S27" i="14"/>
  <c r="G26" i="15"/>
  <c r="C26" i="52" s="1"/>
  <c r="AK27" i="14"/>
  <c r="CV170" i="2"/>
  <c r="D27" i="15"/>
  <c r="C27" i="46" s="1"/>
  <c r="S28" i="14"/>
  <c r="G27" i="15"/>
  <c r="C27" i="52" s="1"/>
  <c r="AK28" i="14"/>
  <c r="CV182" i="2"/>
  <c r="D28" i="15"/>
  <c r="C28" i="46" s="1"/>
  <c r="S29" i="14"/>
  <c r="G28" i="15"/>
  <c r="C28" i="52" s="1"/>
  <c r="AK29" i="14"/>
  <c r="CV194" i="2"/>
  <c r="D29" i="15"/>
  <c r="C29" i="46" s="1"/>
  <c r="S30" i="14"/>
  <c r="G29" i="15"/>
  <c r="C29" i="52" s="1"/>
  <c r="AK30" i="14"/>
  <c r="CV206" i="2"/>
  <c r="B30" i="15"/>
  <c r="G31" i="14"/>
  <c r="D30" i="15"/>
  <c r="C30" i="46" s="1"/>
  <c r="S31" i="14"/>
  <c r="G30" i="15"/>
  <c r="C30" i="52" s="1"/>
  <c r="AK31" i="14"/>
  <c r="CV218" i="2"/>
  <c r="B31" i="15"/>
  <c r="C31" i="42" s="1"/>
  <c r="G32" i="14"/>
  <c r="D31" i="15"/>
  <c r="C31" i="46" s="1"/>
  <c r="S32" i="14"/>
  <c r="G31" i="15"/>
  <c r="C31" i="52" s="1"/>
  <c r="AK32" i="14"/>
  <c r="CV230" i="2"/>
  <c r="CV242" i="2"/>
  <c r="CU14" i="14"/>
  <c r="CU16" i="14"/>
  <c r="CU17" i="14"/>
  <c r="CU18" i="14"/>
  <c r="CU19" i="14"/>
  <c r="CU20" i="14"/>
  <c r="CU21" i="14"/>
  <c r="AV22" i="14"/>
  <c r="CU22" i="14" s="1"/>
  <c r="AV23" i="14"/>
  <c r="CU23" i="14" s="1"/>
  <c r="CU24" i="14"/>
  <c r="CU26" i="14"/>
  <c r="CU27" i="14"/>
  <c r="CU28" i="14"/>
  <c r="CU29" i="14"/>
  <c r="CU30" i="14"/>
  <c r="C32" i="56"/>
  <c r="I32" i="56" s="1"/>
  <c r="I31" i="16"/>
  <c r="C32" i="58"/>
  <c r="J31" i="16"/>
  <c r="C32" i="62"/>
  <c r="K31" i="16"/>
  <c r="C32" i="70"/>
  <c r="O31" i="16"/>
  <c r="C33" i="44"/>
  <c r="C32" i="16"/>
  <c r="C33" i="48"/>
  <c r="E32" i="16"/>
  <c r="C33" i="50"/>
  <c r="F32" i="16"/>
  <c r="C33" i="54"/>
  <c r="H32" i="16"/>
  <c r="C33" i="56"/>
  <c r="I32" i="16"/>
  <c r="C33" i="58"/>
  <c r="J32" i="16"/>
  <c r="C33" i="62"/>
  <c r="K32" i="16"/>
  <c r="C33" i="64"/>
  <c r="I33" i="64" s="1"/>
  <c r="L32" i="16"/>
  <c r="C33" i="66"/>
  <c r="M32" i="16"/>
  <c r="C33" i="70"/>
  <c r="O32" i="16"/>
  <c r="C25" i="58"/>
  <c r="J24" i="16"/>
  <c r="C26" i="58"/>
  <c r="J25" i="16"/>
  <c r="C27" i="58"/>
  <c r="J26" i="16"/>
  <c r="C27" i="62"/>
  <c r="K26" i="16"/>
  <c r="C28" i="58"/>
  <c r="J27" i="16"/>
  <c r="C28" i="62"/>
  <c r="K27" i="16"/>
  <c r="C28" i="70"/>
  <c r="O27" i="16"/>
  <c r="C29" i="58"/>
  <c r="J28" i="16"/>
  <c r="C29" i="62"/>
  <c r="K28" i="16"/>
  <c r="C29" i="70"/>
  <c r="O28" i="16"/>
  <c r="C30" i="42"/>
  <c r="B29" i="16"/>
  <c r="C30" i="58"/>
  <c r="J29" i="16"/>
  <c r="C30" i="62"/>
  <c r="K29" i="16"/>
  <c r="C30" i="70"/>
  <c r="O29" i="16"/>
  <c r="C31" i="70"/>
  <c r="O30" i="16"/>
  <c r="B27" i="28"/>
  <c r="E27" i="28"/>
  <c r="F27" i="28"/>
  <c r="B28" i="28"/>
  <c r="E28" i="28"/>
  <c r="F28" i="28"/>
  <c r="E29" i="28"/>
  <c r="F29" i="28"/>
  <c r="H29" i="28"/>
  <c r="J29" i="28"/>
  <c r="H30" i="28"/>
  <c r="J30" i="28"/>
  <c r="F32" i="54"/>
  <c r="H31" i="28"/>
  <c r="F32" i="58"/>
  <c r="J31" i="28"/>
  <c r="F33" i="52"/>
  <c r="G32" i="28"/>
  <c r="F33" i="54"/>
  <c r="H32" i="28"/>
  <c r="F33" i="58"/>
  <c r="J32" i="28"/>
  <c r="F33" i="68"/>
  <c r="N32" i="28"/>
  <c r="F33" i="70"/>
  <c r="O32" i="28"/>
  <c r="D28" i="20"/>
  <c r="E28" i="20"/>
  <c r="F28" i="20"/>
  <c r="D29" i="20"/>
  <c r="E29" i="20"/>
  <c r="F29" i="20"/>
  <c r="H29" i="20"/>
  <c r="J29" i="20"/>
  <c r="K29" i="20"/>
  <c r="N29" i="20"/>
  <c r="O29" i="20"/>
  <c r="D30" i="20"/>
  <c r="E30" i="20"/>
  <c r="F30" i="20"/>
  <c r="H30" i="20"/>
  <c r="J30" i="20"/>
  <c r="K30" i="20"/>
  <c r="N30" i="20"/>
  <c r="O30" i="20"/>
  <c r="D32" i="46"/>
  <c r="D31" i="20"/>
  <c r="D32" i="48"/>
  <c r="E31" i="20"/>
  <c r="D32" i="50"/>
  <c r="F31" i="20"/>
  <c r="D32" i="52"/>
  <c r="I32" i="52" s="1"/>
  <c r="G31" i="20"/>
  <c r="D32" i="54"/>
  <c r="H31" i="20"/>
  <c r="D32" i="58"/>
  <c r="J31" i="20"/>
  <c r="D32" i="62"/>
  <c r="K31" i="20"/>
  <c r="D32" i="64"/>
  <c r="L31" i="20"/>
  <c r="D32" i="68"/>
  <c r="N31" i="20"/>
  <c r="D32" i="70"/>
  <c r="O31" i="20"/>
  <c r="D33" i="46"/>
  <c r="D32" i="20"/>
  <c r="D33" i="48"/>
  <c r="E32" i="20"/>
  <c r="D33" i="50"/>
  <c r="F32" i="20"/>
  <c r="D33" i="52"/>
  <c r="G32" i="20"/>
  <c r="D33" i="54"/>
  <c r="H32" i="20"/>
  <c r="D33" i="58"/>
  <c r="J32" i="20"/>
  <c r="D33" i="62"/>
  <c r="K32" i="20"/>
  <c r="D33" i="68"/>
  <c r="N32" i="20"/>
  <c r="D33" i="70"/>
  <c r="O32" i="20"/>
  <c r="CV219" i="1"/>
  <c r="CV230" i="1"/>
  <c r="CV231" i="1"/>
  <c r="CV235" i="1"/>
  <c r="CV242" i="1"/>
  <c r="CR32" i="10"/>
  <c r="CU32" i="10" s="1"/>
  <c r="C13" i="24"/>
  <c r="D13" i="24"/>
  <c r="F13" i="24"/>
  <c r="J13" i="24"/>
  <c r="O13" i="24"/>
  <c r="C14" i="24"/>
  <c r="D14" i="24"/>
  <c r="F14" i="24"/>
  <c r="J14" i="24"/>
  <c r="O14" i="24"/>
  <c r="C15" i="24"/>
  <c r="D15" i="24"/>
  <c r="F15" i="24"/>
  <c r="J15" i="24"/>
  <c r="O15" i="24"/>
  <c r="C16" i="24"/>
  <c r="D16" i="24"/>
  <c r="E16" i="24"/>
  <c r="F16" i="24"/>
  <c r="H16" i="24"/>
  <c r="J16" i="24"/>
  <c r="O16" i="24"/>
  <c r="C17" i="24"/>
  <c r="D17" i="24"/>
  <c r="E17" i="24"/>
  <c r="F17" i="24"/>
  <c r="H17" i="24"/>
  <c r="J17" i="24"/>
  <c r="O17" i="24"/>
  <c r="C18" i="24"/>
  <c r="D18" i="24"/>
  <c r="E18" i="24"/>
  <c r="F18" i="24"/>
  <c r="H18" i="24"/>
  <c r="J18" i="24"/>
  <c r="O18" i="24"/>
  <c r="C19" i="24"/>
  <c r="D19" i="24"/>
  <c r="E19" i="24"/>
  <c r="F19" i="24"/>
  <c r="H19" i="24"/>
  <c r="J19" i="24"/>
  <c r="O19" i="24"/>
  <c r="C20" i="24"/>
  <c r="D20" i="24"/>
  <c r="E20" i="24"/>
  <c r="F20" i="24"/>
  <c r="H20" i="24"/>
  <c r="J20" i="24"/>
  <c r="O20" i="24"/>
  <c r="C21" i="24"/>
  <c r="D21" i="24"/>
  <c r="E21" i="24"/>
  <c r="F21" i="24"/>
  <c r="H21" i="24"/>
  <c r="J21" i="24"/>
  <c r="K21" i="24"/>
  <c r="O21" i="24"/>
  <c r="C22" i="24"/>
  <c r="D22" i="24"/>
  <c r="E22" i="24"/>
  <c r="F22" i="24"/>
  <c r="H22" i="24"/>
  <c r="J22" i="24"/>
  <c r="K22" i="24"/>
  <c r="O22" i="24"/>
  <c r="C23" i="24"/>
  <c r="D23" i="24"/>
  <c r="E23" i="24"/>
  <c r="F23" i="24"/>
  <c r="H23" i="24"/>
  <c r="J23" i="24"/>
  <c r="K23" i="24"/>
  <c r="O23" i="24"/>
  <c r="C24" i="24"/>
  <c r="D24" i="24"/>
  <c r="E24" i="24"/>
  <c r="F24" i="24"/>
  <c r="H24" i="24"/>
  <c r="J24" i="24"/>
  <c r="K24" i="24"/>
  <c r="O24" i="24"/>
  <c r="C25" i="24"/>
  <c r="D25" i="24"/>
  <c r="E25" i="24"/>
  <c r="F25" i="24"/>
  <c r="H25" i="24"/>
  <c r="J25" i="24"/>
  <c r="K25" i="24"/>
  <c r="O25" i="24"/>
  <c r="C26" i="24"/>
  <c r="D26" i="24"/>
  <c r="E26" i="24"/>
  <c r="F26" i="24"/>
  <c r="H26" i="24"/>
  <c r="J26" i="24"/>
  <c r="K26" i="24"/>
  <c r="O26" i="24"/>
  <c r="C27" i="24"/>
  <c r="D27" i="24"/>
  <c r="E27" i="24"/>
  <c r="F27" i="24"/>
  <c r="H27" i="24"/>
  <c r="J27" i="24"/>
  <c r="K27" i="24"/>
  <c r="O27" i="24"/>
  <c r="C28" i="24"/>
  <c r="D28" i="24"/>
  <c r="E28" i="24"/>
  <c r="F28" i="24"/>
  <c r="H28" i="24"/>
  <c r="J28" i="24"/>
  <c r="K28" i="24"/>
  <c r="O28" i="24"/>
  <c r="C29" i="24"/>
  <c r="D29" i="24"/>
  <c r="E29" i="24"/>
  <c r="F29" i="24"/>
  <c r="H29" i="24"/>
  <c r="J29" i="24"/>
  <c r="O29" i="24"/>
  <c r="D30" i="24"/>
  <c r="F30" i="24"/>
  <c r="H30" i="24"/>
  <c r="J30" i="24"/>
  <c r="O30" i="24"/>
  <c r="E32" i="50"/>
  <c r="I32" i="50" s="1"/>
  <c r="F31" i="24"/>
  <c r="E32" i="54"/>
  <c r="I32" i="54" s="1"/>
  <c r="H31" i="24"/>
  <c r="E32" i="58"/>
  <c r="J31" i="24"/>
  <c r="E32" i="62"/>
  <c r="K31" i="24"/>
  <c r="E32" i="66"/>
  <c r="M31" i="24"/>
  <c r="E32" i="68"/>
  <c r="N31" i="24"/>
  <c r="E32" i="70"/>
  <c r="O31" i="24"/>
  <c r="E33" i="46"/>
  <c r="E33" i="50"/>
  <c r="F32" i="24"/>
  <c r="E33" i="54"/>
  <c r="H32" i="24"/>
  <c r="E33" i="58"/>
  <c r="J32" i="24"/>
  <c r="E33" i="62"/>
  <c r="K32" i="24"/>
  <c r="E33" i="66"/>
  <c r="M32" i="24"/>
  <c r="E33" i="70"/>
  <c r="O32" i="24"/>
  <c r="B33" i="44"/>
  <c r="C32" i="12"/>
  <c r="B33" i="48"/>
  <c r="E32" i="12"/>
  <c r="B33" i="50"/>
  <c r="F32" i="12"/>
  <c r="B33" i="54"/>
  <c r="H32" i="12"/>
  <c r="B33" i="56"/>
  <c r="I32" i="12"/>
  <c r="B33" i="58"/>
  <c r="J32" i="12"/>
  <c r="B33" i="66"/>
  <c r="M32" i="12"/>
  <c r="B33" i="70"/>
  <c r="O32" i="12"/>
  <c r="B24" i="68"/>
  <c r="N23" i="12"/>
  <c r="B31" i="58"/>
  <c r="J30" i="12"/>
  <c r="B32" i="58"/>
  <c r="I32" i="58" s="1"/>
  <c r="J31" i="12"/>
  <c r="CV254" i="8"/>
  <c r="CV255" i="8"/>
  <c r="CV254" i="7"/>
  <c r="CV255" i="7"/>
  <c r="V32" i="26"/>
  <c r="E31" i="27" s="1"/>
  <c r="E30" i="28" s="1"/>
  <c r="V33" i="26"/>
  <c r="E32" i="27" s="1"/>
  <c r="V34" i="26"/>
  <c r="E33" i="27" s="1"/>
  <c r="E33" i="28" s="1"/>
  <c r="V32" i="22"/>
  <c r="E31" i="23" s="1"/>
  <c r="E30" i="24" s="1"/>
  <c r="E32" i="23"/>
  <c r="E33" i="23"/>
  <c r="CV254" i="2"/>
  <c r="CV255" i="2"/>
  <c r="CV254" i="1"/>
  <c r="B33" i="11"/>
  <c r="B33" i="12" s="1"/>
  <c r="I32" i="62"/>
  <c r="I32" i="64"/>
  <c r="I32" i="66"/>
  <c r="I32" i="68"/>
  <c r="I32" i="70"/>
  <c r="I33" i="46"/>
  <c r="I33" i="50"/>
  <c r="I33" i="52"/>
  <c r="I33" i="54"/>
  <c r="I33" i="56"/>
  <c r="I33" i="58"/>
  <c r="I33" i="62"/>
  <c r="I33" i="66"/>
  <c r="I33" i="68"/>
  <c r="I33" i="70"/>
  <c r="C32" i="42"/>
  <c r="P32" i="15"/>
  <c r="C32" i="17"/>
  <c r="C31" i="16"/>
  <c r="D32" i="17"/>
  <c r="E32" i="17"/>
  <c r="E31" i="16"/>
  <c r="F32" i="17"/>
  <c r="F31" i="16"/>
  <c r="H32" i="17"/>
  <c r="H31" i="16"/>
  <c r="I32" i="17"/>
  <c r="J32" i="17"/>
  <c r="K32" i="17"/>
  <c r="L32" i="17"/>
  <c r="L31" i="16"/>
  <c r="M32" i="17"/>
  <c r="M31" i="16"/>
  <c r="O32" i="17"/>
  <c r="P33" i="15"/>
  <c r="P33" i="16" s="1"/>
  <c r="C33" i="17"/>
  <c r="D33" i="17"/>
  <c r="E33" i="17"/>
  <c r="F33" i="17"/>
  <c r="H33" i="17"/>
  <c r="I33" i="17"/>
  <c r="J33" i="17"/>
  <c r="K33" i="17"/>
  <c r="L33" i="17"/>
  <c r="M33" i="17"/>
  <c r="O33" i="17"/>
  <c r="B13" i="19"/>
  <c r="CU14" i="18"/>
  <c r="D13" i="46"/>
  <c r="D13" i="48"/>
  <c r="D13" i="50"/>
  <c r="D13" i="52"/>
  <c r="D13" i="54"/>
  <c r="D13" i="58"/>
  <c r="D13" i="62"/>
  <c r="D13" i="64"/>
  <c r="D13" i="68"/>
  <c r="D13" i="70"/>
  <c r="B14" i="19"/>
  <c r="CU15" i="18"/>
  <c r="D14" i="46"/>
  <c r="D13" i="20"/>
  <c r="D14" i="48"/>
  <c r="E13" i="20"/>
  <c r="D14" i="50"/>
  <c r="F13" i="20"/>
  <c r="D14" i="52"/>
  <c r="D14" i="54"/>
  <c r="H13" i="20"/>
  <c r="D14" i="58"/>
  <c r="J13" i="20"/>
  <c r="D14" i="62"/>
  <c r="D14" i="64"/>
  <c r="D14" i="68"/>
  <c r="N13" i="20"/>
  <c r="D14" i="70"/>
  <c r="B15" i="19"/>
  <c r="CU16" i="18"/>
  <c r="D15" i="46"/>
  <c r="D14" i="20"/>
  <c r="D15" i="48"/>
  <c r="E14" i="20"/>
  <c r="D15" i="50"/>
  <c r="F14" i="20"/>
  <c r="D15" i="52"/>
  <c r="D15" i="54"/>
  <c r="H14" i="20"/>
  <c r="D15" i="58"/>
  <c r="J14" i="20"/>
  <c r="D15" i="62"/>
  <c r="D15" i="64"/>
  <c r="D15" i="68"/>
  <c r="N14" i="20"/>
  <c r="D15" i="70"/>
  <c r="O14" i="20"/>
  <c r="B16" i="19"/>
  <c r="CU17" i="18"/>
  <c r="D16" i="46"/>
  <c r="D15" i="20"/>
  <c r="D16" i="48"/>
  <c r="E15" i="20"/>
  <c r="D16" i="50"/>
  <c r="F15" i="20"/>
  <c r="D16" i="52"/>
  <c r="D16" i="54"/>
  <c r="H15" i="20"/>
  <c r="D16" i="58"/>
  <c r="J15" i="20"/>
  <c r="D16" i="62"/>
  <c r="D16" i="64"/>
  <c r="D16" i="68"/>
  <c r="N15" i="20"/>
  <c r="D16" i="70"/>
  <c r="O15" i="20"/>
  <c r="B17" i="19"/>
  <c r="CU18" i="18"/>
  <c r="D17" i="46"/>
  <c r="D16" i="20"/>
  <c r="D17" i="48"/>
  <c r="E16" i="20"/>
  <c r="D17" i="50"/>
  <c r="F16" i="20"/>
  <c r="D17" i="52"/>
  <c r="D17" i="54"/>
  <c r="H16" i="20"/>
  <c r="D17" i="58"/>
  <c r="J16" i="20"/>
  <c r="D17" i="62"/>
  <c r="D17" i="64"/>
  <c r="D17" i="68"/>
  <c r="N16" i="20"/>
  <c r="D17" i="70"/>
  <c r="O16" i="20"/>
  <c r="B18" i="19"/>
  <c r="CU19" i="18"/>
  <c r="D18" i="46"/>
  <c r="D17" i="20"/>
  <c r="D18" i="48"/>
  <c r="E17" i="20"/>
  <c r="D18" i="50"/>
  <c r="F17" i="20"/>
  <c r="D18" i="52"/>
  <c r="D18" i="54"/>
  <c r="H17" i="20"/>
  <c r="D18" i="58"/>
  <c r="J17" i="20"/>
  <c r="D18" i="62"/>
  <c r="D18" i="64"/>
  <c r="D18" i="68"/>
  <c r="N17" i="20"/>
  <c r="D18" i="70"/>
  <c r="O17" i="20"/>
  <c r="B19" i="19"/>
  <c r="CU20" i="18"/>
  <c r="D19" i="46"/>
  <c r="D18" i="20"/>
  <c r="D19" i="48"/>
  <c r="E18" i="20"/>
  <c r="D19" i="50"/>
  <c r="F18" i="20"/>
  <c r="D19" i="52"/>
  <c r="D19" i="54"/>
  <c r="H18" i="20"/>
  <c r="D19" i="58"/>
  <c r="J18" i="20"/>
  <c r="D19" i="62"/>
  <c r="K18" i="20"/>
  <c r="D19" i="64"/>
  <c r="D19" i="68"/>
  <c r="N18" i="20"/>
  <c r="D19" i="70"/>
  <c r="O18" i="20"/>
  <c r="B20" i="19"/>
  <c r="CU21" i="18"/>
  <c r="D20" i="46"/>
  <c r="D19" i="20"/>
  <c r="D20" i="48"/>
  <c r="E19" i="20"/>
  <c r="D20" i="50"/>
  <c r="F19" i="20"/>
  <c r="D20" i="52"/>
  <c r="D20" i="54"/>
  <c r="H19" i="20"/>
  <c r="D20" i="58"/>
  <c r="J19" i="20"/>
  <c r="D20" i="62"/>
  <c r="K19" i="20"/>
  <c r="D20" i="64"/>
  <c r="D20" i="68"/>
  <c r="N19" i="20"/>
  <c r="D20" i="70"/>
  <c r="O19" i="20"/>
  <c r="B21" i="19"/>
  <c r="CU22" i="18"/>
  <c r="D21" i="46"/>
  <c r="D20" i="20"/>
  <c r="D21" i="48"/>
  <c r="E20" i="20"/>
  <c r="D21" i="50"/>
  <c r="F20" i="20"/>
  <c r="D21" i="52"/>
  <c r="D21" i="54"/>
  <c r="H20" i="20"/>
  <c r="D21" i="58"/>
  <c r="J20" i="20"/>
  <c r="D21" i="62"/>
  <c r="K20" i="20"/>
  <c r="D21" i="64"/>
  <c r="D21" i="68"/>
  <c r="N20" i="20"/>
  <c r="D21" i="70"/>
  <c r="O20" i="20"/>
  <c r="B22" i="19"/>
  <c r="CU23" i="18"/>
  <c r="D22" i="46"/>
  <c r="D21" i="20"/>
  <c r="D22" i="48"/>
  <c r="E21" i="20"/>
  <c r="D22" i="50"/>
  <c r="F21" i="20"/>
  <c r="D22" i="52"/>
  <c r="D22" i="54"/>
  <c r="H21" i="20"/>
  <c r="D22" i="58"/>
  <c r="J21" i="20"/>
  <c r="D22" i="62"/>
  <c r="K21" i="20"/>
  <c r="D22" i="64"/>
  <c r="D22" i="68"/>
  <c r="N21" i="20"/>
  <c r="D22" i="70"/>
  <c r="O21" i="20"/>
  <c r="B23" i="19"/>
  <c r="CU24" i="18"/>
  <c r="D23" i="46"/>
  <c r="D22" i="20"/>
  <c r="D23" i="48"/>
  <c r="E22" i="20"/>
  <c r="D23" i="50"/>
  <c r="F22" i="20"/>
  <c r="D23" i="52"/>
  <c r="D23" i="54"/>
  <c r="H22" i="20"/>
  <c r="D23" i="58"/>
  <c r="J22" i="20"/>
  <c r="D23" i="62"/>
  <c r="K22" i="20"/>
  <c r="D23" i="64"/>
  <c r="D23" i="68"/>
  <c r="N22" i="20"/>
  <c r="D23" i="70"/>
  <c r="O22" i="20"/>
  <c r="B24" i="19"/>
  <c r="CU25" i="18"/>
  <c r="D24" i="46"/>
  <c r="D23" i="20"/>
  <c r="D24" i="48"/>
  <c r="E23" i="20"/>
  <c r="D24" i="50"/>
  <c r="F23" i="20"/>
  <c r="D24" i="52"/>
  <c r="D24" i="54"/>
  <c r="H23" i="20"/>
  <c r="D24" i="58"/>
  <c r="J23" i="20"/>
  <c r="D24" i="62"/>
  <c r="K23" i="20"/>
  <c r="D24" i="64"/>
  <c r="D24" i="68"/>
  <c r="N23" i="20"/>
  <c r="D24" i="70"/>
  <c r="O23" i="20"/>
  <c r="B25" i="19"/>
  <c r="CU26" i="18"/>
  <c r="D25" i="46"/>
  <c r="D24" i="20"/>
  <c r="D25" i="48"/>
  <c r="E24" i="20"/>
  <c r="D25" i="50"/>
  <c r="F24" i="20"/>
  <c r="D25" i="52"/>
  <c r="D25" i="54"/>
  <c r="H24" i="20"/>
  <c r="D25" i="58"/>
  <c r="J24" i="20"/>
  <c r="D25" i="62"/>
  <c r="K24" i="20"/>
  <c r="D25" i="64"/>
  <c r="D25" i="68"/>
  <c r="N24" i="20"/>
  <c r="D25" i="70"/>
  <c r="O24" i="20"/>
  <c r="B26" i="19"/>
  <c r="CU27" i="18"/>
  <c r="D26" i="46"/>
  <c r="D25" i="20"/>
  <c r="D26" i="48"/>
  <c r="E25" i="20"/>
  <c r="D26" i="50"/>
  <c r="F25" i="20"/>
  <c r="D26" i="52"/>
  <c r="D26" i="54"/>
  <c r="H25" i="20"/>
  <c r="D26" i="58"/>
  <c r="J25" i="20"/>
  <c r="D26" i="62"/>
  <c r="K25" i="20"/>
  <c r="D26" i="64"/>
  <c r="D26" i="68"/>
  <c r="N25" i="20"/>
  <c r="D26" i="70"/>
  <c r="O25" i="20"/>
  <c r="B27" i="19"/>
  <c r="CU28" i="18"/>
  <c r="D27" i="46"/>
  <c r="D26" i="20"/>
  <c r="D27" i="48"/>
  <c r="E26" i="20"/>
  <c r="D27" i="50"/>
  <c r="F26" i="20"/>
  <c r="D27" i="52"/>
  <c r="D27" i="54"/>
  <c r="H26" i="20"/>
  <c r="D27" i="58"/>
  <c r="J26" i="20"/>
  <c r="D27" i="62"/>
  <c r="K26" i="20"/>
  <c r="D27" i="64"/>
  <c r="D27" i="68"/>
  <c r="N26" i="20"/>
  <c r="D27" i="70"/>
  <c r="O26" i="20"/>
  <c r="B28" i="19"/>
  <c r="CU29" i="18"/>
  <c r="D28" i="46"/>
  <c r="D27" i="20"/>
  <c r="D28" i="48"/>
  <c r="E27" i="20"/>
  <c r="D28" i="50"/>
  <c r="F27" i="20"/>
  <c r="D28" i="52"/>
  <c r="D28" i="54"/>
  <c r="H27" i="20"/>
  <c r="D28" i="58"/>
  <c r="J27" i="20"/>
  <c r="D28" i="62"/>
  <c r="K27" i="20"/>
  <c r="D28" i="64"/>
  <c r="D28" i="68"/>
  <c r="N27" i="20"/>
  <c r="D28" i="70"/>
  <c r="O27" i="20"/>
  <c r="B29" i="19"/>
  <c r="CU30" i="18"/>
  <c r="D29" i="46"/>
  <c r="D29" i="48"/>
  <c r="D29" i="50"/>
  <c r="D29" i="52"/>
  <c r="D29" i="54"/>
  <c r="H28" i="20"/>
  <c r="D29" i="58"/>
  <c r="J28" i="20"/>
  <c r="D29" i="62"/>
  <c r="K28" i="20"/>
  <c r="D29" i="64"/>
  <c r="D29" i="68"/>
  <c r="N28" i="20"/>
  <c r="D29" i="70"/>
  <c r="O28" i="20"/>
  <c r="B30" i="19"/>
  <c r="CU31" i="18"/>
  <c r="D30" i="46"/>
  <c r="D30" i="48"/>
  <c r="D30" i="50"/>
  <c r="D30" i="52"/>
  <c r="D30" i="54"/>
  <c r="D30" i="58"/>
  <c r="D30" i="62"/>
  <c r="D30" i="64"/>
  <c r="D30" i="68"/>
  <c r="D30" i="70"/>
  <c r="B31" i="19"/>
  <c r="CU32" i="18"/>
  <c r="D31" i="46"/>
  <c r="D31" i="48"/>
  <c r="D31" i="50"/>
  <c r="D31" i="52"/>
  <c r="D31" i="54"/>
  <c r="D31" i="58"/>
  <c r="D31" i="62"/>
  <c r="D31" i="64"/>
  <c r="D31" i="68"/>
  <c r="D31" i="70"/>
  <c r="B32" i="19"/>
  <c r="B31" i="20" s="1"/>
  <c r="CU33" i="18"/>
  <c r="B33" i="19"/>
  <c r="E13" i="44"/>
  <c r="E13" i="46"/>
  <c r="E13" i="48"/>
  <c r="E13" i="50"/>
  <c r="E13" i="54"/>
  <c r="E13" i="58"/>
  <c r="E13" i="70"/>
  <c r="E14" i="44"/>
  <c r="E14" i="46"/>
  <c r="E14" i="48"/>
  <c r="E14" i="50"/>
  <c r="E14" i="54"/>
  <c r="E14" i="58"/>
  <c r="E14" i="70"/>
  <c r="E15" i="44"/>
  <c r="E15" i="46"/>
  <c r="E15" i="48"/>
  <c r="E15" i="50"/>
  <c r="E15" i="54"/>
  <c r="E15" i="58"/>
  <c r="E15" i="70"/>
  <c r="E16" i="44"/>
  <c r="E16" i="46"/>
  <c r="E16" i="48"/>
  <c r="E16" i="50"/>
  <c r="E16" i="54"/>
  <c r="E16" i="58"/>
  <c r="E16" i="70"/>
  <c r="E17" i="44"/>
  <c r="E17" i="46"/>
  <c r="E17" i="48"/>
  <c r="E17" i="50"/>
  <c r="E17" i="54"/>
  <c r="E17" i="58"/>
  <c r="E17" i="70"/>
  <c r="E18" i="44"/>
  <c r="E18" i="46"/>
  <c r="E18" i="48"/>
  <c r="E18" i="50"/>
  <c r="E18" i="54"/>
  <c r="E18" i="58"/>
  <c r="E18" i="70"/>
  <c r="E19" i="44"/>
  <c r="E19" i="46"/>
  <c r="E19" i="48"/>
  <c r="E19" i="50"/>
  <c r="E19" i="54"/>
  <c r="E19" i="58"/>
  <c r="E19" i="70"/>
  <c r="E20" i="44"/>
  <c r="E20" i="46"/>
  <c r="E20" i="48"/>
  <c r="E20" i="50"/>
  <c r="E20" i="54"/>
  <c r="E20" i="58"/>
  <c r="E20" i="70"/>
  <c r="E21" i="44"/>
  <c r="E21" i="46"/>
  <c r="E21" i="48"/>
  <c r="E21" i="50"/>
  <c r="E21" i="54"/>
  <c r="E21" i="58"/>
  <c r="E21" i="62"/>
  <c r="E21" i="70"/>
  <c r="E22" i="44"/>
  <c r="E22" i="46"/>
  <c r="E22" i="48"/>
  <c r="E22" i="50"/>
  <c r="E22" i="54"/>
  <c r="E22" i="58"/>
  <c r="E22" i="62"/>
  <c r="E22" i="70"/>
  <c r="E23" i="44"/>
  <c r="E23" i="46"/>
  <c r="E23" i="48"/>
  <c r="E23" i="50"/>
  <c r="E23" i="54"/>
  <c r="E23" i="58"/>
  <c r="E23" i="62"/>
  <c r="E23" i="70"/>
  <c r="E24" i="44"/>
  <c r="E24" i="46"/>
  <c r="E24" i="48"/>
  <c r="E24" i="50"/>
  <c r="E24" i="54"/>
  <c r="E24" i="58"/>
  <c r="E24" i="62"/>
  <c r="E24" i="70"/>
  <c r="E25" i="44"/>
  <c r="E25" i="46"/>
  <c r="E25" i="48"/>
  <c r="E25" i="50"/>
  <c r="E25" i="54"/>
  <c r="E25" i="58"/>
  <c r="E25" i="62"/>
  <c r="E25" i="70"/>
  <c r="E26" i="44"/>
  <c r="E26" i="46"/>
  <c r="E26" i="48"/>
  <c r="E26" i="50"/>
  <c r="E26" i="54"/>
  <c r="E26" i="58"/>
  <c r="E26" i="62"/>
  <c r="E26" i="70"/>
  <c r="E27" i="44"/>
  <c r="E27" i="46"/>
  <c r="E27" i="48"/>
  <c r="E27" i="50"/>
  <c r="E27" i="54"/>
  <c r="E27" i="58"/>
  <c r="E27" i="62"/>
  <c r="E27" i="70"/>
  <c r="E28" i="44"/>
  <c r="E28" i="46"/>
  <c r="E28" i="48"/>
  <c r="E28" i="50"/>
  <c r="E28" i="54"/>
  <c r="E28" i="58"/>
  <c r="E28" i="62"/>
  <c r="E28" i="70"/>
  <c r="E29" i="44"/>
  <c r="E29" i="46"/>
  <c r="E29" i="48"/>
  <c r="E29" i="50"/>
  <c r="E29" i="54"/>
  <c r="E29" i="58"/>
  <c r="E29" i="62"/>
  <c r="E29" i="70"/>
  <c r="E30" i="44"/>
  <c r="E30" i="46"/>
  <c r="E30" i="48"/>
  <c r="E30" i="50"/>
  <c r="E30" i="54"/>
  <c r="E30" i="58"/>
  <c r="E30" i="62"/>
  <c r="E30" i="70"/>
  <c r="C31" i="23"/>
  <c r="C30" i="24" s="1"/>
  <c r="CU32" i="22"/>
  <c r="E31" i="46"/>
  <c r="E31" i="48"/>
  <c r="E31" i="50"/>
  <c r="E31" i="54"/>
  <c r="E31" i="58"/>
  <c r="E31" i="62"/>
  <c r="E31" i="66"/>
  <c r="E31" i="70"/>
  <c r="C32" i="23"/>
  <c r="CU33" i="22"/>
  <c r="C33" i="23"/>
  <c r="C33" i="24" s="1"/>
  <c r="CU34" i="22"/>
  <c r="P33" i="23"/>
  <c r="P33" i="24" s="1"/>
  <c r="F13" i="42"/>
  <c r="P13" i="27"/>
  <c r="F13" i="39" s="1"/>
  <c r="F13" i="48"/>
  <c r="E13" i="29"/>
  <c r="F13" i="50"/>
  <c r="F13" i="29"/>
  <c r="F13" i="52"/>
  <c r="G13" i="29"/>
  <c r="F13" i="54"/>
  <c r="H13" i="29"/>
  <c r="F13" i="58"/>
  <c r="J13" i="29"/>
  <c r="F13" i="62"/>
  <c r="K13" i="29"/>
  <c r="F13" i="64"/>
  <c r="L13" i="29"/>
  <c r="F13" i="66"/>
  <c r="M13" i="29"/>
  <c r="F13" i="68"/>
  <c r="N13" i="29"/>
  <c r="F13" i="70"/>
  <c r="O13" i="29"/>
  <c r="F14" i="42"/>
  <c r="B13" i="28"/>
  <c r="P14" i="27"/>
  <c r="F14" i="48"/>
  <c r="E14" i="29"/>
  <c r="E13" i="28"/>
  <c r="F14" i="50"/>
  <c r="F14" i="29"/>
  <c r="F13" i="28"/>
  <c r="F14" i="52"/>
  <c r="G14" i="29"/>
  <c r="G13" i="28"/>
  <c r="F14" i="54"/>
  <c r="H14" i="29"/>
  <c r="H13" i="28"/>
  <c r="F14" i="58"/>
  <c r="J14" i="29"/>
  <c r="J13" i="28"/>
  <c r="F14" i="62"/>
  <c r="K14" i="29"/>
  <c r="K13" i="28"/>
  <c r="F14" i="64"/>
  <c r="L14" i="29"/>
  <c r="L13" i="28"/>
  <c r="F14" i="66"/>
  <c r="M14" i="29"/>
  <c r="M13" i="28"/>
  <c r="F14" i="68"/>
  <c r="N14" i="29"/>
  <c r="N13" i="28"/>
  <c r="F14" i="70"/>
  <c r="O14" i="29"/>
  <c r="O13" i="28"/>
  <c r="F15" i="42"/>
  <c r="B14" i="28"/>
  <c r="P15" i="27"/>
  <c r="F15" i="48"/>
  <c r="E15" i="29"/>
  <c r="F15" i="50"/>
  <c r="F15" i="29"/>
  <c r="F14" i="28"/>
  <c r="F15" i="52"/>
  <c r="G15" i="29"/>
  <c r="F15" i="54"/>
  <c r="H15" i="29"/>
  <c r="H14" i="28"/>
  <c r="F15" i="58"/>
  <c r="J15" i="29"/>
  <c r="J14" i="28"/>
  <c r="F15" i="62"/>
  <c r="K15" i="29"/>
  <c r="F15" i="64"/>
  <c r="L15" i="29"/>
  <c r="F15" i="66"/>
  <c r="M15" i="29"/>
  <c r="F15" i="68"/>
  <c r="N15" i="29"/>
  <c r="F15" i="70"/>
  <c r="O15" i="29"/>
  <c r="O14" i="28"/>
  <c r="F16" i="42"/>
  <c r="B15" i="28"/>
  <c r="P16" i="27"/>
  <c r="F16" i="48"/>
  <c r="E16" i="29"/>
  <c r="F16" i="50"/>
  <c r="F16" i="29"/>
  <c r="F15" i="28"/>
  <c r="F16" i="52"/>
  <c r="G16" i="29"/>
  <c r="F16" i="54"/>
  <c r="H16" i="29"/>
  <c r="H15" i="28"/>
  <c r="F16" i="58"/>
  <c r="J16" i="29"/>
  <c r="J15" i="28"/>
  <c r="F16" i="62"/>
  <c r="K16" i="29"/>
  <c r="F16" i="64"/>
  <c r="L16" i="29"/>
  <c r="F16" i="66"/>
  <c r="M16" i="29"/>
  <c r="F16" i="68"/>
  <c r="N16" i="29"/>
  <c r="F16" i="70"/>
  <c r="O16" i="29"/>
  <c r="O15" i="28"/>
  <c r="F17" i="42"/>
  <c r="B16" i="28"/>
  <c r="P17" i="27"/>
  <c r="F17" i="48"/>
  <c r="E17" i="29"/>
  <c r="E16" i="28"/>
  <c r="F17" i="50"/>
  <c r="F17" i="29"/>
  <c r="F16" i="28"/>
  <c r="F17" i="52"/>
  <c r="G17" i="29"/>
  <c r="F17" i="54"/>
  <c r="H17" i="29"/>
  <c r="H16" i="28"/>
  <c r="F17" i="58"/>
  <c r="J17" i="29"/>
  <c r="J16" i="28"/>
  <c r="F17" i="62"/>
  <c r="K17" i="29"/>
  <c r="F17" i="64"/>
  <c r="L17" i="29"/>
  <c r="F17" i="66"/>
  <c r="M17" i="29"/>
  <c r="F17" i="68"/>
  <c r="N17" i="29"/>
  <c r="F17" i="70"/>
  <c r="O17" i="29"/>
  <c r="O16" i="28"/>
  <c r="F18" i="42"/>
  <c r="B17" i="28"/>
  <c r="P18" i="27"/>
  <c r="F18" i="48"/>
  <c r="E18" i="29"/>
  <c r="E17" i="28"/>
  <c r="F18" i="50"/>
  <c r="F18" i="29"/>
  <c r="F17" i="28"/>
  <c r="F18" i="52"/>
  <c r="G18" i="29"/>
  <c r="F18" i="54"/>
  <c r="H18" i="29"/>
  <c r="H17" i="28"/>
  <c r="F18" i="58"/>
  <c r="J18" i="29"/>
  <c r="J17" i="28"/>
  <c r="F18" i="62"/>
  <c r="K18" i="29"/>
  <c r="F18" i="64"/>
  <c r="L18" i="29"/>
  <c r="F18" i="66"/>
  <c r="M18" i="29"/>
  <c r="F18" i="68"/>
  <c r="N18" i="29"/>
  <c r="F18" i="70"/>
  <c r="O18" i="29"/>
  <c r="O17" i="28"/>
  <c r="F19" i="42"/>
  <c r="B18" i="28"/>
  <c r="P19" i="27"/>
  <c r="F19" i="48"/>
  <c r="E19" i="29"/>
  <c r="E18" i="28"/>
  <c r="F19" i="50"/>
  <c r="F19" i="29"/>
  <c r="F18" i="28"/>
  <c r="F19" i="52"/>
  <c r="G19" i="29"/>
  <c r="G18" i="28"/>
  <c r="F19" i="54"/>
  <c r="H19" i="29"/>
  <c r="H18" i="28"/>
  <c r="F19" i="58"/>
  <c r="J19" i="29"/>
  <c r="J18" i="28"/>
  <c r="F19" i="62"/>
  <c r="K19" i="29"/>
  <c r="F19" i="64"/>
  <c r="L19" i="29"/>
  <c r="F19" i="66"/>
  <c r="M19" i="29"/>
  <c r="F19" i="68"/>
  <c r="N19" i="29"/>
  <c r="F19" i="70"/>
  <c r="O19" i="29"/>
  <c r="O18" i="28"/>
  <c r="F20" i="42"/>
  <c r="B19" i="28"/>
  <c r="P20" i="27"/>
  <c r="F20" i="48"/>
  <c r="E20" i="29"/>
  <c r="E19" i="28"/>
  <c r="F20" i="50"/>
  <c r="F20" i="29"/>
  <c r="F19" i="28"/>
  <c r="F20" i="52"/>
  <c r="G20" i="29"/>
  <c r="G19" i="28"/>
  <c r="F20" i="54"/>
  <c r="H20" i="29"/>
  <c r="H19" i="28"/>
  <c r="F20" i="58"/>
  <c r="J20" i="29"/>
  <c r="J19" i="28"/>
  <c r="F20" i="62"/>
  <c r="K20" i="29"/>
  <c r="F20" i="64"/>
  <c r="L20" i="29"/>
  <c r="F20" i="66"/>
  <c r="M20" i="29"/>
  <c r="F20" i="68"/>
  <c r="N20" i="29"/>
  <c r="F20" i="70"/>
  <c r="O20" i="29"/>
  <c r="O19" i="28"/>
  <c r="F21" i="42"/>
  <c r="B20" i="28"/>
  <c r="P21" i="27"/>
  <c r="F21" i="48"/>
  <c r="E21" i="29"/>
  <c r="E20" i="28"/>
  <c r="F21" i="50"/>
  <c r="F21" i="29"/>
  <c r="F20" i="28"/>
  <c r="F21" i="52"/>
  <c r="G21" i="29"/>
  <c r="G20" i="28"/>
  <c r="F21" i="54"/>
  <c r="H21" i="29"/>
  <c r="H20" i="28"/>
  <c r="F21" i="58"/>
  <c r="J21" i="29"/>
  <c r="J20" i="28"/>
  <c r="F21" i="62"/>
  <c r="K21" i="29"/>
  <c r="F21" i="64"/>
  <c r="L21" i="29"/>
  <c r="F21" i="66"/>
  <c r="M21" i="29"/>
  <c r="F21" i="68"/>
  <c r="N21" i="29"/>
  <c r="F21" i="70"/>
  <c r="O21" i="29"/>
  <c r="O20" i="28"/>
  <c r="F22" i="42"/>
  <c r="B21" i="28"/>
  <c r="P22" i="27"/>
  <c r="F22" i="48"/>
  <c r="E22" i="29"/>
  <c r="E21" i="28"/>
  <c r="F22" i="50"/>
  <c r="F22" i="29"/>
  <c r="F21" i="28"/>
  <c r="F22" i="52"/>
  <c r="G22" i="29"/>
  <c r="G21" i="28"/>
  <c r="F22" i="54"/>
  <c r="H22" i="29"/>
  <c r="H21" i="28"/>
  <c r="F22" i="58"/>
  <c r="J22" i="29"/>
  <c r="J21" i="28"/>
  <c r="F22" i="62"/>
  <c r="K22" i="29"/>
  <c r="F22" i="64"/>
  <c r="L22" i="29"/>
  <c r="F22" i="66"/>
  <c r="M22" i="29"/>
  <c r="F22" i="68"/>
  <c r="N22" i="29"/>
  <c r="F22" i="70"/>
  <c r="O22" i="29"/>
  <c r="O21" i="28"/>
  <c r="F23" i="42"/>
  <c r="B22" i="28"/>
  <c r="P23" i="27"/>
  <c r="F23" i="48"/>
  <c r="E23" i="29"/>
  <c r="E22" i="28"/>
  <c r="F23" i="50"/>
  <c r="F23" i="29"/>
  <c r="F22" i="28"/>
  <c r="F23" i="52"/>
  <c r="G23" i="29"/>
  <c r="G22" i="28"/>
  <c r="F23" i="54"/>
  <c r="H23" i="29"/>
  <c r="H22" i="28"/>
  <c r="F23" i="58"/>
  <c r="J23" i="29"/>
  <c r="J22" i="28"/>
  <c r="F23" i="62"/>
  <c r="K23" i="29"/>
  <c r="F23" i="64"/>
  <c r="L23" i="29"/>
  <c r="F23" i="66"/>
  <c r="M23" i="29"/>
  <c r="F23" i="68"/>
  <c r="N23" i="29"/>
  <c r="F23" i="70"/>
  <c r="O23" i="29"/>
  <c r="O22" i="28"/>
  <c r="F24" i="42"/>
  <c r="B23" i="28"/>
  <c r="P24" i="27"/>
  <c r="F24" i="48"/>
  <c r="E24" i="29"/>
  <c r="E23" i="28"/>
  <c r="F24" i="50"/>
  <c r="F24" i="29"/>
  <c r="F23" i="28"/>
  <c r="F24" i="52"/>
  <c r="G24" i="29"/>
  <c r="G23" i="28"/>
  <c r="F24" i="54"/>
  <c r="H24" i="29"/>
  <c r="H23" i="28"/>
  <c r="F24" i="58"/>
  <c r="J24" i="29"/>
  <c r="J23" i="28"/>
  <c r="F24" i="62"/>
  <c r="K24" i="29"/>
  <c r="F24" i="64"/>
  <c r="L24" i="29"/>
  <c r="F24" i="66"/>
  <c r="M24" i="29"/>
  <c r="F24" i="68"/>
  <c r="N24" i="29"/>
  <c r="F24" i="70"/>
  <c r="O24" i="29"/>
  <c r="O23" i="28"/>
  <c r="F25" i="42"/>
  <c r="B24" i="28"/>
  <c r="P25" i="27"/>
  <c r="F25" i="48"/>
  <c r="E25" i="29"/>
  <c r="E24" i="28"/>
  <c r="F25" i="50"/>
  <c r="F25" i="29"/>
  <c r="F24" i="28"/>
  <c r="F25" i="52"/>
  <c r="G25" i="29"/>
  <c r="G24" i="28"/>
  <c r="F25" i="54"/>
  <c r="H25" i="29"/>
  <c r="H24" i="28"/>
  <c r="F25" i="58"/>
  <c r="J25" i="29"/>
  <c r="J24" i="28"/>
  <c r="F25" i="62"/>
  <c r="K25" i="29"/>
  <c r="F25" i="64"/>
  <c r="L25" i="29"/>
  <c r="F25" i="66"/>
  <c r="M25" i="29"/>
  <c r="F25" i="68"/>
  <c r="N25" i="29"/>
  <c r="F25" i="70"/>
  <c r="O25" i="29"/>
  <c r="O24" i="28"/>
  <c r="F26" i="42"/>
  <c r="B25" i="28"/>
  <c r="P26" i="27"/>
  <c r="F26" i="48"/>
  <c r="E26" i="29"/>
  <c r="E25" i="28"/>
  <c r="F26" i="50"/>
  <c r="F26" i="29"/>
  <c r="F25" i="28"/>
  <c r="F26" i="52"/>
  <c r="G26" i="29"/>
  <c r="G25" i="28"/>
  <c r="F26" i="54"/>
  <c r="H26" i="29"/>
  <c r="H25" i="28"/>
  <c r="F26" i="58"/>
  <c r="J26" i="29"/>
  <c r="J25" i="28"/>
  <c r="F26" i="62"/>
  <c r="K26" i="29"/>
  <c r="F26" i="64"/>
  <c r="L26" i="29"/>
  <c r="F26" i="66"/>
  <c r="M26" i="29"/>
  <c r="F26" i="68"/>
  <c r="N26" i="29"/>
  <c r="F26" i="70"/>
  <c r="O26" i="29"/>
  <c r="O25" i="28"/>
  <c r="F27" i="42"/>
  <c r="B26" i="28"/>
  <c r="P27" i="27"/>
  <c r="F27" i="48"/>
  <c r="E27" i="29"/>
  <c r="E26" i="28"/>
  <c r="F27" i="50"/>
  <c r="F27" i="29"/>
  <c r="F26" i="28"/>
  <c r="F27" i="52"/>
  <c r="G27" i="29"/>
  <c r="G26" i="28"/>
  <c r="F27" i="54"/>
  <c r="H27" i="29"/>
  <c r="H26" i="28"/>
  <c r="F27" i="58"/>
  <c r="J27" i="29"/>
  <c r="J26" i="28"/>
  <c r="F27" i="62"/>
  <c r="K27" i="29"/>
  <c r="F27" i="64"/>
  <c r="L27" i="29"/>
  <c r="F27" i="66"/>
  <c r="M27" i="29"/>
  <c r="F27" i="68"/>
  <c r="N27" i="29"/>
  <c r="F27" i="70"/>
  <c r="O27" i="29"/>
  <c r="O26" i="28"/>
  <c r="F28" i="42"/>
  <c r="P28" i="27"/>
  <c r="F28" i="48"/>
  <c r="E28" i="29"/>
  <c r="F28" i="50"/>
  <c r="F28" i="29"/>
  <c r="F28" i="52"/>
  <c r="G28" i="29"/>
  <c r="G27" i="28"/>
  <c r="F28" i="54"/>
  <c r="H28" i="29"/>
  <c r="H27" i="28"/>
  <c r="F28" i="58"/>
  <c r="J28" i="29"/>
  <c r="J27" i="28"/>
  <c r="F28" i="62"/>
  <c r="K28" i="29"/>
  <c r="F28" i="64"/>
  <c r="L28" i="29"/>
  <c r="F28" i="66"/>
  <c r="M28" i="29"/>
  <c r="F28" i="68"/>
  <c r="N28" i="29"/>
  <c r="F28" i="70"/>
  <c r="O28" i="29"/>
  <c r="O27" i="28"/>
  <c r="F29" i="42"/>
  <c r="P29" i="27"/>
  <c r="F29" i="48"/>
  <c r="E29" i="29"/>
  <c r="F29" i="50"/>
  <c r="F29" i="29"/>
  <c r="F29" i="52"/>
  <c r="G29" i="29"/>
  <c r="G28" i="28"/>
  <c r="F29" i="54"/>
  <c r="H29" i="29"/>
  <c r="H28" i="28"/>
  <c r="F29" i="58"/>
  <c r="J29" i="29"/>
  <c r="J28" i="28"/>
  <c r="F29" i="62"/>
  <c r="K29" i="29"/>
  <c r="F29" i="64"/>
  <c r="L29" i="29"/>
  <c r="F29" i="66"/>
  <c r="M29" i="29"/>
  <c r="F29" i="68"/>
  <c r="N29" i="29"/>
  <c r="F29" i="70"/>
  <c r="O29" i="29"/>
  <c r="O28" i="28"/>
  <c r="F30" i="42"/>
  <c r="P30" i="27"/>
  <c r="F30" i="48"/>
  <c r="E30" i="29"/>
  <c r="F30" i="50"/>
  <c r="F30" i="29"/>
  <c r="F30" i="52"/>
  <c r="G30" i="29"/>
  <c r="G29" i="28"/>
  <c r="F30" i="54"/>
  <c r="H30" i="29"/>
  <c r="F30" i="58"/>
  <c r="J30" i="29"/>
  <c r="F30" i="62"/>
  <c r="K30" i="29"/>
  <c r="F30" i="64"/>
  <c r="L30" i="29"/>
  <c r="F30" i="66"/>
  <c r="M30" i="29"/>
  <c r="F30" i="68"/>
  <c r="N30" i="29"/>
  <c r="F30" i="70"/>
  <c r="O30" i="29"/>
  <c r="F31" i="42"/>
  <c r="P31" i="27"/>
  <c r="F31" i="48"/>
  <c r="E31" i="29"/>
  <c r="F31" i="50"/>
  <c r="F31" i="29"/>
  <c r="F31" i="52"/>
  <c r="G31" i="29"/>
  <c r="G30" i="28"/>
  <c r="F31" i="54"/>
  <c r="H31" i="29"/>
  <c r="F31" i="58"/>
  <c r="J31" i="29"/>
  <c r="F31" i="62"/>
  <c r="K31" i="29"/>
  <c r="F31" i="64"/>
  <c r="L31" i="29"/>
  <c r="F31" i="66"/>
  <c r="M31" i="29"/>
  <c r="F31" i="68"/>
  <c r="N31" i="29"/>
  <c r="F31" i="70"/>
  <c r="O31" i="29"/>
  <c r="G31" i="28"/>
  <c r="N31" i="28"/>
  <c r="O31" i="28"/>
  <c r="B13" i="31"/>
  <c r="CU14" i="30"/>
  <c r="G13" i="46"/>
  <c r="G13" i="48"/>
  <c r="G13" i="52"/>
  <c r="G13" i="54"/>
  <c r="G13" i="56"/>
  <c r="G13" i="58"/>
  <c r="G13" i="62"/>
  <c r="G13" i="66"/>
  <c r="G13" i="70"/>
  <c r="B14" i="31"/>
  <c r="CU15" i="30"/>
  <c r="G14" i="46"/>
  <c r="D13" i="33"/>
  <c r="G14" i="48"/>
  <c r="G14" i="52"/>
  <c r="G14" i="54"/>
  <c r="G14" i="56"/>
  <c r="G14" i="58"/>
  <c r="J13" i="33"/>
  <c r="G14" i="62"/>
  <c r="K13" i="33"/>
  <c r="G14" i="66"/>
  <c r="G14" i="70"/>
  <c r="O13" i="33"/>
  <c r="B15" i="31"/>
  <c r="CU16" i="30"/>
  <c r="G15" i="46"/>
  <c r="D14" i="33"/>
  <c r="G15" i="48"/>
  <c r="G15" i="52"/>
  <c r="G15" i="54"/>
  <c r="G15" i="56"/>
  <c r="G15" i="58"/>
  <c r="J14" i="33"/>
  <c r="G15" i="62"/>
  <c r="K14" i="33"/>
  <c r="G15" i="66"/>
  <c r="G15" i="70"/>
  <c r="O14" i="33"/>
  <c r="B16" i="31"/>
  <c r="CU17" i="30"/>
  <c r="G16" i="46"/>
  <c r="D15" i="33"/>
  <c r="G16" i="48"/>
  <c r="G16" i="52"/>
  <c r="G16" i="54"/>
  <c r="G16" i="56"/>
  <c r="G16" i="58"/>
  <c r="J15" i="33"/>
  <c r="G16" i="62"/>
  <c r="K15" i="33"/>
  <c r="G16" i="66"/>
  <c r="G16" i="70"/>
  <c r="O15" i="33"/>
  <c r="B17" i="31"/>
  <c r="CU18" i="30"/>
  <c r="G17" i="46"/>
  <c r="D16" i="33"/>
  <c r="G17" i="48"/>
  <c r="E16" i="33"/>
  <c r="G17" i="52"/>
  <c r="G17" i="54"/>
  <c r="G17" i="56"/>
  <c r="G17" i="58"/>
  <c r="J16" i="33"/>
  <c r="G17" i="62"/>
  <c r="K16" i="33"/>
  <c r="G17" i="66"/>
  <c r="G17" i="70"/>
  <c r="O16" i="33"/>
  <c r="B18" i="31"/>
  <c r="CU19" i="30"/>
  <c r="G18" i="46"/>
  <c r="D17" i="33"/>
  <c r="G18" i="48"/>
  <c r="E17" i="33"/>
  <c r="G18" i="52"/>
  <c r="G18" i="54"/>
  <c r="G18" i="56"/>
  <c r="G18" i="58"/>
  <c r="J17" i="33"/>
  <c r="G18" i="62"/>
  <c r="K17" i="33"/>
  <c r="G18" i="66"/>
  <c r="G18" i="70"/>
  <c r="O17" i="33"/>
  <c r="B19" i="31"/>
  <c r="CU20" i="30"/>
  <c r="G19" i="46"/>
  <c r="D18" i="33"/>
  <c r="G19" i="48"/>
  <c r="G19" i="52"/>
  <c r="G19" i="54"/>
  <c r="H18" i="33"/>
  <c r="G19" i="56"/>
  <c r="G19" i="58"/>
  <c r="J18" i="33"/>
  <c r="G19" i="62"/>
  <c r="K18" i="33"/>
  <c r="G19" i="66"/>
  <c r="G19" i="70"/>
  <c r="O18" i="33"/>
  <c r="B20" i="31"/>
  <c r="CU21" i="30"/>
  <c r="G20" i="46"/>
  <c r="D19" i="33"/>
  <c r="G20" i="48"/>
  <c r="G20" i="52"/>
  <c r="G20" i="54"/>
  <c r="H19" i="33"/>
  <c r="G20" i="56"/>
  <c r="G20" i="58"/>
  <c r="J19" i="33"/>
  <c r="G20" i="62"/>
  <c r="K19" i="33"/>
  <c r="G20" i="66"/>
  <c r="G20" i="70"/>
  <c r="O19" i="33"/>
  <c r="B21" i="31"/>
  <c r="CU22" i="30"/>
  <c r="G21" i="46"/>
  <c r="D20" i="33"/>
  <c r="G21" i="48"/>
  <c r="G21" i="52"/>
  <c r="G21" i="54"/>
  <c r="H20" i="33"/>
  <c r="G21" i="56"/>
  <c r="G21" i="58"/>
  <c r="J20" i="33"/>
  <c r="G21" i="62"/>
  <c r="K20" i="33"/>
  <c r="G21" i="66"/>
  <c r="G21" i="70"/>
  <c r="O20" i="33"/>
  <c r="B22" i="31"/>
  <c r="CU23" i="30"/>
  <c r="G22" i="46"/>
  <c r="D21" i="33"/>
  <c r="G22" i="48"/>
  <c r="G22" i="52"/>
  <c r="G22" i="54"/>
  <c r="H21" i="33"/>
  <c r="G22" i="56"/>
  <c r="G22" i="58"/>
  <c r="J21" i="33"/>
  <c r="G22" i="62"/>
  <c r="K21" i="33"/>
  <c r="G22" i="66"/>
  <c r="G22" i="70"/>
  <c r="O21" i="33"/>
  <c r="B23" i="31"/>
  <c r="CU24" i="30"/>
  <c r="G23" i="46"/>
  <c r="D22" i="33"/>
  <c r="G23" i="48"/>
  <c r="G23" i="52"/>
  <c r="G23" i="54"/>
  <c r="H22" i="33"/>
  <c r="G23" i="56"/>
  <c r="G23" i="58"/>
  <c r="J22" i="33"/>
  <c r="G23" i="62"/>
  <c r="K22" i="33"/>
  <c r="G23" i="66"/>
  <c r="G23" i="70"/>
  <c r="O22" i="33"/>
  <c r="B24" i="31"/>
  <c r="CU25" i="30"/>
  <c r="G24" i="46"/>
  <c r="G24" i="48"/>
  <c r="G24" i="52"/>
  <c r="G24" i="54"/>
  <c r="H23" i="33"/>
  <c r="G24" i="56"/>
  <c r="G24" i="58"/>
  <c r="J23" i="33"/>
  <c r="G24" i="62"/>
  <c r="K23" i="33"/>
  <c r="G24" i="66"/>
  <c r="G24" i="70"/>
  <c r="O23" i="33"/>
  <c r="B25" i="31"/>
  <c r="CU26" i="30"/>
  <c r="G25" i="46"/>
  <c r="G25" i="48"/>
  <c r="G25" i="52"/>
  <c r="G25" i="54"/>
  <c r="G25" i="56"/>
  <c r="G25" i="58"/>
  <c r="J24" i="33"/>
  <c r="G25" i="62"/>
  <c r="K24" i="33"/>
  <c r="G25" i="66"/>
  <c r="G25" i="70"/>
  <c r="O24" i="33"/>
  <c r="B26" i="31"/>
  <c r="CU27" i="30"/>
  <c r="G26" i="46"/>
  <c r="G26" i="48"/>
  <c r="G26" i="52"/>
  <c r="G26" i="54"/>
  <c r="G26" i="56"/>
  <c r="G26" i="58"/>
  <c r="J25" i="33"/>
  <c r="G26" i="62"/>
  <c r="K25" i="33"/>
  <c r="G26" i="66"/>
  <c r="G26" i="70"/>
  <c r="O25" i="33"/>
  <c r="B27" i="31"/>
  <c r="CU28" i="30"/>
  <c r="G27" i="46"/>
  <c r="D26" i="33"/>
  <c r="G27" i="48"/>
  <c r="G27" i="52"/>
  <c r="G27" i="54"/>
  <c r="H26" i="33"/>
  <c r="G27" i="56"/>
  <c r="G27" i="58"/>
  <c r="J26" i="33"/>
  <c r="G27" i="62"/>
  <c r="K26" i="33"/>
  <c r="G27" i="66"/>
  <c r="G27" i="70"/>
  <c r="O26" i="33"/>
  <c r="B28" i="31"/>
  <c r="CU29" i="30"/>
  <c r="G28" i="46"/>
  <c r="G28" i="48"/>
  <c r="G28" i="52"/>
  <c r="G28" i="54"/>
  <c r="H27" i="33"/>
  <c r="G28" i="56"/>
  <c r="G28" i="58"/>
  <c r="J27" i="33"/>
  <c r="G28" i="62"/>
  <c r="K27" i="33"/>
  <c r="G28" i="66"/>
  <c r="G28" i="70"/>
  <c r="O27" i="33"/>
  <c r="B29" i="31"/>
  <c r="CU30" i="30"/>
  <c r="G29" i="46"/>
  <c r="G29" i="48"/>
  <c r="G29" i="52"/>
  <c r="G29" i="54"/>
  <c r="H28" i="33"/>
  <c r="G29" i="56"/>
  <c r="G29" i="58"/>
  <c r="J28" i="33"/>
  <c r="G29" i="62"/>
  <c r="K28" i="33"/>
  <c r="G29" i="66"/>
  <c r="I13" i="44"/>
  <c r="B13" i="45" s="1"/>
  <c r="I13" i="46"/>
  <c r="B13" i="47" s="1"/>
  <c r="I13" i="48"/>
  <c r="B13" i="49" s="1"/>
  <c r="I13" i="52"/>
  <c r="B13" i="53" s="1"/>
  <c r="I13" i="54"/>
  <c r="B13" i="55" s="1"/>
  <c r="I13" i="56"/>
  <c r="B13" i="57" s="1"/>
  <c r="I13" i="58"/>
  <c r="B13" i="59" s="1"/>
  <c r="I13" i="62"/>
  <c r="I13" i="63" s="1"/>
  <c r="I13" i="64"/>
  <c r="I13" i="65" s="1"/>
  <c r="I13" i="66"/>
  <c r="I13" i="67" s="1"/>
  <c r="I13" i="68"/>
  <c r="I13" i="69" s="1"/>
  <c r="I13" i="70"/>
  <c r="I13" i="71" s="1"/>
  <c r="P13" i="11"/>
  <c r="B13" i="39" s="1"/>
  <c r="I14" i="44"/>
  <c r="B14" i="45" s="1"/>
  <c r="I14" i="46"/>
  <c r="B14" i="47" s="1"/>
  <c r="I14" i="52"/>
  <c r="B14" i="53" s="1"/>
  <c r="I14" i="54"/>
  <c r="B14" i="55" s="1"/>
  <c r="I14" i="56"/>
  <c r="B14" i="57" s="1"/>
  <c r="I14" i="58"/>
  <c r="B14" i="59" s="1"/>
  <c r="I14" i="62"/>
  <c r="I14" i="63" s="1"/>
  <c r="I14" i="64"/>
  <c r="I14" i="65" s="1"/>
  <c r="I14" i="66"/>
  <c r="I14" i="67" s="1"/>
  <c r="I14" i="68"/>
  <c r="I14" i="69" s="1"/>
  <c r="I14" i="70"/>
  <c r="I14" i="71" s="1"/>
  <c r="P14" i="11"/>
  <c r="I15" i="44"/>
  <c r="B15" i="45" s="1"/>
  <c r="I15" i="46"/>
  <c r="B15" i="47" s="1"/>
  <c r="I15" i="52"/>
  <c r="I15" i="54"/>
  <c r="B15" i="55" s="1"/>
  <c r="I15" i="56"/>
  <c r="I15" i="58"/>
  <c r="B15" i="59" s="1"/>
  <c r="I15" i="62"/>
  <c r="I15" i="63" s="1"/>
  <c r="I15" i="64"/>
  <c r="I15" i="65" s="1"/>
  <c r="I15" i="66"/>
  <c r="I15" i="67" s="1"/>
  <c r="I15" i="68"/>
  <c r="I15" i="69" s="1"/>
  <c r="I15" i="70"/>
  <c r="I15" i="71" s="1"/>
  <c r="P15" i="11"/>
  <c r="I16" i="44"/>
  <c r="B16" i="45" s="1"/>
  <c r="I16" i="46"/>
  <c r="B16" i="47" s="1"/>
  <c r="I16" i="52"/>
  <c r="I16" i="54"/>
  <c r="B16" i="55" s="1"/>
  <c r="I16" i="56"/>
  <c r="I16" i="58"/>
  <c r="B16" i="59" s="1"/>
  <c r="I16" i="62"/>
  <c r="I16" i="63" s="1"/>
  <c r="I16" i="64"/>
  <c r="I16" i="65" s="1"/>
  <c r="I16" i="66"/>
  <c r="I16" i="67" s="1"/>
  <c r="I16" i="68"/>
  <c r="I16" i="69" s="1"/>
  <c r="I16" i="70"/>
  <c r="I16" i="71" s="1"/>
  <c r="P16" i="11"/>
  <c r="I17" i="44"/>
  <c r="B17" i="45" s="1"/>
  <c r="I17" i="46"/>
  <c r="B17" i="47" s="1"/>
  <c r="I17" i="52"/>
  <c r="I17" i="54"/>
  <c r="B17" i="55" s="1"/>
  <c r="I17" i="56"/>
  <c r="I17" i="62"/>
  <c r="I17" i="63" s="1"/>
  <c r="I17" i="64"/>
  <c r="I17" i="65" s="1"/>
  <c r="I17" i="66"/>
  <c r="I17" i="67" s="1"/>
  <c r="I17" i="68"/>
  <c r="I17" i="69" s="1"/>
  <c r="I17" i="70"/>
  <c r="I17" i="71" s="1"/>
  <c r="P17" i="11"/>
  <c r="I18" i="44"/>
  <c r="B18" i="45" s="1"/>
  <c r="I18" i="46"/>
  <c r="B18" i="47" s="1"/>
  <c r="I18" i="52"/>
  <c r="B18" i="53" s="1"/>
  <c r="I18" i="54"/>
  <c r="B18" i="55" s="1"/>
  <c r="I18" i="56"/>
  <c r="I18" i="62"/>
  <c r="I18" i="63" s="1"/>
  <c r="I18" i="64"/>
  <c r="I18" i="65" s="1"/>
  <c r="I18" i="66"/>
  <c r="I18" i="67" s="1"/>
  <c r="I18" i="68"/>
  <c r="I18" i="69" s="1"/>
  <c r="I18" i="70"/>
  <c r="I18" i="71" s="1"/>
  <c r="P18" i="11"/>
  <c r="I19" i="44"/>
  <c r="B19" i="45" s="1"/>
  <c r="I19" i="46"/>
  <c r="B19" i="47" s="1"/>
  <c r="I19" i="52"/>
  <c r="B19" i="53" s="1"/>
  <c r="I19" i="54"/>
  <c r="B19" i="55" s="1"/>
  <c r="I19" i="56"/>
  <c r="I19" i="62"/>
  <c r="I19" i="63" s="1"/>
  <c r="I19" i="64"/>
  <c r="I19" i="65" s="1"/>
  <c r="I19" i="66"/>
  <c r="I19" i="67" s="1"/>
  <c r="I19" i="68"/>
  <c r="I19" i="69" s="1"/>
  <c r="I19" i="70"/>
  <c r="I19" i="71" s="1"/>
  <c r="P19" i="11"/>
  <c r="I20" i="44"/>
  <c r="B20" i="45" s="1"/>
  <c r="I20" i="46"/>
  <c r="B20" i="47" s="1"/>
  <c r="I20" i="52"/>
  <c r="B20" i="53" s="1"/>
  <c r="I20" i="54"/>
  <c r="B20" i="55" s="1"/>
  <c r="I20" i="56"/>
  <c r="I20" i="62"/>
  <c r="I20" i="63" s="1"/>
  <c r="I20" i="64"/>
  <c r="I20" i="65" s="1"/>
  <c r="I20" i="66"/>
  <c r="I20" i="67" s="1"/>
  <c r="I20" i="68"/>
  <c r="I20" i="69" s="1"/>
  <c r="I20" i="70"/>
  <c r="I20" i="71" s="1"/>
  <c r="P20" i="11"/>
  <c r="I21" i="44"/>
  <c r="B21" i="45" s="1"/>
  <c r="I21" i="46"/>
  <c r="B21" i="47" s="1"/>
  <c r="I21" i="52"/>
  <c r="B21" i="53" s="1"/>
  <c r="I21" i="54"/>
  <c r="B21" i="55" s="1"/>
  <c r="I21" i="56"/>
  <c r="I21" i="62"/>
  <c r="I21" i="63" s="1"/>
  <c r="I21" i="64"/>
  <c r="I21" i="65" s="1"/>
  <c r="I21" i="66"/>
  <c r="I21" i="67" s="1"/>
  <c r="I21" i="68"/>
  <c r="I21" i="69" s="1"/>
  <c r="I21" i="70"/>
  <c r="I21" i="71" s="1"/>
  <c r="P21" i="11"/>
  <c r="I22" i="44"/>
  <c r="B22" i="45" s="1"/>
  <c r="I22" i="46"/>
  <c r="B22" i="47" s="1"/>
  <c r="I22" i="52"/>
  <c r="B22" i="53" s="1"/>
  <c r="I22" i="54"/>
  <c r="B22" i="55" s="1"/>
  <c r="I22" i="56"/>
  <c r="I22" i="62"/>
  <c r="I22" i="63" s="1"/>
  <c r="I22" i="64"/>
  <c r="I22" i="65" s="1"/>
  <c r="I22" i="66"/>
  <c r="I22" i="67" s="1"/>
  <c r="I22" i="68"/>
  <c r="I22" i="69" s="1"/>
  <c r="I22" i="70"/>
  <c r="I22" i="71" s="1"/>
  <c r="P22" i="11"/>
  <c r="I23" i="44"/>
  <c r="B23" i="45" s="1"/>
  <c r="I23" i="46"/>
  <c r="B23" i="47" s="1"/>
  <c r="I23" i="52"/>
  <c r="B23" i="53" s="1"/>
  <c r="I23" i="54"/>
  <c r="B23" i="55" s="1"/>
  <c r="I23" i="56"/>
  <c r="I23" i="62"/>
  <c r="I23" i="63" s="1"/>
  <c r="I23" i="64"/>
  <c r="I23" i="65" s="1"/>
  <c r="I23" i="66"/>
  <c r="I23" i="67" s="1"/>
  <c r="I23" i="68"/>
  <c r="I23" i="69" s="1"/>
  <c r="I23" i="70"/>
  <c r="I23" i="71" s="1"/>
  <c r="P23" i="11"/>
  <c r="I24" i="44"/>
  <c r="B24" i="45" s="1"/>
  <c r="I24" i="46"/>
  <c r="B24" i="47" s="1"/>
  <c r="I24" i="52"/>
  <c r="B24" i="53" s="1"/>
  <c r="I24" i="54"/>
  <c r="B24" i="55" s="1"/>
  <c r="I24" i="56"/>
  <c r="I24" i="64"/>
  <c r="I24" i="65" s="1"/>
  <c r="I24" i="66"/>
  <c r="I24" i="67" s="1"/>
  <c r="I24" i="68"/>
  <c r="I24" i="69" s="1"/>
  <c r="I24" i="70"/>
  <c r="I24" i="71" s="1"/>
  <c r="P24" i="11"/>
  <c r="I25" i="44"/>
  <c r="B25" i="45" s="1"/>
  <c r="I25" i="46"/>
  <c r="B25" i="47" s="1"/>
  <c r="I25" i="52"/>
  <c r="B25" i="53" s="1"/>
  <c r="I25" i="54"/>
  <c r="B25" i="55" s="1"/>
  <c r="I25" i="56"/>
  <c r="I25" i="64"/>
  <c r="I25" i="65" s="1"/>
  <c r="I25" i="66"/>
  <c r="I25" i="67" s="1"/>
  <c r="I25" i="68"/>
  <c r="I25" i="69" s="1"/>
  <c r="I25" i="70"/>
  <c r="I25" i="71" s="1"/>
  <c r="P25" i="11"/>
  <c r="I26" i="44"/>
  <c r="B26" i="45" s="1"/>
  <c r="I26" i="46"/>
  <c r="B26" i="47" s="1"/>
  <c r="I26" i="52"/>
  <c r="B26" i="53" s="1"/>
  <c r="I26" i="54"/>
  <c r="B26" i="55" s="1"/>
  <c r="I26" i="56"/>
  <c r="I26" i="64"/>
  <c r="I26" i="65" s="1"/>
  <c r="I26" i="66"/>
  <c r="I26" i="67" s="1"/>
  <c r="I26" i="68"/>
  <c r="I26" i="69" s="1"/>
  <c r="I26" i="70"/>
  <c r="I26" i="71" s="1"/>
  <c r="P26" i="11"/>
  <c r="I27" i="44"/>
  <c r="B27" i="45" s="1"/>
  <c r="I27" i="46"/>
  <c r="B27" i="47" s="1"/>
  <c r="I27" i="52"/>
  <c r="B27" i="53" s="1"/>
  <c r="I27" i="54"/>
  <c r="B27" i="55" s="1"/>
  <c r="I27" i="56"/>
  <c r="I27" i="64"/>
  <c r="I27" i="65" s="1"/>
  <c r="I27" i="66"/>
  <c r="I27" i="67" s="1"/>
  <c r="I27" i="68"/>
  <c r="I27" i="69" s="1"/>
  <c r="I27" i="70"/>
  <c r="I27" i="71" s="1"/>
  <c r="P27" i="11"/>
  <c r="I28" i="44"/>
  <c r="B28" i="45" s="1"/>
  <c r="I28" i="46"/>
  <c r="B28" i="47" s="1"/>
  <c r="I28" i="52"/>
  <c r="B28" i="53" s="1"/>
  <c r="I28" i="54"/>
  <c r="B28" i="55" s="1"/>
  <c r="I28" i="56"/>
  <c r="I28" i="64"/>
  <c r="I28" i="65" s="1"/>
  <c r="I28" i="66"/>
  <c r="I28" i="67" s="1"/>
  <c r="I28" i="68"/>
  <c r="I28" i="69" s="1"/>
  <c r="I28" i="70"/>
  <c r="I28" i="71" s="1"/>
  <c r="P28" i="11"/>
  <c r="I29" i="44"/>
  <c r="B29" i="45" s="1"/>
  <c r="I29" i="46"/>
  <c r="B29" i="47" s="1"/>
  <c r="I29" i="52"/>
  <c r="B29" i="53" s="1"/>
  <c r="I29" i="54"/>
  <c r="B29" i="55" s="1"/>
  <c r="I29" i="56"/>
  <c r="I29" i="64"/>
  <c r="I29" i="65" s="1"/>
  <c r="I29" i="66"/>
  <c r="I29" i="67" s="1"/>
  <c r="I29" i="68"/>
  <c r="I29" i="69" s="1"/>
  <c r="P29" i="11"/>
  <c r="I30" i="44"/>
  <c r="B30" i="45" s="1"/>
  <c r="I30" i="64"/>
  <c r="I30" i="65" s="1"/>
  <c r="I30" i="68"/>
  <c r="I30" i="69" s="1"/>
  <c r="P30" i="11"/>
  <c r="I31" i="64"/>
  <c r="I31" i="65" s="1"/>
  <c r="I31" i="68"/>
  <c r="I31" i="69" s="1"/>
  <c r="P31" i="11"/>
  <c r="P32" i="11"/>
  <c r="P33" i="11"/>
  <c r="P33" i="12" s="1"/>
  <c r="B13" i="12"/>
  <c r="C13" i="12"/>
  <c r="E13" i="12"/>
  <c r="F13" i="12"/>
  <c r="H13" i="12"/>
  <c r="M13" i="12"/>
  <c r="N13" i="12"/>
  <c r="O13" i="12"/>
  <c r="B14" i="12"/>
  <c r="C14" i="12"/>
  <c r="E14" i="12"/>
  <c r="F14" i="12"/>
  <c r="H14" i="12"/>
  <c r="M14" i="12"/>
  <c r="N14" i="12"/>
  <c r="O14" i="12"/>
  <c r="B15" i="12"/>
  <c r="C15" i="12"/>
  <c r="F15" i="12"/>
  <c r="H15" i="12"/>
  <c r="M15" i="12"/>
  <c r="N15" i="12"/>
  <c r="O15" i="12"/>
  <c r="B16" i="12"/>
  <c r="C16" i="12"/>
  <c r="F16" i="12"/>
  <c r="M16" i="12"/>
  <c r="N16" i="12"/>
  <c r="O16" i="12"/>
  <c r="B17" i="12"/>
  <c r="C17" i="12"/>
  <c r="F17" i="12"/>
  <c r="M17" i="12"/>
  <c r="N17" i="12"/>
  <c r="O17" i="12"/>
  <c r="B18" i="12"/>
  <c r="C18" i="12"/>
  <c r="F18" i="12"/>
  <c r="M18" i="12"/>
  <c r="O18" i="12"/>
  <c r="B19" i="12"/>
  <c r="C19" i="12"/>
  <c r="F19" i="12"/>
  <c r="M19" i="12"/>
  <c r="O19" i="12"/>
  <c r="B20" i="12"/>
  <c r="C20" i="12"/>
  <c r="F20" i="12"/>
  <c r="M20" i="12"/>
  <c r="O20" i="12"/>
  <c r="B21" i="12"/>
  <c r="C21" i="12"/>
  <c r="F21" i="12"/>
  <c r="M21" i="12"/>
  <c r="O21" i="12"/>
  <c r="B22" i="12"/>
  <c r="C22" i="12"/>
  <c r="F22" i="12"/>
  <c r="M22" i="12"/>
  <c r="O22" i="12"/>
  <c r="B23" i="12"/>
  <c r="C23" i="12"/>
  <c r="F23" i="12"/>
  <c r="M23" i="12"/>
  <c r="O23" i="12"/>
  <c r="B24" i="12"/>
  <c r="C24" i="12"/>
  <c r="F24" i="12"/>
  <c r="M24" i="12"/>
  <c r="B25" i="12"/>
  <c r="C25" i="12"/>
  <c r="F25" i="12"/>
  <c r="M25" i="12"/>
  <c r="B26" i="12"/>
  <c r="C26" i="12"/>
  <c r="F26" i="12"/>
  <c r="M26" i="12"/>
  <c r="O26" i="12"/>
  <c r="B27" i="12"/>
  <c r="C27" i="12"/>
  <c r="F27" i="12"/>
  <c r="M27" i="12"/>
  <c r="B28" i="12"/>
  <c r="C28" i="12"/>
  <c r="F28" i="12"/>
  <c r="M28" i="12"/>
  <c r="B29" i="12"/>
  <c r="C29" i="12"/>
  <c r="F29" i="12"/>
  <c r="M29" i="12"/>
  <c r="O29" i="12"/>
  <c r="B30" i="12"/>
  <c r="C30" i="12"/>
  <c r="F30" i="12"/>
  <c r="I30" i="12"/>
  <c r="L30" i="12"/>
  <c r="M30" i="12"/>
  <c r="O30" i="12"/>
  <c r="B31" i="12"/>
  <c r="C31" i="12"/>
  <c r="E31" i="12"/>
  <c r="F31" i="12"/>
  <c r="H31" i="12"/>
  <c r="I31" i="12"/>
  <c r="L31" i="12"/>
  <c r="M31" i="12"/>
  <c r="O31" i="12"/>
  <c r="B13" i="13"/>
  <c r="C13" i="13"/>
  <c r="E13" i="13"/>
  <c r="F13" i="13"/>
  <c r="H13" i="13"/>
  <c r="I13" i="13"/>
  <c r="J13" i="13"/>
  <c r="L13" i="13"/>
  <c r="M13" i="13"/>
  <c r="N13" i="13"/>
  <c r="O13" i="13"/>
  <c r="B14" i="13"/>
  <c r="C14" i="13"/>
  <c r="F14" i="13"/>
  <c r="H14" i="13"/>
  <c r="I14" i="13"/>
  <c r="J14" i="13"/>
  <c r="L14" i="13"/>
  <c r="M14" i="13"/>
  <c r="N14" i="13"/>
  <c r="O14" i="13"/>
  <c r="B15" i="13"/>
  <c r="C15" i="13"/>
  <c r="F15" i="13"/>
  <c r="H15" i="13"/>
  <c r="I15" i="13"/>
  <c r="J15" i="13"/>
  <c r="L15" i="13"/>
  <c r="M15" i="13"/>
  <c r="N15" i="13"/>
  <c r="O15" i="13"/>
  <c r="B16" i="13"/>
  <c r="C16" i="13"/>
  <c r="F16" i="13"/>
  <c r="H16" i="13"/>
  <c r="I16" i="13"/>
  <c r="J16" i="13"/>
  <c r="L16" i="13"/>
  <c r="M16" i="13"/>
  <c r="N16" i="13"/>
  <c r="O16" i="13"/>
  <c r="B17" i="13"/>
  <c r="C17" i="13"/>
  <c r="F17" i="13"/>
  <c r="H17" i="13"/>
  <c r="I17" i="13"/>
  <c r="J17" i="13"/>
  <c r="L17" i="13"/>
  <c r="M17" i="13"/>
  <c r="N17" i="13"/>
  <c r="O17" i="13"/>
  <c r="B18" i="13"/>
  <c r="C18" i="13"/>
  <c r="F18" i="13"/>
  <c r="H18" i="13"/>
  <c r="I18" i="13"/>
  <c r="J18" i="13"/>
  <c r="L18" i="13"/>
  <c r="M18" i="13"/>
  <c r="N18" i="13"/>
  <c r="O18" i="13"/>
  <c r="B19" i="13"/>
  <c r="C19" i="13"/>
  <c r="F19" i="13"/>
  <c r="H19" i="13"/>
  <c r="I19" i="13"/>
  <c r="J19" i="13"/>
  <c r="L19" i="13"/>
  <c r="M19" i="13"/>
  <c r="N19" i="13"/>
  <c r="O19" i="13"/>
  <c r="B20" i="13"/>
  <c r="C20" i="13"/>
  <c r="F20" i="13"/>
  <c r="H20" i="13"/>
  <c r="I20" i="13"/>
  <c r="J20" i="13"/>
  <c r="L20" i="13"/>
  <c r="M20" i="13"/>
  <c r="N20" i="13"/>
  <c r="O20" i="13"/>
  <c r="B21" i="13"/>
  <c r="C21" i="13"/>
  <c r="F21" i="13"/>
  <c r="H21" i="13"/>
  <c r="I21" i="13"/>
  <c r="J21" i="13"/>
  <c r="L21" i="13"/>
  <c r="M21" i="13"/>
  <c r="N21" i="13"/>
  <c r="O21" i="13"/>
  <c r="B22" i="13"/>
  <c r="C22" i="13"/>
  <c r="F22" i="13"/>
  <c r="H22" i="13"/>
  <c r="I22" i="13"/>
  <c r="J22" i="13"/>
  <c r="L22" i="13"/>
  <c r="M22" i="13"/>
  <c r="N22" i="13"/>
  <c r="O22" i="13"/>
  <c r="B23" i="13"/>
  <c r="C23" i="13"/>
  <c r="F23" i="13"/>
  <c r="H23" i="13"/>
  <c r="I23" i="13"/>
  <c r="J23" i="13"/>
  <c r="L23" i="13"/>
  <c r="M23" i="13"/>
  <c r="N23" i="13"/>
  <c r="O23" i="13"/>
  <c r="B24" i="13"/>
  <c r="C24" i="13"/>
  <c r="F24" i="13"/>
  <c r="H24" i="13"/>
  <c r="I24" i="13"/>
  <c r="J24" i="13"/>
  <c r="L24" i="13"/>
  <c r="M24" i="13"/>
  <c r="N24" i="13"/>
  <c r="O24" i="13"/>
  <c r="B25" i="13"/>
  <c r="C25" i="13"/>
  <c r="F25" i="13"/>
  <c r="H25" i="13"/>
  <c r="I25" i="13"/>
  <c r="J25" i="13"/>
  <c r="L25" i="13"/>
  <c r="M25" i="13"/>
  <c r="N25" i="13"/>
  <c r="O25" i="13"/>
  <c r="B26" i="13"/>
  <c r="C26" i="13"/>
  <c r="F26" i="13"/>
  <c r="H26" i="13"/>
  <c r="I26" i="13"/>
  <c r="J26" i="13"/>
  <c r="L26" i="13"/>
  <c r="M26" i="13"/>
  <c r="N26" i="13"/>
  <c r="O26" i="13"/>
  <c r="B27" i="13"/>
  <c r="C27" i="13"/>
  <c r="F27" i="13"/>
  <c r="H27" i="13"/>
  <c r="I27" i="13"/>
  <c r="J27" i="13"/>
  <c r="L27" i="13"/>
  <c r="M27" i="13"/>
  <c r="N27" i="13"/>
  <c r="O27" i="13"/>
  <c r="B28" i="13"/>
  <c r="C28" i="13"/>
  <c r="F28" i="13"/>
  <c r="H28" i="13"/>
  <c r="I28" i="13"/>
  <c r="J28" i="13"/>
  <c r="L28" i="13"/>
  <c r="M28" i="13"/>
  <c r="N28" i="13"/>
  <c r="O28" i="13"/>
  <c r="B29" i="13"/>
  <c r="C29" i="13"/>
  <c r="F29" i="13"/>
  <c r="H29" i="13"/>
  <c r="I29" i="13"/>
  <c r="J29" i="13"/>
  <c r="L29" i="13"/>
  <c r="M29" i="13"/>
  <c r="N29" i="13"/>
  <c r="O29" i="13"/>
  <c r="B30" i="13"/>
  <c r="C30" i="13"/>
  <c r="F30" i="13"/>
  <c r="H30" i="13"/>
  <c r="I30" i="13"/>
  <c r="J30" i="13"/>
  <c r="L30" i="13"/>
  <c r="M30" i="13"/>
  <c r="N30" i="13"/>
  <c r="O30" i="13"/>
  <c r="B31" i="13"/>
  <c r="C31" i="13"/>
  <c r="F31" i="13"/>
  <c r="H31" i="13"/>
  <c r="I31" i="13"/>
  <c r="J31" i="13"/>
  <c r="L31" i="13"/>
  <c r="M31" i="13"/>
  <c r="N31" i="13"/>
  <c r="O31" i="13"/>
  <c r="B32" i="13"/>
  <c r="C32" i="13"/>
  <c r="F32" i="13"/>
  <c r="H32" i="13"/>
  <c r="I32" i="13"/>
  <c r="J32" i="13"/>
  <c r="L32" i="13"/>
  <c r="M32" i="13"/>
  <c r="N32" i="13"/>
  <c r="O32" i="13"/>
  <c r="CU33" i="14"/>
  <c r="CU34" i="14"/>
  <c r="C13" i="45"/>
  <c r="C13" i="47"/>
  <c r="C13" i="49"/>
  <c r="C13" i="53"/>
  <c r="C13" i="55"/>
  <c r="C13" i="57"/>
  <c r="C13" i="59"/>
  <c r="C13" i="63"/>
  <c r="C13" i="65"/>
  <c r="C13" i="67"/>
  <c r="C13" i="69"/>
  <c r="C13" i="71"/>
  <c r="P13" i="15"/>
  <c r="C13" i="39" s="1"/>
  <c r="C14" i="45"/>
  <c r="C14" i="47"/>
  <c r="I14" i="48"/>
  <c r="B14" i="49" s="1"/>
  <c r="C14" i="53"/>
  <c r="C14" i="55"/>
  <c r="C14" i="57"/>
  <c r="C14" i="59"/>
  <c r="C14" i="63"/>
  <c r="C14" i="65"/>
  <c r="C14" i="67"/>
  <c r="C14" i="69"/>
  <c r="C14" i="71"/>
  <c r="P14" i="15"/>
  <c r="C15" i="45"/>
  <c r="C15" i="47"/>
  <c r="I15" i="48"/>
  <c r="B15" i="49" s="1"/>
  <c r="C15" i="55"/>
  <c r="C15" i="59"/>
  <c r="C15" i="63"/>
  <c r="C15" i="65"/>
  <c r="C15" i="67"/>
  <c r="C15" i="69"/>
  <c r="C15" i="71"/>
  <c r="P15" i="15"/>
  <c r="C16" i="45"/>
  <c r="C16" i="47"/>
  <c r="I16" i="48"/>
  <c r="B16" i="49" s="1"/>
  <c r="C16" i="55"/>
  <c r="C16" i="59"/>
  <c r="C16" i="63"/>
  <c r="C16" i="65"/>
  <c r="C16" i="67"/>
  <c r="C16" i="69"/>
  <c r="C16" i="71"/>
  <c r="P16" i="15"/>
  <c r="C17" i="45"/>
  <c r="C17" i="47"/>
  <c r="I17" i="48"/>
  <c r="B17" i="49" s="1"/>
  <c r="C17" i="55"/>
  <c r="C17" i="63"/>
  <c r="C17" i="65"/>
  <c r="C17" i="67"/>
  <c r="C17" i="69"/>
  <c r="C17" i="71"/>
  <c r="P17" i="15"/>
  <c r="C18" i="45"/>
  <c r="C18" i="47"/>
  <c r="I18" i="48"/>
  <c r="B18" i="49" s="1"/>
  <c r="C18" i="53"/>
  <c r="C18" i="55"/>
  <c r="C18" i="63"/>
  <c r="C18" i="65"/>
  <c r="C18" i="67"/>
  <c r="C18" i="69"/>
  <c r="C18" i="71"/>
  <c r="P18" i="15"/>
  <c r="C19" i="45"/>
  <c r="C19" i="47"/>
  <c r="I19" i="48"/>
  <c r="B19" i="49" s="1"/>
  <c r="C19" i="53"/>
  <c r="C19" i="55"/>
  <c r="C19" i="63"/>
  <c r="C19" i="65"/>
  <c r="C19" i="67"/>
  <c r="C19" i="69"/>
  <c r="C19" i="71"/>
  <c r="P19" i="15"/>
  <c r="C20" i="45"/>
  <c r="C20" i="47"/>
  <c r="I20" i="48"/>
  <c r="B20" i="49" s="1"/>
  <c r="C20" i="53"/>
  <c r="C20" i="55"/>
  <c r="C20" i="63"/>
  <c r="C20" i="65"/>
  <c r="C20" i="67"/>
  <c r="C20" i="69"/>
  <c r="C20" i="71"/>
  <c r="P20" i="15"/>
  <c r="C21" i="45"/>
  <c r="C21" i="47"/>
  <c r="I21" i="48"/>
  <c r="B21" i="49" s="1"/>
  <c r="C21" i="53"/>
  <c r="C21" i="55"/>
  <c r="C21" i="63"/>
  <c r="C21" i="65"/>
  <c r="C21" i="67"/>
  <c r="C21" i="69"/>
  <c r="C21" i="71"/>
  <c r="P21" i="15"/>
  <c r="C22" i="45"/>
  <c r="C22" i="47"/>
  <c r="I22" i="48"/>
  <c r="B22" i="49" s="1"/>
  <c r="C22" i="53"/>
  <c r="C22" i="55"/>
  <c r="C22" i="63"/>
  <c r="C22" i="65"/>
  <c r="C22" i="67"/>
  <c r="C22" i="69"/>
  <c r="C22" i="71"/>
  <c r="P22" i="15"/>
  <c r="C23" i="45"/>
  <c r="C23" i="47"/>
  <c r="I23" i="48"/>
  <c r="B23" i="49" s="1"/>
  <c r="C23" i="53"/>
  <c r="C23" i="55"/>
  <c r="C23" i="63"/>
  <c r="C23" i="65"/>
  <c r="C23" i="67"/>
  <c r="C23" i="69"/>
  <c r="C23" i="71"/>
  <c r="P23" i="15"/>
  <c r="C24" i="45"/>
  <c r="C24" i="47"/>
  <c r="I24" i="48"/>
  <c r="B24" i="49" s="1"/>
  <c r="C24" i="53"/>
  <c r="C24" i="55"/>
  <c r="C24" i="65"/>
  <c r="C24" i="67"/>
  <c r="C24" i="69"/>
  <c r="C24" i="71"/>
  <c r="P24" i="15"/>
  <c r="C25" i="45"/>
  <c r="C25" i="47"/>
  <c r="I25" i="48"/>
  <c r="B25" i="49" s="1"/>
  <c r="C25" i="53"/>
  <c r="C25" i="55"/>
  <c r="C25" i="65"/>
  <c r="C25" i="67"/>
  <c r="C25" i="69"/>
  <c r="C25" i="71"/>
  <c r="P25" i="15"/>
  <c r="C26" i="45"/>
  <c r="C26" i="47"/>
  <c r="I26" i="48"/>
  <c r="B26" i="49" s="1"/>
  <c r="C26" i="53"/>
  <c r="C26" i="55"/>
  <c r="C26" i="65"/>
  <c r="C26" i="67"/>
  <c r="C26" i="69"/>
  <c r="C26" i="71"/>
  <c r="P26" i="15"/>
  <c r="C27" i="45"/>
  <c r="C27" i="47"/>
  <c r="I27" i="48"/>
  <c r="B27" i="49" s="1"/>
  <c r="C27" i="53"/>
  <c r="C27" i="55"/>
  <c r="C27" i="65"/>
  <c r="C27" i="67"/>
  <c r="C27" i="69"/>
  <c r="C27" i="71"/>
  <c r="P27" i="15"/>
  <c r="C28" i="45"/>
  <c r="C28" i="47"/>
  <c r="I28" i="48"/>
  <c r="B28" i="49" s="1"/>
  <c r="C28" i="53"/>
  <c r="C28" i="55"/>
  <c r="C28" i="65"/>
  <c r="C28" i="67"/>
  <c r="C28" i="69"/>
  <c r="C28" i="71"/>
  <c r="P28" i="15"/>
  <c r="C29" i="45"/>
  <c r="C29" i="47"/>
  <c r="I29" i="48"/>
  <c r="B29" i="49" s="1"/>
  <c r="C29" i="53"/>
  <c r="C29" i="55"/>
  <c r="C29" i="65"/>
  <c r="C29" i="67"/>
  <c r="C29" i="69"/>
  <c r="P29" i="15"/>
  <c r="C30" i="45"/>
  <c r="C30" i="65"/>
  <c r="C30" i="69"/>
  <c r="P30" i="15"/>
  <c r="C31" i="65"/>
  <c r="C31" i="69"/>
  <c r="P31" i="15"/>
  <c r="B13" i="16"/>
  <c r="C13" i="16"/>
  <c r="D13" i="16"/>
  <c r="E13" i="16"/>
  <c r="F13" i="16"/>
  <c r="H13" i="16"/>
  <c r="I13" i="16"/>
  <c r="J13" i="16"/>
  <c r="K13" i="16"/>
  <c r="L13" i="16"/>
  <c r="M13" i="16"/>
  <c r="O13" i="16"/>
  <c r="B14" i="16"/>
  <c r="C14" i="16"/>
  <c r="D14" i="16"/>
  <c r="E14" i="16"/>
  <c r="F14" i="16"/>
  <c r="G14" i="16"/>
  <c r="H14" i="16"/>
  <c r="I14" i="16"/>
  <c r="J14" i="16"/>
  <c r="K14" i="16"/>
  <c r="L14" i="16"/>
  <c r="M14" i="16"/>
  <c r="O14" i="16"/>
  <c r="B15" i="16"/>
  <c r="C15" i="16"/>
  <c r="D15" i="16"/>
  <c r="E15" i="16"/>
  <c r="F15" i="16"/>
  <c r="H15" i="16"/>
  <c r="J15" i="16"/>
  <c r="K15" i="16"/>
  <c r="L15" i="16"/>
  <c r="M15" i="16"/>
  <c r="O15" i="16"/>
  <c r="B16" i="16"/>
  <c r="C16" i="16"/>
  <c r="D16" i="16"/>
  <c r="E16" i="16"/>
  <c r="F16" i="16"/>
  <c r="H16" i="16"/>
  <c r="J16" i="16"/>
  <c r="K16" i="16"/>
  <c r="L16" i="16"/>
  <c r="M16" i="16"/>
  <c r="O16" i="16"/>
  <c r="B17" i="16"/>
  <c r="C17" i="16"/>
  <c r="E17" i="16"/>
  <c r="F17" i="16"/>
  <c r="H17" i="16"/>
  <c r="J17" i="16"/>
  <c r="K17" i="16"/>
  <c r="L17" i="16"/>
  <c r="M17" i="16"/>
  <c r="O17" i="16"/>
  <c r="B18" i="16"/>
  <c r="C18" i="16"/>
  <c r="D18" i="16"/>
  <c r="E18" i="16"/>
  <c r="F18" i="16"/>
  <c r="H18" i="16"/>
  <c r="J18" i="16"/>
  <c r="K18" i="16"/>
  <c r="L18" i="16"/>
  <c r="M18" i="16"/>
  <c r="O18" i="16"/>
  <c r="B19" i="16"/>
  <c r="C19" i="16"/>
  <c r="D19" i="16"/>
  <c r="E19" i="16"/>
  <c r="F19" i="16"/>
  <c r="H19" i="16"/>
  <c r="J19" i="16"/>
  <c r="K19" i="16"/>
  <c r="L19" i="16"/>
  <c r="M19" i="16"/>
  <c r="O19" i="16"/>
  <c r="B20" i="16"/>
  <c r="C20" i="16"/>
  <c r="D20" i="16"/>
  <c r="E20" i="16"/>
  <c r="F20" i="16"/>
  <c r="H20" i="16"/>
  <c r="J20" i="16"/>
  <c r="K20" i="16"/>
  <c r="L20" i="16"/>
  <c r="M20" i="16"/>
  <c r="O20" i="16"/>
  <c r="B21" i="16"/>
  <c r="C21" i="16"/>
  <c r="D21" i="16"/>
  <c r="E21" i="16"/>
  <c r="F21" i="16"/>
  <c r="H21" i="16"/>
  <c r="J21" i="16"/>
  <c r="K21" i="16"/>
  <c r="L21" i="16"/>
  <c r="M21" i="16"/>
  <c r="O21" i="16"/>
  <c r="B22" i="16"/>
  <c r="C22" i="16"/>
  <c r="D22" i="16"/>
  <c r="E22" i="16"/>
  <c r="F22" i="16"/>
  <c r="H22" i="16"/>
  <c r="J22" i="16"/>
  <c r="K22" i="16"/>
  <c r="L22" i="16"/>
  <c r="M22" i="16"/>
  <c r="O22" i="16"/>
  <c r="B23" i="16"/>
  <c r="C23" i="16"/>
  <c r="D23" i="16"/>
  <c r="E23" i="16"/>
  <c r="F23" i="16"/>
  <c r="H23" i="16"/>
  <c r="J23" i="16"/>
  <c r="K23" i="16"/>
  <c r="L23" i="16"/>
  <c r="M23" i="16"/>
  <c r="O23" i="16"/>
  <c r="C24" i="16"/>
  <c r="D24" i="16"/>
  <c r="E24" i="16"/>
  <c r="F24" i="16"/>
  <c r="H24" i="16"/>
  <c r="K24" i="16"/>
  <c r="L24" i="16"/>
  <c r="M24" i="16"/>
  <c r="O24" i="16"/>
  <c r="B25" i="16"/>
  <c r="C25" i="16"/>
  <c r="E25" i="16"/>
  <c r="F25" i="16"/>
  <c r="H25" i="16"/>
  <c r="K25" i="16"/>
  <c r="L25" i="16"/>
  <c r="M25" i="16"/>
  <c r="O25" i="16"/>
  <c r="B26" i="16"/>
  <c r="C26" i="16"/>
  <c r="E26" i="16"/>
  <c r="F26" i="16"/>
  <c r="H26" i="16"/>
  <c r="L26" i="16"/>
  <c r="M26" i="16"/>
  <c r="O26" i="16"/>
  <c r="B27" i="16"/>
  <c r="C27" i="16"/>
  <c r="E27" i="16"/>
  <c r="F27" i="16"/>
  <c r="H27" i="16"/>
  <c r="L27" i="16"/>
  <c r="M27" i="16"/>
  <c r="B28" i="16"/>
  <c r="C28" i="16"/>
  <c r="E28" i="16"/>
  <c r="F28" i="16"/>
  <c r="H28" i="16"/>
  <c r="L28" i="16"/>
  <c r="M28" i="16"/>
  <c r="C29" i="16"/>
  <c r="E29" i="16"/>
  <c r="F29" i="16"/>
  <c r="H29" i="16"/>
  <c r="L29" i="16"/>
  <c r="M29" i="16"/>
  <c r="C30" i="16"/>
  <c r="E30" i="16"/>
  <c r="F30" i="16"/>
  <c r="H30" i="16"/>
  <c r="J30" i="16"/>
  <c r="L30" i="16"/>
  <c r="M30" i="16"/>
  <c r="B13" i="17"/>
  <c r="C13" i="17"/>
  <c r="D13" i="17"/>
  <c r="E13" i="17"/>
  <c r="F13" i="17"/>
  <c r="H13" i="17"/>
  <c r="I13" i="17"/>
  <c r="J13" i="17"/>
  <c r="K13" i="17"/>
  <c r="L13" i="17"/>
  <c r="M13" i="17"/>
  <c r="O13" i="17"/>
  <c r="B14" i="17"/>
  <c r="C14" i="17"/>
  <c r="D14" i="17"/>
  <c r="E14" i="17"/>
  <c r="F14" i="17"/>
  <c r="H14" i="17"/>
  <c r="I14" i="17"/>
  <c r="J14" i="17"/>
  <c r="K14" i="17"/>
  <c r="L14" i="17"/>
  <c r="M14" i="17"/>
  <c r="O14" i="17"/>
  <c r="B15" i="17"/>
  <c r="C15" i="17"/>
  <c r="D15" i="17"/>
  <c r="E15" i="17"/>
  <c r="F15" i="17"/>
  <c r="H15" i="17"/>
  <c r="I15" i="17"/>
  <c r="J15" i="17"/>
  <c r="K15" i="17"/>
  <c r="L15" i="17"/>
  <c r="M15" i="17"/>
  <c r="O15" i="17"/>
  <c r="B16" i="17"/>
  <c r="C16" i="17"/>
  <c r="D16" i="17"/>
  <c r="E16" i="17"/>
  <c r="F16" i="17"/>
  <c r="H16" i="17"/>
  <c r="I16" i="17"/>
  <c r="J16" i="17"/>
  <c r="K16" i="17"/>
  <c r="L16" i="17"/>
  <c r="M16" i="17"/>
  <c r="O16" i="17"/>
  <c r="B17" i="17"/>
  <c r="C17" i="17"/>
  <c r="D17" i="17"/>
  <c r="E17" i="17"/>
  <c r="F17" i="17"/>
  <c r="H17" i="17"/>
  <c r="I17" i="17"/>
  <c r="J17" i="17"/>
  <c r="K17" i="17"/>
  <c r="L17" i="17"/>
  <c r="M17" i="17"/>
  <c r="O17" i="17"/>
  <c r="B18" i="17"/>
  <c r="C18" i="17"/>
  <c r="D18" i="17"/>
  <c r="E18" i="17"/>
  <c r="F18" i="17"/>
  <c r="H18" i="17"/>
  <c r="I18" i="17"/>
  <c r="J18" i="17"/>
  <c r="K18" i="17"/>
  <c r="L18" i="17"/>
  <c r="M18" i="17"/>
  <c r="O18" i="17"/>
  <c r="B19" i="17"/>
  <c r="C19" i="17"/>
  <c r="D19" i="17"/>
  <c r="E19" i="17"/>
  <c r="F19" i="17"/>
  <c r="H19" i="17"/>
  <c r="I19" i="17"/>
  <c r="J19" i="17"/>
  <c r="K19" i="17"/>
  <c r="L19" i="17"/>
  <c r="M19" i="17"/>
  <c r="O19" i="17"/>
  <c r="B20" i="17"/>
  <c r="C20" i="17"/>
  <c r="D20" i="17"/>
  <c r="E20" i="17"/>
  <c r="F20" i="17"/>
  <c r="H20" i="17"/>
  <c r="I20" i="17"/>
  <c r="J20" i="17"/>
  <c r="K20" i="17"/>
  <c r="L20" i="17"/>
  <c r="M20" i="17"/>
  <c r="O20" i="17"/>
  <c r="B21" i="17"/>
  <c r="C21" i="17"/>
  <c r="D21" i="17"/>
  <c r="E21" i="17"/>
  <c r="F21" i="17"/>
  <c r="H21" i="17"/>
  <c r="I21" i="17"/>
  <c r="J21" i="17"/>
  <c r="K21" i="17"/>
  <c r="L21" i="17"/>
  <c r="M21" i="17"/>
  <c r="O21" i="17"/>
  <c r="B22" i="17"/>
  <c r="C22" i="17"/>
  <c r="D22" i="17"/>
  <c r="E22" i="17"/>
  <c r="F22" i="17"/>
  <c r="H22" i="17"/>
  <c r="I22" i="17"/>
  <c r="J22" i="17"/>
  <c r="K22" i="17"/>
  <c r="L22" i="17"/>
  <c r="M22" i="17"/>
  <c r="O22" i="17"/>
  <c r="B23" i="17"/>
  <c r="C23" i="17"/>
  <c r="D23" i="17"/>
  <c r="E23" i="17"/>
  <c r="F23" i="17"/>
  <c r="H23" i="17"/>
  <c r="I23" i="17"/>
  <c r="J23" i="17"/>
  <c r="K23" i="17"/>
  <c r="L23" i="17"/>
  <c r="M23" i="17"/>
  <c r="O23" i="17"/>
  <c r="B24" i="17"/>
  <c r="C24" i="17"/>
  <c r="D24" i="17"/>
  <c r="E24" i="17"/>
  <c r="F24" i="17"/>
  <c r="H24" i="17"/>
  <c r="I24" i="17"/>
  <c r="J24" i="17"/>
  <c r="K24" i="17"/>
  <c r="L24" i="17"/>
  <c r="M24" i="17"/>
  <c r="O24" i="17"/>
  <c r="B25" i="17"/>
  <c r="C25" i="17"/>
  <c r="D25" i="17"/>
  <c r="E25" i="17"/>
  <c r="F25" i="17"/>
  <c r="H25" i="17"/>
  <c r="I25" i="17"/>
  <c r="J25" i="17"/>
  <c r="K25" i="17"/>
  <c r="L25" i="17"/>
  <c r="M25" i="17"/>
  <c r="O25" i="17"/>
  <c r="B26" i="17"/>
  <c r="C26" i="17"/>
  <c r="D26" i="17"/>
  <c r="E26" i="17"/>
  <c r="F26" i="17"/>
  <c r="H26" i="17"/>
  <c r="I26" i="17"/>
  <c r="J26" i="17"/>
  <c r="K26" i="17"/>
  <c r="L26" i="17"/>
  <c r="M26" i="17"/>
  <c r="O26" i="17"/>
  <c r="B27" i="17"/>
  <c r="C27" i="17"/>
  <c r="D27" i="17"/>
  <c r="E27" i="17"/>
  <c r="F27" i="17"/>
  <c r="H27" i="17"/>
  <c r="I27" i="17"/>
  <c r="J27" i="17"/>
  <c r="K27" i="17"/>
  <c r="L27" i="17"/>
  <c r="M27" i="17"/>
  <c r="O27" i="17"/>
  <c r="B28" i="17"/>
  <c r="C28" i="17"/>
  <c r="D28" i="17"/>
  <c r="E28" i="17"/>
  <c r="F28" i="17"/>
  <c r="H28" i="17"/>
  <c r="I28" i="17"/>
  <c r="J28" i="17"/>
  <c r="K28" i="17"/>
  <c r="L28" i="17"/>
  <c r="M28" i="17"/>
  <c r="O28" i="17"/>
  <c r="B29" i="17"/>
  <c r="C29" i="17"/>
  <c r="D29" i="17"/>
  <c r="E29" i="17"/>
  <c r="F29" i="17"/>
  <c r="H29" i="17"/>
  <c r="I29" i="17"/>
  <c r="J29" i="17"/>
  <c r="K29" i="17"/>
  <c r="L29" i="17"/>
  <c r="M29" i="17"/>
  <c r="O29" i="17"/>
  <c r="B30" i="17"/>
  <c r="C30" i="17"/>
  <c r="D30" i="17"/>
  <c r="E30" i="17"/>
  <c r="F30" i="17"/>
  <c r="H30" i="17"/>
  <c r="I30" i="17"/>
  <c r="J30" i="17"/>
  <c r="K30" i="17"/>
  <c r="L30" i="17"/>
  <c r="M30" i="17"/>
  <c r="O30" i="17"/>
  <c r="B31" i="17"/>
  <c r="C31" i="17"/>
  <c r="D31" i="17"/>
  <c r="E31" i="17"/>
  <c r="F31" i="17"/>
  <c r="H31" i="17"/>
  <c r="I31" i="17"/>
  <c r="J31" i="17"/>
  <c r="K31" i="17"/>
  <c r="L31" i="17"/>
  <c r="M31" i="17"/>
  <c r="O31" i="17"/>
  <c r="D13" i="45"/>
  <c r="D13" i="57"/>
  <c r="D13" i="67"/>
  <c r="D14" i="45"/>
  <c r="D14" i="57"/>
  <c r="D14" i="67"/>
  <c r="D15" i="45"/>
  <c r="D15" i="67"/>
  <c r="D16" i="45"/>
  <c r="D16" i="67"/>
  <c r="D17" i="45"/>
  <c r="D17" i="67"/>
  <c r="D18" i="45"/>
  <c r="D18" i="67"/>
  <c r="D19" i="45"/>
  <c r="D19" i="67"/>
  <c r="D20" i="45"/>
  <c r="D20" i="67"/>
  <c r="D21" i="45"/>
  <c r="D21" i="67"/>
  <c r="D22" i="45"/>
  <c r="D22" i="67"/>
  <c r="D23" i="45"/>
  <c r="D23" i="67"/>
  <c r="D24" i="45"/>
  <c r="D24" i="67"/>
  <c r="D25" i="45"/>
  <c r="D25" i="67"/>
  <c r="D26" i="45"/>
  <c r="D26" i="67"/>
  <c r="D27" i="45"/>
  <c r="D27" i="67"/>
  <c r="D28" i="45"/>
  <c r="D28" i="67"/>
  <c r="D29" i="45"/>
  <c r="D29" i="67"/>
  <c r="D30" i="45"/>
  <c r="CU14" i="22"/>
  <c r="CU15" i="22"/>
  <c r="CU16" i="22"/>
  <c r="CU17" i="22"/>
  <c r="CU18" i="22"/>
  <c r="CU19" i="22"/>
  <c r="CU20" i="22"/>
  <c r="CU21" i="22"/>
  <c r="CU22" i="22"/>
  <c r="CU23" i="22"/>
  <c r="CU24" i="22"/>
  <c r="CU25" i="22"/>
  <c r="CU26" i="22"/>
  <c r="CU27" i="22"/>
  <c r="CU28" i="22"/>
  <c r="CU29" i="22"/>
  <c r="CU30" i="22"/>
  <c r="CU31" i="22"/>
  <c r="E13" i="53"/>
  <c r="E13" i="57"/>
  <c r="E13" i="63"/>
  <c r="E13" i="65"/>
  <c r="E13" i="67"/>
  <c r="P13" i="23"/>
  <c r="E13" i="39" s="1"/>
  <c r="E14" i="53"/>
  <c r="E14" i="57"/>
  <c r="E14" i="63"/>
  <c r="E14" i="65"/>
  <c r="E14" i="67"/>
  <c r="E14" i="69"/>
  <c r="P14" i="23"/>
  <c r="P13" i="24" s="1"/>
  <c r="E15" i="63"/>
  <c r="E15" i="65"/>
  <c r="E15" i="67"/>
  <c r="E15" i="69"/>
  <c r="P15" i="23"/>
  <c r="P14" i="24" s="1"/>
  <c r="E16" i="63"/>
  <c r="E16" i="65"/>
  <c r="E16" i="67"/>
  <c r="E16" i="69"/>
  <c r="P16" i="23"/>
  <c r="P15" i="24" s="1"/>
  <c r="E17" i="63"/>
  <c r="E17" i="65"/>
  <c r="E17" i="67"/>
  <c r="E17" i="69"/>
  <c r="P17" i="23"/>
  <c r="P16" i="24" s="1"/>
  <c r="E18" i="53"/>
  <c r="E18" i="63"/>
  <c r="E18" i="65"/>
  <c r="E18" i="67"/>
  <c r="E18" i="69"/>
  <c r="P18" i="23"/>
  <c r="P17" i="24" s="1"/>
  <c r="E19" i="53"/>
  <c r="E19" i="63"/>
  <c r="E19" i="65"/>
  <c r="E19" i="67"/>
  <c r="E19" i="69"/>
  <c r="P19" i="23"/>
  <c r="P18" i="24" s="1"/>
  <c r="E20" i="53"/>
  <c r="E20" i="63"/>
  <c r="E20" i="65"/>
  <c r="E20" i="67"/>
  <c r="E20" i="69"/>
  <c r="P20" i="23"/>
  <c r="P19" i="24" s="1"/>
  <c r="E21" i="53"/>
  <c r="E21" i="65"/>
  <c r="E21" i="67"/>
  <c r="E21" i="69"/>
  <c r="P21" i="23"/>
  <c r="P20" i="24" s="1"/>
  <c r="E22" i="53"/>
  <c r="E22" i="65"/>
  <c r="E22" i="67"/>
  <c r="E22" i="69"/>
  <c r="P22" i="23"/>
  <c r="P21" i="24" s="1"/>
  <c r="E23" i="53"/>
  <c r="E23" i="65"/>
  <c r="E23" i="67"/>
  <c r="E23" i="69"/>
  <c r="P23" i="23"/>
  <c r="P22" i="24" s="1"/>
  <c r="E24" i="53"/>
  <c r="E24" i="65"/>
  <c r="E24" i="67"/>
  <c r="E24" i="69"/>
  <c r="P24" i="23"/>
  <c r="P23" i="24" s="1"/>
  <c r="E25" i="53"/>
  <c r="E25" i="65"/>
  <c r="E25" i="67"/>
  <c r="E25" i="69"/>
  <c r="P25" i="23"/>
  <c r="P24" i="24" s="1"/>
  <c r="E26" i="53"/>
  <c r="E26" i="65"/>
  <c r="E26" i="67"/>
  <c r="E26" i="69"/>
  <c r="P26" i="23"/>
  <c r="P25" i="24" s="1"/>
  <c r="E27" i="53"/>
  <c r="E27" i="65"/>
  <c r="E27" i="67"/>
  <c r="E27" i="69"/>
  <c r="P27" i="23"/>
  <c r="P26" i="24" s="1"/>
  <c r="E28" i="53"/>
  <c r="E28" i="65"/>
  <c r="E28" i="67"/>
  <c r="E28" i="69"/>
  <c r="P28" i="23"/>
  <c r="P27" i="24" s="1"/>
  <c r="E29" i="53"/>
  <c r="E29" i="65"/>
  <c r="E29" i="67"/>
  <c r="E29" i="69"/>
  <c r="P29" i="23"/>
  <c r="P28" i="24" s="1"/>
  <c r="E30" i="65"/>
  <c r="E30" i="69"/>
  <c r="P30" i="23"/>
  <c r="P29" i="24" s="1"/>
  <c r="E31" i="65"/>
  <c r="P31" i="23"/>
  <c r="P30" i="24" s="1"/>
  <c r="K13" i="25"/>
  <c r="M13" i="25"/>
  <c r="K14" i="25"/>
  <c r="M14" i="25"/>
  <c r="K15" i="25"/>
  <c r="M15" i="25"/>
  <c r="K16" i="25"/>
  <c r="M16" i="25"/>
  <c r="K17" i="25"/>
  <c r="M17" i="25"/>
  <c r="K18" i="25"/>
  <c r="M18" i="25"/>
  <c r="K19" i="25"/>
  <c r="M19" i="25"/>
  <c r="K20" i="25"/>
  <c r="M20" i="25"/>
  <c r="M21" i="25"/>
  <c r="M22" i="25"/>
  <c r="M23" i="25"/>
  <c r="M24" i="25"/>
  <c r="M25" i="25"/>
  <c r="M26" i="25"/>
  <c r="M27" i="25"/>
  <c r="M28" i="25"/>
  <c r="M29" i="25"/>
  <c r="M30" i="25"/>
  <c r="CU14" i="26"/>
  <c r="CU15" i="26"/>
  <c r="CU16" i="26"/>
  <c r="CU17" i="26"/>
  <c r="CU18" i="26"/>
  <c r="CU19" i="26"/>
  <c r="CU20" i="26"/>
  <c r="CU21" i="26"/>
  <c r="CU22" i="26"/>
  <c r="CU23" i="26"/>
  <c r="CU24" i="26"/>
  <c r="CU25" i="26"/>
  <c r="CU26" i="26"/>
  <c r="CU27" i="26"/>
  <c r="CU28" i="26"/>
  <c r="CU29" i="26"/>
  <c r="CU30" i="26"/>
  <c r="CU31" i="26"/>
  <c r="CU32" i="26"/>
  <c r="F13" i="57"/>
  <c r="F14" i="57"/>
  <c r="P32" i="27"/>
  <c r="P33" i="27"/>
  <c r="P33" i="28" s="1"/>
  <c r="I13" i="29"/>
  <c r="I14" i="29"/>
  <c r="I15" i="29"/>
  <c r="I16" i="29"/>
  <c r="I17" i="29"/>
  <c r="I18" i="29"/>
  <c r="I19" i="29"/>
  <c r="I20" i="29"/>
  <c r="I21" i="29"/>
  <c r="I22" i="29"/>
  <c r="I23" i="29"/>
  <c r="I24" i="29"/>
  <c r="I25" i="29"/>
  <c r="I26" i="29"/>
  <c r="I27" i="29"/>
  <c r="I28" i="29"/>
  <c r="I29" i="29"/>
  <c r="I30" i="29"/>
  <c r="I31" i="29"/>
  <c r="B32" i="29"/>
  <c r="G13" i="50"/>
  <c r="G14" i="50"/>
  <c r="F13" i="33"/>
  <c r="G15" i="50"/>
  <c r="F14" i="33"/>
  <c r="G16" i="50"/>
  <c r="F15" i="33"/>
  <c r="G17" i="50"/>
  <c r="F16" i="33"/>
  <c r="G18" i="50"/>
  <c r="F17" i="33"/>
  <c r="G19" i="50"/>
  <c r="F18" i="33"/>
  <c r="G20" i="50"/>
  <c r="F19" i="33"/>
  <c r="G21" i="50"/>
  <c r="F20" i="33"/>
  <c r="G22" i="50"/>
  <c r="F21" i="33"/>
  <c r="G23" i="50"/>
  <c r="F22" i="33"/>
  <c r="G24" i="50"/>
  <c r="F23" i="33"/>
  <c r="G25" i="50"/>
  <c r="F24" i="33"/>
  <c r="G26" i="50"/>
  <c r="F25" i="33"/>
  <c r="G27" i="50"/>
  <c r="F26" i="33"/>
  <c r="G28" i="50"/>
  <c r="F27" i="33"/>
  <c r="G29" i="50"/>
  <c r="F28" i="33"/>
  <c r="G29" i="70"/>
  <c r="O28" i="33"/>
  <c r="B30" i="31"/>
  <c r="CU31" i="30"/>
  <c r="G30" i="46"/>
  <c r="G30" i="48"/>
  <c r="G30" i="50"/>
  <c r="F29" i="33"/>
  <c r="G30" i="52"/>
  <c r="G30" i="54"/>
  <c r="H29" i="33"/>
  <c r="G30" i="56"/>
  <c r="G30" i="58"/>
  <c r="J29" i="33"/>
  <c r="G30" i="62"/>
  <c r="K29" i="33"/>
  <c r="G30" i="66"/>
  <c r="G30" i="70"/>
  <c r="O29" i="33"/>
  <c r="B31" i="31"/>
  <c r="CU32" i="30"/>
  <c r="G31" i="46"/>
  <c r="D30" i="33"/>
  <c r="G31" i="48"/>
  <c r="E30" i="33"/>
  <c r="G31" i="50"/>
  <c r="F30" i="33"/>
  <c r="G31" i="52"/>
  <c r="G31" i="54"/>
  <c r="H30" i="33"/>
  <c r="G31" i="56"/>
  <c r="I30" i="33"/>
  <c r="G31" i="58"/>
  <c r="J30" i="33"/>
  <c r="G31" i="62"/>
  <c r="K30" i="33"/>
  <c r="G31" i="66"/>
  <c r="G31" i="70"/>
  <c r="O30" i="33"/>
  <c r="B32" i="31"/>
  <c r="CU33" i="30"/>
  <c r="B33" i="31"/>
  <c r="G33" i="42" s="1"/>
  <c r="CU34" i="30"/>
  <c r="H13" i="39"/>
  <c r="P13" i="38"/>
  <c r="K13" i="38"/>
  <c r="J13" i="38"/>
  <c r="H14" i="39"/>
  <c r="P14" i="38"/>
  <c r="K14" i="38"/>
  <c r="J14" i="38"/>
  <c r="P13" i="37"/>
  <c r="H15" i="39"/>
  <c r="P15" i="38"/>
  <c r="K15" i="38"/>
  <c r="J15" i="38"/>
  <c r="P14" i="37"/>
  <c r="H16" i="39"/>
  <c r="P16" i="38"/>
  <c r="K16" i="38"/>
  <c r="J16" i="38"/>
  <c r="P15" i="37"/>
  <c r="H17" i="58"/>
  <c r="P17" i="36"/>
  <c r="P16" i="37" s="1"/>
  <c r="H17" i="63"/>
  <c r="H18" i="58"/>
  <c r="P18" i="36"/>
  <c r="H18" i="63"/>
  <c r="H19" i="58"/>
  <c r="P19" i="36"/>
  <c r="H19" i="63"/>
  <c r="H20" i="58"/>
  <c r="P20" i="36"/>
  <c r="H20" i="63"/>
  <c r="H21" i="58"/>
  <c r="P21" i="36"/>
  <c r="H21" i="63"/>
  <c r="H22" i="58"/>
  <c r="P22" i="36"/>
  <c r="H22" i="63"/>
  <c r="H23" i="58"/>
  <c r="P23" i="36"/>
  <c r="H23" i="63"/>
  <c r="H24" i="58"/>
  <c r="P24" i="36"/>
  <c r="H24" i="62"/>
  <c r="K24" i="38"/>
  <c r="H25" i="58"/>
  <c r="J24" i="37"/>
  <c r="P25" i="36"/>
  <c r="H25" i="62"/>
  <c r="K25" i="38"/>
  <c r="H26" i="58"/>
  <c r="J25" i="37"/>
  <c r="P26" i="36"/>
  <c r="H26" i="62"/>
  <c r="K26" i="38"/>
  <c r="H27" i="58"/>
  <c r="J26" i="37"/>
  <c r="P27" i="36"/>
  <c r="H27" i="62"/>
  <c r="K27" i="38"/>
  <c r="H28" i="58"/>
  <c r="J27" i="37"/>
  <c r="P28" i="36"/>
  <c r="H28" i="62"/>
  <c r="K28" i="38"/>
  <c r="H29" i="58"/>
  <c r="J28" i="37"/>
  <c r="P29" i="36"/>
  <c r="H29" i="62"/>
  <c r="K29" i="38"/>
  <c r="K28" i="37"/>
  <c r="H30" i="58"/>
  <c r="J29" i="37"/>
  <c r="P30" i="36"/>
  <c r="H30" i="62"/>
  <c r="K30" i="38"/>
  <c r="H31" i="58"/>
  <c r="J30" i="37"/>
  <c r="P31" i="36"/>
  <c r="F13" i="45"/>
  <c r="G13" i="45"/>
  <c r="H13" i="45"/>
  <c r="F14" i="45"/>
  <c r="G14" i="45"/>
  <c r="H14" i="45"/>
  <c r="F15" i="45"/>
  <c r="G15" i="45"/>
  <c r="H15" i="45"/>
  <c r="F16" i="45"/>
  <c r="G16" i="45"/>
  <c r="H16" i="45"/>
  <c r="F17" i="45"/>
  <c r="G17" i="45"/>
  <c r="H17" i="45"/>
  <c r="F18" i="45"/>
  <c r="G18" i="45"/>
  <c r="H18" i="45"/>
  <c r="F19" i="45"/>
  <c r="G19" i="45"/>
  <c r="H19" i="45"/>
  <c r="F20" i="45"/>
  <c r="G20" i="45"/>
  <c r="H20" i="45"/>
  <c r="F21" i="45"/>
  <c r="G21" i="45"/>
  <c r="H21" i="45"/>
  <c r="F22" i="45"/>
  <c r="G22" i="45"/>
  <c r="H22" i="45"/>
  <c r="F23" i="45"/>
  <c r="G23" i="45"/>
  <c r="H23" i="45"/>
  <c r="F24" i="45"/>
  <c r="G24" i="45"/>
  <c r="H24" i="45"/>
  <c r="F25" i="45"/>
  <c r="G25" i="45"/>
  <c r="H25" i="45"/>
  <c r="F26" i="45"/>
  <c r="G26" i="45"/>
  <c r="H26" i="45"/>
  <c r="F27" i="45"/>
  <c r="G27" i="45"/>
  <c r="H27" i="45"/>
  <c r="F28" i="45"/>
  <c r="G28" i="45"/>
  <c r="H28" i="45"/>
  <c r="F29" i="45"/>
  <c r="G29" i="45"/>
  <c r="H29" i="45"/>
  <c r="F30" i="45"/>
  <c r="G30" i="45"/>
  <c r="H30" i="45"/>
  <c r="F13" i="47"/>
  <c r="H13" i="47"/>
  <c r="F14" i="47"/>
  <c r="H14" i="47"/>
  <c r="F15" i="47"/>
  <c r="H15" i="47"/>
  <c r="F16" i="47"/>
  <c r="H16" i="47"/>
  <c r="F17" i="47"/>
  <c r="H17" i="47"/>
  <c r="F18" i="47"/>
  <c r="H18" i="47"/>
  <c r="F19" i="47"/>
  <c r="H19" i="47"/>
  <c r="F20" i="47"/>
  <c r="H20" i="47"/>
  <c r="F21" i="47"/>
  <c r="H21" i="47"/>
  <c r="F22" i="47"/>
  <c r="H22" i="47"/>
  <c r="F23" i="47"/>
  <c r="H23" i="47"/>
  <c r="F24" i="47"/>
  <c r="H24" i="47"/>
  <c r="F25" i="47"/>
  <c r="H25" i="47"/>
  <c r="F26" i="47"/>
  <c r="H26" i="47"/>
  <c r="F27" i="47"/>
  <c r="H27" i="47"/>
  <c r="F28" i="47"/>
  <c r="H28" i="47"/>
  <c r="F29" i="47"/>
  <c r="H29" i="47"/>
  <c r="H13" i="49"/>
  <c r="H14" i="49"/>
  <c r="H15" i="49"/>
  <c r="H16" i="49"/>
  <c r="H17" i="49"/>
  <c r="H18" i="49"/>
  <c r="H19" i="49"/>
  <c r="H20" i="49"/>
  <c r="H21" i="49"/>
  <c r="H22" i="49"/>
  <c r="H23" i="49"/>
  <c r="H24" i="49"/>
  <c r="H25" i="49"/>
  <c r="H26" i="49"/>
  <c r="H27" i="49"/>
  <c r="H28" i="49"/>
  <c r="H29" i="49"/>
  <c r="H13" i="53"/>
  <c r="H14" i="53"/>
  <c r="H18" i="53"/>
  <c r="H19" i="53"/>
  <c r="H20" i="53"/>
  <c r="H21" i="53"/>
  <c r="H22" i="53"/>
  <c r="H23" i="53"/>
  <c r="H24" i="53"/>
  <c r="H25" i="53"/>
  <c r="H26" i="53"/>
  <c r="H27" i="53"/>
  <c r="H28" i="53"/>
  <c r="H29" i="53"/>
  <c r="H13" i="55"/>
  <c r="H14" i="55"/>
  <c r="H15" i="55"/>
  <c r="H16" i="55"/>
  <c r="H17" i="55"/>
  <c r="H18" i="55"/>
  <c r="H19" i="55"/>
  <c r="H20" i="55"/>
  <c r="H21" i="55"/>
  <c r="H22" i="55"/>
  <c r="H23" i="55"/>
  <c r="H24" i="55"/>
  <c r="H25" i="55"/>
  <c r="H26" i="55"/>
  <c r="H27" i="55"/>
  <c r="H28" i="55"/>
  <c r="H29" i="55"/>
  <c r="H13" i="57"/>
  <c r="H14" i="57"/>
  <c r="H13" i="59"/>
  <c r="H14" i="59"/>
  <c r="H15" i="59"/>
  <c r="H16" i="59"/>
  <c r="H13" i="63"/>
  <c r="H14" i="63"/>
  <c r="H15" i="63"/>
  <c r="H16" i="63"/>
  <c r="G13" i="65"/>
  <c r="H13" i="65"/>
  <c r="G14" i="65"/>
  <c r="H14" i="65"/>
  <c r="G15" i="65"/>
  <c r="H15" i="65"/>
  <c r="G16" i="65"/>
  <c r="H16" i="65"/>
  <c r="G17" i="65"/>
  <c r="H17" i="65"/>
  <c r="G18" i="65"/>
  <c r="H18" i="65"/>
  <c r="G19" i="65"/>
  <c r="H19" i="65"/>
  <c r="G20" i="65"/>
  <c r="H20" i="65"/>
  <c r="G21" i="65"/>
  <c r="H21" i="65"/>
  <c r="G22" i="65"/>
  <c r="H22" i="65"/>
  <c r="G23" i="65"/>
  <c r="H23" i="65"/>
  <c r="G24" i="65"/>
  <c r="H24" i="65"/>
  <c r="G25" i="65"/>
  <c r="H25" i="65"/>
  <c r="G26" i="65"/>
  <c r="H26" i="65"/>
  <c r="G27" i="65"/>
  <c r="H27" i="65"/>
  <c r="G28" i="65"/>
  <c r="H28" i="65"/>
  <c r="G29" i="65"/>
  <c r="H29" i="65"/>
  <c r="G30" i="65"/>
  <c r="H30" i="65"/>
  <c r="G31" i="65"/>
  <c r="H31" i="65"/>
  <c r="H13" i="67"/>
  <c r="H14" i="67"/>
  <c r="H15" i="67"/>
  <c r="H16" i="67"/>
  <c r="H17" i="67"/>
  <c r="H18" i="67"/>
  <c r="H19" i="67"/>
  <c r="H20" i="67"/>
  <c r="H21" i="67"/>
  <c r="H22" i="67"/>
  <c r="H23" i="67"/>
  <c r="H24" i="67"/>
  <c r="H25" i="67"/>
  <c r="H26" i="67"/>
  <c r="H27" i="67"/>
  <c r="H28" i="67"/>
  <c r="H29" i="67"/>
  <c r="G13" i="69"/>
  <c r="H13" i="69"/>
  <c r="G14" i="69"/>
  <c r="H14" i="69"/>
  <c r="G15" i="69"/>
  <c r="H15" i="69"/>
  <c r="G16" i="69"/>
  <c r="H16" i="69"/>
  <c r="G17" i="69"/>
  <c r="H17" i="69"/>
  <c r="G18" i="69"/>
  <c r="H18" i="69"/>
  <c r="G19" i="69"/>
  <c r="H19" i="69"/>
  <c r="G20" i="69"/>
  <c r="H20" i="69"/>
  <c r="G21" i="69"/>
  <c r="H21" i="69"/>
  <c r="G22" i="69"/>
  <c r="H22" i="69"/>
  <c r="G23" i="69"/>
  <c r="H23" i="69"/>
  <c r="G24" i="69"/>
  <c r="H24" i="69"/>
  <c r="G25" i="69"/>
  <c r="H25" i="69"/>
  <c r="G26" i="69"/>
  <c r="H26" i="69"/>
  <c r="G27" i="69"/>
  <c r="H27" i="69"/>
  <c r="G28" i="69"/>
  <c r="H28" i="69"/>
  <c r="G29" i="69"/>
  <c r="H29" i="69"/>
  <c r="G30" i="69"/>
  <c r="H30" i="69"/>
  <c r="G31" i="69"/>
  <c r="H31" i="69"/>
  <c r="H13" i="71"/>
  <c r="H14" i="71"/>
  <c r="H15" i="71"/>
  <c r="H16" i="71"/>
  <c r="H17" i="71"/>
  <c r="H18" i="71"/>
  <c r="H19" i="71"/>
  <c r="H20" i="71"/>
  <c r="H21" i="71"/>
  <c r="H22" i="71"/>
  <c r="H23" i="71"/>
  <c r="H24" i="71"/>
  <c r="H25" i="71"/>
  <c r="H26" i="71"/>
  <c r="H27" i="71"/>
  <c r="H28" i="71"/>
  <c r="E32" i="46" l="1"/>
  <c r="I32" i="46" s="1"/>
  <c r="D31" i="24"/>
  <c r="D32" i="24"/>
  <c r="P32" i="23"/>
  <c r="P31" i="24" s="1"/>
  <c r="E33" i="48"/>
  <c r="E33" i="24"/>
  <c r="F32" i="65"/>
  <c r="D32" i="65"/>
  <c r="C32" i="65"/>
  <c r="G33" i="65"/>
  <c r="H33" i="65"/>
  <c r="I33" i="65"/>
  <c r="F33" i="65"/>
  <c r="E33" i="65"/>
  <c r="D33" i="65"/>
  <c r="C33" i="65"/>
  <c r="B33" i="65"/>
  <c r="B32" i="65"/>
  <c r="CU32" i="14"/>
  <c r="CU31" i="14"/>
  <c r="CU25" i="14"/>
  <c r="C33" i="39"/>
  <c r="C33" i="40" s="1"/>
  <c r="P32" i="16"/>
  <c r="F33" i="39"/>
  <c r="F33" i="40" s="1"/>
  <c r="P32" i="28"/>
  <c r="F33" i="48"/>
  <c r="I33" i="48" s="1"/>
  <c r="E32" i="28"/>
  <c r="F32" i="48"/>
  <c r="E31" i="28"/>
  <c r="B32" i="20"/>
  <c r="E33" i="39"/>
  <c r="E33" i="40" s="1"/>
  <c r="P32" i="24"/>
  <c r="E33" i="44"/>
  <c r="I33" i="44" s="1"/>
  <c r="C32" i="24"/>
  <c r="E32" i="44"/>
  <c r="I32" i="44" s="1"/>
  <c r="C31" i="24"/>
  <c r="E32" i="48"/>
  <c r="I32" i="48" s="1"/>
  <c r="E31" i="24"/>
  <c r="B33" i="39"/>
  <c r="P32" i="12"/>
  <c r="E32" i="65"/>
  <c r="G32" i="65"/>
  <c r="H32" i="65"/>
  <c r="I32" i="65"/>
  <c r="B33" i="42"/>
  <c r="I33" i="42" s="1"/>
  <c r="B32" i="12"/>
  <c r="CU34" i="26"/>
  <c r="CU33" i="26"/>
  <c r="C33" i="71"/>
  <c r="D33" i="71"/>
  <c r="E33" i="71"/>
  <c r="F33" i="71"/>
  <c r="G33" i="71"/>
  <c r="H33" i="71"/>
  <c r="I33" i="71"/>
  <c r="B33" i="71"/>
  <c r="C33" i="69"/>
  <c r="D33" i="69"/>
  <c r="E33" i="69"/>
  <c r="F33" i="69"/>
  <c r="G33" i="69"/>
  <c r="H33" i="69"/>
  <c r="I33" i="69"/>
  <c r="B33" i="69"/>
  <c r="C33" i="67"/>
  <c r="D33" i="67"/>
  <c r="E33" i="67"/>
  <c r="F33" i="67"/>
  <c r="G33" i="67"/>
  <c r="H33" i="67"/>
  <c r="I33" i="67"/>
  <c r="B33" i="67"/>
  <c r="C33" i="63"/>
  <c r="D33" i="63"/>
  <c r="E33" i="63"/>
  <c r="F33" i="63"/>
  <c r="G33" i="63"/>
  <c r="H33" i="63"/>
  <c r="I33" i="63"/>
  <c r="B33" i="63"/>
  <c r="C33" i="59"/>
  <c r="D33" i="59"/>
  <c r="E33" i="59"/>
  <c r="F33" i="59"/>
  <c r="G33" i="59"/>
  <c r="H33" i="59"/>
  <c r="B33" i="59"/>
  <c r="I33" i="59" s="1"/>
  <c r="C33" i="57"/>
  <c r="D33" i="57"/>
  <c r="E33" i="57"/>
  <c r="F33" i="57"/>
  <c r="G33" i="57"/>
  <c r="H33" i="57"/>
  <c r="B33" i="57"/>
  <c r="I33" i="57" s="1"/>
  <c r="C33" i="55"/>
  <c r="D33" i="55"/>
  <c r="E33" i="55"/>
  <c r="F33" i="55"/>
  <c r="G33" i="55"/>
  <c r="H33" i="55"/>
  <c r="B33" i="55"/>
  <c r="I33" i="55" s="1"/>
  <c r="C33" i="53"/>
  <c r="D33" i="53"/>
  <c r="E33" i="53"/>
  <c r="F33" i="53"/>
  <c r="G33" i="53"/>
  <c r="H33" i="53"/>
  <c r="B33" i="53"/>
  <c r="I33" i="53" s="1"/>
  <c r="C33" i="51"/>
  <c r="D33" i="51"/>
  <c r="E33" i="51"/>
  <c r="F33" i="51"/>
  <c r="G33" i="51"/>
  <c r="H33" i="51"/>
  <c r="B33" i="51"/>
  <c r="I33" i="51" s="1"/>
  <c r="C33" i="49"/>
  <c r="D33" i="49"/>
  <c r="E33" i="49"/>
  <c r="F33" i="49"/>
  <c r="G33" i="49"/>
  <c r="H33" i="49"/>
  <c r="B33" i="49"/>
  <c r="I33" i="49" s="1"/>
  <c r="C33" i="47"/>
  <c r="D33" i="47"/>
  <c r="E33" i="47"/>
  <c r="F33" i="47"/>
  <c r="G33" i="47"/>
  <c r="H33" i="47"/>
  <c r="B33" i="47"/>
  <c r="I33" i="47" s="1"/>
  <c r="C33" i="45"/>
  <c r="D33" i="45"/>
  <c r="E33" i="45"/>
  <c r="F33" i="45"/>
  <c r="G33" i="45"/>
  <c r="H33" i="45"/>
  <c r="B33" i="45"/>
  <c r="I33" i="45" s="1"/>
  <c r="C33" i="43"/>
  <c r="D33" i="43"/>
  <c r="E33" i="43"/>
  <c r="F33" i="43"/>
  <c r="G33" i="43"/>
  <c r="H33" i="43"/>
  <c r="B33" i="43"/>
  <c r="I33" i="43" s="1"/>
  <c r="C32" i="71"/>
  <c r="D32" i="71"/>
  <c r="E32" i="71"/>
  <c r="F32" i="71"/>
  <c r="G32" i="71"/>
  <c r="H32" i="71"/>
  <c r="I32" i="71"/>
  <c r="B32" i="71"/>
  <c r="C32" i="69"/>
  <c r="D32" i="69"/>
  <c r="E32" i="69"/>
  <c r="F32" i="69"/>
  <c r="G32" i="69"/>
  <c r="H32" i="69"/>
  <c r="I32" i="69"/>
  <c r="B32" i="69"/>
  <c r="C32" i="67"/>
  <c r="D32" i="67"/>
  <c r="E32" i="67"/>
  <c r="F32" i="67"/>
  <c r="G32" i="67"/>
  <c r="H32" i="67"/>
  <c r="I32" i="67"/>
  <c r="B32" i="67"/>
  <c r="C32" i="63"/>
  <c r="D32" i="63"/>
  <c r="E32" i="63"/>
  <c r="F32" i="63"/>
  <c r="G32" i="63"/>
  <c r="H32" i="63"/>
  <c r="I32" i="63"/>
  <c r="B32" i="63"/>
  <c r="C32" i="47"/>
  <c r="D32" i="47"/>
  <c r="E32" i="47"/>
  <c r="F32" i="47"/>
  <c r="G32" i="47"/>
  <c r="H32" i="47"/>
  <c r="B32" i="47"/>
  <c r="I32" i="47" s="1"/>
  <c r="H31" i="39"/>
  <c r="P30" i="37"/>
  <c r="H30" i="39"/>
  <c r="P30" i="38"/>
  <c r="P29" i="37"/>
  <c r="J30" i="38"/>
  <c r="H29" i="39"/>
  <c r="P29" i="38"/>
  <c r="P28" i="37"/>
  <c r="J29" i="38"/>
  <c r="H28" i="39"/>
  <c r="P28" i="38"/>
  <c r="P27" i="37"/>
  <c r="J28" i="38"/>
  <c r="H27" i="39"/>
  <c r="P27" i="38"/>
  <c r="P26" i="37"/>
  <c r="J27" i="38"/>
  <c r="H26" i="39"/>
  <c r="P26" i="38"/>
  <c r="P25" i="37"/>
  <c r="J26" i="38"/>
  <c r="H25" i="39"/>
  <c r="P25" i="38"/>
  <c r="P24" i="37"/>
  <c r="J25" i="38"/>
  <c r="H24" i="39"/>
  <c r="P24" i="38"/>
  <c r="J24" i="38"/>
  <c r="H16" i="40"/>
  <c r="H15" i="40"/>
  <c r="H14" i="40"/>
  <c r="H13" i="40"/>
  <c r="P33" i="31"/>
  <c r="P33" i="33" s="1"/>
  <c r="G32" i="42"/>
  <c r="B31" i="33"/>
  <c r="P32" i="31"/>
  <c r="G31" i="42"/>
  <c r="P31" i="31"/>
  <c r="G30" i="42"/>
  <c r="P30" i="31"/>
  <c r="F32" i="39"/>
  <c r="P31" i="28"/>
  <c r="E32" i="39"/>
  <c r="E31" i="39"/>
  <c r="E30" i="39"/>
  <c r="E29" i="39"/>
  <c r="E28" i="39"/>
  <c r="E27" i="39"/>
  <c r="E26" i="39"/>
  <c r="E25" i="39"/>
  <c r="E24" i="39"/>
  <c r="E23" i="39"/>
  <c r="E22" i="39"/>
  <c r="E21" i="39"/>
  <c r="E20" i="39"/>
  <c r="E19" i="39"/>
  <c r="E18" i="39"/>
  <c r="E17" i="39"/>
  <c r="E16" i="39"/>
  <c r="E15" i="39"/>
  <c r="E14" i="39"/>
  <c r="P31" i="17"/>
  <c r="P30" i="17"/>
  <c r="P29" i="17"/>
  <c r="P28" i="17"/>
  <c r="P27" i="17"/>
  <c r="P26" i="17"/>
  <c r="P25" i="17"/>
  <c r="P24" i="17"/>
  <c r="P23" i="17"/>
  <c r="P22" i="17"/>
  <c r="P21" i="17"/>
  <c r="P20" i="17"/>
  <c r="P19" i="17"/>
  <c r="P18" i="17"/>
  <c r="P17" i="17"/>
  <c r="P16" i="17"/>
  <c r="P15" i="17"/>
  <c r="P14" i="17"/>
  <c r="P13" i="17"/>
  <c r="C31" i="39"/>
  <c r="P30" i="16"/>
  <c r="I31" i="48"/>
  <c r="C30" i="39"/>
  <c r="P29" i="16"/>
  <c r="I30" i="48"/>
  <c r="C29" i="39"/>
  <c r="P28" i="16"/>
  <c r="C29" i="49"/>
  <c r="C28" i="39"/>
  <c r="P27" i="16"/>
  <c r="C28" i="49"/>
  <c r="C27" i="39"/>
  <c r="P26" i="16"/>
  <c r="C27" i="49"/>
  <c r="C26" i="39"/>
  <c r="P25" i="16"/>
  <c r="C26" i="49"/>
  <c r="C25" i="39"/>
  <c r="P24" i="16"/>
  <c r="C25" i="49"/>
  <c r="C24" i="39"/>
  <c r="P23" i="16"/>
  <c r="C24" i="49"/>
  <c r="C23" i="39"/>
  <c r="P22" i="16"/>
  <c r="C23" i="49"/>
  <c r="C22" i="39"/>
  <c r="P21" i="16"/>
  <c r="C22" i="49"/>
  <c r="C21" i="39"/>
  <c r="P20" i="16"/>
  <c r="C21" i="49"/>
  <c r="C20" i="39"/>
  <c r="P19" i="16"/>
  <c r="C20" i="49"/>
  <c r="C19" i="39"/>
  <c r="P18" i="16"/>
  <c r="C19" i="49"/>
  <c r="C18" i="39"/>
  <c r="P17" i="16"/>
  <c r="C18" i="49"/>
  <c r="C17" i="39"/>
  <c r="P16" i="16"/>
  <c r="C17" i="49"/>
  <c r="C16" i="39"/>
  <c r="P15" i="16"/>
  <c r="C16" i="49"/>
  <c r="C15" i="39"/>
  <c r="P14" i="16"/>
  <c r="C15" i="49"/>
  <c r="C14" i="39"/>
  <c r="P13" i="16"/>
  <c r="C14" i="49"/>
  <c r="P13" i="13"/>
  <c r="B32" i="39"/>
  <c r="P31" i="12"/>
  <c r="B31" i="39"/>
  <c r="P30" i="12"/>
  <c r="I31" i="70"/>
  <c r="B31" i="69"/>
  <c r="I31" i="66"/>
  <c r="B31" i="65"/>
  <c r="I31" i="62"/>
  <c r="I31" i="58"/>
  <c r="I31" i="56"/>
  <c r="I31" i="54"/>
  <c r="I31" i="52"/>
  <c r="I31" i="50"/>
  <c r="I31" i="46"/>
  <c r="B30" i="39"/>
  <c r="P29" i="12"/>
  <c r="I30" i="70"/>
  <c r="B30" i="69"/>
  <c r="I30" i="66"/>
  <c r="B30" i="65"/>
  <c r="I30" i="62"/>
  <c r="I30" i="58"/>
  <c r="I30" i="56"/>
  <c r="I30" i="54"/>
  <c r="I30" i="52"/>
  <c r="I30" i="50"/>
  <c r="I30" i="46"/>
  <c r="B29" i="39"/>
  <c r="P28" i="12"/>
  <c r="I29" i="70"/>
  <c r="B29" i="69"/>
  <c r="B29" i="67"/>
  <c r="B29" i="65"/>
  <c r="I29" i="62"/>
  <c r="I29" i="58"/>
  <c r="I29" i="50"/>
  <c r="B28" i="39"/>
  <c r="P27" i="12"/>
  <c r="B28" i="71"/>
  <c r="B28" i="69"/>
  <c r="B28" i="67"/>
  <c r="B28" i="65"/>
  <c r="I28" i="62"/>
  <c r="I28" i="58"/>
  <c r="I28" i="50"/>
  <c r="B27" i="39"/>
  <c r="P26" i="12"/>
  <c r="B27" i="71"/>
  <c r="B27" i="69"/>
  <c r="B27" i="67"/>
  <c r="B27" i="65"/>
  <c r="I27" i="62"/>
  <c r="I27" i="58"/>
  <c r="I27" i="50"/>
  <c r="B26" i="39"/>
  <c r="P25" i="12"/>
  <c r="B26" i="71"/>
  <c r="B26" i="69"/>
  <c r="B26" i="67"/>
  <c r="B26" i="65"/>
  <c r="I26" i="62"/>
  <c r="I26" i="58"/>
  <c r="I26" i="50"/>
  <c r="B25" i="39"/>
  <c r="P24" i="12"/>
  <c r="B25" i="71"/>
  <c r="B25" i="69"/>
  <c r="B25" i="67"/>
  <c r="B25" i="65"/>
  <c r="I25" i="62"/>
  <c r="I25" i="58"/>
  <c r="I25" i="50"/>
  <c r="B24" i="39"/>
  <c r="P23" i="12"/>
  <c r="B24" i="71"/>
  <c r="B24" i="69"/>
  <c r="B24" i="67"/>
  <c r="B24" i="65"/>
  <c r="I24" i="62"/>
  <c r="I24" i="58"/>
  <c r="I24" i="50"/>
  <c r="B23" i="39"/>
  <c r="P22" i="12"/>
  <c r="B23" i="71"/>
  <c r="B23" i="69"/>
  <c r="B23" i="67"/>
  <c r="B23" i="65"/>
  <c r="B23" i="63"/>
  <c r="I23" i="58"/>
  <c r="I23" i="50"/>
  <c r="B22" i="39"/>
  <c r="P21" i="12"/>
  <c r="B22" i="71"/>
  <c r="B22" i="69"/>
  <c r="B22" i="67"/>
  <c r="B22" i="65"/>
  <c r="B22" i="63"/>
  <c r="I22" i="58"/>
  <c r="I22" i="50"/>
  <c r="B21" i="39"/>
  <c r="P20" i="12"/>
  <c r="B21" i="71"/>
  <c r="B21" i="69"/>
  <c r="B21" i="67"/>
  <c r="B21" i="65"/>
  <c r="B21" i="63"/>
  <c r="I21" i="58"/>
  <c r="I21" i="50"/>
  <c r="B20" i="39"/>
  <c r="P19" i="12"/>
  <c r="B20" i="71"/>
  <c r="B20" i="69"/>
  <c r="B20" i="67"/>
  <c r="B20" i="65"/>
  <c r="B20" i="63"/>
  <c r="I20" i="58"/>
  <c r="I20" i="50"/>
  <c r="B19" i="39"/>
  <c r="P18" i="12"/>
  <c r="B19" i="71"/>
  <c r="B19" i="69"/>
  <c r="B19" i="67"/>
  <c r="B19" i="65"/>
  <c r="B19" i="63"/>
  <c r="I19" i="58"/>
  <c r="I19" i="50"/>
  <c r="B18" i="39"/>
  <c r="P17" i="12"/>
  <c r="B18" i="71"/>
  <c r="B18" i="69"/>
  <c r="B18" i="67"/>
  <c r="B18" i="65"/>
  <c r="B18" i="63"/>
  <c r="I18" i="58"/>
  <c r="I18" i="50"/>
  <c r="B17" i="39"/>
  <c r="P16" i="12"/>
  <c r="B17" i="71"/>
  <c r="B17" i="69"/>
  <c r="B17" i="67"/>
  <c r="B17" i="65"/>
  <c r="B17" i="63"/>
  <c r="I17" i="58"/>
  <c r="I17" i="50"/>
  <c r="B16" i="39"/>
  <c r="P15" i="12"/>
  <c r="B16" i="71"/>
  <c r="B16" i="69"/>
  <c r="B16" i="67"/>
  <c r="B16" i="65"/>
  <c r="B16" i="63"/>
  <c r="I16" i="50"/>
  <c r="B15" i="39"/>
  <c r="P14" i="12"/>
  <c r="B15" i="71"/>
  <c r="B15" i="69"/>
  <c r="B15" i="67"/>
  <c r="B15" i="65"/>
  <c r="B15" i="63"/>
  <c r="I15" i="50"/>
  <c r="B14" i="39"/>
  <c r="P13" i="12"/>
  <c r="B14" i="71"/>
  <c r="B14" i="69"/>
  <c r="B14" i="67"/>
  <c r="B14" i="65"/>
  <c r="B14" i="63"/>
  <c r="I14" i="50"/>
  <c r="B13" i="71"/>
  <c r="B13" i="69"/>
  <c r="B13" i="67"/>
  <c r="B13" i="65"/>
  <c r="B13" i="63"/>
  <c r="I13" i="50"/>
  <c r="G29" i="67"/>
  <c r="G29" i="63"/>
  <c r="G29" i="59"/>
  <c r="G29" i="55"/>
  <c r="G29" i="53"/>
  <c r="G29" i="49"/>
  <c r="G29" i="47"/>
  <c r="G29" i="42"/>
  <c r="P29" i="31"/>
  <c r="G28" i="71"/>
  <c r="G28" i="67"/>
  <c r="G28" i="63"/>
  <c r="G28" i="59"/>
  <c r="G28" i="55"/>
  <c r="G28" i="53"/>
  <c r="G28" i="49"/>
  <c r="G28" i="47"/>
  <c r="G28" i="42"/>
  <c r="P28" i="31"/>
  <c r="G27" i="71"/>
  <c r="G27" i="67"/>
  <c r="G27" i="63"/>
  <c r="G27" i="59"/>
  <c r="G27" i="55"/>
  <c r="G27" i="53"/>
  <c r="G27" i="49"/>
  <c r="G27" i="47"/>
  <c r="G27" i="42"/>
  <c r="P27" i="31"/>
  <c r="G26" i="71"/>
  <c r="G26" i="67"/>
  <c r="G26" i="63"/>
  <c r="G26" i="59"/>
  <c r="G26" i="55"/>
  <c r="G26" i="53"/>
  <c r="G26" i="49"/>
  <c r="G26" i="47"/>
  <c r="G26" i="42"/>
  <c r="P26" i="31"/>
  <c r="G25" i="71"/>
  <c r="G25" i="67"/>
  <c r="G25" i="63"/>
  <c r="G25" i="59"/>
  <c r="G25" i="55"/>
  <c r="G25" i="53"/>
  <c r="G25" i="49"/>
  <c r="G25" i="47"/>
  <c r="G25" i="42"/>
  <c r="P25" i="31"/>
  <c r="G24" i="71"/>
  <c r="G24" i="67"/>
  <c r="G24" i="63"/>
  <c r="G24" i="59"/>
  <c r="G24" i="55"/>
  <c r="G24" i="53"/>
  <c r="G24" i="49"/>
  <c r="G24" i="47"/>
  <c r="G24" i="42"/>
  <c r="P24" i="31"/>
  <c r="G23" i="71"/>
  <c r="G23" i="67"/>
  <c r="G23" i="63"/>
  <c r="G23" i="59"/>
  <c r="G23" i="55"/>
  <c r="G23" i="53"/>
  <c r="G23" i="49"/>
  <c r="G23" i="47"/>
  <c r="G23" i="42"/>
  <c r="P23" i="31"/>
  <c r="G22" i="71"/>
  <c r="G22" i="67"/>
  <c r="G22" i="63"/>
  <c r="G22" i="59"/>
  <c r="G22" i="55"/>
  <c r="G22" i="53"/>
  <c r="G22" i="49"/>
  <c r="G22" i="47"/>
  <c r="G22" i="42"/>
  <c r="P22" i="31"/>
  <c r="G21" i="71"/>
  <c r="G21" i="67"/>
  <c r="G21" i="63"/>
  <c r="G21" i="59"/>
  <c r="G21" i="55"/>
  <c r="G21" i="53"/>
  <c r="G21" i="49"/>
  <c r="G21" i="47"/>
  <c r="G21" i="42"/>
  <c r="P21" i="31"/>
  <c r="G20" i="71"/>
  <c r="G20" i="67"/>
  <c r="G20" i="63"/>
  <c r="G20" i="59"/>
  <c r="G20" i="55"/>
  <c r="G20" i="53"/>
  <c r="G20" i="49"/>
  <c r="G20" i="47"/>
  <c r="G20" i="42"/>
  <c r="P20" i="31"/>
  <c r="G19" i="71"/>
  <c r="G19" i="67"/>
  <c r="G19" i="63"/>
  <c r="G19" i="59"/>
  <c r="G19" i="55"/>
  <c r="G19" i="53"/>
  <c r="G19" i="49"/>
  <c r="G19" i="47"/>
  <c r="G19" i="42"/>
  <c r="P19" i="31"/>
  <c r="G18" i="71"/>
  <c r="G18" i="67"/>
  <c r="G18" i="63"/>
  <c r="G18" i="59"/>
  <c r="G18" i="55"/>
  <c r="G18" i="53"/>
  <c r="G18" i="49"/>
  <c r="G18" i="47"/>
  <c r="G18" i="42"/>
  <c r="P18" i="31"/>
  <c r="G17" i="71"/>
  <c r="G17" i="67"/>
  <c r="G17" i="63"/>
  <c r="G17" i="59"/>
  <c r="G17" i="55"/>
  <c r="G17" i="49"/>
  <c r="G17" i="47"/>
  <c r="G17" i="42"/>
  <c r="P17" i="31"/>
  <c r="G16" i="71"/>
  <c r="G16" i="67"/>
  <c r="G16" i="63"/>
  <c r="G16" i="59"/>
  <c r="G16" i="55"/>
  <c r="G16" i="49"/>
  <c r="G16" i="47"/>
  <c r="G16" i="42"/>
  <c r="P16" i="31"/>
  <c r="G15" i="71"/>
  <c r="G15" i="67"/>
  <c r="G15" i="63"/>
  <c r="G15" i="59"/>
  <c r="G15" i="55"/>
  <c r="G15" i="49"/>
  <c r="G15" i="47"/>
  <c r="G15" i="42"/>
  <c r="P15" i="31"/>
  <c r="G14" i="71"/>
  <c r="G14" i="67"/>
  <c r="G14" i="63"/>
  <c r="G14" i="59"/>
  <c r="G14" i="57"/>
  <c r="I14" i="57" s="1"/>
  <c r="G14" i="55"/>
  <c r="G14" i="53"/>
  <c r="G14" i="49"/>
  <c r="G14" i="47"/>
  <c r="G14" i="42"/>
  <c r="P14" i="31"/>
  <c r="G13" i="71"/>
  <c r="G13" i="67"/>
  <c r="G13" i="63"/>
  <c r="G13" i="59"/>
  <c r="G13" i="57"/>
  <c r="I13" i="57" s="1"/>
  <c r="G13" i="55"/>
  <c r="G13" i="53"/>
  <c r="G13" i="49"/>
  <c r="G13" i="47"/>
  <c r="G13" i="42"/>
  <c r="P13" i="31"/>
  <c r="B33" i="29"/>
  <c r="O33" i="29"/>
  <c r="N33" i="29"/>
  <c r="M33" i="29"/>
  <c r="L33" i="29"/>
  <c r="K33" i="29"/>
  <c r="J33" i="29"/>
  <c r="I33" i="29"/>
  <c r="H33" i="29"/>
  <c r="G33" i="29"/>
  <c r="F33" i="29"/>
  <c r="E33" i="29"/>
  <c r="O32" i="29"/>
  <c r="N32" i="29"/>
  <c r="M32" i="29"/>
  <c r="L32" i="29"/>
  <c r="K32" i="29"/>
  <c r="J32" i="29"/>
  <c r="F32" i="59"/>
  <c r="I32" i="29"/>
  <c r="F32" i="57"/>
  <c r="H32" i="29"/>
  <c r="F32" i="55"/>
  <c r="G32" i="29"/>
  <c r="F32" i="53"/>
  <c r="F32" i="29"/>
  <c r="F32" i="51"/>
  <c r="E32" i="29"/>
  <c r="P32" i="29" s="1"/>
  <c r="F31" i="71"/>
  <c r="F31" i="69"/>
  <c r="F31" i="67"/>
  <c r="F31" i="65"/>
  <c r="F31" i="63"/>
  <c r="F31" i="59"/>
  <c r="F31" i="55"/>
  <c r="F31" i="53"/>
  <c r="F31" i="51"/>
  <c r="F31" i="49"/>
  <c r="F31" i="39"/>
  <c r="P30" i="28"/>
  <c r="B31" i="29"/>
  <c r="P31" i="29" s="1"/>
  <c r="F30" i="71"/>
  <c r="F30" i="69"/>
  <c r="F30" i="67"/>
  <c r="F30" i="65"/>
  <c r="F30" i="63"/>
  <c r="F30" i="59"/>
  <c r="F30" i="55"/>
  <c r="F30" i="53"/>
  <c r="F30" i="51"/>
  <c r="F30" i="49"/>
  <c r="F30" i="39"/>
  <c r="P29" i="28"/>
  <c r="B30" i="29"/>
  <c r="P30" i="29" s="1"/>
  <c r="F29" i="71"/>
  <c r="F29" i="69"/>
  <c r="F29" i="67"/>
  <c r="F29" i="65"/>
  <c r="F29" i="63"/>
  <c r="F29" i="59"/>
  <c r="F29" i="55"/>
  <c r="F29" i="53"/>
  <c r="F29" i="51"/>
  <c r="F29" i="49"/>
  <c r="F29" i="39"/>
  <c r="P28" i="28"/>
  <c r="B29" i="29"/>
  <c r="P29" i="29" s="1"/>
  <c r="F28" i="71"/>
  <c r="F28" i="69"/>
  <c r="F28" i="67"/>
  <c r="F28" i="65"/>
  <c r="F28" i="63"/>
  <c r="F28" i="59"/>
  <c r="F28" i="55"/>
  <c r="F28" i="53"/>
  <c r="F28" i="51"/>
  <c r="F28" i="49"/>
  <c r="F28" i="39"/>
  <c r="P27" i="28"/>
  <c r="B28" i="29"/>
  <c r="P28" i="29" s="1"/>
  <c r="F27" i="71"/>
  <c r="F27" i="69"/>
  <c r="F27" i="67"/>
  <c r="F27" i="65"/>
  <c r="F27" i="63"/>
  <c r="F27" i="59"/>
  <c r="F27" i="55"/>
  <c r="F27" i="53"/>
  <c r="F27" i="51"/>
  <c r="F27" i="49"/>
  <c r="F27" i="39"/>
  <c r="P26" i="28"/>
  <c r="B27" i="29"/>
  <c r="P27" i="29" s="1"/>
  <c r="F26" i="71"/>
  <c r="F26" i="69"/>
  <c r="F26" i="67"/>
  <c r="F26" i="65"/>
  <c r="F26" i="63"/>
  <c r="F26" i="59"/>
  <c r="F26" i="55"/>
  <c r="F26" i="53"/>
  <c r="F26" i="51"/>
  <c r="F26" i="49"/>
  <c r="F26" i="39"/>
  <c r="P25" i="28"/>
  <c r="B26" i="29"/>
  <c r="P26" i="29" s="1"/>
  <c r="F25" i="71"/>
  <c r="F25" i="69"/>
  <c r="F25" i="67"/>
  <c r="F25" i="65"/>
  <c r="F25" i="63"/>
  <c r="F25" i="59"/>
  <c r="F25" i="55"/>
  <c r="F25" i="53"/>
  <c r="F25" i="51"/>
  <c r="F25" i="49"/>
  <c r="F25" i="39"/>
  <c r="P24" i="28"/>
  <c r="B25" i="29"/>
  <c r="P25" i="29" s="1"/>
  <c r="F24" i="71"/>
  <c r="F24" i="69"/>
  <c r="F24" i="67"/>
  <c r="F24" i="65"/>
  <c r="F24" i="63"/>
  <c r="F24" i="59"/>
  <c r="F24" i="55"/>
  <c r="F24" i="53"/>
  <c r="F24" i="51"/>
  <c r="F24" i="49"/>
  <c r="F24" i="39"/>
  <c r="P23" i="28"/>
  <c r="B24" i="29"/>
  <c r="P24" i="29" s="1"/>
  <c r="F23" i="71"/>
  <c r="F23" i="69"/>
  <c r="F23" i="67"/>
  <c r="F23" i="65"/>
  <c r="F23" i="63"/>
  <c r="F23" i="59"/>
  <c r="F23" i="55"/>
  <c r="F23" i="53"/>
  <c r="F23" i="51"/>
  <c r="F23" i="49"/>
  <c r="F23" i="39"/>
  <c r="P22" i="28"/>
  <c r="B23" i="29"/>
  <c r="P23" i="29" s="1"/>
  <c r="F22" i="71"/>
  <c r="F22" i="69"/>
  <c r="F22" i="67"/>
  <c r="F22" i="65"/>
  <c r="F22" i="63"/>
  <c r="F22" i="59"/>
  <c r="F22" i="55"/>
  <c r="F22" i="53"/>
  <c r="F22" i="51"/>
  <c r="F22" i="49"/>
  <c r="F22" i="39"/>
  <c r="P21" i="28"/>
  <c r="B22" i="29"/>
  <c r="P22" i="29" s="1"/>
  <c r="F21" i="71"/>
  <c r="F21" i="69"/>
  <c r="F21" i="67"/>
  <c r="F21" i="65"/>
  <c r="F21" i="63"/>
  <c r="F21" i="59"/>
  <c r="F21" i="55"/>
  <c r="F21" i="53"/>
  <c r="F21" i="51"/>
  <c r="F21" i="49"/>
  <c r="F21" i="39"/>
  <c r="P20" i="28"/>
  <c r="B21" i="29"/>
  <c r="P21" i="29" s="1"/>
  <c r="F20" i="71"/>
  <c r="F20" i="69"/>
  <c r="F20" i="67"/>
  <c r="F20" i="65"/>
  <c r="F20" i="63"/>
  <c r="F20" i="59"/>
  <c r="F20" i="55"/>
  <c r="F20" i="53"/>
  <c r="F20" i="51"/>
  <c r="F20" i="49"/>
  <c r="F20" i="39"/>
  <c r="P19" i="28"/>
  <c r="B20" i="29"/>
  <c r="P20" i="29" s="1"/>
  <c r="F19" i="71"/>
  <c r="F19" i="69"/>
  <c r="F19" i="67"/>
  <c r="F19" i="65"/>
  <c r="F19" i="63"/>
  <c r="F19" i="59"/>
  <c r="F19" i="55"/>
  <c r="F19" i="53"/>
  <c r="F19" i="51"/>
  <c r="F19" i="49"/>
  <c r="F19" i="39"/>
  <c r="P18" i="28"/>
  <c r="B19" i="29"/>
  <c r="P19" i="29" s="1"/>
  <c r="F18" i="71"/>
  <c r="F18" i="69"/>
  <c r="F18" i="67"/>
  <c r="F18" i="65"/>
  <c r="F18" i="63"/>
  <c r="F18" i="59"/>
  <c r="F18" i="55"/>
  <c r="F18" i="53"/>
  <c r="F18" i="51"/>
  <c r="F18" i="49"/>
  <c r="F18" i="39"/>
  <c r="P17" i="28"/>
  <c r="B18" i="29"/>
  <c r="P18" i="29" s="1"/>
  <c r="F17" i="71"/>
  <c r="F17" i="69"/>
  <c r="F17" i="67"/>
  <c r="F17" i="65"/>
  <c r="F17" i="63"/>
  <c r="F17" i="59"/>
  <c r="F17" i="55"/>
  <c r="F17" i="51"/>
  <c r="F17" i="49"/>
  <c r="F17" i="39"/>
  <c r="P16" i="28"/>
  <c r="B17" i="29"/>
  <c r="P17" i="29" s="1"/>
  <c r="F16" i="71"/>
  <c r="F16" i="69"/>
  <c r="F16" i="67"/>
  <c r="F16" i="65"/>
  <c r="F16" i="63"/>
  <c r="F16" i="59"/>
  <c r="F16" i="55"/>
  <c r="F16" i="51"/>
  <c r="F16" i="49"/>
  <c r="F16" i="39"/>
  <c r="P15" i="28"/>
  <c r="B16" i="29"/>
  <c r="P16" i="29" s="1"/>
  <c r="F15" i="71"/>
  <c r="F15" i="69"/>
  <c r="F15" i="67"/>
  <c r="F15" i="65"/>
  <c r="F15" i="63"/>
  <c r="F15" i="59"/>
  <c r="F15" i="55"/>
  <c r="F15" i="51"/>
  <c r="F15" i="49"/>
  <c r="F15" i="39"/>
  <c r="P14" i="28"/>
  <c r="B15" i="29"/>
  <c r="P15" i="29" s="1"/>
  <c r="F14" i="71"/>
  <c r="F14" i="69"/>
  <c r="F14" i="67"/>
  <c r="F14" i="65"/>
  <c r="F14" i="63"/>
  <c r="F14" i="59"/>
  <c r="F14" i="55"/>
  <c r="F14" i="53"/>
  <c r="F14" i="51"/>
  <c r="F14" i="49"/>
  <c r="F14" i="39"/>
  <c r="P13" i="28"/>
  <c r="B14" i="29"/>
  <c r="P14" i="29" s="1"/>
  <c r="F13" i="71"/>
  <c r="F13" i="69"/>
  <c r="F13" i="67"/>
  <c r="F13" i="65"/>
  <c r="F13" i="63"/>
  <c r="F13" i="59"/>
  <c r="F13" i="55"/>
  <c r="F13" i="53"/>
  <c r="F13" i="51"/>
  <c r="F13" i="49"/>
  <c r="B13" i="29"/>
  <c r="P13" i="29" s="1"/>
  <c r="O33" i="25"/>
  <c r="M33" i="25"/>
  <c r="K33" i="25"/>
  <c r="J33" i="25"/>
  <c r="H33" i="25"/>
  <c r="F33" i="25"/>
  <c r="E33" i="25"/>
  <c r="D33" i="25"/>
  <c r="C33" i="25"/>
  <c r="P33" i="25" s="1"/>
  <c r="O32" i="25"/>
  <c r="M32" i="25"/>
  <c r="K32" i="25"/>
  <c r="J32" i="25"/>
  <c r="E32" i="59"/>
  <c r="H32" i="25"/>
  <c r="E32" i="55"/>
  <c r="F32" i="25"/>
  <c r="E32" i="51"/>
  <c r="E32" i="25"/>
  <c r="D32" i="25"/>
  <c r="C32" i="25"/>
  <c r="P32" i="25" s="1"/>
  <c r="O31" i="25"/>
  <c r="E31" i="71"/>
  <c r="E31" i="69"/>
  <c r="M31" i="25"/>
  <c r="E31" i="67"/>
  <c r="K31" i="25"/>
  <c r="E31" i="63"/>
  <c r="J31" i="25"/>
  <c r="E31" i="59"/>
  <c r="H31" i="25"/>
  <c r="E31" i="55"/>
  <c r="F31" i="25"/>
  <c r="E31" i="51"/>
  <c r="E31" i="25"/>
  <c r="E31" i="49"/>
  <c r="D31" i="25"/>
  <c r="E31" i="47"/>
  <c r="E31" i="44"/>
  <c r="C31" i="25"/>
  <c r="P31" i="25" s="1"/>
  <c r="O30" i="25"/>
  <c r="E30" i="71"/>
  <c r="K30" i="25"/>
  <c r="E30" i="63"/>
  <c r="J30" i="25"/>
  <c r="E30" i="59"/>
  <c r="H30" i="25"/>
  <c r="E30" i="55"/>
  <c r="F30" i="25"/>
  <c r="E30" i="51"/>
  <c r="E30" i="25"/>
  <c r="E30" i="49"/>
  <c r="D30" i="25"/>
  <c r="E30" i="47"/>
  <c r="C30" i="25"/>
  <c r="P30" i="25" s="1"/>
  <c r="E30" i="45"/>
  <c r="I30" i="45" s="1"/>
  <c r="O29" i="25"/>
  <c r="E29" i="71"/>
  <c r="K29" i="25"/>
  <c r="E29" i="63"/>
  <c r="J29" i="25"/>
  <c r="E29" i="59"/>
  <c r="H29" i="25"/>
  <c r="E29" i="55"/>
  <c r="F29" i="25"/>
  <c r="E29" i="51"/>
  <c r="E29" i="25"/>
  <c r="E29" i="49"/>
  <c r="D29" i="25"/>
  <c r="E29" i="47"/>
  <c r="C29" i="25"/>
  <c r="P29" i="25" s="1"/>
  <c r="E29" i="45"/>
  <c r="I29" i="45" s="1"/>
  <c r="O28" i="25"/>
  <c r="E28" i="71"/>
  <c r="K28" i="25"/>
  <c r="E28" i="63"/>
  <c r="J28" i="25"/>
  <c r="E28" i="59"/>
  <c r="H28" i="25"/>
  <c r="E28" i="55"/>
  <c r="F28" i="25"/>
  <c r="E28" i="51"/>
  <c r="E28" i="25"/>
  <c r="E28" i="49"/>
  <c r="D28" i="25"/>
  <c r="E28" i="47"/>
  <c r="C28" i="25"/>
  <c r="P28" i="25" s="1"/>
  <c r="E28" i="45"/>
  <c r="I28" i="45" s="1"/>
  <c r="O27" i="25"/>
  <c r="E27" i="71"/>
  <c r="K27" i="25"/>
  <c r="E27" i="63"/>
  <c r="J27" i="25"/>
  <c r="E27" i="59"/>
  <c r="H27" i="25"/>
  <c r="E27" i="55"/>
  <c r="F27" i="25"/>
  <c r="E27" i="51"/>
  <c r="E27" i="25"/>
  <c r="E27" i="49"/>
  <c r="D27" i="25"/>
  <c r="E27" i="47"/>
  <c r="C27" i="25"/>
  <c r="P27" i="25" s="1"/>
  <c r="E27" i="45"/>
  <c r="I27" i="45" s="1"/>
  <c r="O26" i="25"/>
  <c r="E26" i="71"/>
  <c r="K26" i="25"/>
  <c r="E26" i="63"/>
  <c r="J26" i="25"/>
  <c r="E26" i="59"/>
  <c r="H26" i="25"/>
  <c r="E26" i="55"/>
  <c r="F26" i="25"/>
  <c r="E26" i="51"/>
  <c r="E26" i="25"/>
  <c r="E26" i="49"/>
  <c r="D26" i="25"/>
  <c r="E26" i="47"/>
  <c r="C26" i="25"/>
  <c r="P26" i="25" s="1"/>
  <c r="E26" i="45"/>
  <c r="I26" i="45" s="1"/>
  <c r="O25" i="25"/>
  <c r="E25" i="71"/>
  <c r="K25" i="25"/>
  <c r="E25" i="63"/>
  <c r="J25" i="25"/>
  <c r="E25" i="59"/>
  <c r="H25" i="25"/>
  <c r="E25" i="55"/>
  <c r="F25" i="25"/>
  <c r="E25" i="51"/>
  <c r="E25" i="25"/>
  <c r="E25" i="49"/>
  <c r="D25" i="25"/>
  <c r="E25" i="47"/>
  <c r="C25" i="25"/>
  <c r="P25" i="25" s="1"/>
  <c r="E25" i="45"/>
  <c r="I25" i="45" s="1"/>
  <c r="O24" i="25"/>
  <c r="E24" i="71"/>
  <c r="K24" i="25"/>
  <c r="E24" i="63"/>
  <c r="J24" i="25"/>
  <c r="E24" i="59"/>
  <c r="H24" i="25"/>
  <c r="E24" i="55"/>
  <c r="F24" i="25"/>
  <c r="E24" i="51"/>
  <c r="E24" i="25"/>
  <c r="E24" i="49"/>
  <c r="D24" i="25"/>
  <c r="E24" i="47"/>
  <c r="C24" i="25"/>
  <c r="P24" i="25" s="1"/>
  <c r="E24" i="45"/>
  <c r="I24" i="45" s="1"/>
  <c r="O23" i="25"/>
  <c r="E23" i="71"/>
  <c r="K23" i="25"/>
  <c r="E23" i="63"/>
  <c r="J23" i="25"/>
  <c r="E23" i="59"/>
  <c r="H23" i="25"/>
  <c r="E23" i="55"/>
  <c r="F23" i="25"/>
  <c r="E23" i="51"/>
  <c r="E23" i="25"/>
  <c r="E23" i="49"/>
  <c r="D23" i="25"/>
  <c r="E23" i="47"/>
  <c r="C23" i="25"/>
  <c r="P23" i="25" s="1"/>
  <c r="E23" i="45"/>
  <c r="I23" i="45" s="1"/>
  <c r="O22" i="25"/>
  <c r="E22" i="71"/>
  <c r="K22" i="25"/>
  <c r="E22" i="63"/>
  <c r="J22" i="25"/>
  <c r="E22" i="59"/>
  <c r="H22" i="25"/>
  <c r="E22" i="55"/>
  <c r="F22" i="25"/>
  <c r="E22" i="51"/>
  <c r="E22" i="25"/>
  <c r="E22" i="49"/>
  <c r="D22" i="25"/>
  <c r="E22" i="47"/>
  <c r="C22" i="25"/>
  <c r="P22" i="25" s="1"/>
  <c r="E22" i="45"/>
  <c r="I22" i="45" s="1"/>
  <c r="O21" i="25"/>
  <c r="E21" i="71"/>
  <c r="K21" i="25"/>
  <c r="E21" i="63"/>
  <c r="J21" i="25"/>
  <c r="E21" i="59"/>
  <c r="H21" i="25"/>
  <c r="E21" i="55"/>
  <c r="F21" i="25"/>
  <c r="E21" i="51"/>
  <c r="E21" i="25"/>
  <c r="E21" i="49"/>
  <c r="D21" i="25"/>
  <c r="E21" i="47"/>
  <c r="C21" i="25"/>
  <c r="P21" i="25" s="1"/>
  <c r="E21" i="45"/>
  <c r="I21" i="45" s="1"/>
  <c r="O20" i="25"/>
  <c r="E20" i="71"/>
  <c r="J20" i="25"/>
  <c r="E20" i="59"/>
  <c r="H20" i="25"/>
  <c r="E20" i="55"/>
  <c r="F20" i="25"/>
  <c r="E20" i="51"/>
  <c r="E20" i="25"/>
  <c r="E20" i="49"/>
  <c r="D20" i="25"/>
  <c r="E20" i="47"/>
  <c r="C20" i="25"/>
  <c r="P20" i="25" s="1"/>
  <c r="E20" i="45"/>
  <c r="I20" i="45" s="1"/>
  <c r="O19" i="25"/>
  <c r="E19" i="71"/>
  <c r="J19" i="25"/>
  <c r="E19" i="59"/>
  <c r="H19" i="25"/>
  <c r="E19" i="55"/>
  <c r="F19" i="25"/>
  <c r="E19" i="51"/>
  <c r="E19" i="25"/>
  <c r="E19" i="49"/>
  <c r="D19" i="25"/>
  <c r="E19" i="47"/>
  <c r="C19" i="25"/>
  <c r="P19" i="25" s="1"/>
  <c r="E19" i="45"/>
  <c r="I19" i="45" s="1"/>
  <c r="O18" i="25"/>
  <c r="E18" i="71"/>
  <c r="J18" i="25"/>
  <c r="E18" i="59"/>
  <c r="H18" i="25"/>
  <c r="E18" i="55"/>
  <c r="F18" i="25"/>
  <c r="E18" i="51"/>
  <c r="E18" i="25"/>
  <c r="E18" i="49"/>
  <c r="D18" i="25"/>
  <c r="E18" i="47"/>
  <c r="C18" i="25"/>
  <c r="P18" i="25" s="1"/>
  <c r="E18" i="45"/>
  <c r="I18" i="45" s="1"/>
  <c r="O17" i="25"/>
  <c r="E17" i="71"/>
  <c r="J17" i="25"/>
  <c r="E17" i="59"/>
  <c r="H17" i="25"/>
  <c r="E17" i="55"/>
  <c r="F17" i="25"/>
  <c r="E17" i="51"/>
  <c r="E17" i="25"/>
  <c r="E17" i="49"/>
  <c r="D17" i="25"/>
  <c r="E17" i="47"/>
  <c r="C17" i="25"/>
  <c r="P17" i="25" s="1"/>
  <c r="E17" i="45"/>
  <c r="I17" i="45" s="1"/>
  <c r="O16" i="25"/>
  <c r="E16" i="71"/>
  <c r="J16" i="25"/>
  <c r="E16" i="59"/>
  <c r="H16" i="25"/>
  <c r="E16" i="55"/>
  <c r="F16" i="25"/>
  <c r="E16" i="51"/>
  <c r="E16" i="25"/>
  <c r="E16" i="49"/>
  <c r="D16" i="25"/>
  <c r="E16" i="47"/>
  <c r="C16" i="25"/>
  <c r="P16" i="25" s="1"/>
  <c r="E16" i="45"/>
  <c r="I16" i="45" s="1"/>
  <c r="O15" i="25"/>
  <c r="E15" i="71"/>
  <c r="J15" i="25"/>
  <c r="E15" i="59"/>
  <c r="H15" i="25"/>
  <c r="E15" i="55"/>
  <c r="F15" i="25"/>
  <c r="E15" i="51"/>
  <c r="E15" i="25"/>
  <c r="E15" i="49"/>
  <c r="D15" i="25"/>
  <c r="E15" i="47"/>
  <c r="C15" i="25"/>
  <c r="P15" i="25" s="1"/>
  <c r="E15" i="45"/>
  <c r="I15" i="45" s="1"/>
  <c r="O14" i="25"/>
  <c r="E14" i="71"/>
  <c r="J14" i="25"/>
  <c r="E14" i="59"/>
  <c r="H14" i="25"/>
  <c r="E14" i="55"/>
  <c r="F14" i="25"/>
  <c r="E14" i="51"/>
  <c r="E14" i="25"/>
  <c r="E14" i="49"/>
  <c r="D14" i="25"/>
  <c r="E14" i="47"/>
  <c r="C14" i="25"/>
  <c r="P14" i="25" s="1"/>
  <c r="E14" i="45"/>
  <c r="I14" i="45" s="1"/>
  <c r="O13" i="25"/>
  <c r="E13" i="71"/>
  <c r="E13" i="69"/>
  <c r="J13" i="25"/>
  <c r="E13" i="59"/>
  <c r="H13" i="25"/>
  <c r="E13" i="55"/>
  <c r="F13" i="25"/>
  <c r="E13" i="51"/>
  <c r="E13" i="25"/>
  <c r="E13" i="49"/>
  <c r="D13" i="25"/>
  <c r="E13" i="47"/>
  <c r="C13" i="25"/>
  <c r="P13" i="25" s="1"/>
  <c r="E13" i="45"/>
  <c r="I13" i="45" s="1"/>
  <c r="P33" i="19"/>
  <c r="D32" i="59"/>
  <c r="D32" i="55"/>
  <c r="D32" i="53"/>
  <c r="D32" i="51"/>
  <c r="D32" i="42"/>
  <c r="P32" i="19"/>
  <c r="D31" i="71"/>
  <c r="D31" i="69"/>
  <c r="D31" i="65"/>
  <c r="D31" i="63"/>
  <c r="D31" i="59"/>
  <c r="D31" i="55"/>
  <c r="D31" i="53"/>
  <c r="D31" i="51"/>
  <c r="D31" i="49"/>
  <c r="D31" i="47"/>
  <c r="D31" i="42"/>
  <c r="P31" i="19"/>
  <c r="D30" i="71"/>
  <c r="D30" i="69"/>
  <c r="D30" i="65"/>
  <c r="D30" i="63"/>
  <c r="D30" i="59"/>
  <c r="D30" i="55"/>
  <c r="D30" i="53"/>
  <c r="D30" i="51"/>
  <c r="D30" i="49"/>
  <c r="D30" i="47"/>
  <c r="D30" i="42"/>
  <c r="P30" i="19"/>
  <c r="D29" i="71"/>
  <c r="D29" i="69"/>
  <c r="D29" i="65"/>
  <c r="D29" i="63"/>
  <c r="D29" i="59"/>
  <c r="D29" i="55"/>
  <c r="I29" i="55" s="1"/>
  <c r="D29" i="53"/>
  <c r="I29" i="53" s="1"/>
  <c r="D29" i="51"/>
  <c r="D29" i="49"/>
  <c r="D29" i="47"/>
  <c r="I29" i="47" s="1"/>
  <c r="D29" i="42"/>
  <c r="P29" i="19"/>
  <c r="D28" i="71"/>
  <c r="D28" i="69"/>
  <c r="D28" i="65"/>
  <c r="D28" i="63"/>
  <c r="D28" i="59"/>
  <c r="D28" i="55"/>
  <c r="I28" i="55" s="1"/>
  <c r="D28" i="53"/>
  <c r="I28" i="53" s="1"/>
  <c r="D28" i="51"/>
  <c r="D28" i="49"/>
  <c r="D28" i="47"/>
  <c r="I28" i="47" s="1"/>
  <c r="D28" i="42"/>
  <c r="P28" i="19"/>
  <c r="D27" i="71"/>
  <c r="D27" i="69"/>
  <c r="D27" i="65"/>
  <c r="D27" i="63"/>
  <c r="D27" i="59"/>
  <c r="D27" i="55"/>
  <c r="I27" i="55" s="1"/>
  <c r="D27" i="53"/>
  <c r="I27" i="53" s="1"/>
  <c r="D27" i="51"/>
  <c r="D27" i="49"/>
  <c r="D27" i="47"/>
  <c r="I27" i="47" s="1"/>
  <c r="D27" i="42"/>
  <c r="P27" i="19"/>
  <c r="D26" i="71"/>
  <c r="D26" i="69"/>
  <c r="D26" i="65"/>
  <c r="D26" i="63"/>
  <c r="D26" i="59"/>
  <c r="D26" i="55"/>
  <c r="I26" i="55" s="1"/>
  <c r="D26" i="53"/>
  <c r="I26" i="53" s="1"/>
  <c r="D26" i="51"/>
  <c r="D26" i="49"/>
  <c r="D26" i="47"/>
  <c r="I26" i="47" s="1"/>
  <c r="D26" i="42"/>
  <c r="P26" i="19"/>
  <c r="D25" i="71"/>
  <c r="D25" i="69"/>
  <c r="D25" i="65"/>
  <c r="D25" i="63"/>
  <c r="D25" i="59"/>
  <c r="D25" i="55"/>
  <c r="I25" i="55" s="1"/>
  <c r="D25" i="53"/>
  <c r="I25" i="53" s="1"/>
  <c r="D25" i="51"/>
  <c r="D25" i="49"/>
  <c r="D25" i="47"/>
  <c r="I25" i="47" s="1"/>
  <c r="D25" i="42"/>
  <c r="P25" i="19"/>
  <c r="D24" i="71"/>
  <c r="D24" i="69"/>
  <c r="D24" i="65"/>
  <c r="D24" i="63"/>
  <c r="D24" i="59"/>
  <c r="D24" i="55"/>
  <c r="I24" i="55" s="1"/>
  <c r="D24" i="53"/>
  <c r="I24" i="53" s="1"/>
  <c r="D24" i="51"/>
  <c r="D24" i="49"/>
  <c r="D24" i="47"/>
  <c r="I24" i="47" s="1"/>
  <c r="D24" i="42"/>
  <c r="P24" i="19"/>
  <c r="D23" i="71"/>
  <c r="D23" i="69"/>
  <c r="D23" i="65"/>
  <c r="D23" i="63"/>
  <c r="D23" i="59"/>
  <c r="D23" i="55"/>
  <c r="I23" i="55" s="1"/>
  <c r="D23" i="53"/>
  <c r="I23" i="53" s="1"/>
  <c r="D23" i="51"/>
  <c r="D23" i="49"/>
  <c r="D23" i="47"/>
  <c r="I23" i="47" s="1"/>
  <c r="D23" i="42"/>
  <c r="P23" i="19"/>
  <c r="D22" i="71"/>
  <c r="D22" i="69"/>
  <c r="D22" i="65"/>
  <c r="D22" i="63"/>
  <c r="D22" i="59"/>
  <c r="D22" i="55"/>
  <c r="I22" i="55" s="1"/>
  <c r="D22" i="53"/>
  <c r="I22" i="53" s="1"/>
  <c r="D22" i="51"/>
  <c r="D22" i="49"/>
  <c r="D22" i="47"/>
  <c r="I22" i="47" s="1"/>
  <c r="D22" i="42"/>
  <c r="P22" i="19"/>
  <c r="D21" i="71"/>
  <c r="D21" i="69"/>
  <c r="D21" i="65"/>
  <c r="D21" i="63"/>
  <c r="D21" i="59"/>
  <c r="D21" i="55"/>
  <c r="I21" i="55" s="1"/>
  <c r="D21" i="53"/>
  <c r="I21" i="53" s="1"/>
  <c r="D21" i="51"/>
  <c r="D21" i="49"/>
  <c r="D21" i="47"/>
  <c r="I21" i="47" s="1"/>
  <c r="D21" i="42"/>
  <c r="P21" i="19"/>
  <c r="D20" i="71"/>
  <c r="D20" i="69"/>
  <c r="D20" i="65"/>
  <c r="D20" i="63"/>
  <c r="D20" i="59"/>
  <c r="D20" i="55"/>
  <c r="I20" i="55" s="1"/>
  <c r="D20" i="53"/>
  <c r="I20" i="53" s="1"/>
  <c r="D20" i="51"/>
  <c r="D20" i="49"/>
  <c r="D20" i="47"/>
  <c r="I20" i="47" s="1"/>
  <c r="D20" i="42"/>
  <c r="P20" i="19"/>
  <c r="D19" i="71"/>
  <c r="D19" i="69"/>
  <c r="D19" i="65"/>
  <c r="D19" i="63"/>
  <c r="D19" i="59"/>
  <c r="D19" i="55"/>
  <c r="I19" i="55" s="1"/>
  <c r="D19" i="53"/>
  <c r="I19" i="53" s="1"/>
  <c r="D19" i="51"/>
  <c r="D19" i="49"/>
  <c r="D19" i="47"/>
  <c r="I19" i="47" s="1"/>
  <c r="D19" i="42"/>
  <c r="P19" i="19"/>
  <c r="D18" i="71"/>
  <c r="D18" i="69"/>
  <c r="D18" i="65"/>
  <c r="D18" i="63"/>
  <c r="D18" i="59"/>
  <c r="D18" i="55"/>
  <c r="I18" i="55" s="1"/>
  <c r="D18" i="53"/>
  <c r="I18" i="53" s="1"/>
  <c r="D18" i="51"/>
  <c r="D18" i="49"/>
  <c r="D18" i="47"/>
  <c r="I18" i="47" s="1"/>
  <c r="D18" i="42"/>
  <c r="P18" i="19"/>
  <c r="D17" i="71"/>
  <c r="D17" i="69"/>
  <c r="D17" i="65"/>
  <c r="D17" i="63"/>
  <c r="D17" i="59"/>
  <c r="D17" i="55"/>
  <c r="I17" i="55" s="1"/>
  <c r="D17" i="51"/>
  <c r="D17" i="49"/>
  <c r="D17" i="47"/>
  <c r="I17" i="47" s="1"/>
  <c r="D17" i="42"/>
  <c r="P17" i="19"/>
  <c r="D16" i="71"/>
  <c r="D16" i="69"/>
  <c r="D16" i="65"/>
  <c r="D16" i="63"/>
  <c r="D16" i="59"/>
  <c r="I16" i="59" s="1"/>
  <c r="D16" i="55"/>
  <c r="I16" i="55" s="1"/>
  <c r="D16" i="51"/>
  <c r="D16" i="49"/>
  <c r="D16" i="47"/>
  <c r="I16" i="47" s="1"/>
  <c r="D16" i="42"/>
  <c r="P16" i="19"/>
  <c r="D15" i="71"/>
  <c r="D15" i="69"/>
  <c r="D15" i="65"/>
  <c r="D15" i="63"/>
  <c r="D15" i="59"/>
  <c r="I15" i="59" s="1"/>
  <c r="D15" i="55"/>
  <c r="I15" i="55" s="1"/>
  <c r="D15" i="51"/>
  <c r="D15" i="49"/>
  <c r="D15" i="47"/>
  <c r="I15" i="47" s="1"/>
  <c r="D15" i="42"/>
  <c r="P15" i="19"/>
  <c r="D14" i="71"/>
  <c r="D14" i="69"/>
  <c r="D14" i="65"/>
  <c r="D14" i="63"/>
  <c r="D14" i="59"/>
  <c r="I14" i="59" s="1"/>
  <c r="D14" i="55"/>
  <c r="I14" i="55" s="1"/>
  <c r="D14" i="53"/>
  <c r="I14" i="53" s="1"/>
  <c r="D14" i="51"/>
  <c r="D14" i="49"/>
  <c r="D14" i="47"/>
  <c r="I14" i="47" s="1"/>
  <c r="D14" i="42"/>
  <c r="P14" i="19"/>
  <c r="D13" i="71"/>
  <c r="D13" i="69"/>
  <c r="D13" i="65"/>
  <c r="D13" i="63"/>
  <c r="D13" i="59"/>
  <c r="I13" i="59" s="1"/>
  <c r="D13" i="55"/>
  <c r="I13" i="55" s="1"/>
  <c r="D13" i="53"/>
  <c r="I13" i="53" s="1"/>
  <c r="D13" i="51"/>
  <c r="D13" i="49"/>
  <c r="I13" i="49" s="1"/>
  <c r="D13" i="47"/>
  <c r="I13" i="47" s="1"/>
  <c r="D13" i="42"/>
  <c r="P13" i="19"/>
  <c r="B33" i="17"/>
  <c r="P33" i="17" s="1"/>
  <c r="C32" i="59"/>
  <c r="C32" i="57"/>
  <c r="C32" i="55"/>
  <c r="C32" i="51"/>
  <c r="C32" i="39"/>
  <c r="P31" i="16"/>
  <c r="B32" i="17"/>
  <c r="P32" i="17" s="1"/>
  <c r="O33" i="13"/>
  <c r="N33" i="13"/>
  <c r="M33" i="13"/>
  <c r="L33" i="13"/>
  <c r="J33" i="13"/>
  <c r="I33" i="13"/>
  <c r="H33" i="13"/>
  <c r="F33" i="13"/>
  <c r="E33" i="13"/>
  <c r="C33" i="13"/>
  <c r="B33" i="13"/>
  <c r="P33" i="13" s="1"/>
  <c r="E32" i="13"/>
  <c r="P32" i="13" s="1"/>
  <c r="E31" i="13"/>
  <c r="P31" i="13" s="1"/>
  <c r="E30" i="13"/>
  <c r="P30" i="13" s="1"/>
  <c r="E29" i="13"/>
  <c r="P29" i="13" s="1"/>
  <c r="E28" i="13"/>
  <c r="P28" i="13" s="1"/>
  <c r="E27" i="13"/>
  <c r="P27" i="13" s="1"/>
  <c r="E26" i="13"/>
  <c r="P26" i="13" s="1"/>
  <c r="E25" i="13"/>
  <c r="P25" i="13" s="1"/>
  <c r="E24" i="13"/>
  <c r="P24" i="13" s="1"/>
  <c r="E23" i="13"/>
  <c r="P23" i="13" s="1"/>
  <c r="E22" i="13"/>
  <c r="P22" i="13" s="1"/>
  <c r="E21" i="13"/>
  <c r="P21" i="13" s="1"/>
  <c r="E20" i="13"/>
  <c r="P20" i="13" s="1"/>
  <c r="E19" i="13"/>
  <c r="P19" i="13" s="1"/>
  <c r="E18" i="13"/>
  <c r="P18" i="13" s="1"/>
  <c r="E17" i="13"/>
  <c r="P17" i="13" s="1"/>
  <c r="E16" i="13"/>
  <c r="P16" i="13" s="1"/>
  <c r="E15" i="13"/>
  <c r="P15" i="13" s="1"/>
  <c r="E14" i="13"/>
  <c r="P14" i="13" s="1"/>
  <c r="B33" i="40" l="1"/>
  <c r="P13" i="33"/>
  <c r="P14" i="33"/>
  <c r="P15" i="33"/>
  <c r="P16" i="33"/>
  <c r="P17" i="33"/>
  <c r="P18" i="33"/>
  <c r="P19" i="33"/>
  <c r="P20" i="33"/>
  <c r="P21" i="33"/>
  <c r="P22" i="33"/>
  <c r="P23" i="33"/>
  <c r="P24" i="33"/>
  <c r="P25" i="33"/>
  <c r="P26" i="33"/>
  <c r="P27" i="33"/>
  <c r="P28" i="33"/>
  <c r="P29" i="33"/>
  <c r="P30" i="33"/>
  <c r="P31" i="33"/>
  <c r="P32" i="33"/>
  <c r="C32" i="40"/>
  <c r="P33" i="29"/>
  <c r="F32" i="40"/>
  <c r="P32" i="20"/>
  <c r="E32" i="40"/>
  <c r="B32" i="40"/>
  <c r="I14" i="49"/>
  <c r="I15" i="49"/>
  <c r="I16" i="49"/>
  <c r="I17" i="49"/>
  <c r="I18" i="49"/>
  <c r="I19" i="49"/>
  <c r="I20" i="49"/>
  <c r="I21" i="49"/>
  <c r="I22" i="49"/>
  <c r="I23" i="49"/>
  <c r="I24" i="49"/>
  <c r="I25" i="49"/>
  <c r="I26" i="49"/>
  <c r="I27" i="49"/>
  <c r="I28" i="49"/>
  <c r="I29" i="49"/>
  <c r="C31" i="40"/>
  <c r="B32" i="49"/>
  <c r="H32" i="49"/>
  <c r="C32" i="49"/>
  <c r="D13" i="39"/>
  <c r="D13" i="21"/>
  <c r="E13" i="21"/>
  <c r="F13" i="21"/>
  <c r="G13" i="21"/>
  <c r="H13" i="21"/>
  <c r="J13" i="21"/>
  <c r="K13" i="21"/>
  <c r="L13" i="21"/>
  <c r="N13" i="21"/>
  <c r="O13" i="21"/>
  <c r="I13" i="42"/>
  <c r="D14" i="39"/>
  <c r="P13" i="20"/>
  <c r="D14" i="21"/>
  <c r="E14" i="21"/>
  <c r="F14" i="21"/>
  <c r="G14" i="21"/>
  <c r="H14" i="21"/>
  <c r="J14" i="21"/>
  <c r="K14" i="21"/>
  <c r="L14" i="21"/>
  <c r="N14" i="21"/>
  <c r="O14" i="21"/>
  <c r="I14" i="42"/>
  <c r="D15" i="39"/>
  <c r="P14" i="20"/>
  <c r="D15" i="21"/>
  <c r="E15" i="21"/>
  <c r="F15" i="21"/>
  <c r="G15" i="21"/>
  <c r="H15" i="21"/>
  <c r="J15" i="21"/>
  <c r="K15" i="21"/>
  <c r="L15" i="21"/>
  <c r="N15" i="21"/>
  <c r="O15" i="21"/>
  <c r="I15" i="42"/>
  <c r="D16" i="39"/>
  <c r="P15" i="20"/>
  <c r="D16" i="21"/>
  <c r="E16" i="21"/>
  <c r="F16" i="21"/>
  <c r="G16" i="21"/>
  <c r="H16" i="21"/>
  <c r="J16" i="21"/>
  <c r="K16" i="21"/>
  <c r="L16" i="21"/>
  <c r="N16" i="21"/>
  <c r="O16" i="21"/>
  <c r="I16" i="42"/>
  <c r="D17" i="39"/>
  <c r="P16" i="20"/>
  <c r="D17" i="21"/>
  <c r="E17" i="21"/>
  <c r="F17" i="21"/>
  <c r="G17" i="21"/>
  <c r="H17" i="21"/>
  <c r="J17" i="21"/>
  <c r="K17" i="21"/>
  <c r="L17" i="21"/>
  <c r="N17" i="21"/>
  <c r="O17" i="21"/>
  <c r="I17" i="42"/>
  <c r="D18" i="39"/>
  <c r="P17" i="20"/>
  <c r="D18" i="21"/>
  <c r="E18" i="21"/>
  <c r="F18" i="21"/>
  <c r="G18" i="21"/>
  <c r="H18" i="21"/>
  <c r="J18" i="21"/>
  <c r="K18" i="21"/>
  <c r="L18" i="21"/>
  <c r="N18" i="21"/>
  <c r="O18" i="21"/>
  <c r="I18" i="42"/>
  <c r="D19" i="39"/>
  <c r="P18" i="20"/>
  <c r="D19" i="21"/>
  <c r="E19" i="21"/>
  <c r="F19" i="21"/>
  <c r="G19" i="21"/>
  <c r="H19" i="21"/>
  <c r="J19" i="21"/>
  <c r="K19" i="21"/>
  <c r="L19" i="21"/>
  <c r="N19" i="21"/>
  <c r="O19" i="21"/>
  <c r="I19" i="42"/>
  <c r="D20" i="39"/>
  <c r="P19" i="20"/>
  <c r="D20" i="21"/>
  <c r="E20" i="21"/>
  <c r="F20" i="21"/>
  <c r="G20" i="21"/>
  <c r="H20" i="21"/>
  <c r="J20" i="21"/>
  <c r="K20" i="21"/>
  <c r="L20" i="21"/>
  <c r="N20" i="21"/>
  <c r="O20" i="21"/>
  <c r="I20" i="42"/>
  <c r="D21" i="39"/>
  <c r="P20" i="20"/>
  <c r="D21" i="21"/>
  <c r="E21" i="21"/>
  <c r="F21" i="21"/>
  <c r="G21" i="21"/>
  <c r="H21" i="21"/>
  <c r="J21" i="21"/>
  <c r="K21" i="21"/>
  <c r="L21" i="21"/>
  <c r="N21" i="21"/>
  <c r="O21" i="21"/>
  <c r="I21" i="42"/>
  <c r="D22" i="39"/>
  <c r="P21" i="20"/>
  <c r="D22" i="21"/>
  <c r="E22" i="21"/>
  <c r="F22" i="21"/>
  <c r="G22" i="21"/>
  <c r="H22" i="21"/>
  <c r="J22" i="21"/>
  <c r="K22" i="21"/>
  <c r="L22" i="21"/>
  <c r="N22" i="21"/>
  <c r="O22" i="21"/>
  <c r="I22" i="42"/>
  <c r="D23" i="39"/>
  <c r="P22" i="20"/>
  <c r="D23" i="21"/>
  <c r="E23" i="21"/>
  <c r="F23" i="21"/>
  <c r="G23" i="21"/>
  <c r="H23" i="21"/>
  <c r="J23" i="21"/>
  <c r="K23" i="21"/>
  <c r="L23" i="21"/>
  <c r="N23" i="21"/>
  <c r="O23" i="21"/>
  <c r="I23" i="42"/>
  <c r="D24" i="39"/>
  <c r="P23" i="20"/>
  <c r="D24" i="21"/>
  <c r="E24" i="21"/>
  <c r="F24" i="21"/>
  <c r="G24" i="21"/>
  <c r="H24" i="21"/>
  <c r="J24" i="21"/>
  <c r="K24" i="21"/>
  <c r="L24" i="21"/>
  <c r="N24" i="21"/>
  <c r="O24" i="21"/>
  <c r="I24" i="42"/>
  <c r="D25" i="39"/>
  <c r="P24" i="20"/>
  <c r="D25" i="21"/>
  <c r="E25" i="21"/>
  <c r="F25" i="21"/>
  <c r="G25" i="21"/>
  <c r="H25" i="21"/>
  <c r="J25" i="21"/>
  <c r="K25" i="21"/>
  <c r="L25" i="21"/>
  <c r="N25" i="21"/>
  <c r="O25" i="21"/>
  <c r="I25" i="42"/>
  <c r="D26" i="39"/>
  <c r="P25" i="20"/>
  <c r="D26" i="21"/>
  <c r="E26" i="21"/>
  <c r="F26" i="21"/>
  <c r="G26" i="21"/>
  <c r="H26" i="21"/>
  <c r="J26" i="21"/>
  <c r="K26" i="21"/>
  <c r="L26" i="21"/>
  <c r="N26" i="21"/>
  <c r="O26" i="21"/>
  <c r="I26" i="42"/>
  <c r="D27" i="39"/>
  <c r="P26" i="20"/>
  <c r="D27" i="21"/>
  <c r="E27" i="21"/>
  <c r="F27" i="21"/>
  <c r="G27" i="21"/>
  <c r="H27" i="21"/>
  <c r="J27" i="21"/>
  <c r="K27" i="21"/>
  <c r="L27" i="21"/>
  <c r="N27" i="21"/>
  <c r="O27" i="21"/>
  <c r="I27" i="42"/>
  <c r="D28" i="39"/>
  <c r="P27" i="20"/>
  <c r="D28" i="21"/>
  <c r="E28" i="21"/>
  <c r="F28" i="21"/>
  <c r="G28" i="21"/>
  <c r="H28" i="21"/>
  <c r="J28" i="21"/>
  <c r="K28" i="21"/>
  <c r="L28" i="21"/>
  <c r="N28" i="21"/>
  <c r="O28" i="21"/>
  <c r="I28" i="42"/>
  <c r="D29" i="39"/>
  <c r="P28" i="20"/>
  <c r="D29" i="21"/>
  <c r="E29" i="21"/>
  <c r="F29" i="21"/>
  <c r="G29" i="21"/>
  <c r="H29" i="21"/>
  <c r="J29" i="21"/>
  <c r="K29" i="21"/>
  <c r="L29" i="21"/>
  <c r="N29" i="21"/>
  <c r="O29" i="21"/>
  <c r="I29" i="42"/>
  <c r="D30" i="39"/>
  <c r="P29" i="20"/>
  <c r="D30" i="21"/>
  <c r="E30" i="21"/>
  <c r="F30" i="21"/>
  <c r="G30" i="21"/>
  <c r="H30" i="21"/>
  <c r="J30" i="21"/>
  <c r="K30" i="21"/>
  <c r="L30" i="21"/>
  <c r="N30" i="21"/>
  <c r="O30" i="21"/>
  <c r="I30" i="42"/>
  <c r="D31" i="39"/>
  <c r="P30" i="20"/>
  <c r="D31" i="21"/>
  <c r="E31" i="21"/>
  <c r="F31" i="21"/>
  <c r="G31" i="21"/>
  <c r="H31" i="21"/>
  <c r="J31" i="21"/>
  <c r="K31" i="21"/>
  <c r="L31" i="21"/>
  <c r="N31" i="21"/>
  <c r="O31" i="21"/>
  <c r="B31" i="21"/>
  <c r="P31" i="21" s="1"/>
  <c r="I31" i="42"/>
  <c r="D32" i="39"/>
  <c r="P31" i="20"/>
  <c r="D32" i="21"/>
  <c r="E32" i="21"/>
  <c r="F32" i="21"/>
  <c r="G32" i="21"/>
  <c r="H32" i="21"/>
  <c r="J32" i="21"/>
  <c r="K32" i="21"/>
  <c r="L32" i="21"/>
  <c r="N32" i="21"/>
  <c r="O32" i="21"/>
  <c r="B32" i="21"/>
  <c r="P32" i="21" s="1"/>
  <c r="I32" i="42"/>
  <c r="D32" i="49"/>
  <c r="D33" i="39"/>
  <c r="D32" i="40" s="1"/>
  <c r="D33" i="21"/>
  <c r="E33" i="21"/>
  <c r="F33" i="21"/>
  <c r="G33" i="21"/>
  <c r="H33" i="21"/>
  <c r="J33" i="21"/>
  <c r="K33" i="21"/>
  <c r="L33" i="21"/>
  <c r="N33" i="21"/>
  <c r="O33" i="21"/>
  <c r="B33" i="21"/>
  <c r="P33" i="21" s="1"/>
  <c r="I31" i="44"/>
  <c r="E32" i="49"/>
  <c r="F13" i="40"/>
  <c r="F14" i="40"/>
  <c r="F15" i="40"/>
  <c r="F16" i="40"/>
  <c r="F17" i="40"/>
  <c r="F18" i="40"/>
  <c r="F19" i="40"/>
  <c r="F20" i="40"/>
  <c r="F21" i="40"/>
  <c r="F22" i="40"/>
  <c r="F23" i="40"/>
  <c r="F24" i="40"/>
  <c r="F25" i="40"/>
  <c r="F26" i="40"/>
  <c r="F27" i="40"/>
  <c r="F28" i="40"/>
  <c r="F29" i="40"/>
  <c r="F30" i="40"/>
  <c r="F32" i="49"/>
  <c r="G13" i="39"/>
  <c r="D13" i="34"/>
  <c r="E13" i="34"/>
  <c r="G13" i="34"/>
  <c r="H13" i="34"/>
  <c r="I13" i="34"/>
  <c r="J13" i="34"/>
  <c r="K13" i="34"/>
  <c r="M13" i="34"/>
  <c r="O13" i="34"/>
  <c r="F13" i="34"/>
  <c r="B13" i="34"/>
  <c r="P13" i="34" s="1"/>
  <c r="G13" i="43"/>
  <c r="G14" i="39"/>
  <c r="D14" i="34"/>
  <c r="E14" i="34"/>
  <c r="G14" i="34"/>
  <c r="H14" i="34"/>
  <c r="I14" i="34"/>
  <c r="J14" i="34"/>
  <c r="K14" i="34"/>
  <c r="M14" i="34"/>
  <c r="O14" i="34"/>
  <c r="F14" i="34"/>
  <c r="B14" i="34"/>
  <c r="P14" i="34" s="1"/>
  <c r="G14" i="43"/>
  <c r="G15" i="39"/>
  <c r="D15" i="34"/>
  <c r="E15" i="34"/>
  <c r="G15" i="34"/>
  <c r="H15" i="34"/>
  <c r="I15" i="34"/>
  <c r="J15" i="34"/>
  <c r="K15" i="34"/>
  <c r="M15" i="34"/>
  <c r="O15" i="34"/>
  <c r="F15" i="34"/>
  <c r="B15" i="34"/>
  <c r="P15" i="34" s="1"/>
  <c r="G15" i="43"/>
  <c r="G16" i="39"/>
  <c r="D16" i="34"/>
  <c r="E16" i="34"/>
  <c r="G16" i="34"/>
  <c r="H16" i="34"/>
  <c r="I16" i="34"/>
  <c r="J16" i="34"/>
  <c r="K16" i="34"/>
  <c r="M16" i="34"/>
  <c r="O16" i="34"/>
  <c r="F16" i="34"/>
  <c r="B16" i="34"/>
  <c r="P16" i="34" s="1"/>
  <c r="G16" i="43"/>
  <c r="G17" i="39"/>
  <c r="D17" i="34"/>
  <c r="E17" i="34"/>
  <c r="G17" i="34"/>
  <c r="H17" i="34"/>
  <c r="I17" i="34"/>
  <c r="J17" i="34"/>
  <c r="K17" i="34"/>
  <c r="M17" i="34"/>
  <c r="O17" i="34"/>
  <c r="F17" i="34"/>
  <c r="B17" i="34"/>
  <c r="P17" i="34" s="1"/>
  <c r="G17" i="43"/>
  <c r="G18" i="39"/>
  <c r="D18" i="34"/>
  <c r="E18" i="34"/>
  <c r="G18" i="34"/>
  <c r="H18" i="34"/>
  <c r="I18" i="34"/>
  <c r="J18" i="34"/>
  <c r="K18" i="34"/>
  <c r="M18" i="34"/>
  <c r="O18" i="34"/>
  <c r="F18" i="34"/>
  <c r="B18" i="34"/>
  <c r="P18" i="34" s="1"/>
  <c r="G18" i="43"/>
  <c r="G19" i="39"/>
  <c r="D19" i="34"/>
  <c r="E19" i="34"/>
  <c r="G19" i="34"/>
  <c r="H19" i="34"/>
  <c r="I19" i="34"/>
  <c r="J19" i="34"/>
  <c r="K19" i="34"/>
  <c r="M19" i="34"/>
  <c r="O19" i="34"/>
  <c r="F19" i="34"/>
  <c r="B19" i="34"/>
  <c r="P19" i="34" s="1"/>
  <c r="G19" i="43"/>
  <c r="G20" i="39"/>
  <c r="D20" i="34"/>
  <c r="E20" i="34"/>
  <c r="G20" i="34"/>
  <c r="H20" i="34"/>
  <c r="I20" i="34"/>
  <c r="J20" i="34"/>
  <c r="K20" i="34"/>
  <c r="M20" i="34"/>
  <c r="O20" i="34"/>
  <c r="F20" i="34"/>
  <c r="B20" i="34"/>
  <c r="P20" i="34" s="1"/>
  <c r="G20" i="43"/>
  <c r="G21" i="39"/>
  <c r="D21" i="34"/>
  <c r="E21" i="34"/>
  <c r="G21" i="34"/>
  <c r="H21" i="34"/>
  <c r="I21" i="34"/>
  <c r="J21" i="34"/>
  <c r="K21" i="34"/>
  <c r="M21" i="34"/>
  <c r="O21" i="34"/>
  <c r="F21" i="34"/>
  <c r="B21" i="34"/>
  <c r="P21" i="34" s="1"/>
  <c r="G21" i="43"/>
  <c r="G22" i="39"/>
  <c r="D22" i="34"/>
  <c r="E22" i="34"/>
  <c r="G22" i="34"/>
  <c r="H22" i="34"/>
  <c r="I22" i="34"/>
  <c r="J22" i="34"/>
  <c r="K22" i="34"/>
  <c r="M22" i="34"/>
  <c r="O22" i="34"/>
  <c r="F22" i="34"/>
  <c r="B22" i="34"/>
  <c r="P22" i="34" s="1"/>
  <c r="G22" i="43"/>
  <c r="G23" i="39"/>
  <c r="D23" i="34"/>
  <c r="E23" i="34"/>
  <c r="G23" i="34"/>
  <c r="H23" i="34"/>
  <c r="I23" i="34"/>
  <c r="J23" i="34"/>
  <c r="K23" i="34"/>
  <c r="M23" i="34"/>
  <c r="O23" i="34"/>
  <c r="F23" i="34"/>
  <c r="B23" i="34"/>
  <c r="P23" i="34" s="1"/>
  <c r="G23" i="43"/>
  <c r="G24" i="39"/>
  <c r="D24" i="34"/>
  <c r="E24" i="34"/>
  <c r="G24" i="34"/>
  <c r="H24" i="34"/>
  <c r="I24" i="34"/>
  <c r="J24" i="34"/>
  <c r="K24" i="34"/>
  <c r="M24" i="34"/>
  <c r="O24" i="34"/>
  <c r="F24" i="34"/>
  <c r="B24" i="34"/>
  <c r="P24" i="34" s="1"/>
  <c r="G24" i="43"/>
  <c r="G25" i="39"/>
  <c r="D25" i="34"/>
  <c r="E25" i="34"/>
  <c r="G25" i="34"/>
  <c r="H25" i="34"/>
  <c r="I25" i="34"/>
  <c r="J25" i="34"/>
  <c r="K25" i="34"/>
  <c r="M25" i="34"/>
  <c r="O25" i="34"/>
  <c r="F25" i="34"/>
  <c r="B25" i="34"/>
  <c r="P25" i="34" s="1"/>
  <c r="G25" i="43"/>
  <c r="G26" i="39"/>
  <c r="D26" i="34"/>
  <c r="E26" i="34"/>
  <c r="G26" i="34"/>
  <c r="H26" i="34"/>
  <c r="I26" i="34"/>
  <c r="J26" i="34"/>
  <c r="K26" i="34"/>
  <c r="M26" i="34"/>
  <c r="O26" i="34"/>
  <c r="F26" i="34"/>
  <c r="B26" i="34"/>
  <c r="P26" i="34" s="1"/>
  <c r="G26" i="43"/>
  <c r="G27" i="39"/>
  <c r="D27" i="34"/>
  <c r="E27" i="34"/>
  <c r="G27" i="34"/>
  <c r="H27" i="34"/>
  <c r="I27" i="34"/>
  <c r="J27" i="34"/>
  <c r="K27" i="34"/>
  <c r="M27" i="34"/>
  <c r="O27" i="34"/>
  <c r="F27" i="34"/>
  <c r="B27" i="34"/>
  <c r="P27" i="34" s="1"/>
  <c r="G27" i="43"/>
  <c r="G28" i="39"/>
  <c r="D28" i="34"/>
  <c r="E28" i="34"/>
  <c r="G28" i="34"/>
  <c r="H28" i="34"/>
  <c r="I28" i="34"/>
  <c r="J28" i="34"/>
  <c r="K28" i="34"/>
  <c r="M28" i="34"/>
  <c r="O28" i="34"/>
  <c r="F28" i="34"/>
  <c r="B28" i="34"/>
  <c r="P28" i="34" s="1"/>
  <c r="G28" i="43"/>
  <c r="G29" i="39"/>
  <c r="D29" i="34"/>
  <c r="E29" i="34"/>
  <c r="G29" i="34"/>
  <c r="H29" i="34"/>
  <c r="I29" i="34"/>
  <c r="J29" i="34"/>
  <c r="K29" i="34"/>
  <c r="M29" i="34"/>
  <c r="F29" i="34"/>
  <c r="O29" i="34"/>
  <c r="B29" i="34"/>
  <c r="P29" i="34" s="1"/>
  <c r="G29" i="43"/>
  <c r="B13" i="51"/>
  <c r="C13" i="51"/>
  <c r="H13" i="51"/>
  <c r="B14" i="51"/>
  <c r="C14" i="51"/>
  <c r="H14" i="51"/>
  <c r="B13" i="40"/>
  <c r="I14" i="39"/>
  <c r="B15" i="51"/>
  <c r="C15" i="51"/>
  <c r="H15" i="51"/>
  <c r="B14" i="40"/>
  <c r="I15" i="39"/>
  <c r="B16" i="51"/>
  <c r="C16" i="51"/>
  <c r="H16" i="51"/>
  <c r="B15" i="40"/>
  <c r="I16" i="39"/>
  <c r="B17" i="51"/>
  <c r="C17" i="51"/>
  <c r="H17" i="51"/>
  <c r="B17" i="59"/>
  <c r="C17" i="59"/>
  <c r="B16" i="40"/>
  <c r="I17" i="39"/>
  <c r="I16" i="40" s="1"/>
  <c r="B18" i="51"/>
  <c r="C18" i="51"/>
  <c r="H18" i="51"/>
  <c r="B18" i="59"/>
  <c r="C18" i="59"/>
  <c r="B17" i="40"/>
  <c r="I18" i="39"/>
  <c r="I17" i="40" s="1"/>
  <c r="B19" i="51"/>
  <c r="C19" i="51"/>
  <c r="H19" i="51"/>
  <c r="B19" i="59"/>
  <c r="C19" i="59"/>
  <c r="B18" i="40"/>
  <c r="I19" i="39"/>
  <c r="I18" i="40" s="1"/>
  <c r="B20" i="51"/>
  <c r="C20" i="51"/>
  <c r="H20" i="51"/>
  <c r="B20" i="59"/>
  <c r="C20" i="59"/>
  <c r="B19" i="40"/>
  <c r="I20" i="39"/>
  <c r="I19" i="40" s="1"/>
  <c r="B21" i="51"/>
  <c r="C21" i="51"/>
  <c r="H21" i="51"/>
  <c r="B21" i="59"/>
  <c r="C21" i="59"/>
  <c r="B20" i="40"/>
  <c r="I21" i="39"/>
  <c r="I20" i="40" s="1"/>
  <c r="B22" i="51"/>
  <c r="C22" i="51"/>
  <c r="H22" i="51"/>
  <c r="B22" i="59"/>
  <c r="C22" i="59"/>
  <c r="B21" i="40"/>
  <c r="I22" i="39"/>
  <c r="I21" i="40" s="1"/>
  <c r="B23" i="51"/>
  <c r="C23" i="51"/>
  <c r="H23" i="51"/>
  <c r="B23" i="59"/>
  <c r="C23" i="59"/>
  <c r="B22" i="40"/>
  <c r="I23" i="39"/>
  <c r="I22" i="40" s="1"/>
  <c r="B24" i="51"/>
  <c r="C24" i="51"/>
  <c r="H24" i="51"/>
  <c r="B24" i="59"/>
  <c r="C24" i="59"/>
  <c r="I24" i="63"/>
  <c r="B24" i="63"/>
  <c r="C24" i="63"/>
  <c r="B23" i="40"/>
  <c r="I24" i="39"/>
  <c r="I23" i="40" s="1"/>
  <c r="B25" i="51"/>
  <c r="C25" i="51"/>
  <c r="H25" i="51"/>
  <c r="B25" i="59"/>
  <c r="C25" i="59"/>
  <c r="I25" i="63"/>
  <c r="B25" i="63"/>
  <c r="C25" i="63"/>
  <c r="B24" i="40"/>
  <c r="I25" i="39"/>
  <c r="I24" i="40" s="1"/>
  <c r="B26" i="51"/>
  <c r="C26" i="51"/>
  <c r="H26" i="51"/>
  <c r="B26" i="59"/>
  <c r="C26" i="59"/>
  <c r="I26" i="63"/>
  <c r="B26" i="63"/>
  <c r="C26" i="63"/>
  <c r="B25" i="40"/>
  <c r="I26" i="39"/>
  <c r="I25" i="40" s="1"/>
  <c r="B27" i="51"/>
  <c r="C27" i="51"/>
  <c r="H27" i="51"/>
  <c r="B27" i="59"/>
  <c r="C27" i="59"/>
  <c r="I27" i="63"/>
  <c r="B27" i="63"/>
  <c r="C27" i="63"/>
  <c r="B26" i="40"/>
  <c r="I27" i="39"/>
  <c r="I26" i="40" s="1"/>
  <c r="B28" i="51"/>
  <c r="C28" i="51"/>
  <c r="H28" i="51"/>
  <c r="B28" i="59"/>
  <c r="C28" i="59"/>
  <c r="I28" i="63"/>
  <c r="B28" i="63"/>
  <c r="C28" i="63"/>
  <c r="B27" i="40"/>
  <c r="I28" i="39"/>
  <c r="I27" i="40" s="1"/>
  <c r="B29" i="51"/>
  <c r="C29" i="51"/>
  <c r="H29" i="51"/>
  <c r="B29" i="59"/>
  <c r="C29" i="59"/>
  <c r="I29" i="63"/>
  <c r="B29" i="63"/>
  <c r="C29" i="63"/>
  <c r="I29" i="71"/>
  <c r="B29" i="71"/>
  <c r="C29" i="71"/>
  <c r="H29" i="71"/>
  <c r="B28" i="40"/>
  <c r="I29" i="39"/>
  <c r="I28" i="40" s="1"/>
  <c r="B30" i="47"/>
  <c r="C30" i="47"/>
  <c r="F30" i="47"/>
  <c r="H30" i="47"/>
  <c r="B30" i="51"/>
  <c r="C30" i="51"/>
  <c r="H30" i="51"/>
  <c r="B30" i="53"/>
  <c r="C30" i="53"/>
  <c r="E30" i="53"/>
  <c r="H30" i="53"/>
  <c r="B30" i="55"/>
  <c r="C30" i="55"/>
  <c r="H30" i="55"/>
  <c r="B30" i="57"/>
  <c r="C30" i="57"/>
  <c r="D30" i="57"/>
  <c r="E30" i="57"/>
  <c r="F30" i="57"/>
  <c r="H30" i="57"/>
  <c r="B30" i="59"/>
  <c r="C30" i="59"/>
  <c r="I30" i="63"/>
  <c r="B30" i="63"/>
  <c r="C30" i="63"/>
  <c r="I30" i="67"/>
  <c r="B30" i="67"/>
  <c r="C30" i="67"/>
  <c r="D30" i="67"/>
  <c r="E30" i="67"/>
  <c r="H30" i="67"/>
  <c r="I30" i="71"/>
  <c r="B30" i="71"/>
  <c r="C30" i="71"/>
  <c r="H30" i="71"/>
  <c r="B29" i="40"/>
  <c r="B31" i="47"/>
  <c r="C31" i="47"/>
  <c r="F31" i="47"/>
  <c r="H31" i="47"/>
  <c r="B31" i="51"/>
  <c r="C31" i="51"/>
  <c r="H31" i="51"/>
  <c r="B31" i="53"/>
  <c r="C31" i="53"/>
  <c r="E31" i="53"/>
  <c r="H31" i="53"/>
  <c r="B31" i="55"/>
  <c r="C31" i="55"/>
  <c r="H31" i="55"/>
  <c r="B31" i="57"/>
  <c r="C31" i="57"/>
  <c r="D31" i="57"/>
  <c r="E31" i="57"/>
  <c r="F31" i="57"/>
  <c r="H31" i="57"/>
  <c r="B31" i="59"/>
  <c r="C31" i="59"/>
  <c r="I31" i="63"/>
  <c r="B31" i="63"/>
  <c r="C31" i="63"/>
  <c r="H31" i="63"/>
  <c r="I31" i="67"/>
  <c r="B31" i="67"/>
  <c r="C31" i="67"/>
  <c r="D31" i="67"/>
  <c r="H31" i="67"/>
  <c r="I31" i="71"/>
  <c r="B31" i="71"/>
  <c r="C31" i="71"/>
  <c r="H31" i="71"/>
  <c r="B30" i="40"/>
  <c r="B32" i="51"/>
  <c r="H32" i="51"/>
  <c r="C32" i="53"/>
  <c r="B32" i="53"/>
  <c r="E32" i="53"/>
  <c r="H32" i="53"/>
  <c r="B32" i="55"/>
  <c r="H32" i="55"/>
  <c r="B32" i="57"/>
  <c r="D32" i="57"/>
  <c r="E32" i="57"/>
  <c r="H32" i="57"/>
  <c r="B32" i="59"/>
  <c r="H32" i="59"/>
  <c r="B31" i="40"/>
  <c r="C14" i="41"/>
  <c r="C13" i="40"/>
  <c r="C15" i="41"/>
  <c r="C14" i="40"/>
  <c r="C16" i="41"/>
  <c r="C15" i="40"/>
  <c r="C17" i="41"/>
  <c r="C16" i="40"/>
  <c r="C18" i="41"/>
  <c r="C17" i="40"/>
  <c r="C19" i="41"/>
  <c r="C18" i="40"/>
  <c r="C20" i="41"/>
  <c r="C19" i="40"/>
  <c r="C21" i="41"/>
  <c r="C20" i="40"/>
  <c r="C22" i="41"/>
  <c r="C21" i="40"/>
  <c r="C23" i="41"/>
  <c r="C22" i="40"/>
  <c r="C24" i="41"/>
  <c r="C23" i="40"/>
  <c r="C25" i="41"/>
  <c r="C24" i="40"/>
  <c r="C26" i="41"/>
  <c r="C25" i="40"/>
  <c r="C27" i="41"/>
  <c r="C26" i="40"/>
  <c r="C28" i="41"/>
  <c r="C27" i="40"/>
  <c r="C29" i="41"/>
  <c r="C28" i="40"/>
  <c r="B30" i="49"/>
  <c r="C30" i="49"/>
  <c r="H30" i="49"/>
  <c r="C29" i="40"/>
  <c r="B31" i="49"/>
  <c r="C31" i="49"/>
  <c r="H31" i="49"/>
  <c r="C30" i="40"/>
  <c r="E14" i="41"/>
  <c r="E13" i="40"/>
  <c r="E15" i="41"/>
  <c r="E14" i="40"/>
  <c r="E16" i="41"/>
  <c r="E15" i="40"/>
  <c r="E17" i="41"/>
  <c r="E16" i="40"/>
  <c r="E18" i="41"/>
  <c r="E17" i="40"/>
  <c r="E19" i="41"/>
  <c r="E18" i="40"/>
  <c r="E20" i="41"/>
  <c r="E19" i="40"/>
  <c r="E21" i="41"/>
  <c r="E20" i="40"/>
  <c r="E22" i="41"/>
  <c r="E21" i="40"/>
  <c r="E23" i="41"/>
  <c r="E22" i="40"/>
  <c r="E24" i="41"/>
  <c r="E23" i="40"/>
  <c r="E25" i="41"/>
  <c r="E24" i="40"/>
  <c r="E26" i="41"/>
  <c r="E25" i="40"/>
  <c r="E27" i="41"/>
  <c r="E26" i="40"/>
  <c r="E28" i="41"/>
  <c r="E27" i="40"/>
  <c r="E29" i="41"/>
  <c r="E28" i="40"/>
  <c r="E29" i="40"/>
  <c r="E30" i="40"/>
  <c r="E31" i="40"/>
  <c r="F31" i="40"/>
  <c r="G13" i="51"/>
  <c r="G14" i="51"/>
  <c r="G15" i="51"/>
  <c r="G16" i="51"/>
  <c r="G17" i="51"/>
  <c r="G18" i="51"/>
  <c r="G19" i="51"/>
  <c r="G20" i="51"/>
  <c r="G21" i="51"/>
  <c r="G22" i="51"/>
  <c r="G23" i="51"/>
  <c r="G24" i="51"/>
  <c r="G25" i="51"/>
  <c r="G26" i="51"/>
  <c r="G27" i="51"/>
  <c r="G28" i="51"/>
  <c r="G29" i="51"/>
  <c r="G29" i="71"/>
  <c r="G30" i="39"/>
  <c r="D30" i="34"/>
  <c r="E30" i="34"/>
  <c r="F30" i="34"/>
  <c r="G30" i="34"/>
  <c r="H30" i="34"/>
  <c r="I30" i="34"/>
  <c r="J30" i="34"/>
  <c r="K30" i="34"/>
  <c r="M30" i="34"/>
  <c r="O30" i="34"/>
  <c r="B30" i="34"/>
  <c r="P30" i="34" s="1"/>
  <c r="G30" i="43"/>
  <c r="G30" i="47"/>
  <c r="G30" i="49"/>
  <c r="G30" i="51"/>
  <c r="G30" i="53"/>
  <c r="G30" i="55"/>
  <c r="G30" i="57"/>
  <c r="G30" i="59"/>
  <c r="G30" i="63"/>
  <c r="G30" i="67"/>
  <c r="G30" i="71"/>
  <c r="G31" i="39"/>
  <c r="D31" i="34"/>
  <c r="E31" i="34"/>
  <c r="F31" i="34"/>
  <c r="G31" i="34"/>
  <c r="H31" i="34"/>
  <c r="I31" i="34"/>
  <c r="J31" i="34"/>
  <c r="K31" i="34"/>
  <c r="M31" i="34"/>
  <c r="O31" i="34"/>
  <c r="B31" i="34"/>
  <c r="P31" i="34" s="1"/>
  <c r="G31" i="43"/>
  <c r="G31" i="47"/>
  <c r="G31" i="49"/>
  <c r="G31" i="51"/>
  <c r="G31" i="53"/>
  <c r="G31" i="55"/>
  <c r="G31" i="57"/>
  <c r="G31" i="59"/>
  <c r="G31" i="63"/>
  <c r="G31" i="67"/>
  <c r="G31" i="71"/>
  <c r="G32" i="39"/>
  <c r="D32" i="34"/>
  <c r="E32" i="34"/>
  <c r="F32" i="34"/>
  <c r="G32" i="34"/>
  <c r="H32" i="34"/>
  <c r="I32" i="34"/>
  <c r="J32" i="34"/>
  <c r="K32" i="34"/>
  <c r="M32" i="34"/>
  <c r="O32" i="34"/>
  <c r="B32" i="34"/>
  <c r="P32" i="34" s="1"/>
  <c r="G32" i="43"/>
  <c r="G32" i="49"/>
  <c r="G32" i="51"/>
  <c r="G32" i="53"/>
  <c r="G32" i="55"/>
  <c r="G32" i="57"/>
  <c r="G32" i="59"/>
  <c r="G33" i="39"/>
  <c r="D33" i="34"/>
  <c r="E33" i="34"/>
  <c r="F33" i="34"/>
  <c r="G33" i="34"/>
  <c r="H33" i="34"/>
  <c r="I33" i="34"/>
  <c r="J33" i="34"/>
  <c r="K33" i="34"/>
  <c r="M33" i="34"/>
  <c r="O33" i="34"/>
  <c r="B33" i="34"/>
  <c r="P33" i="34" s="1"/>
  <c r="H17" i="59"/>
  <c r="H18" i="59"/>
  <c r="H19" i="59"/>
  <c r="H20" i="59"/>
  <c r="H21" i="59"/>
  <c r="H22" i="59"/>
  <c r="H23" i="59"/>
  <c r="H24" i="59"/>
  <c r="H24" i="41"/>
  <c r="H24" i="63"/>
  <c r="H25" i="59"/>
  <c r="H25" i="41"/>
  <c r="H24" i="40"/>
  <c r="H25" i="63"/>
  <c r="H26" i="59"/>
  <c r="H26" i="41"/>
  <c r="H25" i="40"/>
  <c r="H26" i="63"/>
  <c r="H27" i="59"/>
  <c r="H27" i="41"/>
  <c r="H26" i="40"/>
  <c r="H27" i="63"/>
  <c r="H28" i="59"/>
  <c r="H28" i="41"/>
  <c r="H27" i="40"/>
  <c r="H28" i="63"/>
  <c r="H29" i="59"/>
  <c r="H29" i="41"/>
  <c r="H28" i="40"/>
  <c r="H29" i="63"/>
  <c r="H30" i="59"/>
  <c r="H29" i="40"/>
  <c r="H30" i="63"/>
  <c r="H31" i="59"/>
  <c r="H30" i="40"/>
  <c r="G32" i="40" l="1"/>
  <c r="G33" i="40"/>
  <c r="I32" i="39"/>
  <c r="I33" i="39"/>
  <c r="C32" i="41"/>
  <c r="D32" i="41"/>
  <c r="E32" i="41"/>
  <c r="F32" i="41"/>
  <c r="G32" i="41"/>
  <c r="B32" i="41"/>
  <c r="I32" i="59"/>
  <c r="I32" i="57"/>
  <c r="I32" i="55"/>
  <c r="I32" i="53"/>
  <c r="I32" i="51"/>
  <c r="I32" i="49"/>
  <c r="G31" i="40"/>
  <c r="G30" i="40"/>
  <c r="G29" i="40"/>
  <c r="I31" i="49"/>
  <c r="I30" i="49"/>
  <c r="I31" i="39"/>
  <c r="I31" i="59"/>
  <c r="I31" i="57"/>
  <c r="I31" i="55"/>
  <c r="I31" i="53"/>
  <c r="I31" i="51"/>
  <c r="I31" i="47"/>
  <c r="I30" i="39"/>
  <c r="I30" i="59"/>
  <c r="I30" i="57"/>
  <c r="I30" i="55"/>
  <c r="I30" i="53"/>
  <c r="I30" i="51"/>
  <c r="I30" i="47"/>
  <c r="B29" i="41"/>
  <c r="I29" i="59"/>
  <c r="I29" i="51"/>
  <c r="B28" i="41"/>
  <c r="I28" i="59"/>
  <c r="I28" i="51"/>
  <c r="B27" i="41"/>
  <c r="I27" i="59"/>
  <c r="I27" i="51"/>
  <c r="B26" i="41"/>
  <c r="I26" i="59"/>
  <c r="I26" i="51"/>
  <c r="B25" i="41"/>
  <c r="I25" i="59"/>
  <c r="I25" i="51"/>
  <c r="B24" i="41"/>
  <c r="I24" i="59"/>
  <c r="I24" i="51"/>
  <c r="B23" i="41"/>
  <c r="I23" i="59"/>
  <c r="I23" i="51"/>
  <c r="B22" i="41"/>
  <c r="I22" i="59"/>
  <c r="I22" i="51"/>
  <c r="B21" i="41"/>
  <c r="I21" i="59"/>
  <c r="I21" i="51"/>
  <c r="B20" i="41"/>
  <c r="I20" i="59"/>
  <c r="I20" i="51"/>
  <c r="B19" i="41"/>
  <c r="I19" i="59"/>
  <c r="I19" i="51"/>
  <c r="B18" i="41"/>
  <c r="I18" i="59"/>
  <c r="I18" i="51"/>
  <c r="B17" i="41"/>
  <c r="I17" i="59"/>
  <c r="I17" i="51"/>
  <c r="I15" i="40"/>
  <c r="H16" i="41"/>
  <c r="B16" i="41"/>
  <c r="I16" i="51"/>
  <c r="I14" i="40"/>
  <c r="H15" i="41"/>
  <c r="B15" i="41"/>
  <c r="I15" i="51"/>
  <c r="H14" i="41"/>
  <c r="B14" i="41"/>
  <c r="I14" i="51"/>
  <c r="I13" i="51"/>
  <c r="G29" i="41"/>
  <c r="G28" i="40"/>
  <c r="G28" i="41"/>
  <c r="G27" i="40"/>
  <c r="G27" i="41"/>
  <c r="G26" i="40"/>
  <c r="G26" i="41"/>
  <c r="G25" i="40"/>
  <c r="G25" i="41"/>
  <c r="G24" i="40"/>
  <c r="G24" i="41"/>
  <c r="G23" i="40"/>
  <c r="G23" i="41"/>
  <c r="G22" i="40"/>
  <c r="G22" i="41"/>
  <c r="G21" i="40"/>
  <c r="G21" i="41"/>
  <c r="G20" i="40"/>
  <c r="G20" i="41"/>
  <c r="G19" i="40"/>
  <c r="G19" i="41"/>
  <c r="G18" i="40"/>
  <c r="G18" i="41"/>
  <c r="G17" i="40"/>
  <c r="G17" i="41"/>
  <c r="G16" i="40"/>
  <c r="G16" i="41"/>
  <c r="G15" i="40"/>
  <c r="G15" i="41"/>
  <c r="G14" i="40"/>
  <c r="G14" i="41"/>
  <c r="G13" i="40"/>
  <c r="F29" i="41"/>
  <c r="F28" i="41"/>
  <c r="F27" i="41"/>
  <c r="F26" i="41"/>
  <c r="F25" i="41"/>
  <c r="F24" i="41"/>
  <c r="F23" i="41"/>
  <c r="F22" i="41"/>
  <c r="F21" i="41"/>
  <c r="F20" i="41"/>
  <c r="F19" i="41"/>
  <c r="F18" i="41"/>
  <c r="F17" i="41"/>
  <c r="F16" i="41"/>
  <c r="F15" i="41"/>
  <c r="F14" i="41"/>
  <c r="B32" i="45"/>
  <c r="D32" i="45"/>
  <c r="F32" i="45"/>
  <c r="G32" i="45"/>
  <c r="H32" i="45"/>
  <c r="C32" i="45"/>
  <c r="E32" i="45"/>
  <c r="B31" i="45"/>
  <c r="C31" i="45"/>
  <c r="D31" i="45"/>
  <c r="F31" i="45"/>
  <c r="G31" i="45"/>
  <c r="H31" i="45"/>
  <c r="E31" i="45"/>
  <c r="B32" i="43"/>
  <c r="E32" i="43"/>
  <c r="F32" i="43"/>
  <c r="H32" i="43"/>
  <c r="C32" i="43"/>
  <c r="D32" i="43"/>
  <c r="D31" i="40"/>
  <c r="B31" i="43"/>
  <c r="C31" i="43"/>
  <c r="E31" i="43"/>
  <c r="H31" i="43"/>
  <c r="F31" i="43"/>
  <c r="D31" i="43"/>
  <c r="D30" i="40"/>
  <c r="B30" i="43"/>
  <c r="C30" i="43"/>
  <c r="E30" i="43"/>
  <c r="H30" i="43"/>
  <c r="F30" i="43"/>
  <c r="D30" i="43"/>
  <c r="P30" i="21"/>
  <c r="D29" i="40"/>
  <c r="B29" i="43"/>
  <c r="C29" i="43"/>
  <c r="E29" i="43"/>
  <c r="H29" i="43"/>
  <c r="F29" i="43"/>
  <c r="D29" i="43"/>
  <c r="P29" i="21"/>
  <c r="D29" i="41"/>
  <c r="D28" i="40"/>
  <c r="B28" i="43"/>
  <c r="C28" i="43"/>
  <c r="E28" i="43"/>
  <c r="H28" i="43"/>
  <c r="F28" i="43"/>
  <c r="D28" i="43"/>
  <c r="P28" i="21"/>
  <c r="D28" i="41"/>
  <c r="D27" i="40"/>
  <c r="B27" i="43"/>
  <c r="C27" i="43"/>
  <c r="E27" i="43"/>
  <c r="H27" i="43"/>
  <c r="F27" i="43"/>
  <c r="D27" i="43"/>
  <c r="P27" i="21"/>
  <c r="D27" i="41"/>
  <c r="D26" i="40"/>
  <c r="B26" i="43"/>
  <c r="C26" i="43"/>
  <c r="E26" i="43"/>
  <c r="H26" i="43"/>
  <c r="F26" i="43"/>
  <c r="D26" i="43"/>
  <c r="P26" i="21"/>
  <c r="D26" i="41"/>
  <c r="D25" i="40"/>
  <c r="B25" i="43"/>
  <c r="C25" i="43"/>
  <c r="E25" i="43"/>
  <c r="H25" i="43"/>
  <c r="F25" i="43"/>
  <c r="D25" i="43"/>
  <c r="P25" i="21"/>
  <c r="D25" i="41"/>
  <c r="D24" i="40"/>
  <c r="B24" i="43"/>
  <c r="C24" i="43"/>
  <c r="E24" i="43"/>
  <c r="H24" i="43"/>
  <c r="F24" i="43"/>
  <c r="D24" i="43"/>
  <c r="P24" i="21"/>
  <c r="D24" i="41"/>
  <c r="D23" i="40"/>
  <c r="B23" i="43"/>
  <c r="C23" i="43"/>
  <c r="E23" i="43"/>
  <c r="H23" i="43"/>
  <c r="F23" i="43"/>
  <c r="D23" i="43"/>
  <c r="P23" i="21"/>
  <c r="D23" i="41"/>
  <c r="D22" i="40"/>
  <c r="B22" i="43"/>
  <c r="C22" i="43"/>
  <c r="E22" i="43"/>
  <c r="H22" i="43"/>
  <c r="F22" i="43"/>
  <c r="D22" i="43"/>
  <c r="P22" i="21"/>
  <c r="D22" i="41"/>
  <c r="D21" i="40"/>
  <c r="B21" i="43"/>
  <c r="C21" i="43"/>
  <c r="E21" i="43"/>
  <c r="H21" i="43"/>
  <c r="F21" i="43"/>
  <c r="D21" i="43"/>
  <c r="P21" i="21"/>
  <c r="D21" i="41"/>
  <c r="D20" i="40"/>
  <c r="B20" i="43"/>
  <c r="C20" i="43"/>
  <c r="E20" i="43"/>
  <c r="H20" i="43"/>
  <c r="F20" i="43"/>
  <c r="D20" i="43"/>
  <c r="P20" i="21"/>
  <c r="D20" i="41"/>
  <c r="D19" i="40"/>
  <c r="B19" i="43"/>
  <c r="C19" i="43"/>
  <c r="E19" i="43"/>
  <c r="H19" i="43"/>
  <c r="F19" i="43"/>
  <c r="D19" i="43"/>
  <c r="P19" i="21"/>
  <c r="D19" i="41"/>
  <c r="D18" i="40"/>
  <c r="B18" i="43"/>
  <c r="C18" i="43"/>
  <c r="E18" i="43"/>
  <c r="H18" i="43"/>
  <c r="F18" i="43"/>
  <c r="D18" i="43"/>
  <c r="P18" i="21"/>
  <c r="D18" i="41"/>
  <c r="D17" i="40"/>
  <c r="B17" i="43"/>
  <c r="C17" i="43"/>
  <c r="E17" i="43"/>
  <c r="H17" i="43"/>
  <c r="F17" i="43"/>
  <c r="D17" i="43"/>
  <c r="P17" i="21"/>
  <c r="D17" i="41"/>
  <c r="D16" i="40"/>
  <c r="B16" i="43"/>
  <c r="C16" i="43"/>
  <c r="E16" i="43"/>
  <c r="H16" i="43"/>
  <c r="F16" i="43"/>
  <c r="D16" i="43"/>
  <c r="P16" i="21"/>
  <c r="D16" i="41"/>
  <c r="D15" i="40"/>
  <c r="B15" i="43"/>
  <c r="C15" i="43"/>
  <c r="E15" i="43"/>
  <c r="H15" i="43"/>
  <c r="F15" i="43"/>
  <c r="D15" i="43"/>
  <c r="P15" i="21"/>
  <c r="D15" i="41"/>
  <c r="D14" i="40"/>
  <c r="B14" i="43"/>
  <c r="C14" i="43"/>
  <c r="E14" i="43"/>
  <c r="H14" i="43"/>
  <c r="F14" i="43"/>
  <c r="D14" i="43"/>
  <c r="P14" i="21"/>
  <c r="D14" i="41"/>
  <c r="D13" i="40"/>
  <c r="B13" i="43"/>
  <c r="C13" i="43"/>
  <c r="E13" i="43"/>
  <c r="H13" i="43"/>
  <c r="F13" i="43"/>
  <c r="D13" i="43"/>
  <c r="P13" i="21"/>
  <c r="I13" i="39"/>
  <c r="I32" i="40" l="1"/>
  <c r="C33" i="41"/>
  <c r="D33" i="41"/>
  <c r="E33" i="41"/>
  <c r="F33" i="41"/>
  <c r="G33" i="41"/>
  <c r="I33" i="40"/>
  <c r="B33" i="41"/>
  <c r="I33" i="41" s="1"/>
  <c r="C30" i="41"/>
  <c r="D30" i="41"/>
  <c r="E30" i="41"/>
  <c r="F30" i="41"/>
  <c r="G30" i="41"/>
  <c r="H30" i="41"/>
  <c r="B30" i="41"/>
  <c r="C31" i="41"/>
  <c r="D31" i="41"/>
  <c r="E31" i="41"/>
  <c r="F31" i="41"/>
  <c r="G31" i="41"/>
  <c r="B31" i="41"/>
  <c r="I32" i="45"/>
  <c r="I32" i="43"/>
  <c r="H13" i="41"/>
  <c r="E13" i="41"/>
  <c r="C13" i="41"/>
  <c r="B13" i="41"/>
  <c r="F13" i="41"/>
  <c r="D13" i="41"/>
  <c r="I13" i="43"/>
  <c r="I14" i="43"/>
  <c r="I15" i="43"/>
  <c r="I16" i="43"/>
  <c r="I17" i="43"/>
  <c r="I18" i="43"/>
  <c r="I19" i="43"/>
  <c r="I20" i="43"/>
  <c r="I21" i="43"/>
  <c r="I22" i="43"/>
  <c r="I23" i="43"/>
  <c r="I24" i="43"/>
  <c r="I25" i="43"/>
  <c r="I26" i="43"/>
  <c r="I27" i="43"/>
  <c r="I28" i="43"/>
  <c r="I29" i="43"/>
  <c r="I30" i="43"/>
  <c r="I31" i="43"/>
  <c r="I31" i="45"/>
  <c r="G13" i="41"/>
  <c r="I14" i="41"/>
  <c r="I13" i="40"/>
  <c r="I15" i="41"/>
  <c r="I16" i="41"/>
  <c r="I17" i="41"/>
  <c r="I18" i="41"/>
  <c r="I19" i="41"/>
  <c r="I20" i="41"/>
  <c r="I21" i="41"/>
  <c r="I22" i="41"/>
  <c r="I23" i="41"/>
  <c r="I24" i="41"/>
  <c r="I25" i="41"/>
  <c r="I26" i="41"/>
  <c r="I27" i="41"/>
  <c r="I28" i="41"/>
  <c r="I29" i="41"/>
  <c r="I29" i="40"/>
  <c r="I30" i="40"/>
  <c r="H31" i="41"/>
  <c r="I31" i="40"/>
  <c r="I32" i="41" l="1"/>
  <c r="I31" i="41"/>
  <c r="I30" i="41"/>
  <c r="I13" i="41"/>
</calcChain>
</file>

<file path=xl/sharedStrings.xml><?xml version="1.0" encoding="utf-8"?>
<sst xmlns="http://schemas.openxmlformats.org/spreadsheetml/2006/main" count="5917" uniqueCount="452">
  <si>
    <t>Observatorio Nacional de Datos de Transporte</t>
  </si>
  <si>
    <t>Centro Tecnológico de Transporte, Tránsito y Seguridad Vial</t>
  </si>
  <si>
    <t>Universidad Tecnológica Nacional</t>
  </si>
  <si>
    <t>Sección</t>
  </si>
  <si>
    <t>Transporte de cargas y logística</t>
  </si>
  <si>
    <t>Cuadro</t>
  </si>
  <si>
    <t>Descripción</t>
  </si>
  <si>
    <t>Fuente</t>
  </si>
  <si>
    <t>CNRT</t>
  </si>
  <si>
    <t xml:space="preserve">Último dato disponible </t>
  </si>
  <si>
    <t xml:space="preserve">Fecha de actualización </t>
  </si>
  <si>
    <t>Período</t>
  </si>
  <si>
    <t>ABONOS Y FERTILIZANTES</t>
  </si>
  <si>
    <t>ACEITES</t>
  </si>
  <si>
    <t>COMBUSTIBLES</t>
  </si>
  <si>
    <t>CONTENEDORES</t>
  </si>
  <si>
    <t>MADERAS</t>
  </si>
  <si>
    <t>MANUFACTURAS</t>
  </si>
  <si>
    <t>MATERIAL DE VÍA</t>
  </si>
  <si>
    <t>MINERALES Y MATERIALES DE CONSTRUCCIÓN</t>
  </si>
  <si>
    <t>OTROS PRODUCTOS ALIMENTICIOS</t>
  </si>
  <si>
    <t>OTROS PRODUCTOS AGRÍCOLAS</t>
  </si>
  <si>
    <t>QUÍMICOS Y PETROQUÍMICOS</t>
  </si>
  <si>
    <t>CARGAS GENERALES</t>
  </si>
  <si>
    <t>TOTALES</t>
  </si>
  <si>
    <t>Año</t>
  </si>
  <si>
    <t>Mes</t>
  </si>
  <si>
    <t>FOSFATO MONOAMÓNICO</t>
  </si>
  <si>
    <t>FOSFATO DIAMÓNICO</t>
  </si>
  <si>
    <t>UAN</t>
  </si>
  <si>
    <t>ÚREA</t>
  </si>
  <si>
    <t>OTROS</t>
  </si>
  <si>
    <t xml:space="preserve">SUBTOTAL </t>
  </si>
  <si>
    <t>ACEITE DE GIRASOL</t>
  </si>
  <si>
    <t>ACEITE DE SOJA</t>
  </si>
  <si>
    <t>ACEITE DE MAÍZ</t>
  </si>
  <si>
    <t>ACEITE DE MANÍ</t>
  </si>
  <si>
    <t>ACEITE MEZCLA</t>
  </si>
  <si>
    <t>OTROS ACEITES</t>
  </si>
  <si>
    <t>CARBÓN</t>
  </si>
  <si>
    <t>COQUE</t>
  </si>
  <si>
    <t>OTROS COMBUSTIBLES SÓLIDOS</t>
  </si>
  <si>
    <t>PETRÓLEO Y COMBUSTIBLES LÍQUIDOS</t>
  </si>
  <si>
    <t>CARGADOS</t>
  </si>
  <si>
    <t>VACÍOS</t>
  </si>
  <si>
    <t>ARROZ</t>
  </si>
  <si>
    <t>AVENA</t>
  </si>
  <si>
    <t>CEBADA</t>
  </si>
  <si>
    <t>GIRASOL</t>
  </si>
  <si>
    <t>MAÍZ</t>
  </si>
  <si>
    <t>MANÍ</t>
  </si>
  <si>
    <t>POROTOS</t>
  </si>
  <si>
    <t>SOJA</t>
  </si>
  <si>
    <t>SORGO</t>
  </si>
  <si>
    <t>TRIGO</t>
  </si>
  <si>
    <t>OTROS CEREALES</t>
  </si>
  <si>
    <t>SUBTOTAL</t>
  </si>
  <si>
    <t>CAÑOS Y TUBOS</t>
  </si>
  <si>
    <t>BOBINAS DE ACERO</t>
  </si>
  <si>
    <t>AUTOPARTES</t>
  </si>
  <si>
    <t>ESCORIA Y RESIDUOS SIDERÚRGICOS</t>
  </si>
  <si>
    <t>FUNDENTE</t>
  </si>
  <si>
    <t>VIDRIO</t>
  </si>
  <si>
    <t>ENVASES VACÍOS</t>
  </si>
  <si>
    <t>PASTA CELULOSA</t>
  </si>
  <si>
    <t>OTRAS MANUFACTURAS</t>
  </si>
  <si>
    <t>PIEDRA BALASTO</t>
  </si>
  <si>
    <t>PIEDRA ESCORIA</t>
  </si>
  <si>
    <t>RIELES</t>
  </si>
  <si>
    <t>DURMIENTES DE MADERA</t>
  </si>
  <si>
    <t>DURMIENTES METÁLICOS</t>
  </si>
  <si>
    <t>DURMIENTES DE HORMIGÓN</t>
  </si>
  <si>
    <t>OTROS MATERIALES DE VÍA</t>
  </si>
  <si>
    <t>ARENA</t>
  </si>
  <si>
    <t>CAL</t>
  </si>
  <si>
    <t>CEMENTO EN BOLSA</t>
  </si>
  <si>
    <t>CEMENTO A GRANEL</t>
  </si>
  <si>
    <t>CLINKER</t>
  </si>
  <si>
    <t>YESO</t>
  </si>
  <si>
    <t>PIEDRA GRANÍTICA</t>
  </si>
  <si>
    <t>PIEDRA CALIZA</t>
  </si>
  <si>
    <t>ROCAS DE APLICACIÓN</t>
  </si>
  <si>
    <t>SERPENTINA</t>
  </si>
  <si>
    <t>BARITINA</t>
  </si>
  <si>
    <t>FRANC SAND</t>
  </si>
  <si>
    <t>AGENTE DE SOSTÉN PARA EXPLOTACIÓN PETROLERA</t>
  </si>
  <si>
    <t>OTROS PRODUCTOS PARA LA CONSTRUCCIÓN</t>
  </si>
  <si>
    <t>OTROS MINERALES</t>
  </si>
  <si>
    <t>AZÚCAR</t>
  </si>
  <si>
    <t>BEBIDAS</t>
  </si>
  <si>
    <t>CONSERVAS</t>
  </si>
  <si>
    <t>LÁCTEOS</t>
  </si>
  <si>
    <t>VINO</t>
  </si>
  <si>
    <t>FORRAJES</t>
  </si>
  <si>
    <t>FRUTA</t>
  </si>
  <si>
    <t>DERIVADOS DE LA INDUSTRIA CÍTRICA</t>
  </si>
  <si>
    <t>OTRAS HARINAS</t>
  </si>
  <si>
    <t>HARINA DE SOJA</t>
  </si>
  <si>
    <t>POLIETILENO Y PVC</t>
  </si>
  <si>
    <t>SODA CÁUSTICA</t>
  </si>
  <si>
    <r>
      <t>1997</t>
    </r>
    <r>
      <rPr>
        <b/>
        <vertAlign val="superscript"/>
        <sz val="11"/>
        <color theme="1"/>
        <rFont val="Calibri"/>
        <family val="2"/>
        <scheme val="minor"/>
      </rPr>
      <t>(1)</t>
    </r>
  </si>
  <si>
    <t>Enero</t>
  </si>
  <si>
    <t>Febrero</t>
  </si>
  <si>
    <t>Marzo</t>
  </si>
  <si>
    <t>Abril</t>
  </si>
  <si>
    <t>Mayo</t>
  </si>
  <si>
    <t>Junio</t>
  </si>
  <si>
    <t>Julio</t>
  </si>
  <si>
    <t>Agosto</t>
  </si>
  <si>
    <t>Septiembre</t>
  </si>
  <si>
    <t>Octubre</t>
  </si>
  <si>
    <t>Noviembre</t>
  </si>
  <si>
    <t>Diciembre</t>
  </si>
  <si>
    <r>
      <t>1998</t>
    </r>
    <r>
      <rPr>
        <b/>
        <vertAlign val="superscript"/>
        <sz val="11"/>
        <color theme="1"/>
        <rFont val="Calibri"/>
        <family val="2"/>
        <scheme val="minor"/>
      </rPr>
      <t>(1)</t>
    </r>
  </si>
  <si>
    <r>
      <t>1999</t>
    </r>
    <r>
      <rPr>
        <b/>
        <vertAlign val="superscript"/>
        <sz val="11"/>
        <color theme="1"/>
        <rFont val="Calibri"/>
        <family val="2"/>
        <scheme val="minor"/>
      </rPr>
      <t>(1)</t>
    </r>
  </si>
  <si>
    <r>
      <t>2000</t>
    </r>
    <r>
      <rPr>
        <b/>
        <vertAlign val="superscript"/>
        <sz val="11"/>
        <color theme="1"/>
        <rFont val="Calibri"/>
        <family val="2"/>
        <scheme val="minor"/>
      </rPr>
      <t>(1)</t>
    </r>
  </si>
  <si>
    <t>GRANOS Y OLEAGINOSAS</t>
  </si>
  <si>
    <r>
      <t>2001</t>
    </r>
    <r>
      <rPr>
        <b/>
        <vertAlign val="superscript"/>
        <sz val="11"/>
        <color theme="1"/>
        <rFont val="Calibri"/>
        <family val="2"/>
        <scheme val="minor"/>
      </rPr>
      <t>(1)</t>
    </r>
  </si>
  <si>
    <r>
      <t>2002</t>
    </r>
    <r>
      <rPr>
        <b/>
        <vertAlign val="superscript"/>
        <sz val="11"/>
        <color theme="1"/>
        <rFont val="Calibri"/>
        <family val="2"/>
        <scheme val="minor"/>
      </rPr>
      <t>(1)</t>
    </r>
  </si>
  <si>
    <r>
      <t>2003</t>
    </r>
    <r>
      <rPr>
        <b/>
        <vertAlign val="superscript"/>
        <sz val="11"/>
        <color theme="1"/>
        <rFont val="Calibri"/>
        <family val="2"/>
        <scheme val="minor"/>
      </rPr>
      <t>(2)</t>
    </r>
  </si>
  <si>
    <r>
      <t>2007</t>
    </r>
    <r>
      <rPr>
        <b/>
        <vertAlign val="superscript"/>
        <sz val="11"/>
        <color theme="1"/>
        <rFont val="Calibri"/>
        <family val="2"/>
        <scheme val="minor"/>
      </rPr>
      <t>(3)</t>
    </r>
  </si>
  <si>
    <r>
      <t>2004</t>
    </r>
    <r>
      <rPr>
        <b/>
        <vertAlign val="superscript"/>
        <sz val="11"/>
        <color theme="1"/>
        <rFont val="Calibri"/>
        <family val="2"/>
        <scheme val="minor"/>
      </rPr>
      <t>(2)</t>
    </r>
  </si>
  <si>
    <r>
      <t>2005</t>
    </r>
    <r>
      <rPr>
        <b/>
        <vertAlign val="superscript"/>
        <sz val="11"/>
        <color theme="1"/>
        <rFont val="Calibri"/>
        <family val="2"/>
        <scheme val="minor"/>
      </rPr>
      <t>(2)</t>
    </r>
  </si>
  <si>
    <r>
      <t>2006</t>
    </r>
    <r>
      <rPr>
        <b/>
        <vertAlign val="superscript"/>
        <sz val="11"/>
        <color theme="1"/>
        <rFont val="Calibri"/>
        <family val="2"/>
        <scheme val="minor"/>
      </rPr>
      <t>(2)</t>
    </r>
  </si>
  <si>
    <t>MALTA</t>
  </si>
  <si>
    <r>
      <t>2009</t>
    </r>
    <r>
      <rPr>
        <b/>
        <vertAlign val="superscript"/>
        <sz val="11"/>
        <color theme="1"/>
        <rFont val="Calibri"/>
        <family val="2"/>
        <scheme val="minor"/>
      </rPr>
      <t>(4)</t>
    </r>
  </si>
  <si>
    <t>PELLET DE SOJA</t>
  </si>
  <si>
    <t>PELLET  DE GIRASOL</t>
  </si>
  <si>
    <t>PELLET DE CÁSCARA DE GIRASOL</t>
  </si>
  <si>
    <t>PELLET DE MANÍ</t>
  </si>
  <si>
    <r>
      <t>2010</t>
    </r>
    <r>
      <rPr>
        <b/>
        <vertAlign val="superscript"/>
        <sz val="11"/>
        <color theme="1"/>
        <rFont val="Calibri"/>
        <family val="2"/>
        <scheme val="minor"/>
      </rPr>
      <t>(4)</t>
    </r>
  </si>
  <si>
    <r>
      <t>2011</t>
    </r>
    <r>
      <rPr>
        <b/>
        <vertAlign val="superscript"/>
        <sz val="11"/>
        <color theme="1"/>
        <rFont val="Calibri"/>
        <family val="2"/>
        <scheme val="minor"/>
      </rPr>
      <t>(4)</t>
    </r>
  </si>
  <si>
    <r>
      <t>2012</t>
    </r>
    <r>
      <rPr>
        <b/>
        <vertAlign val="superscript"/>
        <sz val="11"/>
        <color theme="1"/>
        <rFont val="Calibri"/>
        <family val="2"/>
        <scheme val="minor"/>
      </rPr>
      <t>(4)</t>
    </r>
  </si>
  <si>
    <r>
      <t>2013</t>
    </r>
    <r>
      <rPr>
        <b/>
        <vertAlign val="superscript"/>
        <sz val="11"/>
        <color theme="1"/>
        <rFont val="Calibri"/>
        <family val="2"/>
        <scheme val="minor"/>
      </rPr>
      <t>(4)</t>
    </r>
  </si>
  <si>
    <r>
      <t>2014</t>
    </r>
    <r>
      <rPr>
        <b/>
        <vertAlign val="superscript"/>
        <sz val="11"/>
        <color theme="1"/>
        <rFont val="Calibri"/>
        <family val="2"/>
        <scheme val="minor"/>
      </rPr>
      <t>(5)</t>
    </r>
  </si>
  <si>
    <r>
      <t>1998</t>
    </r>
    <r>
      <rPr>
        <b/>
        <vertAlign val="superscript"/>
        <sz val="11"/>
        <color theme="1"/>
        <rFont val="Calibri"/>
        <family val="2"/>
        <scheme val="minor"/>
      </rPr>
      <t>(2)</t>
    </r>
  </si>
  <si>
    <r>
      <t>1999</t>
    </r>
    <r>
      <rPr>
        <b/>
        <vertAlign val="superscript"/>
        <sz val="11"/>
        <color theme="1"/>
        <rFont val="Calibri"/>
        <family val="2"/>
        <scheme val="minor"/>
      </rPr>
      <t>(3)</t>
    </r>
  </si>
  <si>
    <r>
      <t>2000</t>
    </r>
    <r>
      <rPr>
        <b/>
        <vertAlign val="superscript"/>
        <sz val="11"/>
        <color theme="1"/>
        <rFont val="Calibri"/>
        <family val="2"/>
        <scheme val="minor"/>
      </rPr>
      <t>(4)</t>
    </r>
  </si>
  <si>
    <r>
      <t>2001</t>
    </r>
    <r>
      <rPr>
        <b/>
        <vertAlign val="superscript"/>
        <sz val="11"/>
        <color theme="1"/>
        <rFont val="Calibri"/>
        <family val="2"/>
        <scheme val="minor"/>
      </rPr>
      <t>(5)</t>
    </r>
  </si>
  <si>
    <r>
      <t>2002</t>
    </r>
    <r>
      <rPr>
        <b/>
        <vertAlign val="superscript"/>
        <sz val="11"/>
        <color theme="1"/>
        <rFont val="Calibri"/>
        <family val="2"/>
        <scheme val="minor"/>
      </rPr>
      <t>(6)</t>
    </r>
  </si>
  <si>
    <r>
      <t>2003</t>
    </r>
    <r>
      <rPr>
        <b/>
        <vertAlign val="superscript"/>
        <sz val="11"/>
        <color theme="1"/>
        <rFont val="Calibri"/>
        <family val="2"/>
        <scheme val="minor"/>
      </rPr>
      <t>(6)</t>
    </r>
  </si>
  <si>
    <r>
      <t>2004</t>
    </r>
    <r>
      <rPr>
        <b/>
        <vertAlign val="superscript"/>
        <sz val="11"/>
        <color theme="1"/>
        <rFont val="Calibri"/>
        <family val="2"/>
        <scheme val="minor"/>
      </rPr>
      <t>(6)</t>
    </r>
  </si>
  <si>
    <r>
      <t>2005</t>
    </r>
    <r>
      <rPr>
        <b/>
        <vertAlign val="superscript"/>
        <sz val="11"/>
        <color theme="1"/>
        <rFont val="Calibri"/>
        <family val="2"/>
        <scheme val="minor"/>
      </rPr>
      <t>(6)</t>
    </r>
  </si>
  <si>
    <r>
      <t>2006</t>
    </r>
    <r>
      <rPr>
        <b/>
        <vertAlign val="superscript"/>
        <sz val="11"/>
        <color theme="1"/>
        <rFont val="Calibri"/>
        <family val="2"/>
        <scheme val="minor"/>
      </rPr>
      <t>(6)</t>
    </r>
  </si>
  <si>
    <r>
      <t>2007</t>
    </r>
    <r>
      <rPr>
        <b/>
        <vertAlign val="superscript"/>
        <sz val="11"/>
        <color theme="1"/>
        <rFont val="Calibri"/>
        <family val="2"/>
        <scheme val="minor"/>
      </rPr>
      <t>(6)</t>
    </r>
  </si>
  <si>
    <r>
      <t>2008</t>
    </r>
    <r>
      <rPr>
        <b/>
        <vertAlign val="superscript"/>
        <sz val="11"/>
        <color theme="1"/>
        <rFont val="Calibri"/>
        <family val="2"/>
        <scheme val="minor"/>
      </rPr>
      <t>(7)</t>
    </r>
  </si>
  <si>
    <r>
      <t>2009</t>
    </r>
    <r>
      <rPr>
        <b/>
        <vertAlign val="superscript"/>
        <sz val="11"/>
        <color theme="1"/>
        <rFont val="Calibri"/>
        <family val="2"/>
        <scheme val="minor"/>
      </rPr>
      <t>(8)</t>
    </r>
  </si>
  <si>
    <r>
      <t>2010</t>
    </r>
    <r>
      <rPr>
        <b/>
        <vertAlign val="superscript"/>
        <sz val="11"/>
        <color theme="1"/>
        <rFont val="Calibri"/>
        <family val="2"/>
        <scheme val="minor"/>
      </rPr>
      <t>(8)</t>
    </r>
  </si>
  <si>
    <r>
      <t>2011</t>
    </r>
    <r>
      <rPr>
        <b/>
        <vertAlign val="superscript"/>
        <sz val="11"/>
        <color theme="1"/>
        <rFont val="Calibri"/>
        <family val="2"/>
        <scheme val="minor"/>
      </rPr>
      <t>(8)</t>
    </r>
  </si>
  <si>
    <r>
      <t>2012</t>
    </r>
    <r>
      <rPr>
        <b/>
        <vertAlign val="superscript"/>
        <sz val="11"/>
        <color theme="1"/>
        <rFont val="Calibri"/>
        <family val="2"/>
        <scheme val="minor"/>
      </rPr>
      <t>(8)</t>
    </r>
  </si>
  <si>
    <r>
      <t>2013</t>
    </r>
    <r>
      <rPr>
        <b/>
        <vertAlign val="superscript"/>
        <sz val="11"/>
        <color theme="1"/>
        <rFont val="Calibri"/>
        <family val="2"/>
        <scheme val="minor"/>
      </rPr>
      <t>(8)</t>
    </r>
  </si>
  <si>
    <r>
      <t>2014</t>
    </r>
    <r>
      <rPr>
        <b/>
        <vertAlign val="superscript"/>
        <sz val="11"/>
        <color theme="1"/>
        <rFont val="Calibri"/>
        <family val="2"/>
        <scheme val="minor"/>
      </rPr>
      <t>(9)</t>
    </r>
  </si>
  <si>
    <r>
      <t>1999</t>
    </r>
    <r>
      <rPr>
        <b/>
        <vertAlign val="superscript"/>
        <sz val="11"/>
        <color theme="1"/>
        <rFont val="Calibri"/>
        <family val="2"/>
        <scheme val="minor"/>
      </rPr>
      <t>(2)</t>
    </r>
  </si>
  <si>
    <r>
      <t>2000</t>
    </r>
    <r>
      <rPr>
        <b/>
        <vertAlign val="superscript"/>
        <sz val="11"/>
        <color theme="1"/>
        <rFont val="Calibri"/>
        <family val="2"/>
        <scheme val="minor"/>
      </rPr>
      <t>(3)</t>
    </r>
  </si>
  <si>
    <r>
      <t>2001</t>
    </r>
    <r>
      <rPr>
        <b/>
        <vertAlign val="superscript"/>
        <sz val="11"/>
        <color theme="1"/>
        <rFont val="Calibri"/>
        <family val="2"/>
        <scheme val="minor"/>
      </rPr>
      <t>(3)</t>
    </r>
  </si>
  <si>
    <r>
      <t>2002</t>
    </r>
    <r>
      <rPr>
        <b/>
        <vertAlign val="superscript"/>
        <sz val="11"/>
        <color theme="1"/>
        <rFont val="Calibri"/>
        <family val="2"/>
        <scheme val="minor"/>
      </rPr>
      <t>(4)</t>
    </r>
  </si>
  <si>
    <r>
      <t>2003</t>
    </r>
    <r>
      <rPr>
        <b/>
        <vertAlign val="superscript"/>
        <sz val="11"/>
        <color theme="1"/>
        <rFont val="Calibri"/>
        <family val="2"/>
        <scheme val="minor"/>
      </rPr>
      <t>(4)</t>
    </r>
  </si>
  <si>
    <r>
      <t>2004</t>
    </r>
    <r>
      <rPr>
        <b/>
        <vertAlign val="superscript"/>
        <sz val="11"/>
        <color theme="1"/>
        <rFont val="Calibri"/>
        <family val="2"/>
        <scheme val="minor"/>
      </rPr>
      <t>(4)</t>
    </r>
  </si>
  <si>
    <r>
      <t>2005</t>
    </r>
    <r>
      <rPr>
        <b/>
        <vertAlign val="superscript"/>
        <sz val="11"/>
        <color theme="1"/>
        <rFont val="Calibri"/>
        <family val="2"/>
        <scheme val="minor"/>
      </rPr>
      <t>(5)</t>
    </r>
  </si>
  <si>
    <r>
      <t>2006</t>
    </r>
    <r>
      <rPr>
        <b/>
        <vertAlign val="superscript"/>
        <sz val="11"/>
        <color theme="1"/>
        <rFont val="Calibri"/>
        <family val="2"/>
        <scheme val="minor"/>
      </rPr>
      <t>(5)</t>
    </r>
  </si>
  <si>
    <r>
      <t>2007</t>
    </r>
    <r>
      <rPr>
        <b/>
        <vertAlign val="superscript"/>
        <sz val="11"/>
        <color theme="1"/>
        <rFont val="Calibri"/>
        <family val="2"/>
        <scheme val="minor"/>
      </rPr>
      <t>(5)</t>
    </r>
  </si>
  <si>
    <r>
      <t>2008</t>
    </r>
    <r>
      <rPr>
        <b/>
        <vertAlign val="superscript"/>
        <sz val="11"/>
        <color theme="1"/>
        <rFont val="Calibri"/>
        <family val="2"/>
        <scheme val="minor"/>
      </rPr>
      <t>(5)</t>
    </r>
  </si>
  <si>
    <r>
      <t>2009</t>
    </r>
    <r>
      <rPr>
        <b/>
        <vertAlign val="superscript"/>
        <sz val="11"/>
        <color theme="1"/>
        <rFont val="Calibri"/>
        <family val="2"/>
        <scheme val="minor"/>
      </rPr>
      <t>(6)</t>
    </r>
  </si>
  <si>
    <r>
      <t>2010</t>
    </r>
    <r>
      <rPr>
        <b/>
        <vertAlign val="superscript"/>
        <sz val="11"/>
        <color theme="1"/>
        <rFont val="Calibri"/>
        <family val="2"/>
        <scheme val="minor"/>
      </rPr>
      <t>(7)</t>
    </r>
  </si>
  <si>
    <r>
      <t>2011</t>
    </r>
    <r>
      <rPr>
        <b/>
        <vertAlign val="superscript"/>
        <sz val="11"/>
        <color theme="1"/>
        <rFont val="Calibri"/>
        <family val="2"/>
        <scheme val="minor"/>
      </rPr>
      <t>(7)</t>
    </r>
  </si>
  <si>
    <r>
      <t>2014</t>
    </r>
    <r>
      <rPr>
        <b/>
        <vertAlign val="superscript"/>
        <sz val="11"/>
        <color theme="1"/>
        <rFont val="Calibri"/>
        <family val="2"/>
        <scheme val="minor"/>
      </rPr>
      <t>(8)</t>
    </r>
  </si>
  <si>
    <t>(1) 1997 - 1998 //  COMBUSTIBLES&gt; Petróleo y combustibles líquidos: “Combustible” // CONTENEDORES&gt; Subtotal: “Contenedores” // GRANOS Y OLEAGINOSAS&gt; Subtotal: “Granos” // MANUFACTURAS&gt; Escoria y residuos siderúrgicos: “Escoria” // MINERALES Y MATERIALES DE CONSTRUCCIÓN&gt; [Cal + Cemento en bolsa + Cemento a granel]: “Cal y Cemento” – Piedra granítica: “Piedra” // QUÍMICOS Y PETROQUÍMICOS&gt; Subtotal: “Químicos” // CARGAS GENERALES&gt; Subtotal: “Otros”</t>
  </si>
  <si>
    <t>(2) 1999 //  COMBUSTIBLES&gt; Petróleo y combustibles líquidos: “Combustible” // CONTENEDORES&gt; Subtotal: “Contenedores” // GRANOS Y OLEAGINOSAS&gt; Subtotal: “Granos” // MANUFACTURAS&gt; Escoria y residuos siderúrgicos: “Escoria y Clinker” // MINERALES Y MATERIALES DE CONSTRUCCIÓN&gt; [Cal + Cemento en bolsa + Cemento a granel]: “Cal y Cemento” – Piedra granítica: “Piedra” // QUÍMICOS Y PETROQUÍMICOS&gt; Subtotal: “Químicos” // CARGAS GENERALES&gt; Subtotal: “Otros”</t>
  </si>
  <si>
    <t>(3) 2000 - 2001 //  COMBUSTIBLES&gt; Petróleo y combustibles líquidos: “Petróleo y Derivados” // CONTENEDORES&gt; Subtotal: “Contenedores” // GRANOS Y OLEAGINOSAS&gt; Subtotal: “Granos” // MANUFACTURAS&gt; Escoria y residuos siderúrgicos: “Escoria y Clinker” // MINERALES Y MATERIALES DE CONSTRUCCIÓN&gt; [Cal + Cemento en bolsa + Cemento a granel]: “Cal y Cemento” – Piedra granítica: “Piedra” // QUÍMICOS Y PETROQUÍMICOS&gt; Subtotal: “Químicos” // CARGAS GENERALES&gt; Subtotal: “Otros”</t>
  </si>
  <si>
    <t>(4) 2002 - 2004 //  COMBUSTIBLES&gt; Petróleo y combustibles líquidos: “Petróleo y Derivados” // CONTENEDORES&gt; Subtotal: “Contenedores” // GRANOS Y OLEAGINOSAS&gt; Subtotal: “Granos” // MANUFACTURAS&gt; Escoria y residuos siderúrgicos: “Escoria y Clinker” // MINERALES Y MATERIALES DE CONSTRUCCIÓN&gt; [Cal + Cemento en bolsa + Cemento a granel]: “Cal y Cemento” – Piedra granítica: “Piedra” // OTROS PRODUCTOS ALIMENTICIOS&gt; Otros: “Sal” // QUÍMICOS Y PETROQUÍMICOS&gt; Subtotal: “Químicos” // CARGAS GENERALES&gt; Subtotal: “Otros”</t>
  </si>
  <si>
    <t>(5) 2005  - 2008 //  COMBUSTIBLES&gt; Petróleo y combustibles líquidos: “Petróleo y Derivados” // CONTENEDORES&gt; Subtotal: “Contenedores” // GRANOS Y OLEAGINOSAS&gt; Subtotal: “Granos” // MANUFACTURAS&gt; Escoria y residuos siderúrgicos: “Escoria y Clinker” // MINERALES Y MATERIALES DE CONSTRUCCIÓN&gt; [Cal + Cemento en bolsa + Cemento a granel]: “Cal y Cemento” – Piedra granítica: “Piedra” // QUÍMICOS Y PETROQUÍMICOS&gt; Subtotal: “Químicos” // CARGAS GENERALES&gt; Subtotal: “Otros”</t>
  </si>
  <si>
    <t>(6) 2009 // COMBUSTIBLES&gt; Petróleo y combustibles líquidos: “Petróleo y Derivados” // CONTENEDORES&gt; Subtotal: “Contenedores” // GRANOS Y OLEAGINOSAS&gt; Subtotal: “Granos y Oleaginosas” // MANUFACTURAS&gt; Escoria y residuos siderúrgicos: “Escoria y Clinker” // MINERALES Y MATERIALES DE CONSTRUCCIÓN&gt; [Cal + Cemento en bolsa + Cemento a granel]: “Cal y Cemento” – Piedra granítica: “Piedra” // QUÍMICOS Y PETROQUÍMICOS&gt; Subtotal: “Químicos y petroquímicos” // CARGAS GENERALES&gt; Subtotal: “Otros”</t>
  </si>
  <si>
    <t>(7) 2010 - 2011 // CONTENEDORES&gt; Subtotal: “Contenedores” // GRANOS Y OLEAGINOSAS&gt; Subtotal: “Granos y Oleaginosas” // MANUFACTURAS&gt; Escoria y residuos siderúrgicos: “Escoria y Clinker” // MINERALES Y MATERIALES DE CONSTRUCCIÓN&gt; [Cal + Cemento en bolsa + Cemento a granel]: “Cal y Cemento” – Piedra granítica: “Piedra” // QUÍMICOS Y PETROQUÍMICOS&gt; Subtotal: “Químicos y petroquímicos” // CARGAS GENERALES&gt; Subtotal: “Otros”</t>
  </si>
  <si>
    <t>(8) 2012 - 2014 //  COMBUSTIBLES&gt; Petróleo y combustibles líquidos: “Petróleo y Derivados” // CONTENEDORES&gt; Subtotal: “Contenedores” // GRANOS Y OLEAGINOSAS&gt; Subtotal: “Granos y Oleaginosas” // MANUFACTURAS&gt; Escoria y residuos siderúrgicos: “Escoria y Clinker” // MINERALES Y MATERIALES DE CONSTRUCCIÓN&gt; [Cal + Cemento en bolsa + Cemento a granel]: “Cal y Cemento” – Piedra granítica: “Piedra” // QUÍMICOS Y PETROQUÍMICOS&gt; Subtotal: “Químicos y petroquímicos” // CARGAS GENERALES&gt; Subtotal: “Otros”</t>
  </si>
  <si>
    <t>OTROS PRODUCTOS METALÚRGICOS</t>
  </si>
  <si>
    <r>
      <t>2000</t>
    </r>
    <r>
      <rPr>
        <b/>
        <vertAlign val="superscript"/>
        <sz val="11"/>
        <color theme="1"/>
        <rFont val="Calibri"/>
        <family val="2"/>
        <scheme val="minor"/>
      </rPr>
      <t>(2)</t>
    </r>
  </si>
  <si>
    <r>
      <t>2001</t>
    </r>
    <r>
      <rPr>
        <b/>
        <vertAlign val="superscript"/>
        <sz val="11"/>
        <color theme="1"/>
        <rFont val="Calibri"/>
        <family val="2"/>
        <scheme val="minor"/>
      </rPr>
      <t>(2)</t>
    </r>
  </si>
  <si>
    <r>
      <t>2002</t>
    </r>
    <r>
      <rPr>
        <b/>
        <vertAlign val="superscript"/>
        <sz val="11"/>
        <color theme="1"/>
        <rFont val="Calibri"/>
        <family val="2"/>
        <scheme val="minor"/>
      </rPr>
      <t>(2)</t>
    </r>
  </si>
  <si>
    <r>
      <t>2007</t>
    </r>
    <r>
      <rPr>
        <b/>
        <vertAlign val="superscript"/>
        <sz val="11"/>
        <color theme="1"/>
        <rFont val="Calibri"/>
        <family val="2"/>
        <scheme val="minor"/>
      </rPr>
      <t>(2)</t>
    </r>
  </si>
  <si>
    <t xml:space="preserve"> </t>
  </si>
  <si>
    <r>
      <t>2008</t>
    </r>
    <r>
      <rPr>
        <b/>
        <vertAlign val="superscript"/>
        <sz val="11"/>
        <color theme="1"/>
        <rFont val="Calibri"/>
        <family val="2"/>
        <scheme val="minor"/>
      </rPr>
      <t>(2)</t>
    </r>
  </si>
  <si>
    <r>
      <t>2009</t>
    </r>
    <r>
      <rPr>
        <b/>
        <vertAlign val="superscript"/>
        <sz val="11"/>
        <color theme="1"/>
        <rFont val="Calibri"/>
        <family val="2"/>
        <scheme val="minor"/>
      </rPr>
      <t>(2)</t>
    </r>
  </si>
  <si>
    <r>
      <t>2010</t>
    </r>
    <r>
      <rPr>
        <b/>
        <vertAlign val="superscript"/>
        <sz val="11"/>
        <color theme="1"/>
        <rFont val="Calibri"/>
        <family val="2"/>
        <scheme val="minor"/>
      </rPr>
      <t>(2)</t>
    </r>
  </si>
  <si>
    <r>
      <t>2011</t>
    </r>
    <r>
      <rPr>
        <b/>
        <vertAlign val="superscript"/>
        <sz val="11"/>
        <color theme="1"/>
        <rFont val="Calibri"/>
        <family val="2"/>
        <scheme val="minor"/>
      </rPr>
      <t>(2)</t>
    </r>
  </si>
  <si>
    <r>
      <t>2012</t>
    </r>
    <r>
      <rPr>
        <b/>
        <vertAlign val="superscript"/>
        <sz val="11"/>
        <color theme="1"/>
        <rFont val="Calibri"/>
        <family val="2"/>
        <scheme val="minor"/>
      </rPr>
      <t>(2)</t>
    </r>
  </si>
  <si>
    <r>
      <t>2013</t>
    </r>
    <r>
      <rPr>
        <b/>
        <vertAlign val="superscript"/>
        <sz val="11"/>
        <color theme="1"/>
        <rFont val="Calibri"/>
        <family val="2"/>
        <scheme val="minor"/>
      </rPr>
      <t>(2)</t>
    </r>
  </si>
  <si>
    <r>
      <t>2014</t>
    </r>
    <r>
      <rPr>
        <b/>
        <vertAlign val="superscript"/>
        <sz val="11"/>
        <color theme="1"/>
        <rFont val="Calibri"/>
        <family val="2"/>
        <scheme val="minor"/>
      </rPr>
      <t>(2)</t>
    </r>
  </si>
  <si>
    <r>
      <t>2001</t>
    </r>
    <r>
      <rPr>
        <b/>
        <vertAlign val="superscript"/>
        <sz val="11"/>
        <color theme="1"/>
        <rFont val="Calibri"/>
        <family val="2"/>
        <scheme val="minor"/>
      </rPr>
      <t>(4)</t>
    </r>
  </si>
  <si>
    <r>
      <t>2010</t>
    </r>
    <r>
      <rPr>
        <b/>
        <vertAlign val="superscript"/>
        <sz val="11"/>
        <color theme="1"/>
        <rFont val="Calibri"/>
        <family val="2"/>
        <scheme val="minor"/>
      </rPr>
      <t>(6)</t>
    </r>
  </si>
  <si>
    <r>
      <t>2011</t>
    </r>
    <r>
      <rPr>
        <b/>
        <vertAlign val="superscript"/>
        <sz val="11"/>
        <color theme="1"/>
        <rFont val="Calibri"/>
        <family val="2"/>
        <scheme val="minor"/>
      </rPr>
      <t>(6)</t>
    </r>
  </si>
  <si>
    <r>
      <t>2012</t>
    </r>
    <r>
      <rPr>
        <b/>
        <vertAlign val="superscript"/>
        <sz val="11"/>
        <color theme="1"/>
        <rFont val="Calibri"/>
        <family val="2"/>
        <scheme val="minor"/>
      </rPr>
      <t>(6)</t>
    </r>
  </si>
  <si>
    <r>
      <t>2013</t>
    </r>
    <r>
      <rPr>
        <b/>
        <vertAlign val="superscript"/>
        <sz val="11"/>
        <color theme="1"/>
        <rFont val="Calibri"/>
        <family val="2"/>
        <scheme val="minor"/>
      </rPr>
      <t>(6)</t>
    </r>
  </si>
  <si>
    <r>
      <t>2014</t>
    </r>
    <r>
      <rPr>
        <b/>
        <vertAlign val="superscript"/>
        <sz val="11"/>
        <color theme="1"/>
        <rFont val="Calibri"/>
        <family val="2"/>
        <scheme val="minor"/>
      </rPr>
      <t>(6)</t>
    </r>
  </si>
  <si>
    <r>
      <t>2002</t>
    </r>
    <r>
      <rPr>
        <b/>
        <vertAlign val="superscript"/>
        <sz val="11"/>
        <color theme="1"/>
        <rFont val="Calibri"/>
        <family val="2"/>
        <scheme val="minor"/>
      </rPr>
      <t>(5)</t>
    </r>
  </si>
  <si>
    <r>
      <t>2003</t>
    </r>
    <r>
      <rPr>
        <b/>
        <vertAlign val="superscript"/>
        <sz val="11"/>
        <color theme="1"/>
        <rFont val="Calibri"/>
        <family val="2"/>
        <scheme val="minor"/>
      </rPr>
      <t>(5)</t>
    </r>
  </si>
  <si>
    <r>
      <t>2004</t>
    </r>
    <r>
      <rPr>
        <b/>
        <vertAlign val="superscript"/>
        <sz val="11"/>
        <color theme="1"/>
        <rFont val="Calibri"/>
        <family val="2"/>
        <scheme val="minor"/>
      </rPr>
      <t>(5)</t>
    </r>
  </si>
  <si>
    <r>
      <t>2008</t>
    </r>
    <r>
      <rPr>
        <b/>
        <vertAlign val="superscript"/>
        <sz val="11"/>
        <color theme="1"/>
        <rFont val="Calibri"/>
        <family val="2"/>
        <scheme val="minor"/>
      </rPr>
      <t>(6)</t>
    </r>
  </si>
  <si>
    <r>
      <t>2009</t>
    </r>
    <r>
      <rPr>
        <b/>
        <vertAlign val="superscript"/>
        <sz val="11"/>
        <color theme="1"/>
        <rFont val="Calibri"/>
        <family val="2"/>
        <scheme val="minor"/>
      </rPr>
      <t>(7)</t>
    </r>
  </si>
  <si>
    <r>
      <t>2011</t>
    </r>
    <r>
      <rPr>
        <b/>
        <vertAlign val="superscript"/>
        <sz val="11"/>
        <color theme="1"/>
        <rFont val="Calibri"/>
        <family val="2"/>
        <scheme val="minor"/>
      </rPr>
      <t>(9)</t>
    </r>
  </si>
  <si>
    <r>
      <t>2012</t>
    </r>
    <r>
      <rPr>
        <b/>
        <vertAlign val="superscript"/>
        <sz val="11"/>
        <color theme="1"/>
        <rFont val="Calibri"/>
        <family val="2"/>
        <scheme val="minor"/>
      </rPr>
      <t>(9)</t>
    </r>
  </si>
  <si>
    <r>
      <t>2013</t>
    </r>
    <r>
      <rPr>
        <b/>
        <vertAlign val="superscript"/>
        <sz val="11"/>
        <color theme="1"/>
        <rFont val="Calibri"/>
        <family val="2"/>
        <scheme val="minor"/>
      </rPr>
      <t>(9)</t>
    </r>
  </si>
  <si>
    <r>
      <t>2014</t>
    </r>
    <r>
      <rPr>
        <b/>
        <vertAlign val="superscript"/>
        <sz val="11"/>
        <color theme="1"/>
        <rFont val="Calibri"/>
        <family val="2"/>
        <scheme val="minor"/>
      </rPr>
      <t>(10)</t>
    </r>
  </si>
  <si>
    <r>
      <t>2012</t>
    </r>
    <r>
      <rPr>
        <b/>
        <vertAlign val="superscript"/>
        <sz val="11"/>
        <color theme="1"/>
        <rFont val="Calibri"/>
        <family val="2"/>
        <scheme val="minor"/>
      </rPr>
      <t>(1)</t>
    </r>
  </si>
  <si>
    <t>1997 - 1998</t>
  </si>
  <si>
    <t>1998 - 1999</t>
  </si>
  <si>
    <t>1999 - 2000</t>
  </si>
  <si>
    <t>2000 - 2001</t>
  </si>
  <si>
    <t>2001 - 2002</t>
  </si>
  <si>
    <t>2002 - 2003</t>
  </si>
  <si>
    <t>2003 - 2004</t>
  </si>
  <si>
    <t>2004 - 2005</t>
  </si>
  <si>
    <t>2005 - 2006</t>
  </si>
  <si>
    <t>2006 - 2007</t>
  </si>
  <si>
    <t>2007 - 2008</t>
  </si>
  <si>
    <t>2008 - 2009</t>
  </si>
  <si>
    <t>2009 - 2010</t>
  </si>
  <si>
    <t>2010 - 2011</t>
  </si>
  <si>
    <t>2011 - 2012</t>
  </si>
  <si>
    <t>2012 - 2013</t>
  </si>
  <si>
    <t>2013 - 2014</t>
  </si>
  <si>
    <t>Nota. En base a que la fuente varía la forma en que presenta la información año a año para cada línea ferroviaria, disponemos de las siguientes aclaraciones con el fin de  qué producto se corresponde con la estructura de este cuadro, que es igual para todas las lineas y años. La forma en que se debe interpretarse las aclaraciones para cada año es la siguiente: // -MAYÚSCULA- (Categoría) &gt; -Minuscula- (Producto que aparece en la estructura de este cuadro): -"En comillas"- (producto que aparece en la estructura del cuadro fuente)</t>
  </si>
  <si>
    <t>Ferroexpreso Pampeano S.A.</t>
  </si>
  <si>
    <t>Nuevo Central Argentino S.A.</t>
  </si>
  <si>
    <t>Ferrosur Roca S.A.</t>
  </si>
  <si>
    <t>Trenes Argentinos Cargas y Logística (Línea Ex San Martín)</t>
  </si>
  <si>
    <t>Trenes Argentinos Cargas y Logística (Línea Ex Gral. Urquiza)</t>
  </si>
  <si>
    <t>Trenes Argentinos Cargas y Logística (Línea Ex Gral. Belgrano)</t>
  </si>
  <si>
    <t>Tren Patagónico S.A.</t>
  </si>
  <si>
    <t>TOTAL</t>
  </si>
  <si>
    <t>*Datos parciales</t>
  </si>
  <si>
    <t>Total</t>
  </si>
  <si>
    <t>Ferroexpreso Pampeano S.A. Carga transportada por mes, por categoría y por producto. En toneladas</t>
  </si>
  <si>
    <t>Ferroexpreso Pampeano S.A. Carga transportada por año, por categoría y por producto. En toneladas</t>
  </si>
  <si>
    <t>Ferroexpreso Pampeano S.A. Carga transportada por año y por categoría. En toneladas</t>
  </si>
  <si>
    <t>Ferroexpreso Pampeano S.A. Variación anual de carga transportada por categoría. En porcentaje</t>
  </si>
  <si>
    <t>Ferroexpreso Pampeano S.A. Carga transportada por año y por categoria. Participación porcentual</t>
  </si>
  <si>
    <t>Nuevo Central Argentino S.A. Carga transportada por mes, por categoría y por producto. En toneladas</t>
  </si>
  <si>
    <t>Nuevo Central Argentino S.A. Carga transportada por año, por categoría y por producto. En toneladas</t>
  </si>
  <si>
    <t>Nuevo Central Argentino S.A. Carga transportada por año y por categoría. En toneladas</t>
  </si>
  <si>
    <t>Nuevo Central Argentino S.A. Variación anual de carga transportada por categoría. En porcentaje</t>
  </si>
  <si>
    <t>Nuevo Central Argentino S.A. Carga transportada por año y por categoria. Participación porcentual</t>
  </si>
  <si>
    <t>Ferrosur Roca S.A.  Carga transportada por mes, por categoría y por producto. En toneladas</t>
  </si>
  <si>
    <t>Ferrosur Roca S.A.  Carga transportada por año, por categoría y por producto. En toneladas</t>
  </si>
  <si>
    <t>Ferrosur Roca S.A.  Carga transportada por año y por categoría. En toneladas</t>
  </si>
  <si>
    <t>Ferrosur Roca S.A.  Variación anual de carga transportada por categoría. En porcentaje</t>
  </si>
  <si>
    <t>Ferrosur Roca S.A.  Carga transportada por año y por categoria. Participación porcentual</t>
  </si>
  <si>
    <t>Trenes Argentinos Cargas y Logística (Línea Ex San Martín). Carga transportada por mes, por categoría y por producto. En toneladas</t>
  </si>
  <si>
    <t>Trenes Argentinos Cargas y Logística (Línea Ex San Martín). Carga transportada por año, por categoría y por producto. En toneladas</t>
  </si>
  <si>
    <t>Trenes Argentinos Cargas y Logística (Línea Ex San Martín). Carga transportada por año y por categoría. En toneladas</t>
  </si>
  <si>
    <t>Trenes Argentinos Cargas y Logística (Línea Ex San Martín). Variación anual de carga transportada por categoría. En porcentaje</t>
  </si>
  <si>
    <t>Trenes Argentinos Cargas y Logística (Línea Ex San Martín). Carga transportada por año y por categoria. Participación porcentual</t>
  </si>
  <si>
    <t>Trenes Argentinos Cargas y Logística (Línea Ex Gral. Urquiza). Carga transportada por mes, por categoría y por producto. En toneladas</t>
  </si>
  <si>
    <t>Trenes Argentinos Cargas y Logística (Línea Ex Gral. Urquiza). Carga transportada por año, por categoría y por producto. En toneladas</t>
  </si>
  <si>
    <t>Trenes Argentinos Cargas y Logística (Línea Ex Gral. Urquiza). Carga transportada por año y por categoría. En toneladas</t>
  </si>
  <si>
    <t>Trenes Argentinos Cargas y Logística (Línea Ex Gral. Urquiza). Variación anual de carga transportada por categoría. En porcentaje</t>
  </si>
  <si>
    <t>Trenes Argentinos Cargas y Logística (Línea Ex Gral. Urquiza). Carga transportada por año y por categoria. Participación porcentual</t>
  </si>
  <si>
    <t>Trenes Argentinos Cargas y Logística (Línea Ex Gral. Belgrano). Carga transportada por mes, por categoría y por producto. En toneladas</t>
  </si>
  <si>
    <t>Trenes Argentinos Cargas y Logística (Línea Ex Gral. Belgrano). Carga transportada por año, por categoría y por producto. En toneladas</t>
  </si>
  <si>
    <t>Trenes Argentinos Cargas y Logística (Línea Ex Gral. Belgrano). Carga transportada por año y por categoría. En toneladas</t>
  </si>
  <si>
    <t>Trenes Argentinos Cargas y Logística (Línea Ex Gral. Belgrano). Variación anual de carga transportada por categoría. En porcentaje</t>
  </si>
  <si>
    <t>Trenes Argentinos Cargas y Logística (Línea Ex Gral. Belgrano). Carga transportada por año y por categoria. Participación porcentual</t>
  </si>
  <si>
    <t>Tren Patagónico S.A. Carga transportada por mes, por categoría y por producto. En toneladas</t>
  </si>
  <si>
    <t>Tren Patagónico S.A. Carga transportada por año, por categoría y por producto. En toneladas</t>
  </si>
  <si>
    <t>Tren Patagónico S.A. Carga transportada por año y por categoría. En toneladas</t>
  </si>
  <si>
    <t>Tren Patagónico S.A. Variación anual de carga transportada por categoría. En porcentaje</t>
  </si>
  <si>
    <t>Tren Patagónico S.A. Carga transportada por año y por categoria. Participación porcentual</t>
  </si>
  <si>
    <t>Todas las líneas. Total de carga transportada por año. En toneladas</t>
  </si>
  <si>
    <t>Todas las líneas. Variación anual del total de carga transportada. En porcentaje</t>
  </si>
  <si>
    <t>Todas las líneas. Participación de cada línea en el total de carga transportada. En porcentaje</t>
  </si>
  <si>
    <t>Contenedores. Carga anual transportada por línea. En toneladas</t>
  </si>
  <si>
    <t>Contenedores. Carga anual transportada por línea. Participación porcentual</t>
  </si>
  <si>
    <t>Abonos y fertilizantes. Carga anual transportada por línea. En toneladas</t>
  </si>
  <si>
    <t>Abonos y fertilizantes. Carga anual transportada por línea. Participación porcentual</t>
  </si>
  <si>
    <t>Aceites. Carga anual transportada por línea. En toneladas</t>
  </si>
  <si>
    <t>Aceites. Carga anual transportada por línea. Participación porcentual</t>
  </si>
  <si>
    <t>Combustible. Carga anual transportada por línea. En toneladas</t>
  </si>
  <si>
    <t>Combustible. Carga anual transportada por línea. Participación porcentual</t>
  </si>
  <si>
    <t>Granos y Oleaginosas. Carga anual transportada por línea. En toneladas</t>
  </si>
  <si>
    <t>Granos y oleaginosas. Carga anual transportada por línea. Participación porcentual</t>
  </si>
  <si>
    <t>Maderas. Carga anual transportada por línea. En toneladas</t>
  </si>
  <si>
    <t>Maderas. Carga anual transportada por línea. Participación porcentual</t>
  </si>
  <si>
    <t>Manufacturas. Carga anual transportada por línea. En toneladas</t>
  </si>
  <si>
    <t>Manufacturas. Carga anual transportada por línea. Participación porcentual</t>
  </si>
  <si>
    <t>Material de vía. Carga anual transportada por línea. En toneladas</t>
  </si>
  <si>
    <t>Material de vía. Carga anual transportada por línea. Participación porcentual</t>
  </si>
  <si>
    <t>Minerales y materiales de construcción. Carga anual transportada por línea. En toneladas</t>
  </si>
  <si>
    <t>Minerales y materiales de construcción. Carga anual transportada por línea. Participación porcentual</t>
  </si>
  <si>
    <t>Otros productos alimenticios. Carga anual transportada por línea. En toneladas</t>
  </si>
  <si>
    <t>Otros productos alimenticios. Carga anual transportada por línea. Participación porcentual</t>
  </si>
  <si>
    <t>Suproductos agrarios. Carga anual transportada por línea. En toneladas</t>
  </si>
  <si>
    <t>Suproductos agrarios. Carga anual transportada por línea. Participación porcentual</t>
  </si>
  <si>
    <t>Químicos y petroquímicos. Carga anual transportada por línea. En toneladas</t>
  </si>
  <si>
    <t>Químicos y petroquímicos. Carga anual transportada por línea. Participación porcentual</t>
  </si>
  <si>
    <t>Cargas generales. Carga anual transportada por línea. Participación porcentual</t>
  </si>
  <si>
    <t>Cargas generales. Carga anual transportada por línea. En toneladas</t>
  </si>
  <si>
    <t>2.2.3.1.1</t>
  </si>
  <si>
    <t>2.2.3.1.2</t>
  </si>
  <si>
    <t>2.2.3.1.3</t>
  </si>
  <si>
    <t>2.2.3.1.4</t>
  </si>
  <si>
    <t>2.2.3.1.5</t>
  </si>
  <si>
    <t>2.2.3.2.1</t>
  </si>
  <si>
    <t>2.2.3.2.2</t>
  </si>
  <si>
    <t>2.2.3.2.3</t>
  </si>
  <si>
    <t>2.2.3.2.4</t>
  </si>
  <si>
    <t>2.2.3.2.5</t>
  </si>
  <si>
    <t>2.2.3.3.1</t>
  </si>
  <si>
    <t>2.2.3.3.2</t>
  </si>
  <si>
    <t>2.2.3.3.3</t>
  </si>
  <si>
    <t>2.2.3.3.4</t>
  </si>
  <si>
    <t>2.2.3.3.5</t>
  </si>
  <si>
    <t>2.2.3.4.1</t>
  </si>
  <si>
    <t>2.2.3.4.2</t>
  </si>
  <si>
    <t>2.2.3.4.3</t>
  </si>
  <si>
    <t>2.2.3.4.4</t>
  </si>
  <si>
    <t>2.2.3.4.5</t>
  </si>
  <si>
    <t>2.2.3.5.1</t>
  </si>
  <si>
    <t>2.2.3.5.2</t>
  </si>
  <si>
    <t>2.2.3.5.3</t>
  </si>
  <si>
    <t>2.2.3.5.4</t>
  </si>
  <si>
    <t>2.2.3.5.5</t>
  </si>
  <si>
    <t>2.2.3.6.1</t>
  </si>
  <si>
    <t>2.2.3.6.2</t>
  </si>
  <si>
    <t>2.2.3.6.3</t>
  </si>
  <si>
    <t>2.2.3.6.4</t>
  </si>
  <si>
    <t>2.2.3.6.5</t>
  </si>
  <si>
    <t>2.2.3.7.1</t>
  </si>
  <si>
    <t>2.2.3.7.2</t>
  </si>
  <si>
    <t>2.2.3.7.3</t>
  </si>
  <si>
    <t>2.2.3.7.4</t>
  </si>
  <si>
    <t>2.2.3.7.5</t>
  </si>
  <si>
    <t>2.2.3.8.1</t>
  </si>
  <si>
    <t>2.2.3.8.2</t>
  </si>
  <si>
    <t>2.2.3.8.3</t>
  </si>
  <si>
    <t>2.2.3.9.1</t>
  </si>
  <si>
    <t>2.2.3.9.2</t>
  </si>
  <si>
    <t>2.2.3.10.1</t>
  </si>
  <si>
    <t>2.2.3.10.2</t>
  </si>
  <si>
    <t>2.2.3.11.1</t>
  </si>
  <si>
    <t>2.2.3.11.2</t>
  </si>
  <si>
    <t>2.2.3.12.1</t>
  </si>
  <si>
    <t>2.2.3.12.2</t>
  </si>
  <si>
    <t>2.2.3.13.1</t>
  </si>
  <si>
    <t>2.2.3.13.2</t>
  </si>
  <si>
    <t>2.2.3.14.1</t>
  </si>
  <si>
    <t>2.2.3.14.2</t>
  </si>
  <si>
    <t>2.2.3.15.1</t>
  </si>
  <si>
    <t>2.2.3.15.2</t>
  </si>
  <si>
    <t>2.2.3.16.1</t>
  </si>
  <si>
    <t>2.2.3.16.2</t>
  </si>
  <si>
    <t>2.2.3.17.1</t>
  </si>
  <si>
    <t>2.2.3.17.2</t>
  </si>
  <si>
    <t>2.2.3.18.1</t>
  </si>
  <si>
    <t>2.2.3.18.2</t>
  </si>
  <si>
    <t>2.2.3.19.1</t>
  </si>
  <si>
    <t>2.2.3.19.2</t>
  </si>
  <si>
    <t>2.2.3.20.1</t>
  </si>
  <si>
    <t>2.2.3.20.2</t>
  </si>
  <si>
    <t>2.2.3.21.1</t>
  </si>
  <si>
    <t>2.2.3.21.2</t>
  </si>
  <si>
    <t>Otros productos agrícolas Carga anual transportada por línea. En toneladas</t>
  </si>
  <si>
    <t>Otros productos agrícolas. Carga anual transportada por línea. Participación porcentual</t>
  </si>
  <si>
    <t>2.2.3.22.1</t>
  </si>
  <si>
    <t>2.2.3.22.2</t>
  </si>
  <si>
    <t>Volver al índice</t>
  </si>
  <si>
    <r>
      <rPr>
        <vertAlign val="superscript"/>
        <sz val="10"/>
        <color theme="1"/>
        <rFont val="Calibri"/>
        <family val="2"/>
        <scheme val="minor"/>
      </rPr>
      <t>(1)</t>
    </r>
    <r>
      <rPr>
        <sz val="10"/>
        <color theme="1"/>
        <rFont val="Calibri"/>
        <family val="2"/>
        <scheme val="minor"/>
      </rPr>
      <t xml:space="preserve"> 1997 // ABONOS Y FERTILIZANTES&gt; Subtotal: "Fertilizantes" // ACEITES&gt; Subtotal: "Aceites" // COMBUSTIBLES: Petróleo y combustibles líquido: "Gas Oil" // GRANOS Y OLEAGINOSAS&gt; Subtotal: "Granos" // MANUFACTURAS&gt; Escoria y Residuos Siderúrgicos: "Escoria"+"Chatarra"  - Bobinas de acero: "Bobinas de acero"+"Chapas de acero" //MATERIALES DE VIA&gt; Otros materiales de via: "Otros FFCC" //  MINERALES Y MATERIALES DE CONSTRUCCIÓN&gt; Arena: "Piedra y arena" - Otros minerales:"Dolomita y otros" // SUBPRODUCTOS AGRAGRIOS&gt; Subtotal "Pellets" // CARGAS GENERALES&gt; Cargas Generales: "Varios"</t>
    </r>
  </si>
  <si>
    <r>
      <rPr>
        <vertAlign val="superscript"/>
        <sz val="10"/>
        <color theme="1"/>
        <rFont val="Calibri"/>
        <family val="2"/>
        <scheme val="minor"/>
      </rPr>
      <t xml:space="preserve">(2) </t>
    </r>
    <r>
      <rPr>
        <sz val="10"/>
        <color theme="1"/>
        <rFont val="Calibri"/>
        <family val="2"/>
        <scheme val="minor"/>
      </rPr>
      <t>1998 // ABONOS Y FERTILIZANTES&gt; Subtotal: "Fertilizantes" // ACEITES&gt; Subtotal: "Aceites" // COMBUSTIBLES: Petróleo y combustibles líquido: "Gas Oil" // GRANOS Y OLEAGINOSAS&gt; Subtotal: "Granos" // MADERAS&gt; Maderas: “Pallets” // MANUFACTURAS&gt; Escoria y Residuos Siderúrgicos: "Escoria y dolomita" - Bobinas de acero: "Bobinas de acero"+"Chapas de acero"  //MATERIALES DE VIA&gt; Otros materiales de via: "Otros FFCC" //  MINERALES Y MATERIALES DE CONSTRUCCIÓN&gt; Arena: "Piedra y arena" – Otros minerales: “Minerales” // SUBPRODUCTOS AGRAGRIOS&gt; Subtotal: "Pellets y harinas" // CARGAS GENERALES&gt; Cargas Generales: "Varios"</t>
    </r>
  </si>
  <si>
    <r>
      <t>(3)</t>
    </r>
    <r>
      <rPr>
        <sz val="10"/>
        <color theme="1"/>
        <rFont val="Calibri"/>
        <family val="2"/>
        <scheme val="minor"/>
      </rPr>
      <t xml:space="preserve"> 1999 // ABONOS Y FERTILIZANTES&gt; Subtotal: "Fertilizantes" // ACEITES&gt; Subtotal: "Aceites" // COMBUSTIBLES: Subtotal: “Combustible”// GRANOS Y OLEAGINOSAS&gt; Subtotal: "Granos"+”Porotos” // MANUFACTURAS&gt; Escoria y Residuos Siderúrgicos: "Escoria y clinker"+”Chapa y chatarra”- Bobinas de acero: "Bobinas de acero" //  MINERALES Y MATERIALES DE CONSTRUCCIÓN&gt; Arena: "Piedra y arena" – Otros minerales: “Minerales” // SUBPRODUCTOS AGRAGRIOS&gt; Subtotal: "Pellets y harinas" // CARGAS GENERALES&gt; Cargas Generales: "Varios"</t>
    </r>
  </si>
  <si>
    <r>
      <t>(4)</t>
    </r>
    <r>
      <rPr>
        <sz val="10"/>
        <color theme="1"/>
        <rFont val="Calibri"/>
        <family val="2"/>
        <scheme val="minor"/>
      </rPr>
      <t xml:space="preserve"> 2000 // ABONOS Y FERTILIZANTES&gt; Subtotal: "Fertilizantes" // ACEITES&gt; Subtotal: "Aceites" // COMBUSTIBLES: Subtotal: “Combustible”// GRANOS Y OLEAGINOSAS&gt; Subtotal: "Granos"+”Porotos” // MANUFACTURAS&gt; Escoria y Residuos Siderúrgicos: "Escoria y clinker"+”Chapa y chatarra” //  MINERALES Y MATERIALES DE CONSTRUCCIÓN&gt; Arena: "Piedra y arena" – Otros minerales: “Minerales” // SUBPRODUCTOS AGRAGRIOS&gt; Subtotal "Pellets y harinas" // CARGAS GENERALES&gt; Cargas Generales: "Varios"</t>
    </r>
  </si>
  <si>
    <r>
      <t>(5)</t>
    </r>
    <r>
      <rPr>
        <sz val="10"/>
        <color theme="1"/>
        <rFont val="Calibri"/>
        <family val="2"/>
        <scheme val="minor"/>
      </rPr>
      <t xml:space="preserve"> 2001 // ABONOS Y FERTILIZANTES&gt; Subtotal: "Fertilizantes" // ACEITES&gt; Subtotal: "Aceites" // GRANOS Y OLEAGINOSAS&gt; Subtotal: "Granos"+”Porotos” // MANUFACTURAS&gt; Escoria y Residuos Siderúrgicos: "Escoria y clinker" //  MINERALES Y MATERIALES DE CONSTRUCCIÓN&gt; Arena: "Piedra y arena" – Otros minerales: “Minerales” // SUBPRODUCTOS AGRAGRIOS&gt; Subtotal: "Pellets y harinas" // CARGAS GENERALES&gt; Cargas Generales: "Varios"</t>
    </r>
  </si>
  <si>
    <r>
      <t xml:space="preserve">(6) </t>
    </r>
    <r>
      <rPr>
        <sz val="10"/>
        <color theme="1"/>
        <rFont val="Calibri"/>
        <family val="2"/>
        <scheme val="minor"/>
      </rPr>
      <t>2002 - 2007 // ABONOS Y FERTILIZANTES&gt; Subtotal: "Fertilizantes" // ACEITES&gt; Subtotal: "Aceites" // COMBUSTIBLES: Subtotal: “Combustible”// GRANOS Y OLEAGINOSAS&gt; Subtotal: "Granos” // MANUFACTURAS&gt; Escoria y Residuos Siderúrgicos: "Escoria y clinker" //  MINERALES Y MATERIALES DE CONSTRUCCIÓN&gt; Arena: "Piedra y arena" – Otros minerales: “Minerales” // SUBPRODUCTOS AGRAGRIOS&gt; Subtotal: "Pellets y harinas" // CARGAS GENERALES&gt; Cargas Generales: "Varios"</t>
    </r>
  </si>
  <si>
    <r>
      <t xml:space="preserve">(7) </t>
    </r>
    <r>
      <rPr>
        <sz val="10"/>
        <color theme="1"/>
        <rFont val="Calibri"/>
        <family val="2"/>
        <scheme val="minor"/>
      </rPr>
      <t>2008 // ACEITES&gt; Subtotal: "Aceites" // COMBUSTIBLES: Subtotal: “Combustible”// GRANOS Y OLEAGINOSAS&gt; Subtotal: "Granos” // MANUFACTURAS&gt; Escoria y Residuos Siderúrgicos: "Escoria y clinker" //  MINERALES Y MATERIALES DE CONSTRUCCIÓN&gt; Arena: "Piedra y arena" – Otros minerales: “Minerales” // SUBPRODUCTOS AGRAGRIOS&gt; Subtotal: "Pellets y harinas" // CARGAS GENERALES&gt; Cargas Generales: "Varios"</t>
    </r>
  </si>
  <si>
    <r>
      <t xml:space="preserve">(8) </t>
    </r>
    <r>
      <rPr>
        <sz val="10"/>
        <color theme="1"/>
        <rFont val="Calibri"/>
        <family val="2"/>
        <scheme val="minor"/>
      </rPr>
      <t>2009 - 2013 // ABONOS Y FERTILIZANTES&gt; Subtotal: "Fertilizantes" // ACEITES&gt; Subtotal: "Aceites" // GRANOS Y OLEAGINOSAS&gt; Subtotal: "Granos” // MANUFACTURAS&gt; Escoria y Residuos Siderúrgicos: "Escoria y clinker" //  MINERALES Y MATERIALES DE CONSTRUCCIÓN&gt; Arena: "Piedra y arena" – Otros minerales: “Minerales” // SUBPRODUCTOS AGRAGRIOS&gt; Subtotal: “Pellets y harinas”  // CARGAS GENERALES&gt; Cargas Generales: "Varios"</t>
    </r>
  </si>
  <si>
    <r>
      <t>(9)</t>
    </r>
    <r>
      <rPr>
        <sz val="10"/>
        <color theme="1"/>
        <rFont val="Calibri"/>
        <family val="2"/>
        <scheme val="minor"/>
      </rPr>
      <t>2014 // ACEITES&gt; Subtotal: "Aceites" // GRANOS Y OLEAGINOSAS&gt; Subtotal: "Granos” // MANUFACTURAS&gt; Escoria y Residuos Siderúrgicos: "Escoria y residuos siderúrgicos" //  MINERALES Y MATERIALES DE CONSTRUCCIÓN&gt; Arena: "Piedra y arena" –  Clinker: “Clinker” - Otros minerales: “Minerales” // SUBPRODUCTOS AGRAGRIOS&gt; Subtotal: “Pellets y harinas”  // CARGAS GENERALES&gt; Cargas Generales: "Varios"</t>
    </r>
  </si>
  <si>
    <r>
      <rPr>
        <vertAlign val="superscript"/>
        <sz val="10"/>
        <color theme="1"/>
        <rFont val="Calibri"/>
        <family val="2"/>
        <scheme val="minor"/>
      </rPr>
      <t>(1)</t>
    </r>
    <r>
      <rPr>
        <sz val="10"/>
        <color theme="1"/>
        <rFont val="Calibri"/>
        <family val="2"/>
        <scheme val="minor"/>
      </rPr>
      <t xml:space="preserve"> 1997 - 2002 // ABONOS Y FERTILIZANTES&gt;Subtotal:"Fertilizante" // ACEITES&gt;Subtotal:"Aceites" // CARGAS GENERALES&gt;Cargas generales:"Otros"</t>
    </r>
  </si>
  <si>
    <r>
      <rPr>
        <vertAlign val="superscript"/>
        <sz val="10"/>
        <color theme="1"/>
        <rFont val="Calibri"/>
        <family val="2"/>
        <scheme val="minor"/>
      </rPr>
      <t>(2)</t>
    </r>
    <r>
      <rPr>
        <sz val="10"/>
        <color theme="1"/>
        <rFont val="Calibri"/>
        <family val="2"/>
        <scheme val="minor"/>
      </rPr>
      <t xml:space="preserve"> 2003 - 2006 // ABONOS Y FERTILIZANTES&gt;Subtotal:"Fertilizante" // ACEITES&gt;Subtotal:"Aceites" // GRANOS Y OLEAGINOSAS&gt;Subtotal: "Granos"+"Oleaginosas" // SUBPRODUCTOS AGRAGRIOS&gt;Subtotal:"Suboproductos" // CARGAS GENERALES&gt;Cargas generales:"Otros"</t>
    </r>
  </si>
  <si>
    <r>
      <rPr>
        <vertAlign val="superscript"/>
        <sz val="10"/>
        <color theme="1"/>
        <rFont val="Calibri"/>
        <family val="2"/>
        <scheme val="minor"/>
      </rPr>
      <t>(3)</t>
    </r>
    <r>
      <rPr>
        <sz val="10"/>
        <color theme="1"/>
        <rFont val="Calibri"/>
        <family val="2"/>
        <scheme val="minor"/>
      </rPr>
      <t xml:space="preserve"> 2007 // ABONOS Y FERTILIZANTES&gt;Subtotal:"Fertilizantes (úrea y otros)" //</t>
    </r>
  </si>
  <si>
    <r>
      <rPr>
        <vertAlign val="superscript"/>
        <sz val="10"/>
        <color theme="1"/>
        <rFont val="Calibri"/>
        <family val="2"/>
        <scheme val="minor"/>
      </rPr>
      <t>(4)</t>
    </r>
    <r>
      <rPr>
        <sz val="10"/>
        <color theme="1"/>
        <rFont val="Calibri"/>
        <family val="2"/>
        <scheme val="minor"/>
      </rPr>
      <t xml:space="preserve"> 2009 - 2013  // ABONOS Y FERTILIZANTES&gt;Fosfato monoamónico+Fosfato diamónico:"Fosfatos"</t>
    </r>
  </si>
  <si>
    <r>
      <rPr>
        <vertAlign val="superscript"/>
        <sz val="10"/>
        <color theme="1"/>
        <rFont val="Calibri"/>
        <family val="2"/>
        <scheme val="minor"/>
      </rPr>
      <t>(5)</t>
    </r>
    <r>
      <rPr>
        <sz val="10"/>
        <color theme="1"/>
        <rFont val="Calibri"/>
        <family val="2"/>
        <scheme val="minor"/>
      </rPr>
      <t xml:space="preserve"> 2014 // MATERIAL DE VÍA&gt; Subtotal: "Material de vía" // MINERALES Y MATERIALES DE CONSTRUCCIÓN&gt; Subtotal: "Material de construcción"</t>
    </r>
  </si>
  <si>
    <r>
      <rPr>
        <vertAlign val="superscript"/>
        <sz val="10"/>
        <color theme="1"/>
        <rFont val="Calibri"/>
        <family val="2"/>
        <scheme val="minor"/>
      </rPr>
      <t>(1)</t>
    </r>
    <r>
      <rPr>
        <sz val="10"/>
        <color theme="1"/>
        <rFont val="Calibri"/>
        <family val="2"/>
        <scheme val="minor"/>
      </rPr>
      <t xml:space="preserve"> 1997 - 1999 //  ACEITES&gt; Subtotal: “Bebidas y aceites” // GRANOS Y OLEAGINOSAS&gt; Subtotal: “Cereales y pellets” // CARGAS GENERALES&gt; Subtotal: “Otros”</t>
    </r>
  </si>
  <si>
    <r>
      <rPr>
        <vertAlign val="superscript"/>
        <sz val="10"/>
        <color theme="1"/>
        <rFont val="Calibri"/>
        <family val="2"/>
        <scheme val="minor"/>
      </rPr>
      <t>(2)</t>
    </r>
    <r>
      <rPr>
        <sz val="10"/>
        <color theme="1"/>
        <rFont val="Calibri"/>
        <family val="2"/>
        <scheme val="minor"/>
      </rPr>
      <t xml:space="preserve"> 2000 -2014 // ACEITES&gt; Subtotal: “Bebidas y aceites” // COMBUSTIBLES&gt; Carbón: “Carbón y otros combustibles sólidos” // CONTENEDORES&gt; Subtotal: “Contenedores” // GRANOS Y OLEAGINOSAS&gt; Subtotal: “Cereales y pellets” // MANUFACTURAS&gt; Otros productos metalúrgicos: “Metalúrgicos” // MINERALES Y MATERIALES DE CONSTRUCCIÓN&gt; Otros productos para la construcción&gt; “Materiales de construcción” // CARGAS GENERALES&gt; Subtotal: “Otros</t>
    </r>
  </si>
  <si>
    <r>
      <rPr>
        <vertAlign val="superscript"/>
        <sz val="10"/>
        <color theme="1"/>
        <rFont val="Calibri"/>
        <family val="2"/>
        <scheme val="minor"/>
      </rPr>
      <t xml:space="preserve">(3) </t>
    </r>
    <r>
      <rPr>
        <sz val="10"/>
        <color theme="1"/>
        <rFont val="Calibri"/>
        <family val="2"/>
        <scheme val="minor"/>
      </rPr>
      <t>Para el período 1997 - 2014, los valores correspondientes a "Bebidas" toman como referencia la categoría ACEITES&gt; Subtotal. Esta determinación surge en base a como la fuente presenta la información, expresada para dicho período como "Bebidas y aceites". A partir del año 2015 se distinguen ambas categorías.</t>
    </r>
  </si>
  <si>
    <r>
      <rPr>
        <vertAlign val="superscript"/>
        <sz val="10"/>
        <color theme="1"/>
        <rFont val="Calibri"/>
        <family val="2"/>
        <scheme val="minor"/>
      </rPr>
      <t xml:space="preserve">(4) </t>
    </r>
    <r>
      <rPr>
        <sz val="10"/>
        <color theme="1"/>
        <rFont val="Calibri"/>
        <family val="2"/>
        <scheme val="minor"/>
      </rPr>
      <t>Para el período 1997 - 2014, los valores correspondientes a "Pellets de girasol" toman como referencia la categoría GRANOS Y OLEAGINOSAS&gt; Subtotal. Esta determinación surge en base a como la fuente presenta la información, expresada para dicho período como "Cereales y pellets". A partir del año 2015 se distinguen ambas categorías.</t>
    </r>
  </si>
  <si>
    <r>
      <rPr>
        <vertAlign val="superscript"/>
        <sz val="10"/>
        <color theme="1"/>
        <rFont val="Calibri"/>
        <family val="2"/>
        <scheme val="minor"/>
      </rPr>
      <t>(6)</t>
    </r>
    <r>
      <rPr>
        <sz val="10"/>
        <color theme="1"/>
        <rFont val="Calibri"/>
        <family val="2"/>
        <scheme val="minor"/>
      </rPr>
      <t xml:space="preserve"> 2009 - 2014 // ABONOS Y FERTILIZANTES&gt; Subtotal: “Abonos y fertilizantes” // CONTENEDORES&gt; Subtotal: “Contenedores” // GRANOS Y OLEAGINOSAS&gt; Soja: “Soja (C. del Uruguay)”+ “Soja (P. Libres) - Otros cereales: “Cereales y arroz” // MANUFACTURAS&gt; Otros productos metalúrgicos: “Metalúrgicos” // MINERALES Y MATERIALES DE CONSTRUCCIÓN&gt; [Cal + Cemento en bolsa + Cemento a granel]: “Cemento y Cales” – Otros minerales: “Minerales” // CARGAS GENERALES&gt; Cargas generales: “Otros”</t>
    </r>
  </si>
  <si>
    <r>
      <rPr>
        <vertAlign val="superscript"/>
        <sz val="10"/>
        <color theme="1"/>
        <rFont val="Calibri"/>
        <family val="2"/>
        <scheme val="minor"/>
      </rPr>
      <t>(7)</t>
    </r>
    <r>
      <rPr>
        <sz val="10"/>
        <color theme="1"/>
        <rFont val="Calibri"/>
        <family val="2"/>
        <scheme val="minor"/>
      </rPr>
      <t xml:space="preserve"> Para el período 2000 - 2014, los valores correspondientes a "Arroz" se incluyen en la categoría "Otros cereales". Esta determinación surge en base a como la fuente presenta la información, expresada para dicho período como "Cereales y arroz". A partir del año 2015 se distinguen ambas categorías.</t>
    </r>
  </si>
  <si>
    <r>
      <rPr>
        <vertAlign val="superscript"/>
        <sz val="10"/>
        <color theme="1"/>
        <rFont val="Calibri"/>
        <family val="2"/>
        <scheme val="minor"/>
      </rPr>
      <t xml:space="preserve">(1) </t>
    </r>
    <r>
      <rPr>
        <sz val="10"/>
        <color theme="1"/>
        <rFont val="Calibri"/>
        <family val="2"/>
        <scheme val="minor"/>
      </rPr>
      <t>1997 // GRANOS Y OLEAGINOSAS&gt;Subtotal: “Granos y Subproductos” // MINERALES Y MATERIALES DE CONSTRUCCIÓN&gt; Piedra Caliza: “Piedra y Piedra Caliza” - Otros productos para la construcción: “Materiales de Construcción” – Otros minerales: “Minerales” // OTROS PRODUCTOS ALIMENTICIOS&gt; Bebidas: “Vino y Bebidas envasadas” - Otros: “Sal” // CARGAS GENERALES&gt; Cargas generales: “Otros Productos” //</t>
    </r>
  </si>
  <si>
    <r>
      <rPr>
        <vertAlign val="superscript"/>
        <sz val="10"/>
        <color theme="1"/>
        <rFont val="Calibri"/>
        <family val="2"/>
        <scheme val="minor"/>
      </rPr>
      <t xml:space="preserve">(2) </t>
    </r>
    <r>
      <rPr>
        <sz val="10"/>
        <color theme="1"/>
        <rFont val="Calibri"/>
        <family val="2"/>
        <scheme val="minor"/>
      </rPr>
      <t xml:space="preserve">1998 - 1999 // GRANOS Y OLEAGINOSAS&gt;Subtotal: “Granos y Subproductos” // MINERALES Y MATERIALES DE CONSTRUCCIÓN&gt; Piedra Caliza: “Piedra y Piedra Caliza” - Otros productos para la construcción: “Materiales de Construcción” – Otros minerales: “Minerales” // OTROS PRODUCTOS ALIMENTICIOS&gt; Otros: “Sal” // CARGAS GENERALES&gt; Cargas generales: “Otros Productos” // </t>
    </r>
  </si>
  <si>
    <r>
      <rPr>
        <vertAlign val="superscript"/>
        <sz val="10"/>
        <color theme="1"/>
        <rFont val="Calibri"/>
        <family val="2"/>
        <scheme val="minor"/>
      </rPr>
      <t>(3)</t>
    </r>
    <r>
      <rPr>
        <sz val="10"/>
        <color theme="1"/>
        <rFont val="Calibri"/>
        <family val="2"/>
        <scheme val="minor"/>
      </rPr>
      <t xml:space="preserve"> 2000 // GRANOS Y OLEAGINOSAS&gt;Subtotal: “Granos y Subproductos” // MINERALES Y MATERIALES DE CONSTRUCCIÓN&gt; Piedra Caliza: “Piedra y Piedra Caliza” - Otros productos para la construcción: “Materiales de Construcción” – Otros minerales: “Minerales // CARGAS GENERALES&gt; Cargas generales: “Otros Productos” //</t>
    </r>
  </si>
  <si>
    <r>
      <rPr>
        <vertAlign val="superscript"/>
        <sz val="10"/>
        <color theme="1"/>
        <rFont val="Calibri"/>
        <family val="2"/>
        <scheme val="minor"/>
      </rPr>
      <t xml:space="preserve">(4) </t>
    </r>
    <r>
      <rPr>
        <sz val="10"/>
        <color theme="1"/>
        <rFont val="Calibri"/>
        <family val="2"/>
        <scheme val="minor"/>
      </rPr>
      <t>2001 // GRANOS Y OLEAGINOSAS&gt;Subtotal: “Granos y Subproductos”+”Porotos” // MINERALES Y MATERIALES DE CONSTRUCCIÓN&gt; Piedra Caliza: “Piedra y Piedra Caliza” - Otros productos para la construcción: “Materiales de Construcción” – Otros minerales: “Minerales // CARGAS GENERALES&gt; Cargas generales: “Otros Productos” //</t>
    </r>
  </si>
  <si>
    <r>
      <rPr>
        <vertAlign val="superscript"/>
        <sz val="10"/>
        <color theme="1"/>
        <rFont val="Calibri"/>
        <family val="2"/>
        <scheme val="minor"/>
      </rPr>
      <t xml:space="preserve">(5) </t>
    </r>
    <r>
      <rPr>
        <sz val="10"/>
        <color theme="1"/>
        <rFont val="Calibri"/>
        <family val="2"/>
        <scheme val="minor"/>
      </rPr>
      <t>2002 - 2007 // GRANOS Y OLEAGINOSAS&gt;Subtotal: “Granos y Subproductos”+”Porotos” // MANUFACTURAS&gt; Otros productos metalúrgicos: “Metalúrgicos” // MINERALES Y MATERIALES DE CONSTRUCCIÓN&gt; Piedra Caliza: “Piedra y Piedra Caliza” - Otros productos para la construcción: “Materiales de Construcción” – Otros minerales: “Minerales // CARGAS GENERALES&gt; Cargas generales: “Otros Productos” //</t>
    </r>
  </si>
  <si>
    <r>
      <rPr>
        <vertAlign val="superscript"/>
        <sz val="10"/>
        <color theme="1"/>
        <rFont val="Calibri"/>
        <family val="2"/>
        <scheme val="minor"/>
      </rPr>
      <t xml:space="preserve">(6) </t>
    </r>
    <r>
      <rPr>
        <sz val="10"/>
        <color theme="1"/>
        <rFont val="Calibri"/>
        <family val="2"/>
        <scheme val="minor"/>
      </rPr>
      <t>2008 // GRANOS Y OLEAGINOSAS&gt;Subtotal: “Granos y Subproductos”+”Porotos” // MINERALES Y MATERIALES DE CONSTRUCCIÓN&gt; Otros productos para la construcción: “Materiales de Construcción” – Otros minerales: “Minerales // CARGAS GENERALES&gt; Cargas generales: “Otros Productos” //</t>
    </r>
  </si>
  <si>
    <r>
      <rPr>
        <vertAlign val="superscript"/>
        <sz val="10"/>
        <color theme="1"/>
        <rFont val="Calibri"/>
        <family val="2"/>
        <scheme val="minor"/>
      </rPr>
      <t xml:space="preserve">(7) </t>
    </r>
    <r>
      <rPr>
        <sz val="10"/>
        <color theme="1"/>
        <rFont val="Calibri"/>
        <family val="2"/>
        <scheme val="minor"/>
      </rPr>
      <t>2009 // GRANOS Y OLEAGINOSAS&gt;Subtotal: “Granos y Subproductos”+”Porotos” // MINERALES Y MATERIALES DE CONSTRUCCIÓN&gt; Otros productos para la construcción: “Materiales de Construcción” // CARGAS GENERALES&gt; Cargas generales: “Otros Productos” //</t>
    </r>
  </si>
  <si>
    <r>
      <rPr>
        <vertAlign val="superscript"/>
        <sz val="10"/>
        <color theme="1"/>
        <rFont val="Calibri"/>
        <family val="2"/>
        <scheme val="minor"/>
      </rPr>
      <t xml:space="preserve">(8) </t>
    </r>
    <r>
      <rPr>
        <sz val="10"/>
        <color theme="1"/>
        <rFont val="Calibri"/>
        <family val="2"/>
        <scheme val="minor"/>
      </rPr>
      <t>2010 // GRANOS Y OLEAGINOSAS&gt;Subtotal: “Granos y Subproductos”+”Porotos” // MANUFACTURAS&gt; Otros productos metalúrgicos: “Metalúrgicos” //MINERALES Y MATERIALES DE CONSTRUCCIÓN&gt; Piedra Caliza: “Piedra y Piedra Caliza” - Otros productos para la construcción: “Materiales de Construcción” // CARGAS GENERALES&gt; Cargas generales: “Otros Productos” //</t>
    </r>
  </si>
  <si>
    <r>
      <rPr>
        <vertAlign val="superscript"/>
        <sz val="10"/>
        <color theme="1"/>
        <rFont val="Calibri"/>
        <family val="2"/>
        <scheme val="minor"/>
      </rPr>
      <t>(9)</t>
    </r>
    <r>
      <rPr>
        <sz val="10"/>
        <color theme="1"/>
        <rFont val="Calibri"/>
        <family val="2"/>
        <scheme val="minor"/>
      </rPr>
      <t xml:space="preserve"> 2011 - 2013 // GRANOS Y OLEAGINOSAS&gt;Subtotal: “Granos y Subproductos”+”Porotos” // MANUFACTURAS&gt; Otros productos metalúrgicos: “Metalúrgicos” //MINERALES Y MATERIALES DE CONSTRUCCIÓN&gt; Piedra Caliza: “Piedra y Piedra Caliza” - Otros productos para la construcción: “Materiales de Construcción” – Otros minerales: “Minerales”  // CARGAS GENERALES&gt; Cargas generales: “Otros Productos” //</t>
    </r>
  </si>
  <si>
    <r>
      <rPr>
        <vertAlign val="superscript"/>
        <sz val="10"/>
        <color theme="1"/>
        <rFont val="Calibri"/>
        <family val="2"/>
        <scheme val="minor"/>
      </rPr>
      <t>(10)</t>
    </r>
    <r>
      <rPr>
        <sz val="10"/>
        <color theme="1"/>
        <rFont val="Calibri"/>
        <family val="2"/>
        <scheme val="minor"/>
      </rPr>
      <t xml:space="preserve"> 2014 // GRANOS Y OLEAGINOSAS&gt;Subtotal: “Granos y Subproductos”+”Porotos” // MANUFACTURAS&gt; Otros productos metalúrgicos: “Metalúrgicos” // MATERIAL DE VÍA&gt; Durmientes de madera: “Durmientes y otras maderas” //  MINERALES Y MATERIALES DE CONSTRUCCIÓN&gt; Piedra Caliza: “Piedra y Piedra Caliza” - Otros productos para la construcción: “Materiales de Construcción” – Otros minerales: “Minerales”  // CARGAS GENERALES&gt; Cargas generales: “Otros Productos”+“Carga no remunerada” //</t>
    </r>
  </si>
  <si>
    <r>
      <rPr>
        <vertAlign val="superscript"/>
        <sz val="10"/>
        <color theme="1"/>
        <rFont val="Calibri"/>
        <family val="2"/>
        <scheme val="minor"/>
      </rPr>
      <t>(11)</t>
    </r>
    <r>
      <rPr>
        <sz val="10"/>
        <color theme="1"/>
        <rFont val="Calibri"/>
        <family val="2"/>
        <scheme val="minor"/>
      </rPr>
      <t xml:space="preserve"> Para el año 1997, los valores correspondientes a "Vino" se incluyen en la categoría "Bebidas". Esta determinación surge en base a como la fuente presenta la información, expresada para dicho año como "Vino y otras bebidas".</t>
    </r>
  </si>
  <si>
    <r>
      <rPr>
        <vertAlign val="superscript"/>
        <sz val="10"/>
        <color theme="1"/>
        <rFont val="Calibri"/>
        <family val="2"/>
        <scheme val="minor"/>
      </rPr>
      <t>(12)</t>
    </r>
    <r>
      <rPr>
        <sz val="10"/>
        <color theme="1"/>
        <rFont val="Calibri"/>
        <family val="2"/>
        <scheme val="minor"/>
      </rPr>
      <t xml:space="preserve"> Para el período 1997-2014, los valores correspondientes a "SUBPRODUCTORES AGRARIOS" se incluyen en la categoría "Subtotal" correspondiente a "GRANOS Y OLEAGINOSAS". Esta determinación surge en base a como la fuente presenta la información, expresada para dicho año como "Granos y subproductos".</t>
    </r>
  </si>
  <si>
    <r>
      <rPr>
        <vertAlign val="superscript"/>
        <sz val="11"/>
        <color theme="1"/>
        <rFont val="Calibri"/>
        <family val="2"/>
        <scheme val="minor"/>
      </rPr>
      <t>(1)</t>
    </r>
    <r>
      <rPr>
        <sz val="11"/>
        <color theme="1"/>
        <rFont val="Calibri"/>
        <family val="2"/>
        <scheme val="minor"/>
      </rPr>
      <t xml:space="preserve"> 1997 // ABONOS Y FERTILIZANTES&gt; Subtotal: "Fertilizantes" // ACEITES&gt; Subtotal: "Aceites" // COMBUSTIBLES: Petróleo y combustibles líquido: "Gas Oil" // GRANOS Y OLEAGINOSAS&gt; Subtotal: "Granos" // MANUFACTURAS&gt; Escoria y Residuos Siderúrgicos: "Escoria"+"Chatarra"  - Bobinas de acero: "Bobinas de acero"+"Chapas de acero" //MATERIALES DE VIA&gt; Otros materiales de via: "Otros FFCC" //  MINERALES Y MATERIALES DE CONSTRUCCIÓN&gt; Arena: "Piedra y arena" - Otros minerales:"Dolomita y otros" // SUBPRODUCTOS AGRAGRIOS&gt; Subtotal "Pellets" // CARGAS GENERALES&gt; Cargas Generales: "Varios"</t>
    </r>
  </si>
  <si>
    <r>
      <rPr>
        <vertAlign val="superscript"/>
        <sz val="11"/>
        <color theme="1"/>
        <rFont val="Calibri"/>
        <family val="2"/>
        <scheme val="minor"/>
      </rPr>
      <t xml:space="preserve">(2) </t>
    </r>
    <r>
      <rPr>
        <sz val="11"/>
        <color theme="1"/>
        <rFont val="Calibri"/>
        <family val="2"/>
        <scheme val="minor"/>
      </rPr>
      <t>1998 // ABONOS Y FERTILIZANTES&gt; Subtotal: "Fertilizantes" // ACEITES&gt; Subtotal: "Aceites" // COMBUSTIBLES: Petróleo y combustibles líquido: "Gas Oil" // GRANOS Y OLEAGINOSAS&gt; Subtotal: "Granos" // MADERAS&gt; Maderas: “Pallets” // MANUFACTURAS&gt; Escoria y Residuos Siderúrgicos: "Escoria y dolomita" - Bobinas de acero: "Bobinas de acero"+"Chapas de acero"  //MATERIALES DE VIA&gt; Otros materiales de via: "Otros FFCC" //  MINERALES Y MATERIALES DE CONSTRUCCIÓN&gt; Arena: "Piedra y arena" – Otros minerales: “Minerales” // SUBPRODUCTOS AGRAGRIOS&gt; Subtotal: "Pellets y harinas" // CARGAS GENERALES&gt; Cargas Generales: "Varios"</t>
    </r>
  </si>
  <si>
    <r>
      <t>(3)</t>
    </r>
    <r>
      <rPr>
        <sz val="11"/>
        <color theme="1"/>
        <rFont val="Calibri"/>
        <family val="2"/>
        <scheme val="minor"/>
      </rPr>
      <t xml:space="preserve"> 1999 // ABONOS Y FERTILIZANTES&gt; Subtotal: "Fertilizantes" // ACEITES&gt; Subtotal: "Aceites" // COMBUSTIBLES: Subtotal: “Combustible”// GRANOS Y OLEAGINOSAS&gt; Subtotal: "Granos"+”Porotos” // MANUFACTURAS&gt; Escoria y Residuos Siderúrgicos: "Escoria y clinker"+”Chapa y chatarra”- Bobinas de acero: "Bobinas de acero" //  MINERALES Y MATERIALES DE CONSTRUCCIÓN&gt; Arena: "Piedra y arena" – Otros minerales: “Minerales” // SUBPRODUCTOS AGRAGRIOS&gt; Subtotal: "Pellets y harinas" // CARGAS GENERALES&gt; Cargas Generales: "Varios"</t>
    </r>
  </si>
  <si>
    <r>
      <t>(4)</t>
    </r>
    <r>
      <rPr>
        <sz val="11"/>
        <color theme="1"/>
        <rFont val="Calibri"/>
        <family val="2"/>
        <scheme val="minor"/>
      </rPr>
      <t xml:space="preserve"> 2000 // ABONOS Y FERTILIZANTES&gt; Subtotal: "Fertilizantes" // ACEITES&gt; Subtotal: "Aceites" // COMBUSTIBLES: Subtotal: “Combustible”// GRANOS Y OLEAGINOSAS&gt; Subtotal: "Granos"+”Porotos” // MANUFACTURAS&gt; Escoria y Residuos Siderúrgicos: "Escoria y clinker"+”Chapa y chatarra” //  MINERALES Y MATERIALES DE CONSTRUCCIÓN&gt; Arena: "Piedra y arena" – Otros minerales: “Minerales” // SUBPRODUCTOS AGRAGRIOS&gt; Subtotal "Pellets y harinas" // CARGAS GENERALES&gt; Cargas Generales: "Varios"</t>
    </r>
  </si>
  <si>
    <r>
      <t>(5)</t>
    </r>
    <r>
      <rPr>
        <sz val="11"/>
        <color theme="1"/>
        <rFont val="Calibri"/>
        <family val="2"/>
        <scheme val="minor"/>
      </rPr>
      <t xml:space="preserve"> 2001 // ABONOS Y FERTILIZANTES&gt; Subtotal: "Fertilizantes" // ACEITES&gt; Subtotal: "Aceites" // GRANOS Y OLEAGINOSAS&gt; Subtotal: "Granos"+”Porotos” // MANUFACTURAS&gt; Escoria y Residuos Siderúrgicos: "Escoria y clinker" //  MINERALES Y MATERIALES DE CONSTRUCCIÓN&gt; Arena: "Piedra y arena" – Otros minerales: “Minerales” // SUBPRODUCTOS AGRAGRIOS&gt; Subtotal: "Pellets y harinas" // CARGAS GENERALES&gt; Cargas Generales: "Varios"</t>
    </r>
  </si>
  <si>
    <r>
      <t xml:space="preserve">(6) </t>
    </r>
    <r>
      <rPr>
        <sz val="11"/>
        <color theme="1"/>
        <rFont val="Calibri"/>
        <family val="2"/>
        <scheme val="minor"/>
      </rPr>
      <t>2002 - 2007 // ABONOS Y FERTILIZANTES&gt; Subtotal: "Fertilizantes" // ACEITES&gt; Subtotal: "Aceites" // COMBUSTIBLES: Subtotal: “Combustible”// GRANOS Y OLEAGINOSAS&gt; Subtotal: "Granos” // MANUFACTURAS&gt; Escoria y Residuos Siderúrgicos: "Escoria y clinker" //  MINERALES Y MATERIALES DE CONSTRUCCIÓN&gt; Arena: "Piedra y arena" – Otros minerales: “Minerales” // SUBPRODUCTOS AGRAGRIOS&gt; Subtotal: "Pellets y harinas" // CARGAS GENERALES&gt; Cargas Generales: "Varios"</t>
    </r>
  </si>
  <si>
    <r>
      <t xml:space="preserve">(7) </t>
    </r>
    <r>
      <rPr>
        <sz val="11"/>
        <color theme="1"/>
        <rFont val="Calibri"/>
        <family val="2"/>
        <scheme val="minor"/>
      </rPr>
      <t>2008 // ACEITES&gt; Subtotal: "Aceites" // COMBUSTIBLES: Subtotal: “Combustible”// GRANOS Y OLEAGINOSAS&gt; Subtotal: "Granos” // MANUFACTURAS&gt; Escoria y Residuos Siderúrgicos: "Escoria y clinker" //  MINERALES Y MATERIALES DE CONSTRUCCIÓN&gt; Arena: "Piedra y arena" – Otros minerales: “Minerales” // SUBPRODUCTOS AGRAGRIOS&gt; Subtotal: "Pellets y harinas" // CARGAS GENERALES&gt; Cargas Generales: "Varios"</t>
    </r>
  </si>
  <si>
    <r>
      <t xml:space="preserve">(8) </t>
    </r>
    <r>
      <rPr>
        <sz val="11"/>
        <color theme="1"/>
        <rFont val="Calibri"/>
        <family val="2"/>
        <scheme val="minor"/>
      </rPr>
      <t>2009 - 2013 // ABONOS Y FERTILIZANTES&gt; Subtotal: "Fertilizantes" // ACEITES&gt; Subtotal: "Aceites" // GRANOS Y OLEAGINOSAS&gt; Subtotal: "Granos” // MANUFACTURAS&gt; Escoria y Residuos Siderúrgicos: "Escoria y clinker" //  MINERALES Y MATERIALES DE CONSTRUCCIÓN&gt; Arena: "Piedra y arena" – Otros minerales: “Minerales” // SUBPRODUCTOS AGRAGRIOS&gt; Subtotal: “Pellets y harinas”  // CARGAS GENERALES&gt; Cargas Generales: "Varios"</t>
    </r>
  </si>
  <si>
    <r>
      <t>(9)</t>
    </r>
    <r>
      <rPr>
        <sz val="11"/>
        <color theme="1"/>
        <rFont val="Calibri"/>
        <family val="2"/>
        <scheme val="minor"/>
      </rPr>
      <t>2014 // ACEITES&gt; Subtotal: "Aceites" // GRANOS Y OLEAGINOSAS&gt; Subtotal: "Granos” // MANUFACTURAS&gt; Escoria y Residuos Siderúrgicos: "Escoria y residuos siderúrgicos" //  MINERALES Y MATERIALES DE CONSTRUCCIÓN&gt; Arena: "Piedra y arena" –  Clinker: “Clinker” - Otros minerales: “Minerales” // SUBPRODUCTOS AGRAGRIOS&gt; Subtotal: “Pellets y harinas”  // CARGAS GENERALES&gt; Cargas Generales: "Varios"</t>
    </r>
  </si>
  <si>
    <r>
      <t xml:space="preserve">BEBIDAS </t>
    </r>
    <r>
      <rPr>
        <vertAlign val="superscript"/>
        <sz val="10"/>
        <rFont val="Calibri"/>
        <family val="2"/>
        <scheme val="minor"/>
      </rPr>
      <t>(3)</t>
    </r>
  </si>
  <si>
    <r>
      <t>PELLET  DE GIRASOL</t>
    </r>
    <r>
      <rPr>
        <vertAlign val="superscript"/>
        <sz val="10"/>
        <rFont val="Calibri"/>
        <family val="2"/>
        <scheme val="minor"/>
      </rPr>
      <t xml:space="preserve"> (4)</t>
    </r>
  </si>
  <si>
    <r>
      <t xml:space="preserve">OTROS PRODUCTOS ALIMENTICIOS </t>
    </r>
    <r>
      <rPr>
        <vertAlign val="superscript"/>
        <sz val="10"/>
        <rFont val="Calibri"/>
        <family val="2"/>
        <scheme val="minor"/>
      </rPr>
      <t>(3)</t>
    </r>
  </si>
  <si>
    <r>
      <t>ARROZ</t>
    </r>
    <r>
      <rPr>
        <vertAlign val="superscript"/>
        <sz val="10"/>
        <rFont val="Calibri"/>
        <family val="2"/>
        <scheme val="minor"/>
      </rPr>
      <t xml:space="preserve"> (7)</t>
    </r>
  </si>
  <si>
    <r>
      <t>OTROS CEREALES</t>
    </r>
    <r>
      <rPr>
        <vertAlign val="superscript"/>
        <sz val="10"/>
        <rFont val="Calibri"/>
        <family val="2"/>
        <scheme val="minor"/>
      </rPr>
      <t xml:space="preserve"> (7)</t>
    </r>
  </si>
  <si>
    <r>
      <rPr>
        <vertAlign val="superscript"/>
        <sz val="10"/>
        <color theme="1"/>
        <rFont val="Calibri"/>
        <family val="2"/>
        <scheme val="minor"/>
      </rPr>
      <t>(2) </t>
    </r>
    <r>
      <rPr>
        <sz val="10"/>
        <color theme="1"/>
        <rFont val="Calibri"/>
        <family val="2"/>
        <scheme val="minor"/>
      </rPr>
      <t>1998 - 1999 // ABONOS Y FERTILIZANTES&gt; Subtotal: “Abonos y fertilizantes” // GRANOS Y OLEAGINOSAS&gt; Soja: “Soja (C. del Uruguay)”+ “Soja (P. Libres) - Otros cereales: “Cereales” // MINERALES Y MATERIALES DE CONSTRUCCIÓN&gt; [Cal + Cemento en bolsa + Cemento a granel]: “Cemento y Cales” - Piedra granítica: “Piedra partida” // CARGAS GENERALES&gt; Cargas generales: “Otros”</t>
    </r>
  </si>
  <si>
    <r>
      <rPr>
        <vertAlign val="superscript"/>
        <sz val="10"/>
        <color theme="1"/>
        <rFont val="Calibri"/>
        <family val="2"/>
        <scheme val="minor"/>
      </rPr>
      <t>(3)</t>
    </r>
    <r>
      <rPr>
        <sz val="10"/>
        <color theme="1"/>
        <rFont val="Calibri"/>
        <family val="2"/>
        <scheme val="minor"/>
      </rPr>
      <t> 2000 // ABONOS Y FERTILIZANTES&gt; Subtotal: “Abonos y fertilizantes” // GRANOS Y OLEAGINOSAS&gt; Soja: “Soja (C. del Uruguay)”+ “Soja (P. Libres) - Otros cereales: “Cereales y arroz” // MINERALES Y MATERIALES DE CONSTRUCCIÓN&gt; [Cal + Cemento en bolsa + Cemento a granel]: “Cemento y Cales” - Piedra granítica: “Piedra partida y arena” // CARGAS GENERALES&gt; Cargas generales: “Otros”</t>
    </r>
  </si>
  <si>
    <r>
      <rPr>
        <vertAlign val="superscript"/>
        <sz val="10"/>
        <color theme="1"/>
        <rFont val="Calibri"/>
        <family val="2"/>
        <scheme val="minor"/>
      </rPr>
      <t>(4)</t>
    </r>
    <r>
      <rPr>
        <sz val="10"/>
        <color theme="1"/>
        <rFont val="Calibri"/>
        <family val="2"/>
        <scheme val="minor"/>
      </rPr>
      <t>  2001 - 2004 // ABONOS Y FERTILIZANTES&gt; Subtotal: “Abonos y fertilizantes” // CONTENEDORES&gt; Subtotal: “Contenedores” // GRANOS Y OLEAGINOSAS&gt; Soja: “Soja (C. del Uruguay)”+ “Soja (P. Libres) - Otros cereales: “Cereales y arroz” // MANUFACTURAS&gt; Otros productos metalúrgicos: “Metalúrgicos” // MINERALES Y MATERIALES DE CONSTRUCCIÓN&gt; [Cal + Cemento en bolsa + Cemento a granel]: “Cemento y Cales” - Piedra granítica: “Piedra partida y arena” // CARGAS GENERALES&gt; Cargas generales: “Otros”</t>
    </r>
  </si>
  <si>
    <r>
      <rPr>
        <vertAlign val="superscript"/>
        <sz val="10"/>
        <color theme="1"/>
        <rFont val="Calibri"/>
        <family val="2"/>
        <scheme val="minor"/>
      </rPr>
      <t>(5)</t>
    </r>
    <r>
      <rPr>
        <sz val="10"/>
        <color theme="1"/>
        <rFont val="Calibri"/>
        <family val="2"/>
        <scheme val="minor"/>
      </rPr>
      <t>  2005 - 2008 // ABONOS Y FERTILIZANTES&gt; Subtotal: “Abonos y fertilizantes” // CONTENEDORES&gt; Subtotal: “Contenedores” // GRANOS Y OLEAGINOSAS&gt; Soja: “Soja (C. del Uruguay)”+ “Soja (P. Libres) - Otros cereales: “Cereales y arroz” // MANUFACTURAS&gt; Otros productos metalúrgicos: “Metalúrgicos” // MINERALES Y MATERIALES DE CONSTRUCCIÓN&gt; [Cal + Cemento en bolsa + Cemento a granel]: “Cemento y Cales” // CARGAS GENERALES&gt; Cargas generales: “Otros”</t>
    </r>
  </si>
  <si>
    <r>
      <t>GRANOS Y OLEAGINOSAS</t>
    </r>
    <r>
      <rPr>
        <vertAlign val="superscript"/>
        <sz val="10"/>
        <rFont val="Calibri"/>
        <family val="2"/>
        <scheme val="minor"/>
      </rPr>
      <t xml:space="preserve"> (7)</t>
    </r>
  </si>
  <si>
    <r>
      <t>BEBIDAS</t>
    </r>
    <r>
      <rPr>
        <vertAlign val="superscript"/>
        <sz val="10"/>
        <rFont val="Calibri"/>
        <family val="2"/>
        <scheme val="minor"/>
      </rPr>
      <t xml:space="preserve"> (11)</t>
    </r>
  </si>
  <si>
    <r>
      <t xml:space="preserve">VINO </t>
    </r>
    <r>
      <rPr>
        <vertAlign val="superscript"/>
        <sz val="10"/>
        <rFont val="Calibri"/>
        <family val="2"/>
        <scheme val="minor"/>
      </rPr>
      <t>(11)</t>
    </r>
  </si>
  <si>
    <r>
      <t>SUBTOTAL</t>
    </r>
    <r>
      <rPr>
        <vertAlign val="superscript"/>
        <sz val="10"/>
        <rFont val="Calibri"/>
        <family val="2"/>
        <scheme val="minor"/>
      </rPr>
      <t xml:space="preserve"> (12)</t>
    </r>
  </si>
  <si>
    <r>
      <t>OTROS PRODUCTOS ALIMENTICIOS</t>
    </r>
    <r>
      <rPr>
        <b/>
        <vertAlign val="superscript"/>
        <sz val="10"/>
        <rFont val="Calibri"/>
        <family val="2"/>
        <scheme val="minor"/>
      </rPr>
      <t xml:space="preserve"> </t>
    </r>
    <r>
      <rPr>
        <vertAlign val="superscript"/>
        <sz val="10"/>
        <rFont val="Calibri"/>
        <family val="2"/>
        <scheme val="minor"/>
      </rPr>
      <t>(11)</t>
    </r>
  </si>
  <si>
    <r>
      <t>2015</t>
    </r>
    <r>
      <rPr>
        <b/>
        <vertAlign val="superscript"/>
        <sz val="11"/>
        <color theme="1"/>
        <rFont val="Calibri"/>
        <family val="2"/>
        <scheme val="minor"/>
      </rPr>
      <t>(2)</t>
    </r>
  </si>
  <si>
    <r>
      <rPr>
        <vertAlign val="superscript"/>
        <sz val="10"/>
        <color theme="1"/>
        <rFont val="Calibri"/>
        <family val="2"/>
        <scheme val="minor"/>
      </rPr>
      <t xml:space="preserve">(2) </t>
    </r>
    <r>
      <rPr>
        <sz val="10"/>
        <color theme="1"/>
        <rFont val="Calibri"/>
        <family val="2"/>
        <scheme val="minor"/>
      </rPr>
      <t>2015 // La fuente no provee datos para el Tren Patagónico a partir del año 2015</t>
    </r>
  </si>
  <si>
    <r>
      <rPr>
        <vertAlign val="superscript"/>
        <sz val="10"/>
        <color theme="1"/>
        <rFont val="Calibri"/>
        <family val="2"/>
        <scheme val="minor"/>
      </rPr>
      <t xml:space="preserve">(1) </t>
    </r>
    <r>
      <rPr>
        <sz val="10"/>
        <color theme="1"/>
        <rFont val="Calibri"/>
        <family val="2"/>
        <scheme val="minor"/>
      </rPr>
      <t>2012 // MINERALES Y MATERIALES DE CONSTRUCCIÓN&gt; Otros minerales: “Diatomita” // OTROS PRODUCTOS ALIMENTICIOS&gt; Otros: “Sal”</t>
    </r>
  </si>
  <si>
    <t>Carga transportada por ferrocarril discriminada por año, mes, categoría y producto. En toneladas.</t>
  </si>
  <si>
    <r>
      <t xml:space="preserve">(10) </t>
    </r>
    <r>
      <rPr>
        <sz val="10"/>
        <color theme="1"/>
        <rFont val="Calibri"/>
        <family val="2"/>
        <scheme val="minor"/>
      </rPr>
      <t>Para el período 1999-2013, los valores correspondientes a "Clinker" toman como referencia la categoría MANUFACTURAS&gt;Escoria y Residuos Siderúrgicos. Esta determinación surge en base a como la fuente presenta la información, expresada para dicho período como "Escoria y Clinker". A partir del año 2014 se distinguen ambas categorías.</t>
    </r>
  </si>
  <si>
    <r>
      <t xml:space="preserve">CLINKER </t>
    </r>
    <r>
      <rPr>
        <vertAlign val="superscript"/>
        <sz val="10"/>
        <rFont val="Calibri"/>
        <family val="2"/>
        <scheme val="minor"/>
      </rPr>
      <t>(9)</t>
    </r>
  </si>
  <si>
    <t>2014 - 2015</t>
  </si>
  <si>
    <t>S/D</t>
  </si>
  <si>
    <t>SUBPRODUCTOS AGRARIOS</t>
  </si>
  <si>
    <t>(1) 1997 // ABONOS Y FERTILIZANTES&gt; Subtotal: "Fertilizantes" // ACEITES&gt; Subtotal: "Aceites" // COMBUSTIBLES: Petróleo y combustibles líquido: "Gas Oil" // GRANOS Y OLEAGINOSAS&gt; Subtotal: "Granos" // MANUFACTURAS&gt; Escoria y Residuos Siderúrgicos: "Escoria"+"Chatarra"  - Bobinas de acero: "Bobinas de acero"+"Chapas de acero" //MATERIALES DE VIA&gt; Otros materiales de via: "Otros FFCC" //  MINERALES Y MATERIALES DE CONSTRUCCIÓN&gt; Arena: "Piedra y arena" - Otros minerales:"Dolomita y otros" // SUBPRODUCTOS AGRARIOS&gt; Subtotal "Pellets" // CARGAS GENERALES&gt; Cargas Generales: "Varios"</t>
  </si>
  <si>
    <t>(2) 1998 // ABONOS Y FERTILIZANTES&gt; Subtotal: "Fertilizantes" // ACEITES&gt; Subtotal: "Aceites" // COMBUSTIBLES: Petróleo y combustibles líquido: "Gas Oil" // GRANOS Y OLEAGINOSAS&gt; Subtotal: "Granos" // MADERAS&gt; Maderas: “Pallets” // MANUFACTURAS&gt; Escoria y Residuos Siderúrgicos: "Escoria y dolomita" - Bobinas de acero: "Bobinas de acero"+"Chapas de acero"  //MATERIALES DE VIA&gt; Otros materiales de via: "Otros FFCC" //  MINERALES Y MATERIALES DE CONSTRUCCIÓN&gt; Arena: "Piedra y arena" – Otros minerales: “Minerales” // SUBPRODUCTOS AGRARIOS&gt; Subtotal: "Pellets y harinas" // CARGAS GENERALES&gt; Cargas Generales: "Varios"</t>
  </si>
  <si>
    <t>(3) 1999 // ABONOS Y FERTILIZANTES&gt; Subtotal: "Fertilizantes" // ACEITES&gt; Subtotal: "Aceites" // COMBUSTIBLES: Subtotal: “Combustible”// GRANOS Y OLEAGINOSAS&gt; Subtotal: "Granos"+”Porotos” // MANUFACTURAS&gt; Escoria y Residuos Siderúrgicos: "Escoria y clinker"+”Chapa y chatarra”- Bobinas de acero: "Bobinas de acero" //  MINERALES Y MATERIALES DE CONSTRUCCIÓN&gt; Arena: "Piedra y arena" – Otros minerales: “Minerales” // SUBPRODUCTOS AGRARIOS&gt; Subtotal: "Pellets y harinas" // CARGAS GENERALES&gt; Cargas Generales: "Varios"</t>
  </si>
  <si>
    <t>(4) 2000 // ABONOS Y FERTILIZANTES&gt; Subtotal: "Fertilizantes" // ACEITES&gt; Subtotal: "Aceites" // COMBUSTIBLES: Subtotal: “Combustible”// GRANOS Y OLEAGINOSAS&gt; Subtotal: "Granos"+”Porotos” // MANUFACTURAS&gt; Escoria y Residuos Siderúrgicos: "Escoria y clinker"+”Chapa y chatarra” //  MINERALES Y MATERIALES DE CONSTRUCCIÓN&gt; Arena: "Piedra y arena" – Otros minerales: “Minerales” // SUBPRODUCTOS AGRARIOS&gt; Subtotal "Pellets y harinas" // CARGAS GENERALES&gt; Cargas Generales: "Varios"</t>
  </si>
  <si>
    <t>(5) 2001 // ABONOS Y FERTILIZANTES&gt; Subtotal: "Fertilizantes" // ACEITES&gt; Subtotal: "Aceites" // GRANOS Y OLEAGINOSAS&gt; Subtotal: "Granos"+”Porotos” // MANUFACTURAS&gt; Escoria y Residuos Siderúrgicos: "Escoria y clinker" //  MINERALES Y MATERIALES DE CONSTRUCCIÓN&gt; Arena: "Piedra y arena" – Otros minerales: “Minerales” // SUBPRODUCTOS AGRARIOS&gt; Subtotal: "Pellets y harinas" // CARGAS GENERALES&gt; Cargas Generales: "Varios"</t>
  </si>
  <si>
    <t>(6) 2002 - 2007 // ABONOS Y FERTILIZANTES&gt; Subtotal: "Fertilizantes" // ACEITES&gt; Subtotal: "Aceites" // COMBUSTIBLES: Subtotal: “Combustible”// GRANOS Y OLEAGINOSAS&gt; Subtotal: "Granos” // MANUFACTURAS&gt; Escoria y Residuos Siderúrgicos: "Escoria y clinker" //  MINERALES Y MATERIALES DE CONSTRUCCIÓN&gt; Arena: "Piedra y arena" – Otros minerales: “Minerales” // SUBPRODUCTOS AGRARIOS&gt; Subtotal: "Pellets y harinas" // CARGAS GENERALES&gt; Cargas Generales: "Varios"</t>
  </si>
  <si>
    <t>(7) 2008 // ACEITES&gt; Subtotal: "Aceites" // COMBUSTIBLES: Subtotal: “Combustible”// GRANOS Y OLEAGINOSAS&gt; Subtotal: "Granos” // MANUFACTURAS&gt; Escoria y Residuos Siderúrgicos: "Escoria y clinker" //  MINERALES Y MATERIALES DE CONSTRUCCIÓN&gt; Arena: "Piedra y arena" – Otros minerales: “Minerales” // SUBPRODUCTOS AGRARIOS&gt; Subtotal: "Pellets y harinas" // CARGAS GENERALES&gt; Cargas Generales: "Varios"</t>
  </si>
  <si>
    <t>(8) 2009 - 2013 // ABONOS Y FERTILIZANTES&gt; Subtotal: "Fertilizantes" // ACEITES&gt; Subtotal: "Aceites" // GRANOS Y OLEAGINOSAS&gt; Subtotal: "Granos” // MANUFACTURAS&gt; Escoria y Residuos Siderúrgicos: "Escoria y clinker" //  MINERALES Y MATERIALES DE CONSTRUCCIÓN&gt; Arena: "Piedra y arena" – Otros minerales: “Minerales” // SUBPRODUCTOS AGRARIOS&gt; Subtotal: “Pellets y harinas”  // CARGAS GENERALES&gt; Cargas Generales: "Varios"</t>
  </si>
  <si>
    <t>(9)2014 // ACEITES&gt; Subtotal: "Aceites" // GRANOS Y OLEAGINOSAS&gt; Subtotal: "Granos” // MANUFACTURAS&gt; Escoria y Residuos Siderúrgicos: "Escoria y residuos siderúrgicos" //  MINERALES Y MATERIALES DE CONSTRUCCIÓN&gt; Arena: "Piedra y arena" –  Clinker: “Clinker” - Otros minerales: “Minerales” // SUBPRODUCTOS AGRARIOS&gt; Subtotal: “Pellets y harinas”  // CARGAS GENERALES&gt; Cargas Generales: "Varios"</t>
  </si>
  <si>
    <r>
      <rPr>
        <vertAlign val="superscript"/>
        <sz val="10"/>
        <color theme="1"/>
        <rFont val="Calibri"/>
        <family val="2"/>
        <scheme val="minor"/>
      </rPr>
      <t>(2)</t>
    </r>
    <r>
      <rPr>
        <sz val="10"/>
        <color theme="1"/>
        <rFont val="Calibri"/>
        <family val="2"/>
        <scheme val="minor"/>
      </rPr>
      <t xml:space="preserve"> 2003 - 2006 // ABONOS Y FERTILIZANTES&gt;Subtotal:"Fertilizante" // ACEITES&gt;Subtotal:"Aceites" // GRANOS Y OLEAGINOSAS&gt;Subtotal: "Granos"+"Oleaginosas" // SUBPRODUCTOS AGRARIOS&gt;Subtotal:"Subproductos" // CARGAS GENERALES&gt;Cargas generales:"Otros"</t>
    </r>
  </si>
  <si>
    <t>SUBPRODUCTOS AGRARIOS (4)</t>
  </si>
  <si>
    <t>(1)  1997 // ABONOS Y FERTILIZANTES&gt; Subtotal: “Abonos y fertilizantes” // GRANOS Y OLEAGINOSAS&gt; Soja: “Soja (C. del Uruguay)”+ “Soja (P. Libres) - Otros cereales: “Cereales” // MADERAS&gt; Maderas: “Maderas Aserradas” // MANUFACTURAS&gt; Autopartes: “Vehíc. / Rep. / Máq. / Herram.” - Otros productos metalúrgicos: “Metales Procesados” // MINERALES Y MATERIALES DE CONSTRUCCIÓN&gt; [Cal + Cemento en bolsa + Cemento a granel]: “Cemento y Cales” - Piedra granítica: “Piedra partida” - Otros productos para la construcción: “Ladrillos / Mat. de Constr.” – Otros minerales: “Minerales” // OTROS PRODUCTOS ALIMENTICIOS&gt; Bebidas: “Comestibles y Bebidas” – Otros: “Cerveza” // OTROS PRODUCTOS AGRÍCOLAS&gt; Fruta: “Raleo” // SUBPRODUCTOS AGRARIOS&gt; Otras harinas: “Harinas” // QUÍMICOS Y PETROQUÍMICOS&gt; Subtotal: “Prod. Químicos” // CARGAS GENERALES&gt; Cargas generales: “Otros”+ “Papel / Cartón y Afines”</t>
  </si>
  <si>
    <t>SUBPRODUCTOS AGRARIOS (12)</t>
  </si>
  <si>
    <t xml:space="preserve">SUBPRODUCTOS AGRARIOS </t>
  </si>
  <si>
    <t>2015 - 2016</t>
  </si>
  <si>
    <r>
      <t>2014 - 2015</t>
    </r>
    <r>
      <rPr>
        <b/>
        <vertAlign val="superscript"/>
        <sz val="11"/>
        <color theme="1"/>
        <rFont val="Calibri"/>
        <family val="2"/>
        <scheme val="minor"/>
      </rPr>
      <t>(2)</t>
    </r>
  </si>
  <si>
    <r>
      <t>2015</t>
    </r>
    <r>
      <rPr>
        <b/>
        <vertAlign val="superscript"/>
        <sz val="11"/>
        <color theme="1"/>
        <rFont val="Calibri"/>
        <family val="2"/>
        <scheme val="minor"/>
      </rPr>
      <t>2)</t>
    </r>
  </si>
  <si>
    <t>-</t>
  </si>
  <si>
    <t>2016 - 2017</t>
  </si>
  <si>
    <r>
      <t xml:space="preserve">SUBPRODUCTOS AGRARIOS </t>
    </r>
    <r>
      <rPr>
        <b/>
        <vertAlign val="superscript"/>
        <sz val="10"/>
        <rFont val="Calibri"/>
        <family val="2"/>
        <scheme val="minor"/>
      </rPr>
      <t>(12)</t>
    </r>
  </si>
  <si>
    <t>agosto 2018</t>
  </si>
  <si>
    <t>2018*</t>
  </si>
  <si>
    <t>2017 - 2018*</t>
  </si>
  <si>
    <t>octubre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</si>
</sst>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0.0000%"/>
    <numFmt numFmtId="166" formatCode="0.00000000%"/>
    <numFmt numFmtId="167" formatCode="_ * #,##0.0_ ;_ * \-#,##0.0_ ;_ * &quot;-&quot;??_ ;_ @_ "/>
  </numFmts>
  <fonts count="32" x14ac:knownFonts="1">
    <font>
      <sz val="11"/>
      <color theme="1"/>
      <name val="Calibri"/>
      <family val="2"/>
      <scheme val="minor"/>
    </font>
    <font>
      <b/>
      <sz val="11"/>
      <color theme="1"/>
      <name val="Calibri"/>
      <family val="2"/>
      <scheme val="minor"/>
    </font>
    <font>
      <b/>
      <sz val="11"/>
      <color indexed="8"/>
      <name val="Calibri"/>
      <family val="2"/>
    </font>
    <font>
      <sz val="11"/>
      <name val="Calibri"/>
      <family val="2"/>
    </font>
    <font>
      <b/>
      <sz val="16"/>
      <color theme="1"/>
      <name val="Calibri"/>
      <family val="2"/>
      <scheme val="minor"/>
    </font>
    <font>
      <b/>
      <vertAlign val="superscript"/>
      <sz val="11"/>
      <color theme="1"/>
      <name val="Calibri"/>
      <family val="2"/>
      <scheme val="minor"/>
    </font>
    <font>
      <sz val="10"/>
      <color theme="1"/>
      <name val="Calibri"/>
      <family val="2"/>
      <scheme val="minor"/>
    </font>
    <font>
      <sz val="10"/>
      <name val="Calibri"/>
      <family val="2"/>
      <scheme val="minor"/>
    </font>
    <font>
      <b/>
      <sz val="10"/>
      <name val="Calibri"/>
      <family val="2"/>
      <scheme val="minor"/>
    </font>
    <font>
      <vertAlign val="superscript"/>
      <sz val="11"/>
      <color theme="1"/>
      <name val="Calibri"/>
      <family val="2"/>
      <scheme val="minor"/>
    </font>
    <font>
      <sz val="11"/>
      <color theme="1"/>
      <name val="Calibri"/>
      <family val="2"/>
      <scheme val="minor"/>
    </font>
    <font>
      <sz val="11"/>
      <name val="Calibri"/>
      <family val="2"/>
      <scheme val="minor"/>
    </font>
    <font>
      <b/>
      <sz val="14"/>
      <name val="Calibri"/>
      <family val="2"/>
    </font>
    <font>
      <sz val="12"/>
      <color theme="1"/>
      <name val="Calibri"/>
      <family val="2"/>
      <scheme val="minor"/>
    </font>
    <font>
      <b/>
      <sz val="12"/>
      <name val="Calibri"/>
      <family val="2"/>
      <scheme val="minor"/>
    </font>
    <font>
      <sz val="14"/>
      <color theme="1"/>
      <name val="Calibri"/>
      <family val="2"/>
      <scheme val="minor"/>
    </font>
    <font>
      <b/>
      <sz val="14"/>
      <name val="Calibri"/>
      <family val="2"/>
      <scheme val="minor"/>
    </font>
    <font>
      <b/>
      <sz val="12"/>
      <color theme="1"/>
      <name val="Calibri"/>
      <family val="2"/>
      <scheme val="minor"/>
    </font>
    <font>
      <b/>
      <sz val="11"/>
      <name val="Calibri"/>
      <family val="2"/>
      <scheme val="minor"/>
    </font>
    <font>
      <sz val="12"/>
      <name val="Calibri"/>
      <family val="2"/>
      <scheme val="minor"/>
    </font>
    <font>
      <b/>
      <sz val="10"/>
      <color theme="1"/>
      <name val="Calibri"/>
      <family val="2"/>
      <scheme val="minor"/>
    </font>
    <font>
      <u/>
      <sz val="10"/>
      <color theme="10"/>
      <name val="Arial"/>
      <family val="2"/>
    </font>
    <font>
      <u/>
      <sz val="11"/>
      <color theme="10"/>
      <name val="Calibri"/>
      <family val="2"/>
      <scheme val="minor"/>
    </font>
    <font>
      <vertAlign val="superscript"/>
      <sz val="10"/>
      <color theme="1"/>
      <name val="Calibri"/>
      <family val="2"/>
      <scheme val="minor"/>
    </font>
    <font>
      <b/>
      <sz val="11"/>
      <color indexed="8"/>
      <name val="Calibri"/>
      <family val="2"/>
      <scheme val="minor"/>
    </font>
    <font>
      <sz val="8"/>
      <name val="Calibri"/>
      <family val="2"/>
      <scheme val="minor"/>
    </font>
    <font>
      <b/>
      <sz val="8"/>
      <name val="Calibri"/>
      <family val="2"/>
      <scheme val="minor"/>
    </font>
    <font>
      <b/>
      <sz val="16"/>
      <name val="Calibri"/>
      <family val="2"/>
      <scheme val="minor"/>
    </font>
    <font>
      <vertAlign val="superscript"/>
      <sz val="10"/>
      <name val="Calibri"/>
      <family val="2"/>
      <scheme val="minor"/>
    </font>
    <font>
      <b/>
      <vertAlign val="superscript"/>
      <sz val="10"/>
      <name val="Calibri"/>
      <family val="2"/>
      <scheme val="minor"/>
    </font>
    <font>
      <sz val="8"/>
      <name val="Arial"/>
      <family val="2"/>
    </font>
    <font>
      <b/>
      <sz val="8"/>
      <name val="Arial"/>
      <family val="2"/>
    </font>
  </fonts>
  <fills count="7">
    <fill>
      <patternFill patternType="none"/>
    </fill>
    <fill>
      <patternFill patternType="gray125"/>
    </fill>
    <fill>
      <patternFill patternType="solid">
        <fgColor theme="3" tint="0.59999389629810485"/>
        <bgColor indexed="64"/>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s>
  <borders count="68">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43" fontId="10" fillId="0" borderId="0" applyFont="0" applyFill="0" applyBorder="0" applyAlignment="0" applyProtection="0"/>
    <xf numFmtId="0" fontId="10" fillId="0" borderId="0" applyFont="0" applyFill="0" applyBorder="0" applyAlignment="0" applyProtection="0"/>
    <xf numFmtId="0" fontId="21" fillId="0" borderId="0" applyNumberFormat="0" applyFill="0" applyBorder="0" applyAlignment="0" applyProtection="0"/>
  </cellStyleXfs>
  <cellXfs count="392">
    <xf numFmtId="0" fontId="0" fillId="0" borderId="0" xfId="0"/>
    <xf numFmtId="0" fontId="1" fillId="0" borderId="14" xfId="0" applyFont="1" applyFill="1" applyBorder="1" applyAlignment="1">
      <alignment horizontal="left"/>
    </xf>
    <xf numFmtId="0" fontId="1" fillId="0" borderId="20" xfId="0" applyFont="1" applyFill="1" applyBorder="1" applyAlignment="1">
      <alignment horizontal="left"/>
    </xf>
    <xf numFmtId="0" fontId="1" fillId="0" borderId="25" xfId="0" applyFont="1" applyFill="1" applyBorder="1" applyAlignment="1">
      <alignment horizontal="left"/>
    </xf>
    <xf numFmtId="0" fontId="7" fillId="4" borderId="16" xfId="0" applyNumberFormat="1" applyFont="1" applyFill="1" applyBorder="1" applyAlignment="1">
      <alignment vertical="center"/>
    </xf>
    <xf numFmtId="0" fontId="7" fillId="0" borderId="13" xfId="0" applyNumberFormat="1" applyFont="1" applyBorder="1" applyAlignment="1">
      <alignment vertical="center"/>
    </xf>
    <xf numFmtId="0" fontId="7" fillId="0" borderId="15" xfId="0" applyNumberFormat="1" applyFont="1" applyBorder="1" applyAlignment="1">
      <alignment vertical="center"/>
    </xf>
    <xf numFmtId="0" fontId="7" fillId="4" borderId="22" xfId="0" applyNumberFormat="1" applyFont="1" applyFill="1" applyBorder="1" applyAlignment="1">
      <alignment vertical="center"/>
    </xf>
    <xf numFmtId="0" fontId="7" fillId="0" borderId="19" xfId="0" applyNumberFormat="1" applyFont="1" applyBorder="1" applyAlignment="1">
      <alignment vertical="center"/>
    </xf>
    <xf numFmtId="0" fontId="7" fillId="0" borderId="21" xfId="0" applyNumberFormat="1" applyFont="1" applyBorder="1" applyAlignment="1">
      <alignment vertical="center"/>
    </xf>
    <xf numFmtId="0" fontId="8" fillId="2" borderId="24" xfId="0" applyNumberFormat="1" applyFont="1" applyFill="1" applyBorder="1" applyAlignment="1">
      <alignment horizontal="center" vertical="center"/>
    </xf>
    <xf numFmtId="0" fontId="7" fillId="4" borderId="11" xfId="0" applyNumberFormat="1" applyFont="1" applyFill="1" applyBorder="1" applyAlignment="1">
      <alignment vertical="center"/>
    </xf>
    <xf numFmtId="0" fontId="7" fillId="0" borderId="9" xfId="0" applyNumberFormat="1" applyFont="1" applyBorder="1" applyAlignment="1">
      <alignment vertical="center"/>
    </xf>
    <xf numFmtId="0" fontId="7" fillId="0" borderId="10" xfId="0" applyNumberFormat="1" applyFont="1" applyBorder="1" applyAlignment="1">
      <alignment vertical="center"/>
    </xf>
    <xf numFmtId="0" fontId="7" fillId="4" borderId="26" xfId="0" applyNumberFormat="1" applyFont="1" applyFill="1" applyBorder="1" applyAlignment="1">
      <alignment vertical="center"/>
    </xf>
    <xf numFmtId="0" fontId="8" fillId="2" borderId="27" xfId="0" applyNumberFormat="1" applyFont="1" applyFill="1" applyBorder="1" applyAlignment="1">
      <alignment horizontal="center" vertical="center"/>
    </xf>
    <xf numFmtId="0" fontId="1" fillId="5" borderId="0" xfId="0" applyFont="1" applyFill="1" applyBorder="1"/>
    <xf numFmtId="0" fontId="2" fillId="5" borderId="0" xfId="0" applyFont="1" applyFill="1" applyBorder="1"/>
    <xf numFmtId="0" fontId="3" fillId="5" borderId="0" xfId="0" applyNumberFormat="1" applyFont="1" applyFill="1" applyBorder="1" applyAlignment="1">
      <alignment horizontal="left"/>
    </xf>
    <xf numFmtId="0" fontId="6" fillId="5" borderId="0" xfId="0" applyFont="1" applyFill="1" applyBorder="1"/>
    <xf numFmtId="0" fontId="7" fillId="4" borderId="5" xfId="0" applyNumberFormat="1" applyFont="1" applyFill="1" applyBorder="1" applyAlignment="1">
      <alignment vertical="center"/>
    </xf>
    <xf numFmtId="0" fontId="7" fillId="0" borderId="3" xfId="0" applyNumberFormat="1" applyFont="1" applyBorder="1" applyAlignment="1">
      <alignment vertical="center"/>
    </xf>
    <xf numFmtId="0" fontId="7" fillId="0" borderId="4" xfId="0" applyNumberFormat="1" applyFont="1" applyBorder="1" applyAlignment="1">
      <alignment vertical="center"/>
    </xf>
    <xf numFmtId="0" fontId="8" fillId="2" borderId="29" xfId="0" applyNumberFormat="1" applyFont="1" applyFill="1" applyBorder="1" applyAlignment="1">
      <alignment horizontal="center" vertical="center"/>
    </xf>
    <xf numFmtId="0" fontId="7" fillId="0" borderId="14" xfId="0" applyNumberFormat="1" applyFont="1" applyBorder="1" applyAlignment="1">
      <alignment vertical="center"/>
    </xf>
    <xf numFmtId="0" fontId="7" fillId="0" borderId="20" xfId="0" applyNumberFormat="1" applyFont="1" applyBorder="1" applyAlignment="1">
      <alignment vertical="center"/>
    </xf>
    <xf numFmtId="0" fontId="7" fillId="0" borderId="25" xfId="0" applyNumberFormat="1" applyFont="1" applyBorder="1" applyAlignment="1">
      <alignment vertical="center"/>
    </xf>
    <xf numFmtId="0" fontId="7" fillId="0" borderId="32" xfId="0" applyNumberFormat="1" applyFont="1" applyBorder="1" applyAlignment="1">
      <alignment vertical="center"/>
    </xf>
    <xf numFmtId="0" fontId="1" fillId="5" borderId="0" xfId="0" applyFont="1" applyFill="1" applyBorder="1" applyAlignment="1">
      <alignment horizontal="left"/>
    </xf>
    <xf numFmtId="0" fontId="0" fillId="5" borderId="0" xfId="0" applyFont="1" applyFill="1" applyBorder="1"/>
    <xf numFmtId="0" fontId="0" fillId="5" borderId="0" xfId="0" applyFont="1" applyFill="1"/>
    <xf numFmtId="0" fontId="0" fillId="5" borderId="0" xfId="0" quotePrefix="1" applyNumberFormat="1" applyFont="1" applyFill="1" applyBorder="1" applyAlignment="1">
      <alignment horizontal="left"/>
    </xf>
    <xf numFmtId="0" fontId="0" fillId="5" borderId="0" xfId="0" quotePrefix="1" applyNumberFormat="1" applyFont="1" applyFill="1" applyBorder="1" applyAlignment="1">
      <alignment horizontal="left"/>
    </xf>
    <xf numFmtId="0" fontId="1" fillId="0" borderId="32" xfId="0" applyFont="1" applyFill="1" applyBorder="1" applyAlignment="1">
      <alignment horizontal="left"/>
    </xf>
    <xf numFmtId="0" fontId="7" fillId="0" borderId="3" xfId="0" applyNumberFormat="1" applyFont="1" applyBorder="1" applyAlignment="1">
      <alignment horizontal="right" vertical="center" wrapText="1"/>
    </xf>
    <xf numFmtId="0" fontId="7" fillId="0" borderId="4" xfId="0" applyNumberFormat="1" applyFont="1" applyBorder="1" applyAlignment="1">
      <alignment horizontal="right" vertical="center" wrapText="1"/>
    </xf>
    <xf numFmtId="0" fontId="7" fillId="3" borderId="4" xfId="0" applyNumberFormat="1" applyFont="1" applyFill="1" applyBorder="1" applyAlignment="1">
      <alignment horizontal="right" vertical="center" wrapText="1"/>
    </xf>
    <xf numFmtId="0" fontId="7" fillId="0" borderId="13" xfId="0" applyNumberFormat="1" applyFont="1" applyBorder="1" applyAlignment="1">
      <alignment horizontal="right" vertical="center" wrapText="1"/>
    </xf>
    <xf numFmtId="0" fontId="7" fillId="0" borderId="15" xfId="0" applyNumberFormat="1" applyFont="1" applyBorder="1" applyAlignment="1">
      <alignment horizontal="right" vertical="center" wrapText="1"/>
    </xf>
    <xf numFmtId="0" fontId="7" fillId="0" borderId="17" xfId="0" applyNumberFormat="1" applyFont="1" applyBorder="1" applyAlignment="1">
      <alignment horizontal="right" vertical="center" wrapText="1"/>
    </xf>
    <xf numFmtId="0" fontId="7" fillId="0" borderId="19" xfId="0" applyNumberFormat="1" applyFont="1" applyBorder="1" applyAlignment="1">
      <alignment horizontal="right" vertical="center" wrapText="1"/>
    </xf>
    <xf numFmtId="0" fontId="7" fillId="0" borderId="21" xfId="0" applyNumberFormat="1" applyFont="1" applyBorder="1" applyAlignment="1">
      <alignment horizontal="right" vertical="center" wrapText="1"/>
    </xf>
    <xf numFmtId="0" fontId="7" fillId="3" borderId="21" xfId="0" applyNumberFormat="1" applyFont="1" applyFill="1" applyBorder="1" applyAlignment="1">
      <alignment horizontal="right" vertical="center" wrapText="1"/>
    </xf>
    <xf numFmtId="0" fontId="7" fillId="0" borderId="23" xfId="0" applyNumberFormat="1" applyFont="1" applyBorder="1" applyAlignment="1">
      <alignment horizontal="right" vertical="center" wrapText="1"/>
    </xf>
    <xf numFmtId="0" fontId="7" fillId="0" borderId="9" xfId="0" applyNumberFormat="1" applyFont="1" applyBorder="1" applyAlignment="1">
      <alignment horizontal="right" vertical="center" wrapText="1"/>
    </xf>
    <xf numFmtId="0" fontId="7" fillId="0" borderId="10" xfId="0" applyNumberFormat="1" applyFont="1" applyBorder="1" applyAlignment="1">
      <alignment horizontal="right" vertical="center" wrapText="1"/>
    </xf>
    <xf numFmtId="0" fontId="7" fillId="3" borderId="10" xfId="0" applyNumberFormat="1" applyFont="1" applyFill="1" applyBorder="1" applyAlignment="1">
      <alignment horizontal="right" vertical="center" wrapText="1"/>
    </xf>
    <xf numFmtId="0" fontId="7" fillId="0" borderId="12" xfId="0" applyNumberFormat="1" applyFont="1" applyBorder="1" applyAlignment="1">
      <alignment horizontal="right" vertical="center" wrapText="1"/>
    </xf>
    <xf numFmtId="0" fontId="7" fillId="3" borderId="15" xfId="0" applyNumberFormat="1" applyFont="1" applyFill="1" applyBorder="1" applyAlignment="1">
      <alignment horizontal="right" vertical="center" wrapText="1"/>
    </xf>
    <xf numFmtId="0" fontId="7" fillId="3" borderId="13" xfId="0" applyNumberFormat="1" applyFont="1" applyFill="1" applyBorder="1" applyAlignment="1">
      <alignment horizontal="right" vertical="center" wrapText="1"/>
    </xf>
    <xf numFmtId="0" fontId="7" fillId="3" borderId="19" xfId="0" applyNumberFormat="1" applyFont="1" applyFill="1" applyBorder="1" applyAlignment="1">
      <alignment horizontal="right" vertical="center" wrapText="1"/>
    </xf>
    <xf numFmtId="0" fontId="7" fillId="3" borderId="9" xfId="0" applyNumberFormat="1" applyFont="1" applyFill="1" applyBorder="1" applyAlignment="1">
      <alignment horizontal="right" vertical="center" wrapText="1"/>
    </xf>
    <xf numFmtId="0" fontId="7" fillId="0" borderId="6" xfId="0" applyNumberFormat="1" applyFont="1" applyBorder="1" applyAlignment="1">
      <alignment horizontal="right" vertical="center" wrapText="1"/>
    </xf>
    <xf numFmtId="0" fontId="7" fillId="0" borderId="3" xfId="0" applyNumberFormat="1" applyFont="1" applyBorder="1" applyAlignment="1">
      <alignment vertical="center" wrapText="1"/>
    </xf>
    <xf numFmtId="0" fontId="7" fillId="0" borderId="6" xfId="0" applyNumberFormat="1" applyFont="1" applyBorder="1" applyAlignment="1">
      <alignment vertical="center" wrapText="1"/>
    </xf>
    <xf numFmtId="0" fontId="7" fillId="0" borderId="19" xfId="0" applyNumberFormat="1" applyFont="1" applyBorder="1" applyAlignment="1">
      <alignment vertical="center" wrapText="1"/>
    </xf>
    <xf numFmtId="0" fontId="7" fillId="0" borderId="23" xfId="0" applyNumberFormat="1" applyFont="1" applyBorder="1" applyAlignment="1">
      <alignment vertical="center" wrapText="1"/>
    </xf>
    <xf numFmtId="0" fontId="7" fillId="0" borderId="9" xfId="0" applyNumberFormat="1" applyFont="1" applyBorder="1" applyAlignment="1">
      <alignment vertical="center" wrapText="1"/>
    </xf>
    <xf numFmtId="0" fontId="7" fillId="0" borderId="12" xfId="0" applyNumberFormat="1" applyFont="1" applyBorder="1" applyAlignment="1">
      <alignment vertical="center" wrapText="1"/>
    </xf>
    <xf numFmtId="0" fontId="0" fillId="5" borderId="0" xfId="0" applyFill="1"/>
    <xf numFmtId="0" fontId="9" fillId="5" borderId="0" xfId="0" applyFont="1" applyFill="1" applyAlignment="1">
      <alignment vertical="center"/>
    </xf>
    <xf numFmtId="0" fontId="7" fillId="0" borderId="6" xfId="0" applyNumberFormat="1" applyFont="1" applyBorder="1" applyAlignment="1">
      <alignment vertical="center"/>
    </xf>
    <xf numFmtId="0" fontId="7" fillId="0" borderId="23" xfId="0" applyNumberFormat="1" applyFont="1" applyBorder="1" applyAlignment="1">
      <alignment vertical="center"/>
    </xf>
    <xf numFmtId="0" fontId="7" fillId="0" borderId="12" xfId="0" applyNumberFormat="1" applyFont="1" applyBorder="1" applyAlignment="1">
      <alignment vertical="center"/>
    </xf>
    <xf numFmtId="0" fontId="7" fillId="0" borderId="38" xfId="0" applyNumberFormat="1" applyFont="1" applyBorder="1" applyAlignment="1">
      <alignment horizontal="right" vertical="center" wrapText="1"/>
    </xf>
    <xf numFmtId="0" fontId="7" fillId="0" borderId="38" xfId="0" applyNumberFormat="1" applyFont="1" applyBorder="1" applyAlignment="1">
      <alignment vertical="center"/>
    </xf>
    <xf numFmtId="0" fontId="7" fillId="4" borderId="28" xfId="0" applyNumberFormat="1" applyFont="1" applyFill="1" applyBorder="1" applyAlignment="1">
      <alignment vertical="center"/>
    </xf>
    <xf numFmtId="0" fontId="11" fillId="5" borderId="0" xfId="0" applyFont="1" applyFill="1"/>
    <xf numFmtId="0" fontId="1" fillId="0" borderId="46" xfId="0" applyFont="1" applyFill="1" applyBorder="1" applyAlignment="1">
      <alignment horizontal="center"/>
    </xf>
    <xf numFmtId="0" fontId="1" fillId="0" borderId="47" xfId="0" applyFont="1" applyFill="1" applyBorder="1" applyAlignment="1">
      <alignment horizontal="center"/>
    </xf>
    <xf numFmtId="0" fontId="1" fillId="0" borderId="48" xfId="0" applyFont="1" applyFill="1" applyBorder="1" applyAlignment="1">
      <alignment horizontal="center"/>
    </xf>
    <xf numFmtId="0" fontId="1" fillId="0" borderId="49" xfId="0" applyFont="1" applyFill="1" applyBorder="1" applyAlignment="1">
      <alignment horizontal="center"/>
    </xf>
    <xf numFmtId="0" fontId="0" fillId="5" borderId="0" xfId="0" applyNumberFormat="1" applyFont="1" applyFill="1"/>
    <xf numFmtId="0" fontId="0" fillId="5" borderId="0" xfId="0" applyFont="1" applyFill="1" applyAlignment="1">
      <alignment wrapText="1"/>
    </xf>
    <xf numFmtId="0" fontId="14" fillId="2" borderId="53" xfId="0" applyNumberFormat="1" applyFont="1" applyFill="1" applyBorder="1" applyAlignment="1">
      <alignment horizontal="center" vertical="center"/>
    </xf>
    <xf numFmtId="0" fontId="14" fillId="2" borderId="55" xfId="0" applyNumberFormat="1" applyFont="1" applyFill="1" applyBorder="1" applyAlignment="1">
      <alignment horizontal="center" vertical="center"/>
    </xf>
    <xf numFmtId="0" fontId="15" fillId="5" borderId="0" xfId="0" applyFont="1" applyFill="1" applyAlignment="1">
      <alignment horizontal="center"/>
    </xf>
    <xf numFmtId="0" fontId="16" fillId="2" borderId="53" xfId="0" applyNumberFormat="1" applyFont="1" applyFill="1" applyBorder="1" applyAlignment="1">
      <alignment horizontal="center" vertical="center"/>
    </xf>
    <xf numFmtId="0" fontId="16" fillId="2" borderId="55" xfId="0" applyNumberFormat="1" applyFont="1" applyFill="1" applyBorder="1" applyAlignment="1">
      <alignment horizontal="center" vertical="center"/>
    </xf>
    <xf numFmtId="0" fontId="17" fillId="2" borderId="50" xfId="2" applyFont="1" applyFill="1" applyBorder="1"/>
    <xf numFmtId="0" fontId="0" fillId="5" borderId="50" xfId="2" applyFont="1" applyFill="1" applyBorder="1"/>
    <xf numFmtId="43" fontId="0" fillId="5" borderId="50" xfId="1" applyFont="1" applyFill="1" applyBorder="1"/>
    <xf numFmtId="0" fontId="18" fillId="0" borderId="8" xfId="0" applyFont="1" applyFill="1" applyBorder="1" applyAlignment="1">
      <alignment horizontal="center" vertical="center"/>
    </xf>
    <xf numFmtId="0" fontId="7" fillId="3" borderId="9" xfId="0" applyFont="1" applyFill="1" applyBorder="1" applyAlignment="1">
      <alignment horizontal="right" vertical="center" wrapText="1"/>
    </xf>
    <xf numFmtId="0" fontId="7" fillId="3" borderId="10" xfId="0" applyFont="1" applyFill="1" applyBorder="1" applyAlignment="1">
      <alignment horizontal="right" vertical="center" wrapText="1"/>
    </xf>
    <xf numFmtId="0" fontId="7" fillId="3" borderId="12" xfId="0" applyFont="1" applyFill="1" applyBorder="1" applyAlignment="1">
      <alignment horizontal="right" vertical="center" wrapText="1"/>
    </xf>
    <xf numFmtId="0" fontId="7" fillId="0" borderId="9" xfId="0" applyFont="1" applyBorder="1" applyAlignment="1">
      <alignment horizontal="right" vertical="center" wrapText="1"/>
    </xf>
    <xf numFmtId="0" fontId="7" fillId="0" borderId="10" xfId="0" applyFont="1" applyBorder="1" applyAlignment="1">
      <alignment horizontal="right" vertical="center" wrapText="1"/>
    </xf>
    <xf numFmtId="0" fontId="7" fillId="0" borderId="38" xfId="0" applyFont="1" applyBorder="1" applyAlignment="1">
      <alignment horizontal="right" vertical="center" wrapText="1"/>
    </xf>
    <xf numFmtId="0" fontId="7" fillId="0" borderId="12" xfId="0" applyFont="1" applyBorder="1" applyAlignment="1">
      <alignment horizontal="right" vertical="center" wrapText="1"/>
    </xf>
    <xf numFmtId="0" fontId="6" fillId="5" borderId="51" xfId="0" applyNumberFormat="1" applyFont="1" applyFill="1" applyBorder="1"/>
    <xf numFmtId="0" fontId="6" fillId="5" borderId="52" xfId="0" applyNumberFormat="1" applyFont="1" applyFill="1" applyBorder="1"/>
    <xf numFmtId="0" fontId="6" fillId="5" borderId="57" xfId="0" applyNumberFormat="1" applyFont="1" applyFill="1" applyBorder="1"/>
    <xf numFmtId="0" fontId="6" fillId="5" borderId="56" xfId="0" applyNumberFormat="1" applyFont="1" applyFill="1" applyBorder="1"/>
    <xf numFmtId="0" fontId="6" fillId="5" borderId="7" xfId="0" applyNumberFormat="1" applyFont="1" applyFill="1" applyBorder="1"/>
    <xf numFmtId="0" fontId="6" fillId="5" borderId="54" xfId="0" applyNumberFormat="1" applyFont="1" applyFill="1" applyBorder="1"/>
    <xf numFmtId="0" fontId="6" fillId="5" borderId="58" xfId="0" applyNumberFormat="1" applyFont="1" applyFill="1" applyBorder="1"/>
    <xf numFmtId="0" fontId="6" fillId="5" borderId="26" xfId="0" applyNumberFormat="1" applyFont="1" applyFill="1" applyBorder="1"/>
    <xf numFmtId="0" fontId="19" fillId="4" borderId="11" xfId="0" applyFont="1" applyFill="1" applyBorder="1" applyAlignment="1">
      <alignment horizontal="right" vertical="center" wrapText="1"/>
    </xf>
    <xf numFmtId="0" fontId="13" fillId="4" borderId="56" xfId="0" applyNumberFormat="1" applyFont="1" applyFill="1" applyBorder="1"/>
    <xf numFmtId="0" fontId="13" fillId="4" borderId="26" xfId="0" applyNumberFormat="1" applyFont="1" applyFill="1" applyBorder="1"/>
    <xf numFmtId="0" fontId="13" fillId="4" borderId="59" xfId="0" applyNumberFormat="1" applyFont="1" applyFill="1" applyBorder="1"/>
    <xf numFmtId="0" fontId="19" fillId="4" borderId="5" xfId="0" applyNumberFormat="1" applyFont="1" applyFill="1" applyBorder="1" applyAlignment="1">
      <alignment vertical="center"/>
    </xf>
    <xf numFmtId="0" fontId="19" fillId="4" borderId="22" xfId="0" applyNumberFormat="1" applyFont="1" applyFill="1" applyBorder="1" applyAlignment="1">
      <alignment vertical="center"/>
    </xf>
    <xf numFmtId="0" fontId="19" fillId="4" borderId="11" xfId="0" applyNumberFormat="1" applyFont="1" applyFill="1" applyBorder="1" applyAlignment="1">
      <alignment vertical="center"/>
    </xf>
    <xf numFmtId="0" fontId="19" fillId="4" borderId="16" xfId="0" applyNumberFormat="1" applyFont="1" applyFill="1" applyBorder="1" applyAlignment="1">
      <alignment vertical="center"/>
    </xf>
    <xf numFmtId="0" fontId="14" fillId="2" borderId="29" xfId="0" applyNumberFormat="1" applyFont="1" applyFill="1" applyBorder="1" applyAlignment="1">
      <alignment horizontal="center" vertical="center"/>
    </xf>
    <xf numFmtId="0" fontId="14" fillId="2" borderId="24" xfId="0" applyNumberFormat="1" applyFont="1" applyFill="1" applyBorder="1" applyAlignment="1">
      <alignment horizontal="center" vertical="center"/>
    </xf>
    <xf numFmtId="0" fontId="14" fillId="2" borderId="27" xfId="0" applyNumberFormat="1" applyFont="1" applyFill="1" applyBorder="1" applyAlignment="1">
      <alignment horizontal="center" vertical="center"/>
    </xf>
    <xf numFmtId="0" fontId="14" fillId="2" borderId="18" xfId="0" applyNumberFormat="1" applyFont="1" applyFill="1" applyBorder="1" applyAlignment="1">
      <alignment horizontal="center" vertical="center"/>
    </xf>
    <xf numFmtId="0" fontId="6" fillId="5" borderId="50" xfId="0" applyNumberFormat="1" applyFont="1" applyFill="1" applyBorder="1"/>
    <xf numFmtId="0" fontId="6" fillId="5" borderId="53" xfId="0" applyNumberFormat="1" applyFont="1" applyFill="1" applyBorder="1"/>
    <xf numFmtId="0" fontId="6" fillId="5" borderId="36" xfId="0" applyNumberFormat="1" applyFont="1" applyFill="1" applyBorder="1"/>
    <xf numFmtId="0" fontId="6" fillId="5" borderId="55" xfId="0" applyNumberFormat="1" applyFont="1" applyFill="1" applyBorder="1"/>
    <xf numFmtId="164" fontId="6" fillId="5" borderId="50" xfId="2" applyNumberFormat="1" applyFont="1" applyFill="1" applyBorder="1"/>
    <xf numFmtId="164" fontId="20" fillId="2" borderId="50" xfId="2" applyNumberFormat="1" applyFont="1" applyFill="1" applyBorder="1" applyAlignment="1">
      <alignment horizontal="center"/>
    </xf>
    <xf numFmtId="0" fontId="1" fillId="0" borderId="50" xfId="0" applyFont="1" applyFill="1" applyBorder="1" applyAlignment="1">
      <alignment horizontal="center" vertical="center"/>
    </xf>
    <xf numFmtId="0" fontId="20" fillId="5" borderId="50" xfId="0" applyNumberFormat="1" applyFont="1" applyFill="1" applyBorder="1"/>
    <xf numFmtId="0" fontId="20" fillId="5" borderId="53" xfId="0" applyNumberFormat="1" applyFont="1" applyFill="1" applyBorder="1"/>
    <xf numFmtId="0" fontId="20" fillId="5" borderId="56" xfId="0" applyNumberFormat="1" applyFont="1" applyFill="1" applyBorder="1"/>
    <xf numFmtId="0" fontId="20" fillId="5" borderId="36" xfId="0" applyNumberFormat="1" applyFont="1" applyFill="1" applyBorder="1"/>
    <xf numFmtId="0" fontId="20" fillId="5" borderId="55" xfId="0" applyNumberFormat="1" applyFont="1" applyFill="1" applyBorder="1"/>
    <xf numFmtId="0" fontId="20" fillId="5" borderId="26" xfId="0" applyNumberFormat="1" applyFont="1" applyFill="1" applyBorder="1"/>
    <xf numFmtId="0" fontId="20" fillId="5" borderId="0" xfId="0" applyNumberFormat="1" applyFont="1" applyFill="1" applyBorder="1"/>
    <xf numFmtId="0" fontId="0" fillId="5" borderId="0" xfId="2" applyFont="1" applyFill="1"/>
    <xf numFmtId="164" fontId="0" fillId="5" borderId="50" xfId="2" applyNumberFormat="1" applyFont="1" applyFill="1" applyBorder="1"/>
    <xf numFmtId="164" fontId="17" fillId="2" borderId="50" xfId="2" applyNumberFormat="1" applyFont="1" applyFill="1" applyBorder="1"/>
    <xf numFmtId="43" fontId="17" fillId="2" borderId="50" xfId="1" applyFont="1" applyFill="1" applyBorder="1"/>
    <xf numFmtId="0" fontId="0" fillId="5" borderId="0" xfId="0" applyFill="1" applyBorder="1"/>
    <xf numFmtId="0" fontId="0" fillId="5" borderId="0" xfId="0" applyNumberFormat="1" applyFill="1"/>
    <xf numFmtId="0" fontId="12" fillId="5" borderId="50" xfId="0" applyFont="1" applyFill="1" applyBorder="1" applyAlignment="1">
      <alignment horizontal="center" vertical="center"/>
    </xf>
    <xf numFmtId="0" fontId="12" fillId="5" borderId="57" xfId="0" applyFont="1" applyFill="1" applyBorder="1" applyAlignment="1">
      <alignment horizontal="center" vertical="center" wrapText="1"/>
    </xf>
    <xf numFmtId="0" fontId="12" fillId="5" borderId="52" xfId="0" applyFont="1" applyFill="1" applyBorder="1" applyAlignment="1">
      <alignment horizontal="center" vertical="center" wrapText="1"/>
    </xf>
    <xf numFmtId="0" fontId="12" fillId="5" borderId="59" xfId="0" applyFont="1" applyFill="1" applyBorder="1" applyAlignment="1">
      <alignment horizontal="center" vertical="center" wrapText="1"/>
    </xf>
    <xf numFmtId="0" fontId="12" fillId="5" borderId="50" xfId="0" applyFont="1" applyFill="1" applyBorder="1" applyAlignment="1">
      <alignment horizontal="center" vertical="center" wrapText="1"/>
    </xf>
    <xf numFmtId="0" fontId="1" fillId="0" borderId="36" xfId="0" applyFont="1" applyFill="1" applyBorder="1" applyAlignment="1">
      <alignment horizontal="center"/>
    </xf>
    <xf numFmtId="0" fontId="0" fillId="5" borderId="58" xfId="0" applyNumberFormat="1" applyFont="1" applyFill="1" applyBorder="1" applyAlignment="1">
      <alignment horizontal="right"/>
    </xf>
    <xf numFmtId="0" fontId="0" fillId="5" borderId="54" xfId="0" applyNumberFormat="1" applyFont="1" applyFill="1" applyBorder="1" applyAlignment="1">
      <alignment horizontal="right"/>
    </xf>
    <xf numFmtId="0" fontId="0" fillId="5" borderId="8" xfId="0" applyNumberFormat="1" applyFont="1" applyFill="1" applyBorder="1" applyAlignment="1">
      <alignment horizontal="right"/>
    </xf>
    <xf numFmtId="0" fontId="1" fillId="5" borderId="36" xfId="0" applyNumberFormat="1" applyFont="1" applyFill="1" applyBorder="1" applyAlignment="1">
      <alignment horizontal="right"/>
    </xf>
    <xf numFmtId="0" fontId="22" fillId="5" borderId="0" xfId="3" applyFont="1" applyFill="1"/>
    <xf numFmtId="0" fontId="1" fillId="5" borderId="36" xfId="0" applyFont="1" applyFill="1" applyBorder="1" applyAlignment="1">
      <alignment horizontal="center"/>
    </xf>
    <xf numFmtId="164" fontId="1" fillId="5" borderId="36" xfId="2" applyNumberFormat="1" applyFont="1" applyFill="1" applyBorder="1" applyAlignment="1">
      <alignment horizontal="right"/>
    </xf>
    <xf numFmtId="43" fontId="0" fillId="5" borderId="56" xfId="1" applyFont="1" applyFill="1" applyBorder="1"/>
    <xf numFmtId="43" fontId="0" fillId="5" borderId="53" xfId="1" applyFont="1" applyFill="1" applyBorder="1"/>
    <xf numFmtId="164" fontId="1" fillId="5" borderId="36" xfId="2" applyNumberFormat="1" applyFont="1" applyFill="1" applyBorder="1" applyAlignment="1">
      <alignment horizontal="center"/>
    </xf>
    <xf numFmtId="0" fontId="1" fillId="0" borderId="51" xfId="0" applyFont="1" applyFill="1" applyBorder="1" applyAlignment="1">
      <alignment horizontal="center" vertical="center"/>
    </xf>
    <xf numFmtId="0" fontId="0" fillId="5" borderId="58" xfId="2" applyFont="1" applyFill="1" applyBorder="1" applyAlignment="1">
      <alignment horizontal="right"/>
    </xf>
    <xf numFmtId="0" fontId="1" fillId="5" borderId="36" xfId="2" applyFont="1" applyFill="1" applyBorder="1" applyAlignment="1">
      <alignment horizontal="right"/>
    </xf>
    <xf numFmtId="0" fontId="4" fillId="0" borderId="1" xfId="0" applyFont="1" applyFill="1" applyBorder="1" applyAlignment="1">
      <alignment horizontal="center" vertical="center"/>
    </xf>
    <xf numFmtId="0" fontId="1" fillId="0" borderId="33" xfId="0" applyFont="1" applyFill="1" applyBorder="1" applyAlignment="1">
      <alignment horizontal="center" vertical="center"/>
    </xf>
    <xf numFmtId="0" fontId="0" fillId="5" borderId="61" xfId="2" applyFont="1" applyFill="1" applyBorder="1" applyAlignment="1">
      <alignment horizontal="right"/>
    </xf>
    <xf numFmtId="0" fontId="1" fillId="5" borderId="50" xfId="2" applyFont="1" applyFill="1" applyBorder="1" applyAlignment="1">
      <alignment horizontal="right"/>
    </xf>
    <xf numFmtId="0" fontId="0" fillId="5" borderId="61" xfId="0" applyNumberFormat="1" applyFont="1" applyFill="1" applyBorder="1" applyAlignment="1">
      <alignment horizontal="right"/>
    </xf>
    <xf numFmtId="0" fontId="0" fillId="5" borderId="52" xfId="0" applyNumberFormat="1" applyFont="1" applyFill="1" applyBorder="1" applyAlignment="1">
      <alignment horizontal="right"/>
    </xf>
    <xf numFmtId="0" fontId="0" fillId="5" borderId="0" xfId="0" quotePrefix="1" applyNumberFormat="1" applyFont="1" applyFill="1" applyBorder="1" applyAlignment="1">
      <alignment horizontal="left"/>
    </xf>
    <xf numFmtId="0" fontId="21" fillId="5" borderId="0" xfId="3" applyFill="1"/>
    <xf numFmtId="0" fontId="11" fillId="5" borderId="0" xfId="0" applyFont="1" applyFill="1" applyAlignment="1">
      <alignment horizontal="left"/>
    </xf>
    <xf numFmtId="0" fontId="0" fillId="5" borderId="0" xfId="0" applyFill="1" applyAlignment="1">
      <alignment horizontal="left"/>
    </xf>
    <xf numFmtId="0" fontId="22" fillId="5" borderId="0" xfId="3" applyFont="1" applyFill="1" applyBorder="1" applyAlignment="1">
      <alignment horizontal="left"/>
    </xf>
    <xf numFmtId="0" fontId="22" fillId="5" borderId="0" xfId="3" applyFont="1" applyFill="1" applyAlignment="1">
      <alignment horizontal="left"/>
    </xf>
    <xf numFmtId="0" fontId="10" fillId="5" borderId="0" xfId="0" applyFont="1" applyFill="1" applyAlignment="1">
      <alignment horizontal="left"/>
    </xf>
    <xf numFmtId="0" fontId="10" fillId="5" borderId="0" xfId="0" applyFont="1" applyFill="1"/>
    <xf numFmtId="0" fontId="6" fillId="5" borderId="0" xfId="0" applyFont="1" applyFill="1"/>
    <xf numFmtId="0" fontId="6" fillId="5" borderId="0" xfId="0" applyFont="1" applyFill="1" applyAlignment="1">
      <alignment vertical="center"/>
    </xf>
    <xf numFmtId="0" fontId="23" fillId="5" borderId="0" xfId="0" applyFont="1" applyFill="1" applyAlignment="1">
      <alignment vertical="center"/>
    </xf>
    <xf numFmtId="0" fontId="24" fillId="5" borderId="0" xfId="0" applyFont="1" applyFill="1" applyBorder="1"/>
    <xf numFmtId="0" fontId="11" fillId="5" borderId="0" xfId="0" applyNumberFormat="1" applyFont="1" applyFill="1" applyBorder="1" applyAlignment="1">
      <alignment horizontal="left"/>
    </xf>
    <xf numFmtId="0" fontId="11" fillId="5" borderId="0" xfId="0" quotePrefix="1" applyNumberFormat="1" applyFont="1" applyFill="1" applyBorder="1" applyAlignment="1">
      <alignment horizontal="left"/>
    </xf>
    <xf numFmtId="0" fontId="18" fillId="0" borderId="7" xfId="0" applyFont="1" applyFill="1" applyBorder="1" applyAlignment="1">
      <alignment horizontal="center" vertical="center"/>
    </xf>
    <xf numFmtId="0" fontId="25" fillId="5" borderId="0" xfId="0" applyFont="1" applyFill="1" applyBorder="1" applyAlignment="1">
      <alignment horizontal="right" vertical="center" wrapText="1"/>
    </xf>
    <xf numFmtId="0" fontId="18" fillId="5" borderId="0" xfId="0" applyFont="1" applyFill="1" applyBorder="1" applyAlignment="1">
      <alignment horizontal="center" vertical="center"/>
    </xf>
    <xf numFmtId="0" fontId="26" fillId="5" borderId="0" xfId="0" applyFont="1" applyFill="1" applyBorder="1" applyAlignment="1">
      <alignment horizontal="center" vertical="center"/>
    </xf>
    <xf numFmtId="0" fontId="16" fillId="0" borderId="50" xfId="0" applyFont="1" applyFill="1" applyBorder="1" applyAlignment="1">
      <alignment horizontal="center" vertical="center" wrapText="1"/>
    </xf>
    <xf numFmtId="0" fontId="8" fillId="5" borderId="60" xfId="0" applyFont="1" applyFill="1" applyBorder="1" applyAlignment="1">
      <alignment horizontal="center" vertical="center" wrapText="1"/>
    </xf>
    <xf numFmtId="0" fontId="8" fillId="5" borderId="29"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27" fillId="0" borderId="50" xfId="0" applyFont="1" applyFill="1" applyBorder="1" applyAlignment="1">
      <alignment horizontal="center" vertical="center" wrapText="1"/>
    </xf>
    <xf numFmtId="0" fontId="7" fillId="4" borderId="11" xfId="0" applyFont="1" applyFill="1" applyBorder="1" applyAlignment="1">
      <alignment horizontal="right" vertical="center" wrapText="1"/>
    </xf>
    <xf numFmtId="0" fontId="7" fillId="4" borderId="28" xfId="0" applyFont="1" applyFill="1" applyBorder="1" applyAlignment="1">
      <alignment horizontal="right" vertical="center" wrapText="1"/>
    </xf>
    <xf numFmtId="0" fontId="18" fillId="0" borderId="34" xfId="0" applyFont="1" applyFill="1" applyBorder="1" applyAlignment="1">
      <alignment horizontal="center" vertical="center"/>
    </xf>
    <xf numFmtId="0" fontId="18" fillId="0" borderId="40" xfId="0" applyFont="1" applyFill="1" applyBorder="1" applyAlignment="1">
      <alignment horizontal="center" vertical="center"/>
    </xf>
    <xf numFmtId="0" fontId="7" fillId="3" borderId="37" xfId="0" applyFont="1" applyFill="1" applyBorder="1" applyAlignment="1">
      <alignment horizontal="right" vertical="center" wrapText="1"/>
    </xf>
    <xf numFmtId="0" fontId="7" fillId="3" borderId="38" xfId="0" applyFont="1" applyFill="1" applyBorder="1" applyAlignment="1">
      <alignment horizontal="right" vertical="center" wrapText="1"/>
    </xf>
    <xf numFmtId="0" fontId="7" fillId="3" borderId="39" xfId="0" applyFont="1" applyFill="1" applyBorder="1" applyAlignment="1">
      <alignment horizontal="right" vertical="center" wrapText="1"/>
    </xf>
    <xf numFmtId="0" fontId="7" fillId="0" borderId="37" xfId="0" applyFont="1" applyBorder="1" applyAlignment="1">
      <alignment horizontal="right" vertical="center" wrapText="1"/>
    </xf>
    <xf numFmtId="0" fontId="7" fillId="0" borderId="39" xfId="0" applyFont="1" applyBorder="1" applyAlignment="1">
      <alignment horizontal="right" vertical="center" wrapText="1"/>
    </xf>
    <xf numFmtId="0" fontId="0" fillId="5" borderId="0" xfId="0" applyFont="1" applyFill="1" applyAlignment="1"/>
    <xf numFmtId="0" fontId="0" fillId="5" borderId="0" xfId="0" applyFont="1" applyFill="1" applyAlignment="1">
      <alignment vertical="center"/>
    </xf>
    <xf numFmtId="0" fontId="7" fillId="6" borderId="38" xfId="0" applyFont="1" applyFill="1" applyBorder="1" applyAlignment="1">
      <alignment horizontal="right" vertical="center" wrapText="1"/>
    </xf>
    <xf numFmtId="0" fontId="0" fillId="5" borderId="0" xfId="0" applyNumberFormat="1" applyFont="1" applyFill="1"/>
    <xf numFmtId="0" fontId="16" fillId="5" borderId="50" xfId="0" applyFont="1" applyFill="1" applyBorder="1" applyAlignment="1">
      <alignment horizontal="center" vertical="center"/>
    </xf>
    <xf numFmtId="0" fontId="16" fillId="5" borderId="57" xfId="0" applyFont="1" applyFill="1" applyBorder="1" applyAlignment="1">
      <alignment horizontal="center" vertical="center" wrapText="1"/>
    </xf>
    <xf numFmtId="0" fontId="16" fillId="5" borderId="52" xfId="0" applyFont="1" applyFill="1" applyBorder="1" applyAlignment="1">
      <alignment horizontal="center" vertical="center" wrapText="1"/>
    </xf>
    <xf numFmtId="0" fontId="16" fillId="5" borderId="59" xfId="0" applyFont="1" applyFill="1" applyBorder="1" applyAlignment="1">
      <alignment horizontal="center" vertical="center" wrapText="1"/>
    </xf>
    <xf numFmtId="0" fontId="16" fillId="5" borderId="50" xfId="0" applyFont="1" applyFill="1" applyBorder="1" applyAlignment="1">
      <alignment horizontal="center" vertical="center" wrapText="1"/>
    </xf>
    <xf numFmtId="0" fontId="0" fillId="0" borderId="0" xfId="0" applyNumberFormat="1" applyFont="1" applyFill="1"/>
    <xf numFmtId="164" fontId="0" fillId="5" borderId="58" xfId="2" applyNumberFormat="1" applyFont="1" applyFill="1" applyBorder="1" applyAlignment="1">
      <alignment horizontal="right"/>
    </xf>
    <xf numFmtId="164" fontId="0" fillId="5" borderId="61" xfId="2" applyNumberFormat="1" applyFont="1" applyFill="1" applyBorder="1" applyAlignment="1">
      <alignment horizontal="right"/>
    </xf>
    <xf numFmtId="164" fontId="0" fillId="5" borderId="56" xfId="2" applyNumberFormat="1" applyFont="1" applyFill="1" applyBorder="1" applyAlignment="1">
      <alignment horizontal="right"/>
    </xf>
    <xf numFmtId="164" fontId="0" fillId="5" borderId="26" xfId="2" applyNumberFormat="1" applyFont="1" applyFill="1" applyBorder="1" applyAlignment="1">
      <alignment horizontal="right"/>
    </xf>
    <xf numFmtId="0" fontId="0" fillId="5" borderId="0" xfId="0" applyNumberFormat="1" applyFont="1" applyFill="1"/>
    <xf numFmtId="0" fontId="16" fillId="5" borderId="56" xfId="0" applyFont="1" applyFill="1" applyBorder="1" applyAlignment="1">
      <alignment horizontal="center" vertical="center" wrapText="1"/>
    </xf>
    <xf numFmtId="164" fontId="0" fillId="5" borderId="55" xfId="2" applyNumberFormat="1" applyFont="1" applyFill="1" applyBorder="1" applyAlignment="1">
      <alignment horizontal="right"/>
    </xf>
    <xf numFmtId="164" fontId="0" fillId="5" borderId="52" xfId="2" applyNumberFormat="1" applyFont="1" applyFill="1" applyBorder="1" applyAlignment="1">
      <alignment horizontal="right"/>
    </xf>
    <xf numFmtId="164" fontId="0" fillId="5" borderId="57" xfId="2" applyNumberFormat="1" applyFont="1" applyFill="1" applyBorder="1" applyAlignment="1">
      <alignment horizontal="right"/>
    </xf>
    <xf numFmtId="164" fontId="0" fillId="5" borderId="54" xfId="2" applyNumberFormat="1" applyFont="1" applyFill="1" applyBorder="1" applyAlignment="1">
      <alignment horizontal="right"/>
    </xf>
    <xf numFmtId="0" fontId="1" fillId="0" borderId="5" xfId="0" applyFont="1" applyFill="1" applyBorder="1" applyAlignment="1">
      <alignment horizontal="left"/>
    </xf>
    <xf numFmtId="0" fontId="1" fillId="0" borderId="22" xfId="0" applyFont="1" applyFill="1" applyBorder="1" applyAlignment="1">
      <alignment horizontal="left"/>
    </xf>
    <xf numFmtId="0" fontId="1" fillId="0" borderId="11" xfId="0" applyFont="1" applyFill="1" applyBorder="1" applyAlignment="1">
      <alignment horizontal="left"/>
    </xf>
    <xf numFmtId="0" fontId="1" fillId="0" borderId="33" xfId="0" applyFont="1" applyFill="1" applyBorder="1" applyAlignment="1">
      <alignment horizontal="center" vertical="center"/>
    </xf>
    <xf numFmtId="164" fontId="0" fillId="5" borderId="0" xfId="2" applyNumberFormat="1" applyFont="1" applyFill="1"/>
    <xf numFmtId="165" fontId="6" fillId="5" borderId="50" xfId="2" applyNumberFormat="1" applyFont="1" applyFill="1" applyBorder="1"/>
    <xf numFmtId="166" fontId="6" fillId="5" borderId="50" xfId="2" applyNumberFormat="1" applyFont="1" applyFill="1" applyBorder="1"/>
    <xf numFmtId="0" fontId="1" fillId="0" borderId="33" xfId="0" applyFont="1" applyFill="1" applyBorder="1" applyAlignment="1">
      <alignment horizontal="center" vertical="center"/>
    </xf>
    <xf numFmtId="0" fontId="1" fillId="0" borderId="0" xfId="0" applyFont="1" applyFill="1" applyBorder="1" applyAlignment="1">
      <alignment horizontal="left"/>
    </xf>
    <xf numFmtId="0" fontId="1" fillId="0" borderId="50" xfId="0" applyFont="1" applyFill="1" applyBorder="1" applyAlignment="1">
      <alignment horizontal="center"/>
    </xf>
    <xf numFmtId="0" fontId="20" fillId="2" borderId="50" xfId="2" applyNumberFormat="1" applyFont="1" applyFill="1" applyBorder="1" applyAlignment="1">
      <alignment horizontal="center"/>
    </xf>
    <xf numFmtId="0" fontId="7" fillId="0" borderId="32" xfId="0" applyNumberFormat="1" applyFont="1" applyBorder="1" applyAlignment="1">
      <alignment horizontal="right" vertical="center" wrapText="1"/>
    </xf>
    <xf numFmtId="0" fontId="7" fillId="0" borderId="20" xfId="0" applyNumberFormat="1" applyFont="1" applyBorder="1" applyAlignment="1">
      <alignment horizontal="right" vertical="center" wrapText="1"/>
    </xf>
    <xf numFmtId="0" fontId="7" fillId="0" borderId="25" xfId="0" applyNumberFormat="1" applyFont="1" applyBorder="1" applyAlignment="1">
      <alignment horizontal="right" vertical="center" wrapText="1"/>
    </xf>
    <xf numFmtId="0" fontId="17" fillId="4" borderId="56" xfId="0" applyNumberFormat="1" applyFont="1" applyFill="1" applyBorder="1"/>
    <xf numFmtId="0" fontId="17" fillId="4" borderId="59" xfId="0" applyNumberFormat="1" applyFont="1" applyFill="1" applyBorder="1"/>
    <xf numFmtId="0" fontId="30" fillId="0" borderId="0" xfId="0" applyFont="1"/>
    <xf numFmtId="0" fontId="1" fillId="0" borderId="0" xfId="0" applyFont="1" applyFill="1" applyBorder="1" applyAlignment="1">
      <alignment horizontal="center" vertical="center"/>
    </xf>
    <xf numFmtId="0" fontId="1" fillId="0" borderId="33" xfId="0" applyFont="1" applyFill="1" applyBorder="1" applyAlignment="1">
      <alignment horizontal="center" vertical="center"/>
    </xf>
    <xf numFmtId="0" fontId="1" fillId="0" borderId="28" xfId="0" applyFont="1" applyFill="1" applyBorder="1" applyAlignment="1">
      <alignment horizontal="left"/>
    </xf>
    <xf numFmtId="0" fontId="7" fillId="0" borderId="37" xfId="0" applyNumberFormat="1" applyFont="1" applyBorder="1" applyAlignment="1">
      <alignment vertical="center" wrapText="1"/>
    </xf>
    <xf numFmtId="0" fontId="7" fillId="0" borderId="39" xfId="0" applyNumberFormat="1" applyFont="1" applyBorder="1" applyAlignment="1">
      <alignment vertical="center" wrapText="1"/>
    </xf>
    <xf numFmtId="0" fontId="19" fillId="4" borderId="28" xfId="0" applyNumberFormat="1" applyFont="1" applyFill="1" applyBorder="1" applyAlignment="1">
      <alignment vertical="center"/>
    </xf>
    <xf numFmtId="0" fontId="7" fillId="0" borderId="37" xfId="0" applyNumberFormat="1" applyFont="1" applyBorder="1" applyAlignment="1">
      <alignment horizontal="right" vertical="center" wrapText="1"/>
    </xf>
    <xf numFmtId="0" fontId="7" fillId="0" borderId="37" xfId="0" applyNumberFormat="1" applyFont="1" applyBorder="1" applyAlignment="1">
      <alignment vertical="center"/>
    </xf>
    <xf numFmtId="0" fontId="7" fillId="0" borderId="44" xfId="0" applyNumberFormat="1" applyFont="1" applyBorder="1" applyAlignment="1">
      <alignment vertical="center"/>
    </xf>
    <xf numFmtId="0" fontId="14" fillId="2" borderId="65" xfId="0" applyNumberFormat="1" applyFont="1" applyFill="1" applyBorder="1" applyAlignment="1">
      <alignment horizontal="center" vertical="center"/>
    </xf>
    <xf numFmtId="0" fontId="1" fillId="0" borderId="0" xfId="0" applyFont="1" applyFill="1" applyBorder="1" applyAlignment="1">
      <alignment horizontal="center"/>
    </xf>
    <xf numFmtId="0" fontId="1" fillId="0" borderId="44" xfId="0" applyFont="1" applyFill="1" applyBorder="1" applyAlignment="1">
      <alignment horizontal="left"/>
    </xf>
    <xf numFmtId="0" fontId="7" fillId="0" borderId="39" xfId="0" applyNumberFormat="1" applyFont="1" applyBorder="1" applyAlignment="1">
      <alignment horizontal="right" vertical="center" wrapText="1"/>
    </xf>
    <xf numFmtId="0" fontId="7" fillId="3" borderId="38" xfId="0" applyNumberFormat="1" applyFont="1" applyFill="1" applyBorder="1" applyAlignment="1">
      <alignment horizontal="right" vertical="center" wrapText="1"/>
    </xf>
    <xf numFmtId="0" fontId="7" fillId="0" borderId="39" xfId="0" applyNumberFormat="1" applyFont="1" applyBorder="1" applyAlignment="1">
      <alignment vertical="center"/>
    </xf>
    <xf numFmtId="0" fontId="8" fillId="2" borderId="65" xfId="0" applyNumberFormat="1" applyFont="1" applyFill="1" applyBorder="1" applyAlignment="1">
      <alignment horizontal="center" vertical="center"/>
    </xf>
    <xf numFmtId="164" fontId="6" fillId="5" borderId="0" xfId="2" applyNumberFormat="1" applyFont="1" applyFill="1" applyBorder="1"/>
    <xf numFmtId="167" fontId="0" fillId="5" borderId="50" xfId="1" applyNumberFormat="1" applyFont="1" applyFill="1" applyBorder="1"/>
    <xf numFmtId="0" fontId="1" fillId="0" borderId="33" xfId="0" applyFont="1" applyFill="1" applyBorder="1" applyAlignment="1">
      <alignment horizontal="center" vertical="center"/>
    </xf>
    <xf numFmtId="0" fontId="20" fillId="5" borderId="51" xfId="0" applyNumberFormat="1" applyFont="1" applyFill="1" applyBorder="1"/>
    <xf numFmtId="0" fontId="20" fillId="5" borderId="52" xfId="0" applyNumberFormat="1" applyFont="1" applyFill="1" applyBorder="1"/>
    <xf numFmtId="0" fontId="20" fillId="5" borderId="57" xfId="0" applyNumberFormat="1" applyFont="1" applyFill="1" applyBorder="1"/>
    <xf numFmtId="0" fontId="6" fillId="5" borderId="52" xfId="0" applyNumberFormat="1" applyFont="1" applyFill="1" applyBorder="1" applyAlignment="1">
      <alignment horizontal="right"/>
    </xf>
    <xf numFmtId="0" fontId="1" fillId="5" borderId="0" xfId="0" applyFont="1" applyFill="1" applyBorder="1" applyAlignment="1">
      <alignment horizontal="center"/>
    </xf>
    <xf numFmtId="0" fontId="1" fillId="0" borderId="0" xfId="0" applyFont="1" applyFill="1" applyBorder="1" applyAlignment="1">
      <alignment horizontal="center" vertical="center"/>
    </xf>
    <xf numFmtId="0" fontId="0" fillId="5" borderId="0" xfId="0" applyNumberFormat="1" applyFont="1" applyFill="1" applyBorder="1"/>
    <xf numFmtId="0" fontId="1" fillId="0" borderId="0" xfId="0" applyFont="1" applyFill="1" applyBorder="1" applyAlignment="1">
      <alignment horizontal="center" vertical="center"/>
    </xf>
    <xf numFmtId="0" fontId="30" fillId="0" borderId="0" xfId="0" applyNumberFormat="1" applyFont="1" applyFill="1" applyBorder="1" applyAlignment="1">
      <alignment horizontal="right" vertical="center" wrapText="1"/>
    </xf>
    <xf numFmtId="0" fontId="7" fillId="0" borderId="2" xfId="0" applyNumberFormat="1" applyFont="1" applyBorder="1" applyAlignment="1">
      <alignment horizontal="right" vertical="center" wrapText="1"/>
    </xf>
    <xf numFmtId="0" fontId="7" fillId="0" borderId="42" xfId="0" applyNumberFormat="1" applyFont="1" applyBorder="1" applyAlignment="1">
      <alignment horizontal="right" vertical="center" wrapText="1"/>
    </xf>
    <xf numFmtId="0" fontId="7" fillId="0" borderId="43" xfId="0" applyNumberFormat="1" applyFont="1" applyBorder="1" applyAlignment="1">
      <alignment horizontal="right" vertical="center" wrapText="1"/>
    </xf>
    <xf numFmtId="0" fontId="30" fillId="0" borderId="5" xfId="0" applyNumberFormat="1" applyFont="1" applyBorder="1" applyAlignment="1">
      <alignment horizontal="right" vertical="center" wrapText="1"/>
    </xf>
    <xf numFmtId="0" fontId="30" fillId="0" borderId="16" xfId="0" applyNumberFormat="1" applyFont="1" applyBorder="1" applyAlignment="1">
      <alignment horizontal="right" vertical="center" wrapText="1"/>
    </xf>
    <xf numFmtId="0" fontId="30" fillId="0" borderId="26" xfId="0" applyNumberFormat="1" applyFont="1" applyBorder="1" applyAlignment="1">
      <alignment horizontal="right" vertical="center" wrapText="1"/>
    </xf>
    <xf numFmtId="0" fontId="1" fillId="0" borderId="0" xfId="0" applyFont="1" applyFill="1" applyBorder="1" applyAlignment="1">
      <alignment horizontal="center" vertical="center"/>
    </xf>
    <xf numFmtId="0" fontId="7" fillId="0" borderId="33" xfId="0" applyNumberFormat="1" applyFont="1" applyBorder="1" applyAlignment="1">
      <alignment horizontal="right" vertical="center" wrapText="1"/>
    </xf>
    <xf numFmtId="0" fontId="6" fillId="5" borderId="0" xfId="0" applyNumberFormat="1" applyFont="1" applyFill="1" applyBorder="1"/>
    <xf numFmtId="0" fontId="1" fillId="0" borderId="53" xfId="0" applyFont="1" applyFill="1" applyBorder="1" applyAlignment="1">
      <alignment horizontal="center" vertical="center"/>
    </xf>
    <xf numFmtId="0" fontId="16" fillId="2" borderId="0" xfId="0" applyNumberFormat="1" applyFont="1" applyFill="1" applyBorder="1" applyAlignment="1">
      <alignment horizontal="center" vertical="center"/>
    </xf>
    <xf numFmtId="0" fontId="0" fillId="5" borderId="0" xfId="2" applyFont="1" applyFill="1" applyBorder="1"/>
    <xf numFmtId="43" fontId="0" fillId="5" borderId="0" xfId="1" applyFont="1" applyFill="1" applyBorder="1"/>
    <xf numFmtId="0" fontId="17" fillId="2" borderId="0" xfId="2" applyFont="1" applyFill="1" applyBorder="1"/>
    <xf numFmtId="0" fontId="0" fillId="5" borderId="50" xfId="1" applyNumberFormat="1" applyFont="1" applyFill="1" applyBorder="1"/>
    <xf numFmtId="0" fontId="1" fillId="0" borderId="53" xfId="0" applyFont="1" applyFill="1" applyBorder="1" applyAlignment="1">
      <alignment horizontal="center"/>
    </xf>
    <xf numFmtId="0" fontId="17" fillId="5" borderId="0" xfId="2" applyFont="1" applyFill="1" applyBorder="1"/>
    <xf numFmtId="0" fontId="1" fillId="5" borderId="0" xfId="0" applyFont="1" applyFill="1" applyBorder="1" applyAlignment="1">
      <alignment horizontal="center" vertical="center"/>
    </xf>
    <xf numFmtId="0" fontId="16" fillId="5" borderId="0" xfId="0" applyNumberFormat="1" applyFont="1" applyFill="1" applyBorder="1" applyAlignment="1">
      <alignment horizontal="center" vertical="center"/>
    </xf>
    <xf numFmtId="0" fontId="1" fillId="5" borderId="53" xfId="0" applyFont="1" applyFill="1" applyBorder="1" applyAlignment="1">
      <alignment horizontal="center" vertical="center"/>
    </xf>
    <xf numFmtId="164" fontId="0" fillId="5" borderId="0" xfId="2" applyNumberFormat="1" applyFont="1" applyFill="1" applyBorder="1"/>
    <xf numFmtId="167" fontId="0" fillId="5" borderId="0" xfId="1" applyNumberFormat="1" applyFont="1" applyFill="1" applyBorder="1"/>
    <xf numFmtId="0" fontId="13" fillId="5" borderId="0" xfId="0" applyNumberFormat="1" applyFont="1" applyFill="1" applyBorder="1"/>
    <xf numFmtId="0" fontId="14" fillId="5" borderId="0" xfId="0" applyNumberFormat="1" applyFont="1" applyFill="1" applyBorder="1" applyAlignment="1">
      <alignment horizontal="center" vertical="center"/>
    </xf>
    <xf numFmtId="164" fontId="17" fillId="5" borderId="0" xfId="2" applyNumberFormat="1" applyFont="1" applyFill="1" applyBorder="1"/>
    <xf numFmtId="0" fontId="20" fillId="5" borderId="0" xfId="0" applyFont="1" applyFill="1" applyBorder="1" applyAlignment="1">
      <alignment horizontal="center" vertical="center"/>
    </xf>
    <xf numFmtId="164" fontId="20" fillId="5" borderId="0" xfId="2" applyNumberFormat="1" applyFont="1" applyFill="1" applyBorder="1" applyAlignment="1">
      <alignment horizontal="center"/>
    </xf>
    <xf numFmtId="164" fontId="0" fillId="5" borderId="0" xfId="2" applyNumberFormat="1" applyFont="1" applyFill="1" applyBorder="1" applyAlignment="1">
      <alignment horizontal="right"/>
    </xf>
    <xf numFmtId="164" fontId="1" fillId="5" borderId="0" xfId="2" applyNumberFormat="1" applyFont="1" applyFill="1" applyBorder="1" applyAlignment="1">
      <alignment horizontal="right"/>
    </xf>
    <xf numFmtId="0" fontId="0" fillId="5" borderId="0" xfId="0" applyNumberFormat="1" applyFont="1" applyFill="1" applyBorder="1" applyAlignment="1">
      <alignment horizontal="right"/>
    </xf>
    <xf numFmtId="0" fontId="1" fillId="5" borderId="0" xfId="0" applyNumberFormat="1" applyFont="1" applyFill="1" applyBorder="1" applyAlignment="1">
      <alignment horizontal="right"/>
    </xf>
    <xf numFmtId="0" fontId="31" fillId="5" borderId="0" xfId="0" applyNumberFormat="1" applyFont="1" applyFill="1" applyBorder="1" applyAlignment="1">
      <alignment horizontal="right" vertical="center"/>
    </xf>
    <xf numFmtId="0" fontId="14" fillId="2" borderId="60" xfId="0" applyNumberFormat="1" applyFont="1" applyFill="1" applyBorder="1" applyAlignment="1">
      <alignment horizontal="center" vertical="center"/>
    </xf>
    <xf numFmtId="0" fontId="14" fillId="2" borderId="66" xfId="0" applyNumberFormat="1" applyFont="1" applyFill="1" applyBorder="1" applyAlignment="1">
      <alignment horizontal="center" vertical="center"/>
    </xf>
    <xf numFmtId="0" fontId="14" fillId="2" borderId="67" xfId="0" applyNumberFormat="1" applyFont="1" applyFill="1" applyBorder="1" applyAlignment="1">
      <alignment horizontal="center" vertical="center"/>
    </xf>
    <xf numFmtId="0" fontId="1" fillId="0" borderId="63" xfId="0" applyFont="1" applyFill="1" applyBorder="1" applyAlignment="1">
      <alignment vertical="center"/>
    </xf>
    <xf numFmtId="0" fontId="1" fillId="0" borderId="64" xfId="0" applyFont="1" applyFill="1" applyBorder="1" applyAlignment="1">
      <alignment vertical="center"/>
    </xf>
    <xf numFmtId="0" fontId="1" fillId="0" borderId="58" xfId="0" applyFont="1" applyFill="1" applyBorder="1" applyAlignment="1">
      <alignment vertical="center"/>
    </xf>
    <xf numFmtId="1" fontId="7" fillId="0" borderId="4" xfId="0" applyNumberFormat="1" applyFont="1" applyBorder="1" applyAlignment="1">
      <alignment horizontal="right" vertical="center" wrapText="1"/>
    </xf>
    <xf numFmtId="1" fontId="7" fillId="0" borderId="21" xfId="0" applyNumberFormat="1" applyFont="1" applyBorder="1" applyAlignment="1">
      <alignment horizontal="right" vertical="center" wrapText="1"/>
    </xf>
    <xf numFmtId="1" fontId="7" fillId="0" borderId="10" xfId="0" applyNumberFormat="1" applyFont="1" applyBorder="1" applyAlignment="1">
      <alignment horizontal="right" vertical="center" wrapText="1"/>
    </xf>
    <xf numFmtId="1" fontId="7" fillId="4" borderId="5" xfId="0" applyNumberFormat="1" applyFont="1" applyFill="1" applyBorder="1" applyAlignment="1">
      <alignment vertical="center"/>
    </xf>
    <xf numFmtId="1" fontId="7" fillId="4" borderId="22" xfId="0" applyNumberFormat="1" applyFont="1" applyFill="1" applyBorder="1" applyAlignment="1">
      <alignment vertical="center"/>
    </xf>
    <xf numFmtId="1" fontId="7" fillId="4" borderId="11" xfId="0" applyNumberFormat="1" applyFont="1" applyFill="1" applyBorder="1" applyAlignment="1">
      <alignment vertical="center"/>
    </xf>
    <xf numFmtId="1" fontId="7" fillId="0" borderId="3" xfId="0" applyNumberFormat="1" applyFont="1" applyBorder="1" applyAlignment="1">
      <alignment horizontal="right" vertical="center" wrapText="1"/>
    </xf>
    <xf numFmtId="1" fontId="7" fillId="0" borderId="19" xfId="0" applyNumberFormat="1" applyFont="1" applyBorder="1" applyAlignment="1">
      <alignment horizontal="right" vertical="center" wrapText="1"/>
    </xf>
    <xf numFmtId="1" fontId="7" fillId="0" borderId="9" xfId="0" applyNumberFormat="1" applyFont="1" applyBorder="1" applyAlignment="1">
      <alignment horizontal="right" vertical="center" wrapText="1"/>
    </xf>
    <xf numFmtId="1" fontId="7" fillId="0" borderId="3" xfId="0" applyNumberFormat="1" applyFont="1" applyBorder="1" applyAlignment="1">
      <alignment vertical="center"/>
    </xf>
    <xf numFmtId="1" fontId="7" fillId="0" borderId="4" xfId="0" applyNumberFormat="1" applyFont="1" applyBorder="1" applyAlignment="1">
      <alignment vertical="center"/>
    </xf>
    <xf numFmtId="1" fontId="7" fillId="0" borderId="19" xfId="0" applyNumberFormat="1" applyFont="1" applyBorder="1" applyAlignment="1">
      <alignment vertical="center"/>
    </xf>
    <xf numFmtId="1" fontId="7" fillId="0" borderId="21" xfId="0" applyNumberFormat="1" applyFont="1" applyBorder="1" applyAlignment="1">
      <alignment vertical="center"/>
    </xf>
    <xf numFmtId="1" fontId="7" fillId="0" borderId="9" xfId="0" applyNumberFormat="1" applyFont="1" applyBorder="1" applyAlignment="1">
      <alignment vertical="center"/>
    </xf>
    <xf numFmtId="1" fontId="7" fillId="0" borderId="10" xfId="0" applyNumberFormat="1" applyFont="1" applyBorder="1" applyAlignment="1">
      <alignment vertical="center"/>
    </xf>
    <xf numFmtId="1" fontId="8" fillId="2" borderId="29" xfId="0" applyNumberFormat="1" applyFont="1" applyFill="1" applyBorder="1" applyAlignment="1">
      <alignment horizontal="center" vertical="center"/>
    </xf>
    <xf numFmtId="1" fontId="8" fillId="2" borderId="24" xfId="0" applyNumberFormat="1" applyFont="1" applyFill="1" applyBorder="1" applyAlignment="1">
      <alignment horizontal="center" vertical="center"/>
    </xf>
    <xf numFmtId="1" fontId="7" fillId="4" borderId="16" xfId="0" applyNumberFormat="1" applyFont="1" applyFill="1" applyBorder="1" applyAlignment="1">
      <alignment vertical="center"/>
    </xf>
    <xf numFmtId="1" fontId="7" fillId="4" borderId="26" xfId="0" applyNumberFormat="1" applyFont="1" applyFill="1" applyBorder="1" applyAlignment="1">
      <alignment vertical="center"/>
    </xf>
    <xf numFmtId="1" fontId="8" fillId="2" borderId="27" xfId="0" applyNumberFormat="1" applyFont="1" applyFill="1" applyBorder="1" applyAlignment="1">
      <alignment horizontal="center" vertical="center"/>
    </xf>
    <xf numFmtId="1" fontId="0" fillId="5" borderId="0" xfId="0" applyNumberFormat="1" applyFont="1" applyFill="1"/>
    <xf numFmtId="1" fontId="7" fillId="0" borderId="6" xfId="0" applyNumberFormat="1" applyFont="1" applyBorder="1" applyAlignment="1">
      <alignment horizontal="right" vertical="center" wrapText="1"/>
    </xf>
    <xf numFmtId="1" fontId="7" fillId="0" borderId="23" xfId="0" applyNumberFormat="1" applyFont="1" applyBorder="1" applyAlignment="1">
      <alignment horizontal="right" vertical="center" wrapText="1"/>
    </xf>
    <xf numFmtId="1" fontId="7" fillId="0" borderId="12" xfId="0" applyNumberFormat="1" applyFont="1" applyBorder="1" applyAlignment="1">
      <alignment horizontal="right" vertical="center" wrapText="1"/>
    </xf>
    <xf numFmtId="0" fontId="0" fillId="5" borderId="63" xfId="0" applyFont="1" applyFill="1" applyBorder="1" applyAlignment="1">
      <alignment horizontal="center" vertical="center"/>
    </xf>
    <xf numFmtId="0" fontId="0" fillId="5" borderId="64" xfId="0" applyFont="1" applyFill="1" applyBorder="1" applyAlignment="1">
      <alignment horizontal="center" vertical="center"/>
    </xf>
    <xf numFmtId="0" fontId="0" fillId="5" borderId="58" xfId="0" applyFont="1" applyFill="1" applyBorder="1" applyAlignment="1">
      <alignment horizontal="center" vertical="center"/>
    </xf>
    <xf numFmtId="0" fontId="1" fillId="0" borderId="33" xfId="0" applyFont="1" applyFill="1" applyBorder="1" applyAlignment="1">
      <alignment horizontal="center" vertical="center"/>
    </xf>
    <xf numFmtId="0" fontId="1" fillId="0" borderId="34" xfId="0" applyFont="1" applyFill="1" applyBorder="1" applyAlignment="1">
      <alignment horizontal="center" vertical="center"/>
    </xf>
    <xf numFmtId="0" fontId="1" fillId="0" borderId="7" xfId="0" applyFont="1" applyFill="1" applyBorder="1" applyAlignment="1">
      <alignment horizontal="center" vertical="center"/>
    </xf>
    <xf numFmtId="0" fontId="7" fillId="0" borderId="30" xfId="0" applyNumberFormat="1" applyFont="1" applyBorder="1" applyAlignment="1">
      <alignment horizontal="center" vertical="center" wrapText="1"/>
    </xf>
    <xf numFmtId="0" fontId="7" fillId="0" borderId="23" xfId="0" applyNumberFormat="1" applyFont="1" applyBorder="1" applyAlignment="1">
      <alignment horizontal="center" vertical="center" wrapText="1"/>
    </xf>
    <xf numFmtId="0" fontId="7" fillId="0" borderId="31" xfId="0" applyNumberFormat="1" applyFont="1" applyBorder="1" applyAlignment="1">
      <alignment horizontal="center" vertical="center" wrapText="1"/>
    </xf>
    <xf numFmtId="0" fontId="7" fillId="0" borderId="12"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0" fontId="7" fillId="0" borderId="6"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9" xfId="0" applyFont="1" applyBorder="1" applyAlignment="1">
      <alignment horizontal="center" vertical="center" wrapText="1"/>
    </xf>
    <xf numFmtId="0" fontId="14" fillId="2" borderId="35" xfId="0" applyFont="1" applyFill="1" applyBorder="1" applyAlignment="1">
      <alignment horizontal="center" vertical="center"/>
    </xf>
    <xf numFmtId="0" fontId="14" fillId="2" borderId="36"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9"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6" xfId="0" applyFont="1" applyBorder="1" applyAlignment="1">
      <alignment horizontal="center" vertical="center" wrapText="1"/>
    </xf>
    <xf numFmtId="0" fontId="8" fillId="0" borderId="5" xfId="0" applyFont="1" applyBorder="1" applyAlignment="1">
      <alignment horizontal="center" vertical="center" wrapText="1"/>
    </xf>
    <xf numFmtId="0" fontId="6" fillId="5" borderId="7" xfId="0" applyNumberFormat="1" applyFont="1" applyFill="1" applyBorder="1" applyAlignment="1">
      <alignment horizontal="center"/>
    </xf>
    <xf numFmtId="0" fontId="6" fillId="5" borderId="54" xfId="0" applyNumberFormat="1" applyFont="1" applyFill="1" applyBorder="1" applyAlignment="1">
      <alignment horizontal="center"/>
    </xf>
    <xf numFmtId="0" fontId="8" fillId="0" borderId="3"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1" fillId="0" borderId="13"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62"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61" xfId="0" applyFont="1" applyFill="1" applyBorder="1" applyAlignment="1">
      <alignment horizontal="center" vertical="center"/>
    </xf>
    <xf numFmtId="0" fontId="1" fillId="0" borderId="63" xfId="0" applyFont="1" applyFill="1" applyBorder="1" applyAlignment="1">
      <alignment horizontal="center" vertical="center"/>
    </xf>
    <xf numFmtId="0" fontId="1" fillId="0" borderId="64" xfId="0" applyFont="1" applyFill="1" applyBorder="1" applyAlignment="1">
      <alignment horizontal="center" vertical="center"/>
    </xf>
    <xf numFmtId="0" fontId="1" fillId="0" borderId="58" xfId="0" applyFont="1" applyFill="1" applyBorder="1" applyAlignment="1">
      <alignment horizontal="center" vertical="center"/>
    </xf>
    <xf numFmtId="0" fontId="4" fillId="0" borderId="2" xfId="0" applyFont="1" applyFill="1" applyBorder="1" applyAlignment="1">
      <alignment horizontal="center" vertical="center"/>
    </xf>
    <xf numFmtId="0" fontId="14" fillId="2" borderId="41" xfId="0" applyFont="1" applyFill="1" applyBorder="1" applyAlignment="1">
      <alignment horizontal="center" vertical="center"/>
    </xf>
    <xf numFmtId="0" fontId="1" fillId="0" borderId="3" xfId="0" applyFont="1" applyFill="1" applyBorder="1" applyAlignment="1">
      <alignment horizontal="center" vertical="center"/>
    </xf>
    <xf numFmtId="0" fontId="7" fillId="0" borderId="32"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6"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7" fillId="0" borderId="23"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7" fillId="0" borderId="43"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44" xfId="0" applyNumberFormat="1" applyFont="1" applyBorder="1" applyAlignment="1">
      <alignment horizontal="center" vertical="center"/>
    </xf>
    <xf numFmtId="0" fontId="7" fillId="0" borderId="45" xfId="0" applyNumberFormat="1" applyFont="1" applyBorder="1" applyAlignment="1">
      <alignment horizontal="center" vertical="center"/>
    </xf>
    <xf numFmtId="0" fontId="7" fillId="0" borderId="39" xfId="0" applyNumberFormat="1" applyFont="1" applyBorder="1" applyAlignment="1">
      <alignment horizontal="center" vertical="center"/>
    </xf>
    <xf numFmtId="0" fontId="1" fillId="0" borderId="48" xfId="0" applyFont="1" applyFill="1" applyBorder="1" applyAlignment="1">
      <alignment horizontal="center" vertical="center"/>
    </xf>
    <xf numFmtId="0" fontId="1" fillId="0" borderId="47" xfId="0" applyFont="1" applyFill="1" applyBorder="1" applyAlignment="1">
      <alignment horizontal="center" vertical="center"/>
    </xf>
    <xf numFmtId="0" fontId="1" fillId="0" borderId="49" xfId="0" applyFont="1" applyFill="1" applyBorder="1" applyAlignment="1">
      <alignment horizontal="center" vertical="center"/>
    </xf>
    <xf numFmtId="0" fontId="7" fillId="0" borderId="21" xfId="0" applyNumberFormat="1" applyFont="1" applyBorder="1" applyAlignment="1">
      <alignment horizontal="center" vertical="center" wrapText="1"/>
    </xf>
    <xf numFmtId="0" fontId="7" fillId="0" borderId="10" xfId="0" applyNumberFormat="1" applyFont="1" applyBorder="1" applyAlignment="1">
      <alignment horizontal="center" vertical="center" wrapText="1"/>
    </xf>
    <xf numFmtId="0" fontId="7" fillId="0" borderId="4" xfId="0" applyNumberFormat="1" applyFont="1" applyBorder="1" applyAlignment="1">
      <alignment horizontal="center" vertical="center" wrapText="1"/>
    </xf>
    <xf numFmtId="0" fontId="1" fillId="5" borderId="63" xfId="0" applyFont="1" applyFill="1" applyBorder="1" applyAlignment="1">
      <alignment horizontal="center" vertical="center"/>
    </xf>
    <xf numFmtId="0" fontId="1" fillId="5" borderId="64" xfId="0" applyFont="1" applyFill="1" applyBorder="1" applyAlignment="1">
      <alignment horizontal="center" vertical="center"/>
    </xf>
    <xf numFmtId="0" fontId="1" fillId="5" borderId="58" xfId="0" applyFont="1" applyFill="1" applyBorder="1" applyAlignment="1">
      <alignment horizontal="center" vertical="center"/>
    </xf>
    <xf numFmtId="1" fontId="7" fillId="0" borderId="19" xfId="0" applyNumberFormat="1" applyFont="1" applyBorder="1" applyAlignment="1">
      <alignment vertical="center" wrapText="1"/>
    </xf>
    <xf numFmtId="1" fontId="7" fillId="0" borderId="9" xfId="0" applyNumberFormat="1" applyFont="1" applyBorder="1" applyAlignment="1">
      <alignment vertical="center" wrapText="1"/>
    </xf>
    <xf numFmtId="1" fontId="19" fillId="4" borderId="22" xfId="0" applyNumberFormat="1" applyFont="1" applyFill="1" applyBorder="1" applyAlignment="1">
      <alignment vertical="center"/>
    </xf>
    <xf numFmtId="1" fontId="19" fillId="4" borderId="11" xfId="0" applyNumberFormat="1" applyFont="1" applyFill="1" applyBorder="1" applyAlignment="1">
      <alignment vertical="center"/>
    </xf>
    <xf numFmtId="1" fontId="7" fillId="0" borderId="23" xfId="0" applyNumberFormat="1" applyFont="1" applyBorder="1" applyAlignment="1">
      <alignment vertical="center" wrapText="1"/>
    </xf>
    <xf numFmtId="1" fontId="7" fillId="0" borderId="12" xfId="0" applyNumberFormat="1" applyFont="1" applyBorder="1" applyAlignment="1">
      <alignment vertical="center" wrapText="1"/>
    </xf>
    <xf numFmtId="1" fontId="7" fillId="0" borderId="32" xfId="0" applyNumberFormat="1" applyFont="1" applyBorder="1" applyAlignment="1">
      <alignment vertical="center"/>
    </xf>
    <xf numFmtId="1" fontId="19" fillId="4" borderId="5" xfId="0" applyNumberFormat="1" applyFont="1" applyFill="1" applyBorder="1" applyAlignment="1">
      <alignment vertical="center"/>
    </xf>
    <xf numFmtId="1" fontId="7" fillId="0" borderId="20" xfId="0" applyNumberFormat="1" applyFont="1" applyBorder="1" applyAlignment="1">
      <alignment vertical="center"/>
    </xf>
    <xf numFmtId="1" fontId="7" fillId="0" borderId="25" xfId="0" applyNumberFormat="1" applyFont="1" applyBorder="1" applyAlignment="1">
      <alignment vertical="center"/>
    </xf>
    <xf numFmtId="1" fontId="7" fillId="0" borderId="37" xfId="0" applyNumberFormat="1" applyFont="1" applyBorder="1" applyAlignment="1">
      <alignment horizontal="right" vertical="center" wrapText="1"/>
    </xf>
    <xf numFmtId="1" fontId="14" fillId="2" borderId="66" xfId="0" applyNumberFormat="1" applyFont="1" applyFill="1" applyBorder="1" applyAlignment="1">
      <alignment horizontal="center" vertical="center"/>
    </xf>
  </cellXfs>
  <cellStyles count="4">
    <cellStyle name="Hipervínculo" xfId="3" builtinId="8"/>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tabSelected="1" zoomScale="85" zoomScaleNormal="85" workbookViewId="0"/>
  </sheetViews>
  <sheetFormatPr baseColWidth="10" defaultColWidth="11.42578125" defaultRowHeight="15" x14ac:dyDescent="0.25"/>
  <cols>
    <col min="1" max="16384" width="11.42578125" style="59"/>
  </cols>
  <sheetData>
    <row r="1" spans="1:9" x14ac:dyDescent="0.25">
      <c r="A1" s="16" t="s">
        <v>0</v>
      </c>
      <c r="B1" s="67"/>
    </row>
    <row r="2" spans="1:9" x14ac:dyDescent="0.25">
      <c r="A2" s="16" t="s">
        <v>1</v>
      </c>
      <c r="B2" s="67"/>
    </row>
    <row r="3" spans="1:9" x14ac:dyDescent="0.25">
      <c r="A3" s="16" t="s">
        <v>2</v>
      </c>
      <c r="B3" s="67"/>
    </row>
    <row r="4" spans="1:9" x14ac:dyDescent="0.25">
      <c r="A4" s="16" t="s">
        <v>3</v>
      </c>
      <c r="B4" s="67" t="s">
        <v>4</v>
      </c>
    </row>
    <row r="5" spans="1:9" x14ac:dyDescent="0.25">
      <c r="A5" s="16" t="s">
        <v>6</v>
      </c>
      <c r="B5" s="67" t="s">
        <v>422</v>
      </c>
    </row>
    <row r="6" spans="1:9" x14ac:dyDescent="0.25">
      <c r="A6" s="16"/>
      <c r="B6" s="67"/>
    </row>
    <row r="7" spans="1:9" x14ac:dyDescent="0.25">
      <c r="A7" s="28"/>
      <c r="B7" s="157"/>
      <c r="C7" s="158"/>
      <c r="D7" s="158"/>
    </row>
    <row r="8" spans="1:9" x14ac:dyDescent="0.25">
      <c r="A8" s="160" t="s">
        <v>295</v>
      </c>
      <c r="B8" s="160" t="s">
        <v>231</v>
      </c>
      <c r="C8" s="160"/>
      <c r="D8" s="160"/>
      <c r="E8" s="140"/>
      <c r="F8" s="140"/>
      <c r="G8" s="156"/>
      <c r="H8" s="156"/>
      <c r="I8" s="156"/>
    </row>
    <row r="9" spans="1:9" x14ac:dyDescent="0.25">
      <c r="A9" s="160" t="s">
        <v>296</v>
      </c>
      <c r="B9" s="160" t="s">
        <v>232</v>
      </c>
      <c r="C9" s="160"/>
      <c r="D9" s="160"/>
      <c r="E9" s="140"/>
      <c r="F9" s="140"/>
      <c r="G9" s="156"/>
      <c r="H9" s="156"/>
      <c r="I9" s="156"/>
    </row>
    <row r="10" spans="1:9" x14ac:dyDescent="0.25">
      <c r="A10" s="160" t="s">
        <v>297</v>
      </c>
      <c r="B10" s="160" t="s">
        <v>233</v>
      </c>
      <c r="C10" s="160"/>
      <c r="D10" s="160"/>
      <c r="E10" s="140"/>
      <c r="F10" s="140"/>
      <c r="G10" s="156"/>
      <c r="H10" s="156"/>
    </row>
    <row r="11" spans="1:9" x14ac:dyDescent="0.25">
      <c r="A11" s="160" t="s">
        <v>298</v>
      </c>
      <c r="B11" s="160" t="s">
        <v>234</v>
      </c>
      <c r="C11" s="160"/>
      <c r="D11" s="160"/>
      <c r="E11" s="140"/>
      <c r="F11" s="140"/>
      <c r="G11" s="156"/>
      <c r="H11" s="156"/>
      <c r="I11" s="156"/>
    </row>
    <row r="12" spans="1:9" x14ac:dyDescent="0.25">
      <c r="A12" s="160" t="s">
        <v>299</v>
      </c>
      <c r="B12" s="160" t="s">
        <v>235</v>
      </c>
      <c r="C12" s="160"/>
      <c r="D12" s="160"/>
      <c r="E12" s="140"/>
      <c r="F12" s="140"/>
      <c r="G12" s="156"/>
      <c r="H12" s="156"/>
      <c r="I12" s="156"/>
    </row>
    <row r="13" spans="1:9" x14ac:dyDescent="0.25">
      <c r="A13" s="161"/>
      <c r="B13" s="161"/>
      <c r="C13" s="161"/>
      <c r="D13" s="161"/>
      <c r="E13" s="162"/>
      <c r="F13" s="162"/>
    </row>
    <row r="14" spans="1:9" x14ac:dyDescent="0.25">
      <c r="A14" s="160" t="s">
        <v>300</v>
      </c>
      <c r="B14" s="160" t="s">
        <v>236</v>
      </c>
      <c r="C14" s="160"/>
      <c r="D14" s="160"/>
      <c r="E14" s="140"/>
      <c r="F14" s="140"/>
      <c r="G14" s="156"/>
      <c r="H14" s="156"/>
      <c r="I14" s="156"/>
    </row>
    <row r="15" spans="1:9" x14ac:dyDescent="0.25">
      <c r="A15" s="160" t="s">
        <v>301</v>
      </c>
      <c r="B15" s="160" t="s">
        <v>237</v>
      </c>
      <c r="C15" s="160"/>
      <c r="D15" s="160"/>
      <c r="E15" s="140"/>
      <c r="F15" s="140"/>
      <c r="G15" s="156"/>
      <c r="H15" s="156"/>
      <c r="I15" s="156"/>
    </row>
    <row r="16" spans="1:9" x14ac:dyDescent="0.25">
      <c r="A16" s="160" t="s">
        <v>302</v>
      </c>
      <c r="B16" s="160" t="s">
        <v>238</v>
      </c>
      <c r="C16" s="160"/>
      <c r="D16" s="160"/>
      <c r="E16" s="140"/>
      <c r="F16" s="140"/>
      <c r="G16" s="156"/>
      <c r="H16" s="156"/>
    </row>
    <row r="17" spans="1:11" x14ac:dyDescent="0.25">
      <c r="A17" s="160" t="s">
        <v>303</v>
      </c>
      <c r="B17" s="160" t="s">
        <v>239</v>
      </c>
      <c r="C17" s="160"/>
      <c r="D17" s="160"/>
      <c r="E17" s="140"/>
      <c r="F17" s="140"/>
      <c r="G17" s="156"/>
      <c r="H17" s="156"/>
      <c r="I17" s="156"/>
    </row>
    <row r="18" spans="1:11" x14ac:dyDescent="0.25">
      <c r="A18" s="160" t="s">
        <v>304</v>
      </c>
      <c r="B18" s="160" t="s">
        <v>240</v>
      </c>
      <c r="C18" s="160"/>
      <c r="D18" s="160"/>
      <c r="E18" s="140"/>
      <c r="F18" s="140"/>
      <c r="G18" s="156"/>
      <c r="H18" s="156"/>
      <c r="I18" s="156"/>
    </row>
    <row r="19" spans="1:11" x14ac:dyDescent="0.25">
      <c r="A19" s="161"/>
      <c r="B19" s="159"/>
      <c r="C19" s="161"/>
      <c r="D19" s="161"/>
      <c r="E19" s="162"/>
      <c r="F19" s="162"/>
    </row>
    <row r="20" spans="1:11" x14ac:dyDescent="0.25">
      <c r="A20" s="160" t="s">
        <v>305</v>
      </c>
      <c r="B20" s="160" t="s">
        <v>241</v>
      </c>
      <c r="C20" s="160"/>
      <c r="D20" s="160"/>
      <c r="E20" s="140"/>
      <c r="F20" s="140"/>
      <c r="G20" s="156"/>
      <c r="H20" s="156"/>
      <c r="I20" s="156"/>
    </row>
    <row r="21" spans="1:11" x14ac:dyDescent="0.25">
      <c r="A21" s="160" t="s">
        <v>306</v>
      </c>
      <c r="B21" s="160" t="s">
        <v>242</v>
      </c>
      <c r="C21" s="160"/>
      <c r="D21" s="160"/>
      <c r="E21" s="140"/>
      <c r="F21" s="140"/>
      <c r="G21" s="156"/>
      <c r="H21" s="156"/>
      <c r="I21" s="156"/>
    </row>
    <row r="22" spans="1:11" x14ac:dyDescent="0.25">
      <c r="A22" s="160" t="s">
        <v>307</v>
      </c>
      <c r="B22" s="160" t="s">
        <v>243</v>
      </c>
      <c r="C22" s="160"/>
      <c r="D22" s="160"/>
      <c r="E22" s="140"/>
      <c r="F22" s="140"/>
      <c r="G22" s="156"/>
      <c r="H22" s="156"/>
    </row>
    <row r="23" spans="1:11" x14ac:dyDescent="0.25">
      <c r="A23" s="160" t="s">
        <v>308</v>
      </c>
      <c r="B23" s="160" t="s">
        <v>244</v>
      </c>
      <c r="C23" s="160"/>
      <c r="D23" s="160"/>
      <c r="E23" s="140"/>
      <c r="F23" s="140"/>
      <c r="G23" s="156"/>
      <c r="H23" s="156"/>
    </row>
    <row r="24" spans="1:11" x14ac:dyDescent="0.25">
      <c r="A24" s="160" t="s">
        <v>309</v>
      </c>
      <c r="B24" s="160" t="s">
        <v>245</v>
      </c>
      <c r="C24" s="160"/>
      <c r="D24" s="160"/>
      <c r="E24" s="140"/>
      <c r="F24" s="140"/>
      <c r="G24" s="156"/>
      <c r="H24" s="156"/>
    </row>
    <row r="25" spans="1:11" x14ac:dyDescent="0.25">
      <c r="A25" s="161"/>
      <c r="B25" s="160"/>
      <c r="C25" s="161"/>
      <c r="D25" s="161"/>
      <c r="E25" s="162"/>
      <c r="F25" s="162"/>
    </row>
    <row r="26" spans="1:11" x14ac:dyDescent="0.25">
      <c r="A26" s="160" t="s">
        <v>310</v>
      </c>
      <c r="B26" s="160" t="s">
        <v>246</v>
      </c>
      <c r="C26" s="160"/>
      <c r="D26" s="160"/>
      <c r="E26" s="140"/>
      <c r="F26" s="140"/>
      <c r="G26" s="156"/>
      <c r="H26" s="156"/>
      <c r="I26" s="156"/>
      <c r="J26" s="156"/>
      <c r="K26" s="156"/>
    </row>
    <row r="27" spans="1:11" x14ac:dyDescent="0.25">
      <c r="A27" s="160" t="s">
        <v>311</v>
      </c>
      <c r="B27" s="160" t="s">
        <v>247</v>
      </c>
      <c r="C27" s="160"/>
      <c r="D27" s="160"/>
      <c r="E27" s="140"/>
      <c r="F27" s="140"/>
      <c r="G27" s="156"/>
      <c r="H27" s="156"/>
      <c r="I27" s="156"/>
      <c r="J27" s="156"/>
      <c r="K27" s="156"/>
    </row>
    <row r="28" spans="1:11" x14ac:dyDescent="0.25">
      <c r="A28" s="160" t="s">
        <v>312</v>
      </c>
      <c r="B28" s="160" t="s">
        <v>248</v>
      </c>
      <c r="C28" s="160"/>
      <c r="D28" s="160"/>
      <c r="E28" s="140"/>
      <c r="F28" s="140"/>
      <c r="G28" s="156"/>
      <c r="H28" s="156"/>
      <c r="I28" s="156"/>
      <c r="J28" s="156"/>
    </row>
    <row r="29" spans="1:11" x14ac:dyDescent="0.25">
      <c r="A29" s="160" t="s">
        <v>313</v>
      </c>
      <c r="B29" s="160" t="s">
        <v>249</v>
      </c>
      <c r="C29" s="160"/>
      <c r="D29" s="160"/>
      <c r="E29" s="140"/>
      <c r="F29" s="140"/>
      <c r="G29" s="156"/>
      <c r="H29" s="156"/>
      <c r="I29" s="156"/>
      <c r="J29" s="156"/>
    </row>
    <row r="30" spans="1:11" x14ac:dyDescent="0.25">
      <c r="A30" s="160" t="s">
        <v>314</v>
      </c>
      <c r="B30" s="160" t="s">
        <v>250</v>
      </c>
      <c r="C30" s="160"/>
      <c r="D30" s="160"/>
      <c r="E30" s="140"/>
      <c r="F30" s="140"/>
      <c r="G30" s="156"/>
      <c r="H30" s="156"/>
      <c r="I30" s="156"/>
      <c r="J30" s="156"/>
      <c r="K30" s="156"/>
    </row>
    <row r="31" spans="1:11" x14ac:dyDescent="0.25">
      <c r="A31" s="161"/>
      <c r="B31" s="160"/>
      <c r="C31" s="161"/>
      <c r="D31" s="161"/>
      <c r="E31" s="162"/>
      <c r="F31" s="162"/>
    </row>
    <row r="32" spans="1:11" x14ac:dyDescent="0.25">
      <c r="A32" s="160" t="s">
        <v>315</v>
      </c>
      <c r="B32" s="160" t="s">
        <v>251</v>
      </c>
      <c r="C32" s="160"/>
      <c r="D32" s="160"/>
      <c r="E32" s="140"/>
      <c r="F32" s="140"/>
      <c r="G32" s="156"/>
      <c r="H32" s="156"/>
      <c r="I32" s="156"/>
      <c r="J32" s="156"/>
      <c r="K32" s="156"/>
    </row>
    <row r="33" spans="1:11" x14ac:dyDescent="0.25">
      <c r="A33" s="160" t="s">
        <v>316</v>
      </c>
      <c r="B33" s="160" t="s">
        <v>252</v>
      </c>
      <c r="C33" s="160"/>
      <c r="D33" s="160"/>
      <c r="E33" s="140"/>
      <c r="F33" s="140"/>
      <c r="G33" s="156"/>
      <c r="H33" s="156"/>
      <c r="I33" s="156"/>
      <c r="J33" s="156"/>
      <c r="K33" s="156"/>
    </row>
    <row r="34" spans="1:11" x14ac:dyDescent="0.25">
      <c r="A34" s="160" t="s">
        <v>317</v>
      </c>
      <c r="B34" s="160" t="s">
        <v>253</v>
      </c>
      <c r="C34" s="160"/>
      <c r="D34" s="160"/>
      <c r="E34" s="140"/>
      <c r="F34" s="140"/>
      <c r="G34" s="156"/>
      <c r="H34" s="156"/>
      <c r="I34" s="156"/>
      <c r="J34" s="156"/>
    </row>
    <row r="35" spans="1:11" x14ac:dyDescent="0.25">
      <c r="A35" s="160" t="s">
        <v>318</v>
      </c>
      <c r="B35" s="160" t="s">
        <v>254</v>
      </c>
      <c r="C35" s="160"/>
      <c r="D35" s="160"/>
      <c r="E35" s="140"/>
      <c r="F35" s="140"/>
      <c r="G35" s="156"/>
      <c r="H35" s="156"/>
      <c r="I35" s="156"/>
      <c r="J35" s="156"/>
    </row>
    <row r="36" spans="1:11" x14ac:dyDescent="0.25">
      <c r="A36" s="160" t="s">
        <v>319</v>
      </c>
      <c r="B36" s="160" t="s">
        <v>255</v>
      </c>
      <c r="C36" s="160"/>
      <c r="D36" s="160"/>
      <c r="E36" s="140"/>
      <c r="F36" s="140"/>
      <c r="G36" s="156"/>
      <c r="H36" s="156"/>
      <c r="I36" s="156"/>
      <c r="J36" s="156"/>
      <c r="K36" s="156"/>
    </row>
    <row r="37" spans="1:11" x14ac:dyDescent="0.25">
      <c r="A37" s="161"/>
      <c r="B37" s="160"/>
      <c r="C37" s="161"/>
      <c r="D37" s="161"/>
      <c r="E37" s="162"/>
      <c r="F37" s="162"/>
    </row>
    <row r="38" spans="1:11" x14ac:dyDescent="0.25">
      <c r="A38" s="160" t="s">
        <v>320</v>
      </c>
      <c r="B38" s="160" t="s">
        <v>256</v>
      </c>
      <c r="C38" s="160"/>
      <c r="D38" s="160"/>
      <c r="E38" s="140"/>
      <c r="F38" s="140"/>
      <c r="G38" s="156"/>
      <c r="H38" s="156"/>
      <c r="I38" s="156"/>
      <c r="J38" s="156"/>
      <c r="K38" s="156"/>
    </row>
    <row r="39" spans="1:11" x14ac:dyDescent="0.25">
      <c r="A39" s="160" t="s">
        <v>321</v>
      </c>
      <c r="B39" s="160" t="s">
        <v>257</v>
      </c>
      <c r="C39" s="160"/>
      <c r="D39" s="160"/>
      <c r="E39" s="140"/>
      <c r="F39" s="140"/>
      <c r="G39" s="156"/>
      <c r="H39" s="156"/>
      <c r="I39" s="156"/>
      <c r="J39" s="156"/>
      <c r="K39" s="156"/>
    </row>
    <row r="40" spans="1:11" x14ac:dyDescent="0.25">
      <c r="A40" s="160" t="s">
        <v>322</v>
      </c>
      <c r="B40" s="160" t="s">
        <v>258</v>
      </c>
      <c r="C40" s="160"/>
      <c r="D40" s="160"/>
      <c r="E40" s="140"/>
      <c r="F40" s="140"/>
      <c r="G40" s="156"/>
      <c r="H40" s="156"/>
      <c r="I40" s="156"/>
      <c r="J40" s="156"/>
    </row>
    <row r="41" spans="1:11" x14ac:dyDescent="0.25">
      <c r="A41" s="160" t="s">
        <v>323</v>
      </c>
      <c r="B41" s="160" t="s">
        <v>259</v>
      </c>
      <c r="C41" s="160"/>
      <c r="D41" s="160"/>
      <c r="E41" s="140"/>
      <c r="F41" s="140"/>
      <c r="G41" s="156"/>
      <c r="H41" s="156"/>
      <c r="I41" s="156"/>
      <c r="J41" s="156"/>
      <c r="K41" s="156"/>
    </row>
    <row r="42" spans="1:11" x14ac:dyDescent="0.25">
      <c r="A42" s="160" t="s">
        <v>324</v>
      </c>
      <c r="B42" s="160" t="s">
        <v>260</v>
      </c>
      <c r="C42" s="160"/>
      <c r="D42" s="160"/>
      <c r="E42" s="140"/>
      <c r="F42" s="140"/>
      <c r="G42" s="156"/>
      <c r="H42" s="156"/>
      <c r="I42" s="156"/>
      <c r="J42" s="156"/>
      <c r="K42" s="156"/>
    </row>
    <row r="43" spans="1:11" x14ac:dyDescent="0.25">
      <c r="A43" s="161"/>
      <c r="B43" s="159"/>
      <c r="C43" s="161"/>
      <c r="D43" s="161"/>
      <c r="E43" s="162"/>
      <c r="F43" s="162"/>
    </row>
    <row r="44" spans="1:11" x14ac:dyDescent="0.25">
      <c r="A44" s="160" t="s">
        <v>325</v>
      </c>
      <c r="B44" s="160" t="s">
        <v>261</v>
      </c>
      <c r="C44" s="160"/>
      <c r="D44" s="160"/>
      <c r="E44" s="140"/>
      <c r="F44" s="140"/>
      <c r="G44" s="156"/>
      <c r="H44" s="156"/>
      <c r="I44" s="156"/>
    </row>
    <row r="45" spans="1:11" x14ac:dyDescent="0.25">
      <c r="A45" s="160" t="s">
        <v>326</v>
      </c>
      <c r="B45" s="160" t="s">
        <v>262</v>
      </c>
      <c r="C45" s="160"/>
      <c r="D45" s="160"/>
      <c r="E45" s="140"/>
      <c r="F45" s="140"/>
      <c r="G45" s="156"/>
      <c r="H45" s="156"/>
      <c r="I45" s="156"/>
    </row>
    <row r="46" spans="1:11" x14ac:dyDescent="0.25">
      <c r="A46" s="160" t="s">
        <v>327</v>
      </c>
      <c r="B46" s="160" t="s">
        <v>263</v>
      </c>
      <c r="C46" s="160"/>
      <c r="D46" s="160"/>
      <c r="E46" s="140"/>
      <c r="F46" s="140"/>
      <c r="G46" s="156"/>
      <c r="H46" s="156"/>
    </row>
    <row r="47" spans="1:11" x14ac:dyDescent="0.25">
      <c r="A47" s="160" t="s">
        <v>328</v>
      </c>
      <c r="B47" s="160" t="s">
        <v>264</v>
      </c>
      <c r="C47" s="160"/>
      <c r="D47" s="160"/>
      <c r="E47" s="140"/>
      <c r="F47" s="140"/>
      <c r="G47" s="156"/>
      <c r="H47" s="156"/>
    </row>
    <row r="48" spans="1:11" x14ac:dyDescent="0.25">
      <c r="A48" s="160" t="s">
        <v>329</v>
      </c>
      <c r="B48" s="160" t="s">
        <v>265</v>
      </c>
      <c r="C48" s="160"/>
      <c r="D48" s="160"/>
      <c r="E48" s="140"/>
      <c r="F48" s="140"/>
      <c r="G48" s="156"/>
      <c r="H48" s="156"/>
    </row>
    <row r="49" spans="1:9" x14ac:dyDescent="0.25">
      <c r="A49" s="161"/>
      <c r="B49" s="161"/>
      <c r="C49" s="161"/>
      <c r="D49" s="161"/>
      <c r="E49" s="162"/>
      <c r="F49" s="162"/>
    </row>
    <row r="50" spans="1:9" x14ac:dyDescent="0.25">
      <c r="A50" s="160" t="s">
        <v>330</v>
      </c>
      <c r="B50" s="160" t="s">
        <v>266</v>
      </c>
      <c r="C50" s="160"/>
      <c r="D50" s="160"/>
      <c r="E50" s="140"/>
      <c r="F50" s="140"/>
      <c r="G50" s="156"/>
    </row>
    <row r="51" spans="1:9" x14ac:dyDescent="0.25">
      <c r="A51" s="160" t="s">
        <v>331</v>
      </c>
      <c r="B51" s="160" t="s">
        <v>267</v>
      </c>
      <c r="C51" s="160"/>
      <c r="D51" s="160"/>
      <c r="E51" s="140"/>
      <c r="F51" s="140"/>
      <c r="G51" s="156"/>
      <c r="H51" s="156"/>
    </row>
    <row r="52" spans="1:9" x14ac:dyDescent="0.25">
      <c r="A52" s="160" t="s">
        <v>332</v>
      </c>
      <c r="B52" s="160" t="s">
        <v>268</v>
      </c>
      <c r="C52" s="160"/>
      <c r="D52" s="160"/>
      <c r="E52" s="140"/>
      <c r="F52" s="140"/>
      <c r="G52" s="156"/>
      <c r="H52" s="156"/>
      <c r="I52" s="156"/>
    </row>
    <row r="53" spans="1:9" x14ac:dyDescent="0.25">
      <c r="A53" s="161"/>
      <c r="B53" s="161"/>
      <c r="C53" s="161"/>
      <c r="D53" s="161"/>
      <c r="E53" s="162"/>
      <c r="F53" s="162"/>
    </row>
    <row r="54" spans="1:9" x14ac:dyDescent="0.25">
      <c r="A54" s="160" t="s">
        <v>333</v>
      </c>
      <c r="B54" s="160" t="s">
        <v>271</v>
      </c>
      <c r="C54" s="160"/>
      <c r="D54" s="160"/>
      <c r="E54" s="140"/>
      <c r="F54" s="140"/>
      <c r="G54" s="156"/>
    </row>
    <row r="55" spans="1:9" x14ac:dyDescent="0.25">
      <c r="A55" s="160" t="s">
        <v>334</v>
      </c>
      <c r="B55" s="160" t="s">
        <v>272</v>
      </c>
      <c r="C55" s="160"/>
      <c r="D55" s="160"/>
      <c r="E55" s="140"/>
      <c r="F55" s="140"/>
      <c r="G55" s="156"/>
      <c r="H55" s="156"/>
    </row>
    <row r="56" spans="1:9" x14ac:dyDescent="0.25">
      <c r="A56" s="160" t="s">
        <v>335</v>
      </c>
      <c r="B56" s="160" t="s">
        <v>273</v>
      </c>
      <c r="C56" s="160"/>
      <c r="D56" s="160"/>
      <c r="E56" s="140"/>
      <c r="F56" s="140"/>
    </row>
    <row r="57" spans="1:9" x14ac:dyDescent="0.25">
      <c r="A57" s="160" t="s">
        <v>336</v>
      </c>
      <c r="B57" s="160" t="s">
        <v>274</v>
      </c>
      <c r="C57" s="160"/>
      <c r="D57" s="160"/>
      <c r="E57" s="140"/>
      <c r="F57" s="140"/>
      <c r="G57" s="156"/>
    </row>
    <row r="58" spans="1:9" x14ac:dyDescent="0.25">
      <c r="A58" s="160" t="s">
        <v>337</v>
      </c>
      <c r="B58" s="160" t="s">
        <v>275</v>
      </c>
      <c r="C58" s="160"/>
      <c r="D58" s="160"/>
      <c r="E58" s="140"/>
      <c r="F58" s="140"/>
    </row>
    <row r="59" spans="1:9" x14ac:dyDescent="0.25">
      <c r="A59" s="160" t="s">
        <v>338</v>
      </c>
      <c r="B59" s="160" t="s">
        <v>276</v>
      </c>
      <c r="C59" s="160"/>
      <c r="D59" s="160"/>
      <c r="E59" s="140"/>
      <c r="F59" s="140"/>
      <c r="G59" s="156"/>
    </row>
    <row r="60" spans="1:9" x14ac:dyDescent="0.25">
      <c r="A60" s="160" t="s">
        <v>339</v>
      </c>
      <c r="B60" s="160" t="s">
        <v>269</v>
      </c>
      <c r="C60" s="160"/>
      <c r="D60" s="160"/>
      <c r="E60" s="140"/>
      <c r="F60" s="140"/>
      <c r="G60" s="156"/>
    </row>
    <row r="61" spans="1:9" x14ac:dyDescent="0.25">
      <c r="A61" s="160" t="s">
        <v>340</v>
      </c>
      <c r="B61" s="160" t="s">
        <v>270</v>
      </c>
      <c r="C61" s="160"/>
      <c r="D61" s="160"/>
      <c r="E61" s="140"/>
      <c r="F61" s="140"/>
      <c r="G61" s="156"/>
    </row>
    <row r="62" spans="1:9" x14ac:dyDescent="0.25">
      <c r="A62" s="160" t="s">
        <v>341</v>
      </c>
      <c r="B62" s="160" t="s">
        <v>277</v>
      </c>
      <c r="C62" s="160"/>
      <c r="D62" s="160"/>
      <c r="E62" s="140"/>
      <c r="F62" s="140"/>
      <c r="G62" s="156"/>
    </row>
    <row r="63" spans="1:9" x14ac:dyDescent="0.25">
      <c r="A63" s="160" t="s">
        <v>342</v>
      </c>
      <c r="B63" s="160" t="s">
        <v>278</v>
      </c>
      <c r="C63" s="160"/>
      <c r="D63" s="160"/>
      <c r="E63" s="140"/>
      <c r="F63" s="140"/>
      <c r="G63" s="156"/>
      <c r="H63" s="156"/>
    </row>
    <row r="64" spans="1:9" x14ac:dyDescent="0.25">
      <c r="A64" s="160" t="s">
        <v>343</v>
      </c>
      <c r="B64" s="160" t="s">
        <v>279</v>
      </c>
      <c r="C64" s="160"/>
      <c r="D64" s="160"/>
      <c r="E64" s="140"/>
      <c r="F64" s="140"/>
    </row>
    <row r="65" spans="1:9" x14ac:dyDescent="0.25">
      <c r="A65" s="160" t="s">
        <v>344</v>
      </c>
      <c r="B65" s="160" t="s">
        <v>280</v>
      </c>
      <c r="C65" s="160"/>
      <c r="D65" s="160"/>
      <c r="E65" s="140"/>
      <c r="F65" s="140"/>
      <c r="G65" s="156"/>
    </row>
    <row r="66" spans="1:9" x14ac:dyDescent="0.25">
      <c r="A66" s="160" t="s">
        <v>345</v>
      </c>
      <c r="B66" s="160" t="s">
        <v>281</v>
      </c>
      <c r="C66" s="160"/>
      <c r="D66" s="160"/>
      <c r="E66" s="140"/>
      <c r="F66" s="140"/>
    </row>
    <row r="67" spans="1:9" x14ac:dyDescent="0.25">
      <c r="A67" s="160" t="s">
        <v>346</v>
      </c>
      <c r="B67" s="160" t="s">
        <v>282</v>
      </c>
      <c r="C67" s="160"/>
      <c r="D67" s="160"/>
      <c r="E67" s="140"/>
      <c r="F67" s="140"/>
      <c r="G67" s="156"/>
    </row>
    <row r="68" spans="1:9" x14ac:dyDescent="0.25">
      <c r="A68" s="160" t="s">
        <v>347</v>
      </c>
      <c r="B68" s="160" t="s">
        <v>283</v>
      </c>
      <c r="C68" s="160"/>
      <c r="D68" s="160"/>
      <c r="E68" s="140"/>
      <c r="F68" s="140"/>
      <c r="G68" s="156"/>
    </row>
    <row r="69" spans="1:9" x14ac:dyDescent="0.25">
      <c r="A69" s="160" t="s">
        <v>348</v>
      </c>
      <c r="B69" s="160" t="s">
        <v>284</v>
      </c>
      <c r="C69" s="160"/>
      <c r="D69" s="160"/>
      <c r="E69" s="140"/>
      <c r="F69" s="140"/>
      <c r="G69" s="156"/>
      <c r="H69" s="156"/>
    </row>
    <row r="70" spans="1:9" x14ac:dyDescent="0.25">
      <c r="A70" s="160" t="s">
        <v>349</v>
      </c>
      <c r="B70" s="160" t="s">
        <v>285</v>
      </c>
      <c r="C70" s="160"/>
      <c r="D70" s="160"/>
      <c r="E70" s="140"/>
      <c r="F70" s="140"/>
      <c r="G70" s="156"/>
      <c r="H70" s="156"/>
    </row>
    <row r="71" spans="1:9" x14ac:dyDescent="0.25">
      <c r="A71" s="160" t="s">
        <v>350</v>
      </c>
      <c r="B71" s="160" t="s">
        <v>286</v>
      </c>
      <c r="C71" s="160"/>
      <c r="D71" s="160"/>
      <c r="E71" s="140"/>
      <c r="F71" s="140"/>
      <c r="G71" s="156"/>
      <c r="H71" s="156"/>
      <c r="I71" s="156"/>
    </row>
    <row r="72" spans="1:9" x14ac:dyDescent="0.25">
      <c r="A72" s="160" t="s">
        <v>351</v>
      </c>
      <c r="B72" s="160" t="s">
        <v>287</v>
      </c>
      <c r="C72" s="160"/>
      <c r="D72" s="160"/>
      <c r="E72" s="140"/>
      <c r="F72" s="140"/>
      <c r="G72" s="156"/>
      <c r="H72" s="156"/>
    </row>
    <row r="73" spans="1:9" x14ac:dyDescent="0.25">
      <c r="A73" s="160" t="s">
        <v>352</v>
      </c>
      <c r="B73" s="160" t="s">
        <v>288</v>
      </c>
      <c r="C73" s="160"/>
      <c r="D73" s="160"/>
      <c r="E73" s="140"/>
      <c r="F73" s="140"/>
      <c r="G73" s="156"/>
      <c r="H73" s="156"/>
    </row>
    <row r="74" spans="1:9" x14ac:dyDescent="0.25">
      <c r="A74" s="160" t="s">
        <v>353</v>
      </c>
      <c r="B74" s="160" t="s">
        <v>359</v>
      </c>
      <c r="C74" s="160"/>
      <c r="D74" s="160"/>
      <c r="E74" s="140"/>
      <c r="F74" s="140"/>
      <c r="G74" s="156"/>
    </row>
    <row r="75" spans="1:9" x14ac:dyDescent="0.25">
      <c r="A75" s="160" t="s">
        <v>354</v>
      </c>
      <c r="B75" s="160" t="s">
        <v>360</v>
      </c>
      <c r="C75" s="160"/>
      <c r="D75" s="160"/>
      <c r="E75" s="140"/>
      <c r="F75" s="140"/>
      <c r="G75" s="156"/>
      <c r="H75" s="156"/>
    </row>
    <row r="76" spans="1:9" x14ac:dyDescent="0.25">
      <c r="A76" s="160" t="s">
        <v>355</v>
      </c>
      <c r="B76" s="160" t="s">
        <v>289</v>
      </c>
      <c r="C76" s="160"/>
      <c r="D76" s="160"/>
      <c r="E76" s="140"/>
      <c r="F76" s="140"/>
      <c r="G76" s="156"/>
    </row>
    <row r="77" spans="1:9" x14ac:dyDescent="0.25">
      <c r="A77" s="160" t="s">
        <v>356</v>
      </c>
      <c r="B77" s="160" t="s">
        <v>290</v>
      </c>
      <c r="C77" s="160"/>
      <c r="D77" s="160"/>
      <c r="E77" s="140"/>
      <c r="F77" s="140"/>
      <c r="G77" s="156"/>
      <c r="H77" s="156"/>
    </row>
    <row r="78" spans="1:9" x14ac:dyDescent="0.25">
      <c r="A78" s="160" t="s">
        <v>357</v>
      </c>
      <c r="B78" s="160" t="s">
        <v>291</v>
      </c>
      <c r="C78" s="160"/>
      <c r="D78" s="160"/>
      <c r="E78" s="140"/>
      <c r="F78" s="140"/>
      <c r="G78" s="156"/>
    </row>
    <row r="79" spans="1:9" x14ac:dyDescent="0.25">
      <c r="A79" s="160" t="s">
        <v>358</v>
      </c>
      <c r="B79" s="160" t="s">
        <v>292</v>
      </c>
      <c r="C79" s="160"/>
      <c r="D79" s="160"/>
      <c r="E79" s="140"/>
      <c r="F79" s="140"/>
      <c r="G79" s="156"/>
    </row>
    <row r="80" spans="1:9" x14ac:dyDescent="0.25">
      <c r="A80" s="160" t="s">
        <v>361</v>
      </c>
      <c r="B80" s="160" t="s">
        <v>294</v>
      </c>
      <c r="C80" s="160"/>
      <c r="D80" s="160"/>
      <c r="E80" s="140"/>
      <c r="F80" s="140"/>
      <c r="G80" s="156"/>
    </row>
    <row r="81" spans="1:7" x14ac:dyDescent="0.25">
      <c r="A81" s="160" t="s">
        <v>362</v>
      </c>
      <c r="B81" s="160" t="s">
        <v>293</v>
      </c>
      <c r="C81" s="160"/>
      <c r="D81" s="160"/>
      <c r="E81" s="140"/>
      <c r="F81" s="140"/>
      <c r="G81" s="156"/>
    </row>
    <row r="82" spans="1:7" x14ac:dyDescent="0.25">
      <c r="A82" s="162"/>
      <c r="B82" s="162"/>
      <c r="C82" s="162"/>
      <c r="D82" s="162"/>
      <c r="E82" s="162"/>
      <c r="F82" s="162"/>
    </row>
    <row r="83" spans="1:7" x14ac:dyDescent="0.25">
      <c r="A83" s="162"/>
      <c r="B83" s="162"/>
      <c r="C83" s="162"/>
      <c r="D83" s="162"/>
      <c r="E83" s="162"/>
      <c r="F83" s="162"/>
    </row>
    <row r="84" spans="1:7" x14ac:dyDescent="0.25">
      <c r="A84" s="162"/>
      <c r="B84" s="162"/>
      <c r="C84" s="162"/>
      <c r="D84" s="162"/>
      <c r="E84" s="162"/>
      <c r="F84" s="162"/>
    </row>
    <row r="85" spans="1:7" x14ac:dyDescent="0.25">
      <c r="A85" s="162"/>
      <c r="B85" s="162"/>
      <c r="C85" s="162"/>
      <c r="D85" s="162"/>
      <c r="E85" s="162"/>
      <c r="F85" s="162"/>
    </row>
    <row r="86" spans="1:7" x14ac:dyDescent="0.25">
      <c r="A86" s="162"/>
      <c r="B86" s="162"/>
      <c r="C86" s="162"/>
      <c r="D86" s="162"/>
      <c r="E86" s="162"/>
      <c r="F86" s="162"/>
    </row>
    <row r="87" spans="1:7" x14ac:dyDescent="0.25">
      <c r="A87" s="162"/>
      <c r="B87" s="162"/>
      <c r="C87" s="162"/>
      <c r="D87" s="162"/>
      <c r="E87" s="162"/>
      <c r="F87" s="162"/>
    </row>
  </sheetData>
  <hyperlinks>
    <hyperlink ref="A8:I8" location="'2.2.3.1.1'!A1" display="2.2.3.1.1"/>
    <hyperlink ref="A9:I9" location="'2.2.3.1.2'!A1" display="2.2.3.1.2"/>
    <hyperlink ref="A10:H10" location="'2.2.3.1.3'!A1" display="2.2.3.1.3"/>
    <hyperlink ref="A11:I11" location="'2.2.3.1.4'!A1" display="2.2.3.1.4"/>
    <hyperlink ref="A12:I12" location="'2.2.3.1.5'!A1" display="2.2.3.1.5"/>
    <hyperlink ref="A14:I14" location="'2.2.3.2.1'!A1" display="2.2.3.2.1"/>
    <hyperlink ref="A15:I15" location="'2.2.3.2.2'!A1" display="2.2.3.2.2"/>
    <hyperlink ref="A16:H16" location="'2.2.3.2.3'!A1" display="2.2.3.2.3"/>
    <hyperlink ref="A17:I17" location="'2.2.3.2.4'!A1" display="2.2.3.2.4"/>
    <hyperlink ref="A18:I18" location="'2.2.3.2.5'!A1" display="2.2.3.2.5"/>
    <hyperlink ref="A20:I20" location="'2.2.3.3.1'!A1" display="2.2.3.3.1"/>
    <hyperlink ref="A21:I21" location="'2.2.3.3.2'!A1" display="2.2.3.3.2"/>
    <hyperlink ref="A22:H22" location="'2.2.3.3.3'!A1" display="2.2.3.3.3"/>
    <hyperlink ref="A23:H23" location="'2.2.3.3.4'!A1" display="2.2.3.3.4"/>
    <hyperlink ref="A24:H24" location="'2.2.3.3.5'!A1" display="2.2.3.3.5"/>
    <hyperlink ref="A26:K26" location="'2.2.3.4.1'!A1" display="2.2.3.4.1"/>
    <hyperlink ref="A27:K27" location="'2.2.3.4.2'!A1" display="2.2.3.4.2"/>
    <hyperlink ref="A28:J28" location="'2.2.3.4.3'!A1" display="2.2.3.4.3"/>
    <hyperlink ref="A29:J29" location="'2.2.3.4.4'!A1" display="2.2.3.4.4"/>
    <hyperlink ref="A30:K30" location="'2.2.3.4.5'!A1" display="2.2.3.4.5"/>
    <hyperlink ref="A32:K32" location="'2.2.3.5.1'!A1" display="2.2.3.5.1"/>
    <hyperlink ref="A33:K33" location="'2.2.3.5.2'!A1" display="2.2.3.5.2"/>
    <hyperlink ref="A34:J34" location="'2.2.3.5.3'!A1" display="2.2.3.5.3"/>
    <hyperlink ref="A35:J35" location="'2.2.3.5.4'!A1" display="2.2.3.5.4"/>
    <hyperlink ref="A36:K36" location="'2.2.3.5.5'!A1" display="2.2.3.5.5"/>
    <hyperlink ref="A38:K38" location="'2.2.3.6.1'!A1" display="2.2.3.6.1"/>
    <hyperlink ref="A39:K39" location="'2.2.3.6.2'!A1" display="2.2.3.6.2"/>
    <hyperlink ref="A40:J40" location="'2.2.3.6.3'!A1" display="2.2.3.6.3"/>
    <hyperlink ref="A41:K41" location="'2.2.3.6.4'!A1" display="2.2.3.6.4"/>
    <hyperlink ref="A42:K42" location="'2.2.3.6.5'!A1" display="2.2.3.6.5"/>
    <hyperlink ref="A44:I44" location="'2.2.3.7.1'!A1" display="2.2.3.7.1"/>
    <hyperlink ref="A45:I45" location="'2.2.3.7.2'!A1" display="2.2.3.7.2"/>
    <hyperlink ref="A46:H46" location="'2.2.3.7.3'!A1" display="2.2.3.7.3"/>
    <hyperlink ref="A47:H47" location="'2.2.3.7.4'!A1" display="2.2.3.7.4"/>
    <hyperlink ref="A48:H48" location="'2.2.3.7.5'!A1" display="2.2.3.7.5"/>
    <hyperlink ref="A50:G50" location="'2.2.3.8.1'!A1" display="2.2.3.8.1"/>
    <hyperlink ref="A51:H51" location="'2.2.3.8.2'!A1" display="2.2.3.8.2"/>
    <hyperlink ref="A52:I52" location="'2.2.3.8.3'!A1" display="2.2.3.8.3"/>
    <hyperlink ref="A54:G54" location="'2.2.3.9.1'!A1" display="2.2.3.9.1"/>
    <hyperlink ref="A55:H55" location="'2.2.3.9.2'!A1" display="2.2.3.9.2"/>
    <hyperlink ref="A56:F56" location="'2.2.3.10.1'!A1" display="2.2.3.10.1"/>
    <hyperlink ref="A57:G57" location="'2.2.3.10.2'!A1" display="2.2.3.10.2"/>
    <hyperlink ref="A58:F58" location="'2.2.3.11.1'!A1" display="2.2.3.11.1"/>
    <hyperlink ref="A59:G59" location="'2.2.3.11.2'!A1" display="2.2.3.11.2"/>
    <hyperlink ref="A60:G60" location="'2.2.3.12.1'!A1" display="2.2.3.12.1"/>
    <hyperlink ref="A61:G61" location="'2.2.3.12.2'!A1" display="2.2.3.12.2"/>
    <hyperlink ref="A62:G62" location="'2.2.3.13.1'!A1" display="2.2.3.13.1"/>
    <hyperlink ref="A63:H63" location="'2.2.3.13.2'!A1" display="2.2.3.13.2"/>
    <hyperlink ref="A64:F64" location="'2.2.3.14.1'!A1" display="2.2.3.14.1"/>
    <hyperlink ref="A65:G65" location="'2.2.3.14.2'!A1" display="2.2.3.14.2"/>
    <hyperlink ref="A66:F66" location="'2.2.3.15.1'!A1" display="2.2.3.15.1"/>
    <hyperlink ref="A67:G67" location="'2.2.3.15.2'!A1" display="2.2.3.15.2"/>
    <hyperlink ref="A68:G68" location="'2.2.3.16.1'!A1" display="2.2.3.16.1"/>
    <hyperlink ref="A69:H69" location="'2.2.3.16.2'!A1" display="2.2.3.16.2"/>
    <hyperlink ref="A70:H70" location="'2.2.3.17.1'!A1" display="2.2.3.17.1"/>
    <hyperlink ref="A71:I71" location="'2.2.3.17.2'!A1" display="2.2.3.17.2"/>
    <hyperlink ref="A72:H72" location="'2.2.3.18.1'!A1" display="2.2.3.18.1"/>
    <hyperlink ref="A73:H73" location="'2.2.3.18.2'!A1" display="2.2.3.18.2"/>
    <hyperlink ref="A74:G74" location="'2.2.3.19.1'!A1" display="2.2.3.19.1"/>
    <hyperlink ref="A75:H75" location="'2.2.3.19.2'!A1" display="2.2.3.19.2"/>
    <hyperlink ref="A76:G76" location="'2.2.3.20.1'!A1" display="2.2.3.20.1"/>
    <hyperlink ref="A77:H77" location="'2.2.3.20.2'!A1" display="2.2.3.20.2"/>
    <hyperlink ref="A78:G78" location="'2.2.3.21.1'!A1" display="2.2.3.21.1"/>
    <hyperlink ref="A79:H79" location="'2.2.3.21.2'!A1" display="2.2.3.21.2"/>
    <hyperlink ref="A80:G80" location="'2.2.3.22.1'!A1" display="2.2.3.22.1"/>
    <hyperlink ref="A81:H81" location="'2.2.3.22.2'!A1" display="2.2.3.22.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ht="15" customHeight="1" x14ac:dyDescent="0.3">
      <c r="A1" s="16" t="s">
        <v>0</v>
      </c>
      <c r="B1" s="29"/>
    </row>
    <row r="2" spans="1:18" ht="15" customHeight="1" x14ac:dyDescent="0.3">
      <c r="A2" s="16" t="s">
        <v>1</v>
      </c>
      <c r="B2" s="29"/>
    </row>
    <row r="3" spans="1:18" ht="15" customHeight="1" x14ac:dyDescent="0.3">
      <c r="A3" s="16" t="s">
        <v>2</v>
      </c>
      <c r="B3" s="29"/>
    </row>
    <row r="4" spans="1:18" ht="15" customHeight="1" x14ac:dyDescent="0.3">
      <c r="A4" s="16" t="s">
        <v>3</v>
      </c>
      <c r="B4" s="29" t="s">
        <v>4</v>
      </c>
    </row>
    <row r="5" spans="1:18" ht="15" customHeight="1" x14ac:dyDescent="0.3">
      <c r="A5" s="16" t="s">
        <v>5</v>
      </c>
      <c r="B5" s="30" t="str">
        <f>+Índice!A17</f>
        <v>2.2.3.2.4</v>
      </c>
    </row>
    <row r="6" spans="1:18" ht="15" customHeight="1" x14ac:dyDescent="0.3">
      <c r="A6" s="16" t="s">
        <v>6</v>
      </c>
      <c r="B6" s="29" t="str">
        <f>+Índice!B17</f>
        <v>Nuevo Central Argentino S.A. Variación anual de carga transportada por categoría. En porcentaje</v>
      </c>
    </row>
    <row r="7" spans="1:18" ht="15" customHeight="1" x14ac:dyDescent="0.3">
      <c r="A7" s="16" t="s">
        <v>7</v>
      </c>
      <c r="B7" s="29" t="s">
        <v>8</v>
      </c>
    </row>
    <row r="8" spans="1:18" ht="15" customHeight="1" x14ac:dyDescent="0.3">
      <c r="A8" s="166" t="s">
        <v>9</v>
      </c>
      <c r="B8" s="155" t="str">
        <f>+'2.2.3.1.1'!B8</f>
        <v>agosto 2018</v>
      </c>
      <c r="D8" s="31"/>
    </row>
    <row r="9" spans="1:18" ht="15" customHeight="1" x14ac:dyDescent="0.3">
      <c r="A9" s="166" t="s">
        <v>10</v>
      </c>
      <c r="B9" s="155" t="str">
        <f>+'2.2.3.1.1'!B9</f>
        <v>octubre 2018</v>
      </c>
      <c r="D9" s="32"/>
    </row>
    <row r="10" spans="1:18" x14ac:dyDescent="0.3">
      <c r="A10" s="166"/>
      <c r="B10" s="167"/>
      <c r="D10" s="32"/>
    </row>
    <row r="11" spans="1:18" ht="15" customHeight="1" thickBot="1" x14ac:dyDescent="0.35"/>
    <row r="12" spans="1:18" s="73" customFormat="1" ht="41.25" customHeight="1" thickBot="1" x14ac:dyDescent="0.3">
      <c r="A12" s="178" t="s">
        <v>25</v>
      </c>
      <c r="B12" s="174" t="s">
        <v>12</v>
      </c>
      <c r="C12" s="175" t="s">
        <v>13</v>
      </c>
      <c r="D12" s="174" t="s">
        <v>14</v>
      </c>
      <c r="E12" s="174" t="s">
        <v>15</v>
      </c>
      <c r="F12" s="176" t="s">
        <v>116</v>
      </c>
      <c r="G12" s="174" t="s">
        <v>16</v>
      </c>
      <c r="H12" s="174" t="s">
        <v>17</v>
      </c>
      <c r="I12" s="176" t="s">
        <v>18</v>
      </c>
      <c r="J12" s="174" t="s">
        <v>19</v>
      </c>
      <c r="K12" s="174" t="s">
        <v>20</v>
      </c>
      <c r="L12" s="174" t="s">
        <v>21</v>
      </c>
      <c r="M12" s="174" t="s">
        <v>427</v>
      </c>
      <c r="N12" s="174" t="s">
        <v>22</v>
      </c>
      <c r="O12" s="174" t="s">
        <v>23</v>
      </c>
      <c r="P12" s="177" t="s">
        <v>24</v>
      </c>
    </row>
    <row r="13" spans="1:18" ht="16.5" thickBot="1" x14ac:dyDescent="0.3">
      <c r="A13" s="68" t="s">
        <v>203</v>
      </c>
      <c r="B13" s="80">
        <f>+'2.2.3.2.3'!B14/'2.2.3.2.3'!B13-1</f>
        <v>-0.31545386346586646</v>
      </c>
      <c r="C13" s="80">
        <f>+'2.2.3.2.3'!C14/'2.2.3.2.3'!C13-1</f>
        <v>0.20076868108750667</v>
      </c>
      <c r="D13" s="80">
        <f>+'2.2.3.2.3'!D14/'2.2.3.2.3'!D13-1</f>
        <v>0.18583920742194127</v>
      </c>
      <c r="E13" s="80">
        <f>+'2.2.3.2.3'!E14/'2.2.3.2.3'!E13-1</f>
        <v>0.16878505363238738</v>
      </c>
      <c r="F13" s="80">
        <f>+'2.2.3.2.3'!F14/'2.2.3.2.3'!F13-1</f>
        <v>5.9596080949520402E-2</v>
      </c>
      <c r="G13" s="81">
        <v>0</v>
      </c>
      <c r="H13" s="80">
        <f>+'2.2.3.2.3'!H14/'2.2.3.2.3'!H13-1</f>
        <v>-0.1711070509988748</v>
      </c>
      <c r="I13" s="80">
        <f>+'2.2.3.2.3'!I14/'2.2.3.2.3'!I13-1</f>
        <v>-0.28909965376480251</v>
      </c>
      <c r="J13" s="80">
        <f>+'2.2.3.2.3'!J14/'2.2.3.2.3'!J13-1</f>
        <v>0.82914594272203468</v>
      </c>
      <c r="K13" s="80">
        <f>+'2.2.3.2.3'!K14/'2.2.3.2.3'!K13-1</f>
        <v>-6.6614336650524186E-2</v>
      </c>
      <c r="L13" s="80">
        <f>+'2.2.3.2.3'!L14/'2.2.3.2.3'!L13-1</f>
        <v>0.84755846704009619</v>
      </c>
      <c r="M13" s="80">
        <f>+'2.2.3.2.3'!M14/'2.2.3.2.3'!M13-1</f>
        <v>4.8603962701120773E-2</v>
      </c>
      <c r="N13" s="81">
        <v>0</v>
      </c>
      <c r="O13" s="80">
        <f>+'2.2.3.2.3'!O14/'2.2.3.2.3'!O13-1</f>
        <v>-0.67850287907869489</v>
      </c>
      <c r="P13" s="79">
        <f>+'2.2.3.2.3'!P14/'2.2.3.2.3'!P13-1</f>
        <v>0.12537728699861139</v>
      </c>
      <c r="Q13" s="72"/>
      <c r="R13" s="72"/>
    </row>
    <row r="14" spans="1:18" ht="16.5" thickBot="1" x14ac:dyDescent="0.3">
      <c r="A14" s="71" t="s">
        <v>204</v>
      </c>
      <c r="B14" s="80">
        <f>+'2.2.3.2.3'!B15/'2.2.3.2.3'!B14-1</f>
        <v>1.5021917808219176</v>
      </c>
      <c r="C14" s="80">
        <f>+'2.2.3.2.3'!C15/'2.2.3.2.3'!C14-1</f>
        <v>0.22144666698183246</v>
      </c>
      <c r="D14" s="80">
        <f>+'2.2.3.2.3'!D15/'2.2.3.2.3'!D14-1</f>
        <v>-0.13275457052395057</v>
      </c>
      <c r="E14" s="80">
        <f>+'2.2.3.2.3'!E15/'2.2.3.2.3'!E14-1</f>
        <v>4.0312205163393067E-3</v>
      </c>
      <c r="F14" s="80">
        <f>+'2.2.3.2.3'!F15/'2.2.3.2.3'!F14-1</f>
        <v>-3.6203535511900142E-2</v>
      </c>
      <c r="G14" s="80">
        <f>+'2.2.3.2.3'!G15/'2.2.3.2.3'!G14-1</f>
        <v>-1</v>
      </c>
      <c r="H14" s="80">
        <f>+'2.2.3.2.3'!H15/'2.2.3.2.3'!H14-1</f>
        <v>-0.56333516552897223</v>
      </c>
      <c r="I14" s="80">
        <f>+'2.2.3.2.3'!I15/'2.2.3.2.3'!I14-1</f>
        <v>-1</v>
      </c>
      <c r="J14" s="80">
        <f>+'2.2.3.2.3'!J15/'2.2.3.2.3'!J14-1</f>
        <v>0.1057183948201974</v>
      </c>
      <c r="K14" s="80">
        <f>+'2.2.3.2.3'!K15/'2.2.3.2.3'!K14-1</f>
        <v>-0.43029205923856495</v>
      </c>
      <c r="L14" s="80">
        <f>+'2.2.3.2.3'!L15/'2.2.3.2.3'!L14-1</f>
        <v>-0.11632209109127967</v>
      </c>
      <c r="M14" s="80">
        <f>+'2.2.3.2.3'!M15/'2.2.3.2.3'!M14-1</f>
        <v>0.15385684395394117</v>
      </c>
      <c r="N14" s="81">
        <v>0</v>
      </c>
      <c r="O14" s="80">
        <f>+'2.2.3.2.3'!O15/'2.2.3.2.3'!O14-1</f>
        <v>-0.4925373134328358</v>
      </c>
      <c r="P14" s="79">
        <f>+'2.2.3.2.3'!P15/'2.2.3.2.3'!P14-1</f>
        <v>4.88521151636645E-3</v>
      </c>
      <c r="Q14" s="72"/>
      <c r="R14" s="72"/>
    </row>
    <row r="15" spans="1:18" ht="16.5" thickBot="1" x14ac:dyDescent="0.3">
      <c r="A15" s="71" t="s">
        <v>205</v>
      </c>
      <c r="B15" s="80">
        <f>+'2.2.3.2.3'!B16/'2.2.3.2.3'!B15-1</f>
        <v>0.53399759115296175</v>
      </c>
      <c r="C15" s="80">
        <f>+'2.2.3.2.3'!C16/'2.2.3.2.3'!C15-1</f>
        <v>-4.9527469600278651E-2</v>
      </c>
      <c r="D15" s="80">
        <f>+'2.2.3.2.3'!D16/'2.2.3.2.3'!D15-1</f>
        <v>-0.21568211795741477</v>
      </c>
      <c r="E15" s="80">
        <f>+'2.2.3.2.3'!E16/'2.2.3.2.3'!E15-1</f>
        <v>-8.1469691656100851E-3</v>
      </c>
      <c r="F15" s="80">
        <f>+'2.2.3.2.3'!F16/'2.2.3.2.3'!F15-1</f>
        <v>0.1421811944953324</v>
      </c>
      <c r="G15" s="81">
        <v>0</v>
      </c>
      <c r="H15" s="80">
        <f>+'2.2.3.2.3'!H16/'2.2.3.2.3'!H15-1</f>
        <v>0.9471318429434703</v>
      </c>
      <c r="I15" s="81">
        <v>0</v>
      </c>
      <c r="J15" s="80">
        <f>+'2.2.3.2.3'!J16/'2.2.3.2.3'!J15-1</f>
        <v>-0.2509235099433651</v>
      </c>
      <c r="K15" s="80">
        <f>+'2.2.3.2.3'!K16/'2.2.3.2.3'!K15-1</f>
        <v>-6.4049638469814152E-3</v>
      </c>
      <c r="L15" s="80">
        <f>+'2.2.3.2.3'!L16/'2.2.3.2.3'!L15-1</f>
        <v>7.9860438069392359E-3</v>
      </c>
      <c r="M15" s="80">
        <f>+'2.2.3.2.3'!M16/'2.2.3.2.3'!M15-1</f>
        <v>-3.2145688220605262E-2</v>
      </c>
      <c r="N15" s="81">
        <v>0</v>
      </c>
      <c r="O15" s="80">
        <f>+'2.2.3.2.3'!O16/'2.2.3.2.3'!O15-1</f>
        <v>42.035294117647062</v>
      </c>
      <c r="P15" s="79">
        <f>+'2.2.3.2.3'!P16/'2.2.3.2.3'!P15-1</f>
        <v>4.4624508035995269E-3</v>
      </c>
      <c r="Q15" s="72"/>
      <c r="R15" s="72"/>
    </row>
    <row r="16" spans="1:18" ht="16.5" thickBot="1" x14ac:dyDescent="0.3">
      <c r="A16" s="71" t="s">
        <v>206</v>
      </c>
      <c r="B16" s="80">
        <f>+'2.2.3.2.3'!B17/'2.2.3.2.3'!B16-1</f>
        <v>-0.45788722341184873</v>
      </c>
      <c r="C16" s="80">
        <f>+'2.2.3.2.3'!C17/'2.2.3.2.3'!C16-1</f>
        <v>-9.0603793741930727E-2</v>
      </c>
      <c r="D16" s="80">
        <f>+'2.2.3.2.3'!D17/'2.2.3.2.3'!D16-1</f>
        <v>-1</v>
      </c>
      <c r="E16" s="80">
        <f>+'2.2.3.2.3'!E17/'2.2.3.2.3'!E16-1</f>
        <v>0.13578299380785297</v>
      </c>
      <c r="F16" s="80">
        <f>+'2.2.3.2.3'!F17/'2.2.3.2.3'!F16-1</f>
        <v>0.17944594402614</v>
      </c>
      <c r="G16" s="81">
        <v>0</v>
      </c>
      <c r="H16" s="80">
        <f>+'2.2.3.2.3'!H17/'2.2.3.2.3'!H16-1</f>
        <v>-0.14024286369493522</v>
      </c>
      <c r="I16" s="81">
        <v>0</v>
      </c>
      <c r="J16" s="80">
        <f>+'2.2.3.2.3'!J17/'2.2.3.2.3'!J16-1</f>
        <v>0.3014751025190392</v>
      </c>
      <c r="K16" s="80">
        <f>+'2.2.3.2.3'!K17/'2.2.3.2.3'!K16-1</f>
        <v>0.14426006597335883</v>
      </c>
      <c r="L16" s="80">
        <f>+'2.2.3.2.3'!L17/'2.2.3.2.3'!L16-1</f>
        <v>0.42288758124687509</v>
      </c>
      <c r="M16" s="80">
        <f>+'2.2.3.2.3'!M17/'2.2.3.2.3'!M16-1</f>
        <v>0.11976133107257247</v>
      </c>
      <c r="N16" s="81">
        <v>0</v>
      </c>
      <c r="O16" s="80">
        <f>+'2.2.3.2.3'!O17/'2.2.3.2.3'!O16-1</f>
        <v>-0.11604702022963365</v>
      </c>
      <c r="P16" s="79">
        <f>+'2.2.3.2.3'!P17/'2.2.3.2.3'!P16-1</f>
        <v>0.12074157035935706</v>
      </c>
      <c r="Q16" s="72"/>
      <c r="R16" s="72"/>
    </row>
    <row r="17" spans="1:18" ht="16.5" thickBot="1" x14ac:dyDescent="0.3">
      <c r="A17" s="71" t="s">
        <v>207</v>
      </c>
      <c r="B17" s="80">
        <f>+'2.2.3.2.3'!B18/'2.2.3.2.3'!B17-1</f>
        <v>0.12745227123107306</v>
      </c>
      <c r="C17" s="80">
        <f>+'2.2.3.2.3'!C18/'2.2.3.2.3'!C17-1</f>
        <v>0.14636298504946632</v>
      </c>
      <c r="D17" s="81">
        <v>0</v>
      </c>
      <c r="E17" s="80">
        <f>+'2.2.3.2.3'!E18/'2.2.3.2.3'!E17-1</f>
        <v>0.52474496719296293</v>
      </c>
      <c r="F17" s="80">
        <f>+'2.2.3.2.3'!F18/'2.2.3.2.3'!F17-1</f>
        <v>7.8800956864029992E-2</v>
      </c>
      <c r="G17" s="81">
        <v>0</v>
      </c>
      <c r="H17" s="80">
        <f>+'2.2.3.2.3'!H18/'2.2.3.2.3'!H17-1</f>
        <v>0.63782937938357498</v>
      </c>
      <c r="I17" s="81">
        <v>0</v>
      </c>
      <c r="J17" s="80">
        <f>+'2.2.3.2.3'!J18/'2.2.3.2.3'!J17-1</f>
        <v>3.0854089226860726E-2</v>
      </c>
      <c r="K17" s="80">
        <f>+'2.2.3.2.3'!K18/'2.2.3.2.3'!K17-1</f>
        <v>2.2963778002728752</v>
      </c>
      <c r="L17" s="80">
        <f>+'2.2.3.2.3'!L18/'2.2.3.2.3'!L17-1</f>
        <v>6.0721960185422974E-2</v>
      </c>
      <c r="M17" s="80">
        <f>+'2.2.3.2.3'!M18/'2.2.3.2.3'!M17-1</f>
        <v>0.14926761537443189</v>
      </c>
      <c r="N17" s="81">
        <v>0</v>
      </c>
      <c r="O17" s="80">
        <f>+'2.2.3.2.3'!O18/'2.2.3.2.3'!O17-1</f>
        <v>4.0839647440853568</v>
      </c>
      <c r="P17" s="79">
        <f>+'2.2.3.2.3'!P18/'2.2.3.2.3'!P17-1</f>
        <v>0.17612655596026361</v>
      </c>
      <c r="Q17" s="72"/>
      <c r="R17" s="72"/>
    </row>
    <row r="18" spans="1:18" ht="16.5" thickBot="1" x14ac:dyDescent="0.3">
      <c r="A18" s="71" t="s">
        <v>208</v>
      </c>
      <c r="B18" s="80">
        <f>+'2.2.3.2.3'!B19/'2.2.3.2.3'!B18-1</f>
        <v>0.90762583206820047</v>
      </c>
      <c r="C18" s="80">
        <f>+'2.2.3.2.3'!C19/'2.2.3.2.3'!C18-1</f>
        <v>6.6221833146071329E-2</v>
      </c>
      <c r="D18" s="80">
        <f>+'2.2.3.2.3'!D19/'2.2.3.2.3'!D18-1</f>
        <v>2.1936442615454963</v>
      </c>
      <c r="E18" s="80">
        <f>+'2.2.3.2.3'!E19/'2.2.3.2.3'!E18-1</f>
        <v>3.3125323924048544E-2</v>
      </c>
      <c r="F18" s="80">
        <f>+'2.2.3.2.3'!F19/'2.2.3.2.3'!F18-1</f>
        <v>0.13783874765738435</v>
      </c>
      <c r="G18" s="81">
        <v>0</v>
      </c>
      <c r="H18" s="80">
        <f>+'2.2.3.2.3'!H19/'2.2.3.2.3'!H18-1</f>
        <v>0.42329114081114483</v>
      </c>
      <c r="I18" s="81">
        <v>0</v>
      </c>
      <c r="J18" s="80">
        <f>+'2.2.3.2.3'!J19/'2.2.3.2.3'!J18-1</f>
        <v>0.18696564962159923</v>
      </c>
      <c r="K18" s="80">
        <f>+'2.2.3.2.3'!K19/'2.2.3.2.3'!K18-1</f>
        <v>2.0978543866910555</v>
      </c>
      <c r="L18" s="80">
        <f>+'2.2.3.2.3'!L19/'2.2.3.2.3'!L18-1</f>
        <v>0.22912366536707185</v>
      </c>
      <c r="M18" s="80">
        <f>+'2.2.3.2.3'!M19/'2.2.3.2.3'!M18-1</f>
        <v>-2.8820971801978179E-2</v>
      </c>
      <c r="N18" s="81">
        <v>0</v>
      </c>
      <c r="O18" s="80">
        <f>+'2.2.3.2.3'!O19/'2.2.3.2.3'!O18-1</f>
        <v>-0.14197943913863376</v>
      </c>
      <c r="P18" s="79">
        <f>+'2.2.3.2.3'!P19/'2.2.3.2.3'!P18-1</f>
        <v>0.14631143857647122</v>
      </c>
      <c r="Q18" s="72"/>
      <c r="R18" s="72"/>
    </row>
    <row r="19" spans="1:18" ht="16.5" thickBot="1" x14ac:dyDescent="0.3">
      <c r="A19" s="71" t="s">
        <v>209</v>
      </c>
      <c r="B19" s="80">
        <f>+'2.2.3.2.3'!B20/'2.2.3.2.3'!B19-1</f>
        <v>0.53602693602693607</v>
      </c>
      <c r="C19" s="80">
        <f>+'2.2.3.2.3'!C20/'2.2.3.2.3'!C19-1</f>
        <v>2.943065252995436E-2</v>
      </c>
      <c r="D19" s="80">
        <f>+'2.2.3.2.3'!D20/'2.2.3.2.3'!D19-1</f>
        <v>-0.442002529410361</v>
      </c>
      <c r="E19" s="80">
        <f>+'2.2.3.2.3'!E20/'2.2.3.2.3'!E19-1</f>
        <v>3.202014750854465E-2</v>
      </c>
      <c r="F19" s="80">
        <f>+'2.2.3.2.3'!F20/'2.2.3.2.3'!F19-1</f>
        <v>9.813494732782746E-2</v>
      </c>
      <c r="G19" s="81">
        <v>0</v>
      </c>
      <c r="H19" s="80">
        <f>+'2.2.3.2.3'!H20/'2.2.3.2.3'!H19-1</f>
        <v>-4.3128314827871383E-2</v>
      </c>
      <c r="I19" s="81">
        <v>0</v>
      </c>
      <c r="J19" s="80">
        <f>+'2.2.3.2.3'!J20/'2.2.3.2.3'!J19-1</f>
        <v>5.5066573570840438E-2</v>
      </c>
      <c r="K19" s="80">
        <f>+'2.2.3.2.3'!K20/'2.2.3.2.3'!K19-1</f>
        <v>-0.50511162830790446</v>
      </c>
      <c r="L19" s="80">
        <f>+'2.2.3.2.3'!L20/'2.2.3.2.3'!L19-1</f>
        <v>9.1594190879971782E-2</v>
      </c>
      <c r="M19" s="80">
        <f>+'2.2.3.2.3'!M20/'2.2.3.2.3'!M19-1</f>
        <v>-4.1151920561798283E-3</v>
      </c>
      <c r="N19" s="81">
        <v>0</v>
      </c>
      <c r="O19" s="80">
        <f>+'2.2.3.2.3'!O20/'2.2.3.2.3'!O19-1</f>
        <v>-0.40102800425381069</v>
      </c>
      <c r="P19" s="79">
        <f>+'2.2.3.2.3'!P20/'2.2.3.2.3'!P19-1</f>
        <v>5.4773690790099749E-4</v>
      </c>
      <c r="Q19" s="72"/>
      <c r="R19" s="72"/>
    </row>
    <row r="20" spans="1:18" ht="16.5" thickBot="1" x14ac:dyDescent="0.3">
      <c r="A20" s="71" t="s">
        <v>210</v>
      </c>
      <c r="B20" s="80">
        <f>+'2.2.3.2.3'!B21/'2.2.3.2.3'!B20-1</f>
        <v>-0.88007652146187876</v>
      </c>
      <c r="C20" s="80">
        <f>+'2.2.3.2.3'!C21/'2.2.3.2.3'!C20-1</f>
        <v>0.18920570989560326</v>
      </c>
      <c r="D20" s="80">
        <f>+'2.2.3.2.3'!D21/'2.2.3.2.3'!D20-1</f>
        <v>1.1134108792336641</v>
      </c>
      <c r="E20" s="80">
        <f>+'2.2.3.2.3'!E21/'2.2.3.2.3'!E20-1</f>
        <v>0.22987673294429301</v>
      </c>
      <c r="F20" s="80">
        <f>+'2.2.3.2.3'!F21/'2.2.3.2.3'!F20-1</f>
        <v>0.11442420635612094</v>
      </c>
      <c r="G20" s="81">
        <v>0</v>
      </c>
      <c r="H20" s="80">
        <f>+'2.2.3.2.3'!H21/'2.2.3.2.3'!H20-1</f>
        <v>4.1202396137026254E-2</v>
      </c>
      <c r="I20" s="81">
        <v>0</v>
      </c>
      <c r="J20" s="80">
        <f>+'2.2.3.2.3'!J21/'2.2.3.2.3'!J20-1</f>
        <v>-0.12439174403668574</v>
      </c>
      <c r="K20" s="80">
        <f>+'2.2.3.2.3'!K21/'2.2.3.2.3'!K20-1</f>
        <v>0.14928934717480669</v>
      </c>
      <c r="L20" s="80">
        <f>+'2.2.3.2.3'!L21/'2.2.3.2.3'!L20-1</f>
        <v>-9.538958264090025E-2</v>
      </c>
      <c r="M20" s="80">
        <f>+'2.2.3.2.3'!M21/'2.2.3.2.3'!M20-1</f>
        <v>0.14911837306002051</v>
      </c>
      <c r="N20" s="81">
        <v>0</v>
      </c>
      <c r="O20" s="80">
        <f>+'2.2.3.2.3'!O21/'2.2.3.2.3'!O20-1</f>
        <v>-0.15369592235308038</v>
      </c>
      <c r="P20" s="79">
        <f>+'2.2.3.2.3'!P21/'2.2.3.2.3'!P20-1</f>
        <v>8.3617086410345376E-2</v>
      </c>
      <c r="Q20" s="72"/>
      <c r="R20" s="72"/>
    </row>
    <row r="21" spans="1:18" ht="16.5" thickBot="1" x14ac:dyDescent="0.3">
      <c r="A21" s="71" t="s">
        <v>211</v>
      </c>
      <c r="B21" s="80">
        <f>+'2.2.3.2.3'!B22/'2.2.3.2.3'!B21-1</f>
        <v>1.8062479228979726</v>
      </c>
      <c r="C21" s="80">
        <f>+'2.2.3.2.3'!C22/'2.2.3.2.3'!C21-1</f>
        <v>-0.16897796085058447</v>
      </c>
      <c r="D21" s="80">
        <f>+'2.2.3.2.3'!D22/'2.2.3.2.3'!D21-1</f>
        <v>-8.1707810602994702E-2</v>
      </c>
      <c r="E21" s="80">
        <f>+'2.2.3.2.3'!E22/'2.2.3.2.3'!E21-1</f>
        <v>0.14746228256833849</v>
      </c>
      <c r="F21" s="80">
        <f>+'2.2.3.2.3'!F22/'2.2.3.2.3'!F21-1</f>
        <v>6.2963758854216012E-2</v>
      </c>
      <c r="G21" s="81">
        <v>0</v>
      </c>
      <c r="H21" s="80">
        <f>+'2.2.3.2.3'!H22/'2.2.3.2.3'!H21-1</f>
        <v>-8.0135935221857246E-2</v>
      </c>
      <c r="I21" s="81">
        <v>0</v>
      </c>
      <c r="J21" s="80">
        <f>+'2.2.3.2.3'!J22/'2.2.3.2.3'!J21-1</f>
        <v>-7.1339828836017971E-2</v>
      </c>
      <c r="K21" s="80">
        <f>+'2.2.3.2.3'!K22/'2.2.3.2.3'!K21-1</f>
        <v>-0.21287301274570725</v>
      </c>
      <c r="L21" s="80">
        <f>+'2.2.3.2.3'!L22/'2.2.3.2.3'!L21-1</f>
        <v>-0.49797396598782284</v>
      </c>
      <c r="M21" s="80">
        <f>+'2.2.3.2.3'!M22/'2.2.3.2.3'!M21-1</f>
        <v>-8.6073843242128412E-2</v>
      </c>
      <c r="N21" s="81">
        <v>0</v>
      </c>
      <c r="O21" s="80">
        <f>+'2.2.3.2.3'!O22/'2.2.3.2.3'!O21-1</f>
        <v>0.45573426573426579</v>
      </c>
      <c r="P21" s="79">
        <f>+'2.2.3.2.3'!P22/'2.2.3.2.3'!P21-1</f>
        <v>-4.1124620427116287E-2</v>
      </c>
      <c r="Q21" s="72"/>
      <c r="R21" s="72"/>
    </row>
    <row r="22" spans="1:18" ht="16.5" thickBot="1" x14ac:dyDescent="0.3">
      <c r="A22" s="71" t="s">
        <v>212</v>
      </c>
      <c r="B22" s="80">
        <f>+'2.2.3.2.3'!B23/'2.2.3.2.3'!B22-1</f>
        <v>7.4609189957366429E-3</v>
      </c>
      <c r="C22" s="80">
        <f>+'2.2.3.2.3'!C23/'2.2.3.2.3'!C22-1</f>
        <v>-9.481515059724166E-2</v>
      </c>
      <c r="D22" s="80">
        <f>+'2.2.3.2.3'!D23/'2.2.3.2.3'!D22-1</f>
        <v>-0.52701511612533603</v>
      </c>
      <c r="E22" s="80">
        <f>+'2.2.3.2.3'!E23/'2.2.3.2.3'!E22-1</f>
        <v>-6.6935729383214349E-2</v>
      </c>
      <c r="F22" s="80">
        <f>+'2.2.3.2.3'!F23/'2.2.3.2.3'!F22-1</f>
        <v>0.16990075214740319</v>
      </c>
      <c r="G22" s="81">
        <v>0</v>
      </c>
      <c r="H22" s="80">
        <f>+'2.2.3.2.3'!H23/'2.2.3.2.3'!H22-1</f>
        <v>-0.20408706839763424</v>
      </c>
      <c r="I22" s="81">
        <v>0</v>
      </c>
      <c r="J22" s="80">
        <f>+'2.2.3.2.3'!J23/'2.2.3.2.3'!J22-1</f>
        <v>7.7383601715519168E-2</v>
      </c>
      <c r="K22" s="80">
        <f>+'2.2.3.2.3'!K23/'2.2.3.2.3'!K22-1</f>
        <v>-0.24004563220825226</v>
      </c>
      <c r="L22" s="80">
        <f>+'2.2.3.2.3'!L23/'2.2.3.2.3'!L22-1</f>
        <v>6.5679693871149913E-2</v>
      </c>
      <c r="M22" s="80">
        <f>+'2.2.3.2.3'!M23/'2.2.3.2.3'!M22-1</f>
        <v>-0.10571683555331701</v>
      </c>
      <c r="N22" s="81">
        <v>0</v>
      </c>
      <c r="O22" s="80">
        <f>+'2.2.3.2.3'!O23/'2.2.3.2.3'!O22-1</f>
        <v>-0.67238314838833646</v>
      </c>
      <c r="P22" s="79">
        <f>+'2.2.3.2.3'!P23/'2.2.3.2.3'!P22-1</f>
        <v>-8.9349609564634003E-3</v>
      </c>
      <c r="Q22" s="72"/>
      <c r="R22" s="72"/>
    </row>
    <row r="23" spans="1:18" ht="16.5" thickBot="1" x14ac:dyDescent="0.3">
      <c r="A23" s="71" t="s">
        <v>213</v>
      </c>
      <c r="B23" s="80">
        <f>+'2.2.3.2.3'!B24/'2.2.3.2.3'!B23-1</f>
        <v>-1</v>
      </c>
      <c r="C23" s="80">
        <f>+'2.2.3.2.3'!C24/'2.2.3.2.3'!C23-1</f>
        <v>9.3214548143571996E-2</v>
      </c>
      <c r="D23" s="80">
        <f>+'2.2.3.2.3'!D24/'2.2.3.2.3'!D23-1</f>
        <v>-0.90109480549732124</v>
      </c>
      <c r="E23" s="80">
        <f>+'2.2.3.2.3'!E24/'2.2.3.2.3'!E23-1</f>
        <v>-6.5663232393289528E-2</v>
      </c>
      <c r="F23" s="80">
        <f>+'2.2.3.2.3'!F24/'2.2.3.2.3'!F23-1</f>
        <v>-5.5334519523619674E-2</v>
      </c>
      <c r="G23" s="81">
        <v>0</v>
      </c>
      <c r="H23" s="80">
        <f>+'2.2.3.2.3'!H24/'2.2.3.2.3'!H23-1</f>
        <v>0.12513184275081501</v>
      </c>
      <c r="I23" s="81">
        <v>0</v>
      </c>
      <c r="J23" s="80">
        <f>+'2.2.3.2.3'!J24/'2.2.3.2.3'!J23-1</f>
        <v>-3.7164837876454193E-2</v>
      </c>
      <c r="K23" s="80">
        <f>+'2.2.3.2.3'!K24/'2.2.3.2.3'!K23-1</f>
        <v>-0.15720266786589732</v>
      </c>
      <c r="L23" s="80">
        <f>+'2.2.3.2.3'!L24/'2.2.3.2.3'!L23-1</f>
        <v>0.69963111215760154</v>
      </c>
      <c r="M23" s="80">
        <f>+'2.2.3.2.3'!M24/'2.2.3.2.3'!M23-1</f>
        <v>-7.5891172042326649E-2</v>
      </c>
      <c r="N23" s="81">
        <v>0</v>
      </c>
      <c r="O23" s="80">
        <f>+'2.2.3.2.3'!O24/'2.2.3.2.3'!O23-1</f>
        <v>0.63181818181818183</v>
      </c>
      <c r="P23" s="79">
        <f>+'2.2.3.2.3'!P24/'2.2.3.2.3'!P23-1</f>
        <v>-3.7418485428515891E-2</v>
      </c>
      <c r="Q23" s="72"/>
      <c r="R23" s="72"/>
    </row>
    <row r="24" spans="1:18" ht="16.5" thickBot="1" x14ac:dyDescent="0.3">
      <c r="A24" s="71" t="s">
        <v>214</v>
      </c>
      <c r="B24" s="81">
        <v>0</v>
      </c>
      <c r="C24" s="80">
        <f>+'2.2.3.2.3'!C25/'2.2.3.2.3'!C24-1</f>
        <v>-8.0323829788144896E-2</v>
      </c>
      <c r="D24" s="80">
        <f>+'2.2.3.2.3'!D25/'2.2.3.2.3'!D24-1</f>
        <v>-1</v>
      </c>
      <c r="E24" s="80">
        <f>+'2.2.3.2.3'!E25/'2.2.3.2.3'!E24-1</f>
        <v>5.7169767270158545E-2</v>
      </c>
      <c r="F24" s="80">
        <f>+'2.2.3.2.3'!F25/'2.2.3.2.3'!F24-1</f>
        <v>-0.16895367845551623</v>
      </c>
      <c r="G24" s="81">
        <v>0</v>
      </c>
      <c r="H24" s="80">
        <f>+'2.2.3.2.3'!H25/'2.2.3.2.3'!H24-1</f>
        <v>-3.6819029206656029E-2</v>
      </c>
      <c r="I24" s="81">
        <v>0</v>
      </c>
      <c r="J24" s="80">
        <f>+'2.2.3.2.3'!J25/'2.2.3.2.3'!J24-1</f>
        <v>-0.16563754283423104</v>
      </c>
      <c r="K24" s="80">
        <f>+'2.2.3.2.3'!K25/'2.2.3.2.3'!K24-1</f>
        <v>0.35729745979257488</v>
      </c>
      <c r="L24" s="80">
        <f>+'2.2.3.2.3'!L25/'2.2.3.2.3'!L24-1</f>
        <v>-0.64807203879011777</v>
      </c>
      <c r="M24" s="80">
        <f>+'2.2.3.2.3'!M25/'2.2.3.2.3'!M24-1</f>
        <v>-0.13049644088099099</v>
      </c>
      <c r="N24" s="81">
        <v>0</v>
      </c>
      <c r="O24" s="80">
        <f>+'2.2.3.2.3'!O25/'2.2.3.2.3'!O24-1</f>
        <v>-0.45601581453859286</v>
      </c>
      <c r="P24" s="79">
        <f>+'2.2.3.2.3'!P25/'2.2.3.2.3'!P24-1</f>
        <v>-0.12358130895436026</v>
      </c>
      <c r="Q24" s="72"/>
      <c r="R24" s="72"/>
    </row>
    <row r="25" spans="1:18" ht="16.5" thickBot="1" x14ac:dyDescent="0.3">
      <c r="A25" s="71" t="s">
        <v>215</v>
      </c>
      <c r="B25" s="80">
        <f>+'2.2.3.2.3'!B26/'2.2.3.2.3'!B25-1</f>
        <v>-0.69442737144027866</v>
      </c>
      <c r="C25" s="80">
        <f>+'2.2.3.2.3'!C26/'2.2.3.2.3'!C25-1</f>
        <v>7.1120835127491899E-2</v>
      </c>
      <c r="D25" s="81">
        <v>0</v>
      </c>
      <c r="E25" s="80">
        <f>+'2.2.3.2.3'!E26/'2.2.3.2.3'!E25-1</f>
        <v>-3.450052756852251E-2</v>
      </c>
      <c r="F25" s="80">
        <f>+'2.2.3.2.3'!F26/'2.2.3.2.3'!F25-1</f>
        <v>0.33122610217949355</v>
      </c>
      <c r="G25" s="81">
        <v>0</v>
      </c>
      <c r="H25" s="80">
        <f>+'2.2.3.2.3'!H26/'2.2.3.2.3'!H25-1</f>
        <v>4.2749594354460907E-3</v>
      </c>
      <c r="I25" s="81">
        <v>0</v>
      </c>
      <c r="J25" s="80">
        <f>+'2.2.3.2.3'!J26/'2.2.3.2.3'!J25-1</f>
        <v>8.2555444692043345E-2</v>
      </c>
      <c r="K25" s="80">
        <f>+'2.2.3.2.3'!K26/'2.2.3.2.3'!K25-1</f>
        <v>-0.26656958394702168</v>
      </c>
      <c r="L25" s="80">
        <f>+'2.2.3.2.3'!L26/'2.2.3.2.3'!L25-1</f>
        <v>1.2176223592704369</v>
      </c>
      <c r="M25" s="80">
        <f>+'2.2.3.2.3'!M26/'2.2.3.2.3'!M25-1</f>
        <v>9.9970441841684465E-2</v>
      </c>
      <c r="N25" s="81">
        <v>0</v>
      </c>
      <c r="O25" s="80">
        <f>+'2.2.3.2.3'!O26/'2.2.3.2.3'!O25-1</f>
        <v>-0.49917409976874794</v>
      </c>
      <c r="P25" s="79">
        <f>+'2.2.3.2.3'!P26/'2.2.3.2.3'!P25-1</f>
        <v>0.14810336026935</v>
      </c>
      <c r="Q25" s="72"/>
      <c r="R25" s="72"/>
    </row>
    <row r="26" spans="1:18" ht="16.5" thickBot="1" x14ac:dyDescent="0.3">
      <c r="A26" s="71" t="s">
        <v>216</v>
      </c>
      <c r="B26" s="80">
        <f>+'2.2.3.2.3'!B27/'2.2.3.2.3'!B26-1</f>
        <v>3.6540395574924611E-2</v>
      </c>
      <c r="C26" s="80">
        <f>+'2.2.3.2.3'!C27/'2.2.3.2.3'!C26-1</f>
        <v>-0.10481082854727708</v>
      </c>
      <c r="D26" s="81">
        <v>0</v>
      </c>
      <c r="E26" s="80">
        <f>+'2.2.3.2.3'!E27/'2.2.3.2.3'!E26-1</f>
        <v>6.902881853958176E-2</v>
      </c>
      <c r="F26" s="80">
        <f>+'2.2.3.2.3'!F27/'2.2.3.2.3'!F26-1</f>
        <v>7.1764684832978487E-2</v>
      </c>
      <c r="G26" s="81">
        <v>0</v>
      </c>
      <c r="H26" s="80">
        <f>+'2.2.3.2.3'!H27/'2.2.3.2.3'!H26-1</f>
        <v>-2.6152798673416688E-2</v>
      </c>
      <c r="I26" s="81">
        <v>0</v>
      </c>
      <c r="J26" s="80">
        <f>+'2.2.3.2.3'!J27/'2.2.3.2.3'!J26-1</f>
        <v>-0.10671921564607423</v>
      </c>
      <c r="K26" s="80">
        <f>+'2.2.3.2.3'!K27/'2.2.3.2.3'!K26-1</f>
        <v>-0.21286586792894402</v>
      </c>
      <c r="L26" s="80">
        <f>+'2.2.3.2.3'!L27/'2.2.3.2.3'!L26-1</f>
        <v>-1.5857519008313337E-2</v>
      </c>
      <c r="M26" s="80">
        <f>+'2.2.3.2.3'!M27/'2.2.3.2.3'!M26-1</f>
        <v>0.11222564997305629</v>
      </c>
      <c r="N26" s="81">
        <v>0</v>
      </c>
      <c r="O26" s="80">
        <f>+'2.2.3.2.3'!O27/'2.2.3.2.3'!O26-1</f>
        <v>0.91259894459102897</v>
      </c>
      <c r="P26" s="79">
        <f>+'2.2.3.2.3'!P27/'2.2.3.2.3'!P26-1</f>
        <v>3.5022835652376294E-2</v>
      </c>
      <c r="Q26" s="72"/>
      <c r="R26" s="72"/>
    </row>
    <row r="27" spans="1:18" ht="16.5" thickBot="1" x14ac:dyDescent="0.3">
      <c r="A27" s="71" t="s">
        <v>217</v>
      </c>
      <c r="B27" s="80">
        <f>+'2.2.3.2.3'!B28/'2.2.3.2.3'!B27-1</f>
        <v>2.4812419146183702</v>
      </c>
      <c r="C27" s="80">
        <f>+'2.2.3.2.3'!C28/'2.2.3.2.3'!C27-1</f>
        <v>0.19806873516232226</v>
      </c>
      <c r="D27" s="81">
        <v>0</v>
      </c>
      <c r="E27" s="80">
        <f>+'2.2.3.2.3'!E28/'2.2.3.2.3'!E27-1</f>
        <v>-0.16088840934859738</v>
      </c>
      <c r="F27" s="80">
        <f>+'2.2.3.2.3'!F28/'2.2.3.2.3'!F27-1</f>
        <v>-0.21700271362766077</v>
      </c>
      <c r="G27" s="81">
        <v>0</v>
      </c>
      <c r="H27" s="80">
        <f>+'2.2.3.2.3'!H28/'2.2.3.2.3'!H27-1</f>
        <v>-0.15409987652163126</v>
      </c>
      <c r="I27" s="81">
        <v>0</v>
      </c>
      <c r="J27" s="80">
        <f>+'2.2.3.2.3'!J28/'2.2.3.2.3'!J27-1</f>
        <v>5.1179851839708856E-3</v>
      </c>
      <c r="K27" s="80">
        <f>+'2.2.3.2.3'!K28/'2.2.3.2.3'!K27-1</f>
        <v>-0.66030135330846029</v>
      </c>
      <c r="L27" s="80">
        <f>+'2.2.3.2.3'!L28/'2.2.3.2.3'!L27-1</f>
        <v>-0.19461896888621677</v>
      </c>
      <c r="M27" s="80">
        <f>+'2.2.3.2.3'!M28/'2.2.3.2.3'!M27-1</f>
        <v>3.0504183625659431E-2</v>
      </c>
      <c r="N27" s="81">
        <v>0</v>
      </c>
      <c r="O27" s="80">
        <f>+'2.2.3.2.3'!O28/'2.2.3.2.3'!O27-1</f>
        <v>-0.98758406621831352</v>
      </c>
      <c r="P27" s="79">
        <f>+'2.2.3.2.3'!P28/'2.2.3.2.3'!P27-1</f>
        <v>-0.10141445654205006</v>
      </c>
      <c r="Q27" s="72"/>
      <c r="R27" s="72"/>
    </row>
    <row r="28" spans="1:18" ht="16.5" thickBot="1" x14ac:dyDescent="0.3">
      <c r="A28" s="71" t="s">
        <v>218</v>
      </c>
      <c r="B28" s="80">
        <f>+'2.2.3.2.3'!B29/'2.2.3.2.3'!B28-1</f>
        <v>-0.7337421033073207</v>
      </c>
      <c r="C28" s="80">
        <f>+'2.2.3.2.3'!C29/'2.2.3.2.3'!C28-1</f>
        <v>-9.2577509249241241E-2</v>
      </c>
      <c r="D28" s="81">
        <v>0</v>
      </c>
      <c r="E28" s="80">
        <f>+'2.2.3.2.3'!E29/'2.2.3.2.3'!E28-1</f>
        <v>-0.28433472887240296</v>
      </c>
      <c r="F28" s="80">
        <f>+'2.2.3.2.3'!F29/'2.2.3.2.3'!F28-1</f>
        <v>4.3791676162888926E-2</v>
      </c>
      <c r="G28" s="81">
        <v>0</v>
      </c>
      <c r="H28" s="80">
        <f>+'2.2.3.2.3'!H29/'2.2.3.2.3'!H28-1</f>
        <v>-0.10851474391446925</v>
      </c>
      <c r="I28" s="81">
        <v>0</v>
      </c>
      <c r="J28" s="80">
        <f>+'2.2.3.2.3'!J29/'2.2.3.2.3'!J28-1</f>
        <v>-0.15179134831517949</v>
      </c>
      <c r="K28" s="80">
        <f>+'2.2.3.2.3'!K29/'2.2.3.2.3'!K28-1</f>
        <v>-5.2854480772488555E-2</v>
      </c>
      <c r="L28" s="80">
        <f>+'2.2.3.2.3'!L29/'2.2.3.2.3'!L28-1</f>
        <v>-0.58532716210667757</v>
      </c>
      <c r="M28" s="80">
        <f>+'2.2.3.2.3'!M29/'2.2.3.2.3'!M28-1</f>
        <v>-6.253166146825484E-2</v>
      </c>
      <c r="N28" s="81">
        <v>0</v>
      </c>
      <c r="O28" s="80">
        <f>+'2.2.3.2.3'!O29/'2.2.3.2.3'!O28-1</f>
        <v>32.611111111111114</v>
      </c>
      <c r="P28" s="79">
        <f>+'2.2.3.2.3'!P29/'2.2.3.2.3'!P28-1</f>
        <v>-5.9310354626051387E-2</v>
      </c>
      <c r="Q28" s="72"/>
      <c r="R28" s="72"/>
    </row>
    <row r="29" spans="1:18" ht="16.5" thickBot="1" x14ac:dyDescent="0.3">
      <c r="A29" s="71" t="s">
        <v>219</v>
      </c>
      <c r="B29" s="80">
        <f>+'2.2.3.2.3'!B30/'2.2.3.2.3'!B29-1</f>
        <v>-1</v>
      </c>
      <c r="C29" s="80">
        <f>+'2.2.3.2.3'!C30/'2.2.3.2.3'!C29-1</f>
        <v>2.2444413681000031E-2</v>
      </c>
      <c r="D29" s="81">
        <v>0</v>
      </c>
      <c r="E29" s="80">
        <f>+'2.2.3.2.3'!E30/'2.2.3.2.3'!E29-1</f>
        <v>-0.15359737863072431</v>
      </c>
      <c r="F29" s="80">
        <f>+'2.2.3.2.3'!F30/'2.2.3.2.3'!F29-1</f>
        <v>-6.3956457276079348E-2</v>
      </c>
      <c r="G29" s="81">
        <v>0</v>
      </c>
      <c r="H29" s="80">
        <f>+'2.2.3.2.3'!H30/'2.2.3.2.3'!H29-1</f>
        <v>-0.46912938722333641</v>
      </c>
      <c r="I29" s="81">
        <v>0</v>
      </c>
      <c r="J29" s="80">
        <f>+'2.2.3.2.3'!J30/'2.2.3.2.3'!J29-1</f>
        <v>0.19051081468590714</v>
      </c>
      <c r="K29" s="80">
        <f>+'2.2.3.2.3'!K30/'2.2.3.2.3'!K29-1</f>
        <v>-1</v>
      </c>
      <c r="L29" s="80">
        <f>+'2.2.3.2.3'!L30/'2.2.3.2.3'!L29-1</f>
        <v>-0.76209550384805791</v>
      </c>
      <c r="M29" s="80">
        <f>+'2.2.3.2.3'!M30/'2.2.3.2.3'!M29-1</f>
        <v>0.19651302479914623</v>
      </c>
      <c r="N29" s="81">
        <v>0</v>
      </c>
      <c r="O29" s="80">
        <f>+'2.2.3.2.3'!O30/'2.2.3.2.3'!O29-1</f>
        <v>20.098347107438016</v>
      </c>
      <c r="P29" s="79">
        <f>+'2.2.3.2.3'!P30/'2.2.3.2.3'!P29-1</f>
        <v>1.6595943043054007E-2</v>
      </c>
      <c r="Q29" s="72"/>
      <c r="R29" s="72"/>
    </row>
    <row r="30" spans="1:18" ht="16.5" thickBot="1" x14ac:dyDescent="0.3">
      <c r="A30" s="71" t="s">
        <v>425</v>
      </c>
      <c r="B30" s="81">
        <v>0</v>
      </c>
      <c r="C30" s="80">
        <f>+'2.2.3.2.3'!C31/'2.2.3.2.3'!C30-1</f>
        <v>9.6608533480084802E-3</v>
      </c>
      <c r="D30" s="81">
        <v>0</v>
      </c>
      <c r="E30" s="80">
        <f>+'2.2.3.2.3'!E31/'2.2.3.2.3'!E30-1</f>
        <v>-0.87158285960998783</v>
      </c>
      <c r="F30" s="80">
        <f>+'2.2.3.2.3'!F31/'2.2.3.2.3'!F30-1</f>
        <v>0.28812991811219746</v>
      </c>
      <c r="G30" s="81">
        <v>0</v>
      </c>
      <c r="H30" s="80">
        <f>+'2.2.3.2.3'!H31/'2.2.3.2.3'!H30-1</f>
        <v>-5.6425244092658255E-2</v>
      </c>
      <c r="I30" s="81">
        <v>0</v>
      </c>
      <c r="J30" s="80">
        <f>+'2.2.3.2.3'!J31/'2.2.3.2.3'!J30-1</f>
        <v>-0.52511809243069707</v>
      </c>
      <c r="K30" s="81">
        <v>0</v>
      </c>
      <c r="L30" s="80">
        <f>+'2.2.3.2.3'!L31/'2.2.3.2.3'!L30-1</f>
        <v>5.1321036700718876</v>
      </c>
      <c r="M30" s="80">
        <f>+'2.2.3.2.3'!M31/'2.2.3.2.3'!M30-1</f>
        <v>-9.2063033270877392E-2</v>
      </c>
      <c r="N30" s="81">
        <v>0</v>
      </c>
      <c r="O30" s="80">
        <f>+'2.2.3.2.3'!O31/'2.2.3.2.3'!O30-1</f>
        <v>-0.96790277723373419</v>
      </c>
      <c r="P30" s="79">
        <f>+'2.2.3.2.3'!P31/'2.2.3.2.3'!P30-1</f>
        <v>-3.6489375754499287E-3</v>
      </c>
      <c r="Q30" s="72"/>
      <c r="R30" s="72"/>
    </row>
    <row r="31" spans="1:18" ht="16.5" thickBot="1" x14ac:dyDescent="0.3">
      <c r="A31" s="71" t="s">
        <v>442</v>
      </c>
      <c r="B31" s="81">
        <v>0</v>
      </c>
      <c r="C31" s="80">
        <f>+'2.2.3.2.3'!C32/'2.2.3.2.3'!C31-1</f>
        <v>-0.1505077109846773</v>
      </c>
      <c r="D31" s="81">
        <v>0</v>
      </c>
      <c r="E31" s="80">
        <f>+'2.2.3.2.3'!E32/'2.2.3.2.3'!E31-1</f>
        <v>-0.42519750780701471</v>
      </c>
      <c r="F31" s="80">
        <f>+'2.2.3.2.3'!F32/'2.2.3.2.3'!F31-1</f>
        <v>-0.41625609775919781</v>
      </c>
      <c r="G31" s="81">
        <v>0</v>
      </c>
      <c r="H31" s="80">
        <f>+'2.2.3.2.3'!H32/'2.2.3.2.3'!H31-1</f>
        <v>-0.40826546619424842</v>
      </c>
      <c r="I31" s="80">
        <f>+'2.2.3.2.3'!I32/'2.2.3.2.3'!I31-1</f>
        <v>-0.58833187735147641</v>
      </c>
      <c r="J31" s="80">
        <f>+'2.2.3.2.3'!J32/'2.2.3.2.3'!J31-1</f>
        <v>-0.33161438062388826</v>
      </c>
      <c r="K31" s="80">
        <f>+'2.2.3.2.3'!K32/'2.2.3.2.3'!K31-1</f>
        <v>0.17930937019161974</v>
      </c>
      <c r="L31" s="80">
        <f>+'2.2.3.2.3'!L32/'2.2.3.2.3'!L31-1</f>
        <v>8.3159901648346413E-2</v>
      </c>
      <c r="M31" s="80">
        <f>+'2.2.3.2.3'!M32/'2.2.3.2.3'!M31-1</f>
        <v>-0.18202721238597541</v>
      </c>
      <c r="N31" s="81">
        <v>0</v>
      </c>
      <c r="O31" s="80">
        <f>+'2.2.3.2.3'!O32/'2.2.3.2.3'!O31-1</f>
        <v>-0.50086037514797233</v>
      </c>
      <c r="P31" s="79">
        <f>+'2.2.3.2.3'!P32/'2.2.3.2.3'!P31-1</f>
        <v>-0.31388276913016322</v>
      </c>
    </row>
    <row r="32" spans="1:18" ht="16.5" thickBot="1" x14ac:dyDescent="0.3">
      <c r="A32" s="217" t="s">
        <v>446</v>
      </c>
      <c r="B32" s="81">
        <v>0</v>
      </c>
      <c r="C32" s="80">
        <f>+'2.2.3.2.3'!C33/'2.2.3.2.3'!C32-1</f>
        <v>-0.62973876444252674</v>
      </c>
      <c r="D32" s="81">
        <v>0</v>
      </c>
      <c r="E32" s="80">
        <f>+'2.2.3.2.3'!E33/'2.2.3.2.3'!E32-1</f>
        <v>-0.8749268863326185</v>
      </c>
      <c r="F32" s="80">
        <f>+'2.2.3.2.3'!F33/'2.2.3.2.3'!F32-1</f>
        <v>-0.73541060581055728</v>
      </c>
      <c r="G32" s="81">
        <v>0</v>
      </c>
      <c r="H32" s="80">
        <f>+'2.2.3.2.3'!H33/'2.2.3.2.3'!H32-1</f>
        <v>-0.64154803925982906</v>
      </c>
      <c r="I32" s="80">
        <f>+'2.2.3.2.3'!I33/'2.2.3.2.3'!I32-1</f>
        <v>-0.57113429169674723</v>
      </c>
      <c r="J32" s="80">
        <f>+'2.2.3.2.3'!J33/'2.2.3.2.3'!J32-1</f>
        <v>-0.67351992811777106</v>
      </c>
      <c r="K32" s="80">
        <f>+'2.2.3.2.3'!K33/'2.2.3.2.3'!K32-1</f>
        <v>-0.91592547801759672</v>
      </c>
      <c r="L32" s="80">
        <f>+'2.2.3.2.3'!L33/'2.2.3.2.3'!L32-1</f>
        <v>-1</v>
      </c>
      <c r="M32" s="80">
        <f>+'2.2.3.2.3'!M33/'2.2.3.2.3'!M32-1</f>
        <v>-0.62166234831213474</v>
      </c>
      <c r="N32" s="80">
        <v>3</v>
      </c>
      <c r="O32" s="80">
        <f>+'2.2.3.2.3'!O33/'2.2.3.2.3'!O32-1</f>
        <v>-1</v>
      </c>
      <c r="P32" s="79">
        <f>+'2.2.3.2.3'!P33/'2.2.3.2.3'!P32-1</f>
        <v>-0.67826852677886884</v>
      </c>
    </row>
    <row r="33" spans="1:16" ht="16.5" thickBot="1" x14ac:dyDescent="0.3">
      <c r="A33" s="268" t="s">
        <v>450</v>
      </c>
      <c r="B33" s="81">
        <v>0</v>
      </c>
      <c r="C33" s="80">
        <f>+'2.2.3.2.3'!C34/'2.2.3.2.3'!C33-1</f>
        <v>2.9603852951086842</v>
      </c>
      <c r="D33" s="81">
        <v>0</v>
      </c>
      <c r="E33" s="80">
        <f>+'2.2.3.2.3'!E34/'2.2.3.2.3'!E33-1</f>
        <v>6.5440374123148866</v>
      </c>
      <c r="F33" s="80">
        <f>+'2.2.3.2.3'!F34/'2.2.3.2.3'!F33-1</f>
        <v>4.6981195832852691</v>
      </c>
      <c r="G33" s="81">
        <v>0</v>
      </c>
      <c r="H33" s="80">
        <f>+'2.2.3.2.3'!H34/'2.2.3.2.3'!H33-1</f>
        <v>2.4334822842264523</v>
      </c>
      <c r="I33" s="80">
        <f>+'2.2.3.2.3'!I34/'2.2.3.2.3'!I33-1</f>
        <v>2.5578450304749261</v>
      </c>
      <c r="J33" s="80">
        <f>+'2.2.3.2.3'!J34/'2.2.3.2.3'!J33-1</f>
        <v>3.730529858743302</v>
      </c>
      <c r="K33" s="80">
        <f>+'2.2.3.2.3'!K34/'2.2.3.2.3'!K33-1</f>
        <v>5.1053652230122815</v>
      </c>
      <c r="L33" s="81">
        <v>0</v>
      </c>
      <c r="M33" s="80">
        <f>+'2.2.3.2.3'!M34/'2.2.3.2.3'!M33-1</f>
        <v>2.5962551391130502</v>
      </c>
      <c r="N33" s="81">
        <v>0</v>
      </c>
      <c r="O33" s="81">
        <v>0</v>
      </c>
      <c r="P33" s="79">
        <f>+'2.2.3.2.3'!P34/'2.2.3.2.3'!P33-1</f>
        <v>3.3989093886885238</v>
      </c>
    </row>
    <row r="34" spans="1:16" ht="15.75" x14ac:dyDescent="0.25">
      <c r="A34" s="248"/>
      <c r="B34" s="265"/>
      <c r="C34" s="264"/>
      <c r="D34" s="265"/>
      <c r="E34" s="264"/>
      <c r="F34" s="264"/>
      <c r="G34" s="265"/>
      <c r="H34" s="264"/>
      <c r="I34" s="264"/>
      <c r="J34" s="264"/>
      <c r="K34" s="264"/>
      <c r="L34" s="264"/>
      <c r="M34" s="264"/>
      <c r="N34" s="264"/>
      <c r="O34" s="264"/>
      <c r="P34" s="269"/>
    </row>
    <row r="35" spans="1:16" x14ac:dyDescent="0.3">
      <c r="A35" s="163" t="s">
        <v>229</v>
      </c>
    </row>
    <row r="36" spans="1:16" x14ac:dyDescent="0.3">
      <c r="A36" s="163" t="s">
        <v>220</v>
      </c>
    </row>
    <row r="37" spans="1:16" ht="15" x14ac:dyDescent="0.25">
      <c r="A37" s="163" t="s">
        <v>428</v>
      </c>
      <c r="P37" s="30"/>
    </row>
    <row r="38" spans="1:16" ht="15" x14ac:dyDescent="0.25">
      <c r="A38" s="164" t="s">
        <v>429</v>
      </c>
      <c r="P38" s="30"/>
    </row>
    <row r="39" spans="1:16" ht="15" x14ac:dyDescent="0.25">
      <c r="A39" s="164" t="s">
        <v>430</v>
      </c>
      <c r="P39" s="30"/>
    </row>
    <row r="40" spans="1:16" ht="15" x14ac:dyDescent="0.25">
      <c r="A40" s="164" t="s">
        <v>431</v>
      </c>
      <c r="P40" s="30"/>
    </row>
    <row r="41" spans="1:16" ht="15" x14ac:dyDescent="0.25">
      <c r="A41" s="164" t="s">
        <v>432</v>
      </c>
      <c r="P41" s="30"/>
    </row>
    <row r="42" spans="1:16" ht="15" x14ac:dyDescent="0.25">
      <c r="A42" s="164" t="s">
        <v>433</v>
      </c>
      <c r="P42" s="30"/>
    </row>
    <row r="43" spans="1:16" ht="15" x14ac:dyDescent="0.25">
      <c r="A43" s="164" t="s">
        <v>434</v>
      </c>
      <c r="P43" s="30"/>
    </row>
    <row r="44" spans="1:16" ht="15" x14ac:dyDescent="0.25">
      <c r="A44" s="164" t="s">
        <v>435</v>
      </c>
      <c r="P44" s="30"/>
    </row>
    <row r="45" spans="1:16" ht="15" x14ac:dyDescent="0.25">
      <c r="A45" s="164" t="s">
        <v>436</v>
      </c>
      <c r="P45" s="30"/>
    </row>
    <row r="46" spans="1:16" x14ac:dyDescent="0.3">
      <c r="A46" s="165" t="s">
        <v>423</v>
      </c>
    </row>
    <row r="48" spans="1:16" x14ac:dyDescent="0.3">
      <c r="A48" s="140" t="s">
        <v>363</v>
      </c>
    </row>
  </sheetData>
  <hyperlinks>
    <hyperlink ref="A48" location="Índice!A1" display="Volver al índic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ht="15" customHeight="1" x14ac:dyDescent="0.3">
      <c r="A1" s="16" t="s">
        <v>0</v>
      </c>
      <c r="B1" s="29"/>
    </row>
    <row r="2" spans="1:18" ht="15" customHeight="1" x14ac:dyDescent="0.3">
      <c r="A2" s="16" t="s">
        <v>1</v>
      </c>
      <c r="B2" s="29"/>
    </row>
    <row r="3" spans="1:18" ht="15" customHeight="1" x14ac:dyDescent="0.3">
      <c r="A3" s="16" t="s">
        <v>2</v>
      </c>
      <c r="B3" s="29"/>
    </row>
    <row r="4" spans="1:18" ht="15" customHeight="1" x14ac:dyDescent="0.3">
      <c r="A4" s="16" t="s">
        <v>3</v>
      </c>
      <c r="B4" s="29" t="s">
        <v>4</v>
      </c>
    </row>
    <row r="5" spans="1:18" ht="15" customHeight="1" x14ac:dyDescent="0.3">
      <c r="A5" s="16" t="s">
        <v>5</v>
      </c>
      <c r="B5" s="30" t="str">
        <f>+Índice!A18</f>
        <v>2.2.3.2.5</v>
      </c>
    </row>
    <row r="6" spans="1:18" ht="15" customHeight="1" x14ac:dyDescent="0.3">
      <c r="A6" s="16" t="s">
        <v>6</v>
      </c>
      <c r="B6" s="29" t="str">
        <f>+Índice!B18</f>
        <v>Nuevo Central Argentino S.A. Carga transportada por año y por categoria. Participación porcentual</v>
      </c>
    </row>
    <row r="7" spans="1:18" ht="15" customHeight="1" x14ac:dyDescent="0.3">
      <c r="A7" s="16" t="s">
        <v>7</v>
      </c>
      <c r="B7" s="29" t="s">
        <v>8</v>
      </c>
    </row>
    <row r="8" spans="1:18" ht="15" customHeight="1" x14ac:dyDescent="0.3">
      <c r="A8" s="166" t="s">
        <v>9</v>
      </c>
      <c r="B8" s="155" t="str">
        <f>+'2.2.3.1.1'!B8</f>
        <v>agosto 2018</v>
      </c>
      <c r="D8" s="31"/>
    </row>
    <row r="9" spans="1:18" ht="15" customHeight="1" x14ac:dyDescent="0.3">
      <c r="A9" s="166" t="s">
        <v>10</v>
      </c>
      <c r="B9" s="155" t="str">
        <f>+'2.2.3.1.1'!B9</f>
        <v>octubre 2018</v>
      </c>
      <c r="D9" s="32"/>
    </row>
    <row r="10" spans="1:18" ht="15" customHeight="1" x14ac:dyDescent="0.3">
      <c r="A10" s="166"/>
      <c r="B10" s="167"/>
      <c r="D10" s="32"/>
    </row>
    <row r="11" spans="1:18" ht="15" customHeight="1" thickBot="1" x14ac:dyDescent="0.35"/>
    <row r="12" spans="1:18" s="73" customFormat="1" ht="41.25" customHeight="1" thickBot="1" x14ac:dyDescent="0.3">
      <c r="A12" s="173" t="s">
        <v>25</v>
      </c>
      <c r="B12" s="174" t="s">
        <v>12</v>
      </c>
      <c r="C12" s="175" t="s">
        <v>13</v>
      </c>
      <c r="D12" s="174" t="s">
        <v>14</v>
      </c>
      <c r="E12" s="174" t="s">
        <v>15</v>
      </c>
      <c r="F12" s="176" t="s">
        <v>116</v>
      </c>
      <c r="G12" s="174" t="s">
        <v>16</v>
      </c>
      <c r="H12" s="174" t="s">
        <v>17</v>
      </c>
      <c r="I12" s="176" t="s">
        <v>18</v>
      </c>
      <c r="J12" s="174" t="s">
        <v>19</v>
      </c>
      <c r="K12" s="174" t="s">
        <v>20</v>
      </c>
      <c r="L12" s="174" t="s">
        <v>21</v>
      </c>
      <c r="M12" s="174" t="s">
        <v>427</v>
      </c>
      <c r="N12" s="174" t="s">
        <v>22</v>
      </c>
      <c r="O12" s="174" t="s">
        <v>23</v>
      </c>
      <c r="P12" s="177" t="s">
        <v>24</v>
      </c>
    </row>
    <row r="13" spans="1:18" ht="17.25" customHeight="1" thickBot="1" x14ac:dyDescent="0.3">
      <c r="A13" s="68" t="s">
        <v>100</v>
      </c>
      <c r="B13" s="114">
        <f>+'2.2.3.2.3'!B13/'2.2.3.2.3'!$P13</f>
        <v>1.0971132464901944E-3</v>
      </c>
      <c r="C13" s="114">
        <f>+'2.2.3.2.3'!C13/'2.2.3.2.3'!$P13</f>
        <v>6.1619822276707516E-2</v>
      </c>
      <c r="D13" s="114">
        <f>+'2.2.3.2.3'!D13/'2.2.3.2.3'!$P13</f>
        <v>8.4943972533485929E-3</v>
      </c>
      <c r="E13" s="114">
        <f>+'2.2.3.2.3'!E13/'2.2.3.2.3'!$P13</f>
        <v>3.899793149297319E-2</v>
      </c>
      <c r="F13" s="114">
        <f>+'2.2.3.2.3'!F13/'2.2.3.2.3'!$P13</f>
        <v>0.24833709771571227</v>
      </c>
      <c r="G13" s="114"/>
      <c r="H13" s="114">
        <f>+'2.2.3.2.3'!H13/'2.2.3.2.3'!$P13</f>
        <v>0.13367847544879893</v>
      </c>
      <c r="I13" s="114">
        <f>+'2.2.3.2.3'!I13/'2.2.3.2.3'!$P13</f>
        <v>1.5272960417709614E-2</v>
      </c>
      <c r="J13" s="114">
        <f>+'2.2.3.2.3'!J13/'2.2.3.2.3'!$P13</f>
        <v>0.11591663996928413</v>
      </c>
      <c r="K13" s="114">
        <f>+'2.2.3.2.3'!K13/'2.2.3.2.3'!$P13</f>
        <v>1.5465757700523063E-2</v>
      </c>
      <c r="L13" s="114">
        <f>+'2.2.3.2.3'!L13/'2.2.3.2.3'!$P13</f>
        <v>6.5018157306533479E-3</v>
      </c>
      <c r="M13" s="114">
        <f>+'2.2.3.2.3'!M13/'2.2.3.2.3'!$P13</f>
        <v>0.35440358664674088</v>
      </c>
      <c r="N13" s="114"/>
      <c r="O13" s="114">
        <f>+'2.2.3.2.3'!O13/'2.2.3.2.3'!$P13</f>
        <v>2.1440210105828629E-4</v>
      </c>
      <c r="P13" s="115">
        <f>SUM(B13:O13)</f>
        <v>1</v>
      </c>
      <c r="Q13" s="72"/>
      <c r="R13" s="72"/>
    </row>
    <row r="14" spans="1:18" ht="17.25" customHeight="1" thickBot="1" x14ac:dyDescent="0.3">
      <c r="A14" s="69" t="s">
        <v>135</v>
      </c>
      <c r="B14" s="114">
        <f>+'2.2.3.2.3'!B14/'2.2.3.2.3'!$P14</f>
        <v>6.6735364477478552E-4</v>
      </c>
      <c r="C14" s="114">
        <f>+'2.2.3.2.3'!C14/'2.2.3.2.3'!$P14</f>
        <v>6.5747863919826871E-2</v>
      </c>
      <c r="D14" s="114">
        <f>+'2.2.3.2.3'!D14/'2.2.3.2.3'!$P14</f>
        <v>8.9507664876574307E-3</v>
      </c>
      <c r="E14" s="114">
        <f>+'2.2.3.2.3'!E14/'2.2.3.2.3'!$P14</f>
        <v>4.0502149792919252E-2</v>
      </c>
      <c r="F14" s="114">
        <f>+'2.2.3.2.3'!F14/'2.2.3.2.3'!$P14</f>
        <v>0.23382115361127911</v>
      </c>
      <c r="G14" s="114"/>
      <c r="H14" s="114">
        <f>+'2.2.3.2.3'!H14/'2.2.3.2.3'!$P14</f>
        <v>9.846044256699682E-2</v>
      </c>
      <c r="I14" s="114">
        <f>+'2.2.3.2.3'!I14/'2.2.3.2.3'!$P14</f>
        <v>9.6479225006783232E-3</v>
      </c>
      <c r="J14" s="114">
        <f>+'2.2.3.2.3'!J14/'2.2.3.2.3'!$P14</f>
        <v>0.18840654964635742</v>
      </c>
      <c r="K14" s="114">
        <f>+'2.2.3.2.3'!K14/'2.2.3.2.3'!$P14</f>
        <v>1.2827268399031404E-2</v>
      </c>
      <c r="L14" s="114">
        <f>+'2.2.3.2.3'!L14/'2.2.3.2.3'!$P14</f>
        <v>1.0674184420711439E-2</v>
      </c>
      <c r="M14" s="114">
        <f>+'2.2.3.2.3'!M14/'2.2.3.2.3'!$P14</f>
        <v>0.33022614695236963</v>
      </c>
      <c r="N14" s="114"/>
      <c r="O14" s="114">
        <f>+'2.2.3.2.3'!O14/'2.2.3.2.3'!$P14</f>
        <v>6.1250266027274833E-5</v>
      </c>
      <c r="P14" s="115">
        <f t="shared" ref="P14:P31" si="0">SUM(B14:O14)</f>
        <v>0.99999305220862977</v>
      </c>
      <c r="Q14" s="72"/>
      <c r="R14" s="72"/>
    </row>
    <row r="15" spans="1:18" ht="17.25" customHeight="1" thickBot="1" x14ac:dyDescent="0.3">
      <c r="A15" s="68" t="s">
        <v>136</v>
      </c>
      <c r="B15" s="114">
        <f>+'2.2.3.2.3'!B15/'2.2.3.2.3'!$P15</f>
        <v>1.6617289076602372E-3</v>
      </c>
      <c r="C15" s="114">
        <f>+'2.2.3.2.3'!C15/'2.2.3.2.3'!$P15</f>
        <v>7.9917097321856312E-2</v>
      </c>
      <c r="D15" s="114">
        <f>+'2.2.3.2.3'!D15/'2.2.3.2.3'!$P15</f>
        <v>7.7247741709868646E-3</v>
      </c>
      <c r="E15" s="114">
        <f>+'2.2.3.2.3'!E15/'2.2.3.2.3'!$P15</f>
        <v>4.0467729472062196E-2</v>
      </c>
      <c r="F15" s="114">
        <f>+'2.2.3.2.3'!F15/'2.2.3.2.3'!$P15</f>
        <v>0.22426044148168797</v>
      </c>
      <c r="G15" s="114"/>
      <c r="H15" s="114">
        <f>+'2.2.3.2.3'!H15/'2.2.3.2.3'!$P15</f>
        <v>4.2785198112910594E-2</v>
      </c>
      <c r="I15" s="114">
        <f>+'2.2.3.2.3'!I15/'2.2.3.2.3'!$P15</f>
        <v>0</v>
      </c>
      <c r="J15" s="114">
        <f>+'2.2.3.2.3'!J15/'2.2.3.2.3'!$P15</f>
        <v>0.20731182553101909</v>
      </c>
      <c r="K15" s="114">
        <f>+'2.2.3.2.3'!K15/'2.2.3.2.3'!$P15</f>
        <v>7.2722700876242229E-3</v>
      </c>
      <c r="L15" s="114">
        <f>+'2.2.3.2.3'!L15/'2.2.3.2.3'!$P15</f>
        <v>9.3866850264088079E-3</v>
      </c>
      <c r="M15" s="114">
        <f>+'2.2.3.2.3'!M15/'2.2.3.2.3'!$P15</f>
        <v>0.3791813187682937</v>
      </c>
      <c r="N15" s="114"/>
      <c r="O15" s="114">
        <f>+'2.2.3.2.3'!O15/'2.2.3.2.3'!$P15</f>
        <v>3.0931119490007704E-5</v>
      </c>
      <c r="P15" s="115">
        <f t="shared" si="0"/>
        <v>1</v>
      </c>
      <c r="Q15" s="72"/>
      <c r="R15" s="72"/>
    </row>
    <row r="16" spans="1:18" ht="17.25" customHeight="1" thickBot="1" x14ac:dyDescent="0.3">
      <c r="A16" s="69" t="s">
        <v>137</v>
      </c>
      <c r="B16" s="114">
        <f>+'2.2.3.2.3'!B16/'2.2.3.2.3'!$P16</f>
        <v>2.5377634967446525E-3</v>
      </c>
      <c r="C16" s="114">
        <f>+'2.2.3.2.3'!C16/'2.2.3.2.3'!$P16</f>
        <v>7.5621548274837067E-2</v>
      </c>
      <c r="D16" s="114">
        <f>+'2.2.3.2.3'!D16/'2.2.3.2.3'!$P16</f>
        <v>6.031762075524639E-3</v>
      </c>
      <c r="E16" s="114">
        <f>+'2.2.3.2.3'!E16/'2.2.3.2.3'!$P16</f>
        <v>3.9959721835036675E-2</v>
      </c>
      <c r="F16" s="114">
        <f>+'2.2.3.2.3'!F16/'2.2.3.2.3'!$P16</f>
        <v>0.25500809783848122</v>
      </c>
      <c r="G16" s="114"/>
      <c r="H16" s="114">
        <f>+'2.2.3.2.3'!H16/'2.2.3.2.3'!$P16</f>
        <v>8.2938313508527775E-2</v>
      </c>
      <c r="I16" s="114">
        <f>+'2.2.3.2.3'!I16/'2.2.3.2.3'!$P16</f>
        <v>0</v>
      </c>
      <c r="J16" s="114">
        <f>+'2.2.3.2.3'!J16/'2.2.3.2.3'!$P16</f>
        <v>0.1546025085275918</v>
      </c>
      <c r="K16" s="114">
        <f>+'2.2.3.2.3'!K16/'2.2.3.2.3'!$P16</f>
        <v>7.1935904172891066E-3</v>
      </c>
      <c r="L16" s="114">
        <f>+'2.2.3.2.3'!L16/'2.2.3.2.3'!$P16</f>
        <v>9.4196129448761903E-3</v>
      </c>
      <c r="M16" s="114">
        <f>+'2.2.3.2.3'!M16/'2.2.3.2.3'!$P16</f>
        <v>0.36536186496815842</v>
      </c>
      <c r="N16" s="114"/>
      <c r="O16" s="114">
        <f>+'2.2.3.2.3'!O16/'2.2.3.2.3'!$P16</f>
        <v>1.3252161129324682E-3</v>
      </c>
      <c r="P16" s="115">
        <f t="shared" si="0"/>
        <v>1</v>
      </c>
      <c r="Q16" s="72"/>
      <c r="R16" s="72"/>
    </row>
    <row r="17" spans="1:18" ht="17.25" customHeight="1" thickBot="1" x14ac:dyDescent="0.3">
      <c r="A17" s="68" t="s">
        <v>138</v>
      </c>
      <c r="B17" s="114">
        <f>+'2.2.3.2.3'!B17/'2.2.3.2.3'!$P17</f>
        <v>1.2275390258819209E-3</v>
      </c>
      <c r="C17" s="114">
        <f>+'2.2.3.2.3'!C17/'2.2.3.2.3'!$P17</f>
        <v>6.1361112080858864E-2</v>
      </c>
      <c r="D17" s="114">
        <f>+'2.2.3.2.3'!D17/'2.2.3.2.3'!$P17</f>
        <v>0</v>
      </c>
      <c r="E17" s="114">
        <f>+'2.2.3.2.3'!E17/'2.2.3.2.3'!$P17</f>
        <v>4.0496019508738719E-2</v>
      </c>
      <c r="F17" s="114">
        <f>+'2.2.3.2.3'!F17/'2.2.3.2.3'!$P17</f>
        <v>0.26836540612389237</v>
      </c>
      <c r="G17" s="114"/>
      <c r="H17" s="114">
        <f>+'2.2.3.2.3'!H17/'2.2.3.2.3'!$P17</f>
        <v>6.3624664952152646E-2</v>
      </c>
      <c r="I17" s="114">
        <f>+'2.2.3.2.3'!I17/'2.2.3.2.3'!$P17</f>
        <v>0</v>
      </c>
      <c r="J17" s="114">
        <f>+'2.2.3.2.3'!J17/'2.2.3.2.3'!$P17</f>
        <v>0.17953408792638192</v>
      </c>
      <c r="K17" s="114">
        <f>+'2.2.3.2.3'!K17/'2.2.3.2.3'!$P17</f>
        <v>7.3445462033082621E-3</v>
      </c>
      <c r="L17" s="114">
        <f>+'2.2.3.2.3'!L17/'2.2.3.2.3'!$P17</f>
        <v>1.1959090867950096E-2</v>
      </c>
      <c r="M17" s="114">
        <f>+'2.2.3.2.3'!M17/'2.2.3.2.3'!$P17</f>
        <v>0.36504230686180578</v>
      </c>
      <c r="N17" s="114"/>
      <c r="O17" s="114">
        <f>+'2.2.3.2.3'!O17/'2.2.3.2.3'!$P17</f>
        <v>1.0452264490294118E-3</v>
      </c>
      <c r="P17" s="115">
        <f t="shared" si="0"/>
        <v>0.99999999999999989</v>
      </c>
      <c r="Q17" s="72"/>
      <c r="R17" s="72"/>
    </row>
    <row r="18" spans="1:18" ht="17.25" customHeight="1" thickBot="1" x14ac:dyDescent="0.3">
      <c r="A18" s="69" t="s">
        <v>139</v>
      </c>
      <c r="B18" s="114">
        <f>+'2.2.3.2.3'!B18/'2.2.3.2.3'!$P18</f>
        <v>1.1767370235300681E-3</v>
      </c>
      <c r="C18" s="114">
        <f>+'2.2.3.2.3'!C18/'2.2.3.2.3'!$P18</f>
        <v>5.9808281051469431E-2</v>
      </c>
      <c r="D18" s="114">
        <f>+'2.2.3.2.3'!D18/'2.2.3.2.3'!$P18</f>
        <v>1.8032398952191467E-3</v>
      </c>
      <c r="E18" s="114">
        <f>+'2.2.3.2.3'!E18/'2.2.3.2.3'!$P18</f>
        <v>5.2499538952152994E-2</v>
      </c>
      <c r="F18" s="114">
        <f>+'2.2.3.2.3'!F18/'2.2.3.2.3'!$P18</f>
        <v>0.2461579117047337</v>
      </c>
      <c r="G18" s="114"/>
      <c r="H18" s="114">
        <f>+'2.2.3.2.3'!H18/'2.2.3.2.3'!$P18</f>
        <v>8.8601303136966805E-2</v>
      </c>
      <c r="I18" s="114">
        <f>+'2.2.3.2.3'!I18/'2.2.3.2.3'!$P18</f>
        <v>0</v>
      </c>
      <c r="J18" s="114">
        <f>+'2.2.3.2.3'!J18/'2.2.3.2.3'!$P18</f>
        <v>0.15735844731727869</v>
      </c>
      <c r="K18" s="114">
        <f>+'2.2.3.2.3'!K18/'2.2.3.2.3'!$P18</f>
        <v>2.0584858776440854E-2</v>
      </c>
      <c r="L18" s="114">
        <f>+'2.2.3.2.3'!L18/'2.2.3.2.3'!$P18</f>
        <v>1.0785633776571404E-2</v>
      </c>
      <c r="M18" s="114">
        <f>+'2.2.3.2.3'!M18/'2.2.3.2.3'!$P18</f>
        <v>0.35670591688605946</v>
      </c>
      <c r="N18" s="114"/>
      <c r="O18" s="114">
        <f>+'2.2.3.2.3'!O18/'2.2.3.2.3'!$P18</f>
        <v>4.5181314795774358E-3</v>
      </c>
      <c r="P18" s="115">
        <f t="shared" si="0"/>
        <v>1</v>
      </c>
      <c r="Q18" s="72"/>
      <c r="R18" s="72"/>
    </row>
    <row r="19" spans="1:18" ht="17.25" customHeight="1" thickBot="1" x14ac:dyDescent="0.3">
      <c r="A19" s="68" t="s">
        <v>140</v>
      </c>
      <c r="B19" s="114">
        <f>+'2.2.3.2.3'!B19/'2.2.3.2.3'!$P19</f>
        <v>1.9582583476831054E-3</v>
      </c>
      <c r="C19" s="114">
        <f>+'2.2.3.2.3'!C19/'2.2.3.2.3'!$P19</f>
        <v>5.5629642097267715E-2</v>
      </c>
      <c r="D19" s="114">
        <f>+'2.2.3.2.3'!D19/'2.2.3.2.3'!$P19</f>
        <v>5.0238587435785667E-3</v>
      </c>
      <c r="E19" s="114">
        <f>+'2.2.3.2.3'!E19/'2.2.3.2.3'!$P19</f>
        <v>4.7315765472218989E-2</v>
      </c>
      <c r="F19" s="114">
        <f>+'2.2.3.2.3'!F19/'2.2.3.2.3'!$P19</f>
        <v>0.24433849349692793</v>
      </c>
      <c r="G19" s="114"/>
      <c r="H19" s="114">
        <f>+'2.2.3.2.3'!H19/'2.2.3.2.3'!$P19</f>
        <v>0.11000976311967159</v>
      </c>
      <c r="I19" s="114">
        <f>+'2.2.3.2.3'!I19/'2.2.3.2.3'!$P19</f>
        <v>0</v>
      </c>
      <c r="J19" s="114">
        <f>+'2.2.3.2.3'!J19/'2.2.3.2.3'!$P19</f>
        <v>0.16293920252191546</v>
      </c>
      <c r="K19" s="114">
        <f>+'2.2.3.2.3'!K19/'2.2.3.2.3'!$P19</f>
        <v>5.5629642097267715E-2</v>
      </c>
      <c r="L19" s="114">
        <f>+'2.2.3.2.3'!L19/'2.2.3.2.3'!$P19</f>
        <v>1.1564813256360053E-2</v>
      </c>
      <c r="M19" s="114">
        <f>+'2.2.3.2.3'!M19/'2.2.3.2.3'!$P19</f>
        <v>0.30220871401587895</v>
      </c>
      <c r="N19" s="114"/>
      <c r="O19" s="114">
        <f>+'2.2.3.2.3'!O19/'2.2.3.2.3'!$P19</f>
        <v>3.3818468312298991E-3</v>
      </c>
      <c r="P19" s="115">
        <f t="shared" si="0"/>
        <v>1</v>
      </c>
      <c r="Q19" s="72"/>
      <c r="R19" s="72"/>
    </row>
    <row r="20" spans="1:18" ht="17.25" customHeight="1" thickBot="1" x14ac:dyDescent="0.3">
      <c r="A20" s="69" t="s">
        <v>141</v>
      </c>
      <c r="B20" s="114">
        <f>+'2.2.3.2.3'!B20/'2.2.3.2.3'!$P20</f>
        <v>3.006290913251775E-3</v>
      </c>
      <c r="C20" s="114">
        <f>+'2.2.3.2.3'!C20/'2.2.3.2.3'!$P20</f>
        <v>5.7235508763605801E-2</v>
      </c>
      <c r="D20" s="114">
        <f>+'2.2.3.2.3'!D20/'2.2.3.2.3'!$P20</f>
        <v>2.8017658409580926E-3</v>
      </c>
      <c r="E20" s="114">
        <f>+'2.2.3.2.3'!E20/'2.2.3.2.3'!$P20</f>
        <v>4.8804091459969938E-2</v>
      </c>
      <c r="F20" s="114">
        <f>+'2.2.3.2.3'!F20/'2.2.3.2.3'!$P20</f>
        <v>0.26816975221553851</v>
      </c>
      <c r="G20" s="114"/>
      <c r="H20" s="114">
        <f>+'2.2.3.2.3'!H20/'2.2.3.2.3'!$P20</f>
        <v>0.10520760133546365</v>
      </c>
      <c r="I20" s="114">
        <f>+'2.2.3.2.3'!I20/'2.2.3.2.3'!$P20</f>
        <v>0</v>
      </c>
      <c r="J20" s="114">
        <f>+'2.2.3.2.3'!J20/'2.2.3.2.3'!$P20</f>
        <v>0.17181759526680818</v>
      </c>
      <c r="K20" s="114">
        <f>+'2.2.3.2.3'!K20/'2.2.3.2.3'!$P20</f>
        <v>2.7515391799706811E-2</v>
      </c>
      <c r="L20" s="114">
        <f>+'2.2.3.2.3'!L20/'2.2.3.2.3'!$P20</f>
        <v>1.2617172078433627E-2</v>
      </c>
      <c r="M20" s="114">
        <f>+'2.2.3.2.3'!M20/'2.2.3.2.3'!$P20</f>
        <v>0.30080030768622473</v>
      </c>
      <c r="N20" s="114"/>
      <c r="O20" s="114">
        <f>+'2.2.3.2.3'!O20/'2.2.3.2.3'!$P20</f>
        <v>2.0245226400388682E-3</v>
      </c>
      <c r="P20" s="115">
        <f t="shared" si="0"/>
        <v>1</v>
      </c>
      <c r="Q20" s="72"/>
      <c r="R20" s="72"/>
    </row>
    <row r="21" spans="1:18" ht="17.25" customHeight="1" thickBot="1" x14ac:dyDescent="0.3">
      <c r="A21" s="68" t="s">
        <v>142</v>
      </c>
      <c r="B21" s="114">
        <f>+'2.2.3.2.3'!B21/'2.2.3.2.3'!$P21</f>
        <v>3.3270503791057256E-4</v>
      </c>
      <c r="C21" s="114">
        <f>+'2.2.3.2.3'!C21/'2.2.3.2.3'!$P21</f>
        <v>6.281258821410371E-2</v>
      </c>
      <c r="D21" s="114">
        <f>+'2.2.3.2.3'!D21/'2.2.3.2.3'!$P21</f>
        <v>5.4643678875176127E-3</v>
      </c>
      <c r="E21" s="114">
        <f>+'2.2.3.2.3'!E21/'2.2.3.2.3'!$P21</f>
        <v>5.5391353008227402E-2</v>
      </c>
      <c r="F21" s="114">
        <f>+'2.2.3.2.3'!F21/'2.2.3.2.3'!$P21</f>
        <v>0.27579379010303684</v>
      </c>
      <c r="G21" s="114"/>
      <c r="H21" s="114">
        <f>+'2.2.3.2.3'!H21/'2.2.3.2.3'!$P21</f>
        <v>0.10108958964941248</v>
      </c>
      <c r="I21" s="114">
        <f>+'2.2.3.2.3'!I21/'2.2.3.2.3'!$P21</f>
        <v>0</v>
      </c>
      <c r="J21" s="114">
        <f>+'2.2.3.2.3'!J21/'2.2.3.2.3'!$P21</f>
        <v>0.13883585523162362</v>
      </c>
      <c r="K21" s="114">
        <f>+'2.2.3.2.3'!K21/'2.2.3.2.3'!$P21</f>
        <v>2.9182953162450394E-2</v>
      </c>
      <c r="L21" s="114">
        <f>+'2.2.3.2.3'!L21/'2.2.3.2.3'!$P21</f>
        <v>1.0532895284599914E-2</v>
      </c>
      <c r="M21" s="114">
        <f>+'2.2.3.2.3'!M21/'2.2.3.2.3'!$P21</f>
        <v>0.31898275185876412</v>
      </c>
      <c r="N21" s="114"/>
      <c r="O21" s="114">
        <f>+'2.2.3.2.3'!O21/'2.2.3.2.3'!$P21</f>
        <v>1.5811505623533359E-3</v>
      </c>
      <c r="P21" s="115">
        <f t="shared" si="0"/>
        <v>1</v>
      </c>
      <c r="Q21" s="72"/>
      <c r="R21" s="72"/>
    </row>
    <row r="22" spans="1:18" ht="17.25" customHeight="1" thickBot="1" x14ac:dyDescent="0.3">
      <c r="A22" s="69" t="s">
        <v>143</v>
      </c>
      <c r="B22" s="114">
        <f>+'2.2.3.2.3'!B22/'2.2.3.2.3'!$P22</f>
        <v>9.7369568711850425E-4</v>
      </c>
      <c r="C22" s="114">
        <f>+'2.2.3.2.3'!C22/'2.2.3.2.3'!$P22</f>
        <v>5.4437360947976465E-2</v>
      </c>
      <c r="D22" s="114">
        <f>+'2.2.3.2.3'!D22/'2.2.3.2.3'!$P22</f>
        <v>5.2330954136442396E-3</v>
      </c>
      <c r="E22" s="114">
        <f>+'2.2.3.2.3'!E22/'2.2.3.2.3'!$P22</f>
        <v>6.6285452428323705E-2</v>
      </c>
      <c r="F22" s="114">
        <f>+'2.2.3.2.3'!F22/'2.2.3.2.3'!$P22</f>
        <v>0.30573191265705224</v>
      </c>
      <c r="G22" s="114"/>
      <c r="H22" s="114">
        <f>+'2.2.3.2.3'!H22/'2.2.3.2.3'!$P22</f>
        <v>9.6976815572304517E-2</v>
      </c>
      <c r="I22" s="114">
        <f>+'2.2.3.2.3'!I22/'2.2.3.2.3'!$P22</f>
        <v>0</v>
      </c>
      <c r="J22" s="114">
        <f>+'2.2.3.2.3'!J22/'2.2.3.2.3'!$P22</f>
        <v>0.13446098609866061</v>
      </c>
      <c r="K22" s="114">
        <f>+'2.2.3.2.3'!K22/'2.2.3.2.3'!$P22</f>
        <v>2.3955865893829347E-2</v>
      </c>
      <c r="L22" s="114">
        <f>+'2.2.3.2.3'!L22/'2.2.3.2.3'!$P22</f>
        <v>5.5145723407233806E-3</v>
      </c>
      <c r="M22" s="114">
        <f>+'2.2.3.2.3'!M22/'2.2.3.2.3'!$P22</f>
        <v>0.30402979019879123</v>
      </c>
      <c r="N22" s="114"/>
      <c r="O22" s="114">
        <f>+'2.2.3.2.3'!O22/'2.2.3.2.3'!$P22</f>
        <v>2.400452761575782E-3</v>
      </c>
      <c r="P22" s="115">
        <f t="shared" si="0"/>
        <v>1</v>
      </c>
      <c r="Q22" s="72"/>
      <c r="R22" s="72"/>
    </row>
    <row r="23" spans="1:18" ht="17.25" customHeight="1" thickBot="1" x14ac:dyDescent="0.3">
      <c r="A23" s="68" t="s">
        <v>144</v>
      </c>
      <c r="B23" s="114">
        <f>+'2.2.3.2.3'!B23/'2.2.3.2.3'!$P23</f>
        <v>9.8980421377118191E-4</v>
      </c>
      <c r="C23" s="114">
        <f>+'2.2.3.2.3'!C23/'2.2.3.2.3'!$P23</f>
        <v>4.9720121717877527E-2</v>
      </c>
      <c r="D23" s="114">
        <f>+'2.2.3.2.3'!D23/'2.2.3.2.3'!$P23</f>
        <v>2.4974900021862492E-3</v>
      </c>
      <c r="E23" s="114">
        <f>+'2.2.3.2.3'!E23/'2.2.3.2.3'!$P23</f>
        <v>6.2406184141281726E-2</v>
      </c>
      <c r="F23" s="114">
        <f>+'2.2.3.2.3'!F23/'2.2.3.2.3'!$P23</f>
        <v>0.36090062758962604</v>
      </c>
      <c r="G23" s="114"/>
      <c r="H23" s="114">
        <f>+'2.2.3.2.3'!H23/'2.2.3.2.3'!$P23</f>
        <v>7.7880964960791207E-2</v>
      </c>
      <c r="I23" s="114">
        <f>+'2.2.3.2.3'!I23/'2.2.3.2.3'!$P23</f>
        <v>0</v>
      </c>
      <c r="J23" s="114">
        <f>+'2.2.3.2.3'!J23/'2.2.3.2.3'!$P23</f>
        <v>0.14617210353117047</v>
      </c>
      <c r="K23" s="114">
        <f>+'2.2.3.2.3'!K23/'2.2.3.2.3'!$P23</f>
        <v>1.8369495646641643E-2</v>
      </c>
      <c r="L23" s="114">
        <f>+'2.2.3.2.3'!L23/'2.2.3.2.3'!$P23</f>
        <v>5.9297498472592591E-3</v>
      </c>
      <c r="M23" s="114">
        <f>+'2.2.3.2.3'!M23/'2.2.3.2.3'!$P23</f>
        <v>0.27433993951338681</v>
      </c>
      <c r="N23" s="114"/>
      <c r="O23" s="114">
        <f>+'2.2.3.2.3'!O23/'2.2.3.2.3'!$P23</f>
        <v>7.9351883600793009E-4</v>
      </c>
      <c r="P23" s="115">
        <f t="shared" si="0"/>
        <v>1</v>
      </c>
      <c r="Q23" s="72"/>
      <c r="R23" s="72"/>
    </row>
    <row r="24" spans="1:18" ht="17.25" customHeight="1" thickBot="1" x14ac:dyDescent="0.3">
      <c r="A24" s="69" t="s">
        <v>145</v>
      </c>
      <c r="B24" s="114">
        <f>+'2.2.3.2.3'!B24/'2.2.3.2.3'!$P24</f>
        <v>0</v>
      </c>
      <c r="C24" s="114">
        <f>+'2.2.3.2.3'!C24/'2.2.3.2.3'!$P24</f>
        <v>5.6467696059642469E-2</v>
      </c>
      <c r="D24" s="114">
        <f>+'2.2.3.2.3'!D24/'2.2.3.2.3'!$P24</f>
        <v>2.5661695211827445E-4</v>
      </c>
      <c r="E24" s="114">
        <f>+'2.2.3.2.3'!E24/'2.2.3.2.3'!$P24</f>
        <v>6.0575017789731476E-2</v>
      </c>
      <c r="F24" s="114">
        <f>+'2.2.3.2.3'!F24/'2.2.3.2.3'!$P24</f>
        <v>0.35418337003693084</v>
      </c>
      <c r="G24" s="114"/>
      <c r="H24" s="114">
        <f>+'2.2.3.2.3'!H24/'2.2.3.2.3'!$P24</f>
        <v>9.1032657800992164E-2</v>
      </c>
      <c r="I24" s="114">
        <f>+'2.2.3.2.3'!I24/'2.2.3.2.3'!$P24</f>
        <v>0</v>
      </c>
      <c r="J24" s="114">
        <f>+'2.2.3.2.3'!J24/'2.2.3.2.3'!$P24</f>
        <v>0.14621062099247542</v>
      </c>
      <c r="K24" s="114">
        <f>+'2.2.3.2.3'!K24/'2.2.3.2.3'!$P24</f>
        <v>1.6083585326828825E-2</v>
      </c>
      <c r="L24" s="114">
        <f>+'2.2.3.2.3'!L24/'2.2.3.2.3'!$P24</f>
        <v>1.0470165045918479E-2</v>
      </c>
      <c r="M24" s="114">
        <f>+'2.2.3.2.3'!M24/'2.2.3.2.3'!$P24</f>
        <v>0.26337505564768221</v>
      </c>
      <c r="N24" s="114"/>
      <c r="O24" s="114">
        <f>+'2.2.3.2.3'!O24/'2.2.3.2.3'!$P24</f>
        <v>1.3452143476798287E-3</v>
      </c>
      <c r="P24" s="115">
        <f t="shared" si="0"/>
        <v>0.99999999999999989</v>
      </c>
      <c r="Q24" s="72"/>
      <c r="R24" s="72"/>
    </row>
    <row r="25" spans="1:18" ht="17.25" customHeight="1" thickBot="1" x14ac:dyDescent="0.3">
      <c r="A25" s="68" t="s">
        <v>146</v>
      </c>
      <c r="B25" s="114">
        <f>+'2.2.3.2.3'!B25/'2.2.3.2.3'!$P25</f>
        <v>1.3463640928751245E-3</v>
      </c>
      <c r="C25" s="114">
        <f>+'2.2.3.2.3'!C25/'2.2.3.2.3'!$P25</f>
        <v>5.9254777406515483E-2</v>
      </c>
      <c r="D25" s="114">
        <f>+'2.2.3.2.3'!D25/'2.2.3.2.3'!$P25</f>
        <v>0</v>
      </c>
      <c r="E25" s="114">
        <f>+'2.2.3.2.3'!E25/'2.2.3.2.3'!$P25</f>
        <v>7.3067904773634437E-2</v>
      </c>
      <c r="F25" s="114">
        <f>+'2.2.3.2.3'!F25/'2.2.3.2.3'!$P25</f>
        <v>0.3358472267065013</v>
      </c>
      <c r="G25" s="114"/>
      <c r="H25" s="114">
        <f>+'2.2.3.2.3'!H25/'2.2.3.2.3'!$P25</f>
        <v>0.10004456158967506</v>
      </c>
      <c r="I25" s="114">
        <f>+'2.2.3.2.3'!I25/'2.2.3.2.3'!$P25</f>
        <v>0</v>
      </c>
      <c r="J25" s="114">
        <f>+'2.2.3.2.3'!J25/'2.2.3.2.3'!$P25</f>
        <v>0.13919449030630265</v>
      </c>
      <c r="K25" s="114">
        <f>+'2.2.3.2.3'!K25/'2.2.3.2.3'!$P25</f>
        <v>2.4908425312582794E-2</v>
      </c>
      <c r="L25" s="114">
        <f>+'2.2.3.2.3'!L25/'2.2.3.2.3'!$P25</f>
        <v>4.2043190951859552E-3</v>
      </c>
      <c r="M25" s="114">
        <f>+'2.2.3.2.3'!M25/'2.2.3.2.3'!$P25</f>
        <v>0.261296969825694</v>
      </c>
      <c r="N25" s="114"/>
      <c r="O25" s="114">
        <f>+'2.2.3.2.3'!O25/'2.2.3.2.3'!$P25</f>
        <v>8.3496089103319031E-4</v>
      </c>
      <c r="P25" s="115">
        <f t="shared" si="0"/>
        <v>1</v>
      </c>
      <c r="Q25" s="72"/>
      <c r="R25" s="72"/>
    </row>
    <row r="26" spans="1:18" ht="17.25" customHeight="1" thickBot="1" x14ac:dyDescent="0.3">
      <c r="A26" s="69" t="s">
        <v>147</v>
      </c>
      <c r="B26" s="114">
        <f>+'2.2.3.2.3'!B26/'2.2.3.2.3'!$P26</f>
        <v>3.5834057202110931E-4</v>
      </c>
      <c r="C26" s="114">
        <f>+'2.2.3.2.3'!C26/'2.2.3.2.3'!$P26</f>
        <v>5.5281631303709791E-2</v>
      </c>
      <c r="D26" s="114">
        <f>+'2.2.3.2.3'!D26/'2.2.3.2.3'!$P26</f>
        <v>0</v>
      </c>
      <c r="E26" s="114">
        <f>+'2.2.3.2.3'!E26/'2.2.3.2.3'!$P26</f>
        <v>6.1446578724468535E-2</v>
      </c>
      <c r="F26" s="114">
        <f>+'2.2.3.2.3'!F26/'2.2.3.2.3'!$P26</f>
        <v>0.38941493423675683</v>
      </c>
      <c r="G26" s="114"/>
      <c r="H26" s="114">
        <f>+'2.2.3.2.3'!H26/'2.2.3.2.3'!$P26</f>
        <v>8.7511500714218524E-2</v>
      </c>
      <c r="I26" s="114">
        <f>+'2.2.3.2.3'!I26/'2.2.3.2.3'!$P26</f>
        <v>0</v>
      </c>
      <c r="J26" s="114">
        <f>+'2.2.3.2.3'!J26/'2.2.3.2.3'!$P26</f>
        <v>0.13124755014815936</v>
      </c>
      <c r="K26" s="114">
        <f>+'2.2.3.2.3'!K26/'2.2.3.2.3'!$P26</f>
        <v>1.591197915834533E-2</v>
      </c>
      <c r="L26" s="114">
        <f>+'2.2.3.2.3'!L26/'2.2.3.2.3'!$P26</f>
        <v>8.1208646831280699E-3</v>
      </c>
      <c r="M26" s="114">
        <f>+'2.2.3.2.3'!M26/'2.2.3.2.3'!$P26</f>
        <v>0.2503423936357369</v>
      </c>
      <c r="N26" s="114"/>
      <c r="O26" s="114">
        <f>+'2.2.3.2.3'!O26/'2.2.3.2.3'!$P26</f>
        <v>3.6422682345558279E-4</v>
      </c>
      <c r="P26" s="115">
        <f t="shared" si="0"/>
        <v>1</v>
      </c>
      <c r="Q26" s="72"/>
      <c r="R26" s="72"/>
    </row>
    <row r="27" spans="1:18" ht="17.25" customHeight="1" thickBot="1" x14ac:dyDescent="0.3">
      <c r="A27" s="70" t="s">
        <v>148</v>
      </c>
      <c r="B27" s="114">
        <f>+'2.2.3.2.3'!B27/'2.2.3.2.3'!$P27</f>
        <v>3.5886597423639424E-4</v>
      </c>
      <c r="C27" s="114">
        <f>+'2.2.3.2.3'!C27/'2.2.3.2.3'!$P27</f>
        <v>4.7812971867553851E-2</v>
      </c>
      <c r="D27" s="114">
        <f>+'2.2.3.2.3'!D27/'2.2.3.2.3'!$P27</f>
        <v>0</v>
      </c>
      <c r="E27" s="114">
        <f>+'2.2.3.2.3'!E27/'2.2.3.2.3'!$P27</f>
        <v>6.3465424331159481E-2</v>
      </c>
      <c r="F27" s="114">
        <f>+'2.2.3.2.3'!F27/'2.2.3.2.3'!$P27</f>
        <v>0.40323861453592896</v>
      </c>
      <c r="G27" s="114"/>
      <c r="H27" s="114">
        <f>+'2.2.3.2.3'!H27/'2.2.3.2.3'!$P27</f>
        <v>8.2339081920559706E-2</v>
      </c>
      <c r="I27" s="114">
        <f>+'2.2.3.2.3'!I27/'2.2.3.2.3'!$P27</f>
        <v>0</v>
      </c>
      <c r="J27" s="114">
        <f>+'2.2.3.2.3'!J27/'2.2.3.2.3'!$P27</f>
        <v>0.1132737467255801</v>
      </c>
      <c r="K27" s="114">
        <f>+'2.2.3.2.3'!K27/'2.2.3.2.3'!$P27</f>
        <v>1.2101048858929228E-2</v>
      </c>
      <c r="L27" s="114">
        <f>+'2.2.3.2.3'!L27/'2.2.3.2.3'!$P27</f>
        <v>7.7216537082623899E-3</v>
      </c>
      <c r="M27" s="114">
        <f>+'2.2.3.2.3'!M27/'2.2.3.2.3'!$P27</f>
        <v>0.26901554428199531</v>
      </c>
      <c r="N27" s="114"/>
      <c r="O27" s="114">
        <f>+'2.2.3.2.3'!O27/'2.2.3.2.3'!$P27</f>
        <v>6.7304779579458287E-4</v>
      </c>
      <c r="P27" s="115">
        <f t="shared" si="0"/>
        <v>1</v>
      </c>
      <c r="Q27" s="72"/>
      <c r="R27" s="72"/>
    </row>
    <row r="28" spans="1:18" ht="17.25" customHeight="1" thickBot="1" x14ac:dyDescent="0.3">
      <c r="A28" s="68" t="s">
        <v>149</v>
      </c>
      <c r="B28" s="114">
        <f>+'2.2.3.2.3'!B28/'2.2.3.2.3'!$P28</f>
        <v>1.3902953150509412E-3</v>
      </c>
      <c r="C28" s="114">
        <f>+'2.2.3.2.3'!C28/'2.2.3.2.3'!$P28</f>
        <v>6.3748217570108914E-2</v>
      </c>
      <c r="D28" s="114">
        <f>+'2.2.3.2.3'!D28/'2.2.3.2.3'!$P28</f>
        <v>0</v>
      </c>
      <c r="E28" s="114">
        <f>+'2.2.3.2.3'!E28/'2.2.3.2.3'!$P28</f>
        <v>5.9264889747669927E-2</v>
      </c>
      <c r="F28" s="114">
        <f>+'2.2.3.2.3'!F28/'2.2.3.2.3'!$P28</f>
        <v>0.35136859616855071</v>
      </c>
      <c r="G28" s="114"/>
      <c r="H28" s="114">
        <f>+'2.2.3.2.3'!H28/'2.2.3.2.3'!$P28</f>
        <v>7.7511417884229883E-2</v>
      </c>
      <c r="I28" s="114">
        <f>+'2.2.3.2.3'!I28/'2.2.3.2.3'!$P28</f>
        <v>0</v>
      </c>
      <c r="J28" s="114">
        <f>+'2.2.3.2.3'!J28/'2.2.3.2.3'!$P28</f>
        <v>0.12670299551550973</v>
      </c>
      <c r="K28" s="114">
        <f>+'2.2.3.2.3'!K28/'2.2.3.2.3'!$P28</f>
        <v>4.5746450639608171E-3</v>
      </c>
      <c r="L28" s="114">
        <f>+'2.2.3.2.3'!L28/'2.2.3.2.3'!$P28</f>
        <v>6.9207361177127035E-3</v>
      </c>
      <c r="M28" s="114">
        <f>+'2.2.3.2.3'!M28/'2.2.3.2.3'!$P28</f>
        <v>0.30850890698299199</v>
      </c>
      <c r="N28" s="114"/>
      <c r="O28" s="114">
        <f>+'2.2.3.2.3'!O28/'2.2.3.2.3'!$P28</f>
        <v>9.2996342143875672E-6</v>
      </c>
      <c r="P28" s="115">
        <f t="shared" si="0"/>
        <v>0.99999999999999989</v>
      </c>
      <c r="Q28" s="72"/>
      <c r="R28" s="72"/>
    </row>
    <row r="29" spans="1:18" ht="17.25" customHeight="1" thickBot="1" x14ac:dyDescent="0.3">
      <c r="A29" s="71" t="s">
        <v>150</v>
      </c>
      <c r="B29" s="114">
        <f>+'2.2.3.2.3'!B29/'2.2.3.2.3'!$P29</f>
        <v>3.9351672274440155E-4</v>
      </c>
      <c r="C29" s="114">
        <f>+'2.2.3.2.3'!C29/'2.2.3.2.3'!$P29</f>
        <v>6.14937845365503E-2</v>
      </c>
      <c r="D29" s="114">
        <f>+'2.2.3.2.3'!D29/'2.2.3.2.3'!$P29</f>
        <v>0</v>
      </c>
      <c r="E29" s="114">
        <f>+'2.2.3.2.3'!E29/'2.2.3.2.3'!$P29</f>
        <v>4.5088009204941062E-2</v>
      </c>
      <c r="F29" s="114">
        <f>+'2.2.3.2.3'!F29/'2.2.3.2.3'!$P29</f>
        <v>0.38987950781575564</v>
      </c>
      <c r="G29" s="114"/>
      <c r="H29" s="114">
        <f>+'2.2.3.2.3'!H29/'2.2.3.2.3'!$P29</f>
        <v>7.3457049901517843E-2</v>
      </c>
      <c r="I29" s="114">
        <f>+'2.2.3.2.3'!I29/'2.2.3.2.3'!$P29</f>
        <v>0</v>
      </c>
      <c r="J29" s="114">
        <f>+'2.2.3.2.3'!J29/'2.2.3.2.3'!$P29</f>
        <v>0.11424658230177076</v>
      </c>
      <c r="K29" s="114">
        <f>+'2.2.3.2.3'!K29/'2.2.3.2.3'!$P29</f>
        <v>4.6060404679636058E-3</v>
      </c>
      <c r="L29" s="114">
        <f>+'2.2.3.2.3'!L29/'2.2.3.2.3'!$P29</f>
        <v>3.0507843903202574E-3</v>
      </c>
      <c r="M29" s="114">
        <f>+'2.2.3.2.3'!M29/'2.2.3.2.3'!$P29</f>
        <v>0.3074524460579332</v>
      </c>
      <c r="N29" s="114"/>
      <c r="O29" s="114">
        <f>+'2.2.3.2.3'!O29/'2.2.3.2.3'!$P29</f>
        <v>3.3227860050294899E-4</v>
      </c>
      <c r="P29" s="115">
        <f t="shared" si="0"/>
        <v>1</v>
      </c>
      <c r="Q29" s="72"/>
      <c r="R29" s="72"/>
    </row>
    <row r="30" spans="1:18" ht="17.25" customHeight="1" thickBot="1" x14ac:dyDescent="0.3">
      <c r="A30" s="71" t="s">
        <v>151</v>
      </c>
      <c r="B30" s="114">
        <f>+'2.2.3.2.3'!B30/'2.2.3.2.3'!$P30</f>
        <v>0</v>
      </c>
      <c r="C30" s="114">
        <f>+'2.2.3.2.3'!C30/'2.2.3.2.3'!$P30</f>
        <v>6.1847557926793854E-2</v>
      </c>
      <c r="D30" s="114">
        <f>+'2.2.3.2.3'!D30/'2.2.3.2.3'!$P30</f>
        <v>0</v>
      </c>
      <c r="E30" s="114">
        <f>+'2.2.3.2.3'!E30/'2.2.3.2.3'!$P30</f>
        <v>3.7539604052667278E-2</v>
      </c>
      <c r="F30" s="114">
        <f>+'2.2.3.2.3'!F30/'2.2.3.2.3'!$P30</f>
        <v>0.35898647661223509</v>
      </c>
      <c r="G30" s="114"/>
      <c r="H30" s="114">
        <f>+'2.2.3.2.3'!H30/'2.2.3.2.3'!$P30</f>
        <v>3.8359575759523951E-2</v>
      </c>
      <c r="I30" s="114">
        <f>+'2.2.3.2.3'!I30/'2.2.3.2.3'!$P30</f>
        <v>0</v>
      </c>
      <c r="J30" s="114">
        <f>+'2.2.3.2.3'!J30/'2.2.3.2.3'!$P30</f>
        <v>0.13379139736090939</v>
      </c>
      <c r="K30" s="114">
        <f>+'2.2.3.2.3'!K30/'2.2.3.2.3'!$P30</f>
        <v>0</v>
      </c>
      <c r="L30" s="114">
        <f>+'2.2.3.2.3'!L30/'2.2.3.2.3'!$P30</f>
        <v>7.1394670440526461E-4</v>
      </c>
      <c r="M30" s="114">
        <f>+'2.2.3.2.3'!M30/'2.2.3.2.3'!$P30</f>
        <v>0.36186535932210989</v>
      </c>
      <c r="N30" s="114"/>
      <c r="O30" s="114">
        <f>+'2.2.3.2.3'!O30/'2.2.3.2.3'!$P30</f>
        <v>6.8960822613552781E-3</v>
      </c>
      <c r="P30" s="115">
        <f t="shared" si="0"/>
        <v>1</v>
      </c>
      <c r="Q30" s="72"/>
      <c r="R30" s="72"/>
    </row>
    <row r="31" spans="1:18" ht="17.25" customHeight="1" thickBot="1" x14ac:dyDescent="0.3">
      <c r="A31" s="71">
        <v>2015</v>
      </c>
      <c r="B31" s="114">
        <f>+'2.2.3.2.3'!B31/'2.2.3.2.3'!$P31</f>
        <v>0</v>
      </c>
      <c r="C31" s="114">
        <f>+'2.2.3.2.3'!C31/'2.2.3.2.3'!$P31</f>
        <v>6.2673750717845797E-2</v>
      </c>
      <c r="D31" s="114">
        <f>+'2.2.3.2.3'!D31/'2.2.3.2.3'!$P31</f>
        <v>0</v>
      </c>
      <c r="E31" s="114">
        <f>+'2.2.3.2.3'!E31/'2.2.3.2.3'!$P31</f>
        <v>4.8383835634057959E-3</v>
      </c>
      <c r="F31" s="114">
        <f>+'2.2.3.2.3'!F31/'2.2.3.2.3'!$P31</f>
        <v>0.46411474645958145</v>
      </c>
      <c r="G31" s="114"/>
      <c r="H31" s="114">
        <f>+'2.2.3.2.3'!H31/'2.2.3.2.3'!$P31</f>
        <v>3.6327684788054225E-2</v>
      </c>
      <c r="I31" s="114">
        <f>+'2.2.3.2.3'!I31/'2.2.3.2.3'!$P31</f>
        <v>2.5446988786849877E-2</v>
      </c>
      <c r="J31" s="114">
        <f>+'2.2.3.2.3'!J31/'2.2.3.2.3'!$P31</f>
        <v>6.3767798711934942E-2</v>
      </c>
      <c r="K31" s="114">
        <f>+'2.2.3.2.3'!K31/'2.2.3.2.3'!$P31</f>
        <v>8.4602733497622998E-3</v>
      </c>
      <c r="L31" s="114">
        <f>+'2.2.3.2.3'!L31/'2.2.3.2.3'!$P31</f>
        <v>4.3940287429068518E-3</v>
      </c>
      <c r="M31" s="114">
        <f>+'2.2.3.2.3'!M31/'2.2.3.2.3'!$P31</f>
        <v>0.32975418915874388</v>
      </c>
      <c r="N31" s="114"/>
      <c r="O31" s="114">
        <f>+'2.2.3.2.3'!O31/'2.2.3.2.3'!$P31</f>
        <v>2.2215572091486188E-4</v>
      </c>
      <c r="P31" s="115">
        <f t="shared" si="0"/>
        <v>1</v>
      </c>
      <c r="Q31" s="72"/>
      <c r="R31" s="72"/>
    </row>
    <row r="32" spans="1:18" ht="17.25" customHeight="1" thickBot="1" x14ac:dyDescent="0.3">
      <c r="A32" s="217">
        <v>2016</v>
      </c>
      <c r="B32" s="114">
        <f>+'2.2.3.2.3'!B32/'2.2.3.2.3'!$P32</f>
        <v>0</v>
      </c>
      <c r="C32" s="114">
        <f>+'2.2.3.2.3'!C32/'2.2.3.2.3'!$P32</f>
        <v>7.7597334045934899E-2</v>
      </c>
      <c r="D32" s="114">
        <f>+'2.2.3.2.3'!D32/'2.2.3.2.3'!$P32</f>
        <v>0</v>
      </c>
      <c r="E32" s="114">
        <f>+'2.2.3.2.3'!E32/'2.2.3.2.3'!$P32</f>
        <v>4.053410707825284E-3</v>
      </c>
      <c r="F32" s="114">
        <f>+'2.2.3.2.3'!F32/'2.2.3.2.3'!$P32</f>
        <v>0.39486568912188363</v>
      </c>
      <c r="G32" s="114"/>
      <c r="H32" s="114">
        <f>+'2.2.3.2.3'!H32/'2.2.3.2.3'!$P32</f>
        <v>3.1330426718841044E-2</v>
      </c>
      <c r="I32" s="114">
        <f>+'2.2.3.2.3'!I32/'2.2.3.2.3'!$P32</f>
        <v>1.526811108891662E-2</v>
      </c>
      <c r="J32" s="114">
        <f>+'2.2.3.2.3'!J32/'2.2.3.2.3'!$P32</f>
        <v>6.2119821104468918E-2</v>
      </c>
      <c r="K32" s="114">
        <f>+'2.2.3.2.3'!K32/'2.2.3.2.3'!$P32</f>
        <v>1.4541654380415802E-2</v>
      </c>
      <c r="L32" s="114">
        <f>+'2.2.3.2.3'!L32/'2.2.3.2.3'!$P32</f>
        <v>6.9367675476873503E-3</v>
      </c>
      <c r="M32" s="114">
        <f>+'2.2.3.2.3'!M32/'2.2.3.2.3'!$P32</f>
        <v>0.39312517044882456</v>
      </c>
      <c r="N32" s="114"/>
      <c r="O32" s="114">
        <f>+'2.2.3.2.3'!O32/'2.2.3.2.3'!$P32</f>
        <v>1.6161483520184649E-4</v>
      </c>
      <c r="P32" s="115">
        <f>SUM(B32:O32)</f>
        <v>0.99999999999999978</v>
      </c>
      <c r="Q32" s="72"/>
      <c r="R32" s="72"/>
    </row>
    <row r="33" spans="1:18" ht="17.25" customHeight="1" thickBot="1" x14ac:dyDescent="0.3">
      <c r="A33" s="135">
        <v>2017</v>
      </c>
      <c r="B33" s="114">
        <f>+'2.2.3.2.3'!B33/'2.2.3.2.3'!$P33</f>
        <v>0</v>
      </c>
      <c r="C33" s="114">
        <f>+'2.2.3.2.3'!C33/'2.2.3.2.3'!$P33</f>
        <v>8.9302064520328642E-2</v>
      </c>
      <c r="D33" s="114">
        <f>+'2.2.3.2.3'!D33/'2.2.3.2.3'!$P33</f>
        <v>0</v>
      </c>
      <c r="E33" s="114">
        <f>+'2.2.3.2.3'!E33/'2.2.3.2.3'!$P33</f>
        <v>1.5757634561663258E-3</v>
      </c>
      <c r="F33" s="114">
        <f>+'2.2.3.2.3'!F33/'2.2.3.2.3'!$P33</f>
        <v>0.32473438928726489</v>
      </c>
      <c r="G33" s="114"/>
      <c r="H33" s="114">
        <f>+'2.2.3.2.3'!H33/'2.2.3.2.3'!$P33</f>
        <v>3.4906292430010248E-2</v>
      </c>
      <c r="I33" s="114">
        <f>+'2.2.3.2.3'!I33/'2.2.3.2.3'!$P33</f>
        <v>2.0352280773290869E-2</v>
      </c>
      <c r="J33" s="114">
        <f>+'2.2.3.2.3'!J33/'2.2.3.2.3'!$P33</f>
        <v>6.3036679179841529E-2</v>
      </c>
      <c r="K33" s="114">
        <f>+'2.2.3.2.3'!K33/'2.2.3.2.3'!$P33</f>
        <v>3.8000094570371104E-3</v>
      </c>
      <c r="L33" s="114">
        <f>+'2.2.3.2.3'!L33/'2.2.3.2.3'!$P33</f>
        <v>0</v>
      </c>
      <c r="M33" s="114">
        <f>+'2.2.3.2.3'!M33/'2.2.3.2.3'!$P33</f>
        <v>0.46229252089606043</v>
      </c>
      <c r="N33" s="114"/>
      <c r="O33" s="114">
        <f>+'2.2.3.2.3'!O33/'2.2.3.2.3'!$P33</f>
        <v>0</v>
      </c>
      <c r="P33" s="115">
        <f>SUM(B33:O33)</f>
        <v>1</v>
      </c>
      <c r="Q33" s="72"/>
      <c r="R33" s="72"/>
    </row>
    <row r="34" spans="1:18" ht="17.25" customHeight="1" thickBot="1" x14ac:dyDescent="0.3">
      <c r="A34" s="235" t="s">
        <v>449</v>
      </c>
      <c r="B34" s="114">
        <f>+'2.2.3.2.3'!B34/'2.2.3.2.3'!$P34</f>
        <v>2.0927206953933285E-4</v>
      </c>
      <c r="C34" s="114">
        <f>+'2.2.3.2.3'!C34/'2.2.3.2.3'!$P34</f>
        <v>8.0399606333923304E-2</v>
      </c>
      <c r="D34" s="114">
        <f>+'2.2.3.2.3'!D34/'2.2.3.2.3'!$P34</f>
        <v>0</v>
      </c>
      <c r="E34" s="114">
        <f>+'2.2.3.2.3'!E34/'2.2.3.2.3'!$P34</f>
        <v>2.702401303569817E-3</v>
      </c>
      <c r="F34" s="114">
        <f>+'2.2.3.2.3'!F34/'2.2.3.2.3'!$P34</f>
        <v>0.42064412322791922</v>
      </c>
      <c r="G34" s="114"/>
      <c r="H34" s="114">
        <f>+'2.2.3.2.3'!H34/'2.2.3.2.3'!$P34</f>
        <v>2.7245420643274454E-2</v>
      </c>
      <c r="I34" s="114">
        <f>+'2.2.3.2.3'!I34/'2.2.3.2.3'!$P34</f>
        <v>1.6460957616967753E-2</v>
      </c>
      <c r="J34" s="114">
        <f>+'2.2.3.2.3'!J34/'2.2.3.2.3'!$P34</f>
        <v>6.7788823707770451E-2</v>
      </c>
      <c r="K34" s="114">
        <f>+'2.2.3.2.3'!K34/'2.2.3.2.3'!$P34</f>
        <v>5.2741358223405152E-3</v>
      </c>
      <c r="L34" s="114">
        <f>+'2.2.3.2.3'!L34/'2.2.3.2.3'!$P34</f>
        <v>1.3357049112798847E-3</v>
      </c>
      <c r="M34" s="114">
        <f>+'2.2.3.2.3'!M34/'2.2.3.2.3'!$P34</f>
        <v>0.37793955436341536</v>
      </c>
      <c r="N34" s="114"/>
      <c r="O34" s="114">
        <f>+'2.2.3.2.3'!O34/'2.2.3.2.3'!$P34</f>
        <v>0</v>
      </c>
      <c r="P34" s="115">
        <f>SUM(B34:O34)</f>
        <v>1.0000000000000002</v>
      </c>
      <c r="Q34" s="202"/>
      <c r="R34" s="202"/>
    </row>
    <row r="35" spans="1:18" x14ac:dyDescent="0.3">
      <c r="A35" s="235"/>
    </row>
    <row r="36" spans="1:18" ht="15" x14ac:dyDescent="0.25">
      <c r="A36" s="163" t="s">
        <v>229</v>
      </c>
      <c r="P36" s="30"/>
    </row>
    <row r="37" spans="1:18" ht="15" x14ac:dyDescent="0.25">
      <c r="A37" s="163" t="s">
        <v>220</v>
      </c>
      <c r="P37" s="30"/>
    </row>
    <row r="38" spans="1:18" ht="15" x14ac:dyDescent="0.25">
      <c r="A38" s="163" t="s">
        <v>428</v>
      </c>
      <c r="P38" s="30"/>
    </row>
    <row r="39" spans="1:18" ht="15" x14ac:dyDescent="0.25">
      <c r="A39" s="164" t="s">
        <v>429</v>
      </c>
      <c r="P39" s="30"/>
    </row>
    <row r="40" spans="1:18" ht="15" x14ac:dyDescent="0.25">
      <c r="A40" s="164" t="s">
        <v>430</v>
      </c>
      <c r="P40" s="30"/>
    </row>
    <row r="41" spans="1:18" ht="15" x14ac:dyDescent="0.25">
      <c r="A41" s="164" t="s">
        <v>431</v>
      </c>
      <c r="P41" s="30"/>
    </row>
    <row r="42" spans="1:18" ht="15" x14ac:dyDescent="0.25">
      <c r="A42" s="164" t="s">
        <v>432</v>
      </c>
      <c r="P42" s="30"/>
    </row>
    <row r="43" spans="1:18" ht="15" x14ac:dyDescent="0.25">
      <c r="A43" s="164" t="s">
        <v>433</v>
      </c>
      <c r="P43" s="30"/>
    </row>
    <row r="44" spans="1:18" ht="15" x14ac:dyDescent="0.25">
      <c r="A44" s="164" t="s">
        <v>434</v>
      </c>
      <c r="P44" s="30"/>
    </row>
    <row r="45" spans="1:18" ht="15" x14ac:dyDescent="0.25">
      <c r="A45" s="164" t="s">
        <v>435</v>
      </c>
      <c r="P45" s="30"/>
    </row>
    <row r="46" spans="1:18" x14ac:dyDescent="0.3">
      <c r="A46" s="164" t="s">
        <v>436</v>
      </c>
    </row>
    <row r="47" spans="1:18" x14ac:dyDescent="0.3">
      <c r="A47" s="164" t="s">
        <v>423</v>
      </c>
    </row>
    <row r="49" spans="1:1" x14ac:dyDescent="0.3">
      <c r="A49" s="140" t="s">
        <v>363</v>
      </c>
    </row>
  </sheetData>
  <hyperlinks>
    <hyperlink ref="A49" location="Índice!A1" display="Volver al índic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88"/>
  <sheetViews>
    <sheetView showGridLines="0" zoomScale="80" zoomScaleNormal="80" zoomScaleSheetLayoutView="85" workbookViewId="0"/>
  </sheetViews>
  <sheetFormatPr baseColWidth="10" defaultColWidth="11.42578125" defaultRowHeight="15" x14ac:dyDescent="0.25"/>
  <cols>
    <col min="1" max="1" width="24.7109375" style="30" customWidth="1"/>
    <col min="2" max="2" width="23.42578125" style="30" customWidth="1"/>
    <col min="3" max="17" width="11.42578125" style="30"/>
    <col min="18" max="18" width="15" style="30" customWidth="1"/>
    <col min="19" max="19" width="13.42578125" style="30" customWidth="1"/>
    <col min="20" max="58" width="11.42578125" style="30"/>
    <col min="59" max="59" width="11.42578125" style="30" customWidth="1"/>
    <col min="60" max="16384" width="11.42578125" style="30"/>
  </cols>
  <sheetData>
    <row r="1" spans="1:100" x14ac:dyDescent="0.25">
      <c r="A1" s="16" t="s">
        <v>0</v>
      </c>
      <c r="B1" s="29"/>
    </row>
    <row r="2" spans="1:100" x14ac:dyDescent="0.25">
      <c r="A2" s="16" t="s">
        <v>1</v>
      </c>
      <c r="B2" s="29"/>
    </row>
    <row r="3" spans="1:100" x14ac:dyDescent="0.25">
      <c r="A3" s="16" t="s">
        <v>2</v>
      </c>
      <c r="B3" s="29"/>
    </row>
    <row r="4" spans="1:100" x14ac:dyDescent="0.25">
      <c r="A4" s="16" t="s">
        <v>3</v>
      </c>
      <c r="B4" s="29" t="s">
        <v>4</v>
      </c>
    </row>
    <row r="5" spans="1:100" x14ac:dyDescent="0.25">
      <c r="A5" s="16" t="s">
        <v>5</v>
      </c>
      <c r="B5" s="30" t="str">
        <f>+Índice!A20</f>
        <v>2.2.3.3.1</v>
      </c>
    </row>
    <row r="6" spans="1:100" x14ac:dyDescent="0.25">
      <c r="A6" s="16" t="s">
        <v>6</v>
      </c>
      <c r="B6" s="29" t="str">
        <f>+Índice!B20</f>
        <v>Ferrosur Roca S.A.  Carga transportada por mes, por categoría y por producto. En toneladas</v>
      </c>
    </row>
    <row r="7" spans="1:100" x14ac:dyDescent="0.25">
      <c r="A7" s="16" t="s">
        <v>7</v>
      </c>
      <c r="B7" s="29" t="s">
        <v>8</v>
      </c>
    </row>
    <row r="8" spans="1:100" x14ac:dyDescent="0.25">
      <c r="A8" s="166" t="s">
        <v>9</v>
      </c>
      <c r="B8" s="155" t="str">
        <f>+'2.2.3.1.1'!B8</f>
        <v>agosto 2018</v>
      </c>
    </row>
    <row r="9" spans="1:100" x14ac:dyDescent="0.25">
      <c r="A9" s="166" t="s">
        <v>10</v>
      </c>
      <c r="B9" s="155" t="str">
        <f>+'2.2.3.1.1'!B9</f>
        <v>octubre 2018</v>
      </c>
    </row>
    <row r="10" spans="1:100" x14ac:dyDescent="0.25">
      <c r="A10" s="166"/>
      <c r="B10" s="167"/>
    </row>
    <row r="11" spans="1:100" ht="15.75" thickBot="1" x14ac:dyDescent="0.3"/>
    <row r="12" spans="1:100" ht="21" customHeight="1" x14ac:dyDescent="0.25">
      <c r="A12" s="332" t="s">
        <v>11</v>
      </c>
      <c r="B12" s="356"/>
      <c r="C12" s="344" t="s">
        <v>12</v>
      </c>
      <c r="D12" s="345"/>
      <c r="E12" s="345"/>
      <c r="F12" s="345"/>
      <c r="G12" s="345"/>
      <c r="H12" s="346"/>
      <c r="I12" s="341" t="s">
        <v>13</v>
      </c>
      <c r="J12" s="343"/>
      <c r="K12" s="343"/>
      <c r="L12" s="343"/>
      <c r="M12" s="343"/>
      <c r="N12" s="343"/>
      <c r="O12" s="338"/>
      <c r="P12" s="341" t="s">
        <v>14</v>
      </c>
      <c r="Q12" s="343"/>
      <c r="R12" s="343"/>
      <c r="S12" s="343"/>
      <c r="T12" s="338"/>
      <c r="U12" s="341" t="s">
        <v>15</v>
      </c>
      <c r="V12" s="343"/>
      <c r="W12" s="338"/>
      <c r="X12" s="341" t="s">
        <v>116</v>
      </c>
      <c r="Y12" s="343"/>
      <c r="Z12" s="343"/>
      <c r="AA12" s="343"/>
      <c r="AB12" s="343"/>
      <c r="AC12" s="343"/>
      <c r="AD12" s="343"/>
      <c r="AE12" s="343"/>
      <c r="AF12" s="343"/>
      <c r="AG12" s="343"/>
      <c r="AH12" s="343"/>
      <c r="AI12" s="342"/>
      <c r="AJ12" s="338"/>
      <c r="AK12" s="341" t="s">
        <v>16</v>
      </c>
      <c r="AL12" s="338"/>
      <c r="AM12" s="341" t="s">
        <v>17</v>
      </c>
      <c r="AN12" s="343"/>
      <c r="AO12" s="343"/>
      <c r="AP12" s="343"/>
      <c r="AQ12" s="343"/>
      <c r="AR12" s="343"/>
      <c r="AS12" s="343"/>
      <c r="AT12" s="343"/>
      <c r="AU12" s="343"/>
      <c r="AV12" s="343"/>
      <c r="AW12" s="338"/>
      <c r="AX12" s="341" t="s">
        <v>18</v>
      </c>
      <c r="AY12" s="343"/>
      <c r="AZ12" s="343"/>
      <c r="BA12" s="343"/>
      <c r="BB12" s="343"/>
      <c r="BC12" s="343"/>
      <c r="BD12" s="343"/>
      <c r="BE12" s="338"/>
      <c r="BF12" s="341" t="s">
        <v>19</v>
      </c>
      <c r="BG12" s="343"/>
      <c r="BH12" s="343"/>
      <c r="BI12" s="343"/>
      <c r="BJ12" s="343"/>
      <c r="BK12" s="343"/>
      <c r="BL12" s="343"/>
      <c r="BM12" s="343"/>
      <c r="BN12" s="343"/>
      <c r="BO12" s="343"/>
      <c r="BP12" s="343"/>
      <c r="BQ12" s="343"/>
      <c r="BR12" s="343"/>
      <c r="BS12" s="343"/>
      <c r="BT12" s="343"/>
      <c r="BU12" s="338"/>
      <c r="BV12" s="341" t="s">
        <v>20</v>
      </c>
      <c r="BW12" s="343"/>
      <c r="BX12" s="343"/>
      <c r="BY12" s="343"/>
      <c r="BZ12" s="343"/>
      <c r="CA12" s="343"/>
      <c r="CB12" s="338"/>
      <c r="CC12" s="341" t="s">
        <v>21</v>
      </c>
      <c r="CD12" s="343"/>
      <c r="CE12" s="343"/>
      <c r="CF12" s="343"/>
      <c r="CG12" s="338"/>
      <c r="CH12" s="341" t="s">
        <v>427</v>
      </c>
      <c r="CI12" s="343"/>
      <c r="CJ12" s="343"/>
      <c r="CK12" s="343"/>
      <c r="CL12" s="343"/>
      <c r="CM12" s="343"/>
      <c r="CN12" s="343"/>
      <c r="CO12" s="338"/>
      <c r="CP12" s="341" t="s">
        <v>22</v>
      </c>
      <c r="CQ12" s="343"/>
      <c r="CR12" s="343"/>
      <c r="CS12" s="338"/>
      <c r="CT12" s="337" t="s">
        <v>23</v>
      </c>
      <c r="CU12" s="338"/>
      <c r="CV12" s="330" t="s">
        <v>24</v>
      </c>
    </row>
    <row r="13" spans="1:100" ht="64.5" thickBot="1" x14ac:dyDescent="0.3">
      <c r="A13" s="181" t="s">
        <v>25</v>
      </c>
      <c r="B13" s="182" t="s">
        <v>26</v>
      </c>
      <c r="C13" s="183" t="s">
        <v>27</v>
      </c>
      <c r="D13" s="184" t="s">
        <v>28</v>
      </c>
      <c r="E13" s="185" t="s">
        <v>29</v>
      </c>
      <c r="F13" s="184" t="s">
        <v>30</v>
      </c>
      <c r="G13" s="184" t="s">
        <v>31</v>
      </c>
      <c r="H13" s="180" t="s">
        <v>32</v>
      </c>
      <c r="I13" s="186" t="s">
        <v>33</v>
      </c>
      <c r="J13" s="88" t="s">
        <v>34</v>
      </c>
      <c r="K13" s="88" t="s">
        <v>35</v>
      </c>
      <c r="L13" s="88" t="s">
        <v>36</v>
      </c>
      <c r="M13" s="88" t="s">
        <v>37</v>
      </c>
      <c r="N13" s="88" t="s">
        <v>38</v>
      </c>
      <c r="O13" s="180" t="s">
        <v>32</v>
      </c>
      <c r="P13" s="186" t="s">
        <v>39</v>
      </c>
      <c r="Q13" s="88" t="s">
        <v>40</v>
      </c>
      <c r="R13" s="88" t="s">
        <v>41</v>
      </c>
      <c r="S13" s="88" t="s">
        <v>42</v>
      </c>
      <c r="T13" s="180" t="s">
        <v>32</v>
      </c>
      <c r="U13" s="186" t="s">
        <v>43</v>
      </c>
      <c r="V13" s="88" t="s">
        <v>44</v>
      </c>
      <c r="W13" s="180" t="s">
        <v>32</v>
      </c>
      <c r="X13" s="186" t="s">
        <v>45</v>
      </c>
      <c r="Y13" s="88" t="s">
        <v>46</v>
      </c>
      <c r="Z13" s="88" t="s">
        <v>47</v>
      </c>
      <c r="AA13" s="88" t="s">
        <v>48</v>
      </c>
      <c r="AB13" s="88" t="s">
        <v>49</v>
      </c>
      <c r="AC13" s="88" t="s">
        <v>124</v>
      </c>
      <c r="AD13" s="88" t="s">
        <v>50</v>
      </c>
      <c r="AE13" s="88" t="s">
        <v>51</v>
      </c>
      <c r="AF13" s="88" t="s">
        <v>52</v>
      </c>
      <c r="AG13" s="88" t="s">
        <v>53</v>
      </c>
      <c r="AH13" s="88" t="s">
        <v>54</v>
      </c>
      <c r="AI13" s="88" t="s">
        <v>55</v>
      </c>
      <c r="AJ13" s="180" t="s">
        <v>56</v>
      </c>
      <c r="AK13" s="186" t="s">
        <v>16</v>
      </c>
      <c r="AL13" s="180" t="s">
        <v>56</v>
      </c>
      <c r="AM13" s="186" t="s">
        <v>57</v>
      </c>
      <c r="AN13" s="88" t="s">
        <v>58</v>
      </c>
      <c r="AO13" s="88" t="s">
        <v>59</v>
      </c>
      <c r="AP13" s="88" t="s">
        <v>60</v>
      </c>
      <c r="AQ13" s="88" t="s">
        <v>174</v>
      </c>
      <c r="AR13" s="88" t="s">
        <v>61</v>
      </c>
      <c r="AS13" s="88" t="s">
        <v>62</v>
      </c>
      <c r="AT13" s="88" t="s">
        <v>63</v>
      </c>
      <c r="AU13" s="88" t="s">
        <v>64</v>
      </c>
      <c r="AV13" s="88" t="s">
        <v>65</v>
      </c>
      <c r="AW13" s="180" t="s">
        <v>56</v>
      </c>
      <c r="AX13" s="186" t="s">
        <v>66</v>
      </c>
      <c r="AY13" s="88" t="s">
        <v>67</v>
      </c>
      <c r="AZ13" s="88" t="s">
        <v>68</v>
      </c>
      <c r="BA13" s="88" t="s">
        <v>69</v>
      </c>
      <c r="BB13" s="88" t="s">
        <v>70</v>
      </c>
      <c r="BC13" s="88" t="s">
        <v>71</v>
      </c>
      <c r="BD13" s="88" t="s">
        <v>72</v>
      </c>
      <c r="BE13" s="180" t="s">
        <v>56</v>
      </c>
      <c r="BF13" s="186" t="s">
        <v>73</v>
      </c>
      <c r="BG13" s="88" t="s">
        <v>74</v>
      </c>
      <c r="BH13" s="88" t="s">
        <v>75</v>
      </c>
      <c r="BI13" s="88" t="s">
        <v>76</v>
      </c>
      <c r="BJ13" s="88" t="s">
        <v>77</v>
      </c>
      <c r="BK13" s="88" t="s">
        <v>78</v>
      </c>
      <c r="BL13" s="88" t="s">
        <v>79</v>
      </c>
      <c r="BM13" s="88" t="s">
        <v>80</v>
      </c>
      <c r="BN13" s="88" t="s">
        <v>81</v>
      </c>
      <c r="BO13" s="88" t="s">
        <v>82</v>
      </c>
      <c r="BP13" s="88" t="s">
        <v>83</v>
      </c>
      <c r="BQ13" s="88" t="s">
        <v>84</v>
      </c>
      <c r="BR13" s="88" t="s">
        <v>85</v>
      </c>
      <c r="BS13" s="88" t="s">
        <v>86</v>
      </c>
      <c r="BT13" s="88" t="s">
        <v>87</v>
      </c>
      <c r="BU13" s="180" t="s">
        <v>56</v>
      </c>
      <c r="BV13" s="186" t="s">
        <v>88</v>
      </c>
      <c r="BW13" s="88" t="s">
        <v>89</v>
      </c>
      <c r="BX13" s="88" t="s">
        <v>90</v>
      </c>
      <c r="BY13" s="88" t="s">
        <v>91</v>
      </c>
      <c r="BZ13" s="88" t="s">
        <v>92</v>
      </c>
      <c r="CA13" s="88" t="s">
        <v>31</v>
      </c>
      <c r="CB13" s="180" t="s">
        <v>56</v>
      </c>
      <c r="CC13" s="186" t="s">
        <v>93</v>
      </c>
      <c r="CD13" s="88" t="s">
        <v>94</v>
      </c>
      <c r="CE13" s="88" t="s">
        <v>95</v>
      </c>
      <c r="CF13" s="88" t="s">
        <v>31</v>
      </c>
      <c r="CG13" s="180" t="s">
        <v>56</v>
      </c>
      <c r="CH13" s="186" t="s">
        <v>126</v>
      </c>
      <c r="CI13" s="88" t="s">
        <v>127</v>
      </c>
      <c r="CJ13" s="88" t="s">
        <v>128</v>
      </c>
      <c r="CK13" s="88" t="s">
        <v>129</v>
      </c>
      <c r="CL13" s="88" t="s">
        <v>97</v>
      </c>
      <c r="CM13" s="88" t="s">
        <v>96</v>
      </c>
      <c r="CN13" s="88" t="s">
        <v>31</v>
      </c>
      <c r="CO13" s="180" t="s">
        <v>56</v>
      </c>
      <c r="CP13" s="186" t="s">
        <v>98</v>
      </c>
      <c r="CQ13" s="88" t="s">
        <v>99</v>
      </c>
      <c r="CR13" s="88" t="s">
        <v>31</v>
      </c>
      <c r="CS13" s="180" t="s">
        <v>56</v>
      </c>
      <c r="CT13" s="187" t="s">
        <v>23</v>
      </c>
      <c r="CU13" s="180" t="s">
        <v>56</v>
      </c>
      <c r="CV13" s="357"/>
    </row>
    <row r="14" spans="1:100" ht="15" customHeight="1" x14ac:dyDescent="0.25">
      <c r="A14" s="358" t="s">
        <v>100</v>
      </c>
      <c r="B14" s="33" t="s">
        <v>101</v>
      </c>
      <c r="C14" s="34"/>
      <c r="D14" s="35"/>
      <c r="E14" s="52"/>
      <c r="F14" s="35">
        <v>0</v>
      </c>
      <c r="G14" s="36"/>
      <c r="H14" s="20">
        <f>SUM(C14:G14)</f>
        <v>0</v>
      </c>
      <c r="I14" s="52">
        <v>0</v>
      </c>
      <c r="J14" s="35"/>
      <c r="K14" s="35"/>
      <c r="L14" s="35"/>
      <c r="M14" s="35"/>
      <c r="N14" s="35"/>
      <c r="O14" s="20">
        <f>SUM(I14:N14)</f>
        <v>0</v>
      </c>
      <c r="P14" s="61"/>
      <c r="Q14" s="61">
        <v>6454</v>
      </c>
      <c r="R14" s="61"/>
      <c r="S14" s="61">
        <v>5228</v>
      </c>
      <c r="T14" s="20">
        <f>SUM(P14:S14)</f>
        <v>11682</v>
      </c>
      <c r="U14" s="52"/>
      <c r="V14" s="22"/>
      <c r="W14" s="20">
        <v>0</v>
      </c>
      <c r="X14" s="52"/>
      <c r="Y14" s="22"/>
      <c r="Z14" s="22"/>
      <c r="AA14" s="22"/>
      <c r="AB14" s="22"/>
      <c r="AC14" s="22"/>
      <c r="AD14" s="35"/>
      <c r="AE14" s="22"/>
      <c r="AF14" s="22"/>
      <c r="AG14" s="22"/>
      <c r="AH14" s="22"/>
      <c r="AI14" s="22"/>
      <c r="AJ14" s="20">
        <v>44061</v>
      </c>
      <c r="AK14" s="35">
        <v>0</v>
      </c>
      <c r="AL14" s="20">
        <f>+AK14</f>
        <v>0</v>
      </c>
      <c r="AM14" s="35">
        <v>0</v>
      </c>
      <c r="AN14" s="22">
        <v>0</v>
      </c>
      <c r="AO14" s="35"/>
      <c r="AP14" s="35">
        <v>15102</v>
      </c>
      <c r="AQ14" s="35"/>
      <c r="AR14" s="35"/>
      <c r="AS14" s="35"/>
      <c r="AT14" s="35"/>
      <c r="AU14" s="35">
        <v>0</v>
      </c>
      <c r="AV14" s="35"/>
      <c r="AW14" s="20">
        <f>SUM(AM14:AV14)</f>
        <v>15102</v>
      </c>
      <c r="AX14" s="52"/>
      <c r="AY14" s="35"/>
      <c r="AZ14" s="35"/>
      <c r="BA14" s="35"/>
      <c r="BB14" s="35"/>
      <c r="BC14" s="35"/>
      <c r="BD14" s="35"/>
      <c r="BE14" s="20">
        <f>SUM(AX14:BD14)</f>
        <v>0</v>
      </c>
      <c r="BF14" s="35">
        <v>0</v>
      </c>
      <c r="BG14" s="359">
        <v>52491</v>
      </c>
      <c r="BH14" s="360"/>
      <c r="BI14" s="361"/>
      <c r="BJ14" s="52"/>
      <c r="BK14" s="52">
        <v>6665</v>
      </c>
      <c r="BL14" s="52">
        <v>214098</v>
      </c>
      <c r="BM14" s="35"/>
      <c r="BN14" s="35"/>
      <c r="BO14" s="35"/>
      <c r="BP14" s="22"/>
      <c r="BQ14" s="35">
        <v>0</v>
      </c>
      <c r="BR14" s="22"/>
      <c r="BS14" s="22"/>
      <c r="BT14" s="35">
        <v>0</v>
      </c>
      <c r="BU14" s="20">
        <f>SUM(BF14:BT14)</f>
        <v>273254</v>
      </c>
      <c r="BV14" s="52"/>
      <c r="BW14" s="35">
        <v>0</v>
      </c>
      <c r="BX14" s="35"/>
      <c r="BY14" s="35"/>
      <c r="BZ14" s="35"/>
      <c r="CA14" s="35">
        <v>0</v>
      </c>
      <c r="CB14" s="20">
        <f>SUM(BV14:CA14)</f>
        <v>0</v>
      </c>
      <c r="CC14" s="52"/>
      <c r="CD14" s="35">
        <v>0</v>
      </c>
      <c r="CE14" s="35"/>
      <c r="CF14" s="35"/>
      <c r="CG14" s="20">
        <f>SUM(CC14:CF14)</f>
        <v>0</v>
      </c>
      <c r="CH14" s="61"/>
      <c r="CI14" s="22"/>
      <c r="CJ14" s="35"/>
      <c r="CK14" s="35"/>
      <c r="CL14" s="35"/>
      <c r="CM14" s="35"/>
      <c r="CN14" s="35"/>
      <c r="CO14" s="20">
        <f>SUM(CH14:CN14)</f>
        <v>0</v>
      </c>
      <c r="CP14" s="61"/>
      <c r="CQ14" s="35"/>
      <c r="CR14" s="35"/>
      <c r="CS14" s="20">
        <v>23236</v>
      </c>
      <c r="CT14" s="52"/>
      <c r="CU14" s="20">
        <v>8616</v>
      </c>
      <c r="CV14" s="23">
        <f>+H14+O14+T14+W14+AJ14+AL14+AW14+BE14+BU14+CB14+CG14+CO14+CS14+CU14</f>
        <v>375951</v>
      </c>
    </row>
    <row r="15" spans="1:100" x14ac:dyDescent="0.25">
      <c r="A15" s="348"/>
      <c r="B15" s="2" t="s">
        <v>102</v>
      </c>
      <c r="C15" s="40"/>
      <c r="D15" s="41"/>
      <c r="E15" s="43"/>
      <c r="F15" s="41">
        <v>0</v>
      </c>
      <c r="G15" s="42"/>
      <c r="H15" s="7">
        <f t="shared" ref="H15:H78" si="0">SUM(C15:G15)</f>
        <v>0</v>
      </c>
      <c r="I15" s="43">
        <v>0</v>
      </c>
      <c r="J15" s="41"/>
      <c r="K15" s="41"/>
      <c r="L15" s="41"/>
      <c r="M15" s="41"/>
      <c r="N15" s="41"/>
      <c r="O15" s="7">
        <f t="shared" ref="O15:O78" si="1">SUM(I15:N15)</f>
        <v>0</v>
      </c>
      <c r="P15" s="62"/>
      <c r="Q15" s="62">
        <v>5600</v>
      </c>
      <c r="R15" s="62"/>
      <c r="S15" s="62">
        <v>6100</v>
      </c>
      <c r="T15" s="7">
        <f t="shared" ref="T15:T78" si="2">SUM(P15:S15)</f>
        <v>11700</v>
      </c>
      <c r="U15" s="43"/>
      <c r="V15" s="9"/>
      <c r="W15" s="7">
        <v>3700</v>
      </c>
      <c r="X15" s="43"/>
      <c r="Y15" s="9"/>
      <c r="Z15" s="9"/>
      <c r="AA15" s="9"/>
      <c r="AB15" s="9"/>
      <c r="AC15" s="9"/>
      <c r="AD15" s="41"/>
      <c r="AE15" s="9"/>
      <c r="AF15" s="9"/>
      <c r="AG15" s="9"/>
      <c r="AH15" s="9"/>
      <c r="AI15" s="9"/>
      <c r="AJ15" s="7">
        <v>19200</v>
      </c>
      <c r="AK15" s="41">
        <v>0</v>
      </c>
      <c r="AL15" s="7">
        <f t="shared" ref="AL15:AL78" si="3">+AK15</f>
        <v>0</v>
      </c>
      <c r="AM15" s="41">
        <v>0</v>
      </c>
      <c r="AN15" s="9">
        <v>0</v>
      </c>
      <c r="AO15" s="41"/>
      <c r="AP15" s="41">
        <v>15600</v>
      </c>
      <c r="AQ15" s="41"/>
      <c r="AR15" s="41"/>
      <c r="AS15" s="41"/>
      <c r="AT15" s="41"/>
      <c r="AU15" s="41">
        <v>0</v>
      </c>
      <c r="AV15" s="41"/>
      <c r="AW15" s="7">
        <f t="shared" ref="AW15:AW78" si="4">SUM(AM15:AV15)</f>
        <v>15600</v>
      </c>
      <c r="AX15" s="43"/>
      <c r="AY15" s="41"/>
      <c r="AZ15" s="41"/>
      <c r="BA15" s="41"/>
      <c r="BB15" s="41"/>
      <c r="BC15" s="41"/>
      <c r="BD15" s="41"/>
      <c r="BE15" s="7">
        <f t="shared" ref="BE15:BE78" si="5">SUM(AX15:BD15)</f>
        <v>0</v>
      </c>
      <c r="BF15" s="41">
        <v>0</v>
      </c>
      <c r="BG15" s="362">
        <v>65300</v>
      </c>
      <c r="BH15" s="363"/>
      <c r="BI15" s="364"/>
      <c r="BJ15" s="43"/>
      <c r="BK15" s="43">
        <v>5700</v>
      </c>
      <c r="BL15" s="43">
        <v>191000</v>
      </c>
      <c r="BM15" s="41"/>
      <c r="BN15" s="41"/>
      <c r="BO15" s="41"/>
      <c r="BP15" s="9"/>
      <c r="BQ15" s="41">
        <v>0</v>
      </c>
      <c r="BR15" s="9"/>
      <c r="BS15" s="9"/>
      <c r="BT15" s="41">
        <v>0</v>
      </c>
      <c r="BU15" s="7">
        <f t="shared" ref="BU15:BU78" si="6">SUM(BF15:BT15)</f>
        <v>262000</v>
      </c>
      <c r="BV15" s="43"/>
      <c r="BW15" s="41">
        <v>0</v>
      </c>
      <c r="BX15" s="41"/>
      <c r="BY15" s="41"/>
      <c r="BZ15" s="41"/>
      <c r="CA15" s="41">
        <v>0</v>
      </c>
      <c r="CB15" s="7">
        <f t="shared" ref="CB15:CB78" si="7">SUM(BV15:CA15)</f>
        <v>0</v>
      </c>
      <c r="CC15" s="43"/>
      <c r="CD15" s="41">
        <v>0</v>
      </c>
      <c r="CE15" s="41"/>
      <c r="CF15" s="41"/>
      <c r="CG15" s="7">
        <f t="shared" ref="CG15:CG78" si="8">SUM(CC15:CF15)</f>
        <v>0</v>
      </c>
      <c r="CH15" s="62"/>
      <c r="CI15" s="9"/>
      <c r="CJ15" s="41"/>
      <c r="CK15" s="41"/>
      <c r="CL15" s="41"/>
      <c r="CM15" s="41"/>
      <c r="CN15" s="41"/>
      <c r="CO15" s="7">
        <f t="shared" ref="CO15:CO78" si="9">SUM(CH15:CN15)</f>
        <v>0</v>
      </c>
      <c r="CP15" s="62"/>
      <c r="CQ15" s="41"/>
      <c r="CR15" s="41"/>
      <c r="CS15" s="7">
        <v>19100</v>
      </c>
      <c r="CT15" s="43"/>
      <c r="CU15" s="7">
        <v>4200</v>
      </c>
      <c r="CV15" s="10">
        <f t="shared" ref="CV15:CV77" si="10">+H15+O15+T15+W15+AJ15+AL15+AW15+BE15+BU15+CB15+CG15+CO15+CS15+CU15</f>
        <v>335500</v>
      </c>
    </row>
    <row r="16" spans="1:100" x14ac:dyDescent="0.25">
      <c r="A16" s="348"/>
      <c r="B16" s="2" t="s">
        <v>103</v>
      </c>
      <c r="C16" s="40"/>
      <c r="D16" s="41"/>
      <c r="E16" s="43"/>
      <c r="F16" s="41">
        <v>0</v>
      </c>
      <c r="G16" s="42"/>
      <c r="H16" s="7">
        <f t="shared" si="0"/>
        <v>0</v>
      </c>
      <c r="I16" s="43">
        <v>0</v>
      </c>
      <c r="J16" s="41"/>
      <c r="K16" s="41"/>
      <c r="L16" s="41"/>
      <c r="M16" s="41"/>
      <c r="N16" s="41"/>
      <c r="O16" s="7">
        <f t="shared" si="1"/>
        <v>0</v>
      </c>
      <c r="P16" s="62"/>
      <c r="Q16" s="62">
        <v>5200</v>
      </c>
      <c r="R16" s="62"/>
      <c r="S16" s="62">
        <v>5900</v>
      </c>
      <c r="T16" s="7">
        <f t="shared" si="2"/>
        <v>11100</v>
      </c>
      <c r="U16" s="43"/>
      <c r="V16" s="9"/>
      <c r="W16" s="7">
        <v>1400</v>
      </c>
      <c r="X16" s="43"/>
      <c r="Y16" s="9"/>
      <c r="Z16" s="9"/>
      <c r="AA16" s="9"/>
      <c r="AB16" s="9"/>
      <c r="AC16" s="9"/>
      <c r="AD16" s="41"/>
      <c r="AE16" s="9"/>
      <c r="AF16" s="9"/>
      <c r="AG16" s="9"/>
      <c r="AH16" s="9"/>
      <c r="AI16" s="9"/>
      <c r="AJ16" s="7">
        <v>23300</v>
      </c>
      <c r="AK16" s="41">
        <v>0</v>
      </c>
      <c r="AL16" s="7">
        <f t="shared" si="3"/>
        <v>0</v>
      </c>
      <c r="AM16" s="41">
        <v>0</v>
      </c>
      <c r="AN16" s="9">
        <v>0</v>
      </c>
      <c r="AO16" s="41"/>
      <c r="AP16" s="41">
        <v>18900</v>
      </c>
      <c r="AQ16" s="41"/>
      <c r="AR16" s="41"/>
      <c r="AS16" s="41"/>
      <c r="AT16" s="41"/>
      <c r="AU16" s="41">
        <v>0</v>
      </c>
      <c r="AV16" s="41"/>
      <c r="AW16" s="7">
        <f t="shared" si="4"/>
        <v>18900</v>
      </c>
      <c r="AX16" s="43"/>
      <c r="AY16" s="41"/>
      <c r="AZ16" s="41"/>
      <c r="BA16" s="41"/>
      <c r="BB16" s="41"/>
      <c r="BC16" s="41"/>
      <c r="BD16" s="41"/>
      <c r="BE16" s="7">
        <f t="shared" si="5"/>
        <v>0</v>
      </c>
      <c r="BF16" s="41">
        <v>0</v>
      </c>
      <c r="BG16" s="362">
        <v>62200</v>
      </c>
      <c r="BH16" s="363"/>
      <c r="BI16" s="364"/>
      <c r="BJ16" s="43"/>
      <c r="BK16" s="43">
        <v>6500</v>
      </c>
      <c r="BL16" s="43">
        <v>238900</v>
      </c>
      <c r="BM16" s="41"/>
      <c r="BN16" s="41"/>
      <c r="BO16" s="41"/>
      <c r="BP16" s="9"/>
      <c r="BQ16" s="41">
        <v>0</v>
      </c>
      <c r="BR16" s="9"/>
      <c r="BS16" s="9"/>
      <c r="BT16" s="41">
        <v>0</v>
      </c>
      <c r="BU16" s="7">
        <f t="shared" si="6"/>
        <v>307600</v>
      </c>
      <c r="BV16" s="43"/>
      <c r="BW16" s="41">
        <v>0</v>
      </c>
      <c r="BX16" s="41"/>
      <c r="BY16" s="41"/>
      <c r="BZ16" s="41"/>
      <c r="CA16" s="41">
        <v>0</v>
      </c>
      <c r="CB16" s="7">
        <f t="shared" si="7"/>
        <v>0</v>
      </c>
      <c r="CC16" s="43"/>
      <c r="CD16" s="41">
        <v>0</v>
      </c>
      <c r="CE16" s="41"/>
      <c r="CF16" s="41"/>
      <c r="CG16" s="7">
        <f t="shared" si="8"/>
        <v>0</v>
      </c>
      <c r="CH16" s="62"/>
      <c r="CI16" s="9"/>
      <c r="CJ16" s="41"/>
      <c r="CK16" s="41"/>
      <c r="CL16" s="41"/>
      <c r="CM16" s="41"/>
      <c r="CN16" s="41"/>
      <c r="CO16" s="7">
        <f t="shared" si="9"/>
        <v>0</v>
      </c>
      <c r="CP16" s="62"/>
      <c r="CQ16" s="41"/>
      <c r="CR16" s="41"/>
      <c r="CS16" s="7">
        <v>20600</v>
      </c>
      <c r="CT16" s="43"/>
      <c r="CU16" s="7">
        <v>7000</v>
      </c>
      <c r="CV16" s="10">
        <f t="shared" si="10"/>
        <v>389900</v>
      </c>
    </row>
    <row r="17" spans="1:100" x14ac:dyDescent="0.25">
      <c r="A17" s="348"/>
      <c r="B17" s="2" t="s">
        <v>104</v>
      </c>
      <c r="C17" s="40"/>
      <c r="D17" s="41"/>
      <c r="E17" s="43"/>
      <c r="F17" s="41">
        <v>0</v>
      </c>
      <c r="G17" s="42"/>
      <c r="H17" s="7">
        <f t="shared" si="0"/>
        <v>0</v>
      </c>
      <c r="I17" s="43">
        <v>0</v>
      </c>
      <c r="J17" s="41"/>
      <c r="K17" s="41"/>
      <c r="L17" s="41"/>
      <c r="M17" s="41"/>
      <c r="N17" s="41"/>
      <c r="O17" s="7">
        <f t="shared" si="1"/>
        <v>0</v>
      </c>
      <c r="P17" s="62"/>
      <c r="Q17" s="62">
        <v>8100</v>
      </c>
      <c r="R17" s="62"/>
      <c r="S17" s="62">
        <v>5000</v>
      </c>
      <c r="T17" s="7">
        <f t="shared" si="2"/>
        <v>13100</v>
      </c>
      <c r="U17" s="43"/>
      <c r="V17" s="9"/>
      <c r="W17" s="7">
        <v>3200</v>
      </c>
      <c r="X17" s="43"/>
      <c r="Y17" s="9"/>
      <c r="Z17" s="9"/>
      <c r="AA17" s="9"/>
      <c r="AB17" s="9"/>
      <c r="AC17" s="9"/>
      <c r="AD17" s="41"/>
      <c r="AE17" s="9"/>
      <c r="AF17" s="9"/>
      <c r="AG17" s="9"/>
      <c r="AH17" s="9"/>
      <c r="AI17" s="9"/>
      <c r="AJ17" s="7">
        <v>20700</v>
      </c>
      <c r="AK17" s="41">
        <v>0</v>
      </c>
      <c r="AL17" s="7">
        <f t="shared" si="3"/>
        <v>0</v>
      </c>
      <c r="AM17" s="41">
        <v>0</v>
      </c>
      <c r="AN17" s="9">
        <v>0</v>
      </c>
      <c r="AO17" s="41"/>
      <c r="AP17" s="41">
        <v>19200</v>
      </c>
      <c r="AQ17" s="41"/>
      <c r="AR17" s="41"/>
      <c r="AS17" s="41"/>
      <c r="AT17" s="41"/>
      <c r="AU17" s="41">
        <v>0</v>
      </c>
      <c r="AV17" s="41"/>
      <c r="AW17" s="7">
        <f t="shared" si="4"/>
        <v>19200</v>
      </c>
      <c r="AX17" s="43"/>
      <c r="AY17" s="41"/>
      <c r="AZ17" s="41"/>
      <c r="BA17" s="41"/>
      <c r="BB17" s="41"/>
      <c r="BC17" s="41"/>
      <c r="BD17" s="41"/>
      <c r="BE17" s="7">
        <f t="shared" si="5"/>
        <v>0</v>
      </c>
      <c r="BF17" s="41">
        <v>0</v>
      </c>
      <c r="BG17" s="362">
        <v>68500</v>
      </c>
      <c r="BH17" s="363"/>
      <c r="BI17" s="364"/>
      <c r="BJ17" s="43"/>
      <c r="BK17" s="43">
        <v>6400</v>
      </c>
      <c r="BL17" s="43">
        <v>226600</v>
      </c>
      <c r="BM17" s="41"/>
      <c r="BN17" s="41"/>
      <c r="BO17" s="41"/>
      <c r="BP17" s="9"/>
      <c r="BQ17" s="41">
        <v>0</v>
      </c>
      <c r="BR17" s="9"/>
      <c r="BS17" s="9"/>
      <c r="BT17" s="41">
        <v>0</v>
      </c>
      <c r="BU17" s="7">
        <f t="shared" si="6"/>
        <v>301500</v>
      </c>
      <c r="BV17" s="43"/>
      <c r="BW17" s="41">
        <v>0</v>
      </c>
      <c r="BX17" s="41"/>
      <c r="BY17" s="41"/>
      <c r="BZ17" s="41"/>
      <c r="CA17" s="41">
        <v>0</v>
      </c>
      <c r="CB17" s="7">
        <f t="shared" si="7"/>
        <v>0</v>
      </c>
      <c r="CC17" s="43"/>
      <c r="CD17" s="41">
        <v>0</v>
      </c>
      <c r="CE17" s="41"/>
      <c r="CF17" s="41"/>
      <c r="CG17" s="7">
        <f t="shared" si="8"/>
        <v>0</v>
      </c>
      <c r="CH17" s="62"/>
      <c r="CI17" s="9"/>
      <c r="CJ17" s="41"/>
      <c r="CK17" s="41"/>
      <c r="CL17" s="41"/>
      <c r="CM17" s="41"/>
      <c r="CN17" s="41"/>
      <c r="CO17" s="7">
        <f t="shared" si="9"/>
        <v>0</v>
      </c>
      <c r="CP17" s="62"/>
      <c r="CQ17" s="41"/>
      <c r="CR17" s="41"/>
      <c r="CS17" s="7">
        <v>19600</v>
      </c>
      <c r="CT17" s="43"/>
      <c r="CU17" s="7">
        <v>8400</v>
      </c>
      <c r="CV17" s="10">
        <f t="shared" si="10"/>
        <v>385700</v>
      </c>
    </row>
    <row r="18" spans="1:100" x14ac:dyDescent="0.25">
      <c r="A18" s="348"/>
      <c r="B18" s="2" t="s">
        <v>105</v>
      </c>
      <c r="C18" s="40"/>
      <c r="D18" s="41"/>
      <c r="E18" s="43"/>
      <c r="F18" s="41">
        <v>0</v>
      </c>
      <c r="G18" s="42"/>
      <c r="H18" s="7">
        <f t="shared" si="0"/>
        <v>0</v>
      </c>
      <c r="I18" s="43">
        <v>0</v>
      </c>
      <c r="J18" s="41"/>
      <c r="K18" s="41"/>
      <c r="L18" s="41"/>
      <c r="M18" s="41"/>
      <c r="N18" s="41"/>
      <c r="O18" s="7">
        <f t="shared" si="1"/>
        <v>0</v>
      </c>
      <c r="P18" s="62"/>
      <c r="Q18" s="62">
        <v>8900</v>
      </c>
      <c r="R18" s="62"/>
      <c r="S18" s="62">
        <v>6700</v>
      </c>
      <c r="T18" s="7">
        <f t="shared" si="2"/>
        <v>15600</v>
      </c>
      <c r="U18" s="43"/>
      <c r="V18" s="9"/>
      <c r="W18" s="7">
        <v>800</v>
      </c>
      <c r="X18" s="43"/>
      <c r="Y18" s="9"/>
      <c r="Z18" s="9"/>
      <c r="AA18" s="9"/>
      <c r="AB18" s="9"/>
      <c r="AC18" s="9"/>
      <c r="AD18" s="41"/>
      <c r="AE18" s="9"/>
      <c r="AF18" s="9"/>
      <c r="AG18" s="9"/>
      <c r="AH18" s="9"/>
      <c r="AI18" s="9"/>
      <c r="AJ18" s="7">
        <v>36400</v>
      </c>
      <c r="AK18" s="41">
        <v>0</v>
      </c>
      <c r="AL18" s="7">
        <f t="shared" si="3"/>
        <v>0</v>
      </c>
      <c r="AM18" s="41">
        <v>0</v>
      </c>
      <c r="AN18" s="9">
        <v>0</v>
      </c>
      <c r="AO18" s="41"/>
      <c r="AP18" s="41">
        <v>16900</v>
      </c>
      <c r="AQ18" s="41"/>
      <c r="AR18" s="41"/>
      <c r="AS18" s="41"/>
      <c r="AT18" s="41"/>
      <c r="AU18" s="41">
        <v>0</v>
      </c>
      <c r="AV18" s="41"/>
      <c r="AW18" s="7">
        <f t="shared" si="4"/>
        <v>16900</v>
      </c>
      <c r="AX18" s="43"/>
      <c r="AY18" s="41"/>
      <c r="AZ18" s="41"/>
      <c r="BA18" s="41"/>
      <c r="BB18" s="41"/>
      <c r="BC18" s="41"/>
      <c r="BD18" s="41"/>
      <c r="BE18" s="7">
        <f t="shared" si="5"/>
        <v>0</v>
      </c>
      <c r="BF18" s="41">
        <v>0</v>
      </c>
      <c r="BG18" s="362">
        <v>71700</v>
      </c>
      <c r="BH18" s="363"/>
      <c r="BI18" s="364"/>
      <c r="BJ18" s="43"/>
      <c r="BK18" s="43">
        <v>6400</v>
      </c>
      <c r="BL18" s="43">
        <v>198500</v>
      </c>
      <c r="BM18" s="41"/>
      <c r="BN18" s="41"/>
      <c r="BO18" s="41"/>
      <c r="BP18" s="9"/>
      <c r="BQ18" s="41">
        <v>0</v>
      </c>
      <c r="BR18" s="9"/>
      <c r="BS18" s="9"/>
      <c r="BT18" s="41">
        <v>0</v>
      </c>
      <c r="BU18" s="7">
        <f t="shared" si="6"/>
        <v>276600</v>
      </c>
      <c r="BV18" s="43"/>
      <c r="BW18" s="41">
        <v>0</v>
      </c>
      <c r="BX18" s="41"/>
      <c r="BY18" s="41"/>
      <c r="BZ18" s="41"/>
      <c r="CA18" s="41">
        <v>0</v>
      </c>
      <c r="CB18" s="7">
        <f t="shared" si="7"/>
        <v>0</v>
      </c>
      <c r="CC18" s="43"/>
      <c r="CD18" s="41">
        <v>0</v>
      </c>
      <c r="CE18" s="41"/>
      <c r="CF18" s="41"/>
      <c r="CG18" s="7">
        <f t="shared" si="8"/>
        <v>0</v>
      </c>
      <c r="CH18" s="62"/>
      <c r="CI18" s="9"/>
      <c r="CJ18" s="41"/>
      <c r="CK18" s="41"/>
      <c r="CL18" s="41"/>
      <c r="CM18" s="41"/>
      <c r="CN18" s="41"/>
      <c r="CO18" s="7">
        <f t="shared" si="9"/>
        <v>0</v>
      </c>
      <c r="CP18" s="62"/>
      <c r="CQ18" s="41"/>
      <c r="CR18" s="41"/>
      <c r="CS18" s="7">
        <v>23200</v>
      </c>
      <c r="CT18" s="43"/>
      <c r="CU18" s="7">
        <v>10300</v>
      </c>
      <c r="CV18" s="10">
        <f t="shared" si="10"/>
        <v>379800</v>
      </c>
    </row>
    <row r="19" spans="1:100" x14ac:dyDescent="0.25">
      <c r="A19" s="348"/>
      <c r="B19" s="2" t="s">
        <v>106</v>
      </c>
      <c r="C19" s="40"/>
      <c r="D19" s="41"/>
      <c r="E19" s="43"/>
      <c r="F19" s="41">
        <v>0</v>
      </c>
      <c r="G19" s="42"/>
      <c r="H19" s="7">
        <f t="shared" si="0"/>
        <v>0</v>
      </c>
      <c r="I19" s="43">
        <v>0</v>
      </c>
      <c r="J19" s="41"/>
      <c r="K19" s="41"/>
      <c r="L19" s="41"/>
      <c r="M19" s="41"/>
      <c r="N19" s="41"/>
      <c r="O19" s="7">
        <f t="shared" si="1"/>
        <v>0</v>
      </c>
      <c r="P19" s="62"/>
      <c r="Q19" s="62">
        <v>11000</v>
      </c>
      <c r="R19" s="62"/>
      <c r="S19" s="62">
        <v>5900</v>
      </c>
      <c r="T19" s="7">
        <f t="shared" si="2"/>
        <v>16900</v>
      </c>
      <c r="U19" s="43"/>
      <c r="V19" s="9"/>
      <c r="W19" s="7">
        <v>1600</v>
      </c>
      <c r="X19" s="43"/>
      <c r="Y19" s="9"/>
      <c r="Z19" s="9"/>
      <c r="AA19" s="9"/>
      <c r="AB19" s="9"/>
      <c r="AC19" s="9"/>
      <c r="AD19" s="41"/>
      <c r="AE19" s="9"/>
      <c r="AF19" s="9"/>
      <c r="AG19" s="9"/>
      <c r="AH19" s="9"/>
      <c r="AI19" s="9"/>
      <c r="AJ19" s="7">
        <v>24000</v>
      </c>
      <c r="AK19" s="41">
        <v>0</v>
      </c>
      <c r="AL19" s="7">
        <f t="shared" si="3"/>
        <v>0</v>
      </c>
      <c r="AM19" s="41">
        <v>0</v>
      </c>
      <c r="AN19" s="9">
        <v>0</v>
      </c>
      <c r="AO19" s="41"/>
      <c r="AP19" s="41">
        <v>13600</v>
      </c>
      <c r="AQ19" s="41"/>
      <c r="AR19" s="41"/>
      <c r="AS19" s="41"/>
      <c r="AT19" s="41"/>
      <c r="AU19" s="41">
        <v>0</v>
      </c>
      <c r="AV19" s="41"/>
      <c r="AW19" s="7">
        <f t="shared" si="4"/>
        <v>13600</v>
      </c>
      <c r="AX19" s="43"/>
      <c r="AY19" s="41"/>
      <c r="AZ19" s="41"/>
      <c r="BA19" s="41"/>
      <c r="BB19" s="41"/>
      <c r="BC19" s="41"/>
      <c r="BD19" s="41"/>
      <c r="BE19" s="7">
        <f t="shared" si="5"/>
        <v>0</v>
      </c>
      <c r="BF19" s="41">
        <v>0</v>
      </c>
      <c r="BG19" s="362">
        <v>50300</v>
      </c>
      <c r="BH19" s="363"/>
      <c r="BI19" s="364"/>
      <c r="BJ19" s="43"/>
      <c r="BK19" s="43">
        <v>7400</v>
      </c>
      <c r="BL19" s="43">
        <v>138400</v>
      </c>
      <c r="BM19" s="41"/>
      <c r="BN19" s="41"/>
      <c r="BO19" s="41"/>
      <c r="BP19" s="9"/>
      <c r="BQ19" s="41">
        <v>0</v>
      </c>
      <c r="BR19" s="9"/>
      <c r="BS19" s="9"/>
      <c r="BT19" s="41">
        <v>0</v>
      </c>
      <c r="BU19" s="7">
        <f t="shared" si="6"/>
        <v>196100</v>
      </c>
      <c r="BV19" s="43"/>
      <c r="BW19" s="41">
        <v>0</v>
      </c>
      <c r="BX19" s="41"/>
      <c r="BY19" s="41"/>
      <c r="BZ19" s="41"/>
      <c r="CA19" s="41">
        <v>0</v>
      </c>
      <c r="CB19" s="7">
        <f t="shared" si="7"/>
        <v>0</v>
      </c>
      <c r="CC19" s="43"/>
      <c r="CD19" s="41">
        <v>0</v>
      </c>
      <c r="CE19" s="41"/>
      <c r="CF19" s="41"/>
      <c r="CG19" s="7">
        <f t="shared" si="8"/>
        <v>0</v>
      </c>
      <c r="CH19" s="62"/>
      <c r="CI19" s="9"/>
      <c r="CJ19" s="41"/>
      <c r="CK19" s="41"/>
      <c r="CL19" s="41"/>
      <c r="CM19" s="41"/>
      <c r="CN19" s="41"/>
      <c r="CO19" s="7">
        <f t="shared" si="9"/>
        <v>0</v>
      </c>
      <c r="CP19" s="62"/>
      <c r="CQ19" s="41"/>
      <c r="CR19" s="41"/>
      <c r="CS19" s="7">
        <v>21400</v>
      </c>
      <c r="CT19" s="43"/>
      <c r="CU19" s="7">
        <v>5100</v>
      </c>
      <c r="CV19" s="10">
        <f t="shared" si="10"/>
        <v>278700</v>
      </c>
    </row>
    <row r="20" spans="1:100" x14ac:dyDescent="0.25">
      <c r="A20" s="348"/>
      <c r="B20" s="2" t="s">
        <v>107</v>
      </c>
      <c r="C20" s="40"/>
      <c r="D20" s="41"/>
      <c r="E20" s="43"/>
      <c r="F20" s="41">
        <v>0</v>
      </c>
      <c r="G20" s="42"/>
      <c r="H20" s="7">
        <f t="shared" si="0"/>
        <v>0</v>
      </c>
      <c r="I20" s="43">
        <v>0</v>
      </c>
      <c r="J20" s="41"/>
      <c r="K20" s="41"/>
      <c r="L20" s="41"/>
      <c r="M20" s="41"/>
      <c r="N20" s="41"/>
      <c r="O20" s="7">
        <f t="shared" si="1"/>
        <v>0</v>
      </c>
      <c r="P20" s="62"/>
      <c r="Q20" s="62">
        <v>6500</v>
      </c>
      <c r="R20" s="62"/>
      <c r="S20" s="62">
        <v>7700</v>
      </c>
      <c r="T20" s="7">
        <f t="shared" si="2"/>
        <v>14200</v>
      </c>
      <c r="U20" s="43"/>
      <c r="V20" s="9"/>
      <c r="W20" s="7">
        <v>400</v>
      </c>
      <c r="X20" s="43"/>
      <c r="Y20" s="9"/>
      <c r="Z20" s="9"/>
      <c r="AA20" s="9"/>
      <c r="AB20" s="9"/>
      <c r="AC20" s="9"/>
      <c r="AD20" s="41"/>
      <c r="AE20" s="9"/>
      <c r="AF20" s="9"/>
      <c r="AG20" s="9"/>
      <c r="AH20" s="9"/>
      <c r="AI20" s="9"/>
      <c r="AJ20" s="7">
        <v>9200</v>
      </c>
      <c r="AK20" s="41">
        <v>0</v>
      </c>
      <c r="AL20" s="7">
        <f t="shared" si="3"/>
        <v>0</v>
      </c>
      <c r="AM20" s="41">
        <v>0</v>
      </c>
      <c r="AN20" s="9">
        <v>0</v>
      </c>
      <c r="AO20" s="41"/>
      <c r="AP20" s="41">
        <v>17100</v>
      </c>
      <c r="AQ20" s="41"/>
      <c r="AR20" s="41"/>
      <c r="AS20" s="41"/>
      <c r="AT20" s="41"/>
      <c r="AU20" s="41">
        <v>0</v>
      </c>
      <c r="AV20" s="41"/>
      <c r="AW20" s="7">
        <f t="shared" si="4"/>
        <v>17100</v>
      </c>
      <c r="AX20" s="43"/>
      <c r="AY20" s="41"/>
      <c r="AZ20" s="41"/>
      <c r="BA20" s="41"/>
      <c r="BB20" s="41"/>
      <c r="BC20" s="41"/>
      <c r="BD20" s="41"/>
      <c r="BE20" s="7">
        <f t="shared" si="5"/>
        <v>0</v>
      </c>
      <c r="BF20" s="41">
        <v>0</v>
      </c>
      <c r="BG20" s="362">
        <v>75200</v>
      </c>
      <c r="BH20" s="363"/>
      <c r="BI20" s="364"/>
      <c r="BJ20" s="43"/>
      <c r="BK20" s="43">
        <v>7600</v>
      </c>
      <c r="BL20" s="43">
        <v>188300</v>
      </c>
      <c r="BM20" s="41"/>
      <c r="BN20" s="41"/>
      <c r="BO20" s="41"/>
      <c r="BP20" s="9"/>
      <c r="BQ20" s="41">
        <v>0</v>
      </c>
      <c r="BR20" s="9"/>
      <c r="BS20" s="9"/>
      <c r="BT20" s="41">
        <v>0</v>
      </c>
      <c r="BU20" s="7">
        <f t="shared" si="6"/>
        <v>271100</v>
      </c>
      <c r="BV20" s="43"/>
      <c r="BW20" s="41">
        <v>0</v>
      </c>
      <c r="BX20" s="41"/>
      <c r="BY20" s="41"/>
      <c r="BZ20" s="41"/>
      <c r="CA20" s="41">
        <v>0</v>
      </c>
      <c r="CB20" s="7">
        <f t="shared" si="7"/>
        <v>0</v>
      </c>
      <c r="CC20" s="43"/>
      <c r="CD20" s="41">
        <v>0</v>
      </c>
      <c r="CE20" s="41"/>
      <c r="CF20" s="41"/>
      <c r="CG20" s="7">
        <f t="shared" si="8"/>
        <v>0</v>
      </c>
      <c r="CH20" s="62"/>
      <c r="CI20" s="9"/>
      <c r="CJ20" s="41"/>
      <c r="CK20" s="41"/>
      <c r="CL20" s="41"/>
      <c r="CM20" s="41"/>
      <c r="CN20" s="41"/>
      <c r="CO20" s="7">
        <f t="shared" si="9"/>
        <v>0</v>
      </c>
      <c r="CP20" s="62"/>
      <c r="CQ20" s="41"/>
      <c r="CR20" s="41"/>
      <c r="CS20" s="7">
        <v>27000</v>
      </c>
      <c r="CT20" s="43"/>
      <c r="CU20" s="7">
        <v>9200</v>
      </c>
      <c r="CV20" s="10">
        <f t="shared" si="10"/>
        <v>348200</v>
      </c>
    </row>
    <row r="21" spans="1:100" x14ac:dyDescent="0.25">
      <c r="A21" s="348"/>
      <c r="B21" s="2" t="s">
        <v>108</v>
      </c>
      <c r="C21" s="40"/>
      <c r="D21" s="41"/>
      <c r="E21" s="43"/>
      <c r="F21" s="41">
        <v>0</v>
      </c>
      <c r="G21" s="42"/>
      <c r="H21" s="7">
        <f t="shared" si="0"/>
        <v>0</v>
      </c>
      <c r="I21" s="43">
        <v>0</v>
      </c>
      <c r="J21" s="41"/>
      <c r="K21" s="41"/>
      <c r="L21" s="41"/>
      <c r="M21" s="41"/>
      <c r="N21" s="41"/>
      <c r="O21" s="7">
        <f t="shared" si="1"/>
        <v>0</v>
      </c>
      <c r="P21" s="62"/>
      <c r="Q21" s="62">
        <v>10600</v>
      </c>
      <c r="R21" s="62"/>
      <c r="S21" s="62">
        <v>6700</v>
      </c>
      <c r="T21" s="7">
        <f t="shared" si="2"/>
        <v>17300</v>
      </c>
      <c r="U21" s="43"/>
      <c r="V21" s="9"/>
      <c r="W21" s="7">
        <v>2800</v>
      </c>
      <c r="X21" s="43"/>
      <c r="Y21" s="9"/>
      <c r="Z21" s="9"/>
      <c r="AA21" s="9"/>
      <c r="AB21" s="9"/>
      <c r="AC21" s="9"/>
      <c r="AD21" s="41"/>
      <c r="AE21" s="9"/>
      <c r="AF21" s="9"/>
      <c r="AG21" s="9"/>
      <c r="AH21" s="9"/>
      <c r="AI21" s="9"/>
      <c r="AJ21" s="7">
        <v>6900</v>
      </c>
      <c r="AK21" s="41">
        <v>0</v>
      </c>
      <c r="AL21" s="7">
        <f t="shared" si="3"/>
        <v>0</v>
      </c>
      <c r="AM21" s="41">
        <v>0</v>
      </c>
      <c r="AN21" s="9">
        <v>0</v>
      </c>
      <c r="AO21" s="41"/>
      <c r="AP21" s="41">
        <v>18200</v>
      </c>
      <c r="AQ21" s="41"/>
      <c r="AR21" s="41"/>
      <c r="AS21" s="41"/>
      <c r="AT21" s="41"/>
      <c r="AU21" s="41">
        <v>0</v>
      </c>
      <c r="AV21" s="41"/>
      <c r="AW21" s="7">
        <f t="shared" si="4"/>
        <v>18200</v>
      </c>
      <c r="AX21" s="43"/>
      <c r="AY21" s="41"/>
      <c r="AZ21" s="41"/>
      <c r="BA21" s="41"/>
      <c r="BB21" s="41"/>
      <c r="BC21" s="41"/>
      <c r="BD21" s="41"/>
      <c r="BE21" s="7">
        <f t="shared" si="5"/>
        <v>0</v>
      </c>
      <c r="BF21" s="41">
        <v>0</v>
      </c>
      <c r="BG21" s="362">
        <v>76900</v>
      </c>
      <c r="BH21" s="363"/>
      <c r="BI21" s="364"/>
      <c r="BJ21" s="43"/>
      <c r="BK21" s="43">
        <v>7600</v>
      </c>
      <c r="BL21" s="43">
        <v>241500</v>
      </c>
      <c r="BM21" s="41"/>
      <c r="BN21" s="41"/>
      <c r="BO21" s="41"/>
      <c r="BP21" s="9"/>
      <c r="BQ21" s="41">
        <v>0</v>
      </c>
      <c r="BR21" s="9"/>
      <c r="BS21" s="9"/>
      <c r="BT21" s="41">
        <v>0</v>
      </c>
      <c r="BU21" s="7">
        <f t="shared" si="6"/>
        <v>326000</v>
      </c>
      <c r="BV21" s="43"/>
      <c r="BW21" s="41">
        <v>0</v>
      </c>
      <c r="BX21" s="41"/>
      <c r="BY21" s="41"/>
      <c r="BZ21" s="41"/>
      <c r="CA21" s="41">
        <v>0</v>
      </c>
      <c r="CB21" s="7">
        <f t="shared" si="7"/>
        <v>0</v>
      </c>
      <c r="CC21" s="43"/>
      <c r="CD21" s="41">
        <v>0</v>
      </c>
      <c r="CE21" s="41"/>
      <c r="CF21" s="41"/>
      <c r="CG21" s="7">
        <f t="shared" si="8"/>
        <v>0</v>
      </c>
      <c r="CH21" s="62"/>
      <c r="CI21" s="9"/>
      <c r="CJ21" s="41"/>
      <c r="CK21" s="41"/>
      <c r="CL21" s="41"/>
      <c r="CM21" s="41"/>
      <c r="CN21" s="41"/>
      <c r="CO21" s="7">
        <f t="shared" si="9"/>
        <v>0</v>
      </c>
      <c r="CP21" s="62"/>
      <c r="CQ21" s="41"/>
      <c r="CR21" s="41"/>
      <c r="CS21" s="7">
        <v>21000</v>
      </c>
      <c r="CT21" s="43"/>
      <c r="CU21" s="7">
        <v>10300</v>
      </c>
      <c r="CV21" s="10">
        <f t="shared" si="10"/>
        <v>402500</v>
      </c>
    </row>
    <row r="22" spans="1:100" x14ac:dyDescent="0.25">
      <c r="A22" s="348"/>
      <c r="B22" s="2" t="s">
        <v>109</v>
      </c>
      <c r="C22" s="40"/>
      <c r="D22" s="41"/>
      <c r="E22" s="43"/>
      <c r="F22" s="41">
        <v>0</v>
      </c>
      <c r="G22" s="42"/>
      <c r="H22" s="7">
        <f t="shared" si="0"/>
        <v>0</v>
      </c>
      <c r="I22" s="43">
        <v>0</v>
      </c>
      <c r="J22" s="41"/>
      <c r="K22" s="41"/>
      <c r="L22" s="41"/>
      <c r="M22" s="41"/>
      <c r="N22" s="41"/>
      <c r="O22" s="7">
        <f t="shared" si="1"/>
        <v>0</v>
      </c>
      <c r="P22" s="62"/>
      <c r="Q22" s="62">
        <v>12300</v>
      </c>
      <c r="R22" s="62"/>
      <c r="S22" s="62">
        <v>6300</v>
      </c>
      <c r="T22" s="7">
        <f t="shared" si="2"/>
        <v>18600</v>
      </c>
      <c r="U22" s="43"/>
      <c r="V22" s="9"/>
      <c r="W22" s="7">
        <v>1400</v>
      </c>
      <c r="X22" s="43"/>
      <c r="Y22" s="9"/>
      <c r="Z22" s="9"/>
      <c r="AA22" s="9"/>
      <c r="AB22" s="9"/>
      <c r="AC22" s="9"/>
      <c r="AD22" s="41"/>
      <c r="AE22" s="9"/>
      <c r="AF22" s="9"/>
      <c r="AG22" s="9"/>
      <c r="AH22" s="9"/>
      <c r="AI22" s="9"/>
      <c r="AJ22" s="7">
        <v>6200</v>
      </c>
      <c r="AK22" s="41">
        <v>0</v>
      </c>
      <c r="AL22" s="7">
        <f t="shared" si="3"/>
        <v>0</v>
      </c>
      <c r="AM22" s="41">
        <v>0</v>
      </c>
      <c r="AN22" s="9">
        <v>0</v>
      </c>
      <c r="AO22" s="41"/>
      <c r="AP22" s="41">
        <v>19900</v>
      </c>
      <c r="AQ22" s="41"/>
      <c r="AR22" s="41"/>
      <c r="AS22" s="41"/>
      <c r="AT22" s="41"/>
      <c r="AU22" s="41">
        <v>0</v>
      </c>
      <c r="AV22" s="41"/>
      <c r="AW22" s="7">
        <f t="shared" si="4"/>
        <v>19900</v>
      </c>
      <c r="AX22" s="43"/>
      <c r="AY22" s="41"/>
      <c r="AZ22" s="41"/>
      <c r="BA22" s="41"/>
      <c r="BB22" s="41"/>
      <c r="BC22" s="41"/>
      <c r="BD22" s="41"/>
      <c r="BE22" s="7">
        <f t="shared" si="5"/>
        <v>0</v>
      </c>
      <c r="BF22" s="41">
        <v>0</v>
      </c>
      <c r="BG22" s="362">
        <v>78900</v>
      </c>
      <c r="BH22" s="363"/>
      <c r="BI22" s="364"/>
      <c r="BJ22" s="43"/>
      <c r="BK22" s="43">
        <v>5900</v>
      </c>
      <c r="BL22" s="43">
        <v>232600</v>
      </c>
      <c r="BM22" s="41"/>
      <c r="BN22" s="41"/>
      <c r="BO22" s="41"/>
      <c r="BP22" s="9"/>
      <c r="BQ22" s="41">
        <v>0</v>
      </c>
      <c r="BR22" s="9"/>
      <c r="BS22" s="9"/>
      <c r="BT22" s="41">
        <v>0</v>
      </c>
      <c r="BU22" s="7">
        <f t="shared" si="6"/>
        <v>317400</v>
      </c>
      <c r="BV22" s="43"/>
      <c r="BW22" s="41">
        <v>0</v>
      </c>
      <c r="BX22" s="41"/>
      <c r="BY22" s="41"/>
      <c r="BZ22" s="41"/>
      <c r="CA22" s="41">
        <v>0</v>
      </c>
      <c r="CB22" s="7">
        <f t="shared" si="7"/>
        <v>0</v>
      </c>
      <c r="CC22" s="43"/>
      <c r="CD22" s="41">
        <v>0</v>
      </c>
      <c r="CE22" s="41"/>
      <c r="CF22" s="41"/>
      <c r="CG22" s="7">
        <f t="shared" si="8"/>
        <v>0</v>
      </c>
      <c r="CH22" s="62"/>
      <c r="CI22" s="9"/>
      <c r="CJ22" s="41"/>
      <c r="CK22" s="41"/>
      <c r="CL22" s="41"/>
      <c r="CM22" s="41"/>
      <c r="CN22" s="41"/>
      <c r="CO22" s="7">
        <f t="shared" si="9"/>
        <v>0</v>
      </c>
      <c r="CP22" s="62"/>
      <c r="CQ22" s="41"/>
      <c r="CR22" s="41"/>
      <c r="CS22" s="7">
        <v>22700</v>
      </c>
      <c r="CT22" s="43"/>
      <c r="CU22" s="7">
        <v>9000</v>
      </c>
      <c r="CV22" s="10">
        <f t="shared" si="10"/>
        <v>395200</v>
      </c>
    </row>
    <row r="23" spans="1:100" x14ac:dyDescent="0.25">
      <c r="A23" s="348"/>
      <c r="B23" s="2" t="s">
        <v>110</v>
      </c>
      <c r="C23" s="40"/>
      <c r="D23" s="41"/>
      <c r="E23" s="43"/>
      <c r="F23" s="41">
        <v>0</v>
      </c>
      <c r="G23" s="42"/>
      <c r="H23" s="7">
        <f t="shared" si="0"/>
        <v>0</v>
      </c>
      <c r="I23" s="43">
        <v>0</v>
      </c>
      <c r="J23" s="41"/>
      <c r="K23" s="41"/>
      <c r="L23" s="41"/>
      <c r="M23" s="41"/>
      <c r="N23" s="41"/>
      <c r="O23" s="7">
        <f t="shared" si="1"/>
        <v>0</v>
      </c>
      <c r="P23" s="62"/>
      <c r="Q23" s="62">
        <v>11800</v>
      </c>
      <c r="R23" s="62"/>
      <c r="S23" s="62">
        <v>6900</v>
      </c>
      <c r="T23" s="7">
        <f t="shared" si="2"/>
        <v>18700</v>
      </c>
      <c r="U23" s="43"/>
      <c r="V23" s="9"/>
      <c r="W23" s="7">
        <v>1900</v>
      </c>
      <c r="X23" s="43"/>
      <c r="Y23" s="9"/>
      <c r="Z23" s="9"/>
      <c r="AA23" s="9"/>
      <c r="AB23" s="9"/>
      <c r="AC23" s="9"/>
      <c r="AD23" s="41"/>
      <c r="AE23" s="9"/>
      <c r="AF23" s="9"/>
      <c r="AG23" s="9"/>
      <c r="AH23" s="9"/>
      <c r="AI23" s="9"/>
      <c r="AJ23" s="7">
        <v>900</v>
      </c>
      <c r="AK23" s="41">
        <v>0</v>
      </c>
      <c r="AL23" s="7">
        <f t="shared" si="3"/>
        <v>0</v>
      </c>
      <c r="AM23" s="41">
        <v>0</v>
      </c>
      <c r="AN23" s="9">
        <v>0</v>
      </c>
      <c r="AO23" s="41"/>
      <c r="AP23" s="41">
        <v>15500</v>
      </c>
      <c r="AQ23" s="41"/>
      <c r="AR23" s="41"/>
      <c r="AS23" s="41"/>
      <c r="AT23" s="41"/>
      <c r="AU23" s="41">
        <v>0</v>
      </c>
      <c r="AV23" s="41"/>
      <c r="AW23" s="7">
        <f t="shared" si="4"/>
        <v>15500</v>
      </c>
      <c r="AX23" s="43"/>
      <c r="AY23" s="41"/>
      <c r="AZ23" s="41"/>
      <c r="BA23" s="41"/>
      <c r="BB23" s="41"/>
      <c r="BC23" s="41"/>
      <c r="BD23" s="41"/>
      <c r="BE23" s="7">
        <f t="shared" si="5"/>
        <v>0</v>
      </c>
      <c r="BF23" s="41">
        <v>0</v>
      </c>
      <c r="BG23" s="362">
        <v>81900</v>
      </c>
      <c r="BH23" s="363"/>
      <c r="BI23" s="364"/>
      <c r="BJ23" s="43"/>
      <c r="BK23" s="43">
        <v>7700</v>
      </c>
      <c r="BL23" s="43">
        <v>271700</v>
      </c>
      <c r="BM23" s="41"/>
      <c r="BN23" s="41"/>
      <c r="BO23" s="41"/>
      <c r="BP23" s="9"/>
      <c r="BQ23" s="41">
        <v>0</v>
      </c>
      <c r="BR23" s="9"/>
      <c r="BS23" s="9"/>
      <c r="BT23" s="41">
        <v>0</v>
      </c>
      <c r="BU23" s="7">
        <f t="shared" si="6"/>
        <v>361300</v>
      </c>
      <c r="BV23" s="43"/>
      <c r="BW23" s="41">
        <v>0</v>
      </c>
      <c r="BX23" s="41"/>
      <c r="BY23" s="41"/>
      <c r="BZ23" s="41"/>
      <c r="CA23" s="41">
        <v>0</v>
      </c>
      <c r="CB23" s="7">
        <f t="shared" si="7"/>
        <v>0</v>
      </c>
      <c r="CC23" s="43"/>
      <c r="CD23" s="41">
        <v>0</v>
      </c>
      <c r="CE23" s="41"/>
      <c r="CF23" s="41"/>
      <c r="CG23" s="7">
        <f t="shared" si="8"/>
        <v>0</v>
      </c>
      <c r="CH23" s="62"/>
      <c r="CI23" s="9"/>
      <c r="CJ23" s="41"/>
      <c r="CK23" s="41"/>
      <c r="CL23" s="41"/>
      <c r="CM23" s="41"/>
      <c r="CN23" s="41"/>
      <c r="CO23" s="7">
        <f t="shared" si="9"/>
        <v>0</v>
      </c>
      <c r="CP23" s="62"/>
      <c r="CQ23" s="41"/>
      <c r="CR23" s="41"/>
      <c r="CS23" s="7">
        <v>25300</v>
      </c>
      <c r="CT23" s="43"/>
      <c r="CU23" s="7">
        <v>11300</v>
      </c>
      <c r="CV23" s="10">
        <f t="shared" si="10"/>
        <v>434900</v>
      </c>
    </row>
    <row r="24" spans="1:100" x14ac:dyDescent="0.25">
      <c r="A24" s="348"/>
      <c r="B24" s="2" t="s">
        <v>111</v>
      </c>
      <c r="C24" s="40"/>
      <c r="D24" s="41"/>
      <c r="E24" s="43"/>
      <c r="F24" s="41">
        <v>0</v>
      </c>
      <c r="G24" s="42"/>
      <c r="H24" s="7">
        <f t="shared" si="0"/>
        <v>0</v>
      </c>
      <c r="I24" s="43">
        <v>0</v>
      </c>
      <c r="J24" s="41"/>
      <c r="K24" s="41"/>
      <c r="L24" s="41"/>
      <c r="M24" s="41"/>
      <c r="N24" s="41"/>
      <c r="O24" s="7">
        <f t="shared" si="1"/>
        <v>0</v>
      </c>
      <c r="P24" s="62"/>
      <c r="Q24" s="62">
        <v>9400</v>
      </c>
      <c r="R24" s="62"/>
      <c r="S24" s="62">
        <v>6800</v>
      </c>
      <c r="T24" s="7">
        <f t="shared" si="2"/>
        <v>16200</v>
      </c>
      <c r="U24" s="43"/>
      <c r="V24" s="9"/>
      <c r="W24" s="7">
        <v>2800</v>
      </c>
      <c r="X24" s="43"/>
      <c r="Y24" s="9"/>
      <c r="Z24" s="9"/>
      <c r="AA24" s="9"/>
      <c r="AB24" s="9"/>
      <c r="AC24" s="9"/>
      <c r="AD24" s="41"/>
      <c r="AE24" s="9"/>
      <c r="AF24" s="9"/>
      <c r="AG24" s="9"/>
      <c r="AH24" s="9"/>
      <c r="AI24" s="9"/>
      <c r="AJ24" s="7">
        <v>0</v>
      </c>
      <c r="AK24" s="41">
        <v>0</v>
      </c>
      <c r="AL24" s="7">
        <f t="shared" si="3"/>
        <v>0</v>
      </c>
      <c r="AM24" s="41">
        <v>0</v>
      </c>
      <c r="AN24" s="9">
        <v>0</v>
      </c>
      <c r="AO24" s="41"/>
      <c r="AP24" s="41">
        <v>21100</v>
      </c>
      <c r="AQ24" s="41"/>
      <c r="AR24" s="41"/>
      <c r="AS24" s="41"/>
      <c r="AT24" s="41"/>
      <c r="AU24" s="41">
        <v>0</v>
      </c>
      <c r="AV24" s="41"/>
      <c r="AW24" s="7">
        <f t="shared" si="4"/>
        <v>21100</v>
      </c>
      <c r="AX24" s="43"/>
      <c r="AY24" s="41"/>
      <c r="AZ24" s="41"/>
      <c r="BA24" s="41"/>
      <c r="BB24" s="41"/>
      <c r="BC24" s="41"/>
      <c r="BD24" s="41"/>
      <c r="BE24" s="7">
        <f t="shared" si="5"/>
        <v>0</v>
      </c>
      <c r="BF24" s="41">
        <v>0</v>
      </c>
      <c r="BG24" s="362">
        <v>67400</v>
      </c>
      <c r="BH24" s="363"/>
      <c r="BI24" s="364"/>
      <c r="BJ24" s="43"/>
      <c r="BK24" s="43">
        <v>8400</v>
      </c>
      <c r="BL24" s="43">
        <v>232300</v>
      </c>
      <c r="BM24" s="41"/>
      <c r="BN24" s="41"/>
      <c r="BO24" s="41"/>
      <c r="BP24" s="9"/>
      <c r="BQ24" s="41">
        <v>0</v>
      </c>
      <c r="BR24" s="9"/>
      <c r="BS24" s="9"/>
      <c r="BT24" s="41">
        <v>0</v>
      </c>
      <c r="BU24" s="7">
        <f t="shared" si="6"/>
        <v>308100</v>
      </c>
      <c r="BV24" s="43"/>
      <c r="BW24" s="41">
        <v>0</v>
      </c>
      <c r="BX24" s="41"/>
      <c r="BY24" s="41"/>
      <c r="BZ24" s="41"/>
      <c r="CA24" s="41">
        <v>0</v>
      </c>
      <c r="CB24" s="7">
        <f t="shared" si="7"/>
        <v>0</v>
      </c>
      <c r="CC24" s="43"/>
      <c r="CD24" s="41">
        <v>0</v>
      </c>
      <c r="CE24" s="41"/>
      <c r="CF24" s="41"/>
      <c r="CG24" s="7">
        <f t="shared" si="8"/>
        <v>0</v>
      </c>
      <c r="CH24" s="62"/>
      <c r="CI24" s="9"/>
      <c r="CJ24" s="41"/>
      <c r="CK24" s="41"/>
      <c r="CL24" s="41"/>
      <c r="CM24" s="41"/>
      <c r="CN24" s="41"/>
      <c r="CO24" s="7">
        <f t="shared" si="9"/>
        <v>0</v>
      </c>
      <c r="CP24" s="62"/>
      <c r="CQ24" s="41"/>
      <c r="CR24" s="41"/>
      <c r="CS24" s="7">
        <v>24600</v>
      </c>
      <c r="CT24" s="43"/>
      <c r="CU24" s="7">
        <v>16300</v>
      </c>
      <c r="CV24" s="10">
        <f t="shared" si="10"/>
        <v>389100</v>
      </c>
    </row>
    <row r="25" spans="1:100" ht="15.75" thickBot="1" x14ac:dyDescent="0.3">
      <c r="A25" s="349"/>
      <c r="B25" s="3" t="s">
        <v>112</v>
      </c>
      <c r="C25" s="44"/>
      <c r="D25" s="45"/>
      <c r="E25" s="47"/>
      <c r="F25" s="45">
        <v>0</v>
      </c>
      <c r="G25" s="46"/>
      <c r="H25" s="11">
        <f t="shared" si="0"/>
        <v>0</v>
      </c>
      <c r="I25" s="47">
        <v>0</v>
      </c>
      <c r="J25" s="45"/>
      <c r="K25" s="45"/>
      <c r="L25" s="45"/>
      <c r="M25" s="45"/>
      <c r="N25" s="45"/>
      <c r="O25" s="11">
        <f t="shared" si="1"/>
        <v>0</v>
      </c>
      <c r="P25" s="63"/>
      <c r="Q25" s="63">
        <v>8700</v>
      </c>
      <c r="R25" s="63"/>
      <c r="S25" s="63">
        <v>6700</v>
      </c>
      <c r="T25" s="11">
        <f t="shared" si="2"/>
        <v>15400</v>
      </c>
      <c r="U25" s="47"/>
      <c r="V25" s="13"/>
      <c r="W25" s="11">
        <v>1600</v>
      </c>
      <c r="X25" s="47"/>
      <c r="Y25" s="13"/>
      <c r="Z25" s="13"/>
      <c r="AA25" s="13"/>
      <c r="AB25" s="13"/>
      <c r="AC25" s="13"/>
      <c r="AD25" s="45"/>
      <c r="AE25" s="13"/>
      <c r="AF25" s="13"/>
      <c r="AG25" s="13"/>
      <c r="AH25" s="13"/>
      <c r="AI25" s="13"/>
      <c r="AJ25" s="11">
        <v>3600</v>
      </c>
      <c r="AK25" s="45">
        <v>0</v>
      </c>
      <c r="AL25" s="11">
        <f t="shared" si="3"/>
        <v>0</v>
      </c>
      <c r="AM25" s="45">
        <v>0</v>
      </c>
      <c r="AN25" s="13">
        <v>0</v>
      </c>
      <c r="AO25" s="45"/>
      <c r="AP25" s="45">
        <v>20200</v>
      </c>
      <c r="AQ25" s="45"/>
      <c r="AR25" s="45"/>
      <c r="AS25" s="45"/>
      <c r="AT25" s="45"/>
      <c r="AU25" s="45">
        <v>0</v>
      </c>
      <c r="AV25" s="45"/>
      <c r="AW25" s="11">
        <f t="shared" si="4"/>
        <v>20200</v>
      </c>
      <c r="AX25" s="47"/>
      <c r="AY25" s="45"/>
      <c r="AZ25" s="45"/>
      <c r="BA25" s="45"/>
      <c r="BB25" s="45"/>
      <c r="BC25" s="45"/>
      <c r="BD25" s="45"/>
      <c r="BE25" s="11">
        <f t="shared" si="5"/>
        <v>0</v>
      </c>
      <c r="BF25" s="45">
        <v>0</v>
      </c>
      <c r="BG25" s="365">
        <v>60500</v>
      </c>
      <c r="BH25" s="366"/>
      <c r="BI25" s="367"/>
      <c r="BJ25" s="47"/>
      <c r="BK25" s="47">
        <v>7900</v>
      </c>
      <c r="BL25" s="47">
        <v>239500</v>
      </c>
      <c r="BM25" s="45"/>
      <c r="BN25" s="45"/>
      <c r="BO25" s="45"/>
      <c r="BP25" s="13"/>
      <c r="BQ25" s="45">
        <v>0</v>
      </c>
      <c r="BR25" s="13"/>
      <c r="BS25" s="13"/>
      <c r="BT25" s="45">
        <v>0</v>
      </c>
      <c r="BU25" s="11">
        <f t="shared" si="6"/>
        <v>307900</v>
      </c>
      <c r="BV25" s="47"/>
      <c r="BW25" s="45">
        <v>0</v>
      </c>
      <c r="BX25" s="45"/>
      <c r="BY25" s="45"/>
      <c r="BZ25" s="45"/>
      <c r="CA25" s="45">
        <v>0</v>
      </c>
      <c r="CB25" s="11">
        <f t="shared" si="7"/>
        <v>0</v>
      </c>
      <c r="CC25" s="47"/>
      <c r="CD25" s="45">
        <v>0</v>
      </c>
      <c r="CE25" s="45"/>
      <c r="CF25" s="45"/>
      <c r="CG25" s="11">
        <f t="shared" si="8"/>
        <v>0</v>
      </c>
      <c r="CH25" s="63"/>
      <c r="CI25" s="13"/>
      <c r="CJ25" s="45"/>
      <c r="CK25" s="45"/>
      <c r="CL25" s="45"/>
      <c r="CM25" s="45"/>
      <c r="CN25" s="45"/>
      <c r="CO25" s="11">
        <f t="shared" si="9"/>
        <v>0</v>
      </c>
      <c r="CP25" s="63"/>
      <c r="CQ25" s="45"/>
      <c r="CR25" s="45"/>
      <c r="CS25" s="11">
        <v>25500</v>
      </c>
      <c r="CT25" s="47"/>
      <c r="CU25" s="11">
        <v>20000</v>
      </c>
      <c r="CV25" s="15">
        <f t="shared" si="10"/>
        <v>394200</v>
      </c>
    </row>
    <row r="26" spans="1:100" ht="15" customHeight="1" x14ac:dyDescent="0.25">
      <c r="A26" s="347" t="s">
        <v>113</v>
      </c>
      <c r="B26" s="33" t="s">
        <v>101</v>
      </c>
      <c r="C26" s="34"/>
      <c r="D26" s="35"/>
      <c r="E26" s="52"/>
      <c r="F26" s="35">
        <v>0</v>
      </c>
      <c r="G26" s="36"/>
      <c r="H26" s="20">
        <f t="shared" si="0"/>
        <v>0</v>
      </c>
      <c r="I26" s="52">
        <v>0</v>
      </c>
      <c r="J26" s="35"/>
      <c r="K26" s="35"/>
      <c r="L26" s="35"/>
      <c r="M26" s="35"/>
      <c r="N26" s="35"/>
      <c r="O26" s="20">
        <f t="shared" si="1"/>
        <v>0</v>
      </c>
      <c r="P26" s="61"/>
      <c r="Q26" s="35">
        <v>7000</v>
      </c>
      <c r="R26" s="35"/>
      <c r="S26" s="35">
        <v>6800</v>
      </c>
      <c r="T26" s="20">
        <f t="shared" si="2"/>
        <v>13800</v>
      </c>
      <c r="U26" s="52"/>
      <c r="V26" s="22"/>
      <c r="W26" s="20">
        <v>2800</v>
      </c>
      <c r="X26" s="52"/>
      <c r="Y26" s="22"/>
      <c r="Z26" s="22"/>
      <c r="AA26" s="22"/>
      <c r="AB26" s="22"/>
      <c r="AC26" s="22"/>
      <c r="AD26" s="35"/>
      <c r="AE26" s="22"/>
      <c r="AF26" s="22"/>
      <c r="AG26" s="22"/>
      <c r="AH26" s="22"/>
      <c r="AI26" s="22"/>
      <c r="AJ26" s="20">
        <v>18000</v>
      </c>
      <c r="AK26" s="35">
        <v>0</v>
      </c>
      <c r="AL26" s="20">
        <f t="shared" si="3"/>
        <v>0</v>
      </c>
      <c r="AM26" s="35">
        <v>0</v>
      </c>
      <c r="AN26" s="22">
        <v>0</v>
      </c>
      <c r="AO26" s="35"/>
      <c r="AP26" s="35">
        <v>18000</v>
      </c>
      <c r="AQ26" s="35"/>
      <c r="AR26" s="35"/>
      <c r="AS26" s="35"/>
      <c r="AT26" s="35"/>
      <c r="AU26" s="35">
        <v>0</v>
      </c>
      <c r="AV26" s="35"/>
      <c r="AW26" s="20">
        <f t="shared" si="4"/>
        <v>18000</v>
      </c>
      <c r="AX26" s="52"/>
      <c r="AY26" s="35"/>
      <c r="AZ26" s="35"/>
      <c r="BA26" s="35"/>
      <c r="BB26" s="35"/>
      <c r="BC26" s="35"/>
      <c r="BD26" s="35"/>
      <c r="BE26" s="20">
        <f t="shared" si="5"/>
        <v>0</v>
      </c>
      <c r="BF26" s="35">
        <v>0</v>
      </c>
      <c r="BG26" s="359">
        <v>66700</v>
      </c>
      <c r="BH26" s="360"/>
      <c r="BI26" s="361"/>
      <c r="BJ26" s="35"/>
      <c r="BK26" s="35">
        <v>9000</v>
      </c>
      <c r="BL26" s="35">
        <v>185600</v>
      </c>
      <c r="BM26" s="35"/>
      <c r="BN26" s="35"/>
      <c r="BO26" s="35"/>
      <c r="BP26" s="22"/>
      <c r="BQ26" s="35">
        <v>0</v>
      </c>
      <c r="BR26" s="22"/>
      <c r="BS26" s="22"/>
      <c r="BT26" s="35">
        <v>0</v>
      </c>
      <c r="BU26" s="20">
        <f t="shared" si="6"/>
        <v>261300</v>
      </c>
      <c r="BV26" s="52"/>
      <c r="BW26" s="35">
        <v>0</v>
      </c>
      <c r="BX26" s="35"/>
      <c r="BY26" s="35"/>
      <c r="BZ26" s="35"/>
      <c r="CA26" s="35">
        <v>0</v>
      </c>
      <c r="CB26" s="20">
        <f t="shared" si="7"/>
        <v>0</v>
      </c>
      <c r="CC26" s="52"/>
      <c r="CD26" s="35">
        <v>0</v>
      </c>
      <c r="CE26" s="35"/>
      <c r="CF26" s="35"/>
      <c r="CG26" s="20">
        <f t="shared" si="8"/>
        <v>0</v>
      </c>
      <c r="CH26" s="61"/>
      <c r="CI26" s="22"/>
      <c r="CJ26" s="35"/>
      <c r="CK26" s="35"/>
      <c r="CL26" s="35"/>
      <c r="CM26" s="35"/>
      <c r="CN26" s="35"/>
      <c r="CO26" s="20">
        <f t="shared" si="9"/>
        <v>0</v>
      </c>
      <c r="CP26" s="61"/>
      <c r="CQ26" s="35"/>
      <c r="CR26" s="35"/>
      <c r="CS26" s="20">
        <v>23300</v>
      </c>
      <c r="CT26" s="52"/>
      <c r="CU26" s="20">
        <v>9800</v>
      </c>
      <c r="CV26" s="23">
        <f t="shared" si="10"/>
        <v>347000</v>
      </c>
    </row>
    <row r="27" spans="1:100" x14ac:dyDescent="0.25">
      <c r="A27" s="348"/>
      <c r="B27" s="2" t="s">
        <v>102</v>
      </c>
      <c r="C27" s="40"/>
      <c r="D27" s="41"/>
      <c r="E27" s="43"/>
      <c r="F27" s="41">
        <v>0</v>
      </c>
      <c r="G27" s="42"/>
      <c r="H27" s="7">
        <f t="shared" si="0"/>
        <v>0</v>
      </c>
      <c r="I27" s="43">
        <v>0</v>
      </c>
      <c r="J27" s="41"/>
      <c r="K27" s="41"/>
      <c r="L27" s="41"/>
      <c r="M27" s="41"/>
      <c r="N27" s="41"/>
      <c r="O27" s="7">
        <f t="shared" si="1"/>
        <v>0</v>
      </c>
      <c r="P27" s="62"/>
      <c r="Q27" s="41">
        <v>5300</v>
      </c>
      <c r="R27" s="41"/>
      <c r="S27" s="41">
        <v>6400</v>
      </c>
      <c r="T27" s="7">
        <f t="shared" si="2"/>
        <v>11700</v>
      </c>
      <c r="U27" s="43"/>
      <c r="V27" s="9"/>
      <c r="W27" s="7">
        <v>2300</v>
      </c>
      <c r="X27" s="43"/>
      <c r="Y27" s="9"/>
      <c r="Z27" s="9"/>
      <c r="AA27" s="9"/>
      <c r="AB27" s="9"/>
      <c r="AC27" s="9"/>
      <c r="AD27" s="41"/>
      <c r="AE27" s="9"/>
      <c r="AF27" s="9"/>
      <c r="AG27" s="9"/>
      <c r="AH27" s="9"/>
      <c r="AI27" s="9"/>
      <c r="AJ27" s="7">
        <v>21300</v>
      </c>
      <c r="AK27" s="41">
        <v>0</v>
      </c>
      <c r="AL27" s="7">
        <f t="shared" si="3"/>
        <v>0</v>
      </c>
      <c r="AM27" s="41">
        <v>0</v>
      </c>
      <c r="AN27" s="9">
        <v>0</v>
      </c>
      <c r="AO27" s="41"/>
      <c r="AP27" s="41">
        <v>15200</v>
      </c>
      <c r="AQ27" s="41"/>
      <c r="AR27" s="41"/>
      <c r="AS27" s="41"/>
      <c r="AT27" s="41"/>
      <c r="AU27" s="41">
        <v>0</v>
      </c>
      <c r="AV27" s="41"/>
      <c r="AW27" s="7">
        <f t="shared" si="4"/>
        <v>15200</v>
      </c>
      <c r="AX27" s="43"/>
      <c r="AY27" s="41"/>
      <c r="AZ27" s="41"/>
      <c r="BA27" s="41"/>
      <c r="BB27" s="41"/>
      <c r="BC27" s="41"/>
      <c r="BD27" s="41"/>
      <c r="BE27" s="7">
        <f t="shared" si="5"/>
        <v>0</v>
      </c>
      <c r="BF27" s="41">
        <v>0</v>
      </c>
      <c r="BG27" s="362">
        <v>61900</v>
      </c>
      <c r="BH27" s="363"/>
      <c r="BI27" s="364"/>
      <c r="BJ27" s="41"/>
      <c r="BK27" s="41">
        <v>8300</v>
      </c>
      <c r="BL27" s="41">
        <v>199100</v>
      </c>
      <c r="BM27" s="41"/>
      <c r="BN27" s="41"/>
      <c r="BO27" s="41"/>
      <c r="BP27" s="9"/>
      <c r="BQ27" s="41">
        <v>0</v>
      </c>
      <c r="BR27" s="9"/>
      <c r="BS27" s="9"/>
      <c r="BT27" s="41">
        <v>0</v>
      </c>
      <c r="BU27" s="7">
        <f t="shared" si="6"/>
        <v>269300</v>
      </c>
      <c r="BV27" s="43"/>
      <c r="BW27" s="41">
        <v>0</v>
      </c>
      <c r="BX27" s="41"/>
      <c r="BY27" s="41"/>
      <c r="BZ27" s="41"/>
      <c r="CA27" s="41">
        <v>0</v>
      </c>
      <c r="CB27" s="7">
        <f t="shared" si="7"/>
        <v>0</v>
      </c>
      <c r="CC27" s="43"/>
      <c r="CD27" s="41">
        <v>0</v>
      </c>
      <c r="CE27" s="41"/>
      <c r="CF27" s="41"/>
      <c r="CG27" s="7">
        <f t="shared" si="8"/>
        <v>0</v>
      </c>
      <c r="CH27" s="62"/>
      <c r="CI27" s="9"/>
      <c r="CJ27" s="41"/>
      <c r="CK27" s="41"/>
      <c r="CL27" s="41"/>
      <c r="CM27" s="41"/>
      <c r="CN27" s="41"/>
      <c r="CO27" s="7">
        <f t="shared" si="9"/>
        <v>0</v>
      </c>
      <c r="CP27" s="62"/>
      <c r="CQ27" s="41"/>
      <c r="CR27" s="41"/>
      <c r="CS27" s="7">
        <v>24300</v>
      </c>
      <c r="CT27" s="43"/>
      <c r="CU27" s="7">
        <v>5800</v>
      </c>
      <c r="CV27" s="10">
        <f t="shared" si="10"/>
        <v>349900</v>
      </c>
    </row>
    <row r="28" spans="1:100" x14ac:dyDescent="0.25">
      <c r="A28" s="348"/>
      <c r="B28" s="2" t="s">
        <v>103</v>
      </c>
      <c r="C28" s="40"/>
      <c r="D28" s="41"/>
      <c r="E28" s="43"/>
      <c r="F28" s="41">
        <v>0</v>
      </c>
      <c r="G28" s="42"/>
      <c r="H28" s="7">
        <f t="shared" si="0"/>
        <v>0</v>
      </c>
      <c r="I28" s="43">
        <v>0</v>
      </c>
      <c r="J28" s="41"/>
      <c r="K28" s="41"/>
      <c r="L28" s="41"/>
      <c r="M28" s="41"/>
      <c r="N28" s="41"/>
      <c r="O28" s="7">
        <f t="shared" si="1"/>
        <v>0</v>
      </c>
      <c r="P28" s="62"/>
      <c r="Q28" s="41">
        <v>5600</v>
      </c>
      <c r="R28" s="41"/>
      <c r="S28" s="41">
        <v>4400</v>
      </c>
      <c r="T28" s="7">
        <f t="shared" si="2"/>
        <v>10000</v>
      </c>
      <c r="U28" s="43"/>
      <c r="V28" s="9"/>
      <c r="W28" s="7">
        <v>2400</v>
      </c>
      <c r="X28" s="43"/>
      <c r="Y28" s="9"/>
      <c r="Z28" s="9"/>
      <c r="AA28" s="9"/>
      <c r="AB28" s="9"/>
      <c r="AC28" s="9"/>
      <c r="AD28" s="41"/>
      <c r="AE28" s="9"/>
      <c r="AF28" s="9"/>
      <c r="AG28" s="9"/>
      <c r="AH28" s="9"/>
      <c r="AI28" s="9"/>
      <c r="AJ28" s="7">
        <v>25800</v>
      </c>
      <c r="AK28" s="41">
        <v>0</v>
      </c>
      <c r="AL28" s="7">
        <f t="shared" si="3"/>
        <v>0</v>
      </c>
      <c r="AM28" s="41">
        <v>0</v>
      </c>
      <c r="AN28" s="9">
        <v>0</v>
      </c>
      <c r="AO28" s="41"/>
      <c r="AP28" s="41">
        <v>13300</v>
      </c>
      <c r="AQ28" s="41"/>
      <c r="AR28" s="41"/>
      <c r="AS28" s="41"/>
      <c r="AT28" s="41"/>
      <c r="AU28" s="41">
        <v>0</v>
      </c>
      <c r="AV28" s="41"/>
      <c r="AW28" s="7">
        <f t="shared" si="4"/>
        <v>13300</v>
      </c>
      <c r="AX28" s="43"/>
      <c r="AY28" s="41"/>
      <c r="AZ28" s="41"/>
      <c r="BA28" s="41"/>
      <c r="BB28" s="41"/>
      <c r="BC28" s="41"/>
      <c r="BD28" s="41"/>
      <c r="BE28" s="7">
        <f t="shared" si="5"/>
        <v>0</v>
      </c>
      <c r="BF28" s="41">
        <v>0</v>
      </c>
      <c r="BG28" s="362">
        <v>70400</v>
      </c>
      <c r="BH28" s="363"/>
      <c r="BI28" s="364"/>
      <c r="BJ28" s="41"/>
      <c r="BK28" s="41">
        <v>10100</v>
      </c>
      <c r="BL28" s="41">
        <v>237000</v>
      </c>
      <c r="BM28" s="41"/>
      <c r="BN28" s="41"/>
      <c r="BO28" s="41"/>
      <c r="BP28" s="9"/>
      <c r="BQ28" s="41">
        <v>0</v>
      </c>
      <c r="BR28" s="9"/>
      <c r="BS28" s="9"/>
      <c r="BT28" s="41">
        <v>0</v>
      </c>
      <c r="BU28" s="7">
        <f t="shared" si="6"/>
        <v>317500</v>
      </c>
      <c r="BV28" s="43"/>
      <c r="BW28" s="41">
        <v>0</v>
      </c>
      <c r="BX28" s="41"/>
      <c r="BY28" s="41"/>
      <c r="BZ28" s="41"/>
      <c r="CA28" s="41">
        <v>0</v>
      </c>
      <c r="CB28" s="7">
        <f t="shared" si="7"/>
        <v>0</v>
      </c>
      <c r="CC28" s="43"/>
      <c r="CD28" s="41">
        <v>0</v>
      </c>
      <c r="CE28" s="41"/>
      <c r="CF28" s="41"/>
      <c r="CG28" s="7">
        <f t="shared" si="8"/>
        <v>0</v>
      </c>
      <c r="CH28" s="62"/>
      <c r="CI28" s="9"/>
      <c r="CJ28" s="41"/>
      <c r="CK28" s="41"/>
      <c r="CL28" s="41"/>
      <c r="CM28" s="41"/>
      <c r="CN28" s="41"/>
      <c r="CO28" s="7">
        <f t="shared" si="9"/>
        <v>0</v>
      </c>
      <c r="CP28" s="62"/>
      <c r="CQ28" s="41"/>
      <c r="CR28" s="41"/>
      <c r="CS28" s="7">
        <v>26500</v>
      </c>
      <c r="CT28" s="43"/>
      <c r="CU28" s="7">
        <v>7400</v>
      </c>
      <c r="CV28" s="10">
        <f t="shared" si="10"/>
        <v>402900</v>
      </c>
    </row>
    <row r="29" spans="1:100" x14ac:dyDescent="0.25">
      <c r="A29" s="348"/>
      <c r="B29" s="2" t="s">
        <v>104</v>
      </c>
      <c r="C29" s="40"/>
      <c r="D29" s="41"/>
      <c r="E29" s="43"/>
      <c r="F29" s="41">
        <v>0</v>
      </c>
      <c r="G29" s="42"/>
      <c r="H29" s="7">
        <f t="shared" si="0"/>
        <v>0</v>
      </c>
      <c r="I29" s="43">
        <v>0</v>
      </c>
      <c r="J29" s="41"/>
      <c r="K29" s="41"/>
      <c r="L29" s="41"/>
      <c r="M29" s="41"/>
      <c r="N29" s="41"/>
      <c r="O29" s="7">
        <f t="shared" si="1"/>
        <v>0</v>
      </c>
      <c r="P29" s="62"/>
      <c r="Q29" s="41">
        <v>6100</v>
      </c>
      <c r="R29" s="41"/>
      <c r="S29" s="41">
        <v>5600</v>
      </c>
      <c r="T29" s="7">
        <f t="shared" si="2"/>
        <v>11700</v>
      </c>
      <c r="U29" s="43"/>
      <c r="V29" s="9"/>
      <c r="W29" s="7">
        <v>3400</v>
      </c>
      <c r="X29" s="43"/>
      <c r="Y29" s="9"/>
      <c r="Z29" s="9"/>
      <c r="AA29" s="9"/>
      <c r="AB29" s="9"/>
      <c r="AC29" s="9"/>
      <c r="AD29" s="41"/>
      <c r="AE29" s="9"/>
      <c r="AF29" s="9"/>
      <c r="AG29" s="9"/>
      <c r="AH29" s="9"/>
      <c r="AI29" s="9"/>
      <c r="AJ29" s="7">
        <v>17500</v>
      </c>
      <c r="AK29" s="41">
        <v>0</v>
      </c>
      <c r="AL29" s="7">
        <f t="shared" si="3"/>
        <v>0</v>
      </c>
      <c r="AM29" s="41">
        <v>0</v>
      </c>
      <c r="AN29" s="9">
        <v>0</v>
      </c>
      <c r="AO29" s="41"/>
      <c r="AP29" s="41">
        <v>11600</v>
      </c>
      <c r="AQ29" s="41"/>
      <c r="AR29" s="41"/>
      <c r="AS29" s="41"/>
      <c r="AT29" s="41"/>
      <c r="AU29" s="41">
        <v>0</v>
      </c>
      <c r="AV29" s="41"/>
      <c r="AW29" s="7">
        <f t="shared" si="4"/>
        <v>11600</v>
      </c>
      <c r="AX29" s="43"/>
      <c r="AY29" s="41"/>
      <c r="AZ29" s="41"/>
      <c r="BA29" s="41"/>
      <c r="BB29" s="41"/>
      <c r="BC29" s="41"/>
      <c r="BD29" s="41"/>
      <c r="BE29" s="7">
        <f t="shared" si="5"/>
        <v>0</v>
      </c>
      <c r="BF29" s="41">
        <v>0</v>
      </c>
      <c r="BG29" s="362">
        <v>58600</v>
      </c>
      <c r="BH29" s="363"/>
      <c r="BI29" s="364"/>
      <c r="BJ29" s="41"/>
      <c r="BK29" s="41">
        <v>8500</v>
      </c>
      <c r="BL29" s="41">
        <v>238300</v>
      </c>
      <c r="BM29" s="41"/>
      <c r="BN29" s="41"/>
      <c r="BO29" s="41"/>
      <c r="BP29" s="9"/>
      <c r="BQ29" s="41">
        <v>0</v>
      </c>
      <c r="BR29" s="9"/>
      <c r="BS29" s="9"/>
      <c r="BT29" s="41">
        <v>0</v>
      </c>
      <c r="BU29" s="7">
        <f t="shared" si="6"/>
        <v>305400</v>
      </c>
      <c r="BV29" s="43"/>
      <c r="BW29" s="41">
        <v>0</v>
      </c>
      <c r="BX29" s="41"/>
      <c r="BY29" s="41"/>
      <c r="BZ29" s="41"/>
      <c r="CA29" s="41">
        <v>0</v>
      </c>
      <c r="CB29" s="7">
        <f t="shared" si="7"/>
        <v>0</v>
      </c>
      <c r="CC29" s="43"/>
      <c r="CD29" s="41">
        <v>0</v>
      </c>
      <c r="CE29" s="41"/>
      <c r="CF29" s="41"/>
      <c r="CG29" s="7">
        <f t="shared" si="8"/>
        <v>0</v>
      </c>
      <c r="CH29" s="62"/>
      <c r="CI29" s="9"/>
      <c r="CJ29" s="41"/>
      <c r="CK29" s="41"/>
      <c r="CL29" s="41"/>
      <c r="CM29" s="41"/>
      <c r="CN29" s="41"/>
      <c r="CO29" s="7">
        <f t="shared" si="9"/>
        <v>0</v>
      </c>
      <c r="CP29" s="62"/>
      <c r="CQ29" s="41"/>
      <c r="CR29" s="41"/>
      <c r="CS29" s="7">
        <v>24400</v>
      </c>
      <c r="CT29" s="43"/>
      <c r="CU29" s="7">
        <v>10700</v>
      </c>
      <c r="CV29" s="10">
        <f t="shared" si="10"/>
        <v>384700</v>
      </c>
    </row>
    <row r="30" spans="1:100" x14ac:dyDescent="0.25">
      <c r="A30" s="348"/>
      <c r="B30" s="2" t="s">
        <v>105</v>
      </c>
      <c r="C30" s="40"/>
      <c r="D30" s="41"/>
      <c r="E30" s="43"/>
      <c r="F30" s="41">
        <v>0</v>
      </c>
      <c r="G30" s="42"/>
      <c r="H30" s="7">
        <f t="shared" si="0"/>
        <v>0</v>
      </c>
      <c r="I30" s="43">
        <v>0</v>
      </c>
      <c r="J30" s="41"/>
      <c r="K30" s="41"/>
      <c r="L30" s="41"/>
      <c r="M30" s="41"/>
      <c r="N30" s="41"/>
      <c r="O30" s="7">
        <f t="shared" si="1"/>
        <v>0</v>
      </c>
      <c r="P30" s="62"/>
      <c r="Q30" s="41">
        <v>6200</v>
      </c>
      <c r="R30" s="41"/>
      <c r="S30" s="41">
        <v>6200</v>
      </c>
      <c r="T30" s="7">
        <f t="shared" si="2"/>
        <v>12400</v>
      </c>
      <c r="U30" s="43"/>
      <c r="V30" s="9"/>
      <c r="W30" s="7">
        <v>2600</v>
      </c>
      <c r="X30" s="43"/>
      <c r="Y30" s="9"/>
      <c r="Z30" s="9"/>
      <c r="AA30" s="9"/>
      <c r="AB30" s="9"/>
      <c r="AC30" s="9"/>
      <c r="AD30" s="41"/>
      <c r="AE30" s="9"/>
      <c r="AF30" s="9"/>
      <c r="AG30" s="9"/>
      <c r="AH30" s="9"/>
      <c r="AI30" s="9"/>
      <c r="AJ30" s="7">
        <v>20500</v>
      </c>
      <c r="AK30" s="41">
        <v>0</v>
      </c>
      <c r="AL30" s="7">
        <f t="shared" si="3"/>
        <v>0</v>
      </c>
      <c r="AM30" s="41">
        <v>0</v>
      </c>
      <c r="AN30" s="9">
        <v>0</v>
      </c>
      <c r="AO30" s="41"/>
      <c r="AP30" s="41">
        <v>15900</v>
      </c>
      <c r="AQ30" s="41"/>
      <c r="AR30" s="41"/>
      <c r="AS30" s="41"/>
      <c r="AT30" s="41"/>
      <c r="AU30" s="41">
        <v>0</v>
      </c>
      <c r="AV30" s="41"/>
      <c r="AW30" s="7">
        <f t="shared" si="4"/>
        <v>15900</v>
      </c>
      <c r="AX30" s="43"/>
      <c r="AY30" s="41"/>
      <c r="AZ30" s="41"/>
      <c r="BA30" s="41"/>
      <c r="BB30" s="41"/>
      <c r="BC30" s="41"/>
      <c r="BD30" s="41"/>
      <c r="BE30" s="7">
        <f t="shared" si="5"/>
        <v>0</v>
      </c>
      <c r="BF30" s="41">
        <v>0</v>
      </c>
      <c r="BG30" s="362">
        <v>62800</v>
      </c>
      <c r="BH30" s="363"/>
      <c r="BI30" s="364"/>
      <c r="BJ30" s="41"/>
      <c r="BK30" s="41">
        <v>8300</v>
      </c>
      <c r="BL30" s="41">
        <v>213800</v>
      </c>
      <c r="BM30" s="41"/>
      <c r="BN30" s="41"/>
      <c r="BO30" s="41"/>
      <c r="BP30" s="9"/>
      <c r="BQ30" s="41">
        <v>0</v>
      </c>
      <c r="BR30" s="9"/>
      <c r="BS30" s="9"/>
      <c r="BT30" s="41">
        <v>0</v>
      </c>
      <c r="BU30" s="7">
        <f t="shared" si="6"/>
        <v>284900</v>
      </c>
      <c r="BV30" s="43"/>
      <c r="BW30" s="41">
        <v>0</v>
      </c>
      <c r="BX30" s="41"/>
      <c r="BY30" s="41"/>
      <c r="BZ30" s="41"/>
      <c r="CA30" s="41">
        <v>0</v>
      </c>
      <c r="CB30" s="7">
        <f t="shared" si="7"/>
        <v>0</v>
      </c>
      <c r="CC30" s="43"/>
      <c r="CD30" s="41">
        <v>0</v>
      </c>
      <c r="CE30" s="41"/>
      <c r="CF30" s="41"/>
      <c r="CG30" s="7">
        <f t="shared" si="8"/>
        <v>0</v>
      </c>
      <c r="CH30" s="62"/>
      <c r="CI30" s="9"/>
      <c r="CJ30" s="41"/>
      <c r="CK30" s="41"/>
      <c r="CL30" s="41"/>
      <c r="CM30" s="41"/>
      <c r="CN30" s="41"/>
      <c r="CO30" s="7">
        <f t="shared" si="9"/>
        <v>0</v>
      </c>
      <c r="CP30" s="62"/>
      <c r="CQ30" s="41"/>
      <c r="CR30" s="41"/>
      <c r="CS30" s="7">
        <v>22000</v>
      </c>
      <c r="CT30" s="43"/>
      <c r="CU30" s="7">
        <v>9400</v>
      </c>
      <c r="CV30" s="10">
        <f t="shared" si="10"/>
        <v>367700</v>
      </c>
    </row>
    <row r="31" spans="1:100" x14ac:dyDescent="0.25">
      <c r="A31" s="348"/>
      <c r="B31" s="2" t="s">
        <v>106</v>
      </c>
      <c r="C31" s="40"/>
      <c r="D31" s="41"/>
      <c r="E31" s="43"/>
      <c r="F31" s="41">
        <v>0</v>
      </c>
      <c r="G31" s="42"/>
      <c r="H31" s="7">
        <f t="shared" si="0"/>
        <v>0</v>
      </c>
      <c r="I31" s="43">
        <v>0</v>
      </c>
      <c r="J31" s="41"/>
      <c r="K31" s="41"/>
      <c r="L31" s="41"/>
      <c r="M31" s="41"/>
      <c r="N31" s="41"/>
      <c r="O31" s="7">
        <f t="shared" si="1"/>
        <v>0</v>
      </c>
      <c r="P31" s="62"/>
      <c r="Q31" s="41">
        <v>5700</v>
      </c>
      <c r="R31" s="41"/>
      <c r="S31" s="41">
        <v>6400</v>
      </c>
      <c r="T31" s="7">
        <f t="shared" si="2"/>
        <v>12100</v>
      </c>
      <c r="U31" s="43"/>
      <c r="V31" s="9"/>
      <c r="W31" s="7">
        <v>4400</v>
      </c>
      <c r="X31" s="43"/>
      <c r="Y31" s="9"/>
      <c r="Z31" s="9"/>
      <c r="AA31" s="9"/>
      <c r="AB31" s="9"/>
      <c r="AC31" s="9"/>
      <c r="AD31" s="41"/>
      <c r="AE31" s="9"/>
      <c r="AF31" s="9"/>
      <c r="AG31" s="9"/>
      <c r="AH31" s="9"/>
      <c r="AI31" s="9"/>
      <c r="AJ31" s="7">
        <v>27100</v>
      </c>
      <c r="AK31" s="41">
        <v>0</v>
      </c>
      <c r="AL31" s="7">
        <f t="shared" si="3"/>
        <v>0</v>
      </c>
      <c r="AM31" s="41">
        <v>0</v>
      </c>
      <c r="AN31" s="9">
        <v>0</v>
      </c>
      <c r="AO31" s="41"/>
      <c r="AP31" s="41">
        <v>18200</v>
      </c>
      <c r="AQ31" s="41"/>
      <c r="AR31" s="41"/>
      <c r="AS31" s="41"/>
      <c r="AT31" s="41"/>
      <c r="AU31" s="41">
        <v>0</v>
      </c>
      <c r="AV31" s="41"/>
      <c r="AW31" s="7">
        <f t="shared" si="4"/>
        <v>18200</v>
      </c>
      <c r="AX31" s="43"/>
      <c r="AY31" s="41"/>
      <c r="AZ31" s="41"/>
      <c r="BA31" s="41"/>
      <c r="BB31" s="41"/>
      <c r="BC31" s="41"/>
      <c r="BD31" s="41"/>
      <c r="BE31" s="7">
        <f t="shared" si="5"/>
        <v>0</v>
      </c>
      <c r="BF31" s="41">
        <v>0</v>
      </c>
      <c r="BG31" s="362">
        <v>61900</v>
      </c>
      <c r="BH31" s="363"/>
      <c r="BI31" s="364"/>
      <c r="BJ31" s="41"/>
      <c r="BK31" s="41">
        <v>8800</v>
      </c>
      <c r="BL31" s="41">
        <v>188100</v>
      </c>
      <c r="BM31" s="41"/>
      <c r="BN31" s="41"/>
      <c r="BO31" s="41"/>
      <c r="BP31" s="9"/>
      <c r="BQ31" s="41">
        <v>0</v>
      </c>
      <c r="BR31" s="9"/>
      <c r="BS31" s="9"/>
      <c r="BT31" s="41">
        <v>0</v>
      </c>
      <c r="BU31" s="7">
        <f t="shared" si="6"/>
        <v>258800</v>
      </c>
      <c r="BV31" s="43"/>
      <c r="BW31" s="41">
        <v>0</v>
      </c>
      <c r="BX31" s="41"/>
      <c r="BY31" s="41"/>
      <c r="BZ31" s="41"/>
      <c r="CA31" s="41">
        <v>0</v>
      </c>
      <c r="CB31" s="7">
        <f t="shared" si="7"/>
        <v>0</v>
      </c>
      <c r="CC31" s="43"/>
      <c r="CD31" s="41">
        <v>0</v>
      </c>
      <c r="CE31" s="41"/>
      <c r="CF31" s="41"/>
      <c r="CG31" s="7">
        <f t="shared" si="8"/>
        <v>0</v>
      </c>
      <c r="CH31" s="62"/>
      <c r="CI31" s="9"/>
      <c r="CJ31" s="41"/>
      <c r="CK31" s="41"/>
      <c r="CL31" s="41"/>
      <c r="CM31" s="41"/>
      <c r="CN31" s="41"/>
      <c r="CO31" s="7">
        <f t="shared" si="9"/>
        <v>0</v>
      </c>
      <c r="CP31" s="62"/>
      <c r="CQ31" s="41"/>
      <c r="CR31" s="41"/>
      <c r="CS31" s="7">
        <v>27400</v>
      </c>
      <c r="CT31" s="43"/>
      <c r="CU31" s="7">
        <v>9800</v>
      </c>
      <c r="CV31" s="10">
        <f t="shared" si="10"/>
        <v>357800</v>
      </c>
    </row>
    <row r="32" spans="1:100" x14ac:dyDescent="0.25">
      <c r="A32" s="348"/>
      <c r="B32" s="2" t="s">
        <v>107</v>
      </c>
      <c r="C32" s="40"/>
      <c r="D32" s="41"/>
      <c r="E32" s="43"/>
      <c r="F32" s="41">
        <v>0</v>
      </c>
      <c r="G32" s="42"/>
      <c r="H32" s="7">
        <f t="shared" si="0"/>
        <v>0</v>
      </c>
      <c r="I32" s="43">
        <v>0</v>
      </c>
      <c r="J32" s="41"/>
      <c r="K32" s="41"/>
      <c r="L32" s="41"/>
      <c r="M32" s="41"/>
      <c r="N32" s="41"/>
      <c r="O32" s="7">
        <f t="shared" si="1"/>
        <v>0</v>
      </c>
      <c r="P32" s="62"/>
      <c r="Q32" s="41">
        <v>5200</v>
      </c>
      <c r="R32" s="41"/>
      <c r="S32" s="41">
        <v>7100</v>
      </c>
      <c r="T32" s="7">
        <f t="shared" si="2"/>
        <v>12300</v>
      </c>
      <c r="U32" s="43"/>
      <c r="V32" s="9"/>
      <c r="W32" s="7">
        <v>3600</v>
      </c>
      <c r="X32" s="43"/>
      <c r="Y32" s="9"/>
      <c r="Z32" s="9"/>
      <c r="AA32" s="9"/>
      <c r="AB32" s="9"/>
      <c r="AC32" s="9"/>
      <c r="AD32" s="41"/>
      <c r="AE32" s="9"/>
      <c r="AF32" s="9"/>
      <c r="AG32" s="9"/>
      <c r="AH32" s="9"/>
      <c r="AI32" s="9"/>
      <c r="AJ32" s="7">
        <v>12600</v>
      </c>
      <c r="AK32" s="41">
        <v>0</v>
      </c>
      <c r="AL32" s="7">
        <f t="shared" si="3"/>
        <v>0</v>
      </c>
      <c r="AM32" s="41">
        <v>0</v>
      </c>
      <c r="AN32" s="9">
        <v>0</v>
      </c>
      <c r="AO32" s="41"/>
      <c r="AP32" s="41">
        <v>15700</v>
      </c>
      <c r="AQ32" s="41"/>
      <c r="AR32" s="41"/>
      <c r="AS32" s="41"/>
      <c r="AT32" s="41"/>
      <c r="AU32" s="41">
        <v>0</v>
      </c>
      <c r="AV32" s="41"/>
      <c r="AW32" s="7">
        <f t="shared" si="4"/>
        <v>15700</v>
      </c>
      <c r="AX32" s="43"/>
      <c r="AY32" s="41"/>
      <c r="AZ32" s="41"/>
      <c r="BA32" s="41"/>
      <c r="BB32" s="41"/>
      <c r="BC32" s="41"/>
      <c r="BD32" s="41"/>
      <c r="BE32" s="7">
        <f t="shared" si="5"/>
        <v>0</v>
      </c>
      <c r="BF32" s="41">
        <v>0</v>
      </c>
      <c r="BG32" s="362">
        <v>47900</v>
      </c>
      <c r="BH32" s="363"/>
      <c r="BI32" s="364"/>
      <c r="BJ32" s="41"/>
      <c r="BK32" s="41">
        <v>12500</v>
      </c>
      <c r="BL32" s="41">
        <v>224400</v>
      </c>
      <c r="BM32" s="41"/>
      <c r="BN32" s="41"/>
      <c r="BO32" s="41"/>
      <c r="BP32" s="9"/>
      <c r="BQ32" s="41">
        <v>0</v>
      </c>
      <c r="BR32" s="9"/>
      <c r="BS32" s="9"/>
      <c r="BT32" s="41">
        <v>0</v>
      </c>
      <c r="BU32" s="7">
        <f t="shared" si="6"/>
        <v>284800</v>
      </c>
      <c r="BV32" s="43"/>
      <c r="BW32" s="41">
        <v>0</v>
      </c>
      <c r="BX32" s="41"/>
      <c r="BY32" s="41"/>
      <c r="BZ32" s="41"/>
      <c r="CA32" s="41">
        <v>0</v>
      </c>
      <c r="CB32" s="7">
        <f t="shared" si="7"/>
        <v>0</v>
      </c>
      <c r="CC32" s="43"/>
      <c r="CD32" s="41">
        <v>0</v>
      </c>
      <c r="CE32" s="41"/>
      <c r="CF32" s="41"/>
      <c r="CG32" s="7">
        <f t="shared" si="8"/>
        <v>0</v>
      </c>
      <c r="CH32" s="62"/>
      <c r="CI32" s="9"/>
      <c r="CJ32" s="41"/>
      <c r="CK32" s="41"/>
      <c r="CL32" s="41"/>
      <c r="CM32" s="41"/>
      <c r="CN32" s="41"/>
      <c r="CO32" s="7">
        <f t="shared" si="9"/>
        <v>0</v>
      </c>
      <c r="CP32" s="62"/>
      <c r="CQ32" s="41"/>
      <c r="CR32" s="41"/>
      <c r="CS32" s="7">
        <v>24700</v>
      </c>
      <c r="CT32" s="43"/>
      <c r="CU32" s="7">
        <v>10800</v>
      </c>
      <c r="CV32" s="10">
        <f t="shared" si="10"/>
        <v>364500</v>
      </c>
    </row>
    <row r="33" spans="1:100" x14ac:dyDescent="0.25">
      <c r="A33" s="348"/>
      <c r="B33" s="2" t="s">
        <v>108</v>
      </c>
      <c r="C33" s="40"/>
      <c r="D33" s="41"/>
      <c r="E33" s="43"/>
      <c r="F33" s="41">
        <v>0</v>
      </c>
      <c r="G33" s="42"/>
      <c r="H33" s="7">
        <f t="shared" si="0"/>
        <v>0</v>
      </c>
      <c r="I33" s="43">
        <v>0</v>
      </c>
      <c r="J33" s="41"/>
      <c r="K33" s="41"/>
      <c r="L33" s="41"/>
      <c r="M33" s="41"/>
      <c r="N33" s="41"/>
      <c r="O33" s="7">
        <f t="shared" si="1"/>
        <v>0</v>
      </c>
      <c r="P33" s="62"/>
      <c r="Q33" s="41">
        <v>6100</v>
      </c>
      <c r="R33" s="41"/>
      <c r="S33" s="41">
        <v>6800</v>
      </c>
      <c r="T33" s="7">
        <f t="shared" si="2"/>
        <v>12900</v>
      </c>
      <c r="U33" s="43"/>
      <c r="V33" s="9"/>
      <c r="W33" s="7">
        <v>2400</v>
      </c>
      <c r="X33" s="43"/>
      <c r="Y33" s="9"/>
      <c r="Z33" s="9"/>
      <c r="AA33" s="9"/>
      <c r="AB33" s="9"/>
      <c r="AC33" s="9"/>
      <c r="AD33" s="41"/>
      <c r="AE33" s="9"/>
      <c r="AF33" s="9"/>
      <c r="AG33" s="9"/>
      <c r="AH33" s="9"/>
      <c r="AI33" s="9"/>
      <c r="AJ33" s="7">
        <v>20900</v>
      </c>
      <c r="AK33" s="41">
        <v>0</v>
      </c>
      <c r="AL33" s="7">
        <f t="shared" si="3"/>
        <v>0</v>
      </c>
      <c r="AM33" s="41">
        <v>0</v>
      </c>
      <c r="AN33" s="9">
        <v>0</v>
      </c>
      <c r="AO33" s="41"/>
      <c r="AP33" s="41">
        <v>8700</v>
      </c>
      <c r="AQ33" s="41"/>
      <c r="AR33" s="41"/>
      <c r="AS33" s="41"/>
      <c r="AT33" s="41"/>
      <c r="AU33" s="41">
        <v>0</v>
      </c>
      <c r="AV33" s="41"/>
      <c r="AW33" s="7">
        <f t="shared" si="4"/>
        <v>8700</v>
      </c>
      <c r="AX33" s="43"/>
      <c r="AY33" s="41"/>
      <c r="AZ33" s="41"/>
      <c r="BA33" s="41"/>
      <c r="BB33" s="41"/>
      <c r="BC33" s="41"/>
      <c r="BD33" s="41"/>
      <c r="BE33" s="7">
        <f t="shared" si="5"/>
        <v>0</v>
      </c>
      <c r="BF33" s="41">
        <v>0</v>
      </c>
      <c r="BG33" s="362">
        <v>55100</v>
      </c>
      <c r="BH33" s="363"/>
      <c r="BI33" s="364"/>
      <c r="BJ33" s="41"/>
      <c r="BK33" s="41">
        <v>9800</v>
      </c>
      <c r="BL33" s="41">
        <v>195600</v>
      </c>
      <c r="BM33" s="41"/>
      <c r="BN33" s="41"/>
      <c r="BO33" s="41"/>
      <c r="BP33" s="9"/>
      <c r="BQ33" s="41">
        <v>0</v>
      </c>
      <c r="BR33" s="9"/>
      <c r="BS33" s="9"/>
      <c r="BT33" s="41">
        <v>0</v>
      </c>
      <c r="BU33" s="7">
        <f t="shared" si="6"/>
        <v>260500</v>
      </c>
      <c r="BV33" s="43"/>
      <c r="BW33" s="41">
        <v>0</v>
      </c>
      <c r="BX33" s="41"/>
      <c r="BY33" s="41"/>
      <c r="BZ33" s="41"/>
      <c r="CA33" s="41">
        <v>0</v>
      </c>
      <c r="CB33" s="7">
        <f t="shared" si="7"/>
        <v>0</v>
      </c>
      <c r="CC33" s="43"/>
      <c r="CD33" s="41">
        <v>0</v>
      </c>
      <c r="CE33" s="41"/>
      <c r="CF33" s="41"/>
      <c r="CG33" s="7">
        <f t="shared" si="8"/>
        <v>0</v>
      </c>
      <c r="CH33" s="62"/>
      <c r="CI33" s="9"/>
      <c r="CJ33" s="41"/>
      <c r="CK33" s="41"/>
      <c r="CL33" s="41"/>
      <c r="CM33" s="41"/>
      <c r="CN33" s="41"/>
      <c r="CO33" s="7">
        <f t="shared" si="9"/>
        <v>0</v>
      </c>
      <c r="CP33" s="62"/>
      <c r="CQ33" s="41"/>
      <c r="CR33" s="41"/>
      <c r="CS33" s="7">
        <v>24700</v>
      </c>
      <c r="CT33" s="43"/>
      <c r="CU33" s="7">
        <v>11900</v>
      </c>
      <c r="CV33" s="10">
        <f t="shared" si="10"/>
        <v>342000</v>
      </c>
    </row>
    <row r="34" spans="1:100" x14ac:dyDescent="0.25">
      <c r="A34" s="348"/>
      <c r="B34" s="2" t="s">
        <v>109</v>
      </c>
      <c r="C34" s="40"/>
      <c r="D34" s="41"/>
      <c r="E34" s="43"/>
      <c r="F34" s="41">
        <v>0</v>
      </c>
      <c r="G34" s="42"/>
      <c r="H34" s="7">
        <f t="shared" si="0"/>
        <v>0</v>
      </c>
      <c r="I34" s="43">
        <v>0</v>
      </c>
      <c r="J34" s="41"/>
      <c r="K34" s="41"/>
      <c r="L34" s="41"/>
      <c r="M34" s="41"/>
      <c r="N34" s="41"/>
      <c r="O34" s="7">
        <f t="shared" si="1"/>
        <v>0</v>
      </c>
      <c r="P34" s="62"/>
      <c r="Q34" s="41">
        <v>0</v>
      </c>
      <c r="R34" s="41"/>
      <c r="S34" s="41">
        <v>7300</v>
      </c>
      <c r="T34" s="7">
        <f t="shared" si="2"/>
        <v>7300</v>
      </c>
      <c r="U34" s="43"/>
      <c r="V34" s="9"/>
      <c r="W34" s="7">
        <v>5900</v>
      </c>
      <c r="X34" s="43"/>
      <c r="Y34" s="9"/>
      <c r="Z34" s="9"/>
      <c r="AA34" s="9"/>
      <c r="AB34" s="9"/>
      <c r="AC34" s="9"/>
      <c r="AD34" s="41"/>
      <c r="AE34" s="9"/>
      <c r="AF34" s="9"/>
      <c r="AG34" s="9"/>
      <c r="AH34" s="9"/>
      <c r="AI34" s="9"/>
      <c r="AJ34" s="7">
        <v>12300</v>
      </c>
      <c r="AK34" s="41">
        <v>0</v>
      </c>
      <c r="AL34" s="7">
        <f t="shared" si="3"/>
        <v>0</v>
      </c>
      <c r="AM34" s="41">
        <v>0</v>
      </c>
      <c r="AN34" s="9">
        <v>0</v>
      </c>
      <c r="AO34" s="41"/>
      <c r="AP34" s="41">
        <v>19000</v>
      </c>
      <c r="AQ34" s="41"/>
      <c r="AR34" s="41"/>
      <c r="AS34" s="41"/>
      <c r="AT34" s="41"/>
      <c r="AU34" s="41">
        <v>0</v>
      </c>
      <c r="AV34" s="41"/>
      <c r="AW34" s="7">
        <f t="shared" si="4"/>
        <v>19000</v>
      </c>
      <c r="AX34" s="43"/>
      <c r="AY34" s="41"/>
      <c r="AZ34" s="41"/>
      <c r="BA34" s="41"/>
      <c r="BB34" s="41"/>
      <c r="BC34" s="41"/>
      <c r="BD34" s="41"/>
      <c r="BE34" s="7">
        <f t="shared" si="5"/>
        <v>0</v>
      </c>
      <c r="BF34" s="41">
        <v>0</v>
      </c>
      <c r="BG34" s="362">
        <v>59800</v>
      </c>
      <c r="BH34" s="363"/>
      <c r="BI34" s="364"/>
      <c r="BJ34" s="41"/>
      <c r="BK34" s="41">
        <v>13400</v>
      </c>
      <c r="BL34" s="41">
        <v>184800</v>
      </c>
      <c r="BM34" s="41"/>
      <c r="BN34" s="41"/>
      <c r="BO34" s="41"/>
      <c r="BP34" s="9"/>
      <c r="BQ34" s="41">
        <v>0</v>
      </c>
      <c r="BR34" s="9"/>
      <c r="BS34" s="9"/>
      <c r="BT34" s="41">
        <v>0</v>
      </c>
      <c r="BU34" s="7">
        <f t="shared" si="6"/>
        <v>258000</v>
      </c>
      <c r="BV34" s="43"/>
      <c r="BW34" s="41">
        <v>0</v>
      </c>
      <c r="BX34" s="41"/>
      <c r="BY34" s="41"/>
      <c r="BZ34" s="41"/>
      <c r="CA34" s="41">
        <v>0</v>
      </c>
      <c r="CB34" s="7">
        <f t="shared" si="7"/>
        <v>0</v>
      </c>
      <c r="CC34" s="43"/>
      <c r="CD34" s="41">
        <v>0</v>
      </c>
      <c r="CE34" s="41"/>
      <c r="CF34" s="41"/>
      <c r="CG34" s="7">
        <f t="shared" si="8"/>
        <v>0</v>
      </c>
      <c r="CH34" s="62"/>
      <c r="CI34" s="9"/>
      <c r="CJ34" s="41"/>
      <c r="CK34" s="41"/>
      <c r="CL34" s="41"/>
      <c r="CM34" s="41"/>
      <c r="CN34" s="41"/>
      <c r="CO34" s="7">
        <f t="shared" si="9"/>
        <v>0</v>
      </c>
      <c r="CP34" s="62"/>
      <c r="CQ34" s="41"/>
      <c r="CR34" s="41"/>
      <c r="CS34" s="7">
        <v>21900</v>
      </c>
      <c r="CT34" s="43"/>
      <c r="CU34" s="7">
        <v>14200</v>
      </c>
      <c r="CV34" s="10">
        <f t="shared" si="10"/>
        <v>338600</v>
      </c>
    </row>
    <row r="35" spans="1:100" x14ac:dyDescent="0.25">
      <c r="A35" s="348"/>
      <c r="B35" s="2" t="s">
        <v>110</v>
      </c>
      <c r="C35" s="40"/>
      <c r="D35" s="41"/>
      <c r="E35" s="43"/>
      <c r="F35" s="41">
        <v>0</v>
      </c>
      <c r="G35" s="42"/>
      <c r="H35" s="7">
        <f t="shared" si="0"/>
        <v>0</v>
      </c>
      <c r="I35" s="43">
        <v>0</v>
      </c>
      <c r="J35" s="41"/>
      <c r="K35" s="41"/>
      <c r="L35" s="41"/>
      <c r="M35" s="41"/>
      <c r="N35" s="41"/>
      <c r="O35" s="7">
        <f t="shared" si="1"/>
        <v>0</v>
      </c>
      <c r="P35" s="62"/>
      <c r="Q35" s="41">
        <v>0</v>
      </c>
      <c r="R35" s="41"/>
      <c r="S35" s="41">
        <v>8100</v>
      </c>
      <c r="T35" s="7">
        <f t="shared" si="2"/>
        <v>8100</v>
      </c>
      <c r="U35" s="43"/>
      <c r="V35" s="9"/>
      <c r="W35" s="7">
        <v>2900</v>
      </c>
      <c r="X35" s="43"/>
      <c r="Y35" s="9"/>
      <c r="Z35" s="9"/>
      <c r="AA35" s="9"/>
      <c r="AB35" s="9"/>
      <c r="AC35" s="9"/>
      <c r="AD35" s="41"/>
      <c r="AE35" s="9"/>
      <c r="AF35" s="9"/>
      <c r="AG35" s="9"/>
      <c r="AH35" s="9"/>
      <c r="AI35" s="9"/>
      <c r="AJ35" s="7">
        <v>5600</v>
      </c>
      <c r="AK35" s="41">
        <v>0</v>
      </c>
      <c r="AL35" s="7">
        <f t="shared" si="3"/>
        <v>0</v>
      </c>
      <c r="AM35" s="41">
        <v>0</v>
      </c>
      <c r="AN35" s="9">
        <v>0</v>
      </c>
      <c r="AO35" s="41"/>
      <c r="AP35" s="41">
        <v>14800</v>
      </c>
      <c r="AQ35" s="41"/>
      <c r="AR35" s="41"/>
      <c r="AS35" s="41"/>
      <c r="AT35" s="41"/>
      <c r="AU35" s="41">
        <v>0</v>
      </c>
      <c r="AV35" s="41"/>
      <c r="AW35" s="7">
        <f t="shared" si="4"/>
        <v>14800</v>
      </c>
      <c r="AX35" s="43"/>
      <c r="AY35" s="41"/>
      <c r="AZ35" s="41"/>
      <c r="BA35" s="41"/>
      <c r="BB35" s="41"/>
      <c r="BC35" s="41"/>
      <c r="BD35" s="41"/>
      <c r="BE35" s="7">
        <f t="shared" si="5"/>
        <v>0</v>
      </c>
      <c r="BF35" s="41">
        <v>0</v>
      </c>
      <c r="BG35" s="362">
        <v>61500</v>
      </c>
      <c r="BH35" s="363"/>
      <c r="BI35" s="364"/>
      <c r="BJ35" s="41"/>
      <c r="BK35" s="41">
        <v>11700</v>
      </c>
      <c r="BL35" s="41">
        <v>142800</v>
      </c>
      <c r="BM35" s="41"/>
      <c r="BN35" s="41"/>
      <c r="BO35" s="41"/>
      <c r="BP35" s="9"/>
      <c r="BQ35" s="41">
        <v>0</v>
      </c>
      <c r="BR35" s="9"/>
      <c r="BS35" s="9"/>
      <c r="BT35" s="41">
        <v>0</v>
      </c>
      <c r="BU35" s="7">
        <f t="shared" si="6"/>
        <v>216000</v>
      </c>
      <c r="BV35" s="43"/>
      <c r="BW35" s="41">
        <v>0</v>
      </c>
      <c r="BX35" s="41"/>
      <c r="BY35" s="41"/>
      <c r="BZ35" s="41"/>
      <c r="CA35" s="41">
        <v>0</v>
      </c>
      <c r="CB35" s="7">
        <f t="shared" si="7"/>
        <v>0</v>
      </c>
      <c r="CC35" s="43"/>
      <c r="CD35" s="41">
        <v>0</v>
      </c>
      <c r="CE35" s="41"/>
      <c r="CF35" s="41"/>
      <c r="CG35" s="7">
        <f t="shared" si="8"/>
        <v>0</v>
      </c>
      <c r="CH35" s="62"/>
      <c r="CI35" s="9"/>
      <c r="CJ35" s="41"/>
      <c r="CK35" s="41"/>
      <c r="CL35" s="41"/>
      <c r="CM35" s="41"/>
      <c r="CN35" s="41"/>
      <c r="CO35" s="7">
        <f t="shared" si="9"/>
        <v>0</v>
      </c>
      <c r="CP35" s="62"/>
      <c r="CQ35" s="41"/>
      <c r="CR35" s="41"/>
      <c r="CS35" s="7">
        <v>25100</v>
      </c>
      <c r="CT35" s="43"/>
      <c r="CU35" s="7">
        <v>17100</v>
      </c>
      <c r="CV35" s="10">
        <f t="shared" si="10"/>
        <v>289600</v>
      </c>
    </row>
    <row r="36" spans="1:100" x14ac:dyDescent="0.25">
      <c r="A36" s="348"/>
      <c r="B36" s="2" t="s">
        <v>111</v>
      </c>
      <c r="C36" s="40"/>
      <c r="D36" s="41"/>
      <c r="E36" s="43"/>
      <c r="F36" s="41">
        <v>0</v>
      </c>
      <c r="G36" s="42"/>
      <c r="H36" s="7">
        <f t="shared" si="0"/>
        <v>0</v>
      </c>
      <c r="I36" s="43">
        <v>0</v>
      </c>
      <c r="J36" s="41"/>
      <c r="K36" s="41"/>
      <c r="L36" s="41"/>
      <c r="M36" s="41"/>
      <c r="N36" s="41"/>
      <c r="O36" s="7">
        <f t="shared" si="1"/>
        <v>0</v>
      </c>
      <c r="P36" s="62"/>
      <c r="Q36" s="41">
        <v>0</v>
      </c>
      <c r="R36" s="41"/>
      <c r="S36" s="41">
        <v>8500</v>
      </c>
      <c r="T36" s="7">
        <f t="shared" si="2"/>
        <v>8500</v>
      </c>
      <c r="U36" s="43"/>
      <c r="V36" s="9"/>
      <c r="W36" s="7">
        <v>4500</v>
      </c>
      <c r="X36" s="43"/>
      <c r="Y36" s="9"/>
      <c r="Z36" s="9"/>
      <c r="AA36" s="9"/>
      <c r="AB36" s="9"/>
      <c r="AC36" s="9"/>
      <c r="AD36" s="41"/>
      <c r="AE36" s="9"/>
      <c r="AF36" s="9"/>
      <c r="AG36" s="9"/>
      <c r="AH36" s="9"/>
      <c r="AI36" s="9"/>
      <c r="AJ36" s="7">
        <v>0</v>
      </c>
      <c r="AK36" s="41">
        <v>0</v>
      </c>
      <c r="AL36" s="7">
        <f t="shared" si="3"/>
        <v>0</v>
      </c>
      <c r="AM36" s="41">
        <v>0</v>
      </c>
      <c r="AN36" s="9">
        <v>0</v>
      </c>
      <c r="AO36" s="41"/>
      <c r="AP36" s="41">
        <v>14400</v>
      </c>
      <c r="AQ36" s="41"/>
      <c r="AR36" s="41"/>
      <c r="AS36" s="41"/>
      <c r="AT36" s="41"/>
      <c r="AU36" s="41">
        <v>0</v>
      </c>
      <c r="AV36" s="41"/>
      <c r="AW36" s="7">
        <f t="shared" si="4"/>
        <v>14400</v>
      </c>
      <c r="AX36" s="43"/>
      <c r="AY36" s="41"/>
      <c r="AZ36" s="41"/>
      <c r="BA36" s="41"/>
      <c r="BB36" s="41"/>
      <c r="BC36" s="41"/>
      <c r="BD36" s="41"/>
      <c r="BE36" s="7">
        <f t="shared" si="5"/>
        <v>0</v>
      </c>
      <c r="BF36" s="41">
        <v>0</v>
      </c>
      <c r="BG36" s="362">
        <v>68900</v>
      </c>
      <c r="BH36" s="363"/>
      <c r="BI36" s="364"/>
      <c r="BJ36" s="41"/>
      <c r="BK36" s="41">
        <v>9600</v>
      </c>
      <c r="BL36" s="41">
        <v>130800</v>
      </c>
      <c r="BM36" s="41"/>
      <c r="BN36" s="41"/>
      <c r="BO36" s="41"/>
      <c r="BP36" s="9"/>
      <c r="BQ36" s="41">
        <v>0</v>
      </c>
      <c r="BR36" s="9"/>
      <c r="BS36" s="9"/>
      <c r="BT36" s="41">
        <v>0</v>
      </c>
      <c r="BU36" s="7">
        <f t="shared" si="6"/>
        <v>209300</v>
      </c>
      <c r="BV36" s="43"/>
      <c r="BW36" s="41">
        <v>0</v>
      </c>
      <c r="BX36" s="41"/>
      <c r="BY36" s="41"/>
      <c r="BZ36" s="41"/>
      <c r="CA36" s="41">
        <v>0</v>
      </c>
      <c r="CB36" s="7">
        <f t="shared" si="7"/>
        <v>0</v>
      </c>
      <c r="CC36" s="43"/>
      <c r="CD36" s="41">
        <v>0</v>
      </c>
      <c r="CE36" s="41"/>
      <c r="CF36" s="41"/>
      <c r="CG36" s="7">
        <f t="shared" si="8"/>
        <v>0</v>
      </c>
      <c r="CH36" s="62"/>
      <c r="CI36" s="9"/>
      <c r="CJ36" s="41"/>
      <c r="CK36" s="41"/>
      <c r="CL36" s="41"/>
      <c r="CM36" s="41"/>
      <c r="CN36" s="41"/>
      <c r="CO36" s="7">
        <f t="shared" si="9"/>
        <v>0</v>
      </c>
      <c r="CP36" s="62"/>
      <c r="CQ36" s="41"/>
      <c r="CR36" s="41"/>
      <c r="CS36" s="7">
        <v>22900</v>
      </c>
      <c r="CT36" s="43"/>
      <c r="CU36" s="7">
        <v>15600</v>
      </c>
      <c r="CV36" s="10">
        <f t="shared" si="10"/>
        <v>275200</v>
      </c>
    </row>
    <row r="37" spans="1:100" ht="15.75" thickBot="1" x14ac:dyDescent="0.3">
      <c r="A37" s="349"/>
      <c r="B37" s="3" t="s">
        <v>112</v>
      </c>
      <c r="C37" s="44"/>
      <c r="D37" s="45"/>
      <c r="E37" s="47"/>
      <c r="F37" s="45">
        <v>0</v>
      </c>
      <c r="G37" s="46"/>
      <c r="H37" s="11">
        <f t="shared" si="0"/>
        <v>0</v>
      </c>
      <c r="I37" s="47">
        <v>0</v>
      </c>
      <c r="J37" s="45"/>
      <c r="K37" s="45"/>
      <c r="L37" s="45"/>
      <c r="M37" s="45"/>
      <c r="N37" s="45"/>
      <c r="O37" s="11">
        <f t="shared" si="1"/>
        <v>0</v>
      </c>
      <c r="P37" s="63"/>
      <c r="Q37" s="45">
        <v>0</v>
      </c>
      <c r="R37" s="45"/>
      <c r="S37" s="45">
        <v>7800</v>
      </c>
      <c r="T37" s="11">
        <f t="shared" si="2"/>
        <v>7800</v>
      </c>
      <c r="U37" s="47"/>
      <c r="V37" s="13"/>
      <c r="W37" s="11">
        <v>3500</v>
      </c>
      <c r="X37" s="47"/>
      <c r="Y37" s="13"/>
      <c r="Z37" s="13"/>
      <c r="AA37" s="13"/>
      <c r="AB37" s="13"/>
      <c r="AC37" s="13"/>
      <c r="AD37" s="45"/>
      <c r="AE37" s="13"/>
      <c r="AF37" s="13"/>
      <c r="AG37" s="13"/>
      <c r="AH37" s="13"/>
      <c r="AI37" s="13"/>
      <c r="AJ37" s="11">
        <v>5800</v>
      </c>
      <c r="AK37" s="45">
        <v>0</v>
      </c>
      <c r="AL37" s="11">
        <f t="shared" si="3"/>
        <v>0</v>
      </c>
      <c r="AM37" s="45">
        <v>0</v>
      </c>
      <c r="AN37" s="13">
        <v>0</v>
      </c>
      <c r="AO37" s="45"/>
      <c r="AP37" s="45">
        <v>24900</v>
      </c>
      <c r="AQ37" s="45"/>
      <c r="AR37" s="45"/>
      <c r="AS37" s="45"/>
      <c r="AT37" s="45"/>
      <c r="AU37" s="45">
        <v>0</v>
      </c>
      <c r="AV37" s="45"/>
      <c r="AW37" s="11">
        <f t="shared" si="4"/>
        <v>24900</v>
      </c>
      <c r="AX37" s="47"/>
      <c r="AY37" s="45"/>
      <c r="AZ37" s="45"/>
      <c r="BA37" s="45"/>
      <c r="BB37" s="45"/>
      <c r="BC37" s="45"/>
      <c r="BD37" s="45"/>
      <c r="BE37" s="11">
        <f t="shared" si="5"/>
        <v>0</v>
      </c>
      <c r="BF37" s="45">
        <v>0</v>
      </c>
      <c r="BG37" s="365">
        <v>65100</v>
      </c>
      <c r="BH37" s="366"/>
      <c r="BI37" s="367"/>
      <c r="BJ37" s="45"/>
      <c r="BK37" s="45">
        <v>6800</v>
      </c>
      <c r="BL37" s="45">
        <v>154900</v>
      </c>
      <c r="BM37" s="45"/>
      <c r="BN37" s="45"/>
      <c r="BO37" s="45"/>
      <c r="BP37" s="13"/>
      <c r="BQ37" s="45">
        <v>0</v>
      </c>
      <c r="BR37" s="13"/>
      <c r="BS37" s="13"/>
      <c r="BT37" s="45">
        <v>0</v>
      </c>
      <c r="BU37" s="11">
        <f t="shared" si="6"/>
        <v>226800</v>
      </c>
      <c r="BV37" s="47"/>
      <c r="BW37" s="45">
        <v>0</v>
      </c>
      <c r="BX37" s="45"/>
      <c r="BY37" s="45"/>
      <c r="BZ37" s="45"/>
      <c r="CA37" s="45">
        <v>0</v>
      </c>
      <c r="CB37" s="11">
        <f t="shared" si="7"/>
        <v>0</v>
      </c>
      <c r="CC37" s="47"/>
      <c r="CD37" s="45">
        <v>0</v>
      </c>
      <c r="CE37" s="45"/>
      <c r="CF37" s="45"/>
      <c r="CG37" s="11">
        <f t="shared" si="8"/>
        <v>0</v>
      </c>
      <c r="CH37" s="63"/>
      <c r="CI37" s="13"/>
      <c r="CJ37" s="45"/>
      <c r="CK37" s="45"/>
      <c r="CL37" s="45"/>
      <c r="CM37" s="45"/>
      <c r="CN37" s="45"/>
      <c r="CO37" s="11">
        <f t="shared" si="9"/>
        <v>0</v>
      </c>
      <c r="CP37" s="63"/>
      <c r="CQ37" s="45"/>
      <c r="CR37" s="45"/>
      <c r="CS37" s="11">
        <v>15900</v>
      </c>
      <c r="CT37" s="47"/>
      <c r="CU37" s="11">
        <v>17000</v>
      </c>
      <c r="CV37" s="15">
        <f t="shared" si="10"/>
        <v>301700</v>
      </c>
    </row>
    <row r="38" spans="1:100" ht="15" customHeight="1" x14ac:dyDescent="0.25">
      <c r="A38" s="347" t="s">
        <v>152</v>
      </c>
      <c r="B38" s="33" t="s">
        <v>101</v>
      </c>
      <c r="C38" s="34"/>
      <c r="D38" s="35"/>
      <c r="E38" s="52"/>
      <c r="F38" s="35">
        <v>0</v>
      </c>
      <c r="G38" s="36"/>
      <c r="H38" s="20">
        <f t="shared" si="0"/>
        <v>0</v>
      </c>
      <c r="I38" s="52">
        <v>0</v>
      </c>
      <c r="J38" s="35"/>
      <c r="K38" s="35"/>
      <c r="L38" s="35"/>
      <c r="M38" s="35"/>
      <c r="N38" s="35"/>
      <c r="O38" s="20">
        <f t="shared" si="1"/>
        <v>0</v>
      </c>
      <c r="P38" s="61"/>
      <c r="Q38" s="35">
        <v>0</v>
      </c>
      <c r="R38" s="35"/>
      <c r="S38" s="35">
        <v>7000</v>
      </c>
      <c r="T38" s="20">
        <f t="shared" si="2"/>
        <v>7000</v>
      </c>
      <c r="U38" s="52"/>
      <c r="V38" s="22"/>
      <c r="W38" s="20">
        <v>6500</v>
      </c>
      <c r="X38" s="52"/>
      <c r="Y38" s="22"/>
      <c r="Z38" s="22"/>
      <c r="AA38" s="22"/>
      <c r="AB38" s="22"/>
      <c r="AC38" s="22"/>
      <c r="AD38" s="35"/>
      <c r="AE38" s="22"/>
      <c r="AF38" s="22"/>
      <c r="AG38" s="22"/>
      <c r="AH38" s="22"/>
      <c r="AI38" s="22"/>
      <c r="AJ38" s="20">
        <v>11400</v>
      </c>
      <c r="AK38" s="35">
        <v>0</v>
      </c>
      <c r="AL38" s="20">
        <f t="shared" si="3"/>
        <v>0</v>
      </c>
      <c r="AM38" s="35">
        <v>0</v>
      </c>
      <c r="AN38" s="22">
        <v>0</v>
      </c>
      <c r="AO38" s="35"/>
      <c r="AP38" s="35">
        <v>24500</v>
      </c>
      <c r="AQ38" s="35"/>
      <c r="AR38" s="35"/>
      <c r="AS38" s="35"/>
      <c r="AT38" s="35"/>
      <c r="AU38" s="35">
        <v>0</v>
      </c>
      <c r="AV38" s="35"/>
      <c r="AW38" s="20">
        <f t="shared" si="4"/>
        <v>24500</v>
      </c>
      <c r="AX38" s="52"/>
      <c r="AY38" s="35"/>
      <c r="AZ38" s="35"/>
      <c r="BA38" s="35"/>
      <c r="BB38" s="35"/>
      <c r="BC38" s="35"/>
      <c r="BD38" s="35"/>
      <c r="BE38" s="20">
        <f t="shared" si="5"/>
        <v>0</v>
      </c>
      <c r="BF38" s="35">
        <v>0</v>
      </c>
      <c r="BG38" s="359">
        <v>56800</v>
      </c>
      <c r="BH38" s="360"/>
      <c r="BI38" s="361"/>
      <c r="BJ38" s="35"/>
      <c r="BK38" s="35">
        <v>5100</v>
      </c>
      <c r="BL38" s="35">
        <v>163100</v>
      </c>
      <c r="BM38" s="35"/>
      <c r="BN38" s="35"/>
      <c r="BO38" s="35"/>
      <c r="BP38" s="22"/>
      <c r="BQ38" s="35">
        <v>0</v>
      </c>
      <c r="BR38" s="22"/>
      <c r="BS38" s="22"/>
      <c r="BT38" s="35">
        <v>0</v>
      </c>
      <c r="BU38" s="20">
        <f t="shared" si="6"/>
        <v>225000</v>
      </c>
      <c r="BV38" s="52"/>
      <c r="BW38" s="35">
        <v>0</v>
      </c>
      <c r="BX38" s="35"/>
      <c r="BY38" s="35"/>
      <c r="BZ38" s="35"/>
      <c r="CA38" s="35">
        <v>0</v>
      </c>
      <c r="CB38" s="20">
        <f t="shared" si="7"/>
        <v>0</v>
      </c>
      <c r="CC38" s="52"/>
      <c r="CD38" s="35">
        <v>0</v>
      </c>
      <c r="CE38" s="35"/>
      <c r="CF38" s="35"/>
      <c r="CG38" s="20">
        <f t="shared" si="8"/>
        <v>0</v>
      </c>
      <c r="CH38" s="61"/>
      <c r="CI38" s="22"/>
      <c r="CJ38" s="35"/>
      <c r="CK38" s="35"/>
      <c r="CL38" s="35"/>
      <c r="CM38" s="35"/>
      <c r="CN38" s="35"/>
      <c r="CO38" s="20">
        <f t="shared" si="9"/>
        <v>0</v>
      </c>
      <c r="CP38" s="61"/>
      <c r="CQ38" s="35"/>
      <c r="CR38" s="35"/>
      <c r="CS38" s="20">
        <v>18400</v>
      </c>
      <c r="CT38" s="52"/>
      <c r="CU38" s="20">
        <v>14200</v>
      </c>
      <c r="CV38" s="23">
        <f t="shared" si="10"/>
        <v>307000</v>
      </c>
    </row>
    <row r="39" spans="1:100" x14ac:dyDescent="0.25">
      <c r="A39" s="348"/>
      <c r="B39" s="2" t="s">
        <v>102</v>
      </c>
      <c r="C39" s="40"/>
      <c r="D39" s="41"/>
      <c r="E39" s="43"/>
      <c r="F39" s="41">
        <v>0</v>
      </c>
      <c r="G39" s="42"/>
      <c r="H39" s="7">
        <f t="shared" si="0"/>
        <v>0</v>
      </c>
      <c r="I39" s="43">
        <v>0</v>
      </c>
      <c r="J39" s="41"/>
      <c r="K39" s="41"/>
      <c r="L39" s="41"/>
      <c r="M39" s="41"/>
      <c r="N39" s="41"/>
      <c r="O39" s="7">
        <f t="shared" si="1"/>
        <v>0</v>
      </c>
      <c r="P39" s="62"/>
      <c r="Q39" s="41">
        <v>0</v>
      </c>
      <c r="R39" s="41"/>
      <c r="S39" s="41">
        <v>5200</v>
      </c>
      <c r="T39" s="7">
        <f t="shared" si="2"/>
        <v>5200</v>
      </c>
      <c r="U39" s="43"/>
      <c r="V39" s="9"/>
      <c r="W39" s="7">
        <v>4800</v>
      </c>
      <c r="X39" s="43"/>
      <c r="Y39" s="9"/>
      <c r="Z39" s="9"/>
      <c r="AA39" s="9"/>
      <c r="AB39" s="9"/>
      <c r="AC39" s="9"/>
      <c r="AD39" s="41"/>
      <c r="AE39" s="9"/>
      <c r="AF39" s="9"/>
      <c r="AG39" s="9"/>
      <c r="AH39" s="9"/>
      <c r="AI39" s="9"/>
      <c r="AJ39" s="7">
        <v>3300</v>
      </c>
      <c r="AK39" s="41">
        <v>0</v>
      </c>
      <c r="AL39" s="7">
        <f t="shared" si="3"/>
        <v>0</v>
      </c>
      <c r="AM39" s="41">
        <v>0</v>
      </c>
      <c r="AN39" s="9">
        <v>0</v>
      </c>
      <c r="AO39" s="41"/>
      <c r="AP39" s="41">
        <v>28300</v>
      </c>
      <c r="AQ39" s="41"/>
      <c r="AR39" s="41"/>
      <c r="AS39" s="41"/>
      <c r="AT39" s="41"/>
      <c r="AU39" s="41">
        <v>0</v>
      </c>
      <c r="AV39" s="41"/>
      <c r="AW39" s="7">
        <f t="shared" si="4"/>
        <v>28300</v>
      </c>
      <c r="AX39" s="43"/>
      <c r="AY39" s="41"/>
      <c r="AZ39" s="41"/>
      <c r="BA39" s="41"/>
      <c r="BB39" s="41"/>
      <c r="BC39" s="41"/>
      <c r="BD39" s="41"/>
      <c r="BE39" s="7">
        <f t="shared" si="5"/>
        <v>0</v>
      </c>
      <c r="BF39" s="41">
        <v>0</v>
      </c>
      <c r="BG39" s="362">
        <v>57900</v>
      </c>
      <c r="BH39" s="363"/>
      <c r="BI39" s="364"/>
      <c r="BJ39" s="41"/>
      <c r="BK39" s="41">
        <v>5900</v>
      </c>
      <c r="BL39" s="41">
        <v>168600</v>
      </c>
      <c r="BM39" s="41"/>
      <c r="BN39" s="41"/>
      <c r="BO39" s="41"/>
      <c r="BP39" s="9"/>
      <c r="BQ39" s="41">
        <v>0</v>
      </c>
      <c r="BR39" s="9"/>
      <c r="BS39" s="9"/>
      <c r="BT39" s="41">
        <v>0</v>
      </c>
      <c r="BU39" s="7">
        <f t="shared" si="6"/>
        <v>232400</v>
      </c>
      <c r="BV39" s="43"/>
      <c r="BW39" s="41">
        <v>0</v>
      </c>
      <c r="BX39" s="41"/>
      <c r="BY39" s="41"/>
      <c r="BZ39" s="41"/>
      <c r="CA39" s="41">
        <v>0</v>
      </c>
      <c r="CB39" s="7">
        <f t="shared" si="7"/>
        <v>0</v>
      </c>
      <c r="CC39" s="43"/>
      <c r="CD39" s="41">
        <v>0</v>
      </c>
      <c r="CE39" s="41"/>
      <c r="CF39" s="41"/>
      <c r="CG39" s="7">
        <f t="shared" si="8"/>
        <v>0</v>
      </c>
      <c r="CH39" s="62"/>
      <c r="CI39" s="9"/>
      <c r="CJ39" s="41"/>
      <c r="CK39" s="41"/>
      <c r="CL39" s="41"/>
      <c r="CM39" s="41"/>
      <c r="CN39" s="41"/>
      <c r="CO39" s="7">
        <f t="shared" si="9"/>
        <v>0</v>
      </c>
      <c r="CP39" s="62"/>
      <c r="CQ39" s="41"/>
      <c r="CR39" s="41"/>
      <c r="CS39" s="7">
        <v>18900</v>
      </c>
      <c r="CT39" s="43"/>
      <c r="CU39" s="7">
        <v>12700</v>
      </c>
      <c r="CV39" s="10">
        <f t="shared" si="10"/>
        <v>305600</v>
      </c>
    </row>
    <row r="40" spans="1:100" x14ac:dyDescent="0.25">
      <c r="A40" s="348"/>
      <c r="B40" s="2" t="s">
        <v>103</v>
      </c>
      <c r="C40" s="40"/>
      <c r="D40" s="41"/>
      <c r="E40" s="43"/>
      <c r="F40" s="41">
        <v>0</v>
      </c>
      <c r="G40" s="42"/>
      <c r="H40" s="7">
        <f t="shared" si="0"/>
        <v>0</v>
      </c>
      <c r="I40" s="43">
        <v>0</v>
      </c>
      <c r="J40" s="41"/>
      <c r="K40" s="41"/>
      <c r="L40" s="41"/>
      <c r="M40" s="41"/>
      <c r="N40" s="41"/>
      <c r="O40" s="7">
        <f t="shared" si="1"/>
        <v>0</v>
      </c>
      <c r="P40" s="62"/>
      <c r="Q40" s="41">
        <v>0</v>
      </c>
      <c r="R40" s="41"/>
      <c r="S40" s="41">
        <v>6100</v>
      </c>
      <c r="T40" s="7">
        <f t="shared" si="2"/>
        <v>6100</v>
      </c>
      <c r="U40" s="43"/>
      <c r="V40" s="9"/>
      <c r="W40" s="7">
        <v>9700</v>
      </c>
      <c r="X40" s="43"/>
      <c r="Y40" s="9"/>
      <c r="Z40" s="9"/>
      <c r="AA40" s="9"/>
      <c r="AB40" s="9"/>
      <c r="AC40" s="9"/>
      <c r="AD40" s="41"/>
      <c r="AE40" s="9"/>
      <c r="AF40" s="9"/>
      <c r="AG40" s="9"/>
      <c r="AH40" s="9"/>
      <c r="AI40" s="9"/>
      <c r="AJ40" s="7">
        <v>7500</v>
      </c>
      <c r="AK40" s="41">
        <v>0</v>
      </c>
      <c r="AL40" s="7">
        <f t="shared" si="3"/>
        <v>0</v>
      </c>
      <c r="AM40" s="41">
        <v>0</v>
      </c>
      <c r="AN40" s="9">
        <v>0</v>
      </c>
      <c r="AO40" s="41"/>
      <c r="AP40" s="41">
        <v>28100</v>
      </c>
      <c r="AQ40" s="41"/>
      <c r="AR40" s="41"/>
      <c r="AS40" s="41"/>
      <c r="AT40" s="41"/>
      <c r="AU40" s="41">
        <v>0</v>
      </c>
      <c r="AV40" s="41"/>
      <c r="AW40" s="7">
        <f t="shared" si="4"/>
        <v>28100</v>
      </c>
      <c r="AX40" s="43"/>
      <c r="AY40" s="41"/>
      <c r="AZ40" s="41"/>
      <c r="BA40" s="41"/>
      <c r="BB40" s="41"/>
      <c r="BC40" s="41"/>
      <c r="BD40" s="41"/>
      <c r="BE40" s="7">
        <f t="shared" si="5"/>
        <v>0</v>
      </c>
      <c r="BF40" s="41">
        <v>0</v>
      </c>
      <c r="BG40" s="362">
        <v>67000</v>
      </c>
      <c r="BH40" s="363"/>
      <c r="BI40" s="364"/>
      <c r="BJ40" s="41"/>
      <c r="BK40" s="41">
        <v>6500</v>
      </c>
      <c r="BL40" s="41">
        <v>198200</v>
      </c>
      <c r="BM40" s="41"/>
      <c r="BN40" s="41"/>
      <c r="BO40" s="41"/>
      <c r="BP40" s="9"/>
      <c r="BQ40" s="41">
        <v>0</v>
      </c>
      <c r="BR40" s="9"/>
      <c r="BS40" s="9"/>
      <c r="BT40" s="41">
        <v>0</v>
      </c>
      <c r="BU40" s="7">
        <f t="shared" si="6"/>
        <v>271700</v>
      </c>
      <c r="BV40" s="43"/>
      <c r="BW40" s="41">
        <v>0</v>
      </c>
      <c r="BX40" s="41"/>
      <c r="BY40" s="41"/>
      <c r="BZ40" s="41"/>
      <c r="CA40" s="41">
        <v>0</v>
      </c>
      <c r="CB40" s="7">
        <f t="shared" si="7"/>
        <v>0</v>
      </c>
      <c r="CC40" s="43"/>
      <c r="CD40" s="41">
        <v>0</v>
      </c>
      <c r="CE40" s="41"/>
      <c r="CF40" s="41"/>
      <c r="CG40" s="7">
        <f t="shared" si="8"/>
        <v>0</v>
      </c>
      <c r="CH40" s="62"/>
      <c r="CI40" s="9"/>
      <c r="CJ40" s="41"/>
      <c r="CK40" s="41"/>
      <c r="CL40" s="41"/>
      <c r="CM40" s="41"/>
      <c r="CN40" s="41"/>
      <c r="CO40" s="7">
        <f t="shared" si="9"/>
        <v>0</v>
      </c>
      <c r="CP40" s="62"/>
      <c r="CQ40" s="41"/>
      <c r="CR40" s="41"/>
      <c r="CS40" s="7">
        <v>23900</v>
      </c>
      <c r="CT40" s="43"/>
      <c r="CU40" s="7">
        <v>14700</v>
      </c>
      <c r="CV40" s="10">
        <f t="shared" si="10"/>
        <v>361700</v>
      </c>
    </row>
    <row r="41" spans="1:100" x14ac:dyDescent="0.25">
      <c r="A41" s="348"/>
      <c r="B41" s="2" t="s">
        <v>104</v>
      </c>
      <c r="C41" s="40"/>
      <c r="D41" s="41"/>
      <c r="E41" s="43"/>
      <c r="F41" s="41">
        <v>0</v>
      </c>
      <c r="G41" s="42"/>
      <c r="H41" s="7">
        <f t="shared" si="0"/>
        <v>0</v>
      </c>
      <c r="I41" s="43">
        <v>0</v>
      </c>
      <c r="J41" s="41"/>
      <c r="K41" s="41"/>
      <c r="L41" s="41"/>
      <c r="M41" s="41"/>
      <c r="N41" s="41"/>
      <c r="O41" s="7">
        <f t="shared" si="1"/>
        <v>0</v>
      </c>
      <c r="P41" s="62"/>
      <c r="Q41" s="41">
        <v>0</v>
      </c>
      <c r="R41" s="41"/>
      <c r="S41" s="41">
        <v>9300</v>
      </c>
      <c r="T41" s="7">
        <f t="shared" si="2"/>
        <v>9300</v>
      </c>
      <c r="U41" s="43"/>
      <c r="V41" s="9"/>
      <c r="W41" s="7">
        <v>5500</v>
      </c>
      <c r="X41" s="43"/>
      <c r="Y41" s="9"/>
      <c r="Z41" s="9"/>
      <c r="AA41" s="9"/>
      <c r="AB41" s="9"/>
      <c r="AC41" s="9"/>
      <c r="AD41" s="41"/>
      <c r="AE41" s="9"/>
      <c r="AF41" s="9"/>
      <c r="AG41" s="9"/>
      <c r="AH41" s="9"/>
      <c r="AI41" s="9"/>
      <c r="AJ41" s="7">
        <v>14900</v>
      </c>
      <c r="AK41" s="41">
        <v>0</v>
      </c>
      <c r="AL41" s="7">
        <f t="shared" si="3"/>
        <v>0</v>
      </c>
      <c r="AM41" s="41">
        <v>0</v>
      </c>
      <c r="AN41" s="9">
        <v>0</v>
      </c>
      <c r="AO41" s="41"/>
      <c r="AP41" s="41">
        <v>21200</v>
      </c>
      <c r="AQ41" s="41"/>
      <c r="AR41" s="41"/>
      <c r="AS41" s="41"/>
      <c r="AT41" s="41"/>
      <c r="AU41" s="41">
        <v>0</v>
      </c>
      <c r="AV41" s="41"/>
      <c r="AW41" s="7">
        <f t="shared" si="4"/>
        <v>21200</v>
      </c>
      <c r="AX41" s="43"/>
      <c r="AY41" s="41"/>
      <c r="AZ41" s="41"/>
      <c r="BA41" s="41"/>
      <c r="BB41" s="41"/>
      <c r="BC41" s="41"/>
      <c r="BD41" s="41"/>
      <c r="BE41" s="7">
        <f t="shared" si="5"/>
        <v>0</v>
      </c>
      <c r="BF41" s="41">
        <v>0</v>
      </c>
      <c r="BG41" s="362">
        <v>63600</v>
      </c>
      <c r="BH41" s="363"/>
      <c r="BI41" s="364"/>
      <c r="BJ41" s="41"/>
      <c r="BK41" s="41">
        <v>8500</v>
      </c>
      <c r="BL41" s="41">
        <v>206700</v>
      </c>
      <c r="BM41" s="41"/>
      <c r="BN41" s="41"/>
      <c r="BO41" s="41"/>
      <c r="BP41" s="9"/>
      <c r="BQ41" s="41">
        <v>0</v>
      </c>
      <c r="BR41" s="9"/>
      <c r="BS41" s="9"/>
      <c r="BT41" s="41">
        <v>0</v>
      </c>
      <c r="BU41" s="7">
        <f t="shared" si="6"/>
        <v>278800</v>
      </c>
      <c r="BV41" s="43"/>
      <c r="BW41" s="41">
        <v>0</v>
      </c>
      <c r="BX41" s="41"/>
      <c r="BY41" s="41"/>
      <c r="BZ41" s="41"/>
      <c r="CA41" s="41">
        <v>0</v>
      </c>
      <c r="CB41" s="7">
        <f t="shared" si="7"/>
        <v>0</v>
      </c>
      <c r="CC41" s="43"/>
      <c r="CD41" s="41">
        <v>0</v>
      </c>
      <c r="CE41" s="41"/>
      <c r="CF41" s="41"/>
      <c r="CG41" s="7">
        <f t="shared" si="8"/>
        <v>0</v>
      </c>
      <c r="CH41" s="62"/>
      <c r="CI41" s="9"/>
      <c r="CJ41" s="41"/>
      <c r="CK41" s="41"/>
      <c r="CL41" s="41"/>
      <c r="CM41" s="41"/>
      <c r="CN41" s="41"/>
      <c r="CO41" s="7">
        <f t="shared" si="9"/>
        <v>0</v>
      </c>
      <c r="CP41" s="62"/>
      <c r="CQ41" s="41"/>
      <c r="CR41" s="41"/>
      <c r="CS41" s="7">
        <v>19500</v>
      </c>
      <c r="CT41" s="43"/>
      <c r="CU41" s="7">
        <v>13700</v>
      </c>
      <c r="CV41" s="10">
        <f t="shared" si="10"/>
        <v>362900</v>
      </c>
    </row>
    <row r="42" spans="1:100" x14ac:dyDescent="0.25">
      <c r="A42" s="348"/>
      <c r="B42" s="2" t="s">
        <v>105</v>
      </c>
      <c r="C42" s="40"/>
      <c r="D42" s="41"/>
      <c r="E42" s="43"/>
      <c r="F42" s="41">
        <v>0</v>
      </c>
      <c r="G42" s="42"/>
      <c r="H42" s="7">
        <f t="shared" si="0"/>
        <v>0</v>
      </c>
      <c r="I42" s="43">
        <v>0</v>
      </c>
      <c r="J42" s="41"/>
      <c r="K42" s="41"/>
      <c r="L42" s="41"/>
      <c r="M42" s="41"/>
      <c r="N42" s="41"/>
      <c r="O42" s="7">
        <f t="shared" si="1"/>
        <v>0</v>
      </c>
      <c r="P42" s="62"/>
      <c r="Q42" s="41">
        <v>0</v>
      </c>
      <c r="R42" s="41"/>
      <c r="S42" s="41">
        <v>7700</v>
      </c>
      <c r="T42" s="7">
        <f t="shared" si="2"/>
        <v>7700</v>
      </c>
      <c r="U42" s="43"/>
      <c r="V42" s="9"/>
      <c r="W42" s="7">
        <v>3400</v>
      </c>
      <c r="X42" s="43"/>
      <c r="Y42" s="9"/>
      <c r="Z42" s="9"/>
      <c r="AA42" s="9"/>
      <c r="AB42" s="9"/>
      <c r="AC42" s="9"/>
      <c r="AD42" s="41"/>
      <c r="AE42" s="9"/>
      <c r="AF42" s="9"/>
      <c r="AG42" s="9"/>
      <c r="AH42" s="9"/>
      <c r="AI42" s="9"/>
      <c r="AJ42" s="7">
        <v>16600</v>
      </c>
      <c r="AK42" s="41">
        <v>0</v>
      </c>
      <c r="AL42" s="7">
        <f t="shared" si="3"/>
        <v>0</v>
      </c>
      <c r="AM42" s="41">
        <v>0</v>
      </c>
      <c r="AN42" s="9">
        <v>0</v>
      </c>
      <c r="AO42" s="41"/>
      <c r="AP42" s="41">
        <v>22600</v>
      </c>
      <c r="AQ42" s="41"/>
      <c r="AR42" s="41"/>
      <c r="AS42" s="41"/>
      <c r="AT42" s="41"/>
      <c r="AU42" s="41">
        <v>0</v>
      </c>
      <c r="AV42" s="41"/>
      <c r="AW42" s="7">
        <f t="shared" si="4"/>
        <v>22600</v>
      </c>
      <c r="AX42" s="43"/>
      <c r="AY42" s="41"/>
      <c r="AZ42" s="41"/>
      <c r="BA42" s="41"/>
      <c r="BB42" s="41"/>
      <c r="BC42" s="41"/>
      <c r="BD42" s="41"/>
      <c r="BE42" s="7">
        <f t="shared" si="5"/>
        <v>0</v>
      </c>
      <c r="BF42" s="41">
        <v>0</v>
      </c>
      <c r="BG42" s="362">
        <v>68900</v>
      </c>
      <c r="BH42" s="363"/>
      <c r="BI42" s="364"/>
      <c r="BJ42" s="41"/>
      <c r="BK42" s="41">
        <v>5100</v>
      </c>
      <c r="BL42" s="41">
        <v>202100</v>
      </c>
      <c r="BM42" s="41"/>
      <c r="BN42" s="41"/>
      <c r="BO42" s="41"/>
      <c r="BP42" s="9"/>
      <c r="BQ42" s="41">
        <v>0</v>
      </c>
      <c r="BR42" s="9"/>
      <c r="BS42" s="9"/>
      <c r="BT42" s="41">
        <v>0</v>
      </c>
      <c r="BU42" s="7">
        <f t="shared" si="6"/>
        <v>276100</v>
      </c>
      <c r="BV42" s="43"/>
      <c r="BW42" s="41">
        <v>0</v>
      </c>
      <c r="BX42" s="41"/>
      <c r="BY42" s="41"/>
      <c r="BZ42" s="41"/>
      <c r="CA42" s="41">
        <v>0</v>
      </c>
      <c r="CB42" s="7">
        <f t="shared" si="7"/>
        <v>0</v>
      </c>
      <c r="CC42" s="43"/>
      <c r="CD42" s="41">
        <v>0</v>
      </c>
      <c r="CE42" s="41"/>
      <c r="CF42" s="41"/>
      <c r="CG42" s="7">
        <f t="shared" si="8"/>
        <v>0</v>
      </c>
      <c r="CH42" s="62"/>
      <c r="CI42" s="9"/>
      <c r="CJ42" s="41"/>
      <c r="CK42" s="41"/>
      <c r="CL42" s="41"/>
      <c r="CM42" s="41"/>
      <c r="CN42" s="41"/>
      <c r="CO42" s="7">
        <f t="shared" si="9"/>
        <v>0</v>
      </c>
      <c r="CP42" s="62"/>
      <c r="CQ42" s="41"/>
      <c r="CR42" s="41"/>
      <c r="CS42" s="7">
        <v>23100</v>
      </c>
      <c r="CT42" s="43"/>
      <c r="CU42" s="7">
        <v>13100</v>
      </c>
      <c r="CV42" s="10">
        <f t="shared" si="10"/>
        <v>362600</v>
      </c>
    </row>
    <row r="43" spans="1:100" x14ac:dyDescent="0.25">
      <c r="A43" s="348"/>
      <c r="B43" s="2" t="s">
        <v>106</v>
      </c>
      <c r="C43" s="40"/>
      <c r="D43" s="41"/>
      <c r="E43" s="43"/>
      <c r="F43" s="41">
        <v>0</v>
      </c>
      <c r="G43" s="42"/>
      <c r="H43" s="7">
        <f t="shared" si="0"/>
        <v>0</v>
      </c>
      <c r="I43" s="43">
        <v>0</v>
      </c>
      <c r="J43" s="41"/>
      <c r="K43" s="41"/>
      <c r="L43" s="41"/>
      <c r="M43" s="41"/>
      <c r="N43" s="41"/>
      <c r="O43" s="7">
        <f t="shared" si="1"/>
        <v>0</v>
      </c>
      <c r="P43" s="62"/>
      <c r="Q43" s="41">
        <v>0</v>
      </c>
      <c r="R43" s="41"/>
      <c r="S43" s="41">
        <v>4200</v>
      </c>
      <c r="T43" s="7">
        <f t="shared" si="2"/>
        <v>4200</v>
      </c>
      <c r="U43" s="43"/>
      <c r="V43" s="9"/>
      <c r="W43" s="7">
        <v>8700</v>
      </c>
      <c r="X43" s="43"/>
      <c r="Y43" s="9"/>
      <c r="Z43" s="9"/>
      <c r="AA43" s="9"/>
      <c r="AB43" s="9"/>
      <c r="AC43" s="9"/>
      <c r="AD43" s="41"/>
      <c r="AE43" s="9"/>
      <c r="AF43" s="9"/>
      <c r="AG43" s="9"/>
      <c r="AH43" s="9"/>
      <c r="AI43" s="9"/>
      <c r="AJ43" s="7">
        <v>11500</v>
      </c>
      <c r="AK43" s="41">
        <v>0</v>
      </c>
      <c r="AL43" s="7">
        <f t="shared" si="3"/>
        <v>0</v>
      </c>
      <c r="AM43" s="41">
        <v>0</v>
      </c>
      <c r="AN43" s="9">
        <v>0</v>
      </c>
      <c r="AO43" s="41"/>
      <c r="AP43" s="41">
        <v>19400</v>
      </c>
      <c r="AQ43" s="41"/>
      <c r="AR43" s="41"/>
      <c r="AS43" s="41"/>
      <c r="AT43" s="41"/>
      <c r="AU43" s="41">
        <v>0</v>
      </c>
      <c r="AV43" s="41"/>
      <c r="AW43" s="7">
        <f t="shared" si="4"/>
        <v>19400</v>
      </c>
      <c r="AX43" s="43"/>
      <c r="AY43" s="41"/>
      <c r="AZ43" s="41"/>
      <c r="BA43" s="41"/>
      <c r="BB43" s="41"/>
      <c r="BC43" s="41"/>
      <c r="BD43" s="41"/>
      <c r="BE43" s="7">
        <f t="shared" si="5"/>
        <v>0</v>
      </c>
      <c r="BF43" s="41">
        <v>0</v>
      </c>
      <c r="BG43" s="362">
        <v>74300</v>
      </c>
      <c r="BH43" s="363"/>
      <c r="BI43" s="364"/>
      <c r="BJ43" s="41"/>
      <c r="BK43" s="41">
        <v>5000</v>
      </c>
      <c r="BL43" s="41">
        <v>212100</v>
      </c>
      <c r="BM43" s="41"/>
      <c r="BN43" s="41"/>
      <c r="BO43" s="41"/>
      <c r="BP43" s="9"/>
      <c r="BQ43" s="41">
        <v>0</v>
      </c>
      <c r="BR43" s="9"/>
      <c r="BS43" s="9"/>
      <c r="BT43" s="41">
        <v>0</v>
      </c>
      <c r="BU43" s="7">
        <f t="shared" si="6"/>
        <v>291400</v>
      </c>
      <c r="BV43" s="43"/>
      <c r="BW43" s="41">
        <v>0</v>
      </c>
      <c r="BX43" s="41"/>
      <c r="BY43" s="41"/>
      <c r="BZ43" s="41"/>
      <c r="CA43" s="41">
        <v>0</v>
      </c>
      <c r="CB43" s="7">
        <f t="shared" si="7"/>
        <v>0</v>
      </c>
      <c r="CC43" s="43"/>
      <c r="CD43" s="41">
        <v>0</v>
      </c>
      <c r="CE43" s="41"/>
      <c r="CF43" s="41"/>
      <c r="CG43" s="7">
        <f t="shared" si="8"/>
        <v>0</v>
      </c>
      <c r="CH43" s="62"/>
      <c r="CI43" s="9"/>
      <c r="CJ43" s="41"/>
      <c r="CK43" s="41"/>
      <c r="CL43" s="41"/>
      <c r="CM43" s="41"/>
      <c r="CN43" s="41"/>
      <c r="CO43" s="7">
        <f t="shared" si="9"/>
        <v>0</v>
      </c>
      <c r="CP43" s="62"/>
      <c r="CQ43" s="41"/>
      <c r="CR43" s="41"/>
      <c r="CS43" s="7">
        <v>19400</v>
      </c>
      <c r="CT43" s="43"/>
      <c r="CU43" s="7">
        <v>13600</v>
      </c>
      <c r="CV43" s="10">
        <f t="shared" si="10"/>
        <v>368200</v>
      </c>
    </row>
    <row r="44" spans="1:100" x14ac:dyDescent="0.25">
      <c r="A44" s="348"/>
      <c r="B44" s="2" t="s">
        <v>107</v>
      </c>
      <c r="C44" s="40"/>
      <c r="D44" s="41"/>
      <c r="E44" s="43"/>
      <c r="F44" s="41">
        <v>0</v>
      </c>
      <c r="G44" s="42"/>
      <c r="H44" s="7">
        <f t="shared" si="0"/>
        <v>0</v>
      </c>
      <c r="I44" s="43">
        <v>0</v>
      </c>
      <c r="J44" s="41"/>
      <c r="K44" s="41"/>
      <c r="L44" s="41"/>
      <c r="M44" s="41"/>
      <c r="N44" s="41"/>
      <c r="O44" s="7">
        <f t="shared" si="1"/>
        <v>0</v>
      </c>
      <c r="P44" s="62"/>
      <c r="Q44" s="41">
        <v>0</v>
      </c>
      <c r="R44" s="41"/>
      <c r="S44" s="41">
        <v>9100</v>
      </c>
      <c r="T44" s="7">
        <f t="shared" si="2"/>
        <v>9100</v>
      </c>
      <c r="U44" s="43"/>
      <c r="V44" s="9"/>
      <c r="W44" s="7">
        <v>4700</v>
      </c>
      <c r="X44" s="43"/>
      <c r="Y44" s="9"/>
      <c r="Z44" s="9"/>
      <c r="AA44" s="9"/>
      <c r="AB44" s="9"/>
      <c r="AC44" s="9"/>
      <c r="AD44" s="41"/>
      <c r="AE44" s="9"/>
      <c r="AF44" s="9"/>
      <c r="AG44" s="9"/>
      <c r="AH44" s="9"/>
      <c r="AI44" s="9"/>
      <c r="AJ44" s="7">
        <v>7900</v>
      </c>
      <c r="AK44" s="41">
        <v>0</v>
      </c>
      <c r="AL44" s="7">
        <f t="shared" si="3"/>
        <v>0</v>
      </c>
      <c r="AM44" s="41">
        <v>0</v>
      </c>
      <c r="AN44" s="9">
        <v>0</v>
      </c>
      <c r="AO44" s="41"/>
      <c r="AP44" s="41">
        <v>23200</v>
      </c>
      <c r="AQ44" s="41"/>
      <c r="AR44" s="41"/>
      <c r="AS44" s="41"/>
      <c r="AT44" s="41"/>
      <c r="AU44" s="41">
        <v>0</v>
      </c>
      <c r="AV44" s="41"/>
      <c r="AW44" s="7">
        <f t="shared" si="4"/>
        <v>23200</v>
      </c>
      <c r="AX44" s="43"/>
      <c r="AY44" s="41"/>
      <c r="AZ44" s="41"/>
      <c r="BA44" s="41"/>
      <c r="BB44" s="41"/>
      <c r="BC44" s="41"/>
      <c r="BD44" s="41"/>
      <c r="BE44" s="7">
        <f t="shared" si="5"/>
        <v>0</v>
      </c>
      <c r="BF44" s="41">
        <v>0</v>
      </c>
      <c r="BG44" s="362">
        <v>62300</v>
      </c>
      <c r="BH44" s="363"/>
      <c r="BI44" s="364"/>
      <c r="BJ44" s="41"/>
      <c r="BK44" s="41">
        <v>6700</v>
      </c>
      <c r="BL44" s="41">
        <v>194700</v>
      </c>
      <c r="BM44" s="41"/>
      <c r="BN44" s="41"/>
      <c r="BO44" s="41"/>
      <c r="BP44" s="9"/>
      <c r="BQ44" s="41">
        <v>0</v>
      </c>
      <c r="BR44" s="9"/>
      <c r="BS44" s="9"/>
      <c r="BT44" s="41">
        <v>0</v>
      </c>
      <c r="BU44" s="7">
        <f t="shared" si="6"/>
        <v>263700</v>
      </c>
      <c r="BV44" s="43"/>
      <c r="BW44" s="41">
        <v>0</v>
      </c>
      <c r="BX44" s="41"/>
      <c r="BY44" s="41"/>
      <c r="BZ44" s="41"/>
      <c r="CA44" s="41">
        <v>0</v>
      </c>
      <c r="CB44" s="7">
        <f t="shared" si="7"/>
        <v>0</v>
      </c>
      <c r="CC44" s="43"/>
      <c r="CD44" s="41">
        <v>0</v>
      </c>
      <c r="CE44" s="41"/>
      <c r="CF44" s="41"/>
      <c r="CG44" s="7">
        <f t="shared" si="8"/>
        <v>0</v>
      </c>
      <c r="CH44" s="62"/>
      <c r="CI44" s="9"/>
      <c r="CJ44" s="41"/>
      <c r="CK44" s="41"/>
      <c r="CL44" s="41"/>
      <c r="CM44" s="41"/>
      <c r="CN44" s="41"/>
      <c r="CO44" s="7">
        <f t="shared" si="9"/>
        <v>0</v>
      </c>
      <c r="CP44" s="62"/>
      <c r="CQ44" s="41"/>
      <c r="CR44" s="41"/>
      <c r="CS44" s="7">
        <v>31100</v>
      </c>
      <c r="CT44" s="43"/>
      <c r="CU44" s="7">
        <v>18900</v>
      </c>
      <c r="CV44" s="10">
        <f t="shared" si="10"/>
        <v>358600</v>
      </c>
    </row>
    <row r="45" spans="1:100" x14ac:dyDescent="0.25">
      <c r="A45" s="348"/>
      <c r="B45" s="2" t="s">
        <v>108</v>
      </c>
      <c r="C45" s="40"/>
      <c r="D45" s="41"/>
      <c r="E45" s="43"/>
      <c r="F45" s="41">
        <v>0</v>
      </c>
      <c r="G45" s="42"/>
      <c r="H45" s="7">
        <f t="shared" si="0"/>
        <v>0</v>
      </c>
      <c r="I45" s="43">
        <v>0</v>
      </c>
      <c r="J45" s="41"/>
      <c r="K45" s="41"/>
      <c r="L45" s="41"/>
      <c r="M45" s="41"/>
      <c r="N45" s="41"/>
      <c r="O45" s="7">
        <f t="shared" si="1"/>
        <v>0</v>
      </c>
      <c r="P45" s="62"/>
      <c r="Q45" s="41">
        <v>0</v>
      </c>
      <c r="R45" s="41"/>
      <c r="S45" s="41">
        <v>8000</v>
      </c>
      <c r="T45" s="7">
        <f t="shared" si="2"/>
        <v>8000</v>
      </c>
      <c r="U45" s="43"/>
      <c r="V45" s="9"/>
      <c r="W45" s="7">
        <v>6000</v>
      </c>
      <c r="X45" s="43"/>
      <c r="Y45" s="9"/>
      <c r="Z45" s="9"/>
      <c r="AA45" s="9"/>
      <c r="AB45" s="9"/>
      <c r="AC45" s="9"/>
      <c r="AD45" s="41"/>
      <c r="AE45" s="9"/>
      <c r="AF45" s="9"/>
      <c r="AG45" s="9"/>
      <c r="AH45" s="9"/>
      <c r="AI45" s="9"/>
      <c r="AJ45" s="7">
        <v>9000</v>
      </c>
      <c r="AK45" s="41">
        <v>0</v>
      </c>
      <c r="AL45" s="7">
        <f t="shared" si="3"/>
        <v>0</v>
      </c>
      <c r="AM45" s="41">
        <v>0</v>
      </c>
      <c r="AN45" s="9">
        <v>0</v>
      </c>
      <c r="AO45" s="41"/>
      <c r="AP45" s="41">
        <v>27400</v>
      </c>
      <c r="AQ45" s="41"/>
      <c r="AR45" s="41"/>
      <c r="AS45" s="41"/>
      <c r="AT45" s="41"/>
      <c r="AU45" s="41">
        <v>0</v>
      </c>
      <c r="AV45" s="41"/>
      <c r="AW45" s="7">
        <f t="shared" si="4"/>
        <v>27400</v>
      </c>
      <c r="AX45" s="43"/>
      <c r="AY45" s="41"/>
      <c r="AZ45" s="41"/>
      <c r="BA45" s="41"/>
      <c r="BB45" s="41"/>
      <c r="BC45" s="41"/>
      <c r="BD45" s="41"/>
      <c r="BE45" s="7">
        <f t="shared" si="5"/>
        <v>0</v>
      </c>
      <c r="BF45" s="41">
        <v>0</v>
      </c>
      <c r="BG45" s="362">
        <v>72600</v>
      </c>
      <c r="BH45" s="363"/>
      <c r="BI45" s="364"/>
      <c r="BJ45" s="41"/>
      <c r="BK45" s="41">
        <v>9000</v>
      </c>
      <c r="BL45" s="41">
        <v>167500</v>
      </c>
      <c r="BM45" s="41"/>
      <c r="BN45" s="41"/>
      <c r="BO45" s="41"/>
      <c r="BP45" s="9"/>
      <c r="BQ45" s="41">
        <v>0</v>
      </c>
      <c r="BR45" s="9"/>
      <c r="BS45" s="9"/>
      <c r="BT45" s="41">
        <v>0</v>
      </c>
      <c r="BU45" s="7">
        <f t="shared" si="6"/>
        <v>249100</v>
      </c>
      <c r="BV45" s="43"/>
      <c r="BW45" s="41">
        <v>0</v>
      </c>
      <c r="BX45" s="41"/>
      <c r="BY45" s="41"/>
      <c r="BZ45" s="41"/>
      <c r="CA45" s="41">
        <v>0</v>
      </c>
      <c r="CB45" s="7">
        <f t="shared" si="7"/>
        <v>0</v>
      </c>
      <c r="CC45" s="43"/>
      <c r="CD45" s="41">
        <v>0</v>
      </c>
      <c r="CE45" s="41"/>
      <c r="CF45" s="41"/>
      <c r="CG45" s="7">
        <f t="shared" si="8"/>
        <v>0</v>
      </c>
      <c r="CH45" s="62"/>
      <c r="CI45" s="9"/>
      <c r="CJ45" s="41"/>
      <c r="CK45" s="41"/>
      <c r="CL45" s="41"/>
      <c r="CM45" s="41"/>
      <c r="CN45" s="41"/>
      <c r="CO45" s="7">
        <f t="shared" si="9"/>
        <v>0</v>
      </c>
      <c r="CP45" s="62"/>
      <c r="CQ45" s="41"/>
      <c r="CR45" s="41"/>
      <c r="CS45" s="7">
        <v>19000</v>
      </c>
      <c r="CT45" s="43"/>
      <c r="CU45" s="7">
        <v>15100</v>
      </c>
      <c r="CV45" s="10">
        <f t="shared" si="10"/>
        <v>333600</v>
      </c>
    </row>
    <row r="46" spans="1:100" x14ac:dyDescent="0.25">
      <c r="A46" s="348"/>
      <c r="B46" s="2" t="s">
        <v>109</v>
      </c>
      <c r="C46" s="40"/>
      <c r="D46" s="41"/>
      <c r="E46" s="43"/>
      <c r="F46" s="41">
        <v>0</v>
      </c>
      <c r="G46" s="42"/>
      <c r="H46" s="7">
        <f t="shared" si="0"/>
        <v>0</v>
      </c>
      <c r="I46" s="43">
        <v>0</v>
      </c>
      <c r="J46" s="41"/>
      <c r="K46" s="41"/>
      <c r="L46" s="41"/>
      <c r="M46" s="41"/>
      <c r="N46" s="41"/>
      <c r="O46" s="7">
        <f t="shared" si="1"/>
        <v>0</v>
      </c>
      <c r="P46" s="62"/>
      <c r="Q46" s="41">
        <v>0</v>
      </c>
      <c r="R46" s="41"/>
      <c r="S46" s="41">
        <v>6900</v>
      </c>
      <c r="T46" s="7">
        <f t="shared" si="2"/>
        <v>6900</v>
      </c>
      <c r="U46" s="43"/>
      <c r="V46" s="9"/>
      <c r="W46" s="7">
        <v>3200</v>
      </c>
      <c r="X46" s="43"/>
      <c r="Y46" s="9"/>
      <c r="Z46" s="9"/>
      <c r="AA46" s="9"/>
      <c r="AB46" s="9"/>
      <c r="AC46" s="9"/>
      <c r="AD46" s="41"/>
      <c r="AE46" s="9"/>
      <c r="AF46" s="9"/>
      <c r="AG46" s="9"/>
      <c r="AH46" s="9"/>
      <c r="AI46" s="9"/>
      <c r="AJ46" s="7">
        <v>8400</v>
      </c>
      <c r="AK46" s="41">
        <v>0</v>
      </c>
      <c r="AL46" s="7">
        <f t="shared" si="3"/>
        <v>0</v>
      </c>
      <c r="AM46" s="41">
        <v>0</v>
      </c>
      <c r="AN46" s="9">
        <v>0</v>
      </c>
      <c r="AO46" s="41"/>
      <c r="AP46" s="41">
        <v>23500</v>
      </c>
      <c r="AQ46" s="41"/>
      <c r="AR46" s="41"/>
      <c r="AS46" s="41"/>
      <c r="AT46" s="41"/>
      <c r="AU46" s="41">
        <v>0</v>
      </c>
      <c r="AV46" s="41"/>
      <c r="AW46" s="7">
        <f t="shared" si="4"/>
        <v>23500</v>
      </c>
      <c r="AX46" s="43"/>
      <c r="AY46" s="41"/>
      <c r="AZ46" s="41"/>
      <c r="BA46" s="41"/>
      <c r="BB46" s="41"/>
      <c r="BC46" s="41"/>
      <c r="BD46" s="41"/>
      <c r="BE46" s="7">
        <f t="shared" si="5"/>
        <v>0</v>
      </c>
      <c r="BF46" s="41">
        <v>0</v>
      </c>
      <c r="BG46" s="362">
        <v>81600</v>
      </c>
      <c r="BH46" s="363"/>
      <c r="BI46" s="364"/>
      <c r="BJ46" s="41"/>
      <c r="BK46" s="41">
        <v>8500</v>
      </c>
      <c r="BL46" s="41">
        <v>194200</v>
      </c>
      <c r="BM46" s="41"/>
      <c r="BN46" s="41"/>
      <c r="BO46" s="41"/>
      <c r="BP46" s="9"/>
      <c r="BQ46" s="41">
        <v>0</v>
      </c>
      <c r="BR46" s="9"/>
      <c r="BS46" s="9"/>
      <c r="BT46" s="41">
        <v>0</v>
      </c>
      <c r="BU46" s="7">
        <f t="shared" si="6"/>
        <v>284300</v>
      </c>
      <c r="BV46" s="43"/>
      <c r="BW46" s="41">
        <v>0</v>
      </c>
      <c r="BX46" s="41"/>
      <c r="BY46" s="41"/>
      <c r="BZ46" s="41"/>
      <c r="CA46" s="41">
        <v>0</v>
      </c>
      <c r="CB46" s="7">
        <f t="shared" si="7"/>
        <v>0</v>
      </c>
      <c r="CC46" s="43"/>
      <c r="CD46" s="41">
        <v>0</v>
      </c>
      <c r="CE46" s="41"/>
      <c r="CF46" s="41"/>
      <c r="CG46" s="7">
        <f t="shared" si="8"/>
        <v>0</v>
      </c>
      <c r="CH46" s="62"/>
      <c r="CI46" s="9"/>
      <c r="CJ46" s="41"/>
      <c r="CK46" s="41"/>
      <c r="CL46" s="41"/>
      <c r="CM46" s="41"/>
      <c r="CN46" s="41"/>
      <c r="CO46" s="7">
        <f t="shared" si="9"/>
        <v>0</v>
      </c>
      <c r="CP46" s="62"/>
      <c r="CQ46" s="41"/>
      <c r="CR46" s="41"/>
      <c r="CS46" s="7">
        <v>28700</v>
      </c>
      <c r="CT46" s="43"/>
      <c r="CU46" s="7">
        <v>21300</v>
      </c>
      <c r="CV46" s="10">
        <f t="shared" si="10"/>
        <v>376300</v>
      </c>
    </row>
    <row r="47" spans="1:100" x14ac:dyDescent="0.25">
      <c r="A47" s="348"/>
      <c r="B47" s="2" t="s">
        <v>110</v>
      </c>
      <c r="C47" s="40"/>
      <c r="D47" s="41"/>
      <c r="E47" s="43"/>
      <c r="F47" s="41">
        <v>0</v>
      </c>
      <c r="G47" s="42"/>
      <c r="H47" s="7">
        <f t="shared" si="0"/>
        <v>0</v>
      </c>
      <c r="I47" s="43">
        <v>0</v>
      </c>
      <c r="J47" s="41"/>
      <c r="K47" s="41"/>
      <c r="L47" s="41"/>
      <c r="M47" s="41"/>
      <c r="N47" s="41"/>
      <c r="O47" s="7">
        <f t="shared" si="1"/>
        <v>0</v>
      </c>
      <c r="P47" s="62"/>
      <c r="Q47" s="41">
        <v>0</v>
      </c>
      <c r="R47" s="41"/>
      <c r="S47" s="41">
        <v>6800</v>
      </c>
      <c r="T47" s="7">
        <f t="shared" si="2"/>
        <v>6800</v>
      </c>
      <c r="U47" s="43"/>
      <c r="V47" s="9"/>
      <c r="W47" s="7">
        <v>3800</v>
      </c>
      <c r="X47" s="43"/>
      <c r="Y47" s="9"/>
      <c r="Z47" s="9"/>
      <c r="AA47" s="9"/>
      <c r="AB47" s="9"/>
      <c r="AC47" s="9"/>
      <c r="AD47" s="41"/>
      <c r="AE47" s="9"/>
      <c r="AF47" s="9"/>
      <c r="AG47" s="9"/>
      <c r="AH47" s="9"/>
      <c r="AI47" s="9"/>
      <c r="AJ47" s="7">
        <v>1500</v>
      </c>
      <c r="AK47" s="41">
        <v>0</v>
      </c>
      <c r="AL47" s="7">
        <f t="shared" si="3"/>
        <v>0</v>
      </c>
      <c r="AM47" s="41">
        <v>0</v>
      </c>
      <c r="AN47" s="9">
        <v>0</v>
      </c>
      <c r="AO47" s="41"/>
      <c r="AP47" s="41">
        <v>25900</v>
      </c>
      <c r="AQ47" s="41"/>
      <c r="AR47" s="41"/>
      <c r="AS47" s="41"/>
      <c r="AT47" s="41"/>
      <c r="AU47" s="41">
        <v>0</v>
      </c>
      <c r="AV47" s="41"/>
      <c r="AW47" s="7">
        <f t="shared" si="4"/>
        <v>25900</v>
      </c>
      <c r="AX47" s="43"/>
      <c r="AY47" s="41"/>
      <c r="AZ47" s="41"/>
      <c r="BA47" s="41"/>
      <c r="BB47" s="41"/>
      <c r="BC47" s="41"/>
      <c r="BD47" s="41"/>
      <c r="BE47" s="7">
        <f t="shared" si="5"/>
        <v>0</v>
      </c>
      <c r="BF47" s="41">
        <v>0</v>
      </c>
      <c r="BG47" s="362">
        <v>79600</v>
      </c>
      <c r="BH47" s="363"/>
      <c r="BI47" s="364"/>
      <c r="BJ47" s="41"/>
      <c r="BK47" s="41">
        <v>7400</v>
      </c>
      <c r="BL47" s="41">
        <v>194900</v>
      </c>
      <c r="BM47" s="41"/>
      <c r="BN47" s="41"/>
      <c r="BO47" s="41"/>
      <c r="BP47" s="9"/>
      <c r="BQ47" s="41">
        <v>0</v>
      </c>
      <c r="BR47" s="9"/>
      <c r="BS47" s="9"/>
      <c r="BT47" s="41">
        <v>0</v>
      </c>
      <c r="BU47" s="7">
        <f t="shared" si="6"/>
        <v>281900</v>
      </c>
      <c r="BV47" s="43"/>
      <c r="BW47" s="41">
        <v>0</v>
      </c>
      <c r="BX47" s="41"/>
      <c r="BY47" s="41"/>
      <c r="BZ47" s="41"/>
      <c r="CA47" s="41">
        <v>0</v>
      </c>
      <c r="CB47" s="7">
        <f t="shared" si="7"/>
        <v>0</v>
      </c>
      <c r="CC47" s="43"/>
      <c r="CD47" s="41">
        <v>0</v>
      </c>
      <c r="CE47" s="41"/>
      <c r="CF47" s="41"/>
      <c r="CG47" s="7">
        <f t="shared" si="8"/>
        <v>0</v>
      </c>
      <c r="CH47" s="62"/>
      <c r="CI47" s="9"/>
      <c r="CJ47" s="41"/>
      <c r="CK47" s="41"/>
      <c r="CL47" s="41"/>
      <c r="CM47" s="41"/>
      <c r="CN47" s="41"/>
      <c r="CO47" s="7">
        <f t="shared" si="9"/>
        <v>0</v>
      </c>
      <c r="CP47" s="62"/>
      <c r="CQ47" s="41"/>
      <c r="CR47" s="41"/>
      <c r="CS47" s="7">
        <v>26300</v>
      </c>
      <c r="CT47" s="43"/>
      <c r="CU47" s="7">
        <v>18000</v>
      </c>
      <c r="CV47" s="10">
        <f t="shared" si="10"/>
        <v>364200</v>
      </c>
    </row>
    <row r="48" spans="1:100" x14ac:dyDescent="0.25">
      <c r="A48" s="348"/>
      <c r="B48" s="2" t="s">
        <v>111</v>
      </c>
      <c r="C48" s="40"/>
      <c r="D48" s="41"/>
      <c r="E48" s="43"/>
      <c r="F48" s="41">
        <v>0</v>
      </c>
      <c r="G48" s="42"/>
      <c r="H48" s="7">
        <f t="shared" si="0"/>
        <v>0</v>
      </c>
      <c r="I48" s="43">
        <v>0</v>
      </c>
      <c r="J48" s="41"/>
      <c r="K48" s="41"/>
      <c r="L48" s="41"/>
      <c r="M48" s="41"/>
      <c r="N48" s="41"/>
      <c r="O48" s="7">
        <f t="shared" si="1"/>
        <v>0</v>
      </c>
      <c r="P48" s="62"/>
      <c r="Q48" s="41">
        <v>0</v>
      </c>
      <c r="R48" s="41"/>
      <c r="S48" s="41">
        <v>11400</v>
      </c>
      <c r="T48" s="7">
        <f t="shared" si="2"/>
        <v>11400</v>
      </c>
      <c r="U48" s="43"/>
      <c r="V48" s="9"/>
      <c r="W48" s="7">
        <v>1600</v>
      </c>
      <c r="X48" s="43"/>
      <c r="Y48" s="9"/>
      <c r="Z48" s="9"/>
      <c r="AA48" s="9"/>
      <c r="AB48" s="9"/>
      <c r="AC48" s="9"/>
      <c r="AD48" s="41"/>
      <c r="AE48" s="9"/>
      <c r="AF48" s="9"/>
      <c r="AG48" s="9"/>
      <c r="AH48" s="9"/>
      <c r="AI48" s="9"/>
      <c r="AJ48" s="7">
        <v>0</v>
      </c>
      <c r="AK48" s="41">
        <v>0</v>
      </c>
      <c r="AL48" s="7">
        <f t="shared" si="3"/>
        <v>0</v>
      </c>
      <c r="AM48" s="41">
        <v>0</v>
      </c>
      <c r="AN48" s="9">
        <v>0</v>
      </c>
      <c r="AO48" s="41"/>
      <c r="AP48" s="41">
        <v>42500</v>
      </c>
      <c r="AQ48" s="41"/>
      <c r="AR48" s="41"/>
      <c r="AS48" s="41"/>
      <c r="AT48" s="41"/>
      <c r="AU48" s="41">
        <v>0</v>
      </c>
      <c r="AV48" s="41"/>
      <c r="AW48" s="7">
        <f t="shared" si="4"/>
        <v>42500</v>
      </c>
      <c r="AX48" s="43"/>
      <c r="AY48" s="41"/>
      <c r="AZ48" s="41"/>
      <c r="BA48" s="41"/>
      <c r="BB48" s="41"/>
      <c r="BC48" s="41"/>
      <c r="BD48" s="41"/>
      <c r="BE48" s="7">
        <f t="shared" si="5"/>
        <v>0</v>
      </c>
      <c r="BF48" s="41">
        <v>0</v>
      </c>
      <c r="BG48" s="362">
        <v>73800</v>
      </c>
      <c r="BH48" s="363"/>
      <c r="BI48" s="364"/>
      <c r="BJ48" s="41"/>
      <c r="BK48" s="41">
        <v>8800</v>
      </c>
      <c r="BL48" s="41">
        <v>155800</v>
      </c>
      <c r="BM48" s="41"/>
      <c r="BN48" s="41"/>
      <c r="BO48" s="41"/>
      <c r="BP48" s="9"/>
      <c r="BQ48" s="41">
        <v>0</v>
      </c>
      <c r="BR48" s="9"/>
      <c r="BS48" s="9"/>
      <c r="BT48" s="41">
        <v>0</v>
      </c>
      <c r="BU48" s="7">
        <f t="shared" si="6"/>
        <v>238400</v>
      </c>
      <c r="BV48" s="43"/>
      <c r="BW48" s="41">
        <v>0</v>
      </c>
      <c r="BX48" s="41"/>
      <c r="BY48" s="41"/>
      <c r="BZ48" s="41"/>
      <c r="CA48" s="41">
        <v>0</v>
      </c>
      <c r="CB48" s="7">
        <f t="shared" si="7"/>
        <v>0</v>
      </c>
      <c r="CC48" s="43"/>
      <c r="CD48" s="41">
        <v>0</v>
      </c>
      <c r="CE48" s="41"/>
      <c r="CF48" s="41"/>
      <c r="CG48" s="7">
        <f t="shared" si="8"/>
        <v>0</v>
      </c>
      <c r="CH48" s="62"/>
      <c r="CI48" s="9"/>
      <c r="CJ48" s="41"/>
      <c r="CK48" s="41"/>
      <c r="CL48" s="41"/>
      <c r="CM48" s="41"/>
      <c r="CN48" s="41"/>
      <c r="CO48" s="7">
        <f t="shared" si="9"/>
        <v>0</v>
      </c>
      <c r="CP48" s="62"/>
      <c r="CQ48" s="41"/>
      <c r="CR48" s="41"/>
      <c r="CS48" s="7">
        <v>12100</v>
      </c>
      <c r="CT48" s="43"/>
      <c r="CU48" s="7">
        <v>15300</v>
      </c>
      <c r="CV48" s="10">
        <f t="shared" si="10"/>
        <v>321300</v>
      </c>
    </row>
    <row r="49" spans="1:100" ht="15.75" thickBot="1" x14ac:dyDescent="0.3">
      <c r="A49" s="349"/>
      <c r="B49" s="3" t="s">
        <v>112</v>
      </c>
      <c r="C49" s="44"/>
      <c r="D49" s="45"/>
      <c r="E49" s="47"/>
      <c r="F49" s="45">
        <v>0</v>
      </c>
      <c r="G49" s="46"/>
      <c r="H49" s="11">
        <f t="shared" si="0"/>
        <v>0</v>
      </c>
      <c r="I49" s="47">
        <v>0</v>
      </c>
      <c r="J49" s="45"/>
      <c r="K49" s="45"/>
      <c r="L49" s="45"/>
      <c r="M49" s="45"/>
      <c r="N49" s="45"/>
      <c r="O49" s="11">
        <f t="shared" si="1"/>
        <v>0</v>
      </c>
      <c r="P49" s="63"/>
      <c r="Q49" s="45">
        <v>0</v>
      </c>
      <c r="R49" s="45"/>
      <c r="S49" s="45">
        <v>8500</v>
      </c>
      <c r="T49" s="11">
        <f t="shared" si="2"/>
        <v>8500</v>
      </c>
      <c r="U49" s="47"/>
      <c r="V49" s="13"/>
      <c r="W49" s="11">
        <v>6300</v>
      </c>
      <c r="X49" s="47"/>
      <c r="Y49" s="13"/>
      <c r="Z49" s="13"/>
      <c r="AA49" s="13"/>
      <c r="AB49" s="13"/>
      <c r="AC49" s="13"/>
      <c r="AD49" s="45"/>
      <c r="AE49" s="13"/>
      <c r="AF49" s="13"/>
      <c r="AG49" s="13"/>
      <c r="AH49" s="13"/>
      <c r="AI49" s="13"/>
      <c r="AJ49" s="11">
        <v>4500</v>
      </c>
      <c r="AK49" s="45">
        <v>0</v>
      </c>
      <c r="AL49" s="11">
        <f t="shared" si="3"/>
        <v>0</v>
      </c>
      <c r="AM49" s="45">
        <v>0</v>
      </c>
      <c r="AN49" s="13">
        <v>0</v>
      </c>
      <c r="AO49" s="45"/>
      <c r="AP49" s="45">
        <v>23200</v>
      </c>
      <c r="AQ49" s="45"/>
      <c r="AR49" s="45"/>
      <c r="AS49" s="45"/>
      <c r="AT49" s="45"/>
      <c r="AU49" s="45">
        <v>0</v>
      </c>
      <c r="AV49" s="45"/>
      <c r="AW49" s="11">
        <f t="shared" si="4"/>
        <v>23200</v>
      </c>
      <c r="AX49" s="47"/>
      <c r="AY49" s="45"/>
      <c r="AZ49" s="45"/>
      <c r="BA49" s="45"/>
      <c r="BB49" s="45"/>
      <c r="BC49" s="45"/>
      <c r="BD49" s="45"/>
      <c r="BE49" s="11">
        <f t="shared" si="5"/>
        <v>0</v>
      </c>
      <c r="BF49" s="45">
        <v>0</v>
      </c>
      <c r="BG49" s="365">
        <v>60500</v>
      </c>
      <c r="BH49" s="366"/>
      <c r="BI49" s="367"/>
      <c r="BJ49" s="45"/>
      <c r="BK49" s="45">
        <v>7200</v>
      </c>
      <c r="BL49" s="45">
        <v>104300</v>
      </c>
      <c r="BM49" s="45"/>
      <c r="BN49" s="45"/>
      <c r="BO49" s="45"/>
      <c r="BP49" s="13"/>
      <c r="BQ49" s="45">
        <v>0</v>
      </c>
      <c r="BR49" s="13"/>
      <c r="BS49" s="13"/>
      <c r="BT49" s="45">
        <v>0</v>
      </c>
      <c r="BU49" s="11">
        <f t="shared" si="6"/>
        <v>172000</v>
      </c>
      <c r="BV49" s="47"/>
      <c r="BW49" s="45">
        <v>0</v>
      </c>
      <c r="BX49" s="45"/>
      <c r="BY49" s="45"/>
      <c r="BZ49" s="45"/>
      <c r="CA49" s="45">
        <v>0</v>
      </c>
      <c r="CB49" s="11">
        <f t="shared" si="7"/>
        <v>0</v>
      </c>
      <c r="CC49" s="47"/>
      <c r="CD49" s="45">
        <v>0</v>
      </c>
      <c r="CE49" s="45"/>
      <c r="CF49" s="45"/>
      <c r="CG49" s="11">
        <f t="shared" si="8"/>
        <v>0</v>
      </c>
      <c r="CH49" s="63"/>
      <c r="CI49" s="13"/>
      <c r="CJ49" s="45"/>
      <c r="CK49" s="45"/>
      <c r="CL49" s="45"/>
      <c r="CM49" s="45"/>
      <c r="CN49" s="45"/>
      <c r="CO49" s="11">
        <f t="shared" si="9"/>
        <v>0</v>
      </c>
      <c r="CP49" s="63"/>
      <c r="CQ49" s="45"/>
      <c r="CR49" s="45"/>
      <c r="CS49" s="11">
        <v>12200</v>
      </c>
      <c r="CT49" s="47"/>
      <c r="CU49" s="11">
        <v>17000</v>
      </c>
      <c r="CV49" s="15">
        <f t="shared" si="10"/>
        <v>243700</v>
      </c>
    </row>
    <row r="50" spans="1:100" ht="15" customHeight="1" x14ac:dyDescent="0.25">
      <c r="A50" s="347" t="s">
        <v>153</v>
      </c>
      <c r="B50" s="33" t="s">
        <v>101</v>
      </c>
      <c r="C50" s="34"/>
      <c r="D50" s="35"/>
      <c r="E50" s="52"/>
      <c r="F50" s="35">
        <v>0</v>
      </c>
      <c r="G50" s="36"/>
      <c r="H50" s="20">
        <f t="shared" si="0"/>
        <v>0</v>
      </c>
      <c r="I50" s="52">
        <v>0</v>
      </c>
      <c r="J50" s="35"/>
      <c r="K50" s="35"/>
      <c r="L50" s="35"/>
      <c r="M50" s="35"/>
      <c r="N50" s="35"/>
      <c r="O50" s="20">
        <f t="shared" si="1"/>
        <v>0</v>
      </c>
      <c r="P50" s="61"/>
      <c r="Q50" s="35">
        <v>0</v>
      </c>
      <c r="R50" s="35"/>
      <c r="S50" s="35">
        <v>9600</v>
      </c>
      <c r="T50" s="20">
        <f t="shared" si="2"/>
        <v>9600</v>
      </c>
      <c r="U50" s="52"/>
      <c r="V50" s="22"/>
      <c r="W50" s="20">
        <v>2300</v>
      </c>
      <c r="X50" s="52"/>
      <c r="Y50" s="22"/>
      <c r="Z50" s="22"/>
      <c r="AA50" s="22"/>
      <c r="AB50" s="22"/>
      <c r="AC50" s="22"/>
      <c r="AD50" s="35"/>
      <c r="AE50" s="22"/>
      <c r="AF50" s="22"/>
      <c r="AG50" s="22"/>
      <c r="AH50" s="22"/>
      <c r="AI50" s="22"/>
      <c r="AJ50" s="20">
        <v>20900</v>
      </c>
      <c r="AK50" s="35">
        <v>0</v>
      </c>
      <c r="AL50" s="20">
        <f t="shared" si="3"/>
        <v>0</v>
      </c>
      <c r="AM50" s="35">
        <v>0</v>
      </c>
      <c r="AN50" s="22"/>
      <c r="AO50" s="35"/>
      <c r="AP50" s="35">
        <v>20900</v>
      </c>
      <c r="AQ50" s="35"/>
      <c r="AR50" s="35"/>
      <c r="AS50" s="35"/>
      <c r="AT50" s="35"/>
      <c r="AU50" s="35">
        <v>0</v>
      </c>
      <c r="AV50" s="35"/>
      <c r="AW50" s="20">
        <f t="shared" si="4"/>
        <v>20900</v>
      </c>
      <c r="AX50" s="52"/>
      <c r="AY50" s="35"/>
      <c r="AZ50" s="35"/>
      <c r="BA50" s="35"/>
      <c r="BB50" s="35"/>
      <c r="BC50" s="35"/>
      <c r="BD50" s="35"/>
      <c r="BE50" s="20">
        <f t="shared" si="5"/>
        <v>0</v>
      </c>
      <c r="BF50" s="35">
        <v>0</v>
      </c>
      <c r="BG50" s="359">
        <v>51200</v>
      </c>
      <c r="BH50" s="360"/>
      <c r="BI50" s="361"/>
      <c r="BJ50" s="35"/>
      <c r="BK50" s="35">
        <v>5600</v>
      </c>
      <c r="BL50" s="35">
        <v>104500</v>
      </c>
      <c r="BM50" s="35"/>
      <c r="BN50" s="35"/>
      <c r="BO50" s="35"/>
      <c r="BP50" s="22"/>
      <c r="BQ50" s="35">
        <v>0</v>
      </c>
      <c r="BR50" s="22"/>
      <c r="BS50" s="22"/>
      <c r="BT50" s="35">
        <v>0</v>
      </c>
      <c r="BU50" s="20">
        <f t="shared" si="6"/>
        <v>161300</v>
      </c>
      <c r="BV50" s="52"/>
      <c r="BW50" s="35">
        <v>0</v>
      </c>
      <c r="BX50" s="35"/>
      <c r="BY50" s="35"/>
      <c r="BZ50" s="35"/>
      <c r="CA50" s="35">
        <v>0</v>
      </c>
      <c r="CB50" s="20">
        <f t="shared" si="7"/>
        <v>0</v>
      </c>
      <c r="CC50" s="52"/>
      <c r="CD50" s="35">
        <v>0</v>
      </c>
      <c r="CE50" s="35"/>
      <c r="CF50" s="35"/>
      <c r="CG50" s="20">
        <f t="shared" si="8"/>
        <v>0</v>
      </c>
      <c r="CH50" s="61"/>
      <c r="CI50" s="22"/>
      <c r="CJ50" s="35"/>
      <c r="CK50" s="35"/>
      <c r="CL50" s="35"/>
      <c r="CM50" s="35"/>
      <c r="CN50" s="35"/>
      <c r="CO50" s="20">
        <f t="shared" si="9"/>
        <v>0</v>
      </c>
      <c r="CP50" s="61"/>
      <c r="CQ50" s="35"/>
      <c r="CR50" s="35"/>
      <c r="CS50" s="20">
        <v>24700</v>
      </c>
      <c r="CT50" s="52"/>
      <c r="CU50" s="20">
        <v>16700</v>
      </c>
      <c r="CV50" s="23">
        <f t="shared" si="10"/>
        <v>256400</v>
      </c>
    </row>
    <row r="51" spans="1:100" x14ac:dyDescent="0.25">
      <c r="A51" s="348"/>
      <c r="B51" s="2" t="s">
        <v>102</v>
      </c>
      <c r="C51" s="40"/>
      <c r="D51" s="41"/>
      <c r="E51" s="43"/>
      <c r="F51" s="41">
        <v>0</v>
      </c>
      <c r="G51" s="42"/>
      <c r="H51" s="7">
        <f t="shared" si="0"/>
        <v>0</v>
      </c>
      <c r="I51" s="43">
        <v>0</v>
      </c>
      <c r="J51" s="41"/>
      <c r="K51" s="41"/>
      <c r="L51" s="41"/>
      <c r="M51" s="41"/>
      <c r="N51" s="41"/>
      <c r="O51" s="7">
        <f t="shared" si="1"/>
        <v>0</v>
      </c>
      <c r="P51" s="62"/>
      <c r="Q51" s="41">
        <v>0</v>
      </c>
      <c r="R51" s="41"/>
      <c r="S51" s="41">
        <v>6900</v>
      </c>
      <c r="T51" s="7">
        <f t="shared" si="2"/>
        <v>6900</v>
      </c>
      <c r="U51" s="43"/>
      <c r="V51" s="9"/>
      <c r="W51" s="7">
        <v>2400</v>
      </c>
      <c r="X51" s="43"/>
      <c r="Y51" s="9"/>
      <c r="Z51" s="9"/>
      <c r="AA51" s="9"/>
      <c r="AB51" s="9"/>
      <c r="AC51" s="9"/>
      <c r="AD51" s="41"/>
      <c r="AE51" s="9"/>
      <c r="AF51" s="9"/>
      <c r="AG51" s="9"/>
      <c r="AH51" s="9"/>
      <c r="AI51" s="9"/>
      <c r="AJ51" s="7">
        <v>8500</v>
      </c>
      <c r="AK51" s="41">
        <v>0</v>
      </c>
      <c r="AL51" s="7">
        <f t="shared" si="3"/>
        <v>0</v>
      </c>
      <c r="AM51" s="41">
        <v>0</v>
      </c>
      <c r="AN51" s="9"/>
      <c r="AO51" s="41"/>
      <c r="AP51" s="41">
        <v>23900</v>
      </c>
      <c r="AQ51" s="41"/>
      <c r="AR51" s="41"/>
      <c r="AS51" s="41"/>
      <c r="AT51" s="41"/>
      <c r="AU51" s="41">
        <v>0</v>
      </c>
      <c r="AV51" s="41"/>
      <c r="AW51" s="7">
        <f t="shared" si="4"/>
        <v>23900</v>
      </c>
      <c r="AX51" s="43"/>
      <c r="AY51" s="41"/>
      <c r="AZ51" s="41"/>
      <c r="BA51" s="41"/>
      <c r="BB51" s="41"/>
      <c r="BC51" s="41"/>
      <c r="BD51" s="41"/>
      <c r="BE51" s="7">
        <f t="shared" si="5"/>
        <v>0</v>
      </c>
      <c r="BF51" s="41">
        <v>0</v>
      </c>
      <c r="BG51" s="362">
        <v>57000</v>
      </c>
      <c r="BH51" s="363"/>
      <c r="BI51" s="364"/>
      <c r="BJ51" s="41"/>
      <c r="BK51" s="41">
        <v>5600</v>
      </c>
      <c r="BL51" s="41">
        <v>139300</v>
      </c>
      <c r="BM51" s="41"/>
      <c r="BN51" s="41"/>
      <c r="BO51" s="41"/>
      <c r="BP51" s="9"/>
      <c r="BQ51" s="41">
        <v>0</v>
      </c>
      <c r="BR51" s="9"/>
      <c r="BS51" s="9"/>
      <c r="BT51" s="41">
        <v>0</v>
      </c>
      <c r="BU51" s="7">
        <f t="shared" si="6"/>
        <v>201900</v>
      </c>
      <c r="BV51" s="43"/>
      <c r="BW51" s="41">
        <v>0</v>
      </c>
      <c r="BX51" s="41"/>
      <c r="BY51" s="41"/>
      <c r="BZ51" s="41"/>
      <c r="CA51" s="41">
        <v>0</v>
      </c>
      <c r="CB51" s="7">
        <f t="shared" si="7"/>
        <v>0</v>
      </c>
      <c r="CC51" s="43"/>
      <c r="CD51" s="41">
        <v>0</v>
      </c>
      <c r="CE51" s="41"/>
      <c r="CF51" s="41"/>
      <c r="CG51" s="7">
        <f t="shared" si="8"/>
        <v>0</v>
      </c>
      <c r="CH51" s="62"/>
      <c r="CI51" s="9"/>
      <c r="CJ51" s="41"/>
      <c r="CK51" s="41"/>
      <c r="CL51" s="41"/>
      <c r="CM51" s="41"/>
      <c r="CN51" s="41"/>
      <c r="CO51" s="7">
        <f t="shared" si="9"/>
        <v>0</v>
      </c>
      <c r="CP51" s="62"/>
      <c r="CQ51" s="41"/>
      <c r="CR51" s="41"/>
      <c r="CS51" s="7">
        <v>26400</v>
      </c>
      <c r="CT51" s="43"/>
      <c r="CU51" s="7">
        <v>15700</v>
      </c>
      <c r="CV51" s="10">
        <f t="shared" si="10"/>
        <v>285700</v>
      </c>
    </row>
    <row r="52" spans="1:100" x14ac:dyDescent="0.25">
      <c r="A52" s="348"/>
      <c r="B52" s="2" t="s">
        <v>103</v>
      </c>
      <c r="C52" s="40"/>
      <c r="D52" s="41"/>
      <c r="E52" s="43"/>
      <c r="F52" s="41">
        <v>0</v>
      </c>
      <c r="G52" s="42"/>
      <c r="H52" s="7">
        <f t="shared" si="0"/>
        <v>0</v>
      </c>
      <c r="I52" s="43">
        <v>0</v>
      </c>
      <c r="J52" s="41"/>
      <c r="K52" s="41"/>
      <c r="L52" s="41"/>
      <c r="M52" s="41"/>
      <c r="N52" s="41"/>
      <c r="O52" s="7">
        <f t="shared" si="1"/>
        <v>0</v>
      </c>
      <c r="P52" s="62"/>
      <c r="Q52" s="41">
        <v>0</v>
      </c>
      <c r="R52" s="41"/>
      <c r="S52" s="41">
        <v>11700</v>
      </c>
      <c r="T52" s="7">
        <f t="shared" si="2"/>
        <v>11700</v>
      </c>
      <c r="U52" s="43"/>
      <c r="V52" s="9"/>
      <c r="W52" s="7">
        <v>3600</v>
      </c>
      <c r="X52" s="43"/>
      <c r="Y52" s="9"/>
      <c r="Z52" s="9"/>
      <c r="AA52" s="9"/>
      <c r="AB52" s="9"/>
      <c r="AC52" s="9"/>
      <c r="AD52" s="41"/>
      <c r="AE52" s="9"/>
      <c r="AF52" s="9"/>
      <c r="AG52" s="9"/>
      <c r="AH52" s="9"/>
      <c r="AI52" s="9"/>
      <c r="AJ52" s="7">
        <v>11200</v>
      </c>
      <c r="AK52" s="41">
        <v>0</v>
      </c>
      <c r="AL52" s="7">
        <f t="shared" si="3"/>
        <v>0</v>
      </c>
      <c r="AM52" s="41">
        <v>0</v>
      </c>
      <c r="AN52" s="9"/>
      <c r="AO52" s="41"/>
      <c r="AP52" s="41">
        <v>31800</v>
      </c>
      <c r="AQ52" s="41"/>
      <c r="AR52" s="41"/>
      <c r="AS52" s="41"/>
      <c r="AT52" s="41"/>
      <c r="AU52" s="41">
        <v>0</v>
      </c>
      <c r="AV52" s="41"/>
      <c r="AW52" s="7">
        <f t="shared" si="4"/>
        <v>31800</v>
      </c>
      <c r="AX52" s="43"/>
      <c r="AY52" s="41"/>
      <c r="AZ52" s="41"/>
      <c r="BA52" s="41"/>
      <c r="BB52" s="41"/>
      <c r="BC52" s="41"/>
      <c r="BD52" s="41"/>
      <c r="BE52" s="7">
        <f t="shared" si="5"/>
        <v>0</v>
      </c>
      <c r="BF52" s="41">
        <v>0</v>
      </c>
      <c r="BG52" s="362">
        <v>60600</v>
      </c>
      <c r="BH52" s="363"/>
      <c r="BI52" s="364"/>
      <c r="BJ52" s="41"/>
      <c r="BK52" s="41">
        <v>7700</v>
      </c>
      <c r="BL52" s="41">
        <v>129900</v>
      </c>
      <c r="BM52" s="41"/>
      <c r="BN52" s="41"/>
      <c r="BO52" s="41"/>
      <c r="BP52" s="9"/>
      <c r="BQ52" s="41">
        <v>0</v>
      </c>
      <c r="BR52" s="9"/>
      <c r="BS52" s="9"/>
      <c r="BT52" s="41">
        <v>0</v>
      </c>
      <c r="BU52" s="7">
        <f t="shared" si="6"/>
        <v>198200</v>
      </c>
      <c r="BV52" s="43"/>
      <c r="BW52" s="41">
        <v>0</v>
      </c>
      <c r="BX52" s="41"/>
      <c r="BY52" s="41"/>
      <c r="BZ52" s="41"/>
      <c r="CA52" s="41">
        <v>0</v>
      </c>
      <c r="CB52" s="7">
        <f t="shared" si="7"/>
        <v>0</v>
      </c>
      <c r="CC52" s="43"/>
      <c r="CD52" s="41">
        <v>0</v>
      </c>
      <c r="CE52" s="41"/>
      <c r="CF52" s="41"/>
      <c r="CG52" s="7">
        <f t="shared" si="8"/>
        <v>0</v>
      </c>
      <c r="CH52" s="62"/>
      <c r="CI52" s="9"/>
      <c r="CJ52" s="41"/>
      <c r="CK52" s="41"/>
      <c r="CL52" s="41"/>
      <c r="CM52" s="41"/>
      <c r="CN52" s="41"/>
      <c r="CO52" s="7">
        <f t="shared" si="9"/>
        <v>0</v>
      </c>
      <c r="CP52" s="62"/>
      <c r="CQ52" s="41"/>
      <c r="CR52" s="41"/>
      <c r="CS52" s="7">
        <v>24800</v>
      </c>
      <c r="CT52" s="43"/>
      <c r="CU52" s="7">
        <v>17100</v>
      </c>
      <c r="CV52" s="10">
        <f t="shared" si="10"/>
        <v>298400</v>
      </c>
    </row>
    <row r="53" spans="1:100" x14ac:dyDescent="0.25">
      <c r="A53" s="348"/>
      <c r="B53" s="2" t="s">
        <v>104</v>
      </c>
      <c r="C53" s="40"/>
      <c r="D53" s="41"/>
      <c r="E53" s="43"/>
      <c r="F53" s="41">
        <v>0</v>
      </c>
      <c r="G53" s="42"/>
      <c r="H53" s="7">
        <f t="shared" si="0"/>
        <v>0</v>
      </c>
      <c r="I53" s="43">
        <v>0</v>
      </c>
      <c r="J53" s="41"/>
      <c r="K53" s="41"/>
      <c r="L53" s="41"/>
      <c r="M53" s="41"/>
      <c r="N53" s="41"/>
      <c r="O53" s="7">
        <f t="shared" si="1"/>
        <v>0</v>
      </c>
      <c r="P53" s="62"/>
      <c r="Q53" s="41">
        <v>0</v>
      </c>
      <c r="R53" s="41"/>
      <c r="S53" s="41">
        <v>8100</v>
      </c>
      <c r="T53" s="7">
        <f t="shared" si="2"/>
        <v>8100</v>
      </c>
      <c r="U53" s="43"/>
      <c r="V53" s="9"/>
      <c r="W53" s="7">
        <v>2700</v>
      </c>
      <c r="X53" s="43"/>
      <c r="Y53" s="9"/>
      <c r="Z53" s="9"/>
      <c r="AA53" s="9"/>
      <c r="AB53" s="9"/>
      <c r="AC53" s="9"/>
      <c r="AD53" s="41"/>
      <c r="AE53" s="9"/>
      <c r="AF53" s="9"/>
      <c r="AG53" s="9"/>
      <c r="AH53" s="9"/>
      <c r="AI53" s="9"/>
      <c r="AJ53" s="7">
        <v>15000</v>
      </c>
      <c r="AK53" s="41">
        <v>0</v>
      </c>
      <c r="AL53" s="7">
        <f t="shared" si="3"/>
        <v>0</v>
      </c>
      <c r="AM53" s="41">
        <v>0</v>
      </c>
      <c r="AN53" s="9"/>
      <c r="AO53" s="41"/>
      <c r="AP53" s="41">
        <v>23800</v>
      </c>
      <c r="AQ53" s="41"/>
      <c r="AR53" s="41"/>
      <c r="AS53" s="41"/>
      <c r="AT53" s="41"/>
      <c r="AU53" s="41">
        <v>0</v>
      </c>
      <c r="AV53" s="41"/>
      <c r="AW53" s="7">
        <f t="shared" si="4"/>
        <v>23800</v>
      </c>
      <c r="AX53" s="43"/>
      <c r="AY53" s="41"/>
      <c r="AZ53" s="41"/>
      <c r="BA53" s="41"/>
      <c r="BB53" s="41"/>
      <c r="BC53" s="41"/>
      <c r="BD53" s="41"/>
      <c r="BE53" s="7">
        <f t="shared" si="5"/>
        <v>0</v>
      </c>
      <c r="BF53" s="41">
        <v>0</v>
      </c>
      <c r="BG53" s="362">
        <v>60900</v>
      </c>
      <c r="BH53" s="363"/>
      <c r="BI53" s="364"/>
      <c r="BJ53" s="41"/>
      <c r="BK53" s="41">
        <v>9100</v>
      </c>
      <c r="BL53" s="41">
        <v>113600</v>
      </c>
      <c r="BM53" s="41"/>
      <c r="BN53" s="41"/>
      <c r="BO53" s="41"/>
      <c r="BP53" s="9"/>
      <c r="BQ53" s="41">
        <v>0</v>
      </c>
      <c r="BR53" s="9"/>
      <c r="BS53" s="9"/>
      <c r="BT53" s="41">
        <v>0</v>
      </c>
      <c r="BU53" s="7">
        <f t="shared" si="6"/>
        <v>183600</v>
      </c>
      <c r="BV53" s="43"/>
      <c r="BW53" s="41">
        <v>0</v>
      </c>
      <c r="BX53" s="41"/>
      <c r="BY53" s="41"/>
      <c r="BZ53" s="41"/>
      <c r="CA53" s="41">
        <v>0</v>
      </c>
      <c r="CB53" s="7">
        <f t="shared" si="7"/>
        <v>0</v>
      </c>
      <c r="CC53" s="43"/>
      <c r="CD53" s="41">
        <v>0</v>
      </c>
      <c r="CE53" s="41"/>
      <c r="CF53" s="41"/>
      <c r="CG53" s="7">
        <f t="shared" si="8"/>
        <v>0</v>
      </c>
      <c r="CH53" s="62"/>
      <c r="CI53" s="9"/>
      <c r="CJ53" s="41"/>
      <c r="CK53" s="41"/>
      <c r="CL53" s="41"/>
      <c r="CM53" s="41"/>
      <c r="CN53" s="41"/>
      <c r="CO53" s="7">
        <f t="shared" si="9"/>
        <v>0</v>
      </c>
      <c r="CP53" s="62"/>
      <c r="CQ53" s="41"/>
      <c r="CR53" s="41"/>
      <c r="CS53" s="7">
        <v>20400</v>
      </c>
      <c r="CT53" s="43"/>
      <c r="CU53" s="7">
        <v>19400</v>
      </c>
      <c r="CV53" s="10">
        <f t="shared" si="10"/>
        <v>273000</v>
      </c>
    </row>
    <row r="54" spans="1:100" x14ac:dyDescent="0.25">
      <c r="A54" s="348"/>
      <c r="B54" s="2" t="s">
        <v>105</v>
      </c>
      <c r="C54" s="40"/>
      <c r="D54" s="41"/>
      <c r="E54" s="43"/>
      <c r="F54" s="41">
        <v>0</v>
      </c>
      <c r="G54" s="42"/>
      <c r="H54" s="7">
        <f t="shared" si="0"/>
        <v>0</v>
      </c>
      <c r="I54" s="43">
        <v>0</v>
      </c>
      <c r="J54" s="41"/>
      <c r="K54" s="41"/>
      <c r="L54" s="41"/>
      <c r="M54" s="41"/>
      <c r="N54" s="41"/>
      <c r="O54" s="7">
        <f t="shared" si="1"/>
        <v>0</v>
      </c>
      <c r="P54" s="62"/>
      <c r="Q54" s="41">
        <v>0</v>
      </c>
      <c r="R54" s="41"/>
      <c r="S54" s="41">
        <v>9400</v>
      </c>
      <c r="T54" s="7">
        <f t="shared" si="2"/>
        <v>9400</v>
      </c>
      <c r="U54" s="43"/>
      <c r="V54" s="9"/>
      <c r="W54" s="7">
        <v>4700</v>
      </c>
      <c r="X54" s="43"/>
      <c r="Y54" s="9"/>
      <c r="Z54" s="9"/>
      <c r="AA54" s="9"/>
      <c r="AB54" s="9"/>
      <c r="AC54" s="9"/>
      <c r="AD54" s="41"/>
      <c r="AE54" s="9"/>
      <c r="AF54" s="9"/>
      <c r="AG54" s="9"/>
      <c r="AH54" s="9"/>
      <c r="AI54" s="9"/>
      <c r="AJ54" s="7">
        <v>21100</v>
      </c>
      <c r="AK54" s="41">
        <v>0</v>
      </c>
      <c r="AL54" s="7">
        <f t="shared" si="3"/>
        <v>0</v>
      </c>
      <c r="AM54" s="41">
        <v>0</v>
      </c>
      <c r="AN54" s="9"/>
      <c r="AO54" s="41"/>
      <c r="AP54" s="41">
        <v>24100</v>
      </c>
      <c r="AQ54" s="41"/>
      <c r="AR54" s="41"/>
      <c r="AS54" s="41"/>
      <c r="AT54" s="41"/>
      <c r="AU54" s="41">
        <v>0</v>
      </c>
      <c r="AV54" s="41"/>
      <c r="AW54" s="7">
        <f t="shared" si="4"/>
        <v>24100</v>
      </c>
      <c r="AX54" s="43"/>
      <c r="AY54" s="41"/>
      <c r="AZ54" s="41"/>
      <c r="BA54" s="41"/>
      <c r="BB54" s="41"/>
      <c r="BC54" s="41"/>
      <c r="BD54" s="41"/>
      <c r="BE54" s="7">
        <f t="shared" si="5"/>
        <v>0</v>
      </c>
      <c r="BF54" s="41">
        <v>0</v>
      </c>
      <c r="BG54" s="362">
        <v>43900</v>
      </c>
      <c r="BH54" s="363"/>
      <c r="BI54" s="364"/>
      <c r="BJ54" s="41"/>
      <c r="BK54" s="41">
        <v>6600</v>
      </c>
      <c r="BL54" s="41">
        <v>64000</v>
      </c>
      <c r="BM54" s="41"/>
      <c r="BN54" s="41"/>
      <c r="BO54" s="41"/>
      <c r="BP54" s="9"/>
      <c r="BQ54" s="41">
        <v>0</v>
      </c>
      <c r="BR54" s="9"/>
      <c r="BS54" s="9"/>
      <c r="BT54" s="41">
        <v>0</v>
      </c>
      <c r="BU54" s="7">
        <f t="shared" si="6"/>
        <v>114500</v>
      </c>
      <c r="BV54" s="43"/>
      <c r="BW54" s="41">
        <v>0</v>
      </c>
      <c r="BX54" s="41"/>
      <c r="BY54" s="41"/>
      <c r="BZ54" s="41"/>
      <c r="CA54" s="41">
        <v>0</v>
      </c>
      <c r="CB54" s="7">
        <f t="shared" si="7"/>
        <v>0</v>
      </c>
      <c r="CC54" s="43"/>
      <c r="CD54" s="41">
        <v>0</v>
      </c>
      <c r="CE54" s="41"/>
      <c r="CF54" s="41"/>
      <c r="CG54" s="7">
        <f t="shared" si="8"/>
        <v>0</v>
      </c>
      <c r="CH54" s="62"/>
      <c r="CI54" s="9"/>
      <c r="CJ54" s="41"/>
      <c r="CK54" s="41"/>
      <c r="CL54" s="41"/>
      <c r="CM54" s="41"/>
      <c r="CN54" s="41"/>
      <c r="CO54" s="7">
        <f t="shared" si="9"/>
        <v>0</v>
      </c>
      <c r="CP54" s="62"/>
      <c r="CQ54" s="41"/>
      <c r="CR54" s="41"/>
      <c r="CS54" s="7">
        <v>23800</v>
      </c>
      <c r="CT54" s="43"/>
      <c r="CU54" s="7">
        <v>21100</v>
      </c>
      <c r="CV54" s="10">
        <f t="shared" si="10"/>
        <v>218700</v>
      </c>
    </row>
    <row r="55" spans="1:100" x14ac:dyDescent="0.25">
      <c r="A55" s="348"/>
      <c r="B55" s="2" t="s">
        <v>106</v>
      </c>
      <c r="C55" s="40"/>
      <c r="D55" s="41"/>
      <c r="E55" s="43"/>
      <c r="F55" s="41">
        <v>0</v>
      </c>
      <c r="G55" s="42"/>
      <c r="H55" s="7">
        <f t="shared" si="0"/>
        <v>0</v>
      </c>
      <c r="I55" s="43">
        <v>0</v>
      </c>
      <c r="J55" s="41"/>
      <c r="K55" s="41"/>
      <c r="L55" s="41"/>
      <c r="M55" s="41"/>
      <c r="N55" s="41"/>
      <c r="O55" s="7">
        <f t="shared" si="1"/>
        <v>0</v>
      </c>
      <c r="P55" s="62"/>
      <c r="Q55" s="41">
        <v>0</v>
      </c>
      <c r="R55" s="41"/>
      <c r="S55" s="41">
        <v>5700</v>
      </c>
      <c r="T55" s="7">
        <f t="shared" si="2"/>
        <v>5700</v>
      </c>
      <c r="U55" s="43"/>
      <c r="V55" s="9"/>
      <c r="W55" s="7">
        <v>5100</v>
      </c>
      <c r="X55" s="43"/>
      <c r="Y55" s="9"/>
      <c r="Z55" s="9"/>
      <c r="AA55" s="9"/>
      <c r="AB55" s="9"/>
      <c r="AC55" s="9"/>
      <c r="AD55" s="41"/>
      <c r="AE55" s="9"/>
      <c r="AF55" s="9"/>
      <c r="AG55" s="9"/>
      <c r="AH55" s="9"/>
      <c r="AI55" s="9"/>
      <c r="AJ55" s="7">
        <v>27800</v>
      </c>
      <c r="AK55" s="41">
        <v>0</v>
      </c>
      <c r="AL55" s="7">
        <f t="shared" si="3"/>
        <v>0</v>
      </c>
      <c r="AM55" s="41">
        <v>0</v>
      </c>
      <c r="AN55" s="9"/>
      <c r="AO55" s="41"/>
      <c r="AP55" s="41">
        <v>14200</v>
      </c>
      <c r="AQ55" s="41"/>
      <c r="AR55" s="41"/>
      <c r="AS55" s="41"/>
      <c r="AT55" s="41"/>
      <c r="AU55" s="41">
        <v>0</v>
      </c>
      <c r="AV55" s="41"/>
      <c r="AW55" s="7">
        <f t="shared" si="4"/>
        <v>14200</v>
      </c>
      <c r="AX55" s="43"/>
      <c r="AY55" s="41"/>
      <c r="AZ55" s="41"/>
      <c r="BA55" s="41"/>
      <c r="BB55" s="41"/>
      <c r="BC55" s="41"/>
      <c r="BD55" s="41"/>
      <c r="BE55" s="7">
        <f t="shared" si="5"/>
        <v>0</v>
      </c>
      <c r="BF55" s="41">
        <v>0</v>
      </c>
      <c r="BG55" s="362">
        <v>51300</v>
      </c>
      <c r="BH55" s="363"/>
      <c r="BI55" s="364"/>
      <c r="BJ55" s="41"/>
      <c r="BK55" s="41">
        <v>3700</v>
      </c>
      <c r="BL55" s="41">
        <v>91600</v>
      </c>
      <c r="BM55" s="41"/>
      <c r="BN55" s="41"/>
      <c r="BO55" s="41"/>
      <c r="BP55" s="9"/>
      <c r="BQ55" s="41">
        <v>0</v>
      </c>
      <c r="BR55" s="9"/>
      <c r="BS55" s="9"/>
      <c r="BT55" s="41">
        <v>0</v>
      </c>
      <c r="BU55" s="7">
        <f t="shared" si="6"/>
        <v>146600</v>
      </c>
      <c r="BV55" s="43"/>
      <c r="BW55" s="41">
        <v>0</v>
      </c>
      <c r="BX55" s="41"/>
      <c r="BY55" s="41"/>
      <c r="BZ55" s="41"/>
      <c r="CA55" s="41">
        <v>0</v>
      </c>
      <c r="CB55" s="7">
        <f t="shared" si="7"/>
        <v>0</v>
      </c>
      <c r="CC55" s="43"/>
      <c r="CD55" s="41">
        <v>0</v>
      </c>
      <c r="CE55" s="41"/>
      <c r="CF55" s="41"/>
      <c r="CG55" s="7">
        <f t="shared" si="8"/>
        <v>0</v>
      </c>
      <c r="CH55" s="62"/>
      <c r="CI55" s="9"/>
      <c r="CJ55" s="41"/>
      <c r="CK55" s="41"/>
      <c r="CL55" s="41"/>
      <c r="CM55" s="41"/>
      <c r="CN55" s="41"/>
      <c r="CO55" s="7">
        <f t="shared" si="9"/>
        <v>0</v>
      </c>
      <c r="CP55" s="62"/>
      <c r="CQ55" s="41"/>
      <c r="CR55" s="41"/>
      <c r="CS55" s="7">
        <v>23900</v>
      </c>
      <c r="CT55" s="43"/>
      <c r="CU55" s="7">
        <v>17800</v>
      </c>
      <c r="CV55" s="10">
        <f t="shared" si="10"/>
        <v>241100</v>
      </c>
    </row>
    <row r="56" spans="1:100" x14ac:dyDescent="0.25">
      <c r="A56" s="348"/>
      <c r="B56" s="2" t="s">
        <v>107</v>
      </c>
      <c r="C56" s="40"/>
      <c r="D56" s="41"/>
      <c r="E56" s="43"/>
      <c r="F56" s="41">
        <v>0</v>
      </c>
      <c r="G56" s="42"/>
      <c r="H56" s="7">
        <f t="shared" si="0"/>
        <v>0</v>
      </c>
      <c r="I56" s="43">
        <v>0</v>
      </c>
      <c r="J56" s="41"/>
      <c r="K56" s="41"/>
      <c r="L56" s="41"/>
      <c r="M56" s="41"/>
      <c r="N56" s="41"/>
      <c r="O56" s="7">
        <f t="shared" si="1"/>
        <v>0</v>
      </c>
      <c r="P56" s="62"/>
      <c r="Q56" s="41">
        <v>0</v>
      </c>
      <c r="R56" s="41"/>
      <c r="S56" s="41">
        <v>6400</v>
      </c>
      <c r="T56" s="7">
        <f t="shared" si="2"/>
        <v>6400</v>
      </c>
      <c r="U56" s="43"/>
      <c r="V56" s="9"/>
      <c r="W56" s="7">
        <v>4100</v>
      </c>
      <c r="X56" s="43"/>
      <c r="Y56" s="9"/>
      <c r="Z56" s="9"/>
      <c r="AA56" s="9"/>
      <c r="AB56" s="9"/>
      <c r="AC56" s="9"/>
      <c r="AD56" s="41"/>
      <c r="AE56" s="9"/>
      <c r="AF56" s="9"/>
      <c r="AG56" s="9"/>
      <c r="AH56" s="9"/>
      <c r="AI56" s="9"/>
      <c r="AJ56" s="7">
        <v>15700</v>
      </c>
      <c r="AK56" s="41">
        <v>0</v>
      </c>
      <c r="AL56" s="7">
        <f t="shared" si="3"/>
        <v>0</v>
      </c>
      <c r="AM56" s="41">
        <v>0</v>
      </c>
      <c r="AN56" s="9"/>
      <c r="AO56" s="41"/>
      <c r="AP56" s="41">
        <v>13800</v>
      </c>
      <c r="AQ56" s="41"/>
      <c r="AR56" s="41"/>
      <c r="AS56" s="41"/>
      <c r="AT56" s="41"/>
      <c r="AU56" s="41">
        <v>0</v>
      </c>
      <c r="AV56" s="41"/>
      <c r="AW56" s="7">
        <f t="shared" si="4"/>
        <v>13800</v>
      </c>
      <c r="AX56" s="43"/>
      <c r="AY56" s="41"/>
      <c r="AZ56" s="41"/>
      <c r="BA56" s="41"/>
      <c r="BB56" s="41"/>
      <c r="BC56" s="41"/>
      <c r="BD56" s="41"/>
      <c r="BE56" s="7">
        <f t="shared" si="5"/>
        <v>0</v>
      </c>
      <c r="BF56" s="41">
        <v>0</v>
      </c>
      <c r="BG56" s="362">
        <v>61600</v>
      </c>
      <c r="BH56" s="363"/>
      <c r="BI56" s="364"/>
      <c r="BJ56" s="41"/>
      <c r="BK56" s="41">
        <v>5500</v>
      </c>
      <c r="BL56" s="41">
        <v>85100</v>
      </c>
      <c r="BM56" s="41"/>
      <c r="BN56" s="41"/>
      <c r="BO56" s="41"/>
      <c r="BP56" s="9"/>
      <c r="BQ56" s="41">
        <v>0</v>
      </c>
      <c r="BR56" s="9"/>
      <c r="BS56" s="9"/>
      <c r="BT56" s="41">
        <v>0</v>
      </c>
      <c r="BU56" s="7">
        <f t="shared" si="6"/>
        <v>152200</v>
      </c>
      <c r="BV56" s="43"/>
      <c r="BW56" s="41">
        <v>0</v>
      </c>
      <c r="BX56" s="41"/>
      <c r="BY56" s="41"/>
      <c r="BZ56" s="41"/>
      <c r="CA56" s="41">
        <v>0</v>
      </c>
      <c r="CB56" s="7">
        <f t="shared" si="7"/>
        <v>0</v>
      </c>
      <c r="CC56" s="43"/>
      <c r="CD56" s="41">
        <v>0</v>
      </c>
      <c r="CE56" s="41"/>
      <c r="CF56" s="41"/>
      <c r="CG56" s="7">
        <f t="shared" si="8"/>
        <v>0</v>
      </c>
      <c r="CH56" s="62"/>
      <c r="CI56" s="9"/>
      <c r="CJ56" s="41"/>
      <c r="CK56" s="41"/>
      <c r="CL56" s="41"/>
      <c r="CM56" s="41"/>
      <c r="CN56" s="41"/>
      <c r="CO56" s="7">
        <f t="shared" si="9"/>
        <v>0</v>
      </c>
      <c r="CP56" s="62"/>
      <c r="CQ56" s="41"/>
      <c r="CR56" s="41"/>
      <c r="CS56" s="7">
        <v>23900</v>
      </c>
      <c r="CT56" s="43"/>
      <c r="CU56" s="7">
        <v>13300</v>
      </c>
      <c r="CV56" s="10">
        <f t="shared" si="10"/>
        <v>229400</v>
      </c>
    </row>
    <row r="57" spans="1:100" x14ac:dyDescent="0.25">
      <c r="A57" s="348"/>
      <c r="B57" s="2" t="s">
        <v>108</v>
      </c>
      <c r="C57" s="40"/>
      <c r="D57" s="41"/>
      <c r="E57" s="43"/>
      <c r="F57" s="41">
        <v>0</v>
      </c>
      <c r="G57" s="42"/>
      <c r="H57" s="7">
        <f t="shared" si="0"/>
        <v>0</v>
      </c>
      <c r="I57" s="43">
        <v>0</v>
      </c>
      <c r="J57" s="41"/>
      <c r="K57" s="41"/>
      <c r="L57" s="41"/>
      <c r="M57" s="41"/>
      <c r="N57" s="41"/>
      <c r="O57" s="7">
        <f t="shared" si="1"/>
        <v>0</v>
      </c>
      <c r="P57" s="62"/>
      <c r="Q57" s="41">
        <v>0</v>
      </c>
      <c r="R57" s="41"/>
      <c r="S57" s="41">
        <v>7700</v>
      </c>
      <c r="T57" s="7">
        <f t="shared" si="2"/>
        <v>7700</v>
      </c>
      <c r="U57" s="43"/>
      <c r="V57" s="9"/>
      <c r="W57" s="7">
        <v>6500</v>
      </c>
      <c r="X57" s="43"/>
      <c r="Y57" s="9"/>
      <c r="Z57" s="9"/>
      <c r="AA57" s="9"/>
      <c r="AB57" s="9"/>
      <c r="AC57" s="9"/>
      <c r="AD57" s="41"/>
      <c r="AE57" s="9"/>
      <c r="AF57" s="9"/>
      <c r="AG57" s="9"/>
      <c r="AH57" s="9"/>
      <c r="AI57" s="9"/>
      <c r="AJ57" s="7">
        <v>7500</v>
      </c>
      <c r="AK57" s="41">
        <v>0</v>
      </c>
      <c r="AL57" s="7">
        <f t="shared" si="3"/>
        <v>0</v>
      </c>
      <c r="AM57" s="41">
        <v>0</v>
      </c>
      <c r="AN57" s="9"/>
      <c r="AO57" s="41"/>
      <c r="AP57" s="41">
        <v>16100</v>
      </c>
      <c r="AQ57" s="41"/>
      <c r="AR57" s="41"/>
      <c r="AS57" s="41"/>
      <c r="AT57" s="41"/>
      <c r="AU57" s="41">
        <v>0</v>
      </c>
      <c r="AV57" s="41"/>
      <c r="AW57" s="7">
        <f t="shared" si="4"/>
        <v>16100</v>
      </c>
      <c r="AX57" s="43"/>
      <c r="AY57" s="41"/>
      <c r="AZ57" s="41"/>
      <c r="BA57" s="41"/>
      <c r="BB57" s="41"/>
      <c r="BC57" s="41"/>
      <c r="BD57" s="41"/>
      <c r="BE57" s="7">
        <f t="shared" si="5"/>
        <v>0</v>
      </c>
      <c r="BF57" s="41">
        <v>0</v>
      </c>
      <c r="BG57" s="362">
        <v>56100</v>
      </c>
      <c r="BH57" s="363"/>
      <c r="BI57" s="364"/>
      <c r="BJ57" s="41"/>
      <c r="BK57" s="41">
        <v>6300</v>
      </c>
      <c r="BL57" s="41">
        <v>106300</v>
      </c>
      <c r="BM57" s="41"/>
      <c r="BN57" s="41"/>
      <c r="BO57" s="41"/>
      <c r="BP57" s="9"/>
      <c r="BQ57" s="41">
        <v>0</v>
      </c>
      <c r="BR57" s="9"/>
      <c r="BS57" s="9"/>
      <c r="BT57" s="41">
        <v>0</v>
      </c>
      <c r="BU57" s="7">
        <f t="shared" si="6"/>
        <v>168700</v>
      </c>
      <c r="BV57" s="43"/>
      <c r="BW57" s="41">
        <v>0</v>
      </c>
      <c r="BX57" s="41"/>
      <c r="BY57" s="41"/>
      <c r="BZ57" s="41"/>
      <c r="CA57" s="41">
        <v>0</v>
      </c>
      <c r="CB57" s="7">
        <f t="shared" si="7"/>
        <v>0</v>
      </c>
      <c r="CC57" s="43"/>
      <c r="CD57" s="41">
        <v>0</v>
      </c>
      <c r="CE57" s="41"/>
      <c r="CF57" s="41"/>
      <c r="CG57" s="7">
        <f t="shared" si="8"/>
        <v>0</v>
      </c>
      <c r="CH57" s="62"/>
      <c r="CI57" s="9"/>
      <c r="CJ57" s="41"/>
      <c r="CK57" s="41"/>
      <c r="CL57" s="41"/>
      <c r="CM57" s="41"/>
      <c r="CN57" s="41"/>
      <c r="CO57" s="7">
        <f t="shared" si="9"/>
        <v>0</v>
      </c>
      <c r="CP57" s="62"/>
      <c r="CQ57" s="41"/>
      <c r="CR57" s="41"/>
      <c r="CS57" s="7">
        <v>14100</v>
      </c>
      <c r="CT57" s="43"/>
      <c r="CU57" s="7">
        <v>15200</v>
      </c>
      <c r="CV57" s="10">
        <f t="shared" si="10"/>
        <v>235800</v>
      </c>
    </row>
    <row r="58" spans="1:100" x14ac:dyDescent="0.25">
      <c r="A58" s="348"/>
      <c r="B58" s="2" t="s">
        <v>109</v>
      </c>
      <c r="C58" s="40"/>
      <c r="D58" s="41"/>
      <c r="E58" s="43"/>
      <c r="F58" s="41">
        <v>0</v>
      </c>
      <c r="G58" s="42"/>
      <c r="H58" s="7">
        <f t="shared" si="0"/>
        <v>0</v>
      </c>
      <c r="I58" s="43">
        <v>0</v>
      </c>
      <c r="J58" s="41"/>
      <c r="K58" s="41"/>
      <c r="L58" s="41"/>
      <c r="M58" s="41"/>
      <c r="N58" s="41"/>
      <c r="O58" s="7">
        <f t="shared" si="1"/>
        <v>0</v>
      </c>
      <c r="P58" s="62"/>
      <c r="Q58" s="41">
        <v>0</v>
      </c>
      <c r="R58" s="41"/>
      <c r="S58" s="41">
        <v>1500</v>
      </c>
      <c r="T58" s="7">
        <f t="shared" si="2"/>
        <v>1500</v>
      </c>
      <c r="U58" s="43"/>
      <c r="V58" s="9"/>
      <c r="W58" s="7">
        <v>5600</v>
      </c>
      <c r="X58" s="43"/>
      <c r="Y58" s="9"/>
      <c r="Z58" s="9"/>
      <c r="AA58" s="9"/>
      <c r="AB58" s="9"/>
      <c r="AC58" s="9"/>
      <c r="AD58" s="41"/>
      <c r="AE58" s="9"/>
      <c r="AF58" s="9"/>
      <c r="AG58" s="9"/>
      <c r="AH58" s="9"/>
      <c r="AI58" s="9"/>
      <c r="AJ58" s="7">
        <v>9200</v>
      </c>
      <c r="AK58" s="41">
        <v>0</v>
      </c>
      <c r="AL58" s="7">
        <f t="shared" si="3"/>
        <v>0</v>
      </c>
      <c r="AM58" s="41">
        <v>0</v>
      </c>
      <c r="AN58" s="9"/>
      <c r="AO58" s="41"/>
      <c r="AP58" s="41">
        <v>13700</v>
      </c>
      <c r="AQ58" s="41"/>
      <c r="AR58" s="41"/>
      <c r="AS58" s="41"/>
      <c r="AT58" s="41"/>
      <c r="AU58" s="41">
        <v>0</v>
      </c>
      <c r="AV58" s="41"/>
      <c r="AW58" s="7">
        <f t="shared" si="4"/>
        <v>13700</v>
      </c>
      <c r="AX58" s="43"/>
      <c r="AY58" s="41"/>
      <c r="AZ58" s="41"/>
      <c r="BA58" s="41"/>
      <c r="BB58" s="41"/>
      <c r="BC58" s="41"/>
      <c r="BD58" s="41"/>
      <c r="BE58" s="7">
        <f t="shared" si="5"/>
        <v>0</v>
      </c>
      <c r="BF58" s="41">
        <v>0</v>
      </c>
      <c r="BG58" s="362">
        <v>63900</v>
      </c>
      <c r="BH58" s="363"/>
      <c r="BI58" s="364"/>
      <c r="BJ58" s="41"/>
      <c r="BK58" s="41">
        <v>6500</v>
      </c>
      <c r="BL58" s="41">
        <v>101400</v>
      </c>
      <c r="BM58" s="41"/>
      <c r="BN58" s="41"/>
      <c r="BO58" s="41"/>
      <c r="BP58" s="9"/>
      <c r="BQ58" s="41">
        <v>0</v>
      </c>
      <c r="BR58" s="9"/>
      <c r="BS58" s="9"/>
      <c r="BT58" s="41">
        <v>0</v>
      </c>
      <c r="BU58" s="7">
        <f t="shared" si="6"/>
        <v>171800</v>
      </c>
      <c r="BV58" s="43"/>
      <c r="BW58" s="41">
        <v>0</v>
      </c>
      <c r="BX58" s="41"/>
      <c r="BY58" s="41"/>
      <c r="BZ58" s="41"/>
      <c r="CA58" s="41">
        <v>0</v>
      </c>
      <c r="CB58" s="7">
        <f t="shared" si="7"/>
        <v>0</v>
      </c>
      <c r="CC58" s="43"/>
      <c r="CD58" s="41">
        <v>0</v>
      </c>
      <c r="CE58" s="41"/>
      <c r="CF58" s="41"/>
      <c r="CG58" s="7">
        <f t="shared" si="8"/>
        <v>0</v>
      </c>
      <c r="CH58" s="62"/>
      <c r="CI58" s="9"/>
      <c r="CJ58" s="41"/>
      <c r="CK58" s="41"/>
      <c r="CL58" s="41"/>
      <c r="CM58" s="41"/>
      <c r="CN58" s="41"/>
      <c r="CO58" s="7">
        <f t="shared" si="9"/>
        <v>0</v>
      </c>
      <c r="CP58" s="62"/>
      <c r="CQ58" s="41"/>
      <c r="CR58" s="41"/>
      <c r="CS58" s="7">
        <v>11500</v>
      </c>
      <c r="CT58" s="43"/>
      <c r="CU58" s="7">
        <v>16200</v>
      </c>
      <c r="CV58" s="10">
        <f t="shared" si="10"/>
        <v>229500</v>
      </c>
    </row>
    <row r="59" spans="1:100" x14ac:dyDescent="0.25">
      <c r="A59" s="348"/>
      <c r="B59" s="2" t="s">
        <v>110</v>
      </c>
      <c r="C59" s="40"/>
      <c r="D59" s="41"/>
      <c r="E59" s="43"/>
      <c r="F59" s="41">
        <v>0</v>
      </c>
      <c r="G59" s="42"/>
      <c r="H59" s="7">
        <f t="shared" si="0"/>
        <v>0</v>
      </c>
      <c r="I59" s="43">
        <v>0</v>
      </c>
      <c r="J59" s="41"/>
      <c r="K59" s="41"/>
      <c r="L59" s="41"/>
      <c r="M59" s="41"/>
      <c r="N59" s="41"/>
      <c r="O59" s="7">
        <f t="shared" si="1"/>
        <v>0</v>
      </c>
      <c r="P59" s="62"/>
      <c r="Q59" s="41">
        <v>0</v>
      </c>
      <c r="R59" s="41"/>
      <c r="S59" s="41">
        <v>9100</v>
      </c>
      <c r="T59" s="7">
        <f t="shared" si="2"/>
        <v>9100</v>
      </c>
      <c r="U59" s="43"/>
      <c r="V59" s="9"/>
      <c r="W59" s="7">
        <v>11300</v>
      </c>
      <c r="X59" s="43"/>
      <c r="Y59" s="9"/>
      <c r="Z59" s="9"/>
      <c r="AA59" s="9"/>
      <c r="AB59" s="9"/>
      <c r="AC59" s="9"/>
      <c r="AD59" s="41"/>
      <c r="AE59" s="9"/>
      <c r="AF59" s="9"/>
      <c r="AG59" s="9"/>
      <c r="AH59" s="9"/>
      <c r="AI59" s="9"/>
      <c r="AJ59" s="7">
        <v>5400</v>
      </c>
      <c r="AK59" s="41">
        <v>0</v>
      </c>
      <c r="AL59" s="7">
        <f t="shared" si="3"/>
        <v>0</v>
      </c>
      <c r="AM59" s="41">
        <v>0</v>
      </c>
      <c r="AN59" s="9"/>
      <c r="AO59" s="41"/>
      <c r="AP59" s="41">
        <v>15400</v>
      </c>
      <c r="AQ59" s="41"/>
      <c r="AR59" s="41"/>
      <c r="AS59" s="41"/>
      <c r="AT59" s="41"/>
      <c r="AU59" s="41">
        <v>0</v>
      </c>
      <c r="AV59" s="41"/>
      <c r="AW59" s="7">
        <f t="shared" si="4"/>
        <v>15400</v>
      </c>
      <c r="AX59" s="43"/>
      <c r="AY59" s="41"/>
      <c r="AZ59" s="41"/>
      <c r="BA59" s="41"/>
      <c r="BB59" s="41"/>
      <c r="BC59" s="41"/>
      <c r="BD59" s="41"/>
      <c r="BE59" s="7">
        <f t="shared" si="5"/>
        <v>0</v>
      </c>
      <c r="BF59" s="41">
        <v>0</v>
      </c>
      <c r="BG59" s="362">
        <v>72300</v>
      </c>
      <c r="BH59" s="363"/>
      <c r="BI59" s="364"/>
      <c r="BJ59" s="41"/>
      <c r="BK59" s="41">
        <v>7100</v>
      </c>
      <c r="BL59" s="41">
        <v>110200</v>
      </c>
      <c r="BM59" s="41"/>
      <c r="BN59" s="41"/>
      <c r="BO59" s="41"/>
      <c r="BP59" s="9"/>
      <c r="BQ59" s="41">
        <v>0</v>
      </c>
      <c r="BR59" s="9"/>
      <c r="BS59" s="9"/>
      <c r="BT59" s="41">
        <v>0</v>
      </c>
      <c r="BU59" s="7">
        <f t="shared" si="6"/>
        <v>189600</v>
      </c>
      <c r="BV59" s="43"/>
      <c r="BW59" s="41">
        <v>0</v>
      </c>
      <c r="BX59" s="41"/>
      <c r="BY59" s="41"/>
      <c r="BZ59" s="41"/>
      <c r="CA59" s="41">
        <v>0</v>
      </c>
      <c r="CB59" s="7">
        <f t="shared" si="7"/>
        <v>0</v>
      </c>
      <c r="CC59" s="43"/>
      <c r="CD59" s="41">
        <v>0</v>
      </c>
      <c r="CE59" s="41"/>
      <c r="CF59" s="41"/>
      <c r="CG59" s="7">
        <f t="shared" si="8"/>
        <v>0</v>
      </c>
      <c r="CH59" s="62"/>
      <c r="CI59" s="9"/>
      <c r="CJ59" s="41"/>
      <c r="CK59" s="41"/>
      <c r="CL59" s="41"/>
      <c r="CM59" s="41"/>
      <c r="CN59" s="41"/>
      <c r="CO59" s="7">
        <f t="shared" si="9"/>
        <v>0</v>
      </c>
      <c r="CP59" s="62"/>
      <c r="CQ59" s="41"/>
      <c r="CR59" s="41"/>
      <c r="CS59" s="7">
        <v>8700</v>
      </c>
      <c r="CT59" s="43"/>
      <c r="CU59" s="7">
        <v>21800</v>
      </c>
      <c r="CV59" s="10">
        <f t="shared" si="10"/>
        <v>261300</v>
      </c>
    </row>
    <row r="60" spans="1:100" x14ac:dyDescent="0.25">
      <c r="A60" s="348"/>
      <c r="B60" s="2" t="s">
        <v>111</v>
      </c>
      <c r="C60" s="40"/>
      <c r="D60" s="41"/>
      <c r="E60" s="43"/>
      <c r="F60" s="41">
        <v>0</v>
      </c>
      <c r="G60" s="42"/>
      <c r="H60" s="7">
        <f t="shared" si="0"/>
        <v>0</v>
      </c>
      <c r="I60" s="43">
        <v>0</v>
      </c>
      <c r="J60" s="41"/>
      <c r="K60" s="41"/>
      <c r="L60" s="41"/>
      <c r="M60" s="41"/>
      <c r="N60" s="41"/>
      <c r="O60" s="7">
        <f t="shared" si="1"/>
        <v>0</v>
      </c>
      <c r="P60" s="62"/>
      <c r="Q60" s="41">
        <v>0</v>
      </c>
      <c r="R60" s="41"/>
      <c r="S60" s="41">
        <v>8100</v>
      </c>
      <c r="T60" s="7">
        <f t="shared" si="2"/>
        <v>8100</v>
      </c>
      <c r="U60" s="43"/>
      <c r="V60" s="9"/>
      <c r="W60" s="7">
        <v>3600</v>
      </c>
      <c r="X60" s="43"/>
      <c r="Y60" s="9"/>
      <c r="Z60" s="9"/>
      <c r="AA60" s="9"/>
      <c r="AB60" s="9"/>
      <c r="AC60" s="9"/>
      <c r="AD60" s="41"/>
      <c r="AE60" s="9"/>
      <c r="AF60" s="9"/>
      <c r="AG60" s="9"/>
      <c r="AH60" s="9"/>
      <c r="AI60" s="9"/>
      <c r="AJ60" s="7">
        <v>700</v>
      </c>
      <c r="AK60" s="41">
        <v>0</v>
      </c>
      <c r="AL60" s="7">
        <f t="shared" si="3"/>
        <v>0</v>
      </c>
      <c r="AM60" s="41">
        <v>0</v>
      </c>
      <c r="AN60" s="9"/>
      <c r="AO60" s="41"/>
      <c r="AP60" s="41">
        <v>17900</v>
      </c>
      <c r="AQ60" s="41"/>
      <c r="AR60" s="41"/>
      <c r="AS60" s="41"/>
      <c r="AT60" s="41"/>
      <c r="AU60" s="41">
        <v>0</v>
      </c>
      <c r="AV60" s="41"/>
      <c r="AW60" s="7">
        <f t="shared" si="4"/>
        <v>17900</v>
      </c>
      <c r="AX60" s="43"/>
      <c r="AY60" s="41"/>
      <c r="AZ60" s="41"/>
      <c r="BA60" s="41"/>
      <c r="BB60" s="41"/>
      <c r="BC60" s="41"/>
      <c r="BD60" s="41"/>
      <c r="BE60" s="7">
        <f t="shared" si="5"/>
        <v>0</v>
      </c>
      <c r="BF60" s="41">
        <v>0</v>
      </c>
      <c r="BG60" s="362">
        <v>71200</v>
      </c>
      <c r="BH60" s="363"/>
      <c r="BI60" s="364"/>
      <c r="BJ60" s="41"/>
      <c r="BK60" s="41">
        <v>7700</v>
      </c>
      <c r="BL60" s="41">
        <v>128600</v>
      </c>
      <c r="BM60" s="41"/>
      <c r="BN60" s="41"/>
      <c r="BO60" s="41"/>
      <c r="BP60" s="9"/>
      <c r="BQ60" s="41">
        <v>0</v>
      </c>
      <c r="BR60" s="9"/>
      <c r="BS60" s="9"/>
      <c r="BT60" s="41">
        <v>0</v>
      </c>
      <c r="BU60" s="7">
        <f t="shared" si="6"/>
        <v>207500</v>
      </c>
      <c r="BV60" s="43"/>
      <c r="BW60" s="41">
        <v>0</v>
      </c>
      <c r="BX60" s="41"/>
      <c r="BY60" s="41"/>
      <c r="BZ60" s="41"/>
      <c r="CA60" s="41">
        <v>0</v>
      </c>
      <c r="CB60" s="7">
        <f t="shared" si="7"/>
        <v>0</v>
      </c>
      <c r="CC60" s="43"/>
      <c r="CD60" s="41">
        <v>0</v>
      </c>
      <c r="CE60" s="41"/>
      <c r="CF60" s="41"/>
      <c r="CG60" s="7">
        <f t="shared" si="8"/>
        <v>0</v>
      </c>
      <c r="CH60" s="62"/>
      <c r="CI60" s="9"/>
      <c r="CJ60" s="41"/>
      <c r="CK60" s="41"/>
      <c r="CL60" s="41"/>
      <c r="CM60" s="41"/>
      <c r="CN60" s="41"/>
      <c r="CO60" s="7">
        <f t="shared" si="9"/>
        <v>0</v>
      </c>
      <c r="CP60" s="62"/>
      <c r="CQ60" s="41"/>
      <c r="CR60" s="41"/>
      <c r="CS60" s="7">
        <v>19100</v>
      </c>
      <c r="CT60" s="43"/>
      <c r="CU60" s="7">
        <v>18000</v>
      </c>
      <c r="CV60" s="10">
        <f t="shared" si="10"/>
        <v>274900</v>
      </c>
    </row>
    <row r="61" spans="1:100" ht="15.75" thickBot="1" x14ac:dyDescent="0.3">
      <c r="A61" s="349"/>
      <c r="B61" s="3" t="s">
        <v>112</v>
      </c>
      <c r="C61" s="44"/>
      <c r="D61" s="45"/>
      <c r="E61" s="47"/>
      <c r="F61" s="45">
        <v>0</v>
      </c>
      <c r="G61" s="46"/>
      <c r="H61" s="11">
        <f t="shared" si="0"/>
        <v>0</v>
      </c>
      <c r="I61" s="47">
        <v>0</v>
      </c>
      <c r="J61" s="45"/>
      <c r="K61" s="45"/>
      <c r="L61" s="45"/>
      <c r="M61" s="45"/>
      <c r="N61" s="45"/>
      <c r="O61" s="11">
        <f t="shared" si="1"/>
        <v>0</v>
      </c>
      <c r="P61" s="63"/>
      <c r="Q61" s="45">
        <v>0</v>
      </c>
      <c r="R61" s="45"/>
      <c r="S61" s="45">
        <v>8300</v>
      </c>
      <c r="T61" s="11">
        <f t="shared" si="2"/>
        <v>8300</v>
      </c>
      <c r="U61" s="47"/>
      <c r="V61" s="13"/>
      <c r="W61" s="11">
        <v>-3000</v>
      </c>
      <c r="X61" s="47"/>
      <c r="Y61" s="13"/>
      <c r="Z61" s="13"/>
      <c r="AA61" s="13"/>
      <c r="AB61" s="13"/>
      <c r="AC61" s="13"/>
      <c r="AD61" s="45"/>
      <c r="AE61" s="13"/>
      <c r="AF61" s="13"/>
      <c r="AG61" s="13"/>
      <c r="AH61" s="13"/>
      <c r="AI61" s="13"/>
      <c r="AJ61" s="11">
        <v>0</v>
      </c>
      <c r="AK61" s="45">
        <v>0</v>
      </c>
      <c r="AL61" s="11">
        <f t="shared" si="3"/>
        <v>0</v>
      </c>
      <c r="AM61" s="45">
        <v>0</v>
      </c>
      <c r="AN61" s="13"/>
      <c r="AO61" s="45"/>
      <c r="AP61" s="45">
        <v>13200</v>
      </c>
      <c r="AQ61" s="45"/>
      <c r="AR61" s="45"/>
      <c r="AS61" s="45"/>
      <c r="AT61" s="45"/>
      <c r="AU61" s="45">
        <v>0</v>
      </c>
      <c r="AV61" s="45"/>
      <c r="AW61" s="11">
        <f t="shared" si="4"/>
        <v>13200</v>
      </c>
      <c r="AX61" s="47"/>
      <c r="AY61" s="45"/>
      <c r="AZ61" s="45"/>
      <c r="BA61" s="45"/>
      <c r="BB61" s="45"/>
      <c r="BC61" s="45"/>
      <c r="BD61" s="45"/>
      <c r="BE61" s="11">
        <f t="shared" si="5"/>
        <v>0</v>
      </c>
      <c r="BF61" s="45">
        <v>0</v>
      </c>
      <c r="BG61" s="365">
        <v>74000</v>
      </c>
      <c r="BH61" s="366"/>
      <c r="BI61" s="367"/>
      <c r="BJ61" s="45"/>
      <c r="BK61" s="45">
        <v>6000</v>
      </c>
      <c r="BL61" s="45">
        <v>135500</v>
      </c>
      <c r="BM61" s="45"/>
      <c r="BN61" s="45"/>
      <c r="BO61" s="45"/>
      <c r="BP61" s="13"/>
      <c r="BQ61" s="45">
        <v>0</v>
      </c>
      <c r="BR61" s="13"/>
      <c r="BS61" s="13"/>
      <c r="BT61" s="45">
        <v>0</v>
      </c>
      <c r="BU61" s="11">
        <f t="shared" si="6"/>
        <v>215500</v>
      </c>
      <c r="BV61" s="47"/>
      <c r="BW61" s="45">
        <v>0</v>
      </c>
      <c r="BX61" s="45"/>
      <c r="BY61" s="45"/>
      <c r="BZ61" s="45"/>
      <c r="CA61" s="45">
        <v>0</v>
      </c>
      <c r="CB61" s="11">
        <f t="shared" si="7"/>
        <v>0</v>
      </c>
      <c r="CC61" s="47"/>
      <c r="CD61" s="45">
        <v>0</v>
      </c>
      <c r="CE61" s="45"/>
      <c r="CF61" s="45"/>
      <c r="CG61" s="11">
        <f t="shared" si="8"/>
        <v>0</v>
      </c>
      <c r="CH61" s="63"/>
      <c r="CI61" s="13"/>
      <c r="CJ61" s="45"/>
      <c r="CK61" s="45"/>
      <c r="CL61" s="45"/>
      <c r="CM61" s="45"/>
      <c r="CN61" s="45"/>
      <c r="CO61" s="11">
        <f t="shared" si="9"/>
        <v>0</v>
      </c>
      <c r="CP61" s="63"/>
      <c r="CQ61" s="45"/>
      <c r="CR61" s="45"/>
      <c r="CS61" s="11">
        <v>27200</v>
      </c>
      <c r="CT61" s="47"/>
      <c r="CU61" s="11">
        <v>14000</v>
      </c>
      <c r="CV61" s="15">
        <f t="shared" si="10"/>
        <v>275200</v>
      </c>
    </row>
    <row r="62" spans="1:100" ht="15" customHeight="1" x14ac:dyDescent="0.25">
      <c r="A62" s="347" t="s">
        <v>154</v>
      </c>
      <c r="B62" s="33" t="s">
        <v>101</v>
      </c>
      <c r="C62" s="34"/>
      <c r="D62" s="35"/>
      <c r="E62" s="52"/>
      <c r="F62" s="35">
        <v>0</v>
      </c>
      <c r="G62" s="36"/>
      <c r="H62" s="20">
        <f t="shared" si="0"/>
        <v>0</v>
      </c>
      <c r="I62" s="52">
        <v>0</v>
      </c>
      <c r="J62" s="35"/>
      <c r="K62" s="35"/>
      <c r="L62" s="35"/>
      <c r="M62" s="35"/>
      <c r="N62" s="35"/>
      <c r="O62" s="20">
        <f t="shared" si="1"/>
        <v>0</v>
      </c>
      <c r="P62" s="61"/>
      <c r="Q62" s="35">
        <v>0</v>
      </c>
      <c r="R62" s="35"/>
      <c r="S62" s="35">
        <v>10600</v>
      </c>
      <c r="T62" s="20">
        <f t="shared" si="2"/>
        <v>10600</v>
      </c>
      <c r="U62" s="52"/>
      <c r="V62" s="22"/>
      <c r="W62" s="20">
        <v>2000</v>
      </c>
      <c r="X62" s="52"/>
      <c r="Y62" s="22"/>
      <c r="Z62" s="22"/>
      <c r="AA62" s="22"/>
      <c r="AB62" s="22"/>
      <c r="AC62" s="22"/>
      <c r="AD62" s="35"/>
      <c r="AE62" s="22"/>
      <c r="AF62" s="22"/>
      <c r="AG62" s="22"/>
      <c r="AH62" s="22"/>
      <c r="AI62" s="22"/>
      <c r="AJ62" s="20">
        <v>15200</v>
      </c>
      <c r="AK62" s="35">
        <v>0</v>
      </c>
      <c r="AL62" s="20">
        <f t="shared" si="3"/>
        <v>0</v>
      </c>
      <c r="AM62" s="35">
        <v>0</v>
      </c>
      <c r="AN62" s="22">
        <v>0</v>
      </c>
      <c r="AO62" s="35"/>
      <c r="AP62" s="35">
        <v>6600</v>
      </c>
      <c r="AQ62" s="35"/>
      <c r="AR62" s="35"/>
      <c r="AS62" s="35"/>
      <c r="AT62" s="35"/>
      <c r="AU62" s="35">
        <v>0</v>
      </c>
      <c r="AV62" s="35"/>
      <c r="AW62" s="20">
        <f t="shared" si="4"/>
        <v>6600</v>
      </c>
      <c r="AX62" s="52"/>
      <c r="AY62" s="35"/>
      <c r="AZ62" s="35"/>
      <c r="BA62" s="35"/>
      <c r="BB62" s="35"/>
      <c r="BC62" s="35"/>
      <c r="BD62" s="35"/>
      <c r="BE62" s="20">
        <f t="shared" si="5"/>
        <v>0</v>
      </c>
      <c r="BF62" s="35">
        <v>0</v>
      </c>
      <c r="BG62" s="359">
        <v>64700</v>
      </c>
      <c r="BH62" s="360"/>
      <c r="BI62" s="361"/>
      <c r="BJ62" s="35"/>
      <c r="BK62" s="35">
        <v>6600</v>
      </c>
      <c r="BL62" s="35">
        <v>113900</v>
      </c>
      <c r="BM62" s="35"/>
      <c r="BN62" s="35"/>
      <c r="BO62" s="35"/>
      <c r="BP62" s="22"/>
      <c r="BQ62" s="35">
        <v>0</v>
      </c>
      <c r="BR62" s="22"/>
      <c r="BS62" s="22"/>
      <c r="BT62" s="35">
        <v>0</v>
      </c>
      <c r="BU62" s="20">
        <f t="shared" si="6"/>
        <v>185200</v>
      </c>
      <c r="BV62" s="52"/>
      <c r="BW62" s="35">
        <v>0</v>
      </c>
      <c r="BX62" s="35"/>
      <c r="BY62" s="35"/>
      <c r="BZ62" s="35"/>
      <c r="CA62" s="35">
        <v>0</v>
      </c>
      <c r="CB62" s="20">
        <f t="shared" si="7"/>
        <v>0</v>
      </c>
      <c r="CC62" s="52"/>
      <c r="CD62" s="35">
        <v>0</v>
      </c>
      <c r="CE62" s="35"/>
      <c r="CF62" s="35"/>
      <c r="CG62" s="20">
        <f t="shared" si="8"/>
        <v>0</v>
      </c>
      <c r="CH62" s="61"/>
      <c r="CI62" s="22"/>
      <c r="CJ62" s="35"/>
      <c r="CK62" s="35"/>
      <c r="CL62" s="35"/>
      <c r="CM62" s="35"/>
      <c r="CN62" s="35"/>
      <c r="CO62" s="20">
        <f t="shared" si="9"/>
        <v>0</v>
      </c>
      <c r="CP62" s="61"/>
      <c r="CQ62" s="35"/>
      <c r="CR62" s="35"/>
      <c r="CS62" s="20">
        <v>24600</v>
      </c>
      <c r="CT62" s="52"/>
      <c r="CU62" s="20">
        <v>15100</v>
      </c>
      <c r="CV62" s="23">
        <f t="shared" si="10"/>
        <v>259300</v>
      </c>
    </row>
    <row r="63" spans="1:100" x14ac:dyDescent="0.25">
      <c r="A63" s="348"/>
      <c r="B63" s="2" t="s">
        <v>102</v>
      </c>
      <c r="C63" s="40"/>
      <c r="D63" s="41"/>
      <c r="E63" s="43"/>
      <c r="F63" s="41">
        <v>0</v>
      </c>
      <c r="G63" s="42"/>
      <c r="H63" s="7">
        <f t="shared" si="0"/>
        <v>0</v>
      </c>
      <c r="I63" s="43">
        <v>0</v>
      </c>
      <c r="J63" s="41"/>
      <c r="K63" s="41"/>
      <c r="L63" s="41"/>
      <c r="M63" s="41"/>
      <c r="N63" s="41"/>
      <c r="O63" s="7">
        <f t="shared" si="1"/>
        <v>0</v>
      </c>
      <c r="P63" s="62"/>
      <c r="Q63" s="41">
        <v>0</v>
      </c>
      <c r="R63" s="41"/>
      <c r="S63" s="41">
        <v>6500</v>
      </c>
      <c r="T63" s="7">
        <f t="shared" si="2"/>
        <v>6500</v>
      </c>
      <c r="U63" s="43"/>
      <c r="V63" s="9"/>
      <c r="W63" s="7">
        <v>3800</v>
      </c>
      <c r="X63" s="43"/>
      <c r="Y63" s="9"/>
      <c r="Z63" s="9"/>
      <c r="AA63" s="9"/>
      <c r="AB63" s="9"/>
      <c r="AC63" s="9"/>
      <c r="AD63" s="41"/>
      <c r="AE63" s="9"/>
      <c r="AF63" s="9"/>
      <c r="AG63" s="9"/>
      <c r="AH63" s="9"/>
      <c r="AI63" s="9"/>
      <c r="AJ63" s="7">
        <v>8000</v>
      </c>
      <c r="AK63" s="41">
        <v>0</v>
      </c>
      <c r="AL63" s="7">
        <f t="shared" si="3"/>
        <v>0</v>
      </c>
      <c r="AM63" s="41">
        <v>0</v>
      </c>
      <c r="AN63" s="9">
        <v>0</v>
      </c>
      <c r="AO63" s="41"/>
      <c r="AP63" s="41">
        <v>3800</v>
      </c>
      <c r="AQ63" s="41"/>
      <c r="AR63" s="41"/>
      <c r="AS63" s="41"/>
      <c r="AT63" s="41"/>
      <c r="AU63" s="41">
        <v>0</v>
      </c>
      <c r="AV63" s="41"/>
      <c r="AW63" s="7">
        <f t="shared" si="4"/>
        <v>3800</v>
      </c>
      <c r="AX63" s="43"/>
      <c r="AY63" s="41"/>
      <c r="AZ63" s="41"/>
      <c r="BA63" s="41"/>
      <c r="BB63" s="41"/>
      <c r="BC63" s="41"/>
      <c r="BD63" s="41"/>
      <c r="BE63" s="7">
        <f t="shared" si="5"/>
        <v>0</v>
      </c>
      <c r="BF63" s="41">
        <v>0</v>
      </c>
      <c r="BG63" s="362">
        <v>76000</v>
      </c>
      <c r="BH63" s="363"/>
      <c r="BI63" s="364"/>
      <c r="BJ63" s="41"/>
      <c r="BK63" s="41">
        <v>4600</v>
      </c>
      <c r="BL63" s="41">
        <v>117800</v>
      </c>
      <c r="BM63" s="41"/>
      <c r="BN63" s="41"/>
      <c r="BO63" s="41"/>
      <c r="BP63" s="9"/>
      <c r="BQ63" s="41">
        <v>0</v>
      </c>
      <c r="BR63" s="9"/>
      <c r="BS63" s="9"/>
      <c r="BT63" s="41">
        <v>0</v>
      </c>
      <c r="BU63" s="7">
        <f t="shared" si="6"/>
        <v>198400</v>
      </c>
      <c r="BV63" s="43"/>
      <c r="BW63" s="41">
        <v>0</v>
      </c>
      <c r="BX63" s="41"/>
      <c r="BY63" s="41"/>
      <c r="BZ63" s="41"/>
      <c r="CA63" s="41">
        <v>0</v>
      </c>
      <c r="CB63" s="7">
        <f t="shared" si="7"/>
        <v>0</v>
      </c>
      <c r="CC63" s="43"/>
      <c r="CD63" s="41">
        <v>0</v>
      </c>
      <c r="CE63" s="41"/>
      <c r="CF63" s="41"/>
      <c r="CG63" s="7">
        <f t="shared" si="8"/>
        <v>0</v>
      </c>
      <c r="CH63" s="62"/>
      <c r="CI63" s="9"/>
      <c r="CJ63" s="41"/>
      <c r="CK63" s="41"/>
      <c r="CL63" s="41"/>
      <c r="CM63" s="41"/>
      <c r="CN63" s="41"/>
      <c r="CO63" s="7">
        <f t="shared" si="9"/>
        <v>0</v>
      </c>
      <c r="CP63" s="62"/>
      <c r="CQ63" s="41"/>
      <c r="CR63" s="41"/>
      <c r="CS63" s="7">
        <v>27100</v>
      </c>
      <c r="CT63" s="43"/>
      <c r="CU63" s="7">
        <v>12200</v>
      </c>
      <c r="CV63" s="10">
        <f t="shared" si="10"/>
        <v>259800</v>
      </c>
    </row>
    <row r="64" spans="1:100" x14ac:dyDescent="0.25">
      <c r="A64" s="348"/>
      <c r="B64" s="2" t="s">
        <v>103</v>
      </c>
      <c r="C64" s="40"/>
      <c r="D64" s="41"/>
      <c r="E64" s="43"/>
      <c r="F64" s="41">
        <v>0</v>
      </c>
      <c r="G64" s="42"/>
      <c r="H64" s="7">
        <f t="shared" si="0"/>
        <v>0</v>
      </c>
      <c r="I64" s="43">
        <v>0</v>
      </c>
      <c r="J64" s="41"/>
      <c r="K64" s="41"/>
      <c r="L64" s="41"/>
      <c r="M64" s="41"/>
      <c r="N64" s="41"/>
      <c r="O64" s="7">
        <f t="shared" si="1"/>
        <v>0</v>
      </c>
      <c r="P64" s="62"/>
      <c r="Q64" s="41">
        <v>0</v>
      </c>
      <c r="R64" s="41"/>
      <c r="S64" s="41">
        <v>7800</v>
      </c>
      <c r="T64" s="7">
        <f t="shared" si="2"/>
        <v>7800</v>
      </c>
      <c r="U64" s="43"/>
      <c r="V64" s="9"/>
      <c r="W64" s="7">
        <v>6700</v>
      </c>
      <c r="X64" s="43"/>
      <c r="Y64" s="9"/>
      <c r="Z64" s="9"/>
      <c r="AA64" s="9"/>
      <c r="AB64" s="9"/>
      <c r="AC64" s="9"/>
      <c r="AD64" s="41"/>
      <c r="AE64" s="9"/>
      <c r="AF64" s="9"/>
      <c r="AG64" s="9"/>
      <c r="AH64" s="9"/>
      <c r="AI64" s="9"/>
      <c r="AJ64" s="7">
        <v>1800</v>
      </c>
      <c r="AK64" s="41">
        <v>0</v>
      </c>
      <c r="AL64" s="7">
        <f t="shared" si="3"/>
        <v>0</v>
      </c>
      <c r="AM64" s="41">
        <v>0</v>
      </c>
      <c r="AN64" s="9">
        <v>0</v>
      </c>
      <c r="AO64" s="41"/>
      <c r="AP64" s="41">
        <v>3500</v>
      </c>
      <c r="AQ64" s="41"/>
      <c r="AR64" s="41"/>
      <c r="AS64" s="41"/>
      <c r="AT64" s="41"/>
      <c r="AU64" s="41">
        <v>0</v>
      </c>
      <c r="AV64" s="41"/>
      <c r="AW64" s="7">
        <f t="shared" si="4"/>
        <v>3500</v>
      </c>
      <c r="AX64" s="43"/>
      <c r="AY64" s="41"/>
      <c r="AZ64" s="41"/>
      <c r="BA64" s="41"/>
      <c r="BB64" s="41"/>
      <c r="BC64" s="41"/>
      <c r="BD64" s="41"/>
      <c r="BE64" s="7">
        <f t="shared" si="5"/>
        <v>0</v>
      </c>
      <c r="BF64" s="41">
        <v>0</v>
      </c>
      <c r="BG64" s="362">
        <v>78700</v>
      </c>
      <c r="BH64" s="363"/>
      <c r="BI64" s="364"/>
      <c r="BJ64" s="41"/>
      <c r="BK64" s="41">
        <v>8600</v>
      </c>
      <c r="BL64" s="41">
        <v>155200</v>
      </c>
      <c r="BM64" s="41"/>
      <c r="BN64" s="41"/>
      <c r="BO64" s="41"/>
      <c r="BP64" s="9"/>
      <c r="BQ64" s="41">
        <v>0</v>
      </c>
      <c r="BR64" s="9"/>
      <c r="BS64" s="9"/>
      <c r="BT64" s="41">
        <v>0</v>
      </c>
      <c r="BU64" s="7">
        <f t="shared" si="6"/>
        <v>242500</v>
      </c>
      <c r="BV64" s="43"/>
      <c r="BW64" s="41">
        <v>0</v>
      </c>
      <c r="BX64" s="41"/>
      <c r="BY64" s="41"/>
      <c r="BZ64" s="41"/>
      <c r="CA64" s="41">
        <v>0</v>
      </c>
      <c r="CB64" s="7">
        <f t="shared" si="7"/>
        <v>0</v>
      </c>
      <c r="CC64" s="43"/>
      <c r="CD64" s="41">
        <v>0</v>
      </c>
      <c r="CE64" s="41"/>
      <c r="CF64" s="41"/>
      <c r="CG64" s="7">
        <f t="shared" si="8"/>
        <v>0</v>
      </c>
      <c r="CH64" s="62"/>
      <c r="CI64" s="9"/>
      <c r="CJ64" s="41"/>
      <c r="CK64" s="41"/>
      <c r="CL64" s="41"/>
      <c r="CM64" s="41"/>
      <c r="CN64" s="41"/>
      <c r="CO64" s="7">
        <f t="shared" si="9"/>
        <v>0</v>
      </c>
      <c r="CP64" s="62"/>
      <c r="CQ64" s="41"/>
      <c r="CR64" s="41"/>
      <c r="CS64" s="7">
        <v>31200</v>
      </c>
      <c r="CT64" s="43"/>
      <c r="CU64" s="7">
        <v>12700</v>
      </c>
      <c r="CV64" s="10">
        <f t="shared" si="10"/>
        <v>306200</v>
      </c>
    </row>
    <row r="65" spans="1:100" x14ac:dyDescent="0.25">
      <c r="A65" s="348"/>
      <c r="B65" s="2" t="s">
        <v>104</v>
      </c>
      <c r="C65" s="40"/>
      <c r="D65" s="41"/>
      <c r="E65" s="43"/>
      <c r="F65" s="41">
        <v>0</v>
      </c>
      <c r="G65" s="42"/>
      <c r="H65" s="7">
        <f t="shared" si="0"/>
        <v>0</v>
      </c>
      <c r="I65" s="43">
        <v>0</v>
      </c>
      <c r="J65" s="41"/>
      <c r="K65" s="41"/>
      <c r="L65" s="41"/>
      <c r="M65" s="41"/>
      <c r="N65" s="41"/>
      <c r="O65" s="7">
        <f t="shared" si="1"/>
        <v>0</v>
      </c>
      <c r="P65" s="62"/>
      <c r="Q65" s="41">
        <v>0</v>
      </c>
      <c r="R65" s="41"/>
      <c r="S65" s="41">
        <v>9500</v>
      </c>
      <c r="T65" s="7">
        <f t="shared" si="2"/>
        <v>9500</v>
      </c>
      <c r="U65" s="43"/>
      <c r="V65" s="9"/>
      <c r="W65" s="7">
        <v>5300</v>
      </c>
      <c r="X65" s="43"/>
      <c r="Y65" s="9"/>
      <c r="Z65" s="9"/>
      <c r="AA65" s="9"/>
      <c r="AB65" s="9"/>
      <c r="AC65" s="9"/>
      <c r="AD65" s="41"/>
      <c r="AE65" s="9"/>
      <c r="AF65" s="9"/>
      <c r="AG65" s="9"/>
      <c r="AH65" s="9"/>
      <c r="AI65" s="9"/>
      <c r="AJ65" s="7">
        <v>6400</v>
      </c>
      <c r="AK65" s="41">
        <v>0</v>
      </c>
      <c r="AL65" s="7">
        <f t="shared" si="3"/>
        <v>0</v>
      </c>
      <c r="AM65" s="41">
        <v>0</v>
      </c>
      <c r="AN65" s="9">
        <v>0</v>
      </c>
      <c r="AO65" s="41"/>
      <c r="AP65" s="41">
        <v>2300</v>
      </c>
      <c r="AQ65" s="41"/>
      <c r="AR65" s="41"/>
      <c r="AS65" s="41"/>
      <c r="AT65" s="41"/>
      <c r="AU65" s="41">
        <v>0</v>
      </c>
      <c r="AV65" s="41"/>
      <c r="AW65" s="7">
        <f t="shared" si="4"/>
        <v>2300</v>
      </c>
      <c r="AX65" s="43"/>
      <c r="AY65" s="41"/>
      <c r="AZ65" s="41"/>
      <c r="BA65" s="41"/>
      <c r="BB65" s="41"/>
      <c r="BC65" s="41"/>
      <c r="BD65" s="41"/>
      <c r="BE65" s="7">
        <f t="shared" si="5"/>
        <v>0</v>
      </c>
      <c r="BF65" s="41">
        <v>0</v>
      </c>
      <c r="BG65" s="362">
        <v>80800</v>
      </c>
      <c r="BH65" s="363"/>
      <c r="BI65" s="364"/>
      <c r="BJ65" s="41"/>
      <c r="BK65" s="41">
        <v>7900</v>
      </c>
      <c r="BL65" s="41">
        <v>136100</v>
      </c>
      <c r="BM65" s="41"/>
      <c r="BN65" s="41"/>
      <c r="BO65" s="41"/>
      <c r="BP65" s="9"/>
      <c r="BQ65" s="41">
        <v>0</v>
      </c>
      <c r="BR65" s="9"/>
      <c r="BS65" s="9"/>
      <c r="BT65" s="41">
        <v>0</v>
      </c>
      <c r="BU65" s="7">
        <f t="shared" si="6"/>
        <v>224800</v>
      </c>
      <c r="BV65" s="43"/>
      <c r="BW65" s="41">
        <v>0</v>
      </c>
      <c r="BX65" s="41"/>
      <c r="BY65" s="41"/>
      <c r="BZ65" s="41"/>
      <c r="CA65" s="41">
        <v>0</v>
      </c>
      <c r="CB65" s="7">
        <f t="shared" si="7"/>
        <v>0</v>
      </c>
      <c r="CC65" s="43"/>
      <c r="CD65" s="41">
        <v>0</v>
      </c>
      <c r="CE65" s="41"/>
      <c r="CF65" s="41"/>
      <c r="CG65" s="7">
        <f t="shared" si="8"/>
        <v>0</v>
      </c>
      <c r="CH65" s="62"/>
      <c r="CI65" s="9"/>
      <c r="CJ65" s="41"/>
      <c r="CK65" s="41"/>
      <c r="CL65" s="41"/>
      <c r="CM65" s="41"/>
      <c r="CN65" s="41"/>
      <c r="CO65" s="7">
        <f t="shared" si="9"/>
        <v>0</v>
      </c>
      <c r="CP65" s="62"/>
      <c r="CQ65" s="41"/>
      <c r="CR65" s="41"/>
      <c r="CS65" s="7">
        <v>39100</v>
      </c>
      <c r="CT65" s="43"/>
      <c r="CU65" s="7">
        <v>15900</v>
      </c>
      <c r="CV65" s="10">
        <f t="shared" si="10"/>
        <v>303300</v>
      </c>
    </row>
    <row r="66" spans="1:100" x14ac:dyDescent="0.25">
      <c r="A66" s="348"/>
      <c r="B66" s="2" t="s">
        <v>105</v>
      </c>
      <c r="C66" s="40"/>
      <c r="D66" s="41"/>
      <c r="E66" s="43"/>
      <c r="F66" s="41">
        <v>0</v>
      </c>
      <c r="G66" s="42"/>
      <c r="H66" s="7">
        <f t="shared" si="0"/>
        <v>0</v>
      </c>
      <c r="I66" s="43">
        <v>0</v>
      </c>
      <c r="J66" s="41"/>
      <c r="K66" s="41"/>
      <c r="L66" s="41"/>
      <c r="M66" s="41"/>
      <c r="N66" s="41"/>
      <c r="O66" s="7">
        <f t="shared" si="1"/>
        <v>0</v>
      </c>
      <c r="P66" s="62"/>
      <c r="Q66" s="41">
        <v>0</v>
      </c>
      <c r="R66" s="41"/>
      <c r="S66" s="41">
        <v>1800</v>
      </c>
      <c r="T66" s="7">
        <f t="shared" si="2"/>
        <v>1800</v>
      </c>
      <c r="U66" s="43"/>
      <c r="V66" s="9"/>
      <c r="W66" s="7">
        <v>6300</v>
      </c>
      <c r="X66" s="43"/>
      <c r="Y66" s="9"/>
      <c r="Z66" s="9"/>
      <c r="AA66" s="9"/>
      <c r="AB66" s="9"/>
      <c r="AC66" s="9"/>
      <c r="AD66" s="41"/>
      <c r="AE66" s="9"/>
      <c r="AF66" s="9"/>
      <c r="AG66" s="9"/>
      <c r="AH66" s="9"/>
      <c r="AI66" s="9"/>
      <c r="AJ66" s="7">
        <v>19200</v>
      </c>
      <c r="AK66" s="41">
        <v>0</v>
      </c>
      <c r="AL66" s="7">
        <f t="shared" si="3"/>
        <v>0</v>
      </c>
      <c r="AM66" s="41">
        <v>0</v>
      </c>
      <c r="AN66" s="9">
        <v>0</v>
      </c>
      <c r="AO66" s="41"/>
      <c r="AP66" s="41">
        <v>1300</v>
      </c>
      <c r="AQ66" s="41"/>
      <c r="AR66" s="41"/>
      <c r="AS66" s="41"/>
      <c r="AT66" s="41"/>
      <c r="AU66" s="41">
        <v>0</v>
      </c>
      <c r="AV66" s="41"/>
      <c r="AW66" s="7">
        <f t="shared" si="4"/>
        <v>1300</v>
      </c>
      <c r="AX66" s="43"/>
      <c r="AY66" s="41"/>
      <c r="AZ66" s="41"/>
      <c r="BA66" s="41"/>
      <c r="BB66" s="41"/>
      <c r="BC66" s="41"/>
      <c r="BD66" s="41"/>
      <c r="BE66" s="7">
        <f t="shared" si="5"/>
        <v>0</v>
      </c>
      <c r="BF66" s="41">
        <v>0</v>
      </c>
      <c r="BG66" s="362">
        <v>72210</v>
      </c>
      <c r="BH66" s="363"/>
      <c r="BI66" s="364"/>
      <c r="BJ66" s="41"/>
      <c r="BK66" s="41">
        <v>7200</v>
      </c>
      <c r="BL66" s="41">
        <v>143500</v>
      </c>
      <c r="BM66" s="41"/>
      <c r="BN66" s="41"/>
      <c r="BO66" s="41"/>
      <c r="BP66" s="9"/>
      <c r="BQ66" s="41">
        <v>0</v>
      </c>
      <c r="BR66" s="9"/>
      <c r="BS66" s="9"/>
      <c r="BT66" s="41">
        <v>0</v>
      </c>
      <c r="BU66" s="7">
        <f t="shared" si="6"/>
        <v>222910</v>
      </c>
      <c r="BV66" s="43"/>
      <c r="BW66" s="41">
        <v>0</v>
      </c>
      <c r="BX66" s="41"/>
      <c r="BY66" s="41"/>
      <c r="BZ66" s="41"/>
      <c r="CA66" s="41">
        <v>0</v>
      </c>
      <c r="CB66" s="7">
        <f t="shared" si="7"/>
        <v>0</v>
      </c>
      <c r="CC66" s="43"/>
      <c r="CD66" s="41">
        <v>0</v>
      </c>
      <c r="CE66" s="41"/>
      <c r="CF66" s="41"/>
      <c r="CG66" s="7">
        <f t="shared" si="8"/>
        <v>0</v>
      </c>
      <c r="CH66" s="62"/>
      <c r="CI66" s="9"/>
      <c r="CJ66" s="41"/>
      <c r="CK66" s="41"/>
      <c r="CL66" s="41"/>
      <c r="CM66" s="41"/>
      <c r="CN66" s="41"/>
      <c r="CO66" s="7">
        <f t="shared" si="9"/>
        <v>0</v>
      </c>
      <c r="CP66" s="62"/>
      <c r="CQ66" s="41"/>
      <c r="CR66" s="41"/>
      <c r="CS66" s="7">
        <v>39000</v>
      </c>
      <c r="CT66" s="43"/>
      <c r="CU66" s="7">
        <v>17400</v>
      </c>
      <c r="CV66" s="10">
        <f t="shared" si="10"/>
        <v>307910</v>
      </c>
    </row>
    <row r="67" spans="1:100" x14ac:dyDescent="0.25">
      <c r="A67" s="348"/>
      <c r="B67" s="2" t="s">
        <v>106</v>
      </c>
      <c r="C67" s="40"/>
      <c r="D67" s="41"/>
      <c r="E67" s="43"/>
      <c r="F67" s="41">
        <v>0</v>
      </c>
      <c r="G67" s="42"/>
      <c r="H67" s="7">
        <f t="shared" si="0"/>
        <v>0</v>
      </c>
      <c r="I67" s="43">
        <v>0</v>
      </c>
      <c r="J67" s="41"/>
      <c r="K67" s="41"/>
      <c r="L67" s="41"/>
      <c r="M67" s="41"/>
      <c r="N67" s="41"/>
      <c r="O67" s="7">
        <f t="shared" si="1"/>
        <v>0</v>
      </c>
      <c r="P67" s="62"/>
      <c r="Q67" s="41">
        <v>0</v>
      </c>
      <c r="R67" s="41"/>
      <c r="S67" s="41">
        <v>7200</v>
      </c>
      <c r="T67" s="7">
        <f t="shared" si="2"/>
        <v>7200</v>
      </c>
      <c r="U67" s="43"/>
      <c r="V67" s="9"/>
      <c r="W67" s="7">
        <v>8800</v>
      </c>
      <c r="X67" s="43"/>
      <c r="Y67" s="9"/>
      <c r="Z67" s="9"/>
      <c r="AA67" s="9"/>
      <c r="AB67" s="9"/>
      <c r="AC67" s="9"/>
      <c r="AD67" s="41"/>
      <c r="AE67" s="9"/>
      <c r="AF67" s="9"/>
      <c r="AG67" s="9"/>
      <c r="AH67" s="9"/>
      <c r="AI67" s="9"/>
      <c r="AJ67" s="7">
        <v>24700</v>
      </c>
      <c r="AK67" s="41">
        <v>0</v>
      </c>
      <c r="AL67" s="7">
        <f t="shared" si="3"/>
        <v>0</v>
      </c>
      <c r="AM67" s="41">
        <v>0</v>
      </c>
      <c r="AN67" s="9">
        <v>0</v>
      </c>
      <c r="AO67" s="41"/>
      <c r="AP67" s="41">
        <v>3900</v>
      </c>
      <c r="AQ67" s="41"/>
      <c r="AR67" s="41"/>
      <c r="AS67" s="41"/>
      <c r="AT67" s="41"/>
      <c r="AU67" s="41">
        <v>0</v>
      </c>
      <c r="AV67" s="41"/>
      <c r="AW67" s="7">
        <f t="shared" si="4"/>
        <v>3900</v>
      </c>
      <c r="AX67" s="43"/>
      <c r="AY67" s="41"/>
      <c r="AZ67" s="41"/>
      <c r="BA67" s="41"/>
      <c r="BB67" s="41"/>
      <c r="BC67" s="41"/>
      <c r="BD67" s="41"/>
      <c r="BE67" s="7">
        <f t="shared" si="5"/>
        <v>0</v>
      </c>
      <c r="BF67" s="41">
        <v>0</v>
      </c>
      <c r="BG67" s="362">
        <v>75700</v>
      </c>
      <c r="BH67" s="363"/>
      <c r="BI67" s="364"/>
      <c r="BJ67" s="41"/>
      <c r="BK67" s="41">
        <v>6300</v>
      </c>
      <c r="BL67" s="41">
        <v>128500</v>
      </c>
      <c r="BM67" s="41"/>
      <c r="BN67" s="41"/>
      <c r="BO67" s="41"/>
      <c r="BP67" s="9"/>
      <c r="BQ67" s="41">
        <v>0</v>
      </c>
      <c r="BR67" s="9"/>
      <c r="BS67" s="9"/>
      <c r="BT67" s="41">
        <v>0</v>
      </c>
      <c r="BU67" s="7">
        <f t="shared" si="6"/>
        <v>210500</v>
      </c>
      <c r="BV67" s="43"/>
      <c r="BW67" s="41">
        <v>0</v>
      </c>
      <c r="BX67" s="41"/>
      <c r="BY67" s="41"/>
      <c r="BZ67" s="41"/>
      <c r="CA67" s="41">
        <v>0</v>
      </c>
      <c r="CB67" s="7">
        <f t="shared" si="7"/>
        <v>0</v>
      </c>
      <c r="CC67" s="43"/>
      <c r="CD67" s="41">
        <v>0</v>
      </c>
      <c r="CE67" s="41"/>
      <c r="CF67" s="41"/>
      <c r="CG67" s="7">
        <f t="shared" si="8"/>
        <v>0</v>
      </c>
      <c r="CH67" s="62"/>
      <c r="CI67" s="9"/>
      <c r="CJ67" s="41"/>
      <c r="CK67" s="41"/>
      <c r="CL67" s="41"/>
      <c r="CM67" s="41"/>
      <c r="CN67" s="41"/>
      <c r="CO67" s="7">
        <f t="shared" si="9"/>
        <v>0</v>
      </c>
      <c r="CP67" s="62"/>
      <c r="CQ67" s="41"/>
      <c r="CR67" s="41"/>
      <c r="CS67" s="7">
        <v>31400</v>
      </c>
      <c r="CT67" s="43"/>
      <c r="CU67" s="7">
        <v>14100</v>
      </c>
      <c r="CV67" s="10">
        <f t="shared" si="10"/>
        <v>300600</v>
      </c>
    </row>
    <row r="68" spans="1:100" x14ac:dyDescent="0.25">
      <c r="A68" s="348"/>
      <c r="B68" s="2" t="s">
        <v>107</v>
      </c>
      <c r="C68" s="40"/>
      <c r="D68" s="41"/>
      <c r="E68" s="43"/>
      <c r="F68" s="41">
        <v>0</v>
      </c>
      <c r="G68" s="42"/>
      <c r="H68" s="7">
        <f t="shared" si="0"/>
        <v>0</v>
      </c>
      <c r="I68" s="43">
        <v>0</v>
      </c>
      <c r="J68" s="41"/>
      <c r="K68" s="41"/>
      <c r="L68" s="41"/>
      <c r="M68" s="41"/>
      <c r="N68" s="41"/>
      <c r="O68" s="7">
        <f t="shared" si="1"/>
        <v>0</v>
      </c>
      <c r="P68" s="62"/>
      <c r="Q68" s="41">
        <v>0</v>
      </c>
      <c r="R68" s="41"/>
      <c r="S68" s="41">
        <v>9700</v>
      </c>
      <c r="T68" s="7">
        <f t="shared" si="2"/>
        <v>9700</v>
      </c>
      <c r="U68" s="43"/>
      <c r="V68" s="9"/>
      <c r="W68" s="7">
        <v>1700</v>
      </c>
      <c r="X68" s="43"/>
      <c r="Y68" s="9"/>
      <c r="Z68" s="9"/>
      <c r="AA68" s="9"/>
      <c r="AB68" s="9"/>
      <c r="AC68" s="9"/>
      <c r="AD68" s="41"/>
      <c r="AE68" s="9"/>
      <c r="AF68" s="9"/>
      <c r="AG68" s="9"/>
      <c r="AH68" s="9"/>
      <c r="AI68" s="9"/>
      <c r="AJ68" s="7">
        <v>15000</v>
      </c>
      <c r="AK68" s="41">
        <v>0</v>
      </c>
      <c r="AL68" s="7">
        <f t="shared" si="3"/>
        <v>0</v>
      </c>
      <c r="AM68" s="41">
        <v>0</v>
      </c>
      <c r="AN68" s="9">
        <v>0</v>
      </c>
      <c r="AO68" s="41"/>
      <c r="AP68" s="41">
        <v>2200</v>
      </c>
      <c r="AQ68" s="41"/>
      <c r="AR68" s="41"/>
      <c r="AS68" s="41"/>
      <c r="AT68" s="41"/>
      <c r="AU68" s="41">
        <v>0</v>
      </c>
      <c r="AV68" s="41"/>
      <c r="AW68" s="7">
        <f t="shared" si="4"/>
        <v>2200</v>
      </c>
      <c r="AX68" s="43"/>
      <c r="AY68" s="41"/>
      <c r="AZ68" s="41"/>
      <c r="BA68" s="41"/>
      <c r="BB68" s="41"/>
      <c r="BC68" s="41"/>
      <c r="BD68" s="41"/>
      <c r="BE68" s="7">
        <f t="shared" si="5"/>
        <v>0</v>
      </c>
      <c r="BF68" s="41">
        <v>0</v>
      </c>
      <c r="BG68" s="362">
        <v>80600</v>
      </c>
      <c r="BH68" s="363"/>
      <c r="BI68" s="364"/>
      <c r="BJ68" s="41"/>
      <c r="BK68" s="41">
        <v>6300</v>
      </c>
      <c r="BL68" s="41">
        <v>190700</v>
      </c>
      <c r="BM68" s="41"/>
      <c r="BN68" s="41"/>
      <c r="BO68" s="41"/>
      <c r="BP68" s="9"/>
      <c r="BQ68" s="41">
        <v>0</v>
      </c>
      <c r="BR68" s="9"/>
      <c r="BS68" s="9"/>
      <c r="BT68" s="41">
        <v>0</v>
      </c>
      <c r="BU68" s="7">
        <f t="shared" si="6"/>
        <v>277600</v>
      </c>
      <c r="BV68" s="43"/>
      <c r="BW68" s="41">
        <v>0</v>
      </c>
      <c r="BX68" s="41"/>
      <c r="BY68" s="41"/>
      <c r="BZ68" s="41"/>
      <c r="CA68" s="41">
        <v>0</v>
      </c>
      <c r="CB68" s="7">
        <f t="shared" si="7"/>
        <v>0</v>
      </c>
      <c r="CC68" s="43"/>
      <c r="CD68" s="41">
        <v>0</v>
      </c>
      <c r="CE68" s="41"/>
      <c r="CF68" s="41"/>
      <c r="CG68" s="7">
        <f t="shared" si="8"/>
        <v>0</v>
      </c>
      <c r="CH68" s="62"/>
      <c r="CI68" s="9"/>
      <c r="CJ68" s="41"/>
      <c r="CK68" s="41"/>
      <c r="CL68" s="41"/>
      <c r="CM68" s="41"/>
      <c r="CN68" s="41"/>
      <c r="CO68" s="7">
        <f t="shared" si="9"/>
        <v>0</v>
      </c>
      <c r="CP68" s="62"/>
      <c r="CQ68" s="41"/>
      <c r="CR68" s="41"/>
      <c r="CS68" s="7">
        <v>41600</v>
      </c>
      <c r="CT68" s="43"/>
      <c r="CU68" s="7">
        <v>14000</v>
      </c>
      <c r="CV68" s="10">
        <f t="shared" si="10"/>
        <v>361800</v>
      </c>
    </row>
    <row r="69" spans="1:100" x14ac:dyDescent="0.25">
      <c r="A69" s="348"/>
      <c r="B69" s="2" t="s">
        <v>108</v>
      </c>
      <c r="C69" s="40"/>
      <c r="D69" s="41"/>
      <c r="E69" s="43"/>
      <c r="F69" s="41">
        <v>0</v>
      </c>
      <c r="G69" s="42"/>
      <c r="H69" s="7">
        <f t="shared" si="0"/>
        <v>0</v>
      </c>
      <c r="I69" s="43">
        <v>0</v>
      </c>
      <c r="J69" s="41"/>
      <c r="K69" s="41"/>
      <c r="L69" s="41"/>
      <c r="M69" s="41"/>
      <c r="N69" s="41"/>
      <c r="O69" s="7">
        <f t="shared" si="1"/>
        <v>0</v>
      </c>
      <c r="P69" s="62"/>
      <c r="Q69" s="41">
        <v>0</v>
      </c>
      <c r="R69" s="41"/>
      <c r="S69" s="41">
        <v>9200</v>
      </c>
      <c r="T69" s="7">
        <f t="shared" si="2"/>
        <v>9200</v>
      </c>
      <c r="U69" s="43"/>
      <c r="V69" s="9"/>
      <c r="W69" s="7">
        <v>6000</v>
      </c>
      <c r="X69" s="43"/>
      <c r="Y69" s="9"/>
      <c r="Z69" s="9"/>
      <c r="AA69" s="9"/>
      <c r="AB69" s="9"/>
      <c r="AC69" s="9"/>
      <c r="AD69" s="41"/>
      <c r="AE69" s="9"/>
      <c r="AF69" s="9"/>
      <c r="AG69" s="9"/>
      <c r="AH69" s="9"/>
      <c r="AI69" s="9"/>
      <c r="AJ69" s="7">
        <v>9200</v>
      </c>
      <c r="AK69" s="41">
        <v>0</v>
      </c>
      <c r="AL69" s="7">
        <f t="shared" si="3"/>
        <v>0</v>
      </c>
      <c r="AM69" s="41">
        <v>0</v>
      </c>
      <c r="AN69" s="9">
        <v>0</v>
      </c>
      <c r="AO69" s="41"/>
      <c r="AP69" s="41">
        <v>1100</v>
      </c>
      <c r="AQ69" s="41"/>
      <c r="AR69" s="41"/>
      <c r="AS69" s="41"/>
      <c r="AT69" s="41"/>
      <c r="AU69" s="41">
        <v>0</v>
      </c>
      <c r="AV69" s="41"/>
      <c r="AW69" s="7">
        <f t="shared" si="4"/>
        <v>1100</v>
      </c>
      <c r="AX69" s="43"/>
      <c r="AY69" s="41"/>
      <c r="AZ69" s="41"/>
      <c r="BA69" s="41"/>
      <c r="BB69" s="41"/>
      <c r="BC69" s="41"/>
      <c r="BD69" s="41"/>
      <c r="BE69" s="7">
        <f t="shared" si="5"/>
        <v>0</v>
      </c>
      <c r="BF69" s="41">
        <v>0</v>
      </c>
      <c r="BG69" s="362">
        <v>70100</v>
      </c>
      <c r="BH69" s="363"/>
      <c r="BI69" s="364"/>
      <c r="BJ69" s="41"/>
      <c r="BK69" s="41">
        <v>2700</v>
      </c>
      <c r="BL69" s="41">
        <v>186300</v>
      </c>
      <c r="BM69" s="41"/>
      <c r="BN69" s="41"/>
      <c r="BO69" s="41"/>
      <c r="BP69" s="9"/>
      <c r="BQ69" s="41">
        <v>0</v>
      </c>
      <c r="BR69" s="9"/>
      <c r="BS69" s="9"/>
      <c r="BT69" s="41">
        <v>0</v>
      </c>
      <c r="BU69" s="7">
        <f t="shared" si="6"/>
        <v>259100</v>
      </c>
      <c r="BV69" s="43"/>
      <c r="BW69" s="41">
        <v>0</v>
      </c>
      <c r="BX69" s="41"/>
      <c r="BY69" s="41"/>
      <c r="BZ69" s="41"/>
      <c r="CA69" s="41">
        <v>0</v>
      </c>
      <c r="CB69" s="7">
        <f t="shared" si="7"/>
        <v>0</v>
      </c>
      <c r="CC69" s="43"/>
      <c r="CD69" s="41">
        <v>0</v>
      </c>
      <c r="CE69" s="41"/>
      <c r="CF69" s="41"/>
      <c r="CG69" s="7">
        <f t="shared" si="8"/>
        <v>0</v>
      </c>
      <c r="CH69" s="62"/>
      <c r="CI69" s="9"/>
      <c r="CJ69" s="41"/>
      <c r="CK69" s="41"/>
      <c r="CL69" s="41"/>
      <c r="CM69" s="41"/>
      <c r="CN69" s="41"/>
      <c r="CO69" s="7">
        <f t="shared" si="9"/>
        <v>0</v>
      </c>
      <c r="CP69" s="62"/>
      <c r="CQ69" s="41"/>
      <c r="CR69" s="41"/>
      <c r="CS69" s="7">
        <v>40700</v>
      </c>
      <c r="CT69" s="43"/>
      <c r="CU69" s="7">
        <v>15500</v>
      </c>
      <c r="CV69" s="10">
        <f t="shared" si="10"/>
        <v>340800</v>
      </c>
    </row>
    <row r="70" spans="1:100" x14ac:dyDescent="0.25">
      <c r="A70" s="348"/>
      <c r="B70" s="2" t="s">
        <v>109</v>
      </c>
      <c r="C70" s="40"/>
      <c r="D70" s="41"/>
      <c r="E70" s="43"/>
      <c r="F70" s="41">
        <v>0</v>
      </c>
      <c r="G70" s="42"/>
      <c r="H70" s="7">
        <f t="shared" si="0"/>
        <v>0</v>
      </c>
      <c r="I70" s="43">
        <v>0</v>
      </c>
      <c r="J70" s="41"/>
      <c r="K70" s="41"/>
      <c r="L70" s="41"/>
      <c r="M70" s="41"/>
      <c r="N70" s="41"/>
      <c r="O70" s="7">
        <f t="shared" si="1"/>
        <v>0</v>
      </c>
      <c r="P70" s="62"/>
      <c r="Q70" s="41">
        <v>0</v>
      </c>
      <c r="R70" s="41"/>
      <c r="S70" s="41">
        <v>7900</v>
      </c>
      <c r="T70" s="7">
        <f t="shared" si="2"/>
        <v>7900</v>
      </c>
      <c r="U70" s="43"/>
      <c r="V70" s="9"/>
      <c r="W70" s="7">
        <v>1200</v>
      </c>
      <c r="X70" s="43"/>
      <c r="Y70" s="9"/>
      <c r="Z70" s="9"/>
      <c r="AA70" s="9"/>
      <c r="AB70" s="9"/>
      <c r="AC70" s="9"/>
      <c r="AD70" s="41"/>
      <c r="AE70" s="9"/>
      <c r="AF70" s="9"/>
      <c r="AG70" s="9"/>
      <c r="AH70" s="9"/>
      <c r="AI70" s="9"/>
      <c r="AJ70" s="7">
        <v>7000</v>
      </c>
      <c r="AK70" s="41">
        <v>0</v>
      </c>
      <c r="AL70" s="7">
        <f t="shared" si="3"/>
        <v>0</v>
      </c>
      <c r="AM70" s="41">
        <v>0</v>
      </c>
      <c r="AN70" s="9">
        <v>0</v>
      </c>
      <c r="AO70" s="41"/>
      <c r="AP70" s="41">
        <v>3500</v>
      </c>
      <c r="AQ70" s="41"/>
      <c r="AR70" s="41"/>
      <c r="AS70" s="41"/>
      <c r="AT70" s="41"/>
      <c r="AU70" s="41">
        <v>0</v>
      </c>
      <c r="AV70" s="41"/>
      <c r="AW70" s="7">
        <f t="shared" si="4"/>
        <v>3500</v>
      </c>
      <c r="AX70" s="43"/>
      <c r="AY70" s="41"/>
      <c r="AZ70" s="41"/>
      <c r="BA70" s="41"/>
      <c r="BB70" s="41"/>
      <c r="BC70" s="41"/>
      <c r="BD70" s="41"/>
      <c r="BE70" s="7">
        <f t="shared" si="5"/>
        <v>0</v>
      </c>
      <c r="BF70" s="41">
        <v>0</v>
      </c>
      <c r="BG70" s="362">
        <v>78900</v>
      </c>
      <c r="BH70" s="363"/>
      <c r="BI70" s="364"/>
      <c r="BJ70" s="41"/>
      <c r="BK70" s="41">
        <v>11500</v>
      </c>
      <c r="BL70" s="41">
        <v>176300</v>
      </c>
      <c r="BM70" s="41"/>
      <c r="BN70" s="41"/>
      <c r="BO70" s="41"/>
      <c r="BP70" s="9"/>
      <c r="BQ70" s="41">
        <v>0</v>
      </c>
      <c r="BR70" s="9"/>
      <c r="BS70" s="9"/>
      <c r="BT70" s="41">
        <v>0</v>
      </c>
      <c r="BU70" s="7">
        <f t="shared" si="6"/>
        <v>266700</v>
      </c>
      <c r="BV70" s="43"/>
      <c r="BW70" s="41">
        <v>0</v>
      </c>
      <c r="BX70" s="41"/>
      <c r="BY70" s="41"/>
      <c r="BZ70" s="41"/>
      <c r="CA70" s="41">
        <v>0</v>
      </c>
      <c r="CB70" s="7">
        <f t="shared" si="7"/>
        <v>0</v>
      </c>
      <c r="CC70" s="43"/>
      <c r="CD70" s="41">
        <v>0</v>
      </c>
      <c r="CE70" s="41"/>
      <c r="CF70" s="41"/>
      <c r="CG70" s="7">
        <f t="shared" si="8"/>
        <v>0</v>
      </c>
      <c r="CH70" s="62"/>
      <c r="CI70" s="9"/>
      <c r="CJ70" s="41"/>
      <c r="CK70" s="41"/>
      <c r="CL70" s="41"/>
      <c r="CM70" s="41"/>
      <c r="CN70" s="41"/>
      <c r="CO70" s="7">
        <f t="shared" si="9"/>
        <v>0</v>
      </c>
      <c r="CP70" s="62"/>
      <c r="CQ70" s="41"/>
      <c r="CR70" s="41"/>
      <c r="CS70" s="7">
        <v>42900</v>
      </c>
      <c r="CT70" s="43"/>
      <c r="CU70" s="7">
        <v>16900</v>
      </c>
      <c r="CV70" s="10">
        <f t="shared" si="10"/>
        <v>346100</v>
      </c>
    </row>
    <row r="71" spans="1:100" x14ac:dyDescent="0.25">
      <c r="A71" s="348"/>
      <c r="B71" s="2" t="s">
        <v>110</v>
      </c>
      <c r="C71" s="40"/>
      <c r="D71" s="41"/>
      <c r="E71" s="43"/>
      <c r="F71" s="41">
        <v>0</v>
      </c>
      <c r="G71" s="42"/>
      <c r="H71" s="7">
        <f t="shared" si="0"/>
        <v>0</v>
      </c>
      <c r="I71" s="43">
        <v>0</v>
      </c>
      <c r="J71" s="41"/>
      <c r="K71" s="41"/>
      <c r="L71" s="41"/>
      <c r="M71" s="41"/>
      <c r="N71" s="41"/>
      <c r="O71" s="7">
        <f t="shared" si="1"/>
        <v>0</v>
      </c>
      <c r="P71" s="62"/>
      <c r="Q71" s="41">
        <v>0</v>
      </c>
      <c r="R71" s="41"/>
      <c r="S71" s="41">
        <v>7600</v>
      </c>
      <c r="T71" s="7">
        <f t="shared" si="2"/>
        <v>7600</v>
      </c>
      <c r="U71" s="43"/>
      <c r="V71" s="9"/>
      <c r="W71" s="7">
        <v>1500</v>
      </c>
      <c r="X71" s="43"/>
      <c r="Y71" s="9"/>
      <c r="Z71" s="9"/>
      <c r="AA71" s="9"/>
      <c r="AB71" s="9"/>
      <c r="AC71" s="9"/>
      <c r="AD71" s="41"/>
      <c r="AE71" s="9"/>
      <c r="AF71" s="9"/>
      <c r="AG71" s="9"/>
      <c r="AH71" s="9"/>
      <c r="AI71" s="9"/>
      <c r="AJ71" s="7">
        <v>5400</v>
      </c>
      <c r="AK71" s="41">
        <v>0</v>
      </c>
      <c r="AL71" s="7">
        <f t="shared" si="3"/>
        <v>0</v>
      </c>
      <c r="AM71" s="41">
        <v>0</v>
      </c>
      <c r="AN71" s="9">
        <v>0</v>
      </c>
      <c r="AO71" s="41"/>
      <c r="AP71" s="41">
        <v>4600</v>
      </c>
      <c r="AQ71" s="41"/>
      <c r="AR71" s="41"/>
      <c r="AS71" s="41"/>
      <c r="AT71" s="41"/>
      <c r="AU71" s="41">
        <v>0</v>
      </c>
      <c r="AV71" s="41"/>
      <c r="AW71" s="7">
        <f t="shared" si="4"/>
        <v>4600</v>
      </c>
      <c r="AX71" s="43"/>
      <c r="AY71" s="41"/>
      <c r="AZ71" s="41"/>
      <c r="BA71" s="41"/>
      <c r="BB71" s="41"/>
      <c r="BC71" s="41"/>
      <c r="BD71" s="41"/>
      <c r="BE71" s="7">
        <f t="shared" si="5"/>
        <v>0</v>
      </c>
      <c r="BF71" s="41">
        <v>0</v>
      </c>
      <c r="BG71" s="362">
        <v>62400</v>
      </c>
      <c r="BH71" s="363"/>
      <c r="BI71" s="364"/>
      <c r="BJ71" s="41"/>
      <c r="BK71" s="41">
        <v>8600</v>
      </c>
      <c r="BL71" s="41">
        <v>137500</v>
      </c>
      <c r="BM71" s="41"/>
      <c r="BN71" s="41"/>
      <c r="BO71" s="41"/>
      <c r="BP71" s="9"/>
      <c r="BQ71" s="41">
        <v>0</v>
      </c>
      <c r="BR71" s="9"/>
      <c r="BS71" s="9"/>
      <c r="BT71" s="41">
        <v>0</v>
      </c>
      <c r="BU71" s="7">
        <f t="shared" si="6"/>
        <v>208500</v>
      </c>
      <c r="BV71" s="43"/>
      <c r="BW71" s="41">
        <v>0</v>
      </c>
      <c r="BX71" s="41"/>
      <c r="BY71" s="41"/>
      <c r="BZ71" s="41"/>
      <c r="CA71" s="41">
        <v>0</v>
      </c>
      <c r="CB71" s="7">
        <f t="shared" si="7"/>
        <v>0</v>
      </c>
      <c r="CC71" s="43"/>
      <c r="CD71" s="41">
        <v>0</v>
      </c>
      <c r="CE71" s="41"/>
      <c r="CF71" s="41"/>
      <c r="CG71" s="7">
        <f t="shared" si="8"/>
        <v>0</v>
      </c>
      <c r="CH71" s="62"/>
      <c r="CI71" s="9"/>
      <c r="CJ71" s="41"/>
      <c r="CK71" s="41"/>
      <c r="CL71" s="41"/>
      <c r="CM71" s="41"/>
      <c r="CN71" s="41"/>
      <c r="CO71" s="7">
        <f t="shared" si="9"/>
        <v>0</v>
      </c>
      <c r="CP71" s="62"/>
      <c r="CQ71" s="41"/>
      <c r="CR71" s="41"/>
      <c r="CS71" s="7">
        <v>55100</v>
      </c>
      <c r="CT71" s="43"/>
      <c r="CU71" s="7">
        <v>17300</v>
      </c>
      <c r="CV71" s="10">
        <f t="shared" si="10"/>
        <v>300000</v>
      </c>
    </row>
    <row r="72" spans="1:100" x14ac:dyDescent="0.25">
      <c r="A72" s="348"/>
      <c r="B72" s="2" t="s">
        <v>111</v>
      </c>
      <c r="C72" s="40"/>
      <c r="D72" s="41"/>
      <c r="E72" s="43"/>
      <c r="F72" s="41">
        <v>0</v>
      </c>
      <c r="G72" s="42"/>
      <c r="H72" s="7">
        <f t="shared" si="0"/>
        <v>0</v>
      </c>
      <c r="I72" s="43">
        <v>0</v>
      </c>
      <c r="J72" s="41"/>
      <c r="K72" s="41"/>
      <c r="L72" s="41"/>
      <c r="M72" s="41"/>
      <c r="N72" s="41"/>
      <c r="O72" s="7">
        <f t="shared" si="1"/>
        <v>0</v>
      </c>
      <c r="P72" s="62"/>
      <c r="Q72" s="41">
        <v>0</v>
      </c>
      <c r="R72" s="41"/>
      <c r="S72" s="41">
        <v>6300</v>
      </c>
      <c r="T72" s="7">
        <f t="shared" si="2"/>
        <v>6300</v>
      </c>
      <c r="U72" s="43"/>
      <c r="V72" s="9"/>
      <c r="W72" s="7">
        <v>600</v>
      </c>
      <c r="X72" s="43"/>
      <c r="Y72" s="9"/>
      <c r="Z72" s="9"/>
      <c r="AA72" s="9"/>
      <c r="AB72" s="9"/>
      <c r="AC72" s="9"/>
      <c r="AD72" s="41"/>
      <c r="AE72" s="9"/>
      <c r="AF72" s="9"/>
      <c r="AG72" s="9"/>
      <c r="AH72" s="9"/>
      <c r="AI72" s="9"/>
      <c r="AJ72" s="7">
        <v>6300</v>
      </c>
      <c r="AK72" s="41">
        <v>0</v>
      </c>
      <c r="AL72" s="7">
        <f t="shared" si="3"/>
        <v>0</v>
      </c>
      <c r="AM72" s="41">
        <v>0</v>
      </c>
      <c r="AN72" s="9">
        <v>0</v>
      </c>
      <c r="AO72" s="41"/>
      <c r="AP72" s="41">
        <v>2500</v>
      </c>
      <c r="AQ72" s="41"/>
      <c r="AR72" s="41"/>
      <c r="AS72" s="41"/>
      <c r="AT72" s="41"/>
      <c r="AU72" s="41">
        <v>0</v>
      </c>
      <c r="AV72" s="41"/>
      <c r="AW72" s="7">
        <f t="shared" si="4"/>
        <v>2500</v>
      </c>
      <c r="AX72" s="43"/>
      <c r="AY72" s="41"/>
      <c r="AZ72" s="41"/>
      <c r="BA72" s="41"/>
      <c r="BB72" s="41"/>
      <c r="BC72" s="41"/>
      <c r="BD72" s="41"/>
      <c r="BE72" s="7">
        <f t="shared" si="5"/>
        <v>0</v>
      </c>
      <c r="BF72" s="41">
        <v>0</v>
      </c>
      <c r="BG72" s="362">
        <v>76500</v>
      </c>
      <c r="BH72" s="363"/>
      <c r="BI72" s="364"/>
      <c r="BJ72" s="41"/>
      <c r="BK72" s="41">
        <v>9400</v>
      </c>
      <c r="BL72" s="41">
        <v>168100</v>
      </c>
      <c r="BM72" s="41"/>
      <c r="BN72" s="41"/>
      <c r="BO72" s="41"/>
      <c r="BP72" s="9"/>
      <c r="BQ72" s="41">
        <v>0</v>
      </c>
      <c r="BR72" s="9"/>
      <c r="BS72" s="9"/>
      <c r="BT72" s="41">
        <v>0</v>
      </c>
      <c r="BU72" s="7">
        <f t="shared" si="6"/>
        <v>254000</v>
      </c>
      <c r="BV72" s="43"/>
      <c r="BW72" s="41">
        <v>0</v>
      </c>
      <c r="BX72" s="41"/>
      <c r="BY72" s="41"/>
      <c r="BZ72" s="41"/>
      <c r="CA72" s="41">
        <v>0</v>
      </c>
      <c r="CB72" s="7">
        <f t="shared" si="7"/>
        <v>0</v>
      </c>
      <c r="CC72" s="43"/>
      <c r="CD72" s="41">
        <v>0</v>
      </c>
      <c r="CE72" s="41"/>
      <c r="CF72" s="41"/>
      <c r="CG72" s="7">
        <f t="shared" si="8"/>
        <v>0</v>
      </c>
      <c r="CH72" s="62"/>
      <c r="CI72" s="9"/>
      <c r="CJ72" s="41"/>
      <c r="CK72" s="41"/>
      <c r="CL72" s="41"/>
      <c r="CM72" s="41"/>
      <c r="CN72" s="41"/>
      <c r="CO72" s="7">
        <f t="shared" si="9"/>
        <v>0</v>
      </c>
      <c r="CP72" s="62"/>
      <c r="CQ72" s="41"/>
      <c r="CR72" s="41"/>
      <c r="CS72" s="7">
        <v>38700</v>
      </c>
      <c r="CT72" s="43"/>
      <c r="CU72" s="7">
        <v>22000</v>
      </c>
      <c r="CV72" s="10">
        <f t="shared" si="10"/>
        <v>330400</v>
      </c>
    </row>
    <row r="73" spans="1:100" ht="15.75" thickBot="1" x14ac:dyDescent="0.3">
      <c r="A73" s="349"/>
      <c r="B73" s="3" t="s">
        <v>112</v>
      </c>
      <c r="C73" s="44"/>
      <c r="D73" s="45"/>
      <c r="E73" s="47"/>
      <c r="F73" s="45">
        <v>0</v>
      </c>
      <c r="G73" s="46"/>
      <c r="H73" s="11">
        <f t="shared" si="0"/>
        <v>0</v>
      </c>
      <c r="I73" s="47">
        <v>0</v>
      </c>
      <c r="J73" s="45"/>
      <c r="K73" s="45"/>
      <c r="L73" s="45"/>
      <c r="M73" s="45"/>
      <c r="N73" s="45"/>
      <c r="O73" s="11">
        <f t="shared" si="1"/>
        <v>0</v>
      </c>
      <c r="P73" s="63"/>
      <c r="Q73" s="45">
        <v>0</v>
      </c>
      <c r="R73" s="45"/>
      <c r="S73" s="45">
        <v>6200</v>
      </c>
      <c r="T73" s="11">
        <f t="shared" si="2"/>
        <v>6200</v>
      </c>
      <c r="U73" s="47"/>
      <c r="V73" s="13"/>
      <c r="W73" s="11">
        <v>6400</v>
      </c>
      <c r="X73" s="47"/>
      <c r="Y73" s="13"/>
      <c r="Z73" s="13"/>
      <c r="AA73" s="13"/>
      <c r="AB73" s="13"/>
      <c r="AC73" s="13"/>
      <c r="AD73" s="45"/>
      <c r="AE73" s="13"/>
      <c r="AF73" s="13"/>
      <c r="AG73" s="13"/>
      <c r="AH73" s="13"/>
      <c r="AI73" s="13"/>
      <c r="AJ73" s="11">
        <v>4600</v>
      </c>
      <c r="AK73" s="45">
        <v>0</v>
      </c>
      <c r="AL73" s="11">
        <f t="shared" si="3"/>
        <v>0</v>
      </c>
      <c r="AM73" s="45">
        <v>0</v>
      </c>
      <c r="AN73" s="13">
        <v>0</v>
      </c>
      <c r="AO73" s="45"/>
      <c r="AP73" s="45">
        <v>0</v>
      </c>
      <c r="AQ73" s="45"/>
      <c r="AR73" s="45"/>
      <c r="AS73" s="45"/>
      <c r="AT73" s="45"/>
      <c r="AU73" s="45">
        <v>0</v>
      </c>
      <c r="AV73" s="45"/>
      <c r="AW73" s="11">
        <f t="shared" si="4"/>
        <v>0</v>
      </c>
      <c r="AX73" s="47"/>
      <c r="AY73" s="45"/>
      <c r="AZ73" s="45"/>
      <c r="BA73" s="45"/>
      <c r="BB73" s="45"/>
      <c r="BC73" s="45"/>
      <c r="BD73" s="45"/>
      <c r="BE73" s="11">
        <f t="shared" si="5"/>
        <v>0</v>
      </c>
      <c r="BF73" s="45">
        <v>0</v>
      </c>
      <c r="BG73" s="365">
        <v>63300</v>
      </c>
      <c r="BH73" s="366"/>
      <c r="BI73" s="367"/>
      <c r="BJ73" s="45"/>
      <c r="BK73" s="45">
        <v>5200</v>
      </c>
      <c r="BL73" s="45">
        <v>162200</v>
      </c>
      <c r="BM73" s="45"/>
      <c r="BN73" s="45"/>
      <c r="BO73" s="45"/>
      <c r="BP73" s="13"/>
      <c r="BQ73" s="45">
        <v>0</v>
      </c>
      <c r="BR73" s="13"/>
      <c r="BS73" s="13"/>
      <c r="BT73" s="45">
        <v>0</v>
      </c>
      <c r="BU73" s="11">
        <f t="shared" si="6"/>
        <v>230700</v>
      </c>
      <c r="BV73" s="47"/>
      <c r="BW73" s="45">
        <v>0</v>
      </c>
      <c r="BX73" s="45"/>
      <c r="BY73" s="45"/>
      <c r="BZ73" s="45"/>
      <c r="CA73" s="45">
        <v>0</v>
      </c>
      <c r="CB73" s="11">
        <f t="shared" si="7"/>
        <v>0</v>
      </c>
      <c r="CC73" s="47"/>
      <c r="CD73" s="45">
        <v>0</v>
      </c>
      <c r="CE73" s="45"/>
      <c r="CF73" s="45"/>
      <c r="CG73" s="11">
        <f t="shared" si="8"/>
        <v>0</v>
      </c>
      <c r="CH73" s="63"/>
      <c r="CI73" s="13"/>
      <c r="CJ73" s="45"/>
      <c r="CK73" s="45"/>
      <c r="CL73" s="45"/>
      <c r="CM73" s="45"/>
      <c r="CN73" s="45"/>
      <c r="CO73" s="11">
        <f t="shared" si="9"/>
        <v>0</v>
      </c>
      <c r="CP73" s="63"/>
      <c r="CQ73" s="45"/>
      <c r="CR73" s="45"/>
      <c r="CS73" s="11">
        <v>30300</v>
      </c>
      <c r="CT73" s="47"/>
      <c r="CU73" s="11">
        <v>15300</v>
      </c>
      <c r="CV73" s="15">
        <f t="shared" si="10"/>
        <v>293500</v>
      </c>
    </row>
    <row r="74" spans="1:100" ht="15" customHeight="1" x14ac:dyDescent="0.25">
      <c r="A74" s="347" t="s">
        <v>155</v>
      </c>
      <c r="B74" s="33" t="s">
        <v>101</v>
      </c>
      <c r="C74" s="34"/>
      <c r="D74" s="35"/>
      <c r="E74" s="52"/>
      <c r="F74" s="35">
        <v>0</v>
      </c>
      <c r="G74" s="36"/>
      <c r="H74" s="20">
        <f t="shared" si="0"/>
        <v>0</v>
      </c>
      <c r="I74" s="52">
        <v>0</v>
      </c>
      <c r="J74" s="35"/>
      <c r="K74" s="35"/>
      <c r="L74" s="35"/>
      <c r="M74" s="35"/>
      <c r="N74" s="35"/>
      <c r="O74" s="20">
        <f t="shared" si="1"/>
        <v>0</v>
      </c>
      <c r="P74" s="61"/>
      <c r="Q74" s="35">
        <v>0</v>
      </c>
      <c r="R74" s="35"/>
      <c r="S74" s="35">
        <v>6500</v>
      </c>
      <c r="T74" s="20">
        <f t="shared" si="2"/>
        <v>6500</v>
      </c>
      <c r="U74" s="52"/>
      <c r="V74" s="22"/>
      <c r="W74" s="20">
        <v>3700</v>
      </c>
      <c r="X74" s="52"/>
      <c r="Y74" s="22"/>
      <c r="Z74" s="22"/>
      <c r="AA74" s="22"/>
      <c r="AB74" s="22"/>
      <c r="AC74" s="22"/>
      <c r="AD74" s="35"/>
      <c r="AE74" s="22"/>
      <c r="AF74" s="22"/>
      <c r="AG74" s="22"/>
      <c r="AH74" s="22"/>
      <c r="AI74" s="22"/>
      <c r="AJ74" s="20">
        <v>30800</v>
      </c>
      <c r="AK74" s="35">
        <v>0</v>
      </c>
      <c r="AL74" s="20">
        <f t="shared" si="3"/>
        <v>0</v>
      </c>
      <c r="AM74" s="35">
        <v>0</v>
      </c>
      <c r="AN74" s="22">
        <v>0</v>
      </c>
      <c r="AO74" s="35"/>
      <c r="AP74" s="35">
        <v>5500</v>
      </c>
      <c r="AQ74" s="35"/>
      <c r="AR74" s="35"/>
      <c r="AS74" s="35"/>
      <c r="AT74" s="35"/>
      <c r="AU74" s="35">
        <v>0</v>
      </c>
      <c r="AV74" s="35"/>
      <c r="AW74" s="20">
        <f t="shared" si="4"/>
        <v>5500</v>
      </c>
      <c r="AX74" s="52"/>
      <c r="AY74" s="35"/>
      <c r="AZ74" s="35"/>
      <c r="BA74" s="35"/>
      <c r="BB74" s="35"/>
      <c r="BC74" s="35"/>
      <c r="BD74" s="35"/>
      <c r="BE74" s="20">
        <f t="shared" si="5"/>
        <v>0</v>
      </c>
      <c r="BF74" s="35">
        <v>0</v>
      </c>
      <c r="BG74" s="359">
        <v>47300</v>
      </c>
      <c r="BH74" s="360"/>
      <c r="BI74" s="361"/>
      <c r="BJ74" s="35"/>
      <c r="BK74" s="35">
        <v>5300</v>
      </c>
      <c r="BL74" s="35">
        <v>49900</v>
      </c>
      <c r="BM74" s="35"/>
      <c r="BN74" s="35"/>
      <c r="BO74" s="35"/>
      <c r="BP74" s="22"/>
      <c r="BQ74" s="35">
        <v>0</v>
      </c>
      <c r="BR74" s="22"/>
      <c r="BS74" s="22"/>
      <c r="BT74" s="35">
        <v>0</v>
      </c>
      <c r="BU74" s="20">
        <f t="shared" si="6"/>
        <v>102500</v>
      </c>
      <c r="BV74" s="52"/>
      <c r="BW74" s="35">
        <v>0</v>
      </c>
      <c r="BX74" s="35"/>
      <c r="BY74" s="35"/>
      <c r="BZ74" s="35"/>
      <c r="CA74" s="35">
        <v>0</v>
      </c>
      <c r="CB74" s="20">
        <f t="shared" si="7"/>
        <v>0</v>
      </c>
      <c r="CC74" s="52"/>
      <c r="CD74" s="35">
        <v>0</v>
      </c>
      <c r="CE74" s="35"/>
      <c r="CF74" s="35"/>
      <c r="CG74" s="20">
        <f t="shared" si="8"/>
        <v>0</v>
      </c>
      <c r="CH74" s="61"/>
      <c r="CI74" s="22"/>
      <c r="CJ74" s="35"/>
      <c r="CK74" s="35"/>
      <c r="CL74" s="35"/>
      <c r="CM74" s="35"/>
      <c r="CN74" s="35"/>
      <c r="CO74" s="20">
        <f t="shared" si="9"/>
        <v>0</v>
      </c>
      <c r="CP74" s="61"/>
      <c r="CQ74" s="35"/>
      <c r="CR74" s="35"/>
      <c r="CS74" s="20">
        <v>37100</v>
      </c>
      <c r="CT74" s="52"/>
      <c r="CU74" s="20">
        <v>15300</v>
      </c>
      <c r="CV74" s="23">
        <f t="shared" si="10"/>
        <v>201400</v>
      </c>
    </row>
    <row r="75" spans="1:100" x14ac:dyDescent="0.25">
      <c r="A75" s="348"/>
      <c r="B75" s="2" t="s">
        <v>102</v>
      </c>
      <c r="C75" s="40"/>
      <c r="D75" s="41"/>
      <c r="E75" s="43"/>
      <c r="F75" s="41">
        <v>0</v>
      </c>
      <c r="G75" s="42"/>
      <c r="H75" s="7">
        <f t="shared" si="0"/>
        <v>0</v>
      </c>
      <c r="I75" s="43">
        <v>0</v>
      </c>
      <c r="J75" s="41"/>
      <c r="K75" s="41"/>
      <c r="L75" s="41"/>
      <c r="M75" s="41"/>
      <c r="N75" s="41"/>
      <c r="O75" s="7">
        <f t="shared" si="1"/>
        <v>0</v>
      </c>
      <c r="P75" s="62"/>
      <c r="Q75" s="41">
        <v>0</v>
      </c>
      <c r="R75" s="41"/>
      <c r="S75" s="41">
        <v>7700</v>
      </c>
      <c r="T75" s="7">
        <f t="shared" si="2"/>
        <v>7700</v>
      </c>
      <c r="U75" s="43"/>
      <c r="V75" s="9"/>
      <c r="W75" s="7">
        <v>8000</v>
      </c>
      <c r="X75" s="43"/>
      <c r="Y75" s="9"/>
      <c r="Z75" s="9"/>
      <c r="AA75" s="9"/>
      <c r="AB75" s="9"/>
      <c r="AC75" s="9"/>
      <c r="AD75" s="41"/>
      <c r="AE75" s="9"/>
      <c r="AF75" s="9"/>
      <c r="AG75" s="9"/>
      <c r="AH75" s="9"/>
      <c r="AI75" s="9"/>
      <c r="AJ75" s="7">
        <v>7700</v>
      </c>
      <c r="AK75" s="41">
        <v>0</v>
      </c>
      <c r="AL75" s="7">
        <f t="shared" si="3"/>
        <v>0</v>
      </c>
      <c r="AM75" s="41">
        <v>0</v>
      </c>
      <c r="AN75" s="9">
        <v>0</v>
      </c>
      <c r="AO75" s="41"/>
      <c r="AP75" s="41">
        <v>6100</v>
      </c>
      <c r="AQ75" s="41"/>
      <c r="AR75" s="41"/>
      <c r="AS75" s="41"/>
      <c r="AT75" s="41"/>
      <c r="AU75" s="41">
        <v>0</v>
      </c>
      <c r="AV75" s="41"/>
      <c r="AW75" s="7">
        <f t="shared" si="4"/>
        <v>6100</v>
      </c>
      <c r="AX75" s="43"/>
      <c r="AY75" s="41"/>
      <c r="AZ75" s="41"/>
      <c r="BA75" s="41"/>
      <c r="BB75" s="41"/>
      <c r="BC75" s="41"/>
      <c r="BD75" s="41"/>
      <c r="BE75" s="7">
        <f t="shared" si="5"/>
        <v>0</v>
      </c>
      <c r="BF75" s="41">
        <v>0</v>
      </c>
      <c r="BG75" s="362">
        <v>47200</v>
      </c>
      <c r="BH75" s="363"/>
      <c r="BI75" s="364"/>
      <c r="BJ75" s="41"/>
      <c r="BK75" s="41">
        <v>6700</v>
      </c>
      <c r="BL75" s="41">
        <v>44700</v>
      </c>
      <c r="BM75" s="41"/>
      <c r="BN75" s="41"/>
      <c r="BO75" s="41"/>
      <c r="BP75" s="9"/>
      <c r="BQ75" s="41">
        <v>0</v>
      </c>
      <c r="BR75" s="9"/>
      <c r="BS75" s="9"/>
      <c r="BT75" s="41">
        <v>0</v>
      </c>
      <c r="BU75" s="7">
        <f t="shared" si="6"/>
        <v>98600</v>
      </c>
      <c r="BV75" s="43"/>
      <c r="BW75" s="41">
        <v>0</v>
      </c>
      <c r="BX75" s="41"/>
      <c r="BY75" s="41"/>
      <c r="BZ75" s="41"/>
      <c r="CA75" s="41">
        <v>0</v>
      </c>
      <c r="CB75" s="7">
        <f t="shared" si="7"/>
        <v>0</v>
      </c>
      <c r="CC75" s="43"/>
      <c r="CD75" s="41">
        <v>0</v>
      </c>
      <c r="CE75" s="41"/>
      <c r="CF75" s="41"/>
      <c r="CG75" s="7">
        <f t="shared" si="8"/>
        <v>0</v>
      </c>
      <c r="CH75" s="62"/>
      <c r="CI75" s="9"/>
      <c r="CJ75" s="41"/>
      <c r="CK75" s="41"/>
      <c r="CL75" s="41"/>
      <c r="CM75" s="41"/>
      <c r="CN75" s="41"/>
      <c r="CO75" s="7">
        <f t="shared" si="9"/>
        <v>0</v>
      </c>
      <c r="CP75" s="62"/>
      <c r="CQ75" s="41"/>
      <c r="CR75" s="41"/>
      <c r="CS75" s="7">
        <v>44500</v>
      </c>
      <c r="CT75" s="43"/>
      <c r="CU75" s="7">
        <v>16600</v>
      </c>
      <c r="CV75" s="10">
        <f t="shared" si="10"/>
        <v>189200</v>
      </c>
    </row>
    <row r="76" spans="1:100" x14ac:dyDescent="0.25">
      <c r="A76" s="348"/>
      <c r="B76" s="2" t="s">
        <v>103</v>
      </c>
      <c r="C76" s="40"/>
      <c r="D76" s="41"/>
      <c r="E76" s="43"/>
      <c r="F76" s="41">
        <v>0</v>
      </c>
      <c r="G76" s="42"/>
      <c r="H76" s="7">
        <f t="shared" si="0"/>
        <v>0</v>
      </c>
      <c r="I76" s="43">
        <v>0</v>
      </c>
      <c r="J76" s="41"/>
      <c r="K76" s="41"/>
      <c r="L76" s="41"/>
      <c r="M76" s="41"/>
      <c r="N76" s="41"/>
      <c r="O76" s="7">
        <f t="shared" si="1"/>
        <v>0</v>
      </c>
      <c r="P76" s="62"/>
      <c r="Q76" s="41">
        <v>0</v>
      </c>
      <c r="R76" s="41"/>
      <c r="S76" s="41">
        <v>4470</v>
      </c>
      <c r="T76" s="7">
        <f t="shared" si="2"/>
        <v>4470</v>
      </c>
      <c r="U76" s="43"/>
      <c r="V76" s="9"/>
      <c r="W76" s="7">
        <v>1800</v>
      </c>
      <c r="X76" s="43"/>
      <c r="Y76" s="9"/>
      <c r="Z76" s="9"/>
      <c r="AA76" s="9"/>
      <c r="AB76" s="9"/>
      <c r="AC76" s="9"/>
      <c r="AD76" s="41"/>
      <c r="AE76" s="9"/>
      <c r="AF76" s="9"/>
      <c r="AG76" s="9"/>
      <c r="AH76" s="9"/>
      <c r="AI76" s="9"/>
      <c r="AJ76" s="7">
        <v>16000</v>
      </c>
      <c r="AK76" s="41">
        <v>0</v>
      </c>
      <c r="AL76" s="7">
        <f t="shared" si="3"/>
        <v>0</v>
      </c>
      <c r="AM76" s="41">
        <v>0</v>
      </c>
      <c r="AN76" s="9">
        <v>0</v>
      </c>
      <c r="AO76" s="41"/>
      <c r="AP76" s="41">
        <v>6000</v>
      </c>
      <c r="AQ76" s="41"/>
      <c r="AR76" s="41"/>
      <c r="AS76" s="41"/>
      <c r="AT76" s="41"/>
      <c r="AU76" s="41">
        <v>0</v>
      </c>
      <c r="AV76" s="41"/>
      <c r="AW76" s="7">
        <f t="shared" si="4"/>
        <v>6000</v>
      </c>
      <c r="AX76" s="43"/>
      <c r="AY76" s="41"/>
      <c r="AZ76" s="41"/>
      <c r="BA76" s="41"/>
      <c r="BB76" s="41"/>
      <c r="BC76" s="41"/>
      <c r="BD76" s="41"/>
      <c r="BE76" s="7">
        <f t="shared" si="5"/>
        <v>0</v>
      </c>
      <c r="BF76" s="41">
        <v>0</v>
      </c>
      <c r="BG76" s="362">
        <v>46900</v>
      </c>
      <c r="BH76" s="363"/>
      <c r="BI76" s="364"/>
      <c r="BJ76" s="41"/>
      <c r="BK76" s="41">
        <v>8700</v>
      </c>
      <c r="BL76" s="41">
        <v>53500</v>
      </c>
      <c r="BM76" s="41"/>
      <c r="BN76" s="41"/>
      <c r="BO76" s="41"/>
      <c r="BP76" s="9"/>
      <c r="BQ76" s="41">
        <v>0</v>
      </c>
      <c r="BR76" s="9"/>
      <c r="BS76" s="9"/>
      <c r="BT76" s="41">
        <v>0</v>
      </c>
      <c r="BU76" s="7">
        <f t="shared" si="6"/>
        <v>109100</v>
      </c>
      <c r="BV76" s="43"/>
      <c r="BW76" s="41">
        <v>0</v>
      </c>
      <c r="BX76" s="41"/>
      <c r="BY76" s="41"/>
      <c r="BZ76" s="41"/>
      <c r="CA76" s="41">
        <v>0</v>
      </c>
      <c r="CB76" s="7">
        <f t="shared" si="7"/>
        <v>0</v>
      </c>
      <c r="CC76" s="43"/>
      <c r="CD76" s="41">
        <v>0</v>
      </c>
      <c r="CE76" s="41"/>
      <c r="CF76" s="41"/>
      <c r="CG76" s="7">
        <f t="shared" si="8"/>
        <v>0</v>
      </c>
      <c r="CH76" s="62"/>
      <c r="CI76" s="9"/>
      <c r="CJ76" s="41"/>
      <c r="CK76" s="41"/>
      <c r="CL76" s="41"/>
      <c r="CM76" s="41"/>
      <c r="CN76" s="41"/>
      <c r="CO76" s="7">
        <f t="shared" si="9"/>
        <v>0</v>
      </c>
      <c r="CP76" s="62"/>
      <c r="CQ76" s="41"/>
      <c r="CR76" s="41"/>
      <c r="CS76" s="7">
        <v>48000</v>
      </c>
      <c r="CT76" s="43"/>
      <c r="CU76" s="7">
        <v>22500</v>
      </c>
      <c r="CV76" s="10">
        <f t="shared" si="10"/>
        <v>207870</v>
      </c>
    </row>
    <row r="77" spans="1:100" x14ac:dyDescent="0.25">
      <c r="A77" s="348"/>
      <c r="B77" s="2" t="s">
        <v>104</v>
      </c>
      <c r="C77" s="40"/>
      <c r="D77" s="41"/>
      <c r="E77" s="43"/>
      <c r="F77" s="41">
        <v>0</v>
      </c>
      <c r="G77" s="42"/>
      <c r="H77" s="7">
        <f t="shared" si="0"/>
        <v>0</v>
      </c>
      <c r="I77" s="43">
        <v>0</v>
      </c>
      <c r="J77" s="41"/>
      <c r="K77" s="41"/>
      <c r="L77" s="41"/>
      <c r="M77" s="41"/>
      <c r="N77" s="41"/>
      <c r="O77" s="7">
        <f t="shared" si="1"/>
        <v>0</v>
      </c>
      <c r="P77" s="62"/>
      <c r="Q77" s="41">
        <v>0</v>
      </c>
      <c r="R77" s="41"/>
      <c r="S77" s="41">
        <v>1200</v>
      </c>
      <c r="T77" s="7">
        <f t="shared" si="2"/>
        <v>1200</v>
      </c>
      <c r="U77" s="43"/>
      <c r="V77" s="9"/>
      <c r="W77" s="7">
        <v>3200</v>
      </c>
      <c r="X77" s="43"/>
      <c r="Y77" s="9"/>
      <c r="Z77" s="9"/>
      <c r="AA77" s="9"/>
      <c r="AB77" s="9"/>
      <c r="AC77" s="9"/>
      <c r="AD77" s="41"/>
      <c r="AE77" s="9"/>
      <c r="AF77" s="9"/>
      <c r="AG77" s="9"/>
      <c r="AH77" s="9"/>
      <c r="AI77" s="9"/>
      <c r="AJ77" s="7">
        <v>20300</v>
      </c>
      <c r="AK77" s="41">
        <v>0</v>
      </c>
      <c r="AL77" s="7">
        <f t="shared" si="3"/>
        <v>0</v>
      </c>
      <c r="AM77" s="41">
        <v>0</v>
      </c>
      <c r="AN77" s="9">
        <v>0</v>
      </c>
      <c r="AO77" s="41"/>
      <c r="AP77" s="41">
        <v>6000</v>
      </c>
      <c r="AQ77" s="41"/>
      <c r="AR77" s="41"/>
      <c r="AS77" s="41"/>
      <c r="AT77" s="41"/>
      <c r="AU77" s="41">
        <v>0</v>
      </c>
      <c r="AV77" s="41"/>
      <c r="AW77" s="7">
        <f t="shared" si="4"/>
        <v>6000</v>
      </c>
      <c r="AX77" s="43"/>
      <c r="AY77" s="41"/>
      <c r="AZ77" s="41"/>
      <c r="BA77" s="41"/>
      <c r="BB77" s="41"/>
      <c r="BC77" s="41"/>
      <c r="BD77" s="41"/>
      <c r="BE77" s="7">
        <f t="shared" si="5"/>
        <v>0</v>
      </c>
      <c r="BF77" s="41">
        <v>0</v>
      </c>
      <c r="BG77" s="362">
        <v>49600</v>
      </c>
      <c r="BH77" s="363"/>
      <c r="BI77" s="364"/>
      <c r="BJ77" s="41"/>
      <c r="BK77" s="41">
        <v>6200</v>
      </c>
      <c r="BL77" s="41">
        <v>59600</v>
      </c>
      <c r="BM77" s="41"/>
      <c r="BN77" s="41"/>
      <c r="BO77" s="41"/>
      <c r="BP77" s="9"/>
      <c r="BQ77" s="41">
        <v>0</v>
      </c>
      <c r="BR77" s="9"/>
      <c r="BS77" s="9"/>
      <c r="BT77" s="41">
        <v>0</v>
      </c>
      <c r="BU77" s="7">
        <f t="shared" si="6"/>
        <v>115400</v>
      </c>
      <c r="BV77" s="43"/>
      <c r="BW77" s="41">
        <v>0</v>
      </c>
      <c r="BX77" s="41"/>
      <c r="BY77" s="41"/>
      <c r="BZ77" s="41"/>
      <c r="CA77" s="41">
        <v>0</v>
      </c>
      <c r="CB77" s="7">
        <f t="shared" si="7"/>
        <v>0</v>
      </c>
      <c r="CC77" s="43"/>
      <c r="CD77" s="41">
        <v>0</v>
      </c>
      <c r="CE77" s="41"/>
      <c r="CF77" s="41"/>
      <c r="CG77" s="7">
        <f t="shared" si="8"/>
        <v>0</v>
      </c>
      <c r="CH77" s="62"/>
      <c r="CI77" s="9"/>
      <c r="CJ77" s="41"/>
      <c r="CK77" s="41"/>
      <c r="CL77" s="41"/>
      <c r="CM77" s="41"/>
      <c r="CN77" s="41"/>
      <c r="CO77" s="7">
        <f t="shared" si="9"/>
        <v>0</v>
      </c>
      <c r="CP77" s="62"/>
      <c r="CQ77" s="41"/>
      <c r="CR77" s="41"/>
      <c r="CS77" s="7">
        <v>43600</v>
      </c>
      <c r="CT77" s="43"/>
      <c r="CU77" s="7">
        <v>30400</v>
      </c>
      <c r="CV77" s="10">
        <f t="shared" si="10"/>
        <v>220100</v>
      </c>
    </row>
    <row r="78" spans="1:100" x14ac:dyDescent="0.25">
      <c r="A78" s="348"/>
      <c r="B78" s="2" t="s">
        <v>105</v>
      </c>
      <c r="C78" s="40"/>
      <c r="D78" s="41"/>
      <c r="E78" s="43"/>
      <c r="F78" s="41">
        <v>0</v>
      </c>
      <c r="G78" s="42"/>
      <c r="H78" s="7">
        <f t="shared" si="0"/>
        <v>0</v>
      </c>
      <c r="I78" s="43">
        <v>0</v>
      </c>
      <c r="J78" s="41"/>
      <c r="K78" s="41"/>
      <c r="L78" s="41"/>
      <c r="M78" s="41"/>
      <c r="N78" s="41"/>
      <c r="O78" s="7">
        <f t="shared" si="1"/>
        <v>0</v>
      </c>
      <c r="P78" s="62"/>
      <c r="Q78" s="41">
        <v>0</v>
      </c>
      <c r="R78" s="41"/>
      <c r="S78" s="41">
        <v>200</v>
      </c>
      <c r="T78" s="7">
        <f t="shared" si="2"/>
        <v>200</v>
      </c>
      <c r="U78" s="43"/>
      <c r="V78" s="9"/>
      <c r="W78" s="7">
        <v>4500</v>
      </c>
      <c r="X78" s="43"/>
      <c r="Y78" s="9"/>
      <c r="Z78" s="9"/>
      <c r="AA78" s="9"/>
      <c r="AB78" s="9"/>
      <c r="AC78" s="9"/>
      <c r="AD78" s="41"/>
      <c r="AE78" s="9"/>
      <c r="AF78" s="9"/>
      <c r="AG78" s="9"/>
      <c r="AH78" s="9"/>
      <c r="AI78" s="9"/>
      <c r="AJ78" s="7">
        <v>31200</v>
      </c>
      <c r="AK78" s="41">
        <v>0</v>
      </c>
      <c r="AL78" s="7">
        <f t="shared" si="3"/>
        <v>0</v>
      </c>
      <c r="AM78" s="41">
        <v>0</v>
      </c>
      <c r="AN78" s="9">
        <v>0</v>
      </c>
      <c r="AO78" s="41"/>
      <c r="AP78" s="41">
        <v>5700</v>
      </c>
      <c r="AQ78" s="41"/>
      <c r="AR78" s="41"/>
      <c r="AS78" s="41"/>
      <c r="AT78" s="41"/>
      <c r="AU78" s="41">
        <v>0</v>
      </c>
      <c r="AV78" s="41"/>
      <c r="AW78" s="7">
        <f t="shared" si="4"/>
        <v>5700</v>
      </c>
      <c r="AX78" s="43"/>
      <c r="AY78" s="41"/>
      <c r="AZ78" s="41"/>
      <c r="BA78" s="41"/>
      <c r="BB78" s="41"/>
      <c r="BC78" s="41"/>
      <c r="BD78" s="41"/>
      <c r="BE78" s="7">
        <f t="shared" si="5"/>
        <v>0</v>
      </c>
      <c r="BF78" s="41">
        <v>0</v>
      </c>
      <c r="BG78" s="362">
        <v>57820</v>
      </c>
      <c r="BH78" s="363"/>
      <c r="BI78" s="364"/>
      <c r="BJ78" s="41"/>
      <c r="BK78" s="41">
        <v>7400</v>
      </c>
      <c r="BL78" s="41">
        <v>76600</v>
      </c>
      <c r="BM78" s="41"/>
      <c r="BN78" s="41"/>
      <c r="BO78" s="41"/>
      <c r="BP78" s="9"/>
      <c r="BQ78" s="41">
        <v>0</v>
      </c>
      <c r="BR78" s="9"/>
      <c r="BS78" s="9"/>
      <c r="BT78" s="41">
        <v>0</v>
      </c>
      <c r="BU78" s="7">
        <f t="shared" si="6"/>
        <v>141820</v>
      </c>
      <c r="BV78" s="43"/>
      <c r="BW78" s="41">
        <v>0</v>
      </c>
      <c r="BX78" s="41"/>
      <c r="BY78" s="41"/>
      <c r="BZ78" s="41"/>
      <c r="CA78" s="41">
        <v>0</v>
      </c>
      <c r="CB78" s="7">
        <f t="shared" si="7"/>
        <v>0</v>
      </c>
      <c r="CC78" s="43"/>
      <c r="CD78" s="41">
        <v>0</v>
      </c>
      <c r="CE78" s="41"/>
      <c r="CF78" s="41"/>
      <c r="CG78" s="7">
        <f t="shared" si="8"/>
        <v>0</v>
      </c>
      <c r="CH78" s="62"/>
      <c r="CI78" s="9"/>
      <c r="CJ78" s="41"/>
      <c r="CK78" s="41"/>
      <c r="CL78" s="41"/>
      <c r="CM78" s="41"/>
      <c r="CN78" s="41"/>
      <c r="CO78" s="7">
        <f t="shared" si="9"/>
        <v>0</v>
      </c>
      <c r="CP78" s="62"/>
      <c r="CQ78" s="41"/>
      <c r="CR78" s="41"/>
      <c r="CS78" s="7">
        <v>38200</v>
      </c>
      <c r="CT78" s="43"/>
      <c r="CU78" s="7">
        <v>27900</v>
      </c>
      <c r="CV78" s="10">
        <f t="shared" ref="CV78:CV141" si="11">+H78+O78+T78+W78+AJ78+AL78+AW78+BE78+BU78+CB78+CG78+CO78+CS78+CU78</f>
        <v>249520</v>
      </c>
    </row>
    <row r="79" spans="1:100" x14ac:dyDescent="0.25">
      <c r="A79" s="348"/>
      <c r="B79" s="2" t="s">
        <v>106</v>
      </c>
      <c r="C79" s="40"/>
      <c r="D79" s="41"/>
      <c r="E79" s="43"/>
      <c r="F79" s="41">
        <v>0</v>
      </c>
      <c r="G79" s="42"/>
      <c r="H79" s="7">
        <f t="shared" ref="H79:H142" si="12">SUM(C79:G79)</f>
        <v>0</v>
      </c>
      <c r="I79" s="43">
        <v>0</v>
      </c>
      <c r="J79" s="41"/>
      <c r="K79" s="41"/>
      <c r="L79" s="41"/>
      <c r="M79" s="41"/>
      <c r="N79" s="41"/>
      <c r="O79" s="7">
        <f t="shared" ref="O79:O142" si="13">SUM(I79:N79)</f>
        <v>0</v>
      </c>
      <c r="P79" s="62"/>
      <c r="Q79" s="41">
        <v>0</v>
      </c>
      <c r="R79" s="41"/>
      <c r="S79" s="41">
        <v>1100</v>
      </c>
      <c r="T79" s="7">
        <f t="shared" ref="T79:T142" si="14">SUM(P79:S79)</f>
        <v>1100</v>
      </c>
      <c r="U79" s="43"/>
      <c r="V79" s="9"/>
      <c r="W79" s="7">
        <v>7100</v>
      </c>
      <c r="X79" s="43"/>
      <c r="Y79" s="9"/>
      <c r="Z79" s="9"/>
      <c r="AA79" s="9"/>
      <c r="AB79" s="9"/>
      <c r="AC79" s="9"/>
      <c r="AD79" s="41"/>
      <c r="AE79" s="9"/>
      <c r="AF79" s="9"/>
      <c r="AG79" s="9"/>
      <c r="AH79" s="9"/>
      <c r="AI79" s="9"/>
      <c r="AJ79" s="7">
        <v>22000</v>
      </c>
      <c r="AK79" s="41">
        <v>0</v>
      </c>
      <c r="AL79" s="7">
        <f t="shared" ref="AL79:AL142" si="15">+AK79</f>
        <v>0</v>
      </c>
      <c r="AM79" s="41">
        <v>0</v>
      </c>
      <c r="AN79" s="9">
        <v>0</v>
      </c>
      <c r="AO79" s="41"/>
      <c r="AP79" s="41">
        <v>4000</v>
      </c>
      <c r="AQ79" s="41"/>
      <c r="AR79" s="41"/>
      <c r="AS79" s="41"/>
      <c r="AT79" s="41"/>
      <c r="AU79" s="41">
        <v>0</v>
      </c>
      <c r="AV79" s="41"/>
      <c r="AW79" s="7">
        <f t="shared" ref="AW79:AW142" si="16">SUM(AM79:AV79)</f>
        <v>4000</v>
      </c>
      <c r="AX79" s="43"/>
      <c r="AY79" s="41"/>
      <c r="AZ79" s="41"/>
      <c r="BA79" s="41"/>
      <c r="BB79" s="41"/>
      <c r="BC79" s="41"/>
      <c r="BD79" s="41"/>
      <c r="BE79" s="7">
        <f t="shared" ref="BE79:BE142" si="17">SUM(AX79:BD79)</f>
        <v>0</v>
      </c>
      <c r="BF79" s="41">
        <v>0</v>
      </c>
      <c r="BG79" s="362">
        <v>53000</v>
      </c>
      <c r="BH79" s="363"/>
      <c r="BI79" s="364"/>
      <c r="BJ79" s="41"/>
      <c r="BK79" s="41">
        <v>9700</v>
      </c>
      <c r="BL79" s="41">
        <v>79900</v>
      </c>
      <c r="BM79" s="41"/>
      <c r="BN79" s="41"/>
      <c r="BO79" s="41"/>
      <c r="BP79" s="9"/>
      <c r="BQ79" s="41">
        <v>0</v>
      </c>
      <c r="BR79" s="9"/>
      <c r="BS79" s="9"/>
      <c r="BT79" s="41">
        <v>0</v>
      </c>
      <c r="BU79" s="7">
        <f t="shared" ref="BU79:BU142" si="18">SUM(BF79:BT79)</f>
        <v>142600</v>
      </c>
      <c r="BV79" s="43"/>
      <c r="BW79" s="41">
        <v>0</v>
      </c>
      <c r="BX79" s="41"/>
      <c r="BY79" s="41"/>
      <c r="BZ79" s="41"/>
      <c r="CA79" s="41">
        <v>0</v>
      </c>
      <c r="CB79" s="7">
        <f t="shared" ref="CB79:CB142" si="19">SUM(BV79:CA79)</f>
        <v>0</v>
      </c>
      <c r="CC79" s="43"/>
      <c r="CD79" s="41">
        <v>0</v>
      </c>
      <c r="CE79" s="41"/>
      <c r="CF79" s="41"/>
      <c r="CG79" s="7">
        <f t="shared" ref="CG79:CG142" si="20">SUM(CC79:CF79)</f>
        <v>0</v>
      </c>
      <c r="CH79" s="62"/>
      <c r="CI79" s="9"/>
      <c r="CJ79" s="41"/>
      <c r="CK79" s="41"/>
      <c r="CL79" s="41"/>
      <c r="CM79" s="41"/>
      <c r="CN79" s="41"/>
      <c r="CO79" s="7">
        <f t="shared" ref="CO79:CO142" si="21">SUM(CH79:CN79)</f>
        <v>0</v>
      </c>
      <c r="CP79" s="62"/>
      <c r="CQ79" s="41"/>
      <c r="CR79" s="41"/>
      <c r="CS79" s="7">
        <v>39200</v>
      </c>
      <c r="CT79" s="43"/>
      <c r="CU79" s="7">
        <v>38400</v>
      </c>
      <c r="CV79" s="10">
        <f t="shared" si="11"/>
        <v>254400</v>
      </c>
    </row>
    <row r="80" spans="1:100" x14ac:dyDescent="0.25">
      <c r="A80" s="348"/>
      <c r="B80" s="2" t="s">
        <v>107</v>
      </c>
      <c r="C80" s="40"/>
      <c r="D80" s="41"/>
      <c r="E80" s="43"/>
      <c r="F80" s="41">
        <v>0</v>
      </c>
      <c r="G80" s="42"/>
      <c r="H80" s="7">
        <f t="shared" si="12"/>
        <v>0</v>
      </c>
      <c r="I80" s="43">
        <v>0</v>
      </c>
      <c r="J80" s="41"/>
      <c r="K80" s="41"/>
      <c r="L80" s="41"/>
      <c r="M80" s="41"/>
      <c r="N80" s="41"/>
      <c r="O80" s="7">
        <f t="shared" si="13"/>
        <v>0</v>
      </c>
      <c r="P80" s="62"/>
      <c r="Q80" s="41">
        <v>0</v>
      </c>
      <c r="R80" s="41"/>
      <c r="S80" s="41">
        <v>800</v>
      </c>
      <c r="T80" s="7">
        <f t="shared" si="14"/>
        <v>800</v>
      </c>
      <c r="U80" s="43"/>
      <c r="V80" s="9"/>
      <c r="W80" s="7">
        <v>10800</v>
      </c>
      <c r="X80" s="43"/>
      <c r="Y80" s="9"/>
      <c r="Z80" s="9"/>
      <c r="AA80" s="9"/>
      <c r="AB80" s="9"/>
      <c r="AC80" s="9"/>
      <c r="AD80" s="41"/>
      <c r="AE80" s="9"/>
      <c r="AF80" s="9"/>
      <c r="AG80" s="9"/>
      <c r="AH80" s="9"/>
      <c r="AI80" s="9"/>
      <c r="AJ80" s="7">
        <v>16700</v>
      </c>
      <c r="AK80" s="41">
        <v>0</v>
      </c>
      <c r="AL80" s="7">
        <f t="shared" si="15"/>
        <v>0</v>
      </c>
      <c r="AM80" s="41">
        <v>0</v>
      </c>
      <c r="AN80" s="9">
        <v>0</v>
      </c>
      <c r="AO80" s="41"/>
      <c r="AP80" s="41">
        <v>5500</v>
      </c>
      <c r="AQ80" s="41"/>
      <c r="AR80" s="41"/>
      <c r="AS80" s="41"/>
      <c r="AT80" s="41"/>
      <c r="AU80" s="41">
        <v>0</v>
      </c>
      <c r="AV80" s="41"/>
      <c r="AW80" s="7">
        <f t="shared" si="16"/>
        <v>5500</v>
      </c>
      <c r="AX80" s="43"/>
      <c r="AY80" s="41"/>
      <c r="AZ80" s="41"/>
      <c r="BA80" s="41"/>
      <c r="BB80" s="41"/>
      <c r="BC80" s="41"/>
      <c r="BD80" s="41"/>
      <c r="BE80" s="7">
        <f t="shared" si="17"/>
        <v>0</v>
      </c>
      <c r="BF80" s="41">
        <v>0</v>
      </c>
      <c r="BG80" s="362">
        <v>57800</v>
      </c>
      <c r="BH80" s="363"/>
      <c r="BI80" s="364"/>
      <c r="BJ80" s="41"/>
      <c r="BK80" s="41">
        <v>9700</v>
      </c>
      <c r="BL80" s="41">
        <v>91400</v>
      </c>
      <c r="BM80" s="41"/>
      <c r="BN80" s="41"/>
      <c r="BO80" s="41"/>
      <c r="BP80" s="9"/>
      <c r="BQ80" s="41">
        <v>0</v>
      </c>
      <c r="BR80" s="9"/>
      <c r="BS80" s="9"/>
      <c r="BT80" s="41">
        <v>0</v>
      </c>
      <c r="BU80" s="7">
        <f t="shared" si="18"/>
        <v>158900</v>
      </c>
      <c r="BV80" s="43"/>
      <c r="BW80" s="41">
        <v>0</v>
      </c>
      <c r="BX80" s="41"/>
      <c r="BY80" s="41"/>
      <c r="BZ80" s="41"/>
      <c r="CA80" s="41">
        <v>0</v>
      </c>
      <c r="CB80" s="7">
        <f t="shared" si="19"/>
        <v>0</v>
      </c>
      <c r="CC80" s="43"/>
      <c r="CD80" s="41">
        <v>0</v>
      </c>
      <c r="CE80" s="41"/>
      <c r="CF80" s="41"/>
      <c r="CG80" s="7">
        <f t="shared" si="20"/>
        <v>0</v>
      </c>
      <c r="CH80" s="62"/>
      <c r="CI80" s="9"/>
      <c r="CJ80" s="41"/>
      <c r="CK80" s="41"/>
      <c r="CL80" s="41"/>
      <c r="CM80" s="41"/>
      <c r="CN80" s="41"/>
      <c r="CO80" s="7">
        <f t="shared" si="21"/>
        <v>0</v>
      </c>
      <c r="CP80" s="62"/>
      <c r="CQ80" s="41"/>
      <c r="CR80" s="41"/>
      <c r="CS80" s="7">
        <v>46000</v>
      </c>
      <c r="CT80" s="43"/>
      <c r="CU80" s="7">
        <v>49600</v>
      </c>
      <c r="CV80" s="10">
        <f t="shared" si="11"/>
        <v>288300</v>
      </c>
    </row>
    <row r="81" spans="1:100" x14ac:dyDescent="0.25">
      <c r="A81" s="348"/>
      <c r="B81" s="2" t="s">
        <v>108</v>
      </c>
      <c r="C81" s="40"/>
      <c r="D81" s="41"/>
      <c r="E81" s="43"/>
      <c r="F81" s="41">
        <v>0</v>
      </c>
      <c r="G81" s="42"/>
      <c r="H81" s="7">
        <f t="shared" si="12"/>
        <v>0</v>
      </c>
      <c r="I81" s="43">
        <v>0</v>
      </c>
      <c r="J81" s="41"/>
      <c r="K81" s="41"/>
      <c r="L81" s="41"/>
      <c r="M81" s="41"/>
      <c r="N81" s="41"/>
      <c r="O81" s="7">
        <f t="shared" si="13"/>
        <v>0</v>
      </c>
      <c r="P81" s="62"/>
      <c r="Q81" s="41">
        <v>9280</v>
      </c>
      <c r="R81" s="41"/>
      <c r="S81" s="41">
        <v>600</v>
      </c>
      <c r="T81" s="7">
        <f t="shared" si="14"/>
        <v>9880</v>
      </c>
      <c r="U81" s="43"/>
      <c r="V81" s="9"/>
      <c r="W81" s="7">
        <v>12100</v>
      </c>
      <c r="X81" s="43"/>
      <c r="Y81" s="9"/>
      <c r="Z81" s="9"/>
      <c r="AA81" s="9"/>
      <c r="AB81" s="9"/>
      <c r="AC81" s="9"/>
      <c r="AD81" s="41"/>
      <c r="AE81" s="9"/>
      <c r="AF81" s="9"/>
      <c r="AG81" s="9"/>
      <c r="AH81" s="9"/>
      <c r="AI81" s="9"/>
      <c r="AJ81" s="7">
        <v>11500</v>
      </c>
      <c r="AK81" s="41">
        <v>0</v>
      </c>
      <c r="AL81" s="7">
        <f t="shared" si="15"/>
        <v>0</v>
      </c>
      <c r="AM81" s="41">
        <v>0</v>
      </c>
      <c r="AN81" s="9">
        <v>13580</v>
      </c>
      <c r="AO81" s="41"/>
      <c r="AP81" s="41">
        <v>7900</v>
      </c>
      <c r="AQ81" s="41"/>
      <c r="AR81" s="41"/>
      <c r="AS81" s="41"/>
      <c r="AT81" s="41"/>
      <c r="AU81" s="41">
        <v>0</v>
      </c>
      <c r="AV81" s="41"/>
      <c r="AW81" s="7">
        <f t="shared" si="16"/>
        <v>21480</v>
      </c>
      <c r="AX81" s="43"/>
      <c r="AY81" s="41"/>
      <c r="AZ81" s="41"/>
      <c r="BA81" s="41"/>
      <c r="BB81" s="41"/>
      <c r="BC81" s="41"/>
      <c r="BD81" s="41"/>
      <c r="BE81" s="7">
        <f t="shared" si="17"/>
        <v>0</v>
      </c>
      <c r="BF81" s="41">
        <v>0</v>
      </c>
      <c r="BG81" s="362">
        <v>67600</v>
      </c>
      <c r="BH81" s="363"/>
      <c r="BI81" s="364"/>
      <c r="BJ81" s="41"/>
      <c r="BK81" s="41">
        <v>8500</v>
      </c>
      <c r="BL81" s="41">
        <v>101500</v>
      </c>
      <c r="BM81" s="41"/>
      <c r="BN81" s="41"/>
      <c r="BO81" s="41"/>
      <c r="BP81" s="9"/>
      <c r="BQ81" s="41">
        <v>0</v>
      </c>
      <c r="BR81" s="9"/>
      <c r="BS81" s="9"/>
      <c r="BT81" s="41">
        <v>0</v>
      </c>
      <c r="BU81" s="7">
        <f t="shared" si="18"/>
        <v>177600</v>
      </c>
      <c r="BV81" s="43"/>
      <c r="BW81" s="41">
        <v>0</v>
      </c>
      <c r="BX81" s="41"/>
      <c r="BY81" s="41"/>
      <c r="BZ81" s="41"/>
      <c r="CA81" s="41">
        <v>10140</v>
      </c>
      <c r="CB81" s="7">
        <f t="shared" si="19"/>
        <v>10140</v>
      </c>
      <c r="CC81" s="43"/>
      <c r="CD81" s="41">
        <v>0</v>
      </c>
      <c r="CE81" s="41"/>
      <c r="CF81" s="41"/>
      <c r="CG81" s="7">
        <f t="shared" si="20"/>
        <v>0</v>
      </c>
      <c r="CH81" s="62"/>
      <c r="CI81" s="9"/>
      <c r="CJ81" s="41"/>
      <c r="CK81" s="41"/>
      <c r="CL81" s="41"/>
      <c r="CM81" s="41"/>
      <c r="CN81" s="41"/>
      <c r="CO81" s="7">
        <f t="shared" si="21"/>
        <v>0</v>
      </c>
      <c r="CP81" s="62"/>
      <c r="CQ81" s="41"/>
      <c r="CR81" s="41"/>
      <c r="CS81" s="7">
        <v>37100</v>
      </c>
      <c r="CT81" s="43"/>
      <c r="CU81" s="7">
        <v>14320</v>
      </c>
      <c r="CV81" s="10">
        <f t="shared" si="11"/>
        <v>294120</v>
      </c>
    </row>
    <row r="82" spans="1:100" x14ac:dyDescent="0.25">
      <c r="A82" s="348"/>
      <c r="B82" s="2" t="s">
        <v>109</v>
      </c>
      <c r="C82" s="40"/>
      <c r="D82" s="41"/>
      <c r="E82" s="43"/>
      <c r="F82" s="41">
        <v>0</v>
      </c>
      <c r="G82" s="42"/>
      <c r="H82" s="7">
        <f t="shared" si="12"/>
        <v>0</v>
      </c>
      <c r="I82" s="43">
        <v>0</v>
      </c>
      <c r="J82" s="41"/>
      <c r="K82" s="41"/>
      <c r="L82" s="41"/>
      <c r="M82" s="41"/>
      <c r="N82" s="41"/>
      <c r="O82" s="7">
        <f t="shared" si="13"/>
        <v>0</v>
      </c>
      <c r="P82" s="62"/>
      <c r="Q82" s="41">
        <v>8720</v>
      </c>
      <c r="R82" s="41"/>
      <c r="S82" s="41">
        <v>100</v>
      </c>
      <c r="T82" s="7">
        <f t="shared" si="14"/>
        <v>8820</v>
      </c>
      <c r="U82" s="43"/>
      <c r="V82" s="9"/>
      <c r="W82" s="7">
        <v>6300</v>
      </c>
      <c r="X82" s="43"/>
      <c r="Y82" s="9"/>
      <c r="Z82" s="9"/>
      <c r="AA82" s="9"/>
      <c r="AB82" s="9"/>
      <c r="AC82" s="9"/>
      <c r="AD82" s="41"/>
      <c r="AE82" s="9"/>
      <c r="AF82" s="9"/>
      <c r="AG82" s="9"/>
      <c r="AH82" s="9"/>
      <c r="AI82" s="9"/>
      <c r="AJ82" s="7">
        <v>23100</v>
      </c>
      <c r="AK82" s="41">
        <v>0</v>
      </c>
      <c r="AL82" s="7">
        <f t="shared" si="15"/>
        <v>0</v>
      </c>
      <c r="AM82" s="41">
        <v>0</v>
      </c>
      <c r="AN82" s="9">
        <v>19910</v>
      </c>
      <c r="AO82" s="41"/>
      <c r="AP82" s="41">
        <v>14300</v>
      </c>
      <c r="AQ82" s="41"/>
      <c r="AR82" s="41"/>
      <c r="AS82" s="41"/>
      <c r="AT82" s="41"/>
      <c r="AU82" s="41">
        <v>0</v>
      </c>
      <c r="AV82" s="41"/>
      <c r="AW82" s="7">
        <f t="shared" si="16"/>
        <v>34210</v>
      </c>
      <c r="AX82" s="43"/>
      <c r="AY82" s="41"/>
      <c r="AZ82" s="41"/>
      <c r="BA82" s="41"/>
      <c r="BB82" s="41"/>
      <c r="BC82" s="41"/>
      <c r="BD82" s="41"/>
      <c r="BE82" s="7">
        <f t="shared" si="17"/>
        <v>0</v>
      </c>
      <c r="BF82" s="41">
        <v>0</v>
      </c>
      <c r="BG82" s="362">
        <v>61700</v>
      </c>
      <c r="BH82" s="363"/>
      <c r="BI82" s="364"/>
      <c r="BJ82" s="41"/>
      <c r="BK82" s="41">
        <v>9300</v>
      </c>
      <c r="BL82" s="41">
        <v>126600</v>
      </c>
      <c r="BM82" s="41"/>
      <c r="BN82" s="41"/>
      <c r="BO82" s="41"/>
      <c r="BP82" s="9"/>
      <c r="BQ82" s="41">
        <v>0</v>
      </c>
      <c r="BR82" s="9"/>
      <c r="BS82" s="9"/>
      <c r="BT82" s="41">
        <v>0</v>
      </c>
      <c r="BU82" s="7">
        <f t="shared" si="18"/>
        <v>197600</v>
      </c>
      <c r="BV82" s="43"/>
      <c r="BW82" s="41">
        <v>0</v>
      </c>
      <c r="BX82" s="41"/>
      <c r="BY82" s="41"/>
      <c r="BZ82" s="41"/>
      <c r="CA82" s="41">
        <v>6440</v>
      </c>
      <c r="CB82" s="7">
        <f t="shared" si="19"/>
        <v>6440</v>
      </c>
      <c r="CC82" s="43"/>
      <c r="CD82" s="41">
        <v>0</v>
      </c>
      <c r="CE82" s="41"/>
      <c r="CF82" s="41"/>
      <c r="CG82" s="7">
        <f t="shared" si="20"/>
        <v>0</v>
      </c>
      <c r="CH82" s="62"/>
      <c r="CI82" s="9"/>
      <c r="CJ82" s="41"/>
      <c r="CK82" s="41"/>
      <c r="CL82" s="41"/>
      <c r="CM82" s="41"/>
      <c r="CN82" s="41"/>
      <c r="CO82" s="7">
        <f t="shared" si="21"/>
        <v>0</v>
      </c>
      <c r="CP82" s="62"/>
      <c r="CQ82" s="41"/>
      <c r="CR82" s="41"/>
      <c r="CS82" s="7">
        <v>36600</v>
      </c>
      <c r="CT82" s="43"/>
      <c r="CU82" s="7">
        <v>16130</v>
      </c>
      <c r="CV82" s="10">
        <f t="shared" si="11"/>
        <v>329200</v>
      </c>
    </row>
    <row r="83" spans="1:100" x14ac:dyDescent="0.25">
      <c r="A83" s="348"/>
      <c r="B83" s="2" t="s">
        <v>110</v>
      </c>
      <c r="C83" s="40"/>
      <c r="D83" s="41"/>
      <c r="E83" s="43"/>
      <c r="F83" s="41">
        <v>0</v>
      </c>
      <c r="G83" s="42"/>
      <c r="H83" s="7">
        <f t="shared" si="12"/>
        <v>0</v>
      </c>
      <c r="I83" s="43">
        <v>0</v>
      </c>
      <c r="J83" s="41"/>
      <c r="K83" s="41"/>
      <c r="L83" s="41"/>
      <c r="M83" s="41"/>
      <c r="N83" s="41"/>
      <c r="O83" s="7">
        <f t="shared" si="13"/>
        <v>0</v>
      </c>
      <c r="P83" s="62"/>
      <c r="Q83" s="41">
        <v>7980</v>
      </c>
      <c r="R83" s="41"/>
      <c r="S83" s="41">
        <v>900</v>
      </c>
      <c r="T83" s="7">
        <f t="shared" si="14"/>
        <v>8880</v>
      </c>
      <c r="U83" s="43"/>
      <c r="V83" s="9"/>
      <c r="W83" s="7">
        <v>9400</v>
      </c>
      <c r="X83" s="43"/>
      <c r="Y83" s="9"/>
      <c r="Z83" s="9"/>
      <c r="AA83" s="9"/>
      <c r="AB83" s="9"/>
      <c r="AC83" s="9"/>
      <c r="AD83" s="41"/>
      <c r="AE83" s="9"/>
      <c r="AF83" s="9"/>
      <c r="AG83" s="9"/>
      <c r="AH83" s="9"/>
      <c r="AI83" s="9"/>
      <c r="AJ83" s="7">
        <v>5100</v>
      </c>
      <c r="AK83" s="41">
        <v>0</v>
      </c>
      <c r="AL83" s="7">
        <f t="shared" si="15"/>
        <v>0</v>
      </c>
      <c r="AM83" s="41">
        <v>0</v>
      </c>
      <c r="AN83" s="9">
        <v>28990</v>
      </c>
      <c r="AO83" s="41"/>
      <c r="AP83" s="41">
        <v>7000</v>
      </c>
      <c r="AQ83" s="41"/>
      <c r="AR83" s="41"/>
      <c r="AS83" s="41"/>
      <c r="AT83" s="41"/>
      <c r="AU83" s="41">
        <v>0</v>
      </c>
      <c r="AV83" s="41"/>
      <c r="AW83" s="7">
        <f t="shared" si="16"/>
        <v>35990</v>
      </c>
      <c r="AX83" s="43"/>
      <c r="AY83" s="41"/>
      <c r="AZ83" s="41"/>
      <c r="BA83" s="41"/>
      <c r="BB83" s="41"/>
      <c r="BC83" s="41"/>
      <c r="BD83" s="41"/>
      <c r="BE83" s="7">
        <f t="shared" si="17"/>
        <v>0</v>
      </c>
      <c r="BF83" s="41">
        <v>0</v>
      </c>
      <c r="BG83" s="362">
        <v>55900</v>
      </c>
      <c r="BH83" s="363"/>
      <c r="BI83" s="364"/>
      <c r="BJ83" s="41"/>
      <c r="BK83" s="41">
        <v>13500</v>
      </c>
      <c r="BL83" s="41">
        <v>144000</v>
      </c>
      <c r="BM83" s="41"/>
      <c r="BN83" s="41"/>
      <c r="BO83" s="41"/>
      <c r="BP83" s="9"/>
      <c r="BQ83" s="41">
        <v>0</v>
      </c>
      <c r="BR83" s="9"/>
      <c r="BS83" s="9"/>
      <c r="BT83" s="41">
        <v>0</v>
      </c>
      <c r="BU83" s="7">
        <f t="shared" si="18"/>
        <v>213400</v>
      </c>
      <c r="BV83" s="43"/>
      <c r="BW83" s="41">
        <v>0</v>
      </c>
      <c r="BX83" s="41"/>
      <c r="BY83" s="41"/>
      <c r="BZ83" s="41"/>
      <c r="CA83" s="41">
        <v>11880</v>
      </c>
      <c r="CB83" s="7">
        <f t="shared" si="19"/>
        <v>11880</v>
      </c>
      <c r="CC83" s="43"/>
      <c r="CD83" s="41">
        <v>0</v>
      </c>
      <c r="CE83" s="41"/>
      <c r="CF83" s="41"/>
      <c r="CG83" s="7">
        <f t="shared" si="20"/>
        <v>0</v>
      </c>
      <c r="CH83" s="62"/>
      <c r="CI83" s="9"/>
      <c r="CJ83" s="41"/>
      <c r="CK83" s="41"/>
      <c r="CL83" s="41"/>
      <c r="CM83" s="41"/>
      <c r="CN83" s="41"/>
      <c r="CO83" s="7">
        <f t="shared" si="21"/>
        <v>0</v>
      </c>
      <c r="CP83" s="62"/>
      <c r="CQ83" s="41"/>
      <c r="CR83" s="41"/>
      <c r="CS83" s="7">
        <v>27300</v>
      </c>
      <c r="CT83" s="43"/>
      <c r="CU83" s="7">
        <v>22200</v>
      </c>
      <c r="CV83" s="10">
        <f t="shared" si="11"/>
        <v>334150</v>
      </c>
    </row>
    <row r="84" spans="1:100" x14ac:dyDescent="0.25">
      <c r="A84" s="348"/>
      <c r="B84" s="2" t="s">
        <v>111</v>
      </c>
      <c r="C84" s="40"/>
      <c r="D84" s="41"/>
      <c r="E84" s="43"/>
      <c r="F84" s="41">
        <v>0</v>
      </c>
      <c r="G84" s="42"/>
      <c r="H84" s="7">
        <f t="shared" si="12"/>
        <v>0</v>
      </c>
      <c r="I84" s="43">
        <v>0</v>
      </c>
      <c r="J84" s="41"/>
      <c r="K84" s="41"/>
      <c r="L84" s="41"/>
      <c r="M84" s="41"/>
      <c r="N84" s="41"/>
      <c r="O84" s="7">
        <f t="shared" si="13"/>
        <v>0</v>
      </c>
      <c r="P84" s="62"/>
      <c r="Q84" s="41">
        <v>10390</v>
      </c>
      <c r="R84" s="41"/>
      <c r="S84" s="41">
        <v>500</v>
      </c>
      <c r="T84" s="7">
        <f t="shared" si="14"/>
        <v>10890</v>
      </c>
      <c r="U84" s="43"/>
      <c r="V84" s="9"/>
      <c r="W84" s="7">
        <v>11900</v>
      </c>
      <c r="X84" s="43"/>
      <c r="Y84" s="9"/>
      <c r="Z84" s="9"/>
      <c r="AA84" s="9"/>
      <c r="AB84" s="9"/>
      <c r="AC84" s="9"/>
      <c r="AD84" s="41"/>
      <c r="AE84" s="9"/>
      <c r="AF84" s="9"/>
      <c r="AG84" s="9"/>
      <c r="AH84" s="9"/>
      <c r="AI84" s="9"/>
      <c r="AJ84" s="7">
        <v>7200</v>
      </c>
      <c r="AK84" s="41">
        <v>0</v>
      </c>
      <c r="AL84" s="7">
        <f t="shared" si="15"/>
        <v>0</v>
      </c>
      <c r="AM84" s="41">
        <v>0</v>
      </c>
      <c r="AN84" s="9">
        <v>26510</v>
      </c>
      <c r="AO84" s="41"/>
      <c r="AP84" s="41">
        <v>7800</v>
      </c>
      <c r="AQ84" s="41"/>
      <c r="AR84" s="41"/>
      <c r="AS84" s="41"/>
      <c r="AT84" s="41"/>
      <c r="AU84" s="41">
        <v>0</v>
      </c>
      <c r="AV84" s="41"/>
      <c r="AW84" s="7">
        <f t="shared" si="16"/>
        <v>34310</v>
      </c>
      <c r="AX84" s="43"/>
      <c r="AY84" s="41"/>
      <c r="AZ84" s="41"/>
      <c r="BA84" s="41"/>
      <c r="BB84" s="41"/>
      <c r="BC84" s="41"/>
      <c r="BD84" s="41"/>
      <c r="BE84" s="7">
        <f t="shared" si="17"/>
        <v>0</v>
      </c>
      <c r="BF84" s="41">
        <v>0</v>
      </c>
      <c r="BG84" s="362">
        <v>57500</v>
      </c>
      <c r="BH84" s="363"/>
      <c r="BI84" s="364"/>
      <c r="BJ84" s="41"/>
      <c r="BK84" s="41">
        <v>12900</v>
      </c>
      <c r="BL84" s="41">
        <v>145900</v>
      </c>
      <c r="BM84" s="41"/>
      <c r="BN84" s="41"/>
      <c r="BO84" s="41"/>
      <c r="BP84" s="9"/>
      <c r="BQ84" s="41">
        <v>0</v>
      </c>
      <c r="BR84" s="9"/>
      <c r="BS84" s="9"/>
      <c r="BT84" s="41">
        <v>0</v>
      </c>
      <c r="BU84" s="7">
        <f t="shared" si="18"/>
        <v>216300</v>
      </c>
      <c r="BV84" s="43"/>
      <c r="BW84" s="41">
        <v>0</v>
      </c>
      <c r="BX84" s="41"/>
      <c r="BY84" s="41"/>
      <c r="BZ84" s="41"/>
      <c r="CA84" s="41">
        <v>10650</v>
      </c>
      <c r="CB84" s="7">
        <f t="shared" si="19"/>
        <v>10650</v>
      </c>
      <c r="CC84" s="43"/>
      <c r="CD84" s="41">
        <v>0</v>
      </c>
      <c r="CE84" s="41"/>
      <c r="CF84" s="41"/>
      <c r="CG84" s="7">
        <f t="shared" si="20"/>
        <v>0</v>
      </c>
      <c r="CH84" s="62"/>
      <c r="CI84" s="9"/>
      <c r="CJ84" s="41"/>
      <c r="CK84" s="41"/>
      <c r="CL84" s="41"/>
      <c r="CM84" s="41"/>
      <c r="CN84" s="41"/>
      <c r="CO84" s="7">
        <f t="shared" si="21"/>
        <v>0</v>
      </c>
      <c r="CP84" s="62"/>
      <c r="CQ84" s="41"/>
      <c r="CR84" s="41"/>
      <c r="CS84" s="7">
        <v>38900</v>
      </c>
      <c r="CT84" s="43"/>
      <c r="CU84" s="7">
        <v>18550</v>
      </c>
      <c r="CV84" s="10">
        <f t="shared" si="11"/>
        <v>348700</v>
      </c>
    </row>
    <row r="85" spans="1:100" ht="15.75" thickBot="1" x14ac:dyDescent="0.3">
      <c r="A85" s="349"/>
      <c r="B85" s="3" t="s">
        <v>112</v>
      </c>
      <c r="C85" s="44"/>
      <c r="D85" s="45"/>
      <c r="E85" s="47"/>
      <c r="F85" s="45">
        <v>0</v>
      </c>
      <c r="G85" s="46"/>
      <c r="H85" s="11">
        <f t="shared" si="12"/>
        <v>0</v>
      </c>
      <c r="I85" s="47">
        <v>0</v>
      </c>
      <c r="J85" s="45"/>
      <c r="K85" s="45"/>
      <c r="L85" s="45"/>
      <c r="M85" s="45"/>
      <c r="N85" s="45"/>
      <c r="O85" s="11">
        <f t="shared" si="13"/>
        <v>0</v>
      </c>
      <c r="P85" s="63"/>
      <c r="Q85" s="45">
        <v>10530</v>
      </c>
      <c r="R85" s="45"/>
      <c r="S85" s="45">
        <v>500</v>
      </c>
      <c r="T85" s="11">
        <f t="shared" si="14"/>
        <v>11030</v>
      </c>
      <c r="U85" s="47"/>
      <c r="V85" s="13"/>
      <c r="W85" s="11">
        <v>6900</v>
      </c>
      <c r="X85" s="47"/>
      <c r="Y85" s="13"/>
      <c r="Z85" s="13"/>
      <c r="AA85" s="13"/>
      <c r="AB85" s="13"/>
      <c r="AC85" s="13"/>
      <c r="AD85" s="45"/>
      <c r="AE85" s="13"/>
      <c r="AF85" s="13"/>
      <c r="AG85" s="13"/>
      <c r="AH85" s="13"/>
      <c r="AI85" s="13"/>
      <c r="AJ85" s="11">
        <v>11700</v>
      </c>
      <c r="AK85" s="45">
        <v>0</v>
      </c>
      <c r="AL85" s="11">
        <f t="shared" si="15"/>
        <v>0</v>
      </c>
      <c r="AM85" s="45">
        <v>0</v>
      </c>
      <c r="AN85" s="13">
        <v>31091</v>
      </c>
      <c r="AO85" s="45"/>
      <c r="AP85" s="45">
        <v>9300</v>
      </c>
      <c r="AQ85" s="45"/>
      <c r="AR85" s="45"/>
      <c r="AS85" s="45"/>
      <c r="AT85" s="45"/>
      <c r="AU85" s="45">
        <v>0</v>
      </c>
      <c r="AV85" s="45"/>
      <c r="AW85" s="11">
        <f t="shared" si="16"/>
        <v>40391</v>
      </c>
      <c r="AX85" s="47"/>
      <c r="AY85" s="45"/>
      <c r="AZ85" s="45"/>
      <c r="BA85" s="45"/>
      <c r="BB85" s="45"/>
      <c r="BC85" s="45"/>
      <c r="BD85" s="45"/>
      <c r="BE85" s="11">
        <f t="shared" si="17"/>
        <v>0</v>
      </c>
      <c r="BF85" s="45">
        <v>0</v>
      </c>
      <c r="BG85" s="365">
        <v>54600</v>
      </c>
      <c r="BH85" s="366"/>
      <c r="BI85" s="367"/>
      <c r="BJ85" s="45"/>
      <c r="BK85" s="45">
        <v>10500</v>
      </c>
      <c r="BL85" s="45">
        <v>137700</v>
      </c>
      <c r="BM85" s="45"/>
      <c r="BN85" s="45"/>
      <c r="BO85" s="45"/>
      <c r="BP85" s="13"/>
      <c r="BQ85" s="45">
        <v>0</v>
      </c>
      <c r="BR85" s="13"/>
      <c r="BS85" s="13"/>
      <c r="BT85" s="45">
        <v>0</v>
      </c>
      <c r="BU85" s="11">
        <f t="shared" si="18"/>
        <v>202800</v>
      </c>
      <c r="BV85" s="47"/>
      <c r="BW85" s="45">
        <v>0</v>
      </c>
      <c r="BX85" s="45"/>
      <c r="BY85" s="45"/>
      <c r="BZ85" s="45"/>
      <c r="CA85" s="45">
        <v>7570</v>
      </c>
      <c r="CB85" s="11">
        <f t="shared" si="19"/>
        <v>7570</v>
      </c>
      <c r="CC85" s="47"/>
      <c r="CD85" s="45">
        <v>0</v>
      </c>
      <c r="CE85" s="45"/>
      <c r="CF85" s="45"/>
      <c r="CG85" s="11">
        <f t="shared" si="20"/>
        <v>0</v>
      </c>
      <c r="CH85" s="63"/>
      <c r="CI85" s="13"/>
      <c r="CJ85" s="45"/>
      <c r="CK85" s="45"/>
      <c r="CL85" s="45"/>
      <c r="CM85" s="45"/>
      <c r="CN85" s="45"/>
      <c r="CO85" s="11">
        <f t="shared" si="21"/>
        <v>0</v>
      </c>
      <c r="CP85" s="63"/>
      <c r="CQ85" s="45"/>
      <c r="CR85" s="45"/>
      <c r="CS85" s="11">
        <v>33300</v>
      </c>
      <c r="CT85" s="47"/>
      <c r="CU85" s="11">
        <v>20310</v>
      </c>
      <c r="CV85" s="15">
        <f t="shared" si="11"/>
        <v>334001</v>
      </c>
    </row>
    <row r="86" spans="1:100" ht="15" customHeight="1" x14ac:dyDescent="0.25">
      <c r="A86" s="347" t="s">
        <v>156</v>
      </c>
      <c r="B86" s="33" t="s">
        <v>101</v>
      </c>
      <c r="C86" s="34"/>
      <c r="D86" s="35"/>
      <c r="E86" s="52"/>
      <c r="F86" s="35">
        <v>0</v>
      </c>
      <c r="G86" s="36"/>
      <c r="H86" s="20">
        <f t="shared" si="12"/>
        <v>0</v>
      </c>
      <c r="I86" s="52">
        <v>0</v>
      </c>
      <c r="J86" s="35"/>
      <c r="K86" s="35"/>
      <c r="L86" s="35"/>
      <c r="M86" s="35"/>
      <c r="N86" s="35"/>
      <c r="O86" s="20">
        <f t="shared" si="13"/>
        <v>0</v>
      </c>
      <c r="P86" s="61"/>
      <c r="Q86" s="35">
        <v>10800</v>
      </c>
      <c r="R86" s="35"/>
      <c r="S86" s="35">
        <v>600</v>
      </c>
      <c r="T86" s="20">
        <f t="shared" si="14"/>
        <v>11400</v>
      </c>
      <c r="U86" s="52"/>
      <c r="V86" s="22"/>
      <c r="W86" s="20">
        <v>7200</v>
      </c>
      <c r="X86" s="52"/>
      <c r="Y86" s="22"/>
      <c r="Z86" s="22"/>
      <c r="AA86" s="22"/>
      <c r="AB86" s="22"/>
      <c r="AC86" s="22"/>
      <c r="AD86" s="35"/>
      <c r="AE86" s="22"/>
      <c r="AF86" s="22"/>
      <c r="AG86" s="22"/>
      <c r="AH86" s="22"/>
      <c r="AI86" s="22"/>
      <c r="AJ86" s="20">
        <v>18000</v>
      </c>
      <c r="AK86" s="35">
        <v>0</v>
      </c>
      <c r="AL86" s="20">
        <f t="shared" si="15"/>
        <v>0</v>
      </c>
      <c r="AM86" s="35">
        <v>0</v>
      </c>
      <c r="AN86" s="22">
        <v>34710</v>
      </c>
      <c r="AO86" s="35"/>
      <c r="AP86" s="35">
        <v>5600</v>
      </c>
      <c r="AQ86" s="35"/>
      <c r="AR86" s="35"/>
      <c r="AS86" s="35"/>
      <c r="AT86" s="35"/>
      <c r="AU86" s="35">
        <v>0</v>
      </c>
      <c r="AV86" s="35"/>
      <c r="AW86" s="20">
        <f t="shared" si="16"/>
        <v>40310</v>
      </c>
      <c r="AX86" s="52"/>
      <c r="AY86" s="35"/>
      <c r="AZ86" s="35"/>
      <c r="BA86" s="35"/>
      <c r="BB86" s="35"/>
      <c r="BC86" s="35"/>
      <c r="BD86" s="35"/>
      <c r="BE86" s="20">
        <f t="shared" si="17"/>
        <v>0</v>
      </c>
      <c r="BF86" s="35">
        <v>0</v>
      </c>
      <c r="BG86" s="359">
        <v>56400</v>
      </c>
      <c r="BH86" s="360"/>
      <c r="BI86" s="361"/>
      <c r="BJ86" s="35"/>
      <c r="BK86" s="35">
        <v>9100</v>
      </c>
      <c r="BL86" s="35">
        <v>98100</v>
      </c>
      <c r="BM86" s="35"/>
      <c r="BN86" s="35"/>
      <c r="BO86" s="35"/>
      <c r="BP86" s="22"/>
      <c r="BQ86" s="35">
        <v>0</v>
      </c>
      <c r="BR86" s="22"/>
      <c r="BS86" s="22"/>
      <c r="BT86" s="35">
        <v>0</v>
      </c>
      <c r="BU86" s="20">
        <f t="shared" si="18"/>
        <v>163600</v>
      </c>
      <c r="BV86" s="52"/>
      <c r="BW86" s="35">
        <v>10020</v>
      </c>
      <c r="BX86" s="35"/>
      <c r="BY86" s="35"/>
      <c r="BZ86" s="35"/>
      <c r="CA86" s="35">
        <v>6200</v>
      </c>
      <c r="CB86" s="20">
        <f t="shared" si="19"/>
        <v>16220</v>
      </c>
      <c r="CC86" s="52"/>
      <c r="CD86" s="35">
        <v>0</v>
      </c>
      <c r="CE86" s="35"/>
      <c r="CF86" s="35"/>
      <c r="CG86" s="20">
        <f t="shared" si="20"/>
        <v>0</v>
      </c>
      <c r="CH86" s="61"/>
      <c r="CI86" s="22"/>
      <c r="CJ86" s="35"/>
      <c r="CK86" s="35"/>
      <c r="CL86" s="35"/>
      <c r="CM86" s="35"/>
      <c r="CN86" s="35"/>
      <c r="CO86" s="20">
        <f t="shared" si="21"/>
        <v>0</v>
      </c>
      <c r="CP86" s="61"/>
      <c r="CQ86" s="35"/>
      <c r="CR86" s="35"/>
      <c r="CS86" s="20">
        <v>30900</v>
      </c>
      <c r="CT86" s="52"/>
      <c r="CU86" s="20">
        <v>6370</v>
      </c>
      <c r="CV86" s="23">
        <f t="shared" si="11"/>
        <v>294000</v>
      </c>
    </row>
    <row r="87" spans="1:100" x14ac:dyDescent="0.25">
      <c r="A87" s="348"/>
      <c r="B87" s="2" t="s">
        <v>102</v>
      </c>
      <c r="C87" s="40"/>
      <c r="D87" s="41"/>
      <c r="E87" s="43"/>
      <c r="F87" s="41">
        <v>0</v>
      </c>
      <c r="G87" s="42"/>
      <c r="H87" s="7">
        <f t="shared" si="12"/>
        <v>0</v>
      </c>
      <c r="I87" s="43">
        <v>0</v>
      </c>
      <c r="J87" s="41"/>
      <c r="K87" s="41"/>
      <c r="L87" s="41"/>
      <c r="M87" s="41"/>
      <c r="N87" s="41"/>
      <c r="O87" s="7">
        <f t="shared" si="13"/>
        <v>0</v>
      </c>
      <c r="P87" s="62"/>
      <c r="Q87" s="41">
        <v>9120</v>
      </c>
      <c r="R87" s="41"/>
      <c r="S87" s="41">
        <v>400</v>
      </c>
      <c r="T87" s="7">
        <f t="shared" si="14"/>
        <v>9520</v>
      </c>
      <c r="U87" s="43"/>
      <c r="V87" s="9"/>
      <c r="W87" s="7">
        <v>8400</v>
      </c>
      <c r="X87" s="43"/>
      <c r="Y87" s="9"/>
      <c r="Z87" s="9"/>
      <c r="AA87" s="9"/>
      <c r="AB87" s="9"/>
      <c r="AC87" s="9"/>
      <c r="AD87" s="41"/>
      <c r="AE87" s="9"/>
      <c r="AF87" s="9"/>
      <c r="AG87" s="9"/>
      <c r="AH87" s="9"/>
      <c r="AI87" s="9"/>
      <c r="AJ87" s="7">
        <v>14500</v>
      </c>
      <c r="AK87" s="41">
        <v>0</v>
      </c>
      <c r="AL87" s="7">
        <f t="shared" si="15"/>
        <v>0</v>
      </c>
      <c r="AM87" s="41">
        <v>0</v>
      </c>
      <c r="AN87" s="9">
        <v>30720</v>
      </c>
      <c r="AO87" s="41"/>
      <c r="AP87" s="41">
        <v>6900</v>
      </c>
      <c r="AQ87" s="41"/>
      <c r="AR87" s="41"/>
      <c r="AS87" s="41"/>
      <c r="AT87" s="41"/>
      <c r="AU87" s="41">
        <v>0</v>
      </c>
      <c r="AV87" s="41"/>
      <c r="AW87" s="7">
        <f t="shared" si="16"/>
        <v>37620</v>
      </c>
      <c r="AX87" s="43"/>
      <c r="AY87" s="41"/>
      <c r="AZ87" s="41"/>
      <c r="BA87" s="41"/>
      <c r="BB87" s="41"/>
      <c r="BC87" s="41"/>
      <c r="BD87" s="41"/>
      <c r="BE87" s="7">
        <f t="shared" si="17"/>
        <v>0</v>
      </c>
      <c r="BF87" s="41">
        <v>0</v>
      </c>
      <c r="BG87" s="362">
        <v>66000</v>
      </c>
      <c r="BH87" s="363"/>
      <c r="BI87" s="364"/>
      <c r="BJ87" s="41"/>
      <c r="BK87" s="41">
        <v>8800</v>
      </c>
      <c r="BL87" s="41">
        <v>123000</v>
      </c>
      <c r="BM87" s="41"/>
      <c r="BN87" s="41"/>
      <c r="BO87" s="41"/>
      <c r="BP87" s="9"/>
      <c r="BQ87" s="41">
        <v>0</v>
      </c>
      <c r="BR87" s="9"/>
      <c r="BS87" s="9"/>
      <c r="BT87" s="41">
        <v>0</v>
      </c>
      <c r="BU87" s="7">
        <f t="shared" si="18"/>
        <v>197800</v>
      </c>
      <c r="BV87" s="43"/>
      <c r="BW87" s="41">
        <v>8430</v>
      </c>
      <c r="BX87" s="41"/>
      <c r="BY87" s="41"/>
      <c r="BZ87" s="41"/>
      <c r="CA87" s="41">
        <v>6000</v>
      </c>
      <c r="CB87" s="7">
        <f t="shared" si="19"/>
        <v>14430</v>
      </c>
      <c r="CC87" s="43"/>
      <c r="CD87" s="41">
        <v>0</v>
      </c>
      <c r="CE87" s="41"/>
      <c r="CF87" s="41"/>
      <c r="CG87" s="7">
        <f t="shared" si="20"/>
        <v>0</v>
      </c>
      <c r="CH87" s="62"/>
      <c r="CI87" s="9"/>
      <c r="CJ87" s="41"/>
      <c r="CK87" s="41"/>
      <c r="CL87" s="41"/>
      <c r="CM87" s="41"/>
      <c r="CN87" s="41"/>
      <c r="CO87" s="7">
        <f t="shared" si="21"/>
        <v>0</v>
      </c>
      <c r="CP87" s="62"/>
      <c r="CQ87" s="41"/>
      <c r="CR87" s="41"/>
      <c r="CS87" s="7">
        <v>33000</v>
      </c>
      <c r="CT87" s="43"/>
      <c r="CU87" s="7">
        <v>6210</v>
      </c>
      <c r="CV87" s="10">
        <f t="shared" si="11"/>
        <v>321480</v>
      </c>
    </row>
    <row r="88" spans="1:100" x14ac:dyDescent="0.25">
      <c r="A88" s="348"/>
      <c r="B88" s="2" t="s">
        <v>103</v>
      </c>
      <c r="C88" s="40"/>
      <c r="D88" s="41"/>
      <c r="E88" s="43"/>
      <c r="F88" s="41">
        <v>0</v>
      </c>
      <c r="G88" s="42"/>
      <c r="H88" s="7">
        <f t="shared" si="12"/>
        <v>0</v>
      </c>
      <c r="I88" s="43">
        <v>0</v>
      </c>
      <c r="J88" s="41"/>
      <c r="K88" s="41"/>
      <c r="L88" s="41"/>
      <c r="M88" s="41"/>
      <c r="N88" s="41"/>
      <c r="O88" s="7">
        <f t="shared" si="13"/>
        <v>0</v>
      </c>
      <c r="P88" s="62"/>
      <c r="Q88" s="41">
        <v>12220</v>
      </c>
      <c r="R88" s="41"/>
      <c r="S88" s="41">
        <v>200</v>
      </c>
      <c r="T88" s="7">
        <f t="shared" si="14"/>
        <v>12420</v>
      </c>
      <c r="U88" s="43"/>
      <c r="V88" s="9"/>
      <c r="W88" s="7">
        <v>7500</v>
      </c>
      <c r="X88" s="43"/>
      <c r="Y88" s="9"/>
      <c r="Z88" s="9"/>
      <c r="AA88" s="9"/>
      <c r="AB88" s="9"/>
      <c r="AC88" s="9"/>
      <c r="AD88" s="41"/>
      <c r="AE88" s="9"/>
      <c r="AF88" s="9"/>
      <c r="AG88" s="9"/>
      <c r="AH88" s="9"/>
      <c r="AI88" s="9"/>
      <c r="AJ88" s="7">
        <v>20900</v>
      </c>
      <c r="AK88" s="41">
        <v>0</v>
      </c>
      <c r="AL88" s="7">
        <f t="shared" si="15"/>
        <v>0</v>
      </c>
      <c r="AM88" s="41">
        <v>0</v>
      </c>
      <c r="AN88" s="9">
        <v>34910</v>
      </c>
      <c r="AO88" s="41"/>
      <c r="AP88" s="41">
        <v>4700</v>
      </c>
      <c r="AQ88" s="41"/>
      <c r="AR88" s="41"/>
      <c r="AS88" s="41"/>
      <c r="AT88" s="41"/>
      <c r="AU88" s="41">
        <v>0</v>
      </c>
      <c r="AV88" s="41"/>
      <c r="AW88" s="7">
        <f t="shared" si="16"/>
        <v>39610</v>
      </c>
      <c r="AX88" s="43"/>
      <c r="AY88" s="41"/>
      <c r="AZ88" s="41"/>
      <c r="BA88" s="41"/>
      <c r="BB88" s="41"/>
      <c r="BC88" s="41"/>
      <c r="BD88" s="41"/>
      <c r="BE88" s="7">
        <f t="shared" si="17"/>
        <v>0</v>
      </c>
      <c r="BF88" s="41">
        <v>0</v>
      </c>
      <c r="BG88" s="362">
        <v>61900</v>
      </c>
      <c r="BH88" s="363"/>
      <c r="BI88" s="364"/>
      <c r="BJ88" s="41"/>
      <c r="BK88" s="41">
        <v>10100</v>
      </c>
      <c r="BL88" s="41">
        <v>131000</v>
      </c>
      <c r="BM88" s="41"/>
      <c r="BN88" s="41"/>
      <c r="BO88" s="41"/>
      <c r="BP88" s="9"/>
      <c r="BQ88" s="41">
        <v>0</v>
      </c>
      <c r="BR88" s="9"/>
      <c r="BS88" s="9"/>
      <c r="BT88" s="41">
        <v>0</v>
      </c>
      <c r="BU88" s="7">
        <f t="shared" si="18"/>
        <v>203000</v>
      </c>
      <c r="BV88" s="43"/>
      <c r="BW88" s="41">
        <v>9030</v>
      </c>
      <c r="BX88" s="41"/>
      <c r="BY88" s="41"/>
      <c r="BZ88" s="41"/>
      <c r="CA88" s="41">
        <v>7120</v>
      </c>
      <c r="CB88" s="7">
        <f t="shared" si="19"/>
        <v>16150</v>
      </c>
      <c r="CC88" s="43"/>
      <c r="CD88" s="41">
        <v>0</v>
      </c>
      <c r="CE88" s="41"/>
      <c r="CF88" s="41"/>
      <c r="CG88" s="7">
        <f t="shared" si="20"/>
        <v>0</v>
      </c>
      <c r="CH88" s="62"/>
      <c r="CI88" s="9"/>
      <c r="CJ88" s="41"/>
      <c r="CK88" s="41"/>
      <c r="CL88" s="41"/>
      <c r="CM88" s="41"/>
      <c r="CN88" s="41"/>
      <c r="CO88" s="7">
        <f t="shared" si="21"/>
        <v>0</v>
      </c>
      <c r="CP88" s="62"/>
      <c r="CQ88" s="41"/>
      <c r="CR88" s="41"/>
      <c r="CS88" s="7">
        <v>35100</v>
      </c>
      <c r="CT88" s="43"/>
      <c r="CU88" s="7">
        <v>8670</v>
      </c>
      <c r="CV88" s="10">
        <f t="shared" si="11"/>
        <v>343350</v>
      </c>
    </row>
    <row r="89" spans="1:100" x14ac:dyDescent="0.25">
      <c r="A89" s="348"/>
      <c r="B89" s="2" t="s">
        <v>104</v>
      </c>
      <c r="C89" s="40"/>
      <c r="D89" s="41"/>
      <c r="E89" s="43"/>
      <c r="F89" s="41">
        <v>0</v>
      </c>
      <c r="G89" s="42"/>
      <c r="H89" s="7">
        <f t="shared" si="12"/>
        <v>0</v>
      </c>
      <c r="I89" s="43">
        <v>0</v>
      </c>
      <c r="J89" s="41"/>
      <c r="K89" s="41"/>
      <c r="L89" s="41"/>
      <c r="M89" s="41"/>
      <c r="N89" s="41"/>
      <c r="O89" s="7">
        <f t="shared" si="13"/>
        <v>0</v>
      </c>
      <c r="P89" s="62"/>
      <c r="Q89" s="41">
        <v>9230</v>
      </c>
      <c r="R89" s="41"/>
      <c r="S89" s="41">
        <v>560</v>
      </c>
      <c r="T89" s="7">
        <f t="shared" si="14"/>
        <v>9790</v>
      </c>
      <c r="U89" s="43"/>
      <c r="V89" s="9"/>
      <c r="W89" s="7">
        <v>8390</v>
      </c>
      <c r="X89" s="43"/>
      <c r="Y89" s="9"/>
      <c r="Z89" s="9"/>
      <c r="AA89" s="9"/>
      <c r="AB89" s="9"/>
      <c r="AC89" s="9"/>
      <c r="AD89" s="41"/>
      <c r="AE89" s="9"/>
      <c r="AF89" s="9"/>
      <c r="AG89" s="9"/>
      <c r="AH89" s="9"/>
      <c r="AI89" s="9"/>
      <c r="AJ89" s="7">
        <v>17240</v>
      </c>
      <c r="AK89" s="41">
        <v>0</v>
      </c>
      <c r="AL89" s="7">
        <f t="shared" si="15"/>
        <v>0</v>
      </c>
      <c r="AM89" s="41">
        <v>0</v>
      </c>
      <c r="AN89" s="9">
        <v>33330</v>
      </c>
      <c r="AO89" s="41"/>
      <c r="AP89" s="41">
        <v>5980</v>
      </c>
      <c r="AQ89" s="41"/>
      <c r="AR89" s="41"/>
      <c r="AS89" s="41"/>
      <c r="AT89" s="41"/>
      <c r="AU89" s="41">
        <v>0</v>
      </c>
      <c r="AV89" s="41"/>
      <c r="AW89" s="7">
        <f t="shared" si="16"/>
        <v>39310</v>
      </c>
      <c r="AX89" s="43"/>
      <c r="AY89" s="41"/>
      <c r="AZ89" s="41"/>
      <c r="BA89" s="41"/>
      <c r="BB89" s="41"/>
      <c r="BC89" s="41"/>
      <c r="BD89" s="41"/>
      <c r="BE89" s="7">
        <f t="shared" si="17"/>
        <v>0</v>
      </c>
      <c r="BF89" s="41">
        <v>0</v>
      </c>
      <c r="BG89" s="362">
        <v>72780</v>
      </c>
      <c r="BH89" s="363"/>
      <c r="BI89" s="364"/>
      <c r="BJ89" s="41"/>
      <c r="BK89" s="41">
        <v>9230</v>
      </c>
      <c r="BL89" s="41">
        <v>131920</v>
      </c>
      <c r="BM89" s="41"/>
      <c r="BN89" s="41"/>
      <c r="BO89" s="41"/>
      <c r="BP89" s="9"/>
      <c r="BQ89" s="41">
        <v>0</v>
      </c>
      <c r="BR89" s="9"/>
      <c r="BS89" s="9"/>
      <c r="BT89" s="41">
        <v>0</v>
      </c>
      <c r="BU89" s="7">
        <f t="shared" si="18"/>
        <v>213930</v>
      </c>
      <c r="BV89" s="43"/>
      <c r="BW89" s="41">
        <v>5920</v>
      </c>
      <c r="BX89" s="41"/>
      <c r="BY89" s="41"/>
      <c r="BZ89" s="41"/>
      <c r="CA89" s="41">
        <v>7520</v>
      </c>
      <c r="CB89" s="7">
        <f t="shared" si="19"/>
        <v>13440</v>
      </c>
      <c r="CC89" s="43"/>
      <c r="CD89" s="41">
        <v>0</v>
      </c>
      <c r="CE89" s="41"/>
      <c r="CF89" s="41"/>
      <c r="CG89" s="7">
        <f t="shared" si="20"/>
        <v>0</v>
      </c>
      <c r="CH89" s="62"/>
      <c r="CI89" s="9"/>
      <c r="CJ89" s="41"/>
      <c r="CK89" s="41"/>
      <c r="CL89" s="41"/>
      <c r="CM89" s="41"/>
      <c r="CN89" s="41"/>
      <c r="CO89" s="7">
        <f t="shared" si="21"/>
        <v>0</v>
      </c>
      <c r="CP89" s="62"/>
      <c r="CQ89" s="41"/>
      <c r="CR89" s="41"/>
      <c r="CS89" s="7">
        <v>41320</v>
      </c>
      <c r="CT89" s="43"/>
      <c r="CU89" s="7">
        <v>12800</v>
      </c>
      <c r="CV89" s="10">
        <f t="shared" si="11"/>
        <v>356220</v>
      </c>
    </row>
    <row r="90" spans="1:100" x14ac:dyDescent="0.25">
      <c r="A90" s="348"/>
      <c r="B90" s="2" t="s">
        <v>105</v>
      </c>
      <c r="C90" s="40"/>
      <c r="D90" s="41"/>
      <c r="E90" s="43"/>
      <c r="F90" s="41">
        <v>0</v>
      </c>
      <c r="G90" s="42"/>
      <c r="H90" s="7">
        <f t="shared" si="12"/>
        <v>0</v>
      </c>
      <c r="I90" s="43">
        <v>0</v>
      </c>
      <c r="J90" s="41"/>
      <c r="K90" s="41"/>
      <c r="L90" s="41"/>
      <c r="M90" s="41"/>
      <c r="N90" s="41"/>
      <c r="O90" s="7">
        <f t="shared" si="13"/>
        <v>0</v>
      </c>
      <c r="P90" s="62"/>
      <c r="Q90" s="41">
        <v>8480</v>
      </c>
      <c r="R90" s="41"/>
      <c r="S90" s="41">
        <v>870</v>
      </c>
      <c r="T90" s="7">
        <f t="shared" si="14"/>
        <v>9350</v>
      </c>
      <c r="U90" s="43"/>
      <c r="V90" s="9"/>
      <c r="W90" s="7">
        <v>7240</v>
      </c>
      <c r="X90" s="43"/>
      <c r="Y90" s="9"/>
      <c r="Z90" s="9"/>
      <c r="AA90" s="9"/>
      <c r="AB90" s="9"/>
      <c r="AC90" s="9"/>
      <c r="AD90" s="41"/>
      <c r="AE90" s="9"/>
      <c r="AF90" s="9"/>
      <c r="AG90" s="9"/>
      <c r="AH90" s="9"/>
      <c r="AI90" s="9"/>
      <c r="AJ90" s="7">
        <v>20030</v>
      </c>
      <c r="AK90" s="41">
        <v>0</v>
      </c>
      <c r="AL90" s="7">
        <f t="shared" si="15"/>
        <v>0</v>
      </c>
      <c r="AM90" s="41">
        <v>0</v>
      </c>
      <c r="AN90" s="9">
        <v>32350</v>
      </c>
      <c r="AO90" s="41"/>
      <c r="AP90" s="41">
        <v>7110</v>
      </c>
      <c r="AQ90" s="41"/>
      <c r="AR90" s="41"/>
      <c r="AS90" s="41"/>
      <c r="AT90" s="41"/>
      <c r="AU90" s="41">
        <v>0</v>
      </c>
      <c r="AV90" s="41"/>
      <c r="AW90" s="7">
        <f t="shared" si="16"/>
        <v>39460</v>
      </c>
      <c r="AX90" s="43"/>
      <c r="AY90" s="41"/>
      <c r="AZ90" s="41"/>
      <c r="BA90" s="41"/>
      <c r="BB90" s="41"/>
      <c r="BC90" s="41"/>
      <c r="BD90" s="41"/>
      <c r="BE90" s="7">
        <f t="shared" si="17"/>
        <v>0</v>
      </c>
      <c r="BF90" s="41">
        <v>0</v>
      </c>
      <c r="BG90" s="362">
        <v>57710</v>
      </c>
      <c r="BH90" s="363"/>
      <c r="BI90" s="364"/>
      <c r="BJ90" s="41"/>
      <c r="BK90" s="41">
        <v>10580</v>
      </c>
      <c r="BL90" s="41">
        <v>163530</v>
      </c>
      <c r="BM90" s="41"/>
      <c r="BN90" s="41"/>
      <c r="BO90" s="41"/>
      <c r="BP90" s="9"/>
      <c r="BQ90" s="41">
        <v>0</v>
      </c>
      <c r="BR90" s="9"/>
      <c r="BS90" s="9"/>
      <c r="BT90" s="41">
        <v>0</v>
      </c>
      <c r="BU90" s="7">
        <f t="shared" si="18"/>
        <v>231820</v>
      </c>
      <c r="BV90" s="43"/>
      <c r="BW90" s="41">
        <v>6830</v>
      </c>
      <c r="BX90" s="41"/>
      <c r="BY90" s="41"/>
      <c r="BZ90" s="41"/>
      <c r="CA90" s="41">
        <v>7280</v>
      </c>
      <c r="CB90" s="7">
        <f t="shared" si="19"/>
        <v>14110</v>
      </c>
      <c r="CC90" s="43"/>
      <c r="CD90" s="41">
        <v>0</v>
      </c>
      <c r="CE90" s="41"/>
      <c r="CF90" s="41"/>
      <c r="CG90" s="7">
        <f t="shared" si="20"/>
        <v>0</v>
      </c>
      <c r="CH90" s="62"/>
      <c r="CI90" s="9"/>
      <c r="CJ90" s="41"/>
      <c r="CK90" s="41"/>
      <c r="CL90" s="41"/>
      <c r="CM90" s="41"/>
      <c r="CN90" s="41"/>
      <c r="CO90" s="7">
        <f t="shared" si="21"/>
        <v>0</v>
      </c>
      <c r="CP90" s="62"/>
      <c r="CQ90" s="41"/>
      <c r="CR90" s="41"/>
      <c r="CS90" s="7">
        <v>42280</v>
      </c>
      <c r="CT90" s="43"/>
      <c r="CU90" s="7">
        <v>13790</v>
      </c>
      <c r="CV90" s="10">
        <f t="shared" si="11"/>
        <v>378080</v>
      </c>
    </row>
    <row r="91" spans="1:100" x14ac:dyDescent="0.25">
      <c r="A91" s="348"/>
      <c r="B91" s="2" t="s">
        <v>106</v>
      </c>
      <c r="C91" s="40"/>
      <c r="D91" s="41"/>
      <c r="E91" s="43"/>
      <c r="F91" s="41">
        <v>0</v>
      </c>
      <c r="G91" s="42"/>
      <c r="H91" s="7">
        <f t="shared" si="12"/>
        <v>0</v>
      </c>
      <c r="I91" s="43">
        <v>0</v>
      </c>
      <c r="J91" s="41"/>
      <c r="K91" s="41"/>
      <c r="L91" s="41"/>
      <c r="M91" s="41"/>
      <c r="N91" s="41"/>
      <c r="O91" s="7">
        <f t="shared" si="13"/>
        <v>0</v>
      </c>
      <c r="P91" s="62"/>
      <c r="Q91" s="41">
        <v>10010</v>
      </c>
      <c r="R91" s="41"/>
      <c r="S91" s="41">
        <v>700</v>
      </c>
      <c r="T91" s="7">
        <f t="shared" si="14"/>
        <v>10710</v>
      </c>
      <c r="U91" s="43"/>
      <c r="V91" s="9"/>
      <c r="W91" s="7">
        <v>4200</v>
      </c>
      <c r="X91" s="43"/>
      <c r="Y91" s="9"/>
      <c r="Z91" s="9"/>
      <c r="AA91" s="9"/>
      <c r="AB91" s="9"/>
      <c r="AC91" s="9"/>
      <c r="AD91" s="41"/>
      <c r="AE91" s="9"/>
      <c r="AF91" s="9"/>
      <c r="AG91" s="9"/>
      <c r="AH91" s="9"/>
      <c r="AI91" s="9"/>
      <c r="AJ91" s="7">
        <v>21500</v>
      </c>
      <c r="AK91" s="41">
        <v>0</v>
      </c>
      <c r="AL91" s="7">
        <f t="shared" si="15"/>
        <v>0</v>
      </c>
      <c r="AM91" s="41">
        <v>0</v>
      </c>
      <c r="AN91" s="9">
        <v>22740</v>
      </c>
      <c r="AO91" s="41"/>
      <c r="AP91" s="41">
        <v>13500</v>
      </c>
      <c r="AQ91" s="41"/>
      <c r="AR91" s="41"/>
      <c r="AS91" s="41"/>
      <c r="AT91" s="41"/>
      <c r="AU91" s="41">
        <v>0</v>
      </c>
      <c r="AV91" s="41"/>
      <c r="AW91" s="7">
        <f t="shared" si="16"/>
        <v>36240</v>
      </c>
      <c r="AX91" s="43"/>
      <c r="AY91" s="41"/>
      <c r="AZ91" s="41"/>
      <c r="BA91" s="41"/>
      <c r="BB91" s="41"/>
      <c r="BC91" s="41"/>
      <c r="BD91" s="41"/>
      <c r="BE91" s="7">
        <f t="shared" si="17"/>
        <v>0</v>
      </c>
      <c r="BF91" s="41">
        <v>0</v>
      </c>
      <c r="BG91" s="362">
        <v>67000</v>
      </c>
      <c r="BH91" s="363"/>
      <c r="BI91" s="364"/>
      <c r="BJ91" s="41"/>
      <c r="BK91" s="41">
        <v>13100</v>
      </c>
      <c r="BL91" s="41">
        <v>142900</v>
      </c>
      <c r="BM91" s="41"/>
      <c r="BN91" s="41"/>
      <c r="BO91" s="41"/>
      <c r="BP91" s="9"/>
      <c r="BQ91" s="41">
        <v>0</v>
      </c>
      <c r="BR91" s="9"/>
      <c r="BS91" s="9"/>
      <c r="BT91" s="41">
        <v>0</v>
      </c>
      <c r="BU91" s="7">
        <f t="shared" si="18"/>
        <v>223000</v>
      </c>
      <c r="BV91" s="43"/>
      <c r="BW91" s="41">
        <v>5610</v>
      </c>
      <c r="BX91" s="41"/>
      <c r="BY91" s="41"/>
      <c r="BZ91" s="41"/>
      <c r="CA91" s="41">
        <v>5830</v>
      </c>
      <c r="CB91" s="7">
        <f t="shared" si="19"/>
        <v>11440</v>
      </c>
      <c r="CC91" s="43"/>
      <c r="CD91" s="41">
        <v>0</v>
      </c>
      <c r="CE91" s="41"/>
      <c r="CF91" s="41"/>
      <c r="CG91" s="7">
        <f t="shared" si="20"/>
        <v>0</v>
      </c>
      <c r="CH91" s="62"/>
      <c r="CI91" s="9"/>
      <c r="CJ91" s="41"/>
      <c r="CK91" s="41"/>
      <c r="CL91" s="41"/>
      <c r="CM91" s="41"/>
      <c r="CN91" s="41"/>
      <c r="CO91" s="7">
        <f t="shared" si="21"/>
        <v>0</v>
      </c>
      <c r="CP91" s="62"/>
      <c r="CQ91" s="41"/>
      <c r="CR91" s="41"/>
      <c r="CS91" s="7">
        <v>43900</v>
      </c>
      <c r="CT91" s="43"/>
      <c r="CU91" s="7">
        <v>11660</v>
      </c>
      <c r="CV91" s="10">
        <f t="shared" si="11"/>
        <v>362650</v>
      </c>
    </row>
    <row r="92" spans="1:100" x14ac:dyDescent="0.25">
      <c r="A92" s="348"/>
      <c r="B92" s="2" t="s">
        <v>107</v>
      </c>
      <c r="C92" s="40"/>
      <c r="D92" s="41"/>
      <c r="E92" s="43"/>
      <c r="F92" s="41">
        <v>0</v>
      </c>
      <c r="G92" s="42"/>
      <c r="H92" s="7">
        <f t="shared" si="12"/>
        <v>0</v>
      </c>
      <c r="I92" s="43">
        <v>0</v>
      </c>
      <c r="J92" s="41"/>
      <c r="K92" s="41"/>
      <c r="L92" s="41"/>
      <c r="M92" s="41"/>
      <c r="N92" s="41"/>
      <c r="O92" s="7">
        <f t="shared" si="13"/>
        <v>0</v>
      </c>
      <c r="P92" s="62"/>
      <c r="Q92" s="41">
        <v>9480</v>
      </c>
      <c r="R92" s="41"/>
      <c r="S92" s="41">
        <v>1240</v>
      </c>
      <c r="T92" s="7">
        <f t="shared" si="14"/>
        <v>10720</v>
      </c>
      <c r="U92" s="43"/>
      <c r="V92" s="9"/>
      <c r="W92" s="7">
        <v>4620</v>
      </c>
      <c r="X92" s="43"/>
      <c r="Y92" s="9"/>
      <c r="Z92" s="9"/>
      <c r="AA92" s="9"/>
      <c r="AB92" s="9"/>
      <c r="AC92" s="9"/>
      <c r="AD92" s="41"/>
      <c r="AE92" s="9"/>
      <c r="AF92" s="9"/>
      <c r="AG92" s="9"/>
      <c r="AH92" s="9"/>
      <c r="AI92" s="9"/>
      <c r="AJ92" s="7">
        <v>30210</v>
      </c>
      <c r="AK92" s="41">
        <v>0</v>
      </c>
      <c r="AL92" s="7">
        <f t="shared" si="15"/>
        <v>0</v>
      </c>
      <c r="AM92" s="41">
        <v>0</v>
      </c>
      <c r="AN92" s="9">
        <v>32220</v>
      </c>
      <c r="AO92" s="41"/>
      <c r="AP92" s="41">
        <v>6210</v>
      </c>
      <c r="AQ92" s="41"/>
      <c r="AR92" s="41"/>
      <c r="AS92" s="41"/>
      <c r="AT92" s="41"/>
      <c r="AU92" s="41">
        <v>0</v>
      </c>
      <c r="AV92" s="41"/>
      <c r="AW92" s="7">
        <f t="shared" si="16"/>
        <v>38430</v>
      </c>
      <c r="AX92" s="43"/>
      <c r="AY92" s="41"/>
      <c r="AZ92" s="41"/>
      <c r="BA92" s="41"/>
      <c r="BB92" s="41"/>
      <c r="BC92" s="41"/>
      <c r="BD92" s="41"/>
      <c r="BE92" s="7">
        <f t="shared" si="17"/>
        <v>0</v>
      </c>
      <c r="BF92" s="41">
        <v>0</v>
      </c>
      <c r="BG92" s="362">
        <v>71560</v>
      </c>
      <c r="BH92" s="363"/>
      <c r="BI92" s="364"/>
      <c r="BJ92" s="41"/>
      <c r="BK92" s="41">
        <v>14310</v>
      </c>
      <c r="BL92" s="41">
        <v>155210</v>
      </c>
      <c r="BM92" s="41"/>
      <c r="BN92" s="41"/>
      <c r="BO92" s="41"/>
      <c r="BP92" s="9"/>
      <c r="BQ92" s="41">
        <v>0</v>
      </c>
      <c r="BR92" s="9"/>
      <c r="BS92" s="9"/>
      <c r="BT92" s="41">
        <v>0</v>
      </c>
      <c r="BU92" s="7">
        <f t="shared" si="18"/>
        <v>241080</v>
      </c>
      <c r="BV92" s="43"/>
      <c r="BW92" s="41">
        <v>4730</v>
      </c>
      <c r="BX92" s="41"/>
      <c r="BY92" s="41"/>
      <c r="BZ92" s="41"/>
      <c r="CA92" s="41">
        <v>3490</v>
      </c>
      <c r="CB92" s="7">
        <f t="shared" si="19"/>
        <v>8220</v>
      </c>
      <c r="CC92" s="43"/>
      <c r="CD92" s="41">
        <v>0</v>
      </c>
      <c r="CE92" s="41"/>
      <c r="CF92" s="41"/>
      <c r="CG92" s="7">
        <f t="shared" si="20"/>
        <v>0</v>
      </c>
      <c r="CH92" s="62"/>
      <c r="CI92" s="9"/>
      <c r="CJ92" s="41"/>
      <c r="CK92" s="41"/>
      <c r="CL92" s="41"/>
      <c r="CM92" s="41"/>
      <c r="CN92" s="41"/>
      <c r="CO92" s="7">
        <f t="shared" si="21"/>
        <v>0</v>
      </c>
      <c r="CP92" s="62"/>
      <c r="CQ92" s="41"/>
      <c r="CR92" s="41"/>
      <c r="CS92" s="7">
        <v>41160</v>
      </c>
      <c r="CT92" s="43"/>
      <c r="CU92" s="7">
        <v>11560</v>
      </c>
      <c r="CV92" s="10">
        <f t="shared" si="11"/>
        <v>386000</v>
      </c>
    </row>
    <row r="93" spans="1:100" x14ac:dyDescent="0.25">
      <c r="A93" s="348"/>
      <c r="B93" s="2" t="s">
        <v>108</v>
      </c>
      <c r="C93" s="40"/>
      <c r="D93" s="41"/>
      <c r="E93" s="43"/>
      <c r="F93" s="41">
        <v>0</v>
      </c>
      <c r="G93" s="42"/>
      <c r="H93" s="7">
        <f t="shared" si="12"/>
        <v>0</v>
      </c>
      <c r="I93" s="43">
        <v>0</v>
      </c>
      <c r="J93" s="41"/>
      <c r="K93" s="41"/>
      <c r="L93" s="41"/>
      <c r="M93" s="41"/>
      <c r="N93" s="41"/>
      <c r="O93" s="7">
        <f t="shared" si="13"/>
        <v>0</v>
      </c>
      <c r="P93" s="62"/>
      <c r="Q93" s="41">
        <v>7480</v>
      </c>
      <c r="R93" s="41"/>
      <c r="S93" s="41">
        <v>870</v>
      </c>
      <c r="T93" s="7">
        <f t="shared" si="14"/>
        <v>8350</v>
      </c>
      <c r="U93" s="43"/>
      <c r="V93" s="9"/>
      <c r="W93" s="7">
        <v>2180</v>
      </c>
      <c r="X93" s="43"/>
      <c r="Y93" s="9"/>
      <c r="Z93" s="9"/>
      <c r="AA93" s="9"/>
      <c r="AB93" s="9"/>
      <c r="AC93" s="9"/>
      <c r="AD93" s="41"/>
      <c r="AE93" s="9"/>
      <c r="AF93" s="9"/>
      <c r="AG93" s="9"/>
      <c r="AH93" s="9"/>
      <c r="AI93" s="9"/>
      <c r="AJ93" s="7">
        <v>15850</v>
      </c>
      <c r="AK93" s="41">
        <v>0</v>
      </c>
      <c r="AL93" s="7">
        <f t="shared" si="15"/>
        <v>0</v>
      </c>
      <c r="AM93" s="41">
        <v>0</v>
      </c>
      <c r="AN93" s="9">
        <v>32250</v>
      </c>
      <c r="AO93" s="41"/>
      <c r="AP93" s="41">
        <v>3850</v>
      </c>
      <c r="AQ93" s="41"/>
      <c r="AR93" s="41"/>
      <c r="AS93" s="41"/>
      <c r="AT93" s="41"/>
      <c r="AU93" s="41">
        <v>0</v>
      </c>
      <c r="AV93" s="41"/>
      <c r="AW93" s="7">
        <f t="shared" si="16"/>
        <v>36100</v>
      </c>
      <c r="AX93" s="43"/>
      <c r="AY93" s="41"/>
      <c r="AZ93" s="41"/>
      <c r="BA93" s="41"/>
      <c r="BB93" s="41"/>
      <c r="BC93" s="41"/>
      <c r="BD93" s="41"/>
      <c r="BE93" s="7">
        <f t="shared" si="17"/>
        <v>0</v>
      </c>
      <c r="BF93" s="41">
        <v>0</v>
      </c>
      <c r="BG93" s="362">
        <v>71320</v>
      </c>
      <c r="BH93" s="363"/>
      <c r="BI93" s="364"/>
      <c r="BJ93" s="41"/>
      <c r="BK93" s="41">
        <v>16260</v>
      </c>
      <c r="BL93" s="41">
        <v>147540</v>
      </c>
      <c r="BM93" s="41"/>
      <c r="BN93" s="41"/>
      <c r="BO93" s="41"/>
      <c r="BP93" s="9"/>
      <c r="BQ93" s="41">
        <v>0</v>
      </c>
      <c r="BR93" s="9"/>
      <c r="BS93" s="9"/>
      <c r="BT93" s="41">
        <v>0</v>
      </c>
      <c r="BU93" s="7">
        <f t="shared" si="18"/>
        <v>235120</v>
      </c>
      <c r="BV93" s="43"/>
      <c r="BW93" s="41">
        <v>6070</v>
      </c>
      <c r="BX93" s="41"/>
      <c r="BY93" s="41"/>
      <c r="BZ93" s="41"/>
      <c r="CA93" s="41">
        <v>3230</v>
      </c>
      <c r="CB93" s="7">
        <f t="shared" si="19"/>
        <v>9300</v>
      </c>
      <c r="CC93" s="43"/>
      <c r="CD93" s="41">
        <v>0</v>
      </c>
      <c r="CE93" s="41"/>
      <c r="CF93" s="41"/>
      <c r="CG93" s="7">
        <f t="shared" si="20"/>
        <v>0</v>
      </c>
      <c r="CH93" s="62"/>
      <c r="CI93" s="9"/>
      <c r="CJ93" s="41"/>
      <c r="CK93" s="41"/>
      <c r="CL93" s="41"/>
      <c r="CM93" s="41"/>
      <c r="CN93" s="41"/>
      <c r="CO93" s="7">
        <f t="shared" si="21"/>
        <v>0</v>
      </c>
      <c r="CP93" s="62"/>
      <c r="CQ93" s="41"/>
      <c r="CR93" s="41"/>
      <c r="CS93" s="7">
        <v>51650</v>
      </c>
      <c r="CT93" s="43"/>
      <c r="CU93" s="7">
        <v>11690</v>
      </c>
      <c r="CV93" s="10">
        <f t="shared" si="11"/>
        <v>370240</v>
      </c>
    </row>
    <row r="94" spans="1:100" x14ac:dyDescent="0.25">
      <c r="A94" s="348"/>
      <c r="B94" s="2" t="s">
        <v>109</v>
      </c>
      <c r="C94" s="40"/>
      <c r="D94" s="41"/>
      <c r="E94" s="43"/>
      <c r="F94" s="41">
        <v>0</v>
      </c>
      <c r="G94" s="42"/>
      <c r="H94" s="7">
        <f t="shared" si="12"/>
        <v>0</v>
      </c>
      <c r="I94" s="43">
        <v>0</v>
      </c>
      <c r="J94" s="41"/>
      <c r="K94" s="41"/>
      <c r="L94" s="41"/>
      <c r="M94" s="41"/>
      <c r="N94" s="41"/>
      <c r="O94" s="7">
        <f t="shared" si="13"/>
        <v>0</v>
      </c>
      <c r="P94" s="62"/>
      <c r="Q94" s="41">
        <v>10020</v>
      </c>
      <c r="R94" s="41"/>
      <c r="S94" s="41">
        <v>1470</v>
      </c>
      <c r="T94" s="7">
        <f t="shared" si="14"/>
        <v>11490</v>
      </c>
      <c r="U94" s="43"/>
      <c r="V94" s="9"/>
      <c r="W94" s="7">
        <v>4950</v>
      </c>
      <c r="X94" s="43"/>
      <c r="Y94" s="9"/>
      <c r="Z94" s="9"/>
      <c r="AA94" s="9"/>
      <c r="AB94" s="9"/>
      <c r="AC94" s="9"/>
      <c r="AD94" s="41"/>
      <c r="AE94" s="9"/>
      <c r="AF94" s="9"/>
      <c r="AG94" s="9"/>
      <c r="AH94" s="9"/>
      <c r="AI94" s="9"/>
      <c r="AJ94" s="7">
        <v>6800</v>
      </c>
      <c r="AK94" s="41">
        <v>0</v>
      </c>
      <c r="AL94" s="7">
        <f t="shared" si="15"/>
        <v>0</v>
      </c>
      <c r="AM94" s="41">
        <v>0</v>
      </c>
      <c r="AN94" s="9">
        <v>27020</v>
      </c>
      <c r="AO94" s="41"/>
      <c r="AP94" s="41">
        <v>6300</v>
      </c>
      <c r="AQ94" s="41"/>
      <c r="AR94" s="41"/>
      <c r="AS94" s="41"/>
      <c r="AT94" s="41"/>
      <c r="AU94" s="41">
        <v>0</v>
      </c>
      <c r="AV94" s="41"/>
      <c r="AW94" s="7">
        <f t="shared" si="16"/>
        <v>33320</v>
      </c>
      <c r="AX94" s="43"/>
      <c r="AY94" s="41"/>
      <c r="AZ94" s="41"/>
      <c r="BA94" s="41"/>
      <c r="BB94" s="41"/>
      <c r="BC94" s="41"/>
      <c r="BD94" s="41"/>
      <c r="BE94" s="7">
        <f t="shared" si="17"/>
        <v>0</v>
      </c>
      <c r="BF94" s="41">
        <v>0</v>
      </c>
      <c r="BG94" s="362">
        <v>85420</v>
      </c>
      <c r="BH94" s="363"/>
      <c r="BI94" s="364"/>
      <c r="BJ94" s="41"/>
      <c r="BK94" s="41">
        <v>11130</v>
      </c>
      <c r="BL94" s="41">
        <v>167650</v>
      </c>
      <c r="BM94" s="41"/>
      <c r="BN94" s="41"/>
      <c r="BO94" s="41"/>
      <c r="BP94" s="9"/>
      <c r="BQ94" s="41">
        <v>0</v>
      </c>
      <c r="BR94" s="9"/>
      <c r="BS94" s="9"/>
      <c r="BT94" s="41">
        <v>0</v>
      </c>
      <c r="BU94" s="7">
        <f t="shared" si="18"/>
        <v>264200</v>
      </c>
      <c r="BV94" s="43"/>
      <c r="BW94" s="41">
        <v>4340</v>
      </c>
      <c r="BX94" s="41"/>
      <c r="BY94" s="41"/>
      <c r="BZ94" s="41"/>
      <c r="CA94" s="41">
        <v>6560</v>
      </c>
      <c r="CB94" s="7">
        <f t="shared" si="19"/>
        <v>10900</v>
      </c>
      <c r="CC94" s="43"/>
      <c r="CD94" s="41">
        <v>0</v>
      </c>
      <c r="CE94" s="41"/>
      <c r="CF94" s="41"/>
      <c r="CG94" s="7">
        <f t="shared" si="20"/>
        <v>0</v>
      </c>
      <c r="CH94" s="62"/>
      <c r="CI94" s="9"/>
      <c r="CJ94" s="41"/>
      <c r="CK94" s="41"/>
      <c r="CL94" s="41"/>
      <c r="CM94" s="41"/>
      <c r="CN94" s="41"/>
      <c r="CO94" s="7">
        <f t="shared" si="21"/>
        <v>0</v>
      </c>
      <c r="CP94" s="62"/>
      <c r="CQ94" s="41"/>
      <c r="CR94" s="41"/>
      <c r="CS94" s="7">
        <v>49420</v>
      </c>
      <c r="CT94" s="43"/>
      <c r="CU94" s="7">
        <v>9010</v>
      </c>
      <c r="CV94" s="10">
        <f t="shared" si="11"/>
        <v>390090</v>
      </c>
    </row>
    <row r="95" spans="1:100" x14ac:dyDescent="0.25">
      <c r="A95" s="348"/>
      <c r="B95" s="2" t="s">
        <v>110</v>
      </c>
      <c r="C95" s="40"/>
      <c r="D95" s="41"/>
      <c r="E95" s="43"/>
      <c r="F95" s="41">
        <v>0</v>
      </c>
      <c r="G95" s="42"/>
      <c r="H95" s="7">
        <f t="shared" si="12"/>
        <v>0</v>
      </c>
      <c r="I95" s="43">
        <v>0</v>
      </c>
      <c r="J95" s="41"/>
      <c r="K95" s="41"/>
      <c r="L95" s="41"/>
      <c r="M95" s="41"/>
      <c r="N95" s="41"/>
      <c r="O95" s="7">
        <f t="shared" si="13"/>
        <v>0</v>
      </c>
      <c r="P95" s="62"/>
      <c r="Q95" s="41">
        <v>10360</v>
      </c>
      <c r="R95" s="41"/>
      <c r="S95" s="41">
        <v>1700</v>
      </c>
      <c r="T95" s="7">
        <f t="shared" si="14"/>
        <v>12060</v>
      </c>
      <c r="U95" s="43"/>
      <c r="V95" s="9"/>
      <c r="W95" s="7">
        <v>3220</v>
      </c>
      <c r="X95" s="43"/>
      <c r="Y95" s="9"/>
      <c r="Z95" s="9"/>
      <c r="AA95" s="9"/>
      <c r="AB95" s="9"/>
      <c r="AC95" s="9"/>
      <c r="AD95" s="41"/>
      <c r="AE95" s="9"/>
      <c r="AF95" s="9"/>
      <c r="AG95" s="9"/>
      <c r="AH95" s="9"/>
      <c r="AI95" s="9"/>
      <c r="AJ95" s="7">
        <v>7480</v>
      </c>
      <c r="AK95" s="41">
        <v>0</v>
      </c>
      <c r="AL95" s="7">
        <f t="shared" si="15"/>
        <v>0</v>
      </c>
      <c r="AM95" s="41">
        <v>0</v>
      </c>
      <c r="AN95" s="9">
        <v>30440</v>
      </c>
      <c r="AO95" s="41"/>
      <c r="AP95" s="41">
        <v>5820</v>
      </c>
      <c r="AQ95" s="41"/>
      <c r="AR95" s="41"/>
      <c r="AS95" s="41"/>
      <c r="AT95" s="41"/>
      <c r="AU95" s="41">
        <v>0</v>
      </c>
      <c r="AV95" s="41"/>
      <c r="AW95" s="7">
        <f t="shared" si="16"/>
        <v>36260</v>
      </c>
      <c r="AX95" s="43"/>
      <c r="AY95" s="41"/>
      <c r="AZ95" s="41"/>
      <c r="BA95" s="41"/>
      <c r="BB95" s="41"/>
      <c r="BC95" s="41"/>
      <c r="BD95" s="41"/>
      <c r="BE95" s="7">
        <f t="shared" si="17"/>
        <v>0</v>
      </c>
      <c r="BF95" s="41">
        <v>0</v>
      </c>
      <c r="BG95" s="362">
        <v>104060</v>
      </c>
      <c r="BH95" s="363"/>
      <c r="BI95" s="364"/>
      <c r="BJ95" s="41"/>
      <c r="BK95" s="41">
        <v>12310</v>
      </c>
      <c r="BL95" s="41">
        <v>180430</v>
      </c>
      <c r="BM95" s="41"/>
      <c r="BN95" s="41"/>
      <c r="BO95" s="41"/>
      <c r="BP95" s="9"/>
      <c r="BQ95" s="41">
        <v>0</v>
      </c>
      <c r="BR95" s="9"/>
      <c r="BS95" s="9"/>
      <c r="BT95" s="41">
        <v>0</v>
      </c>
      <c r="BU95" s="7">
        <f t="shared" si="18"/>
        <v>296800</v>
      </c>
      <c r="BV95" s="43"/>
      <c r="BW95" s="41">
        <v>3700</v>
      </c>
      <c r="BX95" s="41"/>
      <c r="BY95" s="41"/>
      <c r="BZ95" s="41"/>
      <c r="CA95" s="41">
        <v>4400</v>
      </c>
      <c r="CB95" s="7">
        <f t="shared" si="19"/>
        <v>8100</v>
      </c>
      <c r="CC95" s="43"/>
      <c r="CD95" s="41">
        <v>0</v>
      </c>
      <c r="CE95" s="41"/>
      <c r="CF95" s="41"/>
      <c r="CG95" s="7">
        <f t="shared" si="20"/>
        <v>0</v>
      </c>
      <c r="CH95" s="62"/>
      <c r="CI95" s="9"/>
      <c r="CJ95" s="41"/>
      <c r="CK95" s="41"/>
      <c r="CL95" s="41"/>
      <c r="CM95" s="41"/>
      <c r="CN95" s="41"/>
      <c r="CO95" s="7">
        <f t="shared" si="21"/>
        <v>0</v>
      </c>
      <c r="CP95" s="62"/>
      <c r="CQ95" s="41"/>
      <c r="CR95" s="41"/>
      <c r="CS95" s="7">
        <v>57730</v>
      </c>
      <c r="CT95" s="43"/>
      <c r="CU95" s="7">
        <v>14140</v>
      </c>
      <c r="CV95" s="10">
        <f t="shared" si="11"/>
        <v>435790</v>
      </c>
    </row>
    <row r="96" spans="1:100" x14ac:dyDescent="0.25">
      <c r="A96" s="348"/>
      <c r="B96" s="2" t="s">
        <v>111</v>
      </c>
      <c r="C96" s="40"/>
      <c r="D96" s="41"/>
      <c r="E96" s="43"/>
      <c r="F96" s="41">
        <v>0</v>
      </c>
      <c r="G96" s="42"/>
      <c r="H96" s="7">
        <f t="shared" si="12"/>
        <v>0</v>
      </c>
      <c r="I96" s="43">
        <v>0</v>
      </c>
      <c r="J96" s="41"/>
      <c r="K96" s="41"/>
      <c r="L96" s="41"/>
      <c r="M96" s="41"/>
      <c r="N96" s="41"/>
      <c r="O96" s="7">
        <f t="shared" si="13"/>
        <v>0</v>
      </c>
      <c r="P96" s="62"/>
      <c r="Q96" s="41">
        <v>8820</v>
      </c>
      <c r="R96" s="41"/>
      <c r="S96" s="41">
        <v>870</v>
      </c>
      <c r="T96" s="7">
        <f t="shared" si="14"/>
        <v>9690</v>
      </c>
      <c r="U96" s="43"/>
      <c r="V96" s="9"/>
      <c r="W96" s="7">
        <v>1860</v>
      </c>
      <c r="X96" s="43"/>
      <c r="Y96" s="9"/>
      <c r="Z96" s="9"/>
      <c r="AA96" s="9"/>
      <c r="AB96" s="9"/>
      <c r="AC96" s="9"/>
      <c r="AD96" s="41"/>
      <c r="AE96" s="9"/>
      <c r="AF96" s="9"/>
      <c r="AG96" s="9"/>
      <c r="AH96" s="9"/>
      <c r="AI96" s="9"/>
      <c r="AJ96" s="7">
        <v>6210</v>
      </c>
      <c r="AK96" s="41">
        <v>0</v>
      </c>
      <c r="AL96" s="7">
        <f t="shared" si="15"/>
        <v>0</v>
      </c>
      <c r="AM96" s="41">
        <v>0</v>
      </c>
      <c r="AN96" s="9">
        <v>34560</v>
      </c>
      <c r="AO96" s="41"/>
      <c r="AP96" s="41">
        <v>7670</v>
      </c>
      <c r="AQ96" s="41"/>
      <c r="AR96" s="41"/>
      <c r="AS96" s="41"/>
      <c r="AT96" s="41"/>
      <c r="AU96" s="41">
        <v>0</v>
      </c>
      <c r="AV96" s="41"/>
      <c r="AW96" s="7">
        <f t="shared" si="16"/>
        <v>42230</v>
      </c>
      <c r="AX96" s="43"/>
      <c r="AY96" s="41"/>
      <c r="AZ96" s="41"/>
      <c r="BA96" s="41"/>
      <c r="BB96" s="41"/>
      <c r="BC96" s="41"/>
      <c r="BD96" s="41"/>
      <c r="BE96" s="7">
        <f t="shared" si="17"/>
        <v>0</v>
      </c>
      <c r="BF96" s="41">
        <v>0</v>
      </c>
      <c r="BG96" s="362">
        <v>83390</v>
      </c>
      <c r="BH96" s="363"/>
      <c r="BI96" s="364"/>
      <c r="BJ96" s="41"/>
      <c r="BK96" s="41">
        <v>13220</v>
      </c>
      <c r="BL96" s="41">
        <v>154790</v>
      </c>
      <c r="BM96" s="41"/>
      <c r="BN96" s="41"/>
      <c r="BO96" s="41"/>
      <c r="BP96" s="9"/>
      <c r="BQ96" s="41">
        <v>0</v>
      </c>
      <c r="BR96" s="9"/>
      <c r="BS96" s="9"/>
      <c r="BT96" s="41">
        <v>0</v>
      </c>
      <c r="BU96" s="7">
        <f t="shared" si="18"/>
        <v>251400</v>
      </c>
      <c r="BV96" s="43"/>
      <c r="BW96" s="41">
        <v>3930</v>
      </c>
      <c r="BX96" s="41"/>
      <c r="BY96" s="41"/>
      <c r="BZ96" s="41"/>
      <c r="CA96" s="41">
        <v>6450</v>
      </c>
      <c r="CB96" s="7">
        <f t="shared" si="19"/>
        <v>10380</v>
      </c>
      <c r="CC96" s="43"/>
      <c r="CD96" s="41">
        <v>0</v>
      </c>
      <c r="CE96" s="41"/>
      <c r="CF96" s="41"/>
      <c r="CG96" s="7">
        <f t="shared" si="20"/>
        <v>0</v>
      </c>
      <c r="CH96" s="62"/>
      <c r="CI96" s="9"/>
      <c r="CJ96" s="41"/>
      <c r="CK96" s="41"/>
      <c r="CL96" s="41"/>
      <c r="CM96" s="41"/>
      <c r="CN96" s="41"/>
      <c r="CO96" s="7">
        <f t="shared" si="21"/>
        <v>0</v>
      </c>
      <c r="CP96" s="62"/>
      <c r="CQ96" s="41"/>
      <c r="CR96" s="41"/>
      <c r="CS96" s="7">
        <v>49780</v>
      </c>
      <c r="CT96" s="43"/>
      <c r="CU96" s="7">
        <v>11660</v>
      </c>
      <c r="CV96" s="10">
        <f t="shared" si="11"/>
        <v>383210</v>
      </c>
    </row>
    <row r="97" spans="1:100" ht="15.75" thickBot="1" x14ac:dyDescent="0.3">
      <c r="A97" s="349"/>
      <c r="B97" s="3" t="s">
        <v>112</v>
      </c>
      <c r="C97" s="44"/>
      <c r="D97" s="45"/>
      <c r="E97" s="47"/>
      <c r="F97" s="45">
        <v>0</v>
      </c>
      <c r="G97" s="46"/>
      <c r="H97" s="11">
        <f t="shared" si="12"/>
        <v>0</v>
      </c>
      <c r="I97" s="47">
        <v>0</v>
      </c>
      <c r="J97" s="45"/>
      <c r="K97" s="45"/>
      <c r="L97" s="45"/>
      <c r="M97" s="45"/>
      <c r="N97" s="45"/>
      <c r="O97" s="11">
        <f t="shared" si="13"/>
        <v>0</v>
      </c>
      <c r="P97" s="63"/>
      <c r="Q97" s="45">
        <v>7450</v>
      </c>
      <c r="R97" s="45"/>
      <c r="S97" s="45">
        <v>470</v>
      </c>
      <c r="T97" s="11">
        <f t="shared" si="14"/>
        <v>7920</v>
      </c>
      <c r="U97" s="47"/>
      <c r="V97" s="13"/>
      <c r="W97" s="11">
        <v>2760</v>
      </c>
      <c r="X97" s="47"/>
      <c r="Y97" s="13"/>
      <c r="Z97" s="13"/>
      <c r="AA97" s="13"/>
      <c r="AB97" s="13"/>
      <c r="AC97" s="13"/>
      <c r="AD97" s="45"/>
      <c r="AE97" s="13"/>
      <c r="AF97" s="13"/>
      <c r="AG97" s="13"/>
      <c r="AH97" s="13"/>
      <c r="AI97" s="13"/>
      <c r="AJ97" s="11">
        <v>5580</v>
      </c>
      <c r="AK97" s="45">
        <v>0</v>
      </c>
      <c r="AL97" s="11">
        <f t="shared" si="15"/>
        <v>0</v>
      </c>
      <c r="AM97" s="45">
        <v>0</v>
      </c>
      <c r="AN97" s="13">
        <v>25520</v>
      </c>
      <c r="AO97" s="45"/>
      <c r="AP97" s="45">
        <v>15380</v>
      </c>
      <c r="AQ97" s="45"/>
      <c r="AR97" s="45"/>
      <c r="AS97" s="45"/>
      <c r="AT97" s="45"/>
      <c r="AU97" s="45">
        <v>0</v>
      </c>
      <c r="AV97" s="45"/>
      <c r="AW97" s="11">
        <f t="shared" si="16"/>
        <v>40900</v>
      </c>
      <c r="AX97" s="47"/>
      <c r="AY97" s="45"/>
      <c r="AZ97" s="45"/>
      <c r="BA97" s="45"/>
      <c r="BB97" s="45"/>
      <c r="BC97" s="45"/>
      <c r="BD97" s="45"/>
      <c r="BE97" s="11">
        <f t="shared" si="17"/>
        <v>0</v>
      </c>
      <c r="BF97" s="45">
        <v>0</v>
      </c>
      <c r="BG97" s="365">
        <v>70910</v>
      </c>
      <c r="BH97" s="366"/>
      <c r="BI97" s="367"/>
      <c r="BJ97" s="45"/>
      <c r="BK97" s="45">
        <v>6250</v>
      </c>
      <c r="BL97" s="45">
        <v>135880</v>
      </c>
      <c r="BM97" s="45"/>
      <c r="BN97" s="45"/>
      <c r="BO97" s="45"/>
      <c r="BP97" s="13"/>
      <c r="BQ97" s="45">
        <v>0</v>
      </c>
      <c r="BR97" s="13"/>
      <c r="BS97" s="13"/>
      <c r="BT97" s="45">
        <v>0</v>
      </c>
      <c r="BU97" s="11">
        <f t="shared" si="18"/>
        <v>213040</v>
      </c>
      <c r="BV97" s="47"/>
      <c r="BW97" s="45">
        <v>6840</v>
      </c>
      <c r="BX97" s="45"/>
      <c r="BY97" s="45"/>
      <c r="BZ97" s="45"/>
      <c r="CA97" s="45">
        <v>2160</v>
      </c>
      <c r="CB97" s="11">
        <f t="shared" si="19"/>
        <v>9000</v>
      </c>
      <c r="CC97" s="47"/>
      <c r="CD97" s="45">
        <v>0</v>
      </c>
      <c r="CE97" s="45"/>
      <c r="CF97" s="45"/>
      <c r="CG97" s="11">
        <f t="shared" si="20"/>
        <v>0</v>
      </c>
      <c r="CH97" s="63"/>
      <c r="CI97" s="13"/>
      <c r="CJ97" s="45"/>
      <c r="CK97" s="45"/>
      <c r="CL97" s="45"/>
      <c r="CM97" s="45"/>
      <c r="CN97" s="45"/>
      <c r="CO97" s="11">
        <f t="shared" si="21"/>
        <v>0</v>
      </c>
      <c r="CP97" s="63"/>
      <c r="CQ97" s="45"/>
      <c r="CR97" s="45"/>
      <c r="CS97" s="11">
        <v>50780</v>
      </c>
      <c r="CT97" s="47"/>
      <c r="CU97" s="11">
        <v>11710</v>
      </c>
      <c r="CV97" s="15">
        <f t="shared" si="11"/>
        <v>341690</v>
      </c>
    </row>
    <row r="98" spans="1:100" ht="15" customHeight="1" x14ac:dyDescent="0.25">
      <c r="A98" s="347" t="s">
        <v>157</v>
      </c>
      <c r="B98" s="33" t="s">
        <v>101</v>
      </c>
      <c r="C98" s="34"/>
      <c r="D98" s="35"/>
      <c r="E98" s="52"/>
      <c r="F98" s="35">
        <v>0</v>
      </c>
      <c r="G98" s="36"/>
      <c r="H98" s="20">
        <f t="shared" si="12"/>
        <v>0</v>
      </c>
      <c r="I98" s="52">
        <v>0</v>
      </c>
      <c r="J98" s="35"/>
      <c r="K98" s="35"/>
      <c r="L98" s="35"/>
      <c r="M98" s="35"/>
      <c r="N98" s="35"/>
      <c r="O98" s="20">
        <f t="shared" si="13"/>
        <v>0</v>
      </c>
      <c r="P98" s="61"/>
      <c r="Q98" s="35">
        <v>10550</v>
      </c>
      <c r="R98" s="35"/>
      <c r="S98" s="35">
        <v>130</v>
      </c>
      <c r="T98" s="20">
        <f t="shared" si="14"/>
        <v>10680</v>
      </c>
      <c r="U98" s="52"/>
      <c r="V98" s="22"/>
      <c r="W98" s="20">
        <v>3450</v>
      </c>
      <c r="X98" s="52"/>
      <c r="Y98" s="22"/>
      <c r="Z98" s="22"/>
      <c r="AA98" s="22"/>
      <c r="AB98" s="22"/>
      <c r="AC98" s="22"/>
      <c r="AD98" s="35"/>
      <c r="AE98" s="22"/>
      <c r="AF98" s="22"/>
      <c r="AG98" s="22"/>
      <c r="AH98" s="22"/>
      <c r="AI98" s="22"/>
      <c r="AJ98" s="20">
        <v>24930</v>
      </c>
      <c r="AK98" s="35">
        <v>0</v>
      </c>
      <c r="AL98" s="20">
        <f t="shared" si="15"/>
        <v>0</v>
      </c>
      <c r="AM98" s="35">
        <v>0</v>
      </c>
      <c r="AN98" s="22">
        <v>35240</v>
      </c>
      <c r="AO98" s="35"/>
      <c r="AP98" s="35">
        <v>7430</v>
      </c>
      <c r="AQ98" s="35"/>
      <c r="AR98" s="35"/>
      <c r="AS98" s="35"/>
      <c r="AT98" s="35"/>
      <c r="AU98" s="35">
        <v>0</v>
      </c>
      <c r="AV98" s="35"/>
      <c r="AW98" s="20">
        <f t="shared" si="16"/>
        <v>42670</v>
      </c>
      <c r="AX98" s="52"/>
      <c r="AY98" s="35"/>
      <c r="AZ98" s="35"/>
      <c r="BA98" s="35"/>
      <c r="BB98" s="35"/>
      <c r="BC98" s="35"/>
      <c r="BD98" s="35"/>
      <c r="BE98" s="20">
        <f t="shared" si="17"/>
        <v>0</v>
      </c>
      <c r="BF98" s="35">
        <v>0</v>
      </c>
      <c r="BG98" s="359">
        <v>74910</v>
      </c>
      <c r="BH98" s="360"/>
      <c r="BI98" s="361"/>
      <c r="BJ98" s="35"/>
      <c r="BK98" s="35">
        <v>12300</v>
      </c>
      <c r="BL98" s="35">
        <v>134500</v>
      </c>
      <c r="BM98" s="35"/>
      <c r="BN98" s="35"/>
      <c r="BO98" s="35"/>
      <c r="BP98" s="22"/>
      <c r="BQ98" s="35">
        <v>0</v>
      </c>
      <c r="BR98" s="22"/>
      <c r="BS98" s="22"/>
      <c r="BT98" s="35">
        <v>0</v>
      </c>
      <c r="BU98" s="20">
        <f t="shared" si="18"/>
        <v>221710</v>
      </c>
      <c r="BV98" s="52"/>
      <c r="BW98" s="35">
        <v>8650</v>
      </c>
      <c r="BX98" s="35"/>
      <c r="BY98" s="35"/>
      <c r="BZ98" s="35"/>
      <c r="CA98" s="35">
        <v>3950</v>
      </c>
      <c r="CB98" s="20">
        <f t="shared" si="19"/>
        <v>12600</v>
      </c>
      <c r="CC98" s="52"/>
      <c r="CD98" s="35">
        <v>0</v>
      </c>
      <c r="CE98" s="35"/>
      <c r="CF98" s="35"/>
      <c r="CG98" s="20">
        <f t="shared" si="20"/>
        <v>0</v>
      </c>
      <c r="CH98" s="61"/>
      <c r="CI98" s="22"/>
      <c r="CJ98" s="35"/>
      <c r="CK98" s="35"/>
      <c r="CL98" s="35"/>
      <c r="CM98" s="35"/>
      <c r="CN98" s="35"/>
      <c r="CO98" s="20">
        <f t="shared" si="21"/>
        <v>0</v>
      </c>
      <c r="CP98" s="61"/>
      <c r="CQ98" s="35"/>
      <c r="CR98" s="35"/>
      <c r="CS98" s="20">
        <v>58580</v>
      </c>
      <c r="CT98" s="52"/>
      <c r="CU98" s="20">
        <v>6880</v>
      </c>
      <c r="CV98" s="23">
        <f t="shared" si="11"/>
        <v>381500</v>
      </c>
    </row>
    <row r="99" spans="1:100" x14ac:dyDescent="0.25">
      <c r="A99" s="348"/>
      <c r="B99" s="2" t="s">
        <v>102</v>
      </c>
      <c r="C99" s="40"/>
      <c r="D99" s="41"/>
      <c r="E99" s="43"/>
      <c r="F99" s="41">
        <v>0</v>
      </c>
      <c r="G99" s="42"/>
      <c r="H99" s="7">
        <f t="shared" si="12"/>
        <v>0</v>
      </c>
      <c r="I99" s="43">
        <v>0</v>
      </c>
      <c r="J99" s="41"/>
      <c r="K99" s="41"/>
      <c r="L99" s="41"/>
      <c r="M99" s="41"/>
      <c r="N99" s="41"/>
      <c r="O99" s="7">
        <f t="shared" si="13"/>
        <v>0</v>
      </c>
      <c r="P99" s="62"/>
      <c r="Q99" s="41">
        <v>10030</v>
      </c>
      <c r="R99" s="41"/>
      <c r="S99" s="41">
        <v>170</v>
      </c>
      <c r="T99" s="7">
        <f t="shared" si="14"/>
        <v>10200</v>
      </c>
      <c r="U99" s="43"/>
      <c r="V99" s="9"/>
      <c r="W99" s="7">
        <v>5190</v>
      </c>
      <c r="X99" s="43"/>
      <c r="Y99" s="9"/>
      <c r="Z99" s="9"/>
      <c r="AA99" s="9"/>
      <c r="AB99" s="9"/>
      <c r="AC99" s="9"/>
      <c r="AD99" s="41"/>
      <c r="AE99" s="9"/>
      <c r="AF99" s="9"/>
      <c r="AG99" s="9"/>
      <c r="AH99" s="9"/>
      <c r="AI99" s="9"/>
      <c r="AJ99" s="7">
        <v>12430</v>
      </c>
      <c r="AK99" s="41">
        <v>0</v>
      </c>
      <c r="AL99" s="7">
        <f t="shared" si="15"/>
        <v>0</v>
      </c>
      <c r="AM99" s="41">
        <v>0</v>
      </c>
      <c r="AN99" s="9">
        <v>29300</v>
      </c>
      <c r="AO99" s="41"/>
      <c r="AP99" s="41">
        <v>5390</v>
      </c>
      <c r="AQ99" s="41"/>
      <c r="AR99" s="41"/>
      <c r="AS99" s="41"/>
      <c r="AT99" s="41"/>
      <c r="AU99" s="41">
        <v>0</v>
      </c>
      <c r="AV99" s="41"/>
      <c r="AW99" s="7">
        <f t="shared" si="16"/>
        <v>34690</v>
      </c>
      <c r="AX99" s="43"/>
      <c r="AY99" s="41"/>
      <c r="AZ99" s="41"/>
      <c r="BA99" s="41"/>
      <c r="BB99" s="41"/>
      <c r="BC99" s="41"/>
      <c r="BD99" s="41"/>
      <c r="BE99" s="7">
        <f t="shared" si="17"/>
        <v>0</v>
      </c>
      <c r="BF99" s="41">
        <v>0</v>
      </c>
      <c r="BG99" s="362">
        <v>72060</v>
      </c>
      <c r="BH99" s="363"/>
      <c r="BI99" s="364"/>
      <c r="BJ99" s="41"/>
      <c r="BK99" s="41">
        <v>11060</v>
      </c>
      <c r="BL99" s="41">
        <v>128710</v>
      </c>
      <c r="BM99" s="41"/>
      <c r="BN99" s="41"/>
      <c r="BO99" s="41"/>
      <c r="BP99" s="9"/>
      <c r="BQ99" s="41">
        <v>0</v>
      </c>
      <c r="BR99" s="9"/>
      <c r="BS99" s="9"/>
      <c r="BT99" s="41">
        <v>0</v>
      </c>
      <c r="BU99" s="7">
        <f t="shared" si="18"/>
        <v>211830</v>
      </c>
      <c r="BV99" s="43"/>
      <c r="BW99" s="41">
        <v>5280</v>
      </c>
      <c r="BX99" s="41"/>
      <c r="BY99" s="41"/>
      <c r="BZ99" s="41"/>
      <c r="CA99" s="41">
        <v>4340</v>
      </c>
      <c r="CB99" s="7">
        <f t="shared" si="19"/>
        <v>9620</v>
      </c>
      <c r="CC99" s="43"/>
      <c r="CD99" s="41">
        <v>0</v>
      </c>
      <c r="CE99" s="41"/>
      <c r="CF99" s="41"/>
      <c r="CG99" s="7">
        <f t="shared" si="20"/>
        <v>0</v>
      </c>
      <c r="CH99" s="62"/>
      <c r="CI99" s="9"/>
      <c r="CJ99" s="41"/>
      <c r="CK99" s="41"/>
      <c r="CL99" s="41"/>
      <c r="CM99" s="41"/>
      <c r="CN99" s="41"/>
      <c r="CO99" s="7">
        <f t="shared" si="21"/>
        <v>0</v>
      </c>
      <c r="CP99" s="62"/>
      <c r="CQ99" s="41"/>
      <c r="CR99" s="41"/>
      <c r="CS99" s="7">
        <v>47320</v>
      </c>
      <c r="CT99" s="43"/>
      <c r="CU99" s="7">
        <v>10900</v>
      </c>
      <c r="CV99" s="10">
        <f t="shared" si="11"/>
        <v>342180</v>
      </c>
    </row>
    <row r="100" spans="1:100" x14ac:dyDescent="0.25">
      <c r="A100" s="348"/>
      <c r="B100" s="2" t="s">
        <v>103</v>
      </c>
      <c r="C100" s="40"/>
      <c r="D100" s="41"/>
      <c r="E100" s="43"/>
      <c r="F100" s="41">
        <v>0</v>
      </c>
      <c r="G100" s="42"/>
      <c r="H100" s="7">
        <f t="shared" si="12"/>
        <v>0</v>
      </c>
      <c r="I100" s="43">
        <v>0</v>
      </c>
      <c r="J100" s="41"/>
      <c r="K100" s="41"/>
      <c r="L100" s="41"/>
      <c r="M100" s="41"/>
      <c r="N100" s="41"/>
      <c r="O100" s="7">
        <f t="shared" si="13"/>
        <v>0</v>
      </c>
      <c r="P100" s="62"/>
      <c r="Q100" s="41">
        <v>10750</v>
      </c>
      <c r="R100" s="41"/>
      <c r="S100" s="41">
        <v>1500</v>
      </c>
      <c r="T100" s="7">
        <f t="shared" si="14"/>
        <v>12250</v>
      </c>
      <c r="U100" s="43"/>
      <c r="V100" s="9"/>
      <c r="W100" s="7">
        <v>6600</v>
      </c>
      <c r="X100" s="43"/>
      <c r="Y100" s="9"/>
      <c r="Z100" s="9"/>
      <c r="AA100" s="9"/>
      <c r="AB100" s="9"/>
      <c r="AC100" s="9"/>
      <c r="AD100" s="41"/>
      <c r="AE100" s="9"/>
      <c r="AF100" s="9"/>
      <c r="AG100" s="9"/>
      <c r="AH100" s="9"/>
      <c r="AI100" s="9"/>
      <c r="AJ100" s="7">
        <v>20030</v>
      </c>
      <c r="AK100" s="41">
        <v>0</v>
      </c>
      <c r="AL100" s="7">
        <f t="shared" si="15"/>
        <v>0</v>
      </c>
      <c r="AM100" s="41">
        <v>0</v>
      </c>
      <c r="AN100" s="9">
        <v>28670</v>
      </c>
      <c r="AO100" s="41"/>
      <c r="AP100" s="41">
        <v>11230</v>
      </c>
      <c r="AQ100" s="41"/>
      <c r="AR100" s="41"/>
      <c r="AS100" s="41"/>
      <c r="AT100" s="41"/>
      <c r="AU100" s="41">
        <v>0</v>
      </c>
      <c r="AV100" s="41"/>
      <c r="AW100" s="7">
        <f t="shared" si="16"/>
        <v>39900</v>
      </c>
      <c r="AX100" s="43"/>
      <c r="AY100" s="41"/>
      <c r="AZ100" s="41"/>
      <c r="BA100" s="41"/>
      <c r="BB100" s="41"/>
      <c r="BC100" s="41"/>
      <c r="BD100" s="41"/>
      <c r="BE100" s="7">
        <f t="shared" si="17"/>
        <v>0</v>
      </c>
      <c r="BF100" s="41">
        <v>0</v>
      </c>
      <c r="BG100" s="362">
        <v>79290</v>
      </c>
      <c r="BH100" s="363"/>
      <c r="BI100" s="364"/>
      <c r="BJ100" s="41"/>
      <c r="BK100" s="41">
        <v>5610</v>
      </c>
      <c r="BL100" s="41">
        <v>164120</v>
      </c>
      <c r="BM100" s="41"/>
      <c r="BN100" s="41"/>
      <c r="BO100" s="41"/>
      <c r="BP100" s="9"/>
      <c r="BQ100" s="41">
        <v>0</v>
      </c>
      <c r="BR100" s="9"/>
      <c r="BS100" s="9"/>
      <c r="BT100" s="41">
        <v>0</v>
      </c>
      <c r="BU100" s="7">
        <f t="shared" si="18"/>
        <v>249020</v>
      </c>
      <c r="BV100" s="43"/>
      <c r="BW100" s="41">
        <v>5130</v>
      </c>
      <c r="BX100" s="41"/>
      <c r="BY100" s="41"/>
      <c r="BZ100" s="41"/>
      <c r="CA100" s="41">
        <v>3950</v>
      </c>
      <c r="CB100" s="7">
        <f t="shared" si="19"/>
        <v>9080</v>
      </c>
      <c r="CC100" s="43"/>
      <c r="CD100" s="41">
        <v>0</v>
      </c>
      <c r="CE100" s="41"/>
      <c r="CF100" s="41"/>
      <c r="CG100" s="7">
        <f t="shared" si="20"/>
        <v>0</v>
      </c>
      <c r="CH100" s="62"/>
      <c r="CI100" s="9"/>
      <c r="CJ100" s="41"/>
      <c r="CK100" s="41"/>
      <c r="CL100" s="41"/>
      <c r="CM100" s="41"/>
      <c r="CN100" s="41"/>
      <c r="CO100" s="7">
        <f t="shared" si="21"/>
        <v>0</v>
      </c>
      <c r="CP100" s="62"/>
      <c r="CQ100" s="41"/>
      <c r="CR100" s="41"/>
      <c r="CS100" s="7">
        <v>47430</v>
      </c>
      <c r="CT100" s="43"/>
      <c r="CU100" s="7">
        <v>14610</v>
      </c>
      <c r="CV100" s="10">
        <f t="shared" si="11"/>
        <v>398920</v>
      </c>
    </row>
    <row r="101" spans="1:100" x14ac:dyDescent="0.25">
      <c r="A101" s="348"/>
      <c r="B101" s="2" t="s">
        <v>104</v>
      </c>
      <c r="C101" s="40"/>
      <c r="D101" s="41"/>
      <c r="E101" s="43"/>
      <c r="F101" s="41">
        <v>0</v>
      </c>
      <c r="G101" s="42"/>
      <c r="H101" s="7">
        <f t="shared" si="12"/>
        <v>0</v>
      </c>
      <c r="I101" s="43">
        <v>0</v>
      </c>
      <c r="J101" s="41"/>
      <c r="K101" s="41"/>
      <c r="L101" s="41"/>
      <c r="M101" s="41"/>
      <c r="N101" s="41"/>
      <c r="O101" s="7">
        <f t="shared" si="13"/>
        <v>0</v>
      </c>
      <c r="P101" s="62"/>
      <c r="Q101" s="41">
        <v>8920</v>
      </c>
      <c r="R101" s="41"/>
      <c r="S101" s="41">
        <v>770</v>
      </c>
      <c r="T101" s="7">
        <f t="shared" si="14"/>
        <v>9690</v>
      </c>
      <c r="U101" s="43"/>
      <c r="V101" s="9"/>
      <c r="W101" s="7">
        <v>5810</v>
      </c>
      <c r="X101" s="43"/>
      <c r="Y101" s="9"/>
      <c r="Z101" s="9"/>
      <c r="AA101" s="9"/>
      <c r="AB101" s="9"/>
      <c r="AC101" s="9"/>
      <c r="AD101" s="41"/>
      <c r="AE101" s="9"/>
      <c r="AF101" s="9"/>
      <c r="AG101" s="9"/>
      <c r="AH101" s="9"/>
      <c r="AI101" s="9"/>
      <c r="AJ101" s="7">
        <v>15840</v>
      </c>
      <c r="AK101" s="41">
        <v>0</v>
      </c>
      <c r="AL101" s="7">
        <f t="shared" si="15"/>
        <v>0</v>
      </c>
      <c r="AM101" s="41">
        <v>0</v>
      </c>
      <c r="AN101" s="9">
        <v>30620</v>
      </c>
      <c r="AO101" s="41"/>
      <c r="AP101" s="41">
        <v>11910</v>
      </c>
      <c r="AQ101" s="41"/>
      <c r="AR101" s="41"/>
      <c r="AS101" s="41"/>
      <c r="AT101" s="41"/>
      <c r="AU101" s="41">
        <v>0</v>
      </c>
      <c r="AV101" s="41"/>
      <c r="AW101" s="7">
        <f t="shared" si="16"/>
        <v>42530</v>
      </c>
      <c r="AX101" s="43"/>
      <c r="AY101" s="41"/>
      <c r="AZ101" s="41"/>
      <c r="BA101" s="41"/>
      <c r="BB101" s="41"/>
      <c r="BC101" s="41"/>
      <c r="BD101" s="41"/>
      <c r="BE101" s="7">
        <f t="shared" si="17"/>
        <v>0</v>
      </c>
      <c r="BF101" s="41">
        <v>0</v>
      </c>
      <c r="BG101" s="362">
        <v>73040</v>
      </c>
      <c r="BH101" s="363"/>
      <c r="BI101" s="364"/>
      <c r="BJ101" s="41"/>
      <c r="BK101" s="41">
        <v>22000</v>
      </c>
      <c r="BL101" s="41">
        <v>147870</v>
      </c>
      <c r="BM101" s="41"/>
      <c r="BN101" s="41"/>
      <c r="BO101" s="41"/>
      <c r="BP101" s="9"/>
      <c r="BQ101" s="41">
        <v>0</v>
      </c>
      <c r="BR101" s="9"/>
      <c r="BS101" s="9"/>
      <c r="BT101" s="41">
        <v>0</v>
      </c>
      <c r="BU101" s="7">
        <f t="shared" si="18"/>
        <v>242910</v>
      </c>
      <c r="BV101" s="43"/>
      <c r="BW101" s="41">
        <v>4380</v>
      </c>
      <c r="BX101" s="41"/>
      <c r="BY101" s="41"/>
      <c r="BZ101" s="41"/>
      <c r="CA101" s="41">
        <v>2610</v>
      </c>
      <c r="CB101" s="7">
        <f t="shared" si="19"/>
        <v>6990</v>
      </c>
      <c r="CC101" s="43"/>
      <c r="CD101" s="41">
        <v>0</v>
      </c>
      <c r="CE101" s="41"/>
      <c r="CF101" s="41"/>
      <c r="CG101" s="7">
        <f t="shared" si="20"/>
        <v>0</v>
      </c>
      <c r="CH101" s="62"/>
      <c r="CI101" s="9"/>
      <c r="CJ101" s="41"/>
      <c r="CK101" s="41"/>
      <c r="CL101" s="41"/>
      <c r="CM101" s="41"/>
      <c r="CN101" s="41"/>
      <c r="CO101" s="7">
        <f t="shared" si="21"/>
        <v>0</v>
      </c>
      <c r="CP101" s="62"/>
      <c r="CQ101" s="41"/>
      <c r="CR101" s="41"/>
      <c r="CS101" s="7">
        <v>49010</v>
      </c>
      <c r="CT101" s="43"/>
      <c r="CU101" s="7">
        <v>13210</v>
      </c>
      <c r="CV101" s="10">
        <f t="shared" si="11"/>
        <v>385990</v>
      </c>
    </row>
    <row r="102" spans="1:100" x14ac:dyDescent="0.25">
      <c r="A102" s="348"/>
      <c r="B102" s="2" t="s">
        <v>105</v>
      </c>
      <c r="C102" s="40"/>
      <c r="D102" s="41"/>
      <c r="E102" s="43"/>
      <c r="F102" s="41">
        <v>0</v>
      </c>
      <c r="G102" s="42"/>
      <c r="H102" s="7">
        <f t="shared" si="12"/>
        <v>0</v>
      </c>
      <c r="I102" s="43">
        <v>0</v>
      </c>
      <c r="J102" s="41"/>
      <c r="K102" s="41"/>
      <c r="L102" s="41"/>
      <c r="M102" s="41"/>
      <c r="N102" s="41"/>
      <c r="O102" s="7">
        <f t="shared" si="13"/>
        <v>0</v>
      </c>
      <c r="P102" s="62"/>
      <c r="Q102" s="41">
        <v>9440</v>
      </c>
      <c r="R102" s="41"/>
      <c r="S102" s="41">
        <v>920</v>
      </c>
      <c r="T102" s="7">
        <f t="shared" si="14"/>
        <v>10360</v>
      </c>
      <c r="U102" s="43"/>
      <c r="V102" s="9"/>
      <c r="W102" s="7">
        <v>6590</v>
      </c>
      <c r="X102" s="43"/>
      <c r="Y102" s="9"/>
      <c r="Z102" s="9"/>
      <c r="AA102" s="9"/>
      <c r="AB102" s="9"/>
      <c r="AC102" s="9"/>
      <c r="AD102" s="41"/>
      <c r="AE102" s="9"/>
      <c r="AF102" s="9"/>
      <c r="AG102" s="9"/>
      <c r="AH102" s="9"/>
      <c r="AI102" s="9"/>
      <c r="AJ102" s="7">
        <v>23060</v>
      </c>
      <c r="AK102" s="41">
        <v>0</v>
      </c>
      <c r="AL102" s="7">
        <f t="shared" si="15"/>
        <v>0</v>
      </c>
      <c r="AM102" s="41">
        <v>0</v>
      </c>
      <c r="AN102" s="9">
        <v>26600</v>
      </c>
      <c r="AO102" s="41"/>
      <c r="AP102" s="41">
        <v>10720</v>
      </c>
      <c r="AQ102" s="41"/>
      <c r="AR102" s="41"/>
      <c r="AS102" s="41"/>
      <c r="AT102" s="41"/>
      <c r="AU102" s="41">
        <v>0</v>
      </c>
      <c r="AV102" s="41"/>
      <c r="AW102" s="7">
        <f t="shared" si="16"/>
        <v>37320</v>
      </c>
      <c r="AX102" s="43"/>
      <c r="AY102" s="41"/>
      <c r="AZ102" s="41"/>
      <c r="BA102" s="41"/>
      <c r="BB102" s="41"/>
      <c r="BC102" s="41"/>
      <c r="BD102" s="41"/>
      <c r="BE102" s="7">
        <f t="shared" si="17"/>
        <v>0</v>
      </c>
      <c r="BF102" s="41">
        <v>0</v>
      </c>
      <c r="BG102" s="362">
        <v>75600</v>
      </c>
      <c r="BH102" s="363"/>
      <c r="BI102" s="364"/>
      <c r="BJ102" s="41"/>
      <c r="BK102" s="41">
        <v>14290</v>
      </c>
      <c r="BL102" s="41">
        <v>160130</v>
      </c>
      <c r="BM102" s="41"/>
      <c r="BN102" s="41"/>
      <c r="BO102" s="41"/>
      <c r="BP102" s="9"/>
      <c r="BQ102" s="41">
        <v>0</v>
      </c>
      <c r="BR102" s="9"/>
      <c r="BS102" s="9"/>
      <c r="BT102" s="41">
        <v>0</v>
      </c>
      <c r="BU102" s="7">
        <f t="shared" si="18"/>
        <v>250020</v>
      </c>
      <c r="BV102" s="43"/>
      <c r="BW102" s="41">
        <v>3660</v>
      </c>
      <c r="BX102" s="41"/>
      <c r="BY102" s="41"/>
      <c r="BZ102" s="41"/>
      <c r="CA102" s="41">
        <v>2070</v>
      </c>
      <c r="CB102" s="7">
        <f t="shared" si="19"/>
        <v>5730</v>
      </c>
      <c r="CC102" s="43"/>
      <c r="CD102" s="41">
        <v>0</v>
      </c>
      <c r="CE102" s="41"/>
      <c r="CF102" s="41"/>
      <c r="CG102" s="7">
        <f t="shared" si="20"/>
        <v>0</v>
      </c>
      <c r="CH102" s="62"/>
      <c r="CI102" s="9"/>
      <c r="CJ102" s="41"/>
      <c r="CK102" s="41"/>
      <c r="CL102" s="41"/>
      <c r="CM102" s="41"/>
      <c r="CN102" s="41"/>
      <c r="CO102" s="7">
        <f t="shared" si="21"/>
        <v>0</v>
      </c>
      <c r="CP102" s="62"/>
      <c r="CQ102" s="41"/>
      <c r="CR102" s="41"/>
      <c r="CS102" s="7">
        <v>57410</v>
      </c>
      <c r="CT102" s="43"/>
      <c r="CU102" s="7">
        <v>12250</v>
      </c>
      <c r="CV102" s="10">
        <f t="shared" si="11"/>
        <v>402740</v>
      </c>
    </row>
    <row r="103" spans="1:100" x14ac:dyDescent="0.25">
      <c r="A103" s="348"/>
      <c r="B103" s="2" t="s">
        <v>106</v>
      </c>
      <c r="C103" s="40"/>
      <c r="D103" s="41"/>
      <c r="E103" s="43"/>
      <c r="F103" s="41">
        <v>0</v>
      </c>
      <c r="G103" s="42"/>
      <c r="H103" s="7">
        <f t="shared" si="12"/>
        <v>0</v>
      </c>
      <c r="I103" s="43">
        <v>0</v>
      </c>
      <c r="J103" s="41"/>
      <c r="K103" s="41"/>
      <c r="L103" s="41"/>
      <c r="M103" s="41"/>
      <c r="N103" s="41"/>
      <c r="O103" s="7">
        <f t="shared" si="13"/>
        <v>0</v>
      </c>
      <c r="P103" s="62"/>
      <c r="Q103" s="41">
        <v>9090</v>
      </c>
      <c r="R103" s="41"/>
      <c r="S103" s="41">
        <v>350</v>
      </c>
      <c r="T103" s="7">
        <f t="shared" si="14"/>
        <v>9440</v>
      </c>
      <c r="U103" s="43"/>
      <c r="V103" s="9"/>
      <c r="W103" s="7">
        <v>5270</v>
      </c>
      <c r="X103" s="43"/>
      <c r="Y103" s="9"/>
      <c r="Z103" s="9"/>
      <c r="AA103" s="9"/>
      <c r="AB103" s="9"/>
      <c r="AC103" s="9"/>
      <c r="AD103" s="41"/>
      <c r="AE103" s="9"/>
      <c r="AF103" s="9"/>
      <c r="AG103" s="9"/>
      <c r="AH103" s="9"/>
      <c r="AI103" s="9"/>
      <c r="AJ103" s="7">
        <v>20590</v>
      </c>
      <c r="AK103" s="41">
        <v>0</v>
      </c>
      <c r="AL103" s="7">
        <f t="shared" si="15"/>
        <v>0</v>
      </c>
      <c r="AM103" s="41">
        <v>0</v>
      </c>
      <c r="AN103" s="9">
        <v>23390</v>
      </c>
      <c r="AO103" s="41"/>
      <c r="AP103" s="41">
        <v>11880</v>
      </c>
      <c r="AQ103" s="41"/>
      <c r="AR103" s="41"/>
      <c r="AS103" s="41"/>
      <c r="AT103" s="41"/>
      <c r="AU103" s="41">
        <v>0</v>
      </c>
      <c r="AV103" s="41"/>
      <c r="AW103" s="7">
        <f t="shared" si="16"/>
        <v>35270</v>
      </c>
      <c r="AX103" s="43"/>
      <c r="AY103" s="41"/>
      <c r="AZ103" s="41"/>
      <c r="BA103" s="41"/>
      <c r="BB103" s="41"/>
      <c r="BC103" s="41"/>
      <c r="BD103" s="41"/>
      <c r="BE103" s="7">
        <f t="shared" si="17"/>
        <v>0</v>
      </c>
      <c r="BF103" s="41">
        <v>0</v>
      </c>
      <c r="BG103" s="362">
        <v>75610</v>
      </c>
      <c r="BH103" s="363"/>
      <c r="BI103" s="364"/>
      <c r="BJ103" s="41"/>
      <c r="BK103" s="41">
        <v>11930</v>
      </c>
      <c r="BL103" s="41">
        <v>171400</v>
      </c>
      <c r="BM103" s="41"/>
      <c r="BN103" s="41"/>
      <c r="BO103" s="41"/>
      <c r="BP103" s="9"/>
      <c r="BQ103" s="41">
        <v>0</v>
      </c>
      <c r="BR103" s="9"/>
      <c r="BS103" s="9"/>
      <c r="BT103" s="41">
        <v>0</v>
      </c>
      <c r="BU103" s="7">
        <f t="shared" si="18"/>
        <v>258940</v>
      </c>
      <c r="BV103" s="43"/>
      <c r="BW103" s="41">
        <v>3850</v>
      </c>
      <c r="BX103" s="41"/>
      <c r="BY103" s="41"/>
      <c r="BZ103" s="41"/>
      <c r="CA103" s="41">
        <v>2270</v>
      </c>
      <c r="CB103" s="7">
        <f t="shared" si="19"/>
        <v>6120</v>
      </c>
      <c r="CC103" s="43"/>
      <c r="CD103" s="41">
        <v>0</v>
      </c>
      <c r="CE103" s="41"/>
      <c r="CF103" s="41"/>
      <c r="CG103" s="7">
        <f t="shared" si="20"/>
        <v>0</v>
      </c>
      <c r="CH103" s="62"/>
      <c r="CI103" s="9"/>
      <c r="CJ103" s="41"/>
      <c r="CK103" s="41"/>
      <c r="CL103" s="41"/>
      <c r="CM103" s="41"/>
      <c r="CN103" s="41"/>
      <c r="CO103" s="7">
        <f t="shared" si="21"/>
        <v>0</v>
      </c>
      <c r="CP103" s="62"/>
      <c r="CQ103" s="41"/>
      <c r="CR103" s="41"/>
      <c r="CS103" s="7">
        <v>49530</v>
      </c>
      <c r="CT103" s="43"/>
      <c r="CU103" s="7">
        <v>9690</v>
      </c>
      <c r="CV103" s="10">
        <f t="shared" si="11"/>
        <v>394850</v>
      </c>
    </row>
    <row r="104" spans="1:100" x14ac:dyDescent="0.25">
      <c r="A104" s="348"/>
      <c r="B104" s="2" t="s">
        <v>107</v>
      </c>
      <c r="C104" s="40"/>
      <c r="D104" s="41"/>
      <c r="E104" s="43"/>
      <c r="F104" s="41">
        <v>0</v>
      </c>
      <c r="G104" s="42"/>
      <c r="H104" s="7">
        <f t="shared" si="12"/>
        <v>0</v>
      </c>
      <c r="I104" s="43">
        <v>0</v>
      </c>
      <c r="J104" s="41"/>
      <c r="K104" s="41"/>
      <c r="L104" s="41"/>
      <c r="M104" s="41"/>
      <c r="N104" s="41"/>
      <c r="O104" s="7">
        <f t="shared" si="13"/>
        <v>0</v>
      </c>
      <c r="P104" s="62"/>
      <c r="Q104" s="41">
        <v>10040</v>
      </c>
      <c r="R104" s="41"/>
      <c r="S104" s="41">
        <v>420</v>
      </c>
      <c r="T104" s="7">
        <f t="shared" si="14"/>
        <v>10460</v>
      </c>
      <c r="U104" s="43"/>
      <c r="V104" s="9"/>
      <c r="W104" s="7">
        <v>4210</v>
      </c>
      <c r="X104" s="43"/>
      <c r="Y104" s="9"/>
      <c r="Z104" s="9"/>
      <c r="AA104" s="9"/>
      <c r="AB104" s="9"/>
      <c r="AC104" s="9"/>
      <c r="AD104" s="41"/>
      <c r="AE104" s="9"/>
      <c r="AF104" s="9"/>
      <c r="AG104" s="9"/>
      <c r="AH104" s="9"/>
      <c r="AI104" s="9"/>
      <c r="AJ104" s="7">
        <v>13160</v>
      </c>
      <c r="AK104" s="41">
        <v>0</v>
      </c>
      <c r="AL104" s="7">
        <f t="shared" si="15"/>
        <v>0</v>
      </c>
      <c r="AM104" s="41">
        <v>0</v>
      </c>
      <c r="AN104" s="9">
        <v>28910</v>
      </c>
      <c r="AO104" s="41"/>
      <c r="AP104" s="41">
        <v>7810</v>
      </c>
      <c r="AQ104" s="41"/>
      <c r="AR104" s="41"/>
      <c r="AS104" s="41"/>
      <c r="AT104" s="41"/>
      <c r="AU104" s="41">
        <v>0</v>
      </c>
      <c r="AV104" s="41"/>
      <c r="AW104" s="7">
        <f t="shared" si="16"/>
        <v>36720</v>
      </c>
      <c r="AX104" s="43"/>
      <c r="AY104" s="41"/>
      <c r="AZ104" s="41"/>
      <c r="BA104" s="41"/>
      <c r="BB104" s="41"/>
      <c r="BC104" s="41"/>
      <c r="BD104" s="41"/>
      <c r="BE104" s="7">
        <f t="shared" si="17"/>
        <v>0</v>
      </c>
      <c r="BF104" s="41">
        <v>0</v>
      </c>
      <c r="BG104" s="362">
        <v>87130</v>
      </c>
      <c r="BH104" s="363"/>
      <c r="BI104" s="364"/>
      <c r="BJ104" s="41"/>
      <c r="BK104" s="41">
        <v>14120</v>
      </c>
      <c r="BL104" s="41">
        <v>193210</v>
      </c>
      <c r="BM104" s="41"/>
      <c r="BN104" s="41"/>
      <c r="BO104" s="41"/>
      <c r="BP104" s="9"/>
      <c r="BQ104" s="41">
        <v>0</v>
      </c>
      <c r="BR104" s="9"/>
      <c r="BS104" s="9"/>
      <c r="BT104" s="41">
        <v>0</v>
      </c>
      <c r="BU104" s="7">
        <f t="shared" si="18"/>
        <v>294460</v>
      </c>
      <c r="BV104" s="43"/>
      <c r="BW104" s="41">
        <v>4980</v>
      </c>
      <c r="BX104" s="41"/>
      <c r="BY104" s="41"/>
      <c r="BZ104" s="41"/>
      <c r="CA104" s="41">
        <v>1680</v>
      </c>
      <c r="CB104" s="7">
        <f t="shared" si="19"/>
        <v>6660</v>
      </c>
      <c r="CC104" s="43"/>
      <c r="CD104" s="41">
        <v>0</v>
      </c>
      <c r="CE104" s="41"/>
      <c r="CF104" s="41"/>
      <c r="CG104" s="7">
        <f t="shared" si="20"/>
        <v>0</v>
      </c>
      <c r="CH104" s="62"/>
      <c r="CI104" s="9"/>
      <c r="CJ104" s="41"/>
      <c r="CK104" s="41"/>
      <c r="CL104" s="41"/>
      <c r="CM104" s="41"/>
      <c r="CN104" s="41"/>
      <c r="CO104" s="7">
        <f t="shared" si="21"/>
        <v>0</v>
      </c>
      <c r="CP104" s="62"/>
      <c r="CQ104" s="41"/>
      <c r="CR104" s="41"/>
      <c r="CS104" s="7">
        <v>49540</v>
      </c>
      <c r="CT104" s="43"/>
      <c r="CU104" s="7">
        <v>10440</v>
      </c>
      <c r="CV104" s="10">
        <f t="shared" si="11"/>
        <v>425650</v>
      </c>
    </row>
    <row r="105" spans="1:100" x14ac:dyDescent="0.25">
      <c r="A105" s="348"/>
      <c r="B105" s="2" t="s">
        <v>108</v>
      </c>
      <c r="C105" s="40"/>
      <c r="D105" s="41"/>
      <c r="E105" s="43"/>
      <c r="F105" s="41">
        <v>0</v>
      </c>
      <c r="G105" s="42"/>
      <c r="H105" s="7">
        <f t="shared" si="12"/>
        <v>0</v>
      </c>
      <c r="I105" s="43">
        <v>0</v>
      </c>
      <c r="J105" s="41"/>
      <c r="K105" s="41"/>
      <c r="L105" s="41"/>
      <c r="M105" s="41"/>
      <c r="N105" s="41"/>
      <c r="O105" s="7">
        <f t="shared" si="13"/>
        <v>0</v>
      </c>
      <c r="P105" s="62"/>
      <c r="Q105" s="41">
        <v>10610</v>
      </c>
      <c r="R105" s="41"/>
      <c r="S105" s="41">
        <v>830</v>
      </c>
      <c r="T105" s="7">
        <f t="shared" si="14"/>
        <v>11440</v>
      </c>
      <c r="U105" s="43"/>
      <c r="V105" s="9"/>
      <c r="W105" s="7">
        <v>8400</v>
      </c>
      <c r="X105" s="43"/>
      <c r="Y105" s="9"/>
      <c r="Z105" s="9"/>
      <c r="AA105" s="9"/>
      <c r="AB105" s="9"/>
      <c r="AC105" s="9"/>
      <c r="AD105" s="41"/>
      <c r="AE105" s="9"/>
      <c r="AF105" s="9"/>
      <c r="AG105" s="9"/>
      <c r="AH105" s="9"/>
      <c r="AI105" s="9"/>
      <c r="AJ105" s="7">
        <v>22570</v>
      </c>
      <c r="AK105" s="41">
        <v>0</v>
      </c>
      <c r="AL105" s="7">
        <f t="shared" si="15"/>
        <v>0</v>
      </c>
      <c r="AM105" s="41">
        <v>0</v>
      </c>
      <c r="AN105" s="9">
        <v>10400</v>
      </c>
      <c r="AO105" s="41"/>
      <c r="AP105" s="41">
        <v>7250</v>
      </c>
      <c r="AQ105" s="41"/>
      <c r="AR105" s="41"/>
      <c r="AS105" s="41"/>
      <c r="AT105" s="41"/>
      <c r="AU105" s="41">
        <v>0</v>
      </c>
      <c r="AV105" s="41"/>
      <c r="AW105" s="7">
        <f t="shared" si="16"/>
        <v>17650</v>
      </c>
      <c r="AX105" s="43"/>
      <c r="AY105" s="41"/>
      <c r="AZ105" s="41"/>
      <c r="BA105" s="41"/>
      <c r="BB105" s="41"/>
      <c r="BC105" s="41"/>
      <c r="BD105" s="41"/>
      <c r="BE105" s="7">
        <f t="shared" si="17"/>
        <v>0</v>
      </c>
      <c r="BF105" s="41">
        <v>0</v>
      </c>
      <c r="BG105" s="362">
        <v>71480</v>
      </c>
      <c r="BH105" s="363"/>
      <c r="BI105" s="364"/>
      <c r="BJ105" s="41"/>
      <c r="BK105" s="41">
        <v>14110</v>
      </c>
      <c r="BL105" s="41">
        <v>173740</v>
      </c>
      <c r="BM105" s="41"/>
      <c r="BN105" s="41"/>
      <c r="BO105" s="41"/>
      <c r="BP105" s="9"/>
      <c r="BQ105" s="41">
        <v>0</v>
      </c>
      <c r="BR105" s="9"/>
      <c r="BS105" s="9"/>
      <c r="BT105" s="41">
        <v>0</v>
      </c>
      <c r="BU105" s="7">
        <f t="shared" si="18"/>
        <v>259330</v>
      </c>
      <c r="BV105" s="43"/>
      <c r="BW105" s="41">
        <v>4470</v>
      </c>
      <c r="BX105" s="41"/>
      <c r="BY105" s="41"/>
      <c r="BZ105" s="41"/>
      <c r="CA105" s="41">
        <v>430</v>
      </c>
      <c r="CB105" s="7">
        <f t="shared" si="19"/>
        <v>4900</v>
      </c>
      <c r="CC105" s="43"/>
      <c r="CD105" s="41">
        <v>0</v>
      </c>
      <c r="CE105" s="41"/>
      <c r="CF105" s="41"/>
      <c r="CG105" s="7">
        <f t="shared" si="20"/>
        <v>0</v>
      </c>
      <c r="CH105" s="62"/>
      <c r="CI105" s="9"/>
      <c r="CJ105" s="41"/>
      <c r="CK105" s="41"/>
      <c r="CL105" s="41"/>
      <c r="CM105" s="41"/>
      <c r="CN105" s="41"/>
      <c r="CO105" s="7">
        <f t="shared" si="21"/>
        <v>0</v>
      </c>
      <c r="CP105" s="62"/>
      <c r="CQ105" s="41"/>
      <c r="CR105" s="41"/>
      <c r="CS105" s="7">
        <v>46490</v>
      </c>
      <c r="CT105" s="43"/>
      <c r="CU105" s="7">
        <v>9320</v>
      </c>
      <c r="CV105" s="10">
        <f t="shared" si="11"/>
        <v>380100</v>
      </c>
    </row>
    <row r="106" spans="1:100" x14ac:dyDescent="0.25">
      <c r="A106" s="348"/>
      <c r="B106" s="2" t="s">
        <v>109</v>
      </c>
      <c r="C106" s="40"/>
      <c r="D106" s="41"/>
      <c r="E106" s="43"/>
      <c r="F106" s="41">
        <v>0</v>
      </c>
      <c r="G106" s="42"/>
      <c r="H106" s="7">
        <f t="shared" si="12"/>
        <v>0</v>
      </c>
      <c r="I106" s="43">
        <v>0</v>
      </c>
      <c r="J106" s="41"/>
      <c r="K106" s="41"/>
      <c r="L106" s="41"/>
      <c r="M106" s="41"/>
      <c r="N106" s="41"/>
      <c r="O106" s="7">
        <f t="shared" si="13"/>
        <v>0</v>
      </c>
      <c r="P106" s="62"/>
      <c r="Q106" s="41">
        <v>6640</v>
      </c>
      <c r="R106" s="41"/>
      <c r="S106" s="41">
        <v>640</v>
      </c>
      <c r="T106" s="7">
        <f t="shared" si="14"/>
        <v>7280</v>
      </c>
      <c r="U106" s="43"/>
      <c r="V106" s="9"/>
      <c r="W106" s="7">
        <v>8650</v>
      </c>
      <c r="X106" s="43"/>
      <c r="Y106" s="9"/>
      <c r="Z106" s="9"/>
      <c r="AA106" s="9"/>
      <c r="AB106" s="9"/>
      <c r="AC106" s="9"/>
      <c r="AD106" s="41"/>
      <c r="AE106" s="9"/>
      <c r="AF106" s="9"/>
      <c r="AG106" s="9"/>
      <c r="AH106" s="9"/>
      <c r="AI106" s="9"/>
      <c r="AJ106" s="7">
        <v>15680</v>
      </c>
      <c r="AK106" s="41">
        <v>0</v>
      </c>
      <c r="AL106" s="7">
        <f t="shared" si="15"/>
        <v>0</v>
      </c>
      <c r="AM106" s="41">
        <v>0</v>
      </c>
      <c r="AN106" s="9">
        <v>27960</v>
      </c>
      <c r="AO106" s="41"/>
      <c r="AP106" s="41">
        <v>9240</v>
      </c>
      <c r="AQ106" s="41"/>
      <c r="AR106" s="41"/>
      <c r="AS106" s="41"/>
      <c r="AT106" s="41"/>
      <c r="AU106" s="41">
        <v>0</v>
      </c>
      <c r="AV106" s="41"/>
      <c r="AW106" s="7">
        <f t="shared" si="16"/>
        <v>37200</v>
      </c>
      <c r="AX106" s="43"/>
      <c r="AY106" s="41"/>
      <c r="AZ106" s="41"/>
      <c r="BA106" s="41"/>
      <c r="BB106" s="41"/>
      <c r="BC106" s="41"/>
      <c r="BD106" s="41"/>
      <c r="BE106" s="7">
        <f t="shared" si="17"/>
        <v>0</v>
      </c>
      <c r="BF106" s="41">
        <v>0</v>
      </c>
      <c r="BG106" s="362">
        <v>86740</v>
      </c>
      <c r="BH106" s="363"/>
      <c r="BI106" s="364"/>
      <c r="BJ106" s="41"/>
      <c r="BK106" s="41">
        <v>19390</v>
      </c>
      <c r="BL106" s="41">
        <v>185830</v>
      </c>
      <c r="BM106" s="41"/>
      <c r="BN106" s="41"/>
      <c r="BO106" s="41"/>
      <c r="BP106" s="9"/>
      <c r="BQ106" s="41">
        <v>0</v>
      </c>
      <c r="BR106" s="9"/>
      <c r="BS106" s="9"/>
      <c r="BT106" s="41">
        <v>0</v>
      </c>
      <c r="BU106" s="7">
        <f t="shared" si="18"/>
        <v>291960</v>
      </c>
      <c r="BV106" s="43"/>
      <c r="BW106" s="41">
        <v>4770</v>
      </c>
      <c r="BX106" s="41"/>
      <c r="BY106" s="41"/>
      <c r="BZ106" s="41"/>
      <c r="CA106" s="41">
        <v>400</v>
      </c>
      <c r="CB106" s="7">
        <f t="shared" si="19"/>
        <v>5170</v>
      </c>
      <c r="CC106" s="43"/>
      <c r="CD106" s="41">
        <v>0</v>
      </c>
      <c r="CE106" s="41"/>
      <c r="CF106" s="41"/>
      <c r="CG106" s="7">
        <f t="shared" si="20"/>
        <v>0</v>
      </c>
      <c r="CH106" s="62"/>
      <c r="CI106" s="9"/>
      <c r="CJ106" s="41"/>
      <c r="CK106" s="41"/>
      <c r="CL106" s="41"/>
      <c r="CM106" s="41"/>
      <c r="CN106" s="41"/>
      <c r="CO106" s="7">
        <f t="shared" si="21"/>
        <v>0</v>
      </c>
      <c r="CP106" s="62"/>
      <c r="CQ106" s="41"/>
      <c r="CR106" s="41"/>
      <c r="CS106" s="7">
        <v>46590</v>
      </c>
      <c r="CT106" s="43"/>
      <c r="CU106" s="7">
        <v>9390</v>
      </c>
      <c r="CV106" s="10">
        <f t="shared" si="11"/>
        <v>421920</v>
      </c>
    </row>
    <row r="107" spans="1:100" x14ac:dyDescent="0.25">
      <c r="A107" s="348"/>
      <c r="B107" s="2" t="s">
        <v>110</v>
      </c>
      <c r="C107" s="40"/>
      <c r="D107" s="41"/>
      <c r="E107" s="43"/>
      <c r="F107" s="41">
        <v>0</v>
      </c>
      <c r="G107" s="42"/>
      <c r="H107" s="7">
        <f t="shared" si="12"/>
        <v>0</v>
      </c>
      <c r="I107" s="43">
        <v>0</v>
      </c>
      <c r="J107" s="41"/>
      <c r="K107" s="41"/>
      <c r="L107" s="41"/>
      <c r="M107" s="41"/>
      <c r="N107" s="41"/>
      <c r="O107" s="7">
        <f t="shared" si="13"/>
        <v>0</v>
      </c>
      <c r="P107" s="62"/>
      <c r="Q107" s="41">
        <v>11650</v>
      </c>
      <c r="R107" s="41"/>
      <c r="S107" s="41">
        <v>600</v>
      </c>
      <c r="T107" s="7">
        <f t="shared" si="14"/>
        <v>12250</v>
      </c>
      <c r="U107" s="43"/>
      <c r="V107" s="9"/>
      <c r="W107" s="7">
        <v>5980</v>
      </c>
      <c r="X107" s="43"/>
      <c r="Y107" s="9"/>
      <c r="Z107" s="9"/>
      <c r="AA107" s="9"/>
      <c r="AB107" s="9"/>
      <c r="AC107" s="9"/>
      <c r="AD107" s="41"/>
      <c r="AE107" s="9"/>
      <c r="AF107" s="9"/>
      <c r="AG107" s="9"/>
      <c r="AH107" s="9"/>
      <c r="AI107" s="9"/>
      <c r="AJ107" s="7">
        <v>10600</v>
      </c>
      <c r="AK107" s="41">
        <v>0</v>
      </c>
      <c r="AL107" s="7">
        <f t="shared" si="15"/>
        <v>0</v>
      </c>
      <c r="AM107" s="41">
        <v>0</v>
      </c>
      <c r="AN107" s="9">
        <v>32610</v>
      </c>
      <c r="AO107" s="41"/>
      <c r="AP107" s="41">
        <v>13140</v>
      </c>
      <c r="AQ107" s="41"/>
      <c r="AR107" s="41"/>
      <c r="AS107" s="41"/>
      <c r="AT107" s="41"/>
      <c r="AU107" s="41">
        <v>0</v>
      </c>
      <c r="AV107" s="41"/>
      <c r="AW107" s="7">
        <f t="shared" si="16"/>
        <v>45750</v>
      </c>
      <c r="AX107" s="43"/>
      <c r="AY107" s="41"/>
      <c r="AZ107" s="41"/>
      <c r="BA107" s="41"/>
      <c r="BB107" s="41"/>
      <c r="BC107" s="41"/>
      <c r="BD107" s="41"/>
      <c r="BE107" s="7">
        <f t="shared" si="17"/>
        <v>0</v>
      </c>
      <c r="BF107" s="41">
        <v>0</v>
      </c>
      <c r="BG107" s="362">
        <v>83180</v>
      </c>
      <c r="BH107" s="363"/>
      <c r="BI107" s="364"/>
      <c r="BJ107" s="41"/>
      <c r="BK107" s="41">
        <v>9410</v>
      </c>
      <c r="BL107" s="41">
        <v>216500</v>
      </c>
      <c r="BM107" s="41"/>
      <c r="BN107" s="41"/>
      <c r="BO107" s="41"/>
      <c r="BP107" s="9"/>
      <c r="BQ107" s="41">
        <v>0</v>
      </c>
      <c r="BR107" s="9"/>
      <c r="BS107" s="9"/>
      <c r="BT107" s="41">
        <v>0</v>
      </c>
      <c r="BU107" s="7">
        <f t="shared" si="18"/>
        <v>309090</v>
      </c>
      <c r="BV107" s="43"/>
      <c r="BW107" s="41">
        <v>5280</v>
      </c>
      <c r="BX107" s="41"/>
      <c r="BY107" s="41"/>
      <c r="BZ107" s="41"/>
      <c r="CA107" s="41">
        <v>0</v>
      </c>
      <c r="CB107" s="7">
        <f t="shared" si="19"/>
        <v>5280</v>
      </c>
      <c r="CC107" s="43"/>
      <c r="CD107" s="41">
        <v>0</v>
      </c>
      <c r="CE107" s="41"/>
      <c r="CF107" s="41"/>
      <c r="CG107" s="7">
        <f t="shared" si="20"/>
        <v>0</v>
      </c>
      <c r="CH107" s="62"/>
      <c r="CI107" s="9"/>
      <c r="CJ107" s="41"/>
      <c r="CK107" s="41"/>
      <c r="CL107" s="41"/>
      <c r="CM107" s="41"/>
      <c r="CN107" s="41"/>
      <c r="CO107" s="7">
        <f t="shared" si="21"/>
        <v>0</v>
      </c>
      <c r="CP107" s="62"/>
      <c r="CQ107" s="41"/>
      <c r="CR107" s="41"/>
      <c r="CS107" s="7">
        <v>46200</v>
      </c>
      <c r="CT107" s="43"/>
      <c r="CU107" s="7">
        <v>8520</v>
      </c>
      <c r="CV107" s="10">
        <f t="shared" si="11"/>
        <v>443670</v>
      </c>
    </row>
    <row r="108" spans="1:100" x14ac:dyDescent="0.25">
      <c r="A108" s="348"/>
      <c r="B108" s="2" t="s">
        <v>111</v>
      </c>
      <c r="C108" s="40"/>
      <c r="D108" s="41"/>
      <c r="E108" s="43"/>
      <c r="F108" s="41">
        <v>0</v>
      </c>
      <c r="G108" s="42"/>
      <c r="H108" s="7">
        <f t="shared" si="12"/>
        <v>0</v>
      </c>
      <c r="I108" s="43">
        <v>0</v>
      </c>
      <c r="J108" s="41"/>
      <c r="K108" s="41"/>
      <c r="L108" s="41"/>
      <c r="M108" s="41"/>
      <c r="N108" s="41"/>
      <c r="O108" s="7">
        <f t="shared" si="13"/>
        <v>0</v>
      </c>
      <c r="P108" s="62"/>
      <c r="Q108" s="41">
        <v>12420</v>
      </c>
      <c r="R108" s="41"/>
      <c r="S108" s="41">
        <v>570</v>
      </c>
      <c r="T108" s="7">
        <f t="shared" si="14"/>
        <v>12990</v>
      </c>
      <c r="U108" s="43"/>
      <c r="V108" s="9"/>
      <c r="W108" s="7">
        <v>11490</v>
      </c>
      <c r="X108" s="43"/>
      <c r="Y108" s="9"/>
      <c r="Z108" s="9"/>
      <c r="AA108" s="9"/>
      <c r="AB108" s="9"/>
      <c r="AC108" s="9"/>
      <c r="AD108" s="41"/>
      <c r="AE108" s="9"/>
      <c r="AF108" s="9"/>
      <c r="AG108" s="9"/>
      <c r="AH108" s="9"/>
      <c r="AI108" s="9"/>
      <c r="AJ108" s="7">
        <v>17710</v>
      </c>
      <c r="AK108" s="41">
        <v>0</v>
      </c>
      <c r="AL108" s="7">
        <f t="shared" si="15"/>
        <v>0</v>
      </c>
      <c r="AM108" s="41">
        <v>0</v>
      </c>
      <c r="AN108" s="9">
        <v>29280</v>
      </c>
      <c r="AO108" s="41"/>
      <c r="AP108" s="41">
        <v>8000</v>
      </c>
      <c r="AQ108" s="41"/>
      <c r="AR108" s="41"/>
      <c r="AS108" s="41"/>
      <c r="AT108" s="41"/>
      <c r="AU108" s="41">
        <v>0</v>
      </c>
      <c r="AV108" s="41"/>
      <c r="AW108" s="7">
        <f t="shared" si="16"/>
        <v>37280</v>
      </c>
      <c r="AX108" s="43"/>
      <c r="AY108" s="41"/>
      <c r="AZ108" s="41"/>
      <c r="BA108" s="41"/>
      <c r="BB108" s="41"/>
      <c r="BC108" s="41"/>
      <c r="BD108" s="41"/>
      <c r="BE108" s="7">
        <f t="shared" si="17"/>
        <v>0</v>
      </c>
      <c r="BF108" s="41">
        <v>0</v>
      </c>
      <c r="BG108" s="362">
        <v>89200</v>
      </c>
      <c r="BH108" s="363"/>
      <c r="BI108" s="364"/>
      <c r="BJ108" s="41"/>
      <c r="BK108" s="41">
        <v>13310</v>
      </c>
      <c r="BL108" s="41">
        <v>196820</v>
      </c>
      <c r="BM108" s="41"/>
      <c r="BN108" s="41"/>
      <c r="BO108" s="41"/>
      <c r="BP108" s="9"/>
      <c r="BQ108" s="41">
        <v>0</v>
      </c>
      <c r="BR108" s="9"/>
      <c r="BS108" s="9"/>
      <c r="BT108" s="41">
        <v>0</v>
      </c>
      <c r="BU108" s="7">
        <f t="shared" si="18"/>
        <v>299330</v>
      </c>
      <c r="BV108" s="43"/>
      <c r="BW108" s="41">
        <v>5610</v>
      </c>
      <c r="BX108" s="41"/>
      <c r="BY108" s="41"/>
      <c r="BZ108" s="41"/>
      <c r="CA108" s="41">
        <v>0</v>
      </c>
      <c r="CB108" s="7">
        <f t="shared" si="19"/>
        <v>5610</v>
      </c>
      <c r="CC108" s="43"/>
      <c r="CD108" s="41">
        <v>0</v>
      </c>
      <c r="CE108" s="41"/>
      <c r="CF108" s="41"/>
      <c r="CG108" s="7">
        <f t="shared" si="20"/>
        <v>0</v>
      </c>
      <c r="CH108" s="62"/>
      <c r="CI108" s="9"/>
      <c r="CJ108" s="41"/>
      <c r="CK108" s="41"/>
      <c r="CL108" s="41"/>
      <c r="CM108" s="41"/>
      <c r="CN108" s="41"/>
      <c r="CO108" s="7">
        <f t="shared" si="21"/>
        <v>0</v>
      </c>
      <c r="CP108" s="62"/>
      <c r="CQ108" s="41"/>
      <c r="CR108" s="41"/>
      <c r="CS108" s="7">
        <v>39240</v>
      </c>
      <c r="CT108" s="43"/>
      <c r="CU108" s="7">
        <v>10760</v>
      </c>
      <c r="CV108" s="10">
        <f t="shared" si="11"/>
        <v>434410</v>
      </c>
    </row>
    <row r="109" spans="1:100" ht="15.75" thickBot="1" x14ac:dyDescent="0.3">
      <c r="A109" s="349"/>
      <c r="B109" s="3" t="s">
        <v>112</v>
      </c>
      <c r="C109" s="44"/>
      <c r="D109" s="45"/>
      <c r="E109" s="47"/>
      <c r="F109" s="45">
        <v>0</v>
      </c>
      <c r="G109" s="46"/>
      <c r="H109" s="11">
        <f t="shared" si="12"/>
        <v>0</v>
      </c>
      <c r="I109" s="47">
        <v>0</v>
      </c>
      <c r="J109" s="45"/>
      <c r="K109" s="45"/>
      <c r="L109" s="45"/>
      <c r="M109" s="45"/>
      <c r="N109" s="45"/>
      <c r="O109" s="11">
        <f t="shared" si="13"/>
        <v>0</v>
      </c>
      <c r="P109" s="63"/>
      <c r="Q109" s="45">
        <v>12450</v>
      </c>
      <c r="R109" s="45"/>
      <c r="S109" s="45">
        <v>290</v>
      </c>
      <c r="T109" s="11">
        <f t="shared" si="14"/>
        <v>12740</v>
      </c>
      <c r="U109" s="47"/>
      <c r="V109" s="13"/>
      <c r="W109" s="11">
        <v>9370</v>
      </c>
      <c r="X109" s="47"/>
      <c r="Y109" s="13"/>
      <c r="Z109" s="13"/>
      <c r="AA109" s="13"/>
      <c r="AB109" s="13"/>
      <c r="AC109" s="13"/>
      <c r="AD109" s="45"/>
      <c r="AE109" s="13"/>
      <c r="AF109" s="13"/>
      <c r="AG109" s="13"/>
      <c r="AH109" s="13"/>
      <c r="AI109" s="13"/>
      <c r="AJ109" s="11">
        <v>11640</v>
      </c>
      <c r="AK109" s="45">
        <v>0</v>
      </c>
      <c r="AL109" s="11">
        <f t="shared" si="15"/>
        <v>0</v>
      </c>
      <c r="AM109" s="45">
        <v>0</v>
      </c>
      <c r="AN109" s="13">
        <v>0</v>
      </c>
      <c r="AO109" s="45"/>
      <c r="AP109" s="45">
        <v>6800</v>
      </c>
      <c r="AQ109" s="45"/>
      <c r="AR109" s="45"/>
      <c r="AS109" s="45"/>
      <c r="AT109" s="45"/>
      <c r="AU109" s="45">
        <v>0</v>
      </c>
      <c r="AV109" s="45"/>
      <c r="AW109" s="11">
        <f t="shared" si="16"/>
        <v>6800</v>
      </c>
      <c r="AX109" s="47"/>
      <c r="AY109" s="45"/>
      <c r="AZ109" s="45"/>
      <c r="BA109" s="45"/>
      <c r="BB109" s="45"/>
      <c r="BC109" s="45"/>
      <c r="BD109" s="45"/>
      <c r="BE109" s="11">
        <f t="shared" si="17"/>
        <v>0</v>
      </c>
      <c r="BF109" s="45">
        <v>0</v>
      </c>
      <c r="BG109" s="365">
        <v>84740</v>
      </c>
      <c r="BH109" s="366"/>
      <c r="BI109" s="367"/>
      <c r="BJ109" s="45"/>
      <c r="BK109" s="45">
        <v>13040</v>
      </c>
      <c r="BL109" s="45">
        <v>203960</v>
      </c>
      <c r="BM109" s="45"/>
      <c r="BN109" s="45"/>
      <c r="BO109" s="45"/>
      <c r="BP109" s="13"/>
      <c r="BQ109" s="45">
        <v>0</v>
      </c>
      <c r="BR109" s="13"/>
      <c r="BS109" s="13"/>
      <c r="BT109" s="45">
        <v>0</v>
      </c>
      <c r="BU109" s="11">
        <f t="shared" si="18"/>
        <v>301740</v>
      </c>
      <c r="BV109" s="47"/>
      <c r="BW109" s="45">
        <v>7830</v>
      </c>
      <c r="BX109" s="45"/>
      <c r="BY109" s="45"/>
      <c r="BZ109" s="45"/>
      <c r="CA109" s="45">
        <v>0</v>
      </c>
      <c r="CB109" s="11">
        <f t="shared" si="19"/>
        <v>7830</v>
      </c>
      <c r="CC109" s="47"/>
      <c r="CD109" s="45">
        <v>0</v>
      </c>
      <c r="CE109" s="45"/>
      <c r="CF109" s="45"/>
      <c r="CG109" s="11">
        <f t="shared" si="20"/>
        <v>0</v>
      </c>
      <c r="CH109" s="63"/>
      <c r="CI109" s="13"/>
      <c r="CJ109" s="45"/>
      <c r="CK109" s="45"/>
      <c r="CL109" s="45"/>
      <c r="CM109" s="45"/>
      <c r="CN109" s="45"/>
      <c r="CO109" s="11">
        <f t="shared" si="21"/>
        <v>0</v>
      </c>
      <c r="CP109" s="63"/>
      <c r="CQ109" s="45"/>
      <c r="CR109" s="45"/>
      <c r="CS109" s="11">
        <v>40610</v>
      </c>
      <c r="CT109" s="47"/>
      <c r="CU109" s="11">
        <v>9270</v>
      </c>
      <c r="CV109" s="15">
        <f t="shared" si="11"/>
        <v>400000</v>
      </c>
    </row>
    <row r="110" spans="1:100" ht="15" customHeight="1" x14ac:dyDescent="0.25">
      <c r="A110" s="347" t="s">
        <v>158</v>
      </c>
      <c r="B110" s="33" t="s">
        <v>101</v>
      </c>
      <c r="C110" s="34"/>
      <c r="D110" s="35"/>
      <c r="E110" s="52"/>
      <c r="F110" s="35">
        <v>0</v>
      </c>
      <c r="G110" s="36"/>
      <c r="H110" s="20">
        <f t="shared" si="12"/>
        <v>0</v>
      </c>
      <c r="I110" s="52">
        <v>0</v>
      </c>
      <c r="J110" s="35"/>
      <c r="K110" s="35"/>
      <c r="L110" s="35"/>
      <c r="M110" s="35"/>
      <c r="N110" s="35"/>
      <c r="O110" s="20">
        <f t="shared" si="13"/>
        <v>0</v>
      </c>
      <c r="P110" s="61"/>
      <c r="Q110" s="35">
        <v>11190</v>
      </c>
      <c r="R110" s="35"/>
      <c r="S110" s="35">
        <v>260</v>
      </c>
      <c r="T110" s="20">
        <f t="shared" si="14"/>
        <v>11450</v>
      </c>
      <c r="U110" s="52"/>
      <c r="V110" s="22"/>
      <c r="W110" s="20">
        <v>8020</v>
      </c>
      <c r="X110" s="52"/>
      <c r="Y110" s="22"/>
      <c r="Z110" s="22"/>
      <c r="AA110" s="22"/>
      <c r="AB110" s="22"/>
      <c r="AC110" s="22"/>
      <c r="AD110" s="35"/>
      <c r="AE110" s="22"/>
      <c r="AF110" s="22"/>
      <c r="AG110" s="22"/>
      <c r="AH110" s="22"/>
      <c r="AI110" s="22"/>
      <c r="AJ110" s="20">
        <v>19860</v>
      </c>
      <c r="AK110" s="35">
        <v>0</v>
      </c>
      <c r="AL110" s="20">
        <f t="shared" si="15"/>
        <v>0</v>
      </c>
      <c r="AM110" s="35">
        <v>0</v>
      </c>
      <c r="AN110" s="22">
        <v>0</v>
      </c>
      <c r="AO110" s="35"/>
      <c r="AP110" s="35">
        <v>5830</v>
      </c>
      <c r="AQ110" s="35"/>
      <c r="AR110" s="35"/>
      <c r="AS110" s="35"/>
      <c r="AT110" s="35"/>
      <c r="AU110" s="35">
        <v>0</v>
      </c>
      <c r="AV110" s="35"/>
      <c r="AW110" s="20">
        <f t="shared" si="16"/>
        <v>5830</v>
      </c>
      <c r="AX110" s="52"/>
      <c r="AY110" s="35"/>
      <c r="AZ110" s="35"/>
      <c r="BA110" s="35"/>
      <c r="BB110" s="35"/>
      <c r="BC110" s="35"/>
      <c r="BD110" s="35"/>
      <c r="BE110" s="20">
        <f t="shared" si="17"/>
        <v>0</v>
      </c>
      <c r="BF110" s="35">
        <v>0</v>
      </c>
      <c r="BG110" s="359">
        <v>89690</v>
      </c>
      <c r="BH110" s="360"/>
      <c r="BI110" s="361"/>
      <c r="BJ110" s="35"/>
      <c r="BK110" s="35">
        <v>10830</v>
      </c>
      <c r="BL110" s="35">
        <v>191680</v>
      </c>
      <c r="BM110" s="35"/>
      <c r="BN110" s="35"/>
      <c r="BO110" s="35"/>
      <c r="BP110" s="22"/>
      <c r="BQ110" s="35">
        <v>0</v>
      </c>
      <c r="BR110" s="22"/>
      <c r="BS110" s="22"/>
      <c r="BT110" s="35">
        <v>0</v>
      </c>
      <c r="BU110" s="20">
        <f t="shared" si="18"/>
        <v>292200</v>
      </c>
      <c r="BV110" s="52"/>
      <c r="BW110" s="35">
        <v>6450</v>
      </c>
      <c r="BX110" s="35"/>
      <c r="BY110" s="35"/>
      <c r="BZ110" s="35"/>
      <c r="CA110" s="35">
        <v>0</v>
      </c>
      <c r="CB110" s="20">
        <f t="shared" si="19"/>
        <v>6450</v>
      </c>
      <c r="CC110" s="52"/>
      <c r="CD110" s="35">
        <v>0</v>
      </c>
      <c r="CE110" s="35"/>
      <c r="CF110" s="35"/>
      <c r="CG110" s="20">
        <f t="shared" si="20"/>
        <v>0</v>
      </c>
      <c r="CH110" s="61"/>
      <c r="CI110" s="22"/>
      <c r="CJ110" s="35"/>
      <c r="CK110" s="35"/>
      <c r="CL110" s="35"/>
      <c r="CM110" s="35"/>
      <c r="CN110" s="35"/>
      <c r="CO110" s="20">
        <f t="shared" si="21"/>
        <v>0</v>
      </c>
      <c r="CP110" s="61"/>
      <c r="CQ110" s="35"/>
      <c r="CR110" s="35"/>
      <c r="CS110" s="20">
        <v>43960</v>
      </c>
      <c r="CT110" s="52"/>
      <c r="CU110" s="20">
        <v>10640</v>
      </c>
      <c r="CV110" s="23">
        <f t="shared" si="11"/>
        <v>398410</v>
      </c>
    </row>
    <row r="111" spans="1:100" x14ac:dyDescent="0.25">
      <c r="A111" s="348"/>
      <c r="B111" s="2" t="s">
        <v>102</v>
      </c>
      <c r="C111" s="40"/>
      <c r="D111" s="41"/>
      <c r="E111" s="43"/>
      <c r="F111" s="41">
        <v>0</v>
      </c>
      <c r="G111" s="42"/>
      <c r="H111" s="7">
        <f t="shared" si="12"/>
        <v>0</v>
      </c>
      <c r="I111" s="43">
        <v>0</v>
      </c>
      <c r="J111" s="41"/>
      <c r="K111" s="41"/>
      <c r="L111" s="41"/>
      <c r="M111" s="41"/>
      <c r="N111" s="41"/>
      <c r="O111" s="7">
        <f t="shared" si="13"/>
        <v>0</v>
      </c>
      <c r="P111" s="62"/>
      <c r="Q111" s="41">
        <v>10090</v>
      </c>
      <c r="R111" s="41"/>
      <c r="S111" s="41">
        <v>360</v>
      </c>
      <c r="T111" s="7">
        <f t="shared" si="14"/>
        <v>10450</v>
      </c>
      <c r="U111" s="43"/>
      <c r="V111" s="9"/>
      <c r="W111" s="7">
        <v>11590</v>
      </c>
      <c r="X111" s="43"/>
      <c r="Y111" s="9"/>
      <c r="Z111" s="9"/>
      <c r="AA111" s="9"/>
      <c r="AB111" s="9"/>
      <c r="AC111" s="9"/>
      <c r="AD111" s="41"/>
      <c r="AE111" s="9"/>
      <c r="AF111" s="9"/>
      <c r="AG111" s="9"/>
      <c r="AH111" s="9"/>
      <c r="AI111" s="9"/>
      <c r="AJ111" s="7">
        <v>18870</v>
      </c>
      <c r="AK111" s="41">
        <v>0</v>
      </c>
      <c r="AL111" s="7">
        <f t="shared" si="15"/>
        <v>0</v>
      </c>
      <c r="AM111" s="41">
        <v>0</v>
      </c>
      <c r="AN111" s="9">
        <v>0</v>
      </c>
      <c r="AO111" s="41"/>
      <c r="AP111" s="41">
        <v>4900</v>
      </c>
      <c r="AQ111" s="41"/>
      <c r="AR111" s="41"/>
      <c r="AS111" s="41"/>
      <c r="AT111" s="41"/>
      <c r="AU111" s="41">
        <v>0</v>
      </c>
      <c r="AV111" s="41"/>
      <c r="AW111" s="7">
        <f t="shared" si="16"/>
        <v>4900</v>
      </c>
      <c r="AX111" s="43"/>
      <c r="AY111" s="41"/>
      <c r="AZ111" s="41"/>
      <c r="BA111" s="41"/>
      <c r="BB111" s="41"/>
      <c r="BC111" s="41"/>
      <c r="BD111" s="41"/>
      <c r="BE111" s="7">
        <f t="shared" si="17"/>
        <v>0</v>
      </c>
      <c r="BF111" s="41">
        <v>0</v>
      </c>
      <c r="BG111" s="362">
        <v>79100</v>
      </c>
      <c r="BH111" s="363"/>
      <c r="BI111" s="364"/>
      <c r="BJ111" s="41"/>
      <c r="BK111" s="41">
        <v>9880</v>
      </c>
      <c r="BL111" s="41">
        <v>186510</v>
      </c>
      <c r="BM111" s="41"/>
      <c r="BN111" s="41"/>
      <c r="BO111" s="41"/>
      <c r="BP111" s="9"/>
      <c r="BQ111" s="41">
        <v>0</v>
      </c>
      <c r="BR111" s="9"/>
      <c r="BS111" s="9"/>
      <c r="BT111" s="41">
        <v>0</v>
      </c>
      <c r="BU111" s="7">
        <f t="shared" si="18"/>
        <v>275490</v>
      </c>
      <c r="BV111" s="43"/>
      <c r="BW111" s="41">
        <v>5820</v>
      </c>
      <c r="BX111" s="41"/>
      <c r="BY111" s="41"/>
      <c r="BZ111" s="41"/>
      <c r="CA111" s="41">
        <v>0</v>
      </c>
      <c r="CB111" s="7">
        <f t="shared" si="19"/>
        <v>5820</v>
      </c>
      <c r="CC111" s="43"/>
      <c r="CD111" s="41">
        <v>0</v>
      </c>
      <c r="CE111" s="41"/>
      <c r="CF111" s="41"/>
      <c r="CG111" s="7">
        <f t="shared" si="20"/>
        <v>0</v>
      </c>
      <c r="CH111" s="62"/>
      <c r="CI111" s="9"/>
      <c r="CJ111" s="41"/>
      <c r="CK111" s="41"/>
      <c r="CL111" s="41"/>
      <c r="CM111" s="41"/>
      <c r="CN111" s="41"/>
      <c r="CO111" s="7">
        <f t="shared" si="21"/>
        <v>0</v>
      </c>
      <c r="CP111" s="62"/>
      <c r="CQ111" s="41"/>
      <c r="CR111" s="41"/>
      <c r="CS111" s="7">
        <v>42440</v>
      </c>
      <c r="CT111" s="43"/>
      <c r="CU111" s="7">
        <v>9040</v>
      </c>
      <c r="CV111" s="10">
        <f t="shared" si="11"/>
        <v>378600</v>
      </c>
    </row>
    <row r="112" spans="1:100" x14ac:dyDescent="0.25">
      <c r="A112" s="348"/>
      <c r="B112" s="2" t="s">
        <v>103</v>
      </c>
      <c r="C112" s="40"/>
      <c r="D112" s="41"/>
      <c r="E112" s="43"/>
      <c r="F112" s="41">
        <v>0</v>
      </c>
      <c r="G112" s="42"/>
      <c r="H112" s="7">
        <f t="shared" si="12"/>
        <v>0</v>
      </c>
      <c r="I112" s="43">
        <v>0</v>
      </c>
      <c r="J112" s="41"/>
      <c r="K112" s="41"/>
      <c r="L112" s="41"/>
      <c r="M112" s="41"/>
      <c r="N112" s="41"/>
      <c r="O112" s="7">
        <f t="shared" si="13"/>
        <v>0</v>
      </c>
      <c r="P112" s="62"/>
      <c r="Q112" s="41">
        <v>10650</v>
      </c>
      <c r="R112" s="41"/>
      <c r="S112" s="41">
        <v>250</v>
      </c>
      <c r="T112" s="7">
        <f t="shared" si="14"/>
        <v>10900</v>
      </c>
      <c r="U112" s="43"/>
      <c r="V112" s="9"/>
      <c r="W112" s="7">
        <v>12340</v>
      </c>
      <c r="X112" s="43"/>
      <c r="Y112" s="9"/>
      <c r="Z112" s="9"/>
      <c r="AA112" s="9"/>
      <c r="AB112" s="9"/>
      <c r="AC112" s="9"/>
      <c r="AD112" s="41"/>
      <c r="AE112" s="9"/>
      <c r="AF112" s="9"/>
      <c r="AG112" s="9"/>
      <c r="AH112" s="9"/>
      <c r="AI112" s="9"/>
      <c r="AJ112" s="7">
        <v>9960</v>
      </c>
      <c r="AK112" s="41">
        <v>0</v>
      </c>
      <c r="AL112" s="7">
        <f t="shared" si="15"/>
        <v>0</v>
      </c>
      <c r="AM112" s="41">
        <v>0</v>
      </c>
      <c r="AN112" s="9">
        <v>0</v>
      </c>
      <c r="AO112" s="41"/>
      <c r="AP112" s="41">
        <v>4810</v>
      </c>
      <c r="AQ112" s="41"/>
      <c r="AR112" s="41"/>
      <c r="AS112" s="41"/>
      <c r="AT112" s="41"/>
      <c r="AU112" s="41">
        <v>0</v>
      </c>
      <c r="AV112" s="41"/>
      <c r="AW112" s="7">
        <f t="shared" si="16"/>
        <v>4810</v>
      </c>
      <c r="AX112" s="43"/>
      <c r="AY112" s="41"/>
      <c r="AZ112" s="41"/>
      <c r="BA112" s="41"/>
      <c r="BB112" s="41"/>
      <c r="BC112" s="41"/>
      <c r="BD112" s="41"/>
      <c r="BE112" s="7">
        <f t="shared" si="17"/>
        <v>0</v>
      </c>
      <c r="BF112" s="41">
        <v>0</v>
      </c>
      <c r="BG112" s="362">
        <v>91820</v>
      </c>
      <c r="BH112" s="363"/>
      <c r="BI112" s="364"/>
      <c r="BJ112" s="41"/>
      <c r="BK112" s="41">
        <v>15620</v>
      </c>
      <c r="BL112" s="41">
        <v>188870</v>
      </c>
      <c r="BM112" s="41"/>
      <c r="BN112" s="41"/>
      <c r="BO112" s="41"/>
      <c r="BP112" s="9"/>
      <c r="BQ112" s="41">
        <v>0</v>
      </c>
      <c r="BR112" s="9"/>
      <c r="BS112" s="9"/>
      <c r="BT112" s="41">
        <v>0</v>
      </c>
      <c r="BU112" s="7">
        <f t="shared" si="18"/>
        <v>296310</v>
      </c>
      <c r="BV112" s="43"/>
      <c r="BW112" s="41">
        <v>5430</v>
      </c>
      <c r="BX112" s="41"/>
      <c r="BY112" s="41"/>
      <c r="BZ112" s="41"/>
      <c r="CA112" s="41">
        <v>0</v>
      </c>
      <c r="CB112" s="7">
        <f t="shared" si="19"/>
        <v>5430</v>
      </c>
      <c r="CC112" s="43"/>
      <c r="CD112" s="41">
        <v>0</v>
      </c>
      <c r="CE112" s="41"/>
      <c r="CF112" s="41"/>
      <c r="CG112" s="7">
        <f t="shared" si="20"/>
        <v>0</v>
      </c>
      <c r="CH112" s="62"/>
      <c r="CI112" s="9"/>
      <c r="CJ112" s="41"/>
      <c r="CK112" s="41"/>
      <c r="CL112" s="41"/>
      <c r="CM112" s="41"/>
      <c r="CN112" s="41"/>
      <c r="CO112" s="7">
        <f t="shared" si="21"/>
        <v>0</v>
      </c>
      <c r="CP112" s="62"/>
      <c r="CQ112" s="41"/>
      <c r="CR112" s="41"/>
      <c r="CS112" s="7">
        <v>44260</v>
      </c>
      <c r="CT112" s="43"/>
      <c r="CU112" s="7">
        <v>8690</v>
      </c>
      <c r="CV112" s="10">
        <f t="shared" si="11"/>
        <v>392700</v>
      </c>
    </row>
    <row r="113" spans="1:100" x14ac:dyDescent="0.25">
      <c r="A113" s="348"/>
      <c r="B113" s="2" t="s">
        <v>104</v>
      </c>
      <c r="C113" s="40"/>
      <c r="D113" s="41"/>
      <c r="E113" s="43"/>
      <c r="F113" s="41">
        <v>0</v>
      </c>
      <c r="G113" s="42"/>
      <c r="H113" s="7">
        <f t="shared" si="12"/>
        <v>0</v>
      </c>
      <c r="I113" s="43">
        <v>0</v>
      </c>
      <c r="J113" s="41"/>
      <c r="K113" s="41"/>
      <c r="L113" s="41"/>
      <c r="M113" s="41"/>
      <c r="N113" s="41"/>
      <c r="O113" s="7">
        <f t="shared" si="13"/>
        <v>0</v>
      </c>
      <c r="P113" s="62"/>
      <c r="Q113" s="41">
        <v>13480</v>
      </c>
      <c r="R113" s="41"/>
      <c r="S113" s="41">
        <v>450</v>
      </c>
      <c r="T113" s="7">
        <f t="shared" si="14"/>
        <v>13930</v>
      </c>
      <c r="U113" s="43"/>
      <c r="V113" s="9"/>
      <c r="W113" s="7">
        <v>10650</v>
      </c>
      <c r="X113" s="43"/>
      <c r="Y113" s="9"/>
      <c r="Z113" s="9"/>
      <c r="AA113" s="9"/>
      <c r="AB113" s="9"/>
      <c r="AC113" s="9"/>
      <c r="AD113" s="41"/>
      <c r="AE113" s="9"/>
      <c r="AF113" s="9"/>
      <c r="AG113" s="9"/>
      <c r="AH113" s="9"/>
      <c r="AI113" s="9"/>
      <c r="AJ113" s="7">
        <v>19440</v>
      </c>
      <c r="AK113" s="41">
        <v>0</v>
      </c>
      <c r="AL113" s="7">
        <f t="shared" si="15"/>
        <v>0</v>
      </c>
      <c r="AM113" s="41">
        <v>0</v>
      </c>
      <c r="AN113" s="9">
        <v>0</v>
      </c>
      <c r="AO113" s="41"/>
      <c r="AP113" s="41">
        <v>5800</v>
      </c>
      <c r="AQ113" s="41"/>
      <c r="AR113" s="41"/>
      <c r="AS113" s="41"/>
      <c r="AT113" s="41"/>
      <c r="AU113" s="41">
        <v>0</v>
      </c>
      <c r="AV113" s="41"/>
      <c r="AW113" s="7">
        <f t="shared" si="16"/>
        <v>5800</v>
      </c>
      <c r="AX113" s="43"/>
      <c r="AY113" s="41"/>
      <c r="AZ113" s="41"/>
      <c r="BA113" s="41"/>
      <c r="BB113" s="41"/>
      <c r="BC113" s="41"/>
      <c r="BD113" s="41"/>
      <c r="BE113" s="7">
        <f t="shared" si="17"/>
        <v>0</v>
      </c>
      <c r="BF113" s="41">
        <v>0</v>
      </c>
      <c r="BG113" s="362">
        <v>88940</v>
      </c>
      <c r="BH113" s="363"/>
      <c r="BI113" s="364"/>
      <c r="BJ113" s="41"/>
      <c r="BK113" s="41">
        <v>15200</v>
      </c>
      <c r="BL113" s="41">
        <v>196380</v>
      </c>
      <c r="BM113" s="41"/>
      <c r="BN113" s="41"/>
      <c r="BO113" s="41"/>
      <c r="BP113" s="9"/>
      <c r="BQ113" s="41">
        <v>0</v>
      </c>
      <c r="BR113" s="9"/>
      <c r="BS113" s="9"/>
      <c r="BT113" s="41">
        <v>0</v>
      </c>
      <c r="BU113" s="7">
        <f t="shared" si="18"/>
        <v>300520</v>
      </c>
      <c r="BV113" s="43"/>
      <c r="BW113" s="41">
        <v>5040</v>
      </c>
      <c r="BX113" s="41"/>
      <c r="BY113" s="41"/>
      <c r="BZ113" s="41"/>
      <c r="CA113" s="41">
        <v>0</v>
      </c>
      <c r="CB113" s="7">
        <f t="shared" si="19"/>
        <v>5040</v>
      </c>
      <c r="CC113" s="43"/>
      <c r="CD113" s="41">
        <v>0</v>
      </c>
      <c r="CE113" s="41"/>
      <c r="CF113" s="41"/>
      <c r="CG113" s="7">
        <f t="shared" si="20"/>
        <v>0</v>
      </c>
      <c r="CH113" s="62"/>
      <c r="CI113" s="9"/>
      <c r="CJ113" s="41"/>
      <c r="CK113" s="41"/>
      <c r="CL113" s="41"/>
      <c r="CM113" s="41"/>
      <c r="CN113" s="41"/>
      <c r="CO113" s="7">
        <f t="shared" si="21"/>
        <v>0</v>
      </c>
      <c r="CP113" s="62"/>
      <c r="CQ113" s="41"/>
      <c r="CR113" s="41"/>
      <c r="CS113" s="7">
        <v>39140</v>
      </c>
      <c r="CT113" s="43"/>
      <c r="CU113" s="7">
        <v>8870</v>
      </c>
      <c r="CV113" s="10">
        <f t="shared" si="11"/>
        <v>403390</v>
      </c>
    </row>
    <row r="114" spans="1:100" x14ac:dyDescent="0.25">
      <c r="A114" s="348"/>
      <c r="B114" s="2" t="s">
        <v>105</v>
      </c>
      <c r="C114" s="40"/>
      <c r="D114" s="41"/>
      <c r="E114" s="43"/>
      <c r="F114" s="41">
        <v>0</v>
      </c>
      <c r="G114" s="42"/>
      <c r="H114" s="7">
        <f t="shared" si="12"/>
        <v>0</v>
      </c>
      <c r="I114" s="43">
        <v>0</v>
      </c>
      <c r="J114" s="41"/>
      <c r="K114" s="41"/>
      <c r="L114" s="41"/>
      <c r="M114" s="41"/>
      <c r="N114" s="41"/>
      <c r="O114" s="7">
        <f t="shared" si="13"/>
        <v>0</v>
      </c>
      <c r="P114" s="62"/>
      <c r="Q114" s="41">
        <v>11940</v>
      </c>
      <c r="R114" s="41"/>
      <c r="S114" s="41">
        <v>770</v>
      </c>
      <c r="T114" s="7">
        <f t="shared" si="14"/>
        <v>12710</v>
      </c>
      <c r="U114" s="43"/>
      <c r="V114" s="9"/>
      <c r="W114" s="7">
        <v>12750</v>
      </c>
      <c r="X114" s="43"/>
      <c r="Y114" s="9"/>
      <c r="Z114" s="9"/>
      <c r="AA114" s="9"/>
      <c r="AB114" s="9"/>
      <c r="AC114" s="9"/>
      <c r="AD114" s="41"/>
      <c r="AE114" s="9"/>
      <c r="AF114" s="9"/>
      <c r="AG114" s="9"/>
      <c r="AH114" s="9"/>
      <c r="AI114" s="9"/>
      <c r="AJ114" s="7">
        <v>25320</v>
      </c>
      <c r="AK114" s="41">
        <v>0</v>
      </c>
      <c r="AL114" s="7">
        <f t="shared" si="15"/>
        <v>0</v>
      </c>
      <c r="AM114" s="41">
        <v>0</v>
      </c>
      <c r="AN114" s="9">
        <v>0</v>
      </c>
      <c r="AO114" s="41"/>
      <c r="AP114" s="41">
        <v>5220</v>
      </c>
      <c r="AQ114" s="41"/>
      <c r="AR114" s="41"/>
      <c r="AS114" s="41"/>
      <c r="AT114" s="41"/>
      <c r="AU114" s="41">
        <v>0</v>
      </c>
      <c r="AV114" s="41"/>
      <c r="AW114" s="7">
        <f t="shared" si="16"/>
        <v>5220</v>
      </c>
      <c r="AX114" s="43"/>
      <c r="AY114" s="41"/>
      <c r="AZ114" s="41"/>
      <c r="BA114" s="41"/>
      <c r="BB114" s="41"/>
      <c r="BC114" s="41"/>
      <c r="BD114" s="41"/>
      <c r="BE114" s="7">
        <f t="shared" si="17"/>
        <v>0</v>
      </c>
      <c r="BF114" s="41">
        <v>0</v>
      </c>
      <c r="BG114" s="362">
        <v>90940</v>
      </c>
      <c r="BH114" s="363"/>
      <c r="BI114" s="364"/>
      <c r="BJ114" s="41"/>
      <c r="BK114" s="41">
        <v>17440</v>
      </c>
      <c r="BL114" s="41">
        <v>224180</v>
      </c>
      <c r="BM114" s="41"/>
      <c r="BN114" s="41"/>
      <c r="BO114" s="41"/>
      <c r="BP114" s="9"/>
      <c r="BQ114" s="41">
        <v>0</v>
      </c>
      <c r="BR114" s="9"/>
      <c r="BS114" s="9"/>
      <c r="BT114" s="41">
        <v>0</v>
      </c>
      <c r="BU114" s="7">
        <f t="shared" si="18"/>
        <v>332560</v>
      </c>
      <c r="BV114" s="43"/>
      <c r="BW114" s="41">
        <v>4260</v>
      </c>
      <c r="BX114" s="41"/>
      <c r="BY114" s="41"/>
      <c r="BZ114" s="41"/>
      <c r="CA114" s="41">
        <v>0</v>
      </c>
      <c r="CB114" s="7">
        <f t="shared" si="19"/>
        <v>4260</v>
      </c>
      <c r="CC114" s="43"/>
      <c r="CD114" s="41">
        <v>0</v>
      </c>
      <c r="CE114" s="41"/>
      <c r="CF114" s="41"/>
      <c r="CG114" s="7">
        <f t="shared" si="20"/>
        <v>0</v>
      </c>
      <c r="CH114" s="62"/>
      <c r="CI114" s="9"/>
      <c r="CJ114" s="41"/>
      <c r="CK114" s="41"/>
      <c r="CL114" s="41"/>
      <c r="CM114" s="41"/>
      <c r="CN114" s="41"/>
      <c r="CO114" s="7">
        <f t="shared" si="21"/>
        <v>0</v>
      </c>
      <c r="CP114" s="62"/>
      <c r="CQ114" s="41"/>
      <c r="CR114" s="41"/>
      <c r="CS114" s="7">
        <v>46080</v>
      </c>
      <c r="CT114" s="43"/>
      <c r="CU114" s="7">
        <v>10270</v>
      </c>
      <c r="CV114" s="10">
        <f t="shared" si="11"/>
        <v>449170</v>
      </c>
    </row>
    <row r="115" spans="1:100" x14ac:dyDescent="0.25">
      <c r="A115" s="348"/>
      <c r="B115" s="2" t="s">
        <v>106</v>
      </c>
      <c r="C115" s="40"/>
      <c r="D115" s="41"/>
      <c r="E115" s="43"/>
      <c r="F115" s="41">
        <v>0</v>
      </c>
      <c r="G115" s="42"/>
      <c r="H115" s="7">
        <f t="shared" si="12"/>
        <v>0</v>
      </c>
      <c r="I115" s="43">
        <v>0</v>
      </c>
      <c r="J115" s="41"/>
      <c r="K115" s="41"/>
      <c r="L115" s="41"/>
      <c r="M115" s="41"/>
      <c r="N115" s="41"/>
      <c r="O115" s="7">
        <f t="shared" si="13"/>
        <v>0</v>
      </c>
      <c r="P115" s="62"/>
      <c r="Q115" s="41">
        <v>9960</v>
      </c>
      <c r="R115" s="41"/>
      <c r="S115" s="41">
        <v>630</v>
      </c>
      <c r="T115" s="7">
        <f t="shared" si="14"/>
        <v>10590</v>
      </c>
      <c r="U115" s="43"/>
      <c r="V115" s="9"/>
      <c r="W115" s="7">
        <v>10580</v>
      </c>
      <c r="X115" s="43"/>
      <c r="Y115" s="9"/>
      <c r="Z115" s="9"/>
      <c r="AA115" s="9"/>
      <c r="AB115" s="9"/>
      <c r="AC115" s="9"/>
      <c r="AD115" s="41"/>
      <c r="AE115" s="9"/>
      <c r="AF115" s="9"/>
      <c r="AG115" s="9"/>
      <c r="AH115" s="9"/>
      <c r="AI115" s="9"/>
      <c r="AJ115" s="7">
        <v>21500</v>
      </c>
      <c r="AK115" s="41">
        <v>0</v>
      </c>
      <c r="AL115" s="7">
        <f t="shared" si="15"/>
        <v>0</v>
      </c>
      <c r="AM115" s="41">
        <v>0</v>
      </c>
      <c r="AN115" s="9">
        <v>0</v>
      </c>
      <c r="AO115" s="41"/>
      <c r="AP115" s="41">
        <v>4690</v>
      </c>
      <c r="AQ115" s="41"/>
      <c r="AR115" s="41"/>
      <c r="AS115" s="41"/>
      <c r="AT115" s="41"/>
      <c r="AU115" s="41">
        <v>0</v>
      </c>
      <c r="AV115" s="41"/>
      <c r="AW115" s="7">
        <f t="shared" si="16"/>
        <v>4690</v>
      </c>
      <c r="AX115" s="43"/>
      <c r="AY115" s="41"/>
      <c r="AZ115" s="41"/>
      <c r="BA115" s="41"/>
      <c r="BB115" s="41"/>
      <c r="BC115" s="41"/>
      <c r="BD115" s="41"/>
      <c r="BE115" s="7">
        <f t="shared" si="17"/>
        <v>0</v>
      </c>
      <c r="BF115" s="41">
        <v>0</v>
      </c>
      <c r="BG115" s="362">
        <v>79520</v>
      </c>
      <c r="BH115" s="363"/>
      <c r="BI115" s="364"/>
      <c r="BJ115" s="41"/>
      <c r="BK115" s="41">
        <v>11610</v>
      </c>
      <c r="BL115" s="41">
        <v>218420</v>
      </c>
      <c r="BM115" s="41"/>
      <c r="BN115" s="41"/>
      <c r="BO115" s="41"/>
      <c r="BP115" s="9"/>
      <c r="BQ115" s="41">
        <v>0</v>
      </c>
      <c r="BR115" s="9"/>
      <c r="BS115" s="9"/>
      <c r="BT115" s="41">
        <v>0</v>
      </c>
      <c r="BU115" s="7">
        <f t="shared" si="18"/>
        <v>309550</v>
      </c>
      <c r="BV115" s="43"/>
      <c r="BW115" s="41">
        <v>4590</v>
      </c>
      <c r="BX115" s="41"/>
      <c r="BY115" s="41"/>
      <c r="BZ115" s="41"/>
      <c r="CA115" s="41">
        <v>0</v>
      </c>
      <c r="CB115" s="7">
        <f t="shared" si="19"/>
        <v>4590</v>
      </c>
      <c r="CC115" s="43"/>
      <c r="CD115" s="41">
        <v>0</v>
      </c>
      <c r="CE115" s="41"/>
      <c r="CF115" s="41"/>
      <c r="CG115" s="7">
        <f t="shared" si="20"/>
        <v>0</v>
      </c>
      <c r="CH115" s="62"/>
      <c r="CI115" s="9"/>
      <c r="CJ115" s="41"/>
      <c r="CK115" s="41"/>
      <c r="CL115" s="41"/>
      <c r="CM115" s="41"/>
      <c r="CN115" s="41"/>
      <c r="CO115" s="7">
        <f t="shared" si="21"/>
        <v>0</v>
      </c>
      <c r="CP115" s="62"/>
      <c r="CQ115" s="41"/>
      <c r="CR115" s="41"/>
      <c r="CS115" s="7">
        <v>47020</v>
      </c>
      <c r="CT115" s="43"/>
      <c r="CU115" s="7">
        <v>8300</v>
      </c>
      <c r="CV115" s="10">
        <f t="shared" si="11"/>
        <v>416820</v>
      </c>
    </row>
    <row r="116" spans="1:100" x14ac:dyDescent="0.25">
      <c r="A116" s="348"/>
      <c r="B116" s="2" t="s">
        <v>107</v>
      </c>
      <c r="C116" s="40"/>
      <c r="D116" s="41"/>
      <c r="E116" s="43"/>
      <c r="F116" s="41">
        <v>0</v>
      </c>
      <c r="G116" s="42"/>
      <c r="H116" s="7">
        <f t="shared" si="12"/>
        <v>0</v>
      </c>
      <c r="I116" s="43">
        <v>0</v>
      </c>
      <c r="J116" s="41"/>
      <c r="K116" s="41"/>
      <c r="L116" s="41"/>
      <c r="M116" s="41"/>
      <c r="N116" s="41"/>
      <c r="O116" s="7">
        <f t="shared" si="13"/>
        <v>0</v>
      </c>
      <c r="P116" s="62"/>
      <c r="Q116" s="41">
        <v>11380</v>
      </c>
      <c r="R116" s="41"/>
      <c r="S116" s="41">
        <v>730</v>
      </c>
      <c r="T116" s="7">
        <f t="shared" si="14"/>
        <v>12110</v>
      </c>
      <c r="U116" s="43"/>
      <c r="V116" s="9"/>
      <c r="W116" s="7">
        <v>8010</v>
      </c>
      <c r="X116" s="43"/>
      <c r="Y116" s="9"/>
      <c r="Z116" s="9"/>
      <c r="AA116" s="9"/>
      <c r="AB116" s="9"/>
      <c r="AC116" s="9"/>
      <c r="AD116" s="41"/>
      <c r="AE116" s="9"/>
      <c r="AF116" s="9"/>
      <c r="AG116" s="9"/>
      <c r="AH116" s="9"/>
      <c r="AI116" s="9"/>
      <c r="AJ116" s="7">
        <v>10560</v>
      </c>
      <c r="AK116" s="41">
        <v>0</v>
      </c>
      <c r="AL116" s="7">
        <f t="shared" si="15"/>
        <v>0</v>
      </c>
      <c r="AM116" s="41">
        <v>0</v>
      </c>
      <c r="AN116" s="9">
        <v>0</v>
      </c>
      <c r="AO116" s="41"/>
      <c r="AP116" s="41">
        <v>3290</v>
      </c>
      <c r="AQ116" s="41"/>
      <c r="AR116" s="41"/>
      <c r="AS116" s="41"/>
      <c r="AT116" s="41"/>
      <c r="AU116" s="41">
        <v>0</v>
      </c>
      <c r="AV116" s="41"/>
      <c r="AW116" s="7">
        <f t="shared" si="16"/>
        <v>3290</v>
      </c>
      <c r="AX116" s="43"/>
      <c r="AY116" s="41"/>
      <c r="AZ116" s="41"/>
      <c r="BA116" s="41"/>
      <c r="BB116" s="41"/>
      <c r="BC116" s="41"/>
      <c r="BD116" s="41"/>
      <c r="BE116" s="7">
        <f t="shared" si="17"/>
        <v>0</v>
      </c>
      <c r="BF116" s="41">
        <v>0</v>
      </c>
      <c r="BG116" s="362">
        <v>89540</v>
      </c>
      <c r="BH116" s="363"/>
      <c r="BI116" s="364"/>
      <c r="BJ116" s="41"/>
      <c r="BK116" s="41">
        <v>19910</v>
      </c>
      <c r="BL116" s="41">
        <v>210370</v>
      </c>
      <c r="BM116" s="41"/>
      <c r="BN116" s="41"/>
      <c r="BO116" s="41"/>
      <c r="BP116" s="9"/>
      <c r="BQ116" s="41">
        <v>0</v>
      </c>
      <c r="BR116" s="9"/>
      <c r="BS116" s="9"/>
      <c r="BT116" s="41">
        <v>0</v>
      </c>
      <c r="BU116" s="7">
        <f t="shared" si="18"/>
        <v>319820</v>
      </c>
      <c r="BV116" s="43"/>
      <c r="BW116" s="41">
        <v>4740</v>
      </c>
      <c r="BX116" s="41"/>
      <c r="BY116" s="41"/>
      <c r="BZ116" s="41"/>
      <c r="CA116" s="41">
        <v>0</v>
      </c>
      <c r="CB116" s="7">
        <f t="shared" si="19"/>
        <v>4740</v>
      </c>
      <c r="CC116" s="43"/>
      <c r="CD116" s="41">
        <v>0</v>
      </c>
      <c r="CE116" s="41"/>
      <c r="CF116" s="41"/>
      <c r="CG116" s="7">
        <f t="shared" si="20"/>
        <v>0</v>
      </c>
      <c r="CH116" s="62"/>
      <c r="CI116" s="9"/>
      <c r="CJ116" s="41"/>
      <c r="CK116" s="41"/>
      <c r="CL116" s="41"/>
      <c r="CM116" s="41"/>
      <c r="CN116" s="41"/>
      <c r="CO116" s="7">
        <f t="shared" si="21"/>
        <v>0</v>
      </c>
      <c r="CP116" s="62"/>
      <c r="CQ116" s="41"/>
      <c r="CR116" s="41"/>
      <c r="CS116" s="7">
        <v>45500</v>
      </c>
      <c r="CT116" s="43"/>
      <c r="CU116" s="7">
        <v>9770</v>
      </c>
      <c r="CV116" s="10">
        <f t="shared" si="11"/>
        <v>413800</v>
      </c>
    </row>
    <row r="117" spans="1:100" x14ac:dyDescent="0.25">
      <c r="A117" s="348"/>
      <c r="B117" s="2" t="s">
        <v>108</v>
      </c>
      <c r="C117" s="40"/>
      <c r="D117" s="41"/>
      <c r="E117" s="43"/>
      <c r="F117" s="41">
        <v>0</v>
      </c>
      <c r="G117" s="42"/>
      <c r="H117" s="7">
        <f t="shared" si="12"/>
        <v>0</v>
      </c>
      <c r="I117" s="43">
        <v>0</v>
      </c>
      <c r="J117" s="41"/>
      <c r="K117" s="41"/>
      <c r="L117" s="41"/>
      <c r="M117" s="41"/>
      <c r="N117" s="41"/>
      <c r="O117" s="7">
        <f t="shared" si="13"/>
        <v>0</v>
      </c>
      <c r="P117" s="62"/>
      <c r="Q117" s="41">
        <v>12820</v>
      </c>
      <c r="R117" s="41"/>
      <c r="S117" s="41">
        <v>410</v>
      </c>
      <c r="T117" s="7">
        <f t="shared" si="14"/>
        <v>13230</v>
      </c>
      <c r="U117" s="43"/>
      <c r="V117" s="9"/>
      <c r="W117" s="7">
        <v>6850</v>
      </c>
      <c r="X117" s="43"/>
      <c r="Y117" s="9"/>
      <c r="Z117" s="9"/>
      <c r="AA117" s="9"/>
      <c r="AB117" s="9"/>
      <c r="AC117" s="9"/>
      <c r="AD117" s="41"/>
      <c r="AE117" s="9"/>
      <c r="AF117" s="9"/>
      <c r="AG117" s="9"/>
      <c r="AH117" s="9"/>
      <c r="AI117" s="9"/>
      <c r="AJ117" s="7">
        <v>17580</v>
      </c>
      <c r="AK117" s="41">
        <v>0</v>
      </c>
      <c r="AL117" s="7">
        <f t="shared" si="15"/>
        <v>0</v>
      </c>
      <c r="AM117" s="41">
        <v>0</v>
      </c>
      <c r="AN117" s="9">
        <v>0</v>
      </c>
      <c r="AO117" s="41"/>
      <c r="AP117" s="41">
        <v>1050</v>
      </c>
      <c r="AQ117" s="41"/>
      <c r="AR117" s="41"/>
      <c r="AS117" s="41"/>
      <c r="AT117" s="41"/>
      <c r="AU117" s="41">
        <v>0</v>
      </c>
      <c r="AV117" s="41"/>
      <c r="AW117" s="7">
        <f t="shared" si="16"/>
        <v>1050</v>
      </c>
      <c r="AX117" s="43"/>
      <c r="AY117" s="41"/>
      <c r="AZ117" s="41"/>
      <c r="BA117" s="41"/>
      <c r="BB117" s="41"/>
      <c r="BC117" s="41"/>
      <c r="BD117" s="41"/>
      <c r="BE117" s="7">
        <f t="shared" si="17"/>
        <v>0</v>
      </c>
      <c r="BF117" s="41">
        <v>0</v>
      </c>
      <c r="BG117" s="362">
        <v>114440</v>
      </c>
      <c r="BH117" s="363"/>
      <c r="BI117" s="364"/>
      <c r="BJ117" s="41"/>
      <c r="BK117" s="41">
        <v>12130</v>
      </c>
      <c r="BL117" s="41">
        <v>218510</v>
      </c>
      <c r="BM117" s="41"/>
      <c r="BN117" s="41"/>
      <c r="BO117" s="41"/>
      <c r="BP117" s="9"/>
      <c r="BQ117" s="41">
        <v>0</v>
      </c>
      <c r="BR117" s="9"/>
      <c r="BS117" s="9"/>
      <c r="BT117" s="41">
        <v>0</v>
      </c>
      <c r="BU117" s="7">
        <f t="shared" si="18"/>
        <v>345080</v>
      </c>
      <c r="BV117" s="43"/>
      <c r="BW117" s="41">
        <v>4290</v>
      </c>
      <c r="BX117" s="41"/>
      <c r="BY117" s="41"/>
      <c r="BZ117" s="41"/>
      <c r="CA117" s="41">
        <v>0</v>
      </c>
      <c r="CB117" s="7">
        <f t="shared" si="19"/>
        <v>4290</v>
      </c>
      <c r="CC117" s="43"/>
      <c r="CD117" s="41">
        <v>0</v>
      </c>
      <c r="CE117" s="41"/>
      <c r="CF117" s="41"/>
      <c r="CG117" s="7">
        <f t="shared" si="20"/>
        <v>0</v>
      </c>
      <c r="CH117" s="62"/>
      <c r="CI117" s="9"/>
      <c r="CJ117" s="41"/>
      <c r="CK117" s="41"/>
      <c r="CL117" s="41"/>
      <c r="CM117" s="41"/>
      <c r="CN117" s="41"/>
      <c r="CO117" s="7">
        <f t="shared" si="21"/>
        <v>0</v>
      </c>
      <c r="CP117" s="62"/>
      <c r="CQ117" s="41"/>
      <c r="CR117" s="41"/>
      <c r="CS117" s="7">
        <v>46970</v>
      </c>
      <c r="CT117" s="43"/>
      <c r="CU117" s="7">
        <v>9080</v>
      </c>
      <c r="CV117" s="10">
        <f t="shared" si="11"/>
        <v>444130</v>
      </c>
    </row>
    <row r="118" spans="1:100" x14ac:dyDescent="0.25">
      <c r="A118" s="348"/>
      <c r="B118" s="2" t="s">
        <v>109</v>
      </c>
      <c r="C118" s="40"/>
      <c r="D118" s="41"/>
      <c r="E118" s="43"/>
      <c r="F118" s="41">
        <v>0</v>
      </c>
      <c r="G118" s="42"/>
      <c r="H118" s="7">
        <f t="shared" si="12"/>
        <v>0</v>
      </c>
      <c r="I118" s="43">
        <v>0</v>
      </c>
      <c r="J118" s="41"/>
      <c r="K118" s="41"/>
      <c r="L118" s="41"/>
      <c r="M118" s="41"/>
      <c r="N118" s="41"/>
      <c r="O118" s="7">
        <f t="shared" si="13"/>
        <v>0</v>
      </c>
      <c r="P118" s="62"/>
      <c r="Q118" s="41">
        <v>12500</v>
      </c>
      <c r="R118" s="41"/>
      <c r="S118" s="41">
        <v>670</v>
      </c>
      <c r="T118" s="7">
        <f t="shared" si="14"/>
        <v>13170</v>
      </c>
      <c r="U118" s="43"/>
      <c r="V118" s="9"/>
      <c r="W118" s="7">
        <v>6730</v>
      </c>
      <c r="X118" s="43"/>
      <c r="Y118" s="9"/>
      <c r="Z118" s="9"/>
      <c r="AA118" s="9"/>
      <c r="AB118" s="9"/>
      <c r="AC118" s="9"/>
      <c r="AD118" s="41"/>
      <c r="AE118" s="9"/>
      <c r="AF118" s="9"/>
      <c r="AG118" s="9"/>
      <c r="AH118" s="9"/>
      <c r="AI118" s="9"/>
      <c r="AJ118" s="7">
        <v>12810</v>
      </c>
      <c r="AK118" s="41">
        <v>0</v>
      </c>
      <c r="AL118" s="7">
        <f t="shared" si="15"/>
        <v>0</v>
      </c>
      <c r="AM118" s="41">
        <v>0</v>
      </c>
      <c r="AN118" s="9">
        <v>0</v>
      </c>
      <c r="AO118" s="41"/>
      <c r="AP118" s="41">
        <v>2220</v>
      </c>
      <c r="AQ118" s="41"/>
      <c r="AR118" s="41"/>
      <c r="AS118" s="41"/>
      <c r="AT118" s="41"/>
      <c r="AU118" s="41">
        <v>0</v>
      </c>
      <c r="AV118" s="41"/>
      <c r="AW118" s="7">
        <f t="shared" si="16"/>
        <v>2220</v>
      </c>
      <c r="AX118" s="43"/>
      <c r="AY118" s="41"/>
      <c r="AZ118" s="41"/>
      <c r="BA118" s="41"/>
      <c r="BB118" s="41"/>
      <c r="BC118" s="41"/>
      <c r="BD118" s="41"/>
      <c r="BE118" s="7">
        <f t="shared" si="17"/>
        <v>0</v>
      </c>
      <c r="BF118" s="41">
        <v>0</v>
      </c>
      <c r="BG118" s="362">
        <v>115610</v>
      </c>
      <c r="BH118" s="363"/>
      <c r="BI118" s="364"/>
      <c r="BJ118" s="41"/>
      <c r="BK118" s="41">
        <v>15810</v>
      </c>
      <c r="BL118" s="41">
        <v>214400</v>
      </c>
      <c r="BM118" s="41"/>
      <c r="BN118" s="41"/>
      <c r="BO118" s="41"/>
      <c r="BP118" s="9"/>
      <c r="BQ118" s="41">
        <v>0</v>
      </c>
      <c r="BR118" s="9"/>
      <c r="BS118" s="9"/>
      <c r="BT118" s="41">
        <v>0</v>
      </c>
      <c r="BU118" s="7">
        <f t="shared" si="18"/>
        <v>345820</v>
      </c>
      <c r="BV118" s="43"/>
      <c r="BW118" s="41">
        <v>4620</v>
      </c>
      <c r="BX118" s="41"/>
      <c r="BY118" s="41"/>
      <c r="BZ118" s="41"/>
      <c r="CA118" s="41">
        <v>0</v>
      </c>
      <c r="CB118" s="7">
        <f t="shared" si="19"/>
        <v>4620</v>
      </c>
      <c r="CC118" s="43"/>
      <c r="CD118" s="41">
        <v>0</v>
      </c>
      <c r="CE118" s="41"/>
      <c r="CF118" s="41"/>
      <c r="CG118" s="7">
        <f t="shared" si="20"/>
        <v>0</v>
      </c>
      <c r="CH118" s="62"/>
      <c r="CI118" s="9"/>
      <c r="CJ118" s="41"/>
      <c r="CK118" s="41"/>
      <c r="CL118" s="41"/>
      <c r="CM118" s="41"/>
      <c r="CN118" s="41"/>
      <c r="CO118" s="7">
        <f t="shared" si="21"/>
        <v>0</v>
      </c>
      <c r="CP118" s="62"/>
      <c r="CQ118" s="41"/>
      <c r="CR118" s="41"/>
      <c r="CS118" s="7">
        <v>43770</v>
      </c>
      <c r="CT118" s="43"/>
      <c r="CU118" s="7">
        <v>6880</v>
      </c>
      <c r="CV118" s="10">
        <f t="shared" si="11"/>
        <v>436020</v>
      </c>
    </row>
    <row r="119" spans="1:100" x14ac:dyDescent="0.25">
      <c r="A119" s="348"/>
      <c r="B119" s="2" t="s">
        <v>110</v>
      </c>
      <c r="C119" s="40"/>
      <c r="D119" s="41"/>
      <c r="E119" s="43"/>
      <c r="F119" s="41">
        <v>0</v>
      </c>
      <c r="G119" s="42"/>
      <c r="H119" s="7">
        <f t="shared" si="12"/>
        <v>0</v>
      </c>
      <c r="I119" s="43">
        <v>0</v>
      </c>
      <c r="J119" s="41"/>
      <c r="K119" s="41"/>
      <c r="L119" s="41"/>
      <c r="M119" s="41"/>
      <c r="N119" s="41"/>
      <c r="O119" s="7">
        <f t="shared" si="13"/>
        <v>0</v>
      </c>
      <c r="P119" s="62"/>
      <c r="Q119" s="41">
        <v>11940</v>
      </c>
      <c r="R119" s="41"/>
      <c r="S119" s="41">
        <v>370</v>
      </c>
      <c r="T119" s="7">
        <f t="shared" si="14"/>
        <v>12310</v>
      </c>
      <c r="U119" s="43"/>
      <c r="V119" s="9"/>
      <c r="W119" s="7">
        <v>7090</v>
      </c>
      <c r="X119" s="43"/>
      <c r="Y119" s="9"/>
      <c r="Z119" s="9"/>
      <c r="AA119" s="9"/>
      <c r="AB119" s="9"/>
      <c r="AC119" s="9"/>
      <c r="AD119" s="41"/>
      <c r="AE119" s="9"/>
      <c r="AF119" s="9"/>
      <c r="AG119" s="9"/>
      <c r="AH119" s="9"/>
      <c r="AI119" s="9"/>
      <c r="AJ119" s="7">
        <v>8830</v>
      </c>
      <c r="AK119" s="41">
        <v>0</v>
      </c>
      <c r="AL119" s="7">
        <f t="shared" si="15"/>
        <v>0</v>
      </c>
      <c r="AM119" s="41">
        <v>0</v>
      </c>
      <c r="AN119" s="9">
        <v>0</v>
      </c>
      <c r="AO119" s="41"/>
      <c r="AP119" s="41">
        <v>4260</v>
      </c>
      <c r="AQ119" s="41"/>
      <c r="AR119" s="41"/>
      <c r="AS119" s="41"/>
      <c r="AT119" s="41"/>
      <c r="AU119" s="41">
        <v>0</v>
      </c>
      <c r="AV119" s="41"/>
      <c r="AW119" s="7">
        <f t="shared" si="16"/>
        <v>4260</v>
      </c>
      <c r="AX119" s="43"/>
      <c r="AY119" s="41"/>
      <c r="AZ119" s="41"/>
      <c r="BA119" s="41"/>
      <c r="BB119" s="41"/>
      <c r="BC119" s="41"/>
      <c r="BD119" s="41"/>
      <c r="BE119" s="7">
        <f t="shared" si="17"/>
        <v>0</v>
      </c>
      <c r="BF119" s="41">
        <v>0</v>
      </c>
      <c r="BG119" s="362">
        <v>131399.53899999999</v>
      </c>
      <c r="BH119" s="363"/>
      <c r="BI119" s="364"/>
      <c r="BJ119" s="41"/>
      <c r="BK119" s="41">
        <v>14400</v>
      </c>
      <c r="BL119" s="41">
        <v>238720</v>
      </c>
      <c r="BM119" s="41"/>
      <c r="BN119" s="41"/>
      <c r="BO119" s="41"/>
      <c r="BP119" s="9"/>
      <c r="BQ119" s="41">
        <v>0</v>
      </c>
      <c r="BR119" s="9"/>
      <c r="BS119" s="9"/>
      <c r="BT119" s="41">
        <v>0</v>
      </c>
      <c r="BU119" s="7">
        <f t="shared" si="18"/>
        <v>384519.53899999999</v>
      </c>
      <c r="BV119" s="43"/>
      <c r="BW119" s="41">
        <v>7230</v>
      </c>
      <c r="BX119" s="41"/>
      <c r="BY119" s="41"/>
      <c r="BZ119" s="41"/>
      <c r="CA119" s="41">
        <v>0</v>
      </c>
      <c r="CB119" s="7">
        <f t="shared" si="19"/>
        <v>7230</v>
      </c>
      <c r="CC119" s="43"/>
      <c r="CD119" s="41">
        <v>0</v>
      </c>
      <c r="CE119" s="41"/>
      <c r="CF119" s="41"/>
      <c r="CG119" s="7">
        <f t="shared" si="20"/>
        <v>0</v>
      </c>
      <c r="CH119" s="62"/>
      <c r="CI119" s="9"/>
      <c r="CJ119" s="41"/>
      <c r="CK119" s="41"/>
      <c r="CL119" s="41"/>
      <c r="CM119" s="41"/>
      <c r="CN119" s="41"/>
      <c r="CO119" s="7">
        <f t="shared" si="21"/>
        <v>0</v>
      </c>
      <c r="CP119" s="62"/>
      <c r="CQ119" s="41"/>
      <c r="CR119" s="41"/>
      <c r="CS119" s="7">
        <v>42800</v>
      </c>
      <c r="CT119" s="43"/>
      <c r="CU119" s="7">
        <v>8790</v>
      </c>
      <c r="CV119" s="10">
        <f t="shared" si="11"/>
        <v>475829.53899999999</v>
      </c>
    </row>
    <row r="120" spans="1:100" x14ac:dyDescent="0.25">
      <c r="A120" s="348"/>
      <c r="B120" s="2" t="s">
        <v>111</v>
      </c>
      <c r="C120" s="40"/>
      <c r="D120" s="41"/>
      <c r="E120" s="43"/>
      <c r="F120" s="41">
        <v>0</v>
      </c>
      <c r="G120" s="42"/>
      <c r="H120" s="7">
        <f t="shared" si="12"/>
        <v>0</v>
      </c>
      <c r="I120" s="43">
        <v>0</v>
      </c>
      <c r="J120" s="41"/>
      <c r="K120" s="41"/>
      <c r="L120" s="41"/>
      <c r="M120" s="41"/>
      <c r="N120" s="41"/>
      <c r="O120" s="7">
        <f t="shared" si="13"/>
        <v>0</v>
      </c>
      <c r="P120" s="62"/>
      <c r="Q120" s="41">
        <v>10880</v>
      </c>
      <c r="R120" s="41"/>
      <c r="S120" s="41">
        <v>480</v>
      </c>
      <c r="T120" s="7">
        <f t="shared" si="14"/>
        <v>11360</v>
      </c>
      <c r="U120" s="43"/>
      <c r="V120" s="9"/>
      <c r="W120" s="7">
        <v>3490</v>
      </c>
      <c r="X120" s="43"/>
      <c r="Y120" s="9"/>
      <c r="Z120" s="9"/>
      <c r="AA120" s="9"/>
      <c r="AB120" s="9"/>
      <c r="AC120" s="9"/>
      <c r="AD120" s="41"/>
      <c r="AE120" s="9"/>
      <c r="AF120" s="9"/>
      <c r="AG120" s="9"/>
      <c r="AH120" s="9"/>
      <c r="AI120" s="9"/>
      <c r="AJ120" s="7">
        <v>7110</v>
      </c>
      <c r="AK120" s="41">
        <v>0</v>
      </c>
      <c r="AL120" s="7">
        <f t="shared" si="15"/>
        <v>0</v>
      </c>
      <c r="AM120" s="41">
        <v>0</v>
      </c>
      <c r="AN120" s="9">
        <v>0</v>
      </c>
      <c r="AO120" s="41"/>
      <c r="AP120" s="41">
        <v>4330</v>
      </c>
      <c r="AQ120" s="41"/>
      <c r="AR120" s="41"/>
      <c r="AS120" s="41"/>
      <c r="AT120" s="41"/>
      <c r="AU120" s="41">
        <v>0</v>
      </c>
      <c r="AV120" s="41"/>
      <c r="AW120" s="7">
        <f t="shared" si="16"/>
        <v>4330</v>
      </c>
      <c r="AX120" s="43"/>
      <c r="AY120" s="41"/>
      <c r="AZ120" s="41"/>
      <c r="BA120" s="41"/>
      <c r="BB120" s="41"/>
      <c r="BC120" s="41"/>
      <c r="BD120" s="41"/>
      <c r="BE120" s="7">
        <f t="shared" si="17"/>
        <v>0</v>
      </c>
      <c r="BF120" s="41">
        <v>0</v>
      </c>
      <c r="BG120" s="362">
        <v>138150</v>
      </c>
      <c r="BH120" s="363"/>
      <c r="BI120" s="364"/>
      <c r="BJ120" s="41"/>
      <c r="BK120" s="41">
        <v>12880</v>
      </c>
      <c r="BL120" s="41">
        <v>227890</v>
      </c>
      <c r="BM120" s="41"/>
      <c r="BN120" s="41"/>
      <c r="BO120" s="41"/>
      <c r="BP120" s="9"/>
      <c r="BQ120" s="41">
        <v>0</v>
      </c>
      <c r="BR120" s="9"/>
      <c r="BS120" s="9"/>
      <c r="BT120" s="41">
        <v>0</v>
      </c>
      <c r="BU120" s="7">
        <f t="shared" si="18"/>
        <v>378920</v>
      </c>
      <c r="BV120" s="43"/>
      <c r="BW120" s="41">
        <v>6870</v>
      </c>
      <c r="BX120" s="41"/>
      <c r="BY120" s="41"/>
      <c r="BZ120" s="41"/>
      <c r="CA120" s="41">
        <v>0</v>
      </c>
      <c r="CB120" s="7">
        <f t="shared" si="19"/>
        <v>6870</v>
      </c>
      <c r="CC120" s="43"/>
      <c r="CD120" s="41">
        <v>0</v>
      </c>
      <c r="CE120" s="41"/>
      <c r="CF120" s="41"/>
      <c r="CG120" s="7">
        <f t="shared" si="20"/>
        <v>0</v>
      </c>
      <c r="CH120" s="62"/>
      <c r="CI120" s="9"/>
      <c r="CJ120" s="41"/>
      <c r="CK120" s="41"/>
      <c r="CL120" s="41"/>
      <c r="CM120" s="41"/>
      <c r="CN120" s="41"/>
      <c r="CO120" s="7">
        <f t="shared" si="21"/>
        <v>0</v>
      </c>
      <c r="CP120" s="62"/>
      <c r="CQ120" s="41"/>
      <c r="CR120" s="41"/>
      <c r="CS120" s="7">
        <v>42580</v>
      </c>
      <c r="CT120" s="43"/>
      <c r="CU120" s="7">
        <v>8690</v>
      </c>
      <c r="CV120" s="10">
        <f t="shared" si="11"/>
        <v>463350</v>
      </c>
    </row>
    <row r="121" spans="1:100" ht="15.75" thickBot="1" x14ac:dyDescent="0.3">
      <c r="A121" s="349"/>
      <c r="B121" s="3" t="s">
        <v>112</v>
      </c>
      <c r="C121" s="44"/>
      <c r="D121" s="45"/>
      <c r="E121" s="47"/>
      <c r="F121" s="45">
        <v>0</v>
      </c>
      <c r="G121" s="46"/>
      <c r="H121" s="11">
        <f t="shared" si="12"/>
        <v>0</v>
      </c>
      <c r="I121" s="47">
        <v>0</v>
      </c>
      <c r="J121" s="45"/>
      <c r="K121" s="45"/>
      <c r="L121" s="45"/>
      <c r="M121" s="45"/>
      <c r="N121" s="45"/>
      <c r="O121" s="11">
        <f t="shared" si="13"/>
        <v>0</v>
      </c>
      <c r="P121" s="63"/>
      <c r="Q121" s="45">
        <v>5290</v>
      </c>
      <c r="R121" s="45"/>
      <c r="S121" s="45">
        <v>360</v>
      </c>
      <c r="T121" s="11">
        <f t="shared" si="14"/>
        <v>5650</v>
      </c>
      <c r="U121" s="47"/>
      <c r="V121" s="13"/>
      <c r="W121" s="11">
        <v>6340</v>
      </c>
      <c r="X121" s="47"/>
      <c r="Y121" s="13"/>
      <c r="Z121" s="13"/>
      <c r="AA121" s="13"/>
      <c r="AB121" s="13"/>
      <c r="AC121" s="13"/>
      <c r="AD121" s="45"/>
      <c r="AE121" s="13"/>
      <c r="AF121" s="13"/>
      <c r="AG121" s="13"/>
      <c r="AH121" s="13"/>
      <c r="AI121" s="13"/>
      <c r="AJ121" s="11">
        <v>7290</v>
      </c>
      <c r="AK121" s="45">
        <v>0</v>
      </c>
      <c r="AL121" s="11">
        <f t="shared" si="15"/>
        <v>0</v>
      </c>
      <c r="AM121" s="45">
        <v>0</v>
      </c>
      <c r="AN121" s="13">
        <v>0</v>
      </c>
      <c r="AO121" s="45"/>
      <c r="AP121" s="45">
        <v>5560</v>
      </c>
      <c r="AQ121" s="45"/>
      <c r="AR121" s="45"/>
      <c r="AS121" s="45"/>
      <c r="AT121" s="45"/>
      <c r="AU121" s="45">
        <v>0</v>
      </c>
      <c r="AV121" s="45"/>
      <c r="AW121" s="11">
        <f t="shared" si="16"/>
        <v>5560</v>
      </c>
      <c r="AX121" s="47"/>
      <c r="AY121" s="45"/>
      <c r="AZ121" s="45"/>
      <c r="BA121" s="45"/>
      <c r="BB121" s="45"/>
      <c r="BC121" s="45"/>
      <c r="BD121" s="45"/>
      <c r="BE121" s="11">
        <f t="shared" si="17"/>
        <v>0</v>
      </c>
      <c r="BF121" s="45">
        <v>0</v>
      </c>
      <c r="BG121" s="365">
        <v>130560</v>
      </c>
      <c r="BH121" s="366"/>
      <c r="BI121" s="367"/>
      <c r="BJ121" s="45"/>
      <c r="BK121" s="45">
        <v>14680</v>
      </c>
      <c r="BL121" s="45">
        <v>216810</v>
      </c>
      <c r="BM121" s="45"/>
      <c r="BN121" s="45"/>
      <c r="BO121" s="45"/>
      <c r="BP121" s="13"/>
      <c r="BQ121" s="45">
        <v>0</v>
      </c>
      <c r="BR121" s="13"/>
      <c r="BS121" s="13"/>
      <c r="BT121" s="45">
        <v>0</v>
      </c>
      <c r="BU121" s="11">
        <f t="shared" si="18"/>
        <v>362050</v>
      </c>
      <c r="BV121" s="47"/>
      <c r="BW121" s="45">
        <v>8670</v>
      </c>
      <c r="BX121" s="45"/>
      <c r="BY121" s="45"/>
      <c r="BZ121" s="45"/>
      <c r="CA121" s="45">
        <v>0</v>
      </c>
      <c r="CB121" s="11">
        <f t="shared" si="19"/>
        <v>8670</v>
      </c>
      <c r="CC121" s="47"/>
      <c r="CD121" s="45">
        <v>0</v>
      </c>
      <c r="CE121" s="45"/>
      <c r="CF121" s="45"/>
      <c r="CG121" s="11">
        <f t="shared" si="20"/>
        <v>0</v>
      </c>
      <c r="CH121" s="63"/>
      <c r="CI121" s="13"/>
      <c r="CJ121" s="45"/>
      <c r="CK121" s="45"/>
      <c r="CL121" s="45"/>
      <c r="CM121" s="45"/>
      <c r="CN121" s="45"/>
      <c r="CO121" s="11">
        <f t="shared" si="21"/>
        <v>0</v>
      </c>
      <c r="CP121" s="63"/>
      <c r="CQ121" s="45"/>
      <c r="CR121" s="45"/>
      <c r="CS121" s="11">
        <v>36370</v>
      </c>
      <c r="CT121" s="47"/>
      <c r="CU121" s="11">
        <v>7830</v>
      </c>
      <c r="CV121" s="15">
        <f t="shared" si="11"/>
        <v>439760</v>
      </c>
    </row>
    <row r="122" spans="1:100" ht="15" customHeight="1" x14ac:dyDescent="0.25">
      <c r="A122" s="347" t="s">
        <v>159</v>
      </c>
      <c r="B122" s="33" t="s">
        <v>101</v>
      </c>
      <c r="C122" s="34"/>
      <c r="D122" s="35"/>
      <c r="E122" s="52"/>
      <c r="F122" s="35">
        <v>0</v>
      </c>
      <c r="G122" s="36"/>
      <c r="H122" s="20">
        <f t="shared" si="12"/>
        <v>0</v>
      </c>
      <c r="I122" s="52">
        <v>0</v>
      </c>
      <c r="J122" s="35"/>
      <c r="K122" s="35"/>
      <c r="L122" s="35"/>
      <c r="M122" s="35"/>
      <c r="N122" s="35"/>
      <c r="O122" s="20">
        <f t="shared" si="13"/>
        <v>0</v>
      </c>
      <c r="P122" s="61"/>
      <c r="Q122" s="35">
        <v>14910</v>
      </c>
      <c r="R122" s="35"/>
      <c r="S122" s="35">
        <v>510</v>
      </c>
      <c r="T122" s="20">
        <f t="shared" si="14"/>
        <v>15420</v>
      </c>
      <c r="U122" s="52"/>
      <c r="V122" s="22"/>
      <c r="W122" s="20">
        <v>6240</v>
      </c>
      <c r="X122" s="52"/>
      <c r="Y122" s="22"/>
      <c r="Z122" s="22"/>
      <c r="AA122" s="22"/>
      <c r="AB122" s="22"/>
      <c r="AC122" s="22"/>
      <c r="AD122" s="35"/>
      <c r="AE122" s="22"/>
      <c r="AF122" s="22"/>
      <c r="AG122" s="22"/>
      <c r="AH122" s="22"/>
      <c r="AI122" s="22"/>
      <c r="AJ122" s="20">
        <v>14630</v>
      </c>
      <c r="AK122" s="35">
        <v>0</v>
      </c>
      <c r="AL122" s="20">
        <f t="shared" si="15"/>
        <v>0</v>
      </c>
      <c r="AM122" s="35">
        <v>0</v>
      </c>
      <c r="AN122" s="22">
        <v>0</v>
      </c>
      <c r="AO122" s="35"/>
      <c r="AP122" s="35">
        <v>3260</v>
      </c>
      <c r="AQ122" s="35"/>
      <c r="AR122" s="35"/>
      <c r="AS122" s="35"/>
      <c r="AT122" s="35"/>
      <c r="AU122" s="35">
        <v>0</v>
      </c>
      <c r="AV122" s="35"/>
      <c r="AW122" s="20">
        <f t="shared" si="16"/>
        <v>3260</v>
      </c>
      <c r="AX122" s="52"/>
      <c r="AY122" s="35"/>
      <c r="AZ122" s="35"/>
      <c r="BA122" s="35"/>
      <c r="BB122" s="35"/>
      <c r="BC122" s="35"/>
      <c r="BD122" s="35"/>
      <c r="BE122" s="20">
        <f t="shared" si="17"/>
        <v>0</v>
      </c>
      <c r="BF122" s="35">
        <v>0</v>
      </c>
      <c r="BG122" s="359">
        <v>110140</v>
      </c>
      <c r="BH122" s="360"/>
      <c r="BI122" s="361"/>
      <c r="BJ122" s="35"/>
      <c r="BK122" s="35">
        <v>14210</v>
      </c>
      <c r="BL122" s="35">
        <v>203630</v>
      </c>
      <c r="BM122" s="35"/>
      <c r="BN122" s="35"/>
      <c r="BO122" s="35"/>
      <c r="BP122" s="22"/>
      <c r="BQ122" s="35">
        <v>0</v>
      </c>
      <c r="BR122" s="22"/>
      <c r="BS122" s="22"/>
      <c r="BT122" s="35">
        <v>0</v>
      </c>
      <c r="BU122" s="20">
        <f t="shared" si="18"/>
        <v>327980</v>
      </c>
      <c r="BV122" s="52"/>
      <c r="BW122" s="35">
        <v>6990</v>
      </c>
      <c r="BX122" s="35"/>
      <c r="BY122" s="35"/>
      <c r="BZ122" s="35"/>
      <c r="CA122" s="35">
        <v>0</v>
      </c>
      <c r="CB122" s="20">
        <f t="shared" si="19"/>
        <v>6990</v>
      </c>
      <c r="CC122" s="52"/>
      <c r="CD122" s="35">
        <v>0</v>
      </c>
      <c r="CE122" s="35"/>
      <c r="CF122" s="35"/>
      <c r="CG122" s="20">
        <f t="shared" si="20"/>
        <v>0</v>
      </c>
      <c r="CH122" s="61"/>
      <c r="CI122" s="22"/>
      <c r="CJ122" s="35"/>
      <c r="CK122" s="35"/>
      <c r="CL122" s="35"/>
      <c r="CM122" s="35"/>
      <c r="CN122" s="35"/>
      <c r="CO122" s="20">
        <f t="shared" si="21"/>
        <v>0</v>
      </c>
      <c r="CP122" s="61"/>
      <c r="CQ122" s="35"/>
      <c r="CR122" s="35"/>
      <c r="CS122" s="20">
        <v>46410</v>
      </c>
      <c r="CT122" s="52"/>
      <c r="CU122" s="20">
        <v>5330</v>
      </c>
      <c r="CV122" s="23">
        <f t="shared" si="11"/>
        <v>426260</v>
      </c>
    </row>
    <row r="123" spans="1:100" x14ac:dyDescent="0.25">
      <c r="A123" s="348"/>
      <c r="B123" s="2" t="s">
        <v>102</v>
      </c>
      <c r="C123" s="40"/>
      <c r="D123" s="41"/>
      <c r="E123" s="43"/>
      <c r="F123" s="41">
        <v>0</v>
      </c>
      <c r="G123" s="42"/>
      <c r="H123" s="7">
        <f t="shared" si="12"/>
        <v>0</v>
      </c>
      <c r="I123" s="43">
        <v>0</v>
      </c>
      <c r="J123" s="41"/>
      <c r="K123" s="41"/>
      <c r="L123" s="41"/>
      <c r="M123" s="41"/>
      <c r="N123" s="41"/>
      <c r="O123" s="7">
        <f t="shared" si="13"/>
        <v>0</v>
      </c>
      <c r="P123" s="62"/>
      <c r="Q123" s="41">
        <v>11020</v>
      </c>
      <c r="R123" s="41"/>
      <c r="S123" s="41">
        <v>510</v>
      </c>
      <c r="T123" s="7">
        <f t="shared" si="14"/>
        <v>11530</v>
      </c>
      <c r="U123" s="43"/>
      <c r="V123" s="9"/>
      <c r="W123" s="7">
        <v>8660</v>
      </c>
      <c r="X123" s="43"/>
      <c r="Y123" s="9"/>
      <c r="Z123" s="9"/>
      <c r="AA123" s="9"/>
      <c r="AB123" s="9"/>
      <c r="AC123" s="9"/>
      <c r="AD123" s="41"/>
      <c r="AE123" s="9"/>
      <c r="AF123" s="9"/>
      <c r="AG123" s="9"/>
      <c r="AH123" s="9"/>
      <c r="AI123" s="9"/>
      <c r="AJ123" s="7">
        <v>9000</v>
      </c>
      <c r="AK123" s="41">
        <v>0</v>
      </c>
      <c r="AL123" s="7">
        <f t="shared" si="15"/>
        <v>0</v>
      </c>
      <c r="AM123" s="41">
        <v>0</v>
      </c>
      <c r="AN123" s="9">
        <v>0</v>
      </c>
      <c r="AO123" s="41"/>
      <c r="AP123" s="41">
        <v>4400</v>
      </c>
      <c r="AQ123" s="41"/>
      <c r="AR123" s="41"/>
      <c r="AS123" s="41"/>
      <c r="AT123" s="41"/>
      <c r="AU123" s="41">
        <v>0</v>
      </c>
      <c r="AV123" s="41"/>
      <c r="AW123" s="7">
        <f t="shared" si="16"/>
        <v>4400</v>
      </c>
      <c r="AX123" s="43"/>
      <c r="AY123" s="41"/>
      <c r="AZ123" s="41"/>
      <c r="BA123" s="41"/>
      <c r="BB123" s="41"/>
      <c r="BC123" s="41"/>
      <c r="BD123" s="41"/>
      <c r="BE123" s="7">
        <f t="shared" si="17"/>
        <v>0</v>
      </c>
      <c r="BF123" s="41">
        <v>0</v>
      </c>
      <c r="BG123" s="362">
        <v>112530</v>
      </c>
      <c r="BH123" s="363"/>
      <c r="BI123" s="364"/>
      <c r="BJ123" s="41"/>
      <c r="BK123" s="41">
        <v>13890</v>
      </c>
      <c r="BL123" s="41">
        <v>189960</v>
      </c>
      <c r="BM123" s="41"/>
      <c r="BN123" s="41"/>
      <c r="BO123" s="41"/>
      <c r="BP123" s="9"/>
      <c r="BQ123" s="41">
        <v>0</v>
      </c>
      <c r="BR123" s="9"/>
      <c r="BS123" s="9"/>
      <c r="BT123" s="41">
        <v>0</v>
      </c>
      <c r="BU123" s="7">
        <f t="shared" si="18"/>
        <v>316380</v>
      </c>
      <c r="BV123" s="43"/>
      <c r="BW123" s="41">
        <v>7440</v>
      </c>
      <c r="BX123" s="41"/>
      <c r="BY123" s="41"/>
      <c r="BZ123" s="41"/>
      <c r="CA123" s="41">
        <v>0</v>
      </c>
      <c r="CB123" s="7">
        <f t="shared" si="19"/>
        <v>7440</v>
      </c>
      <c r="CC123" s="43"/>
      <c r="CD123" s="41">
        <v>0</v>
      </c>
      <c r="CE123" s="41"/>
      <c r="CF123" s="41"/>
      <c r="CG123" s="7">
        <f t="shared" si="20"/>
        <v>0</v>
      </c>
      <c r="CH123" s="62"/>
      <c r="CI123" s="9"/>
      <c r="CJ123" s="41"/>
      <c r="CK123" s="41"/>
      <c r="CL123" s="41"/>
      <c r="CM123" s="41"/>
      <c r="CN123" s="41"/>
      <c r="CO123" s="7">
        <f t="shared" si="21"/>
        <v>0</v>
      </c>
      <c r="CP123" s="62"/>
      <c r="CQ123" s="41"/>
      <c r="CR123" s="41"/>
      <c r="CS123" s="7">
        <v>40780</v>
      </c>
      <c r="CT123" s="43"/>
      <c r="CU123" s="7">
        <v>5870</v>
      </c>
      <c r="CV123" s="10">
        <f t="shared" si="11"/>
        <v>404060</v>
      </c>
    </row>
    <row r="124" spans="1:100" x14ac:dyDescent="0.25">
      <c r="A124" s="348"/>
      <c r="B124" s="2" t="s">
        <v>103</v>
      </c>
      <c r="C124" s="40"/>
      <c r="D124" s="41"/>
      <c r="E124" s="43"/>
      <c r="F124" s="41">
        <v>0</v>
      </c>
      <c r="G124" s="42"/>
      <c r="H124" s="7">
        <f t="shared" si="12"/>
        <v>0</v>
      </c>
      <c r="I124" s="43">
        <v>0</v>
      </c>
      <c r="J124" s="41"/>
      <c r="K124" s="41"/>
      <c r="L124" s="41"/>
      <c r="M124" s="41"/>
      <c r="N124" s="41"/>
      <c r="O124" s="7">
        <f t="shared" si="13"/>
        <v>0</v>
      </c>
      <c r="P124" s="62"/>
      <c r="Q124" s="41">
        <v>0</v>
      </c>
      <c r="R124" s="41"/>
      <c r="S124" s="41">
        <v>660</v>
      </c>
      <c r="T124" s="7">
        <f t="shared" si="14"/>
        <v>660</v>
      </c>
      <c r="U124" s="43"/>
      <c r="V124" s="9"/>
      <c r="W124" s="7">
        <v>14230</v>
      </c>
      <c r="X124" s="43"/>
      <c r="Y124" s="9"/>
      <c r="Z124" s="9"/>
      <c r="AA124" s="9"/>
      <c r="AB124" s="9"/>
      <c r="AC124" s="9"/>
      <c r="AD124" s="41"/>
      <c r="AE124" s="9"/>
      <c r="AF124" s="9"/>
      <c r="AG124" s="9"/>
      <c r="AH124" s="9"/>
      <c r="AI124" s="9"/>
      <c r="AJ124" s="7">
        <v>10660</v>
      </c>
      <c r="AK124" s="41">
        <v>0</v>
      </c>
      <c r="AL124" s="7">
        <f t="shared" si="15"/>
        <v>0</v>
      </c>
      <c r="AM124" s="41">
        <v>0</v>
      </c>
      <c r="AN124" s="9">
        <v>0</v>
      </c>
      <c r="AO124" s="41"/>
      <c r="AP124" s="41">
        <v>5360</v>
      </c>
      <c r="AQ124" s="41"/>
      <c r="AR124" s="41"/>
      <c r="AS124" s="41"/>
      <c r="AT124" s="41"/>
      <c r="AU124" s="41">
        <v>0</v>
      </c>
      <c r="AV124" s="41"/>
      <c r="AW124" s="7">
        <f t="shared" si="16"/>
        <v>5360</v>
      </c>
      <c r="AX124" s="43"/>
      <c r="AY124" s="41"/>
      <c r="AZ124" s="41"/>
      <c r="BA124" s="41"/>
      <c r="BB124" s="41"/>
      <c r="BC124" s="41"/>
      <c r="BD124" s="41"/>
      <c r="BE124" s="7">
        <f t="shared" si="17"/>
        <v>0</v>
      </c>
      <c r="BF124" s="41">
        <v>0</v>
      </c>
      <c r="BG124" s="362">
        <v>108190</v>
      </c>
      <c r="BH124" s="363"/>
      <c r="BI124" s="364"/>
      <c r="BJ124" s="41"/>
      <c r="BK124" s="41">
        <v>15450</v>
      </c>
      <c r="BL124" s="41">
        <v>220870</v>
      </c>
      <c r="BM124" s="41"/>
      <c r="BN124" s="41"/>
      <c r="BO124" s="41"/>
      <c r="BP124" s="9"/>
      <c r="BQ124" s="41">
        <v>0</v>
      </c>
      <c r="BR124" s="9"/>
      <c r="BS124" s="9"/>
      <c r="BT124" s="41">
        <v>0</v>
      </c>
      <c r="BU124" s="7">
        <f t="shared" si="18"/>
        <v>344510</v>
      </c>
      <c r="BV124" s="43"/>
      <c r="BW124" s="41">
        <v>0</v>
      </c>
      <c r="BX124" s="41"/>
      <c r="BY124" s="41"/>
      <c r="BZ124" s="41"/>
      <c r="CA124" s="41">
        <v>0</v>
      </c>
      <c r="CB124" s="7">
        <f t="shared" si="19"/>
        <v>0</v>
      </c>
      <c r="CC124" s="43"/>
      <c r="CD124" s="41">
        <v>0</v>
      </c>
      <c r="CE124" s="41"/>
      <c r="CF124" s="41"/>
      <c r="CG124" s="7">
        <f t="shared" si="20"/>
        <v>0</v>
      </c>
      <c r="CH124" s="62"/>
      <c r="CI124" s="9"/>
      <c r="CJ124" s="41"/>
      <c r="CK124" s="41"/>
      <c r="CL124" s="41"/>
      <c r="CM124" s="41"/>
      <c r="CN124" s="41"/>
      <c r="CO124" s="7">
        <f t="shared" si="21"/>
        <v>0</v>
      </c>
      <c r="CP124" s="62"/>
      <c r="CQ124" s="41"/>
      <c r="CR124" s="41"/>
      <c r="CS124" s="7">
        <v>41210</v>
      </c>
      <c r="CT124" s="43"/>
      <c r="CU124" s="7">
        <v>26100</v>
      </c>
      <c r="CV124" s="10">
        <f t="shared" si="11"/>
        <v>442730</v>
      </c>
    </row>
    <row r="125" spans="1:100" x14ac:dyDescent="0.25">
      <c r="A125" s="348"/>
      <c r="B125" s="2" t="s">
        <v>104</v>
      </c>
      <c r="C125" s="40"/>
      <c r="D125" s="41"/>
      <c r="E125" s="43"/>
      <c r="F125" s="41">
        <v>0</v>
      </c>
      <c r="G125" s="42"/>
      <c r="H125" s="7">
        <f t="shared" si="12"/>
        <v>0</v>
      </c>
      <c r="I125" s="43">
        <v>0</v>
      </c>
      <c r="J125" s="41"/>
      <c r="K125" s="41"/>
      <c r="L125" s="41"/>
      <c r="M125" s="41"/>
      <c r="N125" s="41"/>
      <c r="O125" s="7">
        <f t="shared" si="13"/>
        <v>0</v>
      </c>
      <c r="P125" s="62"/>
      <c r="Q125" s="41">
        <v>13210</v>
      </c>
      <c r="R125" s="41"/>
      <c r="S125" s="41">
        <v>1020</v>
      </c>
      <c r="T125" s="7">
        <f t="shared" si="14"/>
        <v>14230</v>
      </c>
      <c r="U125" s="43"/>
      <c r="V125" s="9"/>
      <c r="W125" s="7">
        <v>12390</v>
      </c>
      <c r="X125" s="43"/>
      <c r="Y125" s="9"/>
      <c r="Z125" s="9"/>
      <c r="AA125" s="9"/>
      <c r="AB125" s="9"/>
      <c r="AC125" s="9"/>
      <c r="AD125" s="41"/>
      <c r="AE125" s="9"/>
      <c r="AF125" s="9"/>
      <c r="AG125" s="9"/>
      <c r="AH125" s="9"/>
      <c r="AI125" s="9"/>
      <c r="AJ125" s="7">
        <v>15390</v>
      </c>
      <c r="AK125" s="41">
        <v>0</v>
      </c>
      <c r="AL125" s="7">
        <f t="shared" si="15"/>
        <v>0</v>
      </c>
      <c r="AM125" s="41">
        <v>0</v>
      </c>
      <c r="AN125" s="9">
        <v>0</v>
      </c>
      <c r="AO125" s="41"/>
      <c r="AP125" s="41">
        <v>4250</v>
      </c>
      <c r="AQ125" s="41"/>
      <c r="AR125" s="41"/>
      <c r="AS125" s="41"/>
      <c r="AT125" s="41"/>
      <c r="AU125" s="41">
        <v>0</v>
      </c>
      <c r="AV125" s="41"/>
      <c r="AW125" s="7">
        <f t="shared" si="16"/>
        <v>4250</v>
      </c>
      <c r="AX125" s="43"/>
      <c r="AY125" s="41"/>
      <c r="AZ125" s="41"/>
      <c r="BA125" s="41"/>
      <c r="BB125" s="41"/>
      <c r="BC125" s="41"/>
      <c r="BD125" s="41"/>
      <c r="BE125" s="7">
        <f t="shared" si="17"/>
        <v>0</v>
      </c>
      <c r="BF125" s="41">
        <v>0</v>
      </c>
      <c r="BG125" s="362">
        <v>121720</v>
      </c>
      <c r="BH125" s="363"/>
      <c r="BI125" s="364"/>
      <c r="BJ125" s="41"/>
      <c r="BK125" s="41">
        <v>17070</v>
      </c>
      <c r="BL125" s="41">
        <v>201700</v>
      </c>
      <c r="BM125" s="41"/>
      <c r="BN125" s="41"/>
      <c r="BO125" s="41"/>
      <c r="BP125" s="9"/>
      <c r="BQ125" s="41">
        <v>0</v>
      </c>
      <c r="BR125" s="9"/>
      <c r="BS125" s="9"/>
      <c r="BT125" s="41">
        <v>0</v>
      </c>
      <c r="BU125" s="7">
        <f t="shared" si="18"/>
        <v>340490</v>
      </c>
      <c r="BV125" s="43"/>
      <c r="BW125" s="41">
        <v>4890</v>
      </c>
      <c r="BX125" s="41"/>
      <c r="BY125" s="41"/>
      <c r="BZ125" s="41"/>
      <c r="CA125" s="41">
        <v>0</v>
      </c>
      <c r="CB125" s="7">
        <f t="shared" si="19"/>
        <v>4890</v>
      </c>
      <c r="CC125" s="43"/>
      <c r="CD125" s="41">
        <v>0</v>
      </c>
      <c r="CE125" s="41"/>
      <c r="CF125" s="41"/>
      <c r="CG125" s="7">
        <f t="shared" si="20"/>
        <v>0</v>
      </c>
      <c r="CH125" s="62"/>
      <c r="CI125" s="9"/>
      <c r="CJ125" s="41"/>
      <c r="CK125" s="41"/>
      <c r="CL125" s="41"/>
      <c r="CM125" s="41"/>
      <c r="CN125" s="41"/>
      <c r="CO125" s="7">
        <f t="shared" si="21"/>
        <v>0</v>
      </c>
      <c r="CP125" s="62"/>
      <c r="CQ125" s="41"/>
      <c r="CR125" s="41"/>
      <c r="CS125" s="7">
        <v>40320</v>
      </c>
      <c r="CT125" s="43"/>
      <c r="CU125" s="7">
        <v>7130</v>
      </c>
      <c r="CV125" s="10">
        <f t="shared" si="11"/>
        <v>439090</v>
      </c>
    </row>
    <row r="126" spans="1:100" x14ac:dyDescent="0.25">
      <c r="A126" s="348"/>
      <c r="B126" s="2" t="s">
        <v>105</v>
      </c>
      <c r="C126" s="40"/>
      <c r="D126" s="41"/>
      <c r="E126" s="43"/>
      <c r="F126" s="41">
        <v>0</v>
      </c>
      <c r="G126" s="42"/>
      <c r="H126" s="7">
        <f t="shared" si="12"/>
        <v>0</v>
      </c>
      <c r="I126" s="43">
        <v>0</v>
      </c>
      <c r="J126" s="41"/>
      <c r="K126" s="41"/>
      <c r="L126" s="41"/>
      <c r="M126" s="41"/>
      <c r="N126" s="41"/>
      <c r="O126" s="7">
        <f t="shared" si="13"/>
        <v>0</v>
      </c>
      <c r="P126" s="62"/>
      <c r="Q126" s="41">
        <v>12150</v>
      </c>
      <c r="R126" s="41"/>
      <c r="S126" s="41">
        <v>970</v>
      </c>
      <c r="T126" s="7">
        <f t="shared" si="14"/>
        <v>13120</v>
      </c>
      <c r="U126" s="43"/>
      <c r="V126" s="9"/>
      <c r="W126" s="7">
        <v>10800</v>
      </c>
      <c r="X126" s="43"/>
      <c r="Y126" s="9"/>
      <c r="Z126" s="9"/>
      <c r="AA126" s="9"/>
      <c r="AB126" s="9"/>
      <c r="AC126" s="9"/>
      <c r="AD126" s="41"/>
      <c r="AE126" s="9"/>
      <c r="AF126" s="9"/>
      <c r="AG126" s="9"/>
      <c r="AH126" s="9"/>
      <c r="AI126" s="9"/>
      <c r="AJ126" s="7">
        <v>21050</v>
      </c>
      <c r="AK126" s="41">
        <v>0</v>
      </c>
      <c r="AL126" s="7">
        <f t="shared" si="15"/>
        <v>0</v>
      </c>
      <c r="AM126" s="41">
        <v>0</v>
      </c>
      <c r="AN126" s="9">
        <v>0</v>
      </c>
      <c r="AO126" s="41"/>
      <c r="AP126" s="41">
        <v>4420</v>
      </c>
      <c r="AQ126" s="41"/>
      <c r="AR126" s="41"/>
      <c r="AS126" s="41"/>
      <c r="AT126" s="41"/>
      <c r="AU126" s="41">
        <v>0</v>
      </c>
      <c r="AV126" s="41"/>
      <c r="AW126" s="7">
        <f t="shared" si="16"/>
        <v>4420</v>
      </c>
      <c r="AX126" s="43"/>
      <c r="AY126" s="41"/>
      <c r="AZ126" s="41"/>
      <c r="BA126" s="41"/>
      <c r="BB126" s="41"/>
      <c r="BC126" s="41"/>
      <c r="BD126" s="41"/>
      <c r="BE126" s="7">
        <f t="shared" si="17"/>
        <v>0</v>
      </c>
      <c r="BF126" s="41">
        <v>0</v>
      </c>
      <c r="BG126" s="362">
        <v>141390</v>
      </c>
      <c r="BH126" s="363"/>
      <c r="BI126" s="364"/>
      <c r="BJ126" s="41"/>
      <c r="BK126" s="41">
        <v>19310</v>
      </c>
      <c r="BL126" s="41">
        <v>233630</v>
      </c>
      <c r="BM126" s="41"/>
      <c r="BN126" s="41"/>
      <c r="BO126" s="41"/>
      <c r="BP126" s="9"/>
      <c r="BQ126" s="41">
        <v>0</v>
      </c>
      <c r="BR126" s="9"/>
      <c r="BS126" s="9"/>
      <c r="BT126" s="41">
        <v>0</v>
      </c>
      <c r="BU126" s="7">
        <f t="shared" si="18"/>
        <v>394330</v>
      </c>
      <c r="BV126" s="43"/>
      <c r="BW126" s="41">
        <v>4980</v>
      </c>
      <c r="BX126" s="41"/>
      <c r="BY126" s="41"/>
      <c r="BZ126" s="41"/>
      <c r="CA126" s="41">
        <v>0</v>
      </c>
      <c r="CB126" s="7">
        <f t="shared" si="19"/>
        <v>4980</v>
      </c>
      <c r="CC126" s="43"/>
      <c r="CD126" s="41">
        <v>0</v>
      </c>
      <c r="CE126" s="41"/>
      <c r="CF126" s="41"/>
      <c r="CG126" s="7">
        <f t="shared" si="20"/>
        <v>0</v>
      </c>
      <c r="CH126" s="62"/>
      <c r="CI126" s="9"/>
      <c r="CJ126" s="41"/>
      <c r="CK126" s="41"/>
      <c r="CL126" s="41"/>
      <c r="CM126" s="41"/>
      <c r="CN126" s="41"/>
      <c r="CO126" s="7">
        <f t="shared" si="21"/>
        <v>0</v>
      </c>
      <c r="CP126" s="62"/>
      <c r="CQ126" s="41"/>
      <c r="CR126" s="41"/>
      <c r="CS126" s="7">
        <v>45510</v>
      </c>
      <c r="CT126" s="43"/>
      <c r="CU126" s="7">
        <v>6790</v>
      </c>
      <c r="CV126" s="10">
        <f t="shared" si="11"/>
        <v>501000</v>
      </c>
    </row>
    <row r="127" spans="1:100" x14ac:dyDescent="0.25">
      <c r="A127" s="348"/>
      <c r="B127" s="2" t="s">
        <v>106</v>
      </c>
      <c r="C127" s="40"/>
      <c r="D127" s="41"/>
      <c r="E127" s="43"/>
      <c r="F127" s="41">
        <v>0</v>
      </c>
      <c r="G127" s="42"/>
      <c r="H127" s="7">
        <f t="shared" si="12"/>
        <v>0</v>
      </c>
      <c r="I127" s="43">
        <v>0</v>
      </c>
      <c r="J127" s="41"/>
      <c r="K127" s="41"/>
      <c r="L127" s="41"/>
      <c r="M127" s="41"/>
      <c r="N127" s="41"/>
      <c r="O127" s="7">
        <f t="shared" si="13"/>
        <v>0</v>
      </c>
      <c r="P127" s="62"/>
      <c r="Q127" s="41">
        <v>9960</v>
      </c>
      <c r="R127" s="41"/>
      <c r="S127" s="41">
        <v>630</v>
      </c>
      <c r="T127" s="7">
        <f t="shared" si="14"/>
        <v>10590</v>
      </c>
      <c r="U127" s="43"/>
      <c r="V127" s="9"/>
      <c r="W127" s="7">
        <v>10580</v>
      </c>
      <c r="X127" s="43"/>
      <c r="Y127" s="9"/>
      <c r="Z127" s="9"/>
      <c r="AA127" s="9"/>
      <c r="AB127" s="9"/>
      <c r="AC127" s="9"/>
      <c r="AD127" s="41"/>
      <c r="AE127" s="9"/>
      <c r="AF127" s="9"/>
      <c r="AG127" s="9"/>
      <c r="AH127" s="9"/>
      <c r="AI127" s="9"/>
      <c r="AJ127" s="7">
        <v>21500</v>
      </c>
      <c r="AK127" s="41">
        <v>0</v>
      </c>
      <c r="AL127" s="7">
        <f t="shared" si="15"/>
        <v>0</v>
      </c>
      <c r="AM127" s="41">
        <v>0</v>
      </c>
      <c r="AN127" s="9">
        <v>0</v>
      </c>
      <c r="AO127" s="41"/>
      <c r="AP127" s="41">
        <v>4690</v>
      </c>
      <c r="AQ127" s="41"/>
      <c r="AR127" s="41"/>
      <c r="AS127" s="41"/>
      <c r="AT127" s="41"/>
      <c r="AU127" s="41">
        <v>0</v>
      </c>
      <c r="AV127" s="41"/>
      <c r="AW127" s="7">
        <f t="shared" si="16"/>
        <v>4690</v>
      </c>
      <c r="AX127" s="43"/>
      <c r="AY127" s="41"/>
      <c r="AZ127" s="41"/>
      <c r="BA127" s="41"/>
      <c r="BB127" s="41"/>
      <c r="BC127" s="41"/>
      <c r="BD127" s="41"/>
      <c r="BE127" s="7">
        <f t="shared" si="17"/>
        <v>0</v>
      </c>
      <c r="BF127" s="41">
        <v>0</v>
      </c>
      <c r="BG127" s="362">
        <v>79520</v>
      </c>
      <c r="BH127" s="363"/>
      <c r="BI127" s="364"/>
      <c r="BJ127" s="41"/>
      <c r="BK127" s="41">
        <v>11610</v>
      </c>
      <c r="BL127" s="41">
        <v>218420</v>
      </c>
      <c r="BM127" s="41"/>
      <c r="BN127" s="41"/>
      <c r="BO127" s="41"/>
      <c r="BP127" s="9"/>
      <c r="BQ127" s="41">
        <v>0</v>
      </c>
      <c r="BR127" s="9"/>
      <c r="BS127" s="9"/>
      <c r="BT127" s="41">
        <v>0</v>
      </c>
      <c r="BU127" s="7">
        <f t="shared" si="18"/>
        <v>309550</v>
      </c>
      <c r="BV127" s="43"/>
      <c r="BW127" s="41">
        <v>4590</v>
      </c>
      <c r="BX127" s="41"/>
      <c r="BY127" s="41"/>
      <c r="BZ127" s="41"/>
      <c r="CA127" s="41">
        <v>0</v>
      </c>
      <c r="CB127" s="7">
        <f t="shared" si="19"/>
        <v>4590</v>
      </c>
      <c r="CC127" s="43"/>
      <c r="CD127" s="41">
        <v>0</v>
      </c>
      <c r="CE127" s="41"/>
      <c r="CF127" s="41"/>
      <c r="CG127" s="7">
        <f t="shared" si="20"/>
        <v>0</v>
      </c>
      <c r="CH127" s="62"/>
      <c r="CI127" s="9"/>
      <c r="CJ127" s="41"/>
      <c r="CK127" s="41"/>
      <c r="CL127" s="41"/>
      <c r="CM127" s="41"/>
      <c r="CN127" s="41"/>
      <c r="CO127" s="7">
        <f t="shared" si="21"/>
        <v>0</v>
      </c>
      <c r="CP127" s="62"/>
      <c r="CQ127" s="41"/>
      <c r="CR127" s="41"/>
      <c r="CS127" s="7">
        <v>47020</v>
      </c>
      <c r="CT127" s="43"/>
      <c r="CU127" s="7">
        <v>8300</v>
      </c>
      <c r="CV127" s="10">
        <f t="shared" si="11"/>
        <v>416820</v>
      </c>
    </row>
    <row r="128" spans="1:100" x14ac:dyDescent="0.25">
      <c r="A128" s="348"/>
      <c r="B128" s="2" t="s">
        <v>107</v>
      </c>
      <c r="C128" s="40"/>
      <c r="D128" s="41"/>
      <c r="E128" s="43"/>
      <c r="F128" s="41">
        <v>0</v>
      </c>
      <c r="G128" s="42"/>
      <c r="H128" s="7">
        <f t="shared" si="12"/>
        <v>0</v>
      </c>
      <c r="I128" s="43">
        <v>0</v>
      </c>
      <c r="J128" s="41"/>
      <c r="K128" s="41"/>
      <c r="L128" s="41"/>
      <c r="M128" s="41"/>
      <c r="N128" s="41"/>
      <c r="O128" s="7">
        <f t="shared" si="13"/>
        <v>0</v>
      </c>
      <c r="P128" s="62"/>
      <c r="Q128" s="41">
        <v>14200</v>
      </c>
      <c r="R128" s="41"/>
      <c r="S128" s="41">
        <v>660</v>
      </c>
      <c r="T128" s="7">
        <f t="shared" si="14"/>
        <v>14860</v>
      </c>
      <c r="U128" s="43"/>
      <c r="V128" s="9"/>
      <c r="W128" s="7">
        <v>6120</v>
      </c>
      <c r="X128" s="43"/>
      <c r="Y128" s="9"/>
      <c r="Z128" s="9"/>
      <c r="AA128" s="9"/>
      <c r="AB128" s="9"/>
      <c r="AC128" s="9"/>
      <c r="AD128" s="41"/>
      <c r="AE128" s="9"/>
      <c r="AF128" s="9"/>
      <c r="AG128" s="9"/>
      <c r="AH128" s="9"/>
      <c r="AI128" s="9"/>
      <c r="AJ128" s="7">
        <v>20570</v>
      </c>
      <c r="AK128" s="41">
        <v>0</v>
      </c>
      <c r="AL128" s="7">
        <f t="shared" si="15"/>
        <v>0</v>
      </c>
      <c r="AM128" s="41">
        <v>0</v>
      </c>
      <c r="AN128" s="9">
        <v>0</v>
      </c>
      <c r="AO128" s="41"/>
      <c r="AP128" s="41">
        <v>6220</v>
      </c>
      <c r="AQ128" s="41"/>
      <c r="AR128" s="41"/>
      <c r="AS128" s="41"/>
      <c r="AT128" s="41"/>
      <c r="AU128" s="41">
        <v>0</v>
      </c>
      <c r="AV128" s="41"/>
      <c r="AW128" s="7">
        <f t="shared" si="16"/>
        <v>6220</v>
      </c>
      <c r="AX128" s="43"/>
      <c r="AY128" s="41"/>
      <c r="AZ128" s="41"/>
      <c r="BA128" s="41"/>
      <c r="BB128" s="41"/>
      <c r="BC128" s="41"/>
      <c r="BD128" s="41"/>
      <c r="BE128" s="7">
        <f t="shared" si="17"/>
        <v>0</v>
      </c>
      <c r="BF128" s="41">
        <v>0</v>
      </c>
      <c r="BG128" s="362">
        <v>126470</v>
      </c>
      <c r="BH128" s="363"/>
      <c r="BI128" s="364"/>
      <c r="BJ128" s="41"/>
      <c r="BK128" s="41">
        <v>16360</v>
      </c>
      <c r="BL128" s="41">
        <v>237520</v>
      </c>
      <c r="BM128" s="41"/>
      <c r="BN128" s="41"/>
      <c r="BO128" s="41"/>
      <c r="BP128" s="9"/>
      <c r="BQ128" s="41">
        <v>0</v>
      </c>
      <c r="BR128" s="9"/>
      <c r="BS128" s="9"/>
      <c r="BT128" s="41">
        <v>0</v>
      </c>
      <c r="BU128" s="7">
        <f t="shared" si="18"/>
        <v>380350</v>
      </c>
      <c r="BV128" s="43"/>
      <c r="BW128" s="41">
        <v>5310</v>
      </c>
      <c r="BX128" s="41"/>
      <c r="BY128" s="41"/>
      <c r="BZ128" s="41"/>
      <c r="CA128" s="41">
        <v>0</v>
      </c>
      <c r="CB128" s="7">
        <f t="shared" si="19"/>
        <v>5310</v>
      </c>
      <c r="CC128" s="43"/>
      <c r="CD128" s="41">
        <v>0</v>
      </c>
      <c r="CE128" s="41"/>
      <c r="CF128" s="41"/>
      <c r="CG128" s="7">
        <f t="shared" si="20"/>
        <v>0</v>
      </c>
      <c r="CH128" s="62"/>
      <c r="CI128" s="9"/>
      <c r="CJ128" s="41"/>
      <c r="CK128" s="41"/>
      <c r="CL128" s="41"/>
      <c r="CM128" s="41"/>
      <c r="CN128" s="41"/>
      <c r="CO128" s="7">
        <f t="shared" si="21"/>
        <v>0</v>
      </c>
      <c r="CP128" s="62"/>
      <c r="CQ128" s="41"/>
      <c r="CR128" s="41"/>
      <c r="CS128" s="7">
        <v>49150</v>
      </c>
      <c r="CT128" s="43"/>
      <c r="CU128" s="7">
        <v>6600</v>
      </c>
      <c r="CV128" s="10">
        <f t="shared" si="11"/>
        <v>489180</v>
      </c>
    </row>
    <row r="129" spans="1:100" x14ac:dyDescent="0.25">
      <c r="A129" s="348"/>
      <c r="B129" s="2" t="s">
        <v>108</v>
      </c>
      <c r="C129" s="40"/>
      <c r="D129" s="41"/>
      <c r="E129" s="43"/>
      <c r="F129" s="41">
        <v>0</v>
      </c>
      <c r="G129" s="42"/>
      <c r="H129" s="7">
        <f t="shared" si="12"/>
        <v>0</v>
      </c>
      <c r="I129" s="43">
        <v>0</v>
      </c>
      <c r="J129" s="41"/>
      <c r="K129" s="41"/>
      <c r="L129" s="41"/>
      <c r="M129" s="41"/>
      <c r="N129" s="41"/>
      <c r="O129" s="7">
        <f t="shared" si="13"/>
        <v>0</v>
      </c>
      <c r="P129" s="62"/>
      <c r="Q129" s="41">
        <v>13750</v>
      </c>
      <c r="R129" s="41"/>
      <c r="S129" s="41">
        <v>0</v>
      </c>
      <c r="T129" s="7">
        <f t="shared" si="14"/>
        <v>13750</v>
      </c>
      <c r="U129" s="43"/>
      <c r="V129" s="9"/>
      <c r="W129" s="7">
        <v>6380</v>
      </c>
      <c r="X129" s="43"/>
      <c r="Y129" s="9"/>
      <c r="Z129" s="9"/>
      <c r="AA129" s="9"/>
      <c r="AB129" s="9"/>
      <c r="AC129" s="9"/>
      <c r="AD129" s="41"/>
      <c r="AE129" s="9"/>
      <c r="AF129" s="9"/>
      <c r="AG129" s="9"/>
      <c r="AH129" s="9"/>
      <c r="AI129" s="9"/>
      <c r="AJ129" s="7">
        <v>21890</v>
      </c>
      <c r="AK129" s="41">
        <v>0</v>
      </c>
      <c r="AL129" s="7">
        <f t="shared" si="15"/>
        <v>0</v>
      </c>
      <c r="AM129" s="41">
        <v>0</v>
      </c>
      <c r="AN129" s="9">
        <v>0</v>
      </c>
      <c r="AO129" s="41"/>
      <c r="AP129" s="41">
        <v>8200</v>
      </c>
      <c r="AQ129" s="41"/>
      <c r="AR129" s="41"/>
      <c r="AS129" s="41"/>
      <c r="AT129" s="41"/>
      <c r="AU129" s="41">
        <v>0</v>
      </c>
      <c r="AV129" s="41"/>
      <c r="AW129" s="7">
        <f t="shared" si="16"/>
        <v>8200</v>
      </c>
      <c r="AX129" s="43"/>
      <c r="AY129" s="41"/>
      <c r="AZ129" s="41"/>
      <c r="BA129" s="41"/>
      <c r="BB129" s="41"/>
      <c r="BC129" s="41"/>
      <c r="BD129" s="41"/>
      <c r="BE129" s="7">
        <f t="shared" si="17"/>
        <v>0</v>
      </c>
      <c r="BF129" s="41">
        <v>0</v>
      </c>
      <c r="BG129" s="362">
        <v>127470</v>
      </c>
      <c r="BH129" s="363"/>
      <c r="BI129" s="364"/>
      <c r="BJ129" s="41"/>
      <c r="BK129" s="41">
        <v>17900</v>
      </c>
      <c r="BL129" s="41">
        <v>241860</v>
      </c>
      <c r="BM129" s="41"/>
      <c r="BN129" s="41"/>
      <c r="BO129" s="41"/>
      <c r="BP129" s="9"/>
      <c r="BQ129" s="41">
        <v>0</v>
      </c>
      <c r="BR129" s="9"/>
      <c r="BS129" s="9"/>
      <c r="BT129" s="41">
        <v>0</v>
      </c>
      <c r="BU129" s="7">
        <f t="shared" si="18"/>
        <v>387230</v>
      </c>
      <c r="BV129" s="43"/>
      <c r="BW129" s="41">
        <v>4590</v>
      </c>
      <c r="BX129" s="41"/>
      <c r="BY129" s="41"/>
      <c r="BZ129" s="41"/>
      <c r="CA129" s="41">
        <v>0</v>
      </c>
      <c r="CB129" s="7">
        <f t="shared" si="19"/>
        <v>4590</v>
      </c>
      <c r="CC129" s="43"/>
      <c r="CD129" s="41">
        <v>0</v>
      </c>
      <c r="CE129" s="41"/>
      <c r="CF129" s="41"/>
      <c r="CG129" s="7">
        <f t="shared" si="20"/>
        <v>0</v>
      </c>
      <c r="CH129" s="62"/>
      <c r="CI129" s="9"/>
      <c r="CJ129" s="41"/>
      <c r="CK129" s="41"/>
      <c r="CL129" s="41"/>
      <c r="CM129" s="41"/>
      <c r="CN129" s="41"/>
      <c r="CO129" s="7">
        <f t="shared" si="21"/>
        <v>0</v>
      </c>
      <c r="CP129" s="62"/>
      <c r="CQ129" s="41"/>
      <c r="CR129" s="41"/>
      <c r="CS129" s="7">
        <v>46010</v>
      </c>
      <c r="CT129" s="43"/>
      <c r="CU129" s="7">
        <v>7380</v>
      </c>
      <c r="CV129" s="10">
        <f t="shared" si="11"/>
        <v>495430</v>
      </c>
    </row>
    <row r="130" spans="1:100" x14ac:dyDescent="0.25">
      <c r="A130" s="348"/>
      <c r="B130" s="2" t="s">
        <v>109</v>
      </c>
      <c r="C130" s="40"/>
      <c r="D130" s="41"/>
      <c r="E130" s="43"/>
      <c r="F130" s="41">
        <v>0</v>
      </c>
      <c r="G130" s="42"/>
      <c r="H130" s="7">
        <f t="shared" si="12"/>
        <v>0</v>
      </c>
      <c r="I130" s="43">
        <v>0</v>
      </c>
      <c r="J130" s="41"/>
      <c r="K130" s="41"/>
      <c r="L130" s="41"/>
      <c r="M130" s="41"/>
      <c r="N130" s="41"/>
      <c r="O130" s="7">
        <f t="shared" si="13"/>
        <v>0</v>
      </c>
      <c r="P130" s="62"/>
      <c r="Q130" s="41">
        <v>12180</v>
      </c>
      <c r="R130" s="41"/>
      <c r="S130" s="41">
        <v>0</v>
      </c>
      <c r="T130" s="7">
        <f t="shared" si="14"/>
        <v>12180</v>
      </c>
      <c r="U130" s="43"/>
      <c r="V130" s="9"/>
      <c r="W130" s="7">
        <v>6810</v>
      </c>
      <c r="X130" s="43"/>
      <c r="Y130" s="9"/>
      <c r="Z130" s="9"/>
      <c r="AA130" s="9"/>
      <c r="AB130" s="9"/>
      <c r="AC130" s="9"/>
      <c r="AD130" s="41"/>
      <c r="AE130" s="9"/>
      <c r="AF130" s="9"/>
      <c r="AG130" s="9"/>
      <c r="AH130" s="9"/>
      <c r="AI130" s="9"/>
      <c r="AJ130" s="7">
        <v>21270</v>
      </c>
      <c r="AK130" s="41">
        <v>0</v>
      </c>
      <c r="AL130" s="7">
        <f t="shared" si="15"/>
        <v>0</v>
      </c>
      <c r="AM130" s="41">
        <v>0</v>
      </c>
      <c r="AN130" s="9">
        <v>0</v>
      </c>
      <c r="AO130" s="41"/>
      <c r="AP130" s="41">
        <v>4330</v>
      </c>
      <c r="AQ130" s="41"/>
      <c r="AR130" s="41"/>
      <c r="AS130" s="41"/>
      <c r="AT130" s="41"/>
      <c r="AU130" s="41">
        <v>0</v>
      </c>
      <c r="AV130" s="41"/>
      <c r="AW130" s="7">
        <f t="shared" si="16"/>
        <v>4330</v>
      </c>
      <c r="AX130" s="43"/>
      <c r="AY130" s="41"/>
      <c r="AZ130" s="41"/>
      <c r="BA130" s="41"/>
      <c r="BB130" s="41"/>
      <c r="BC130" s="41"/>
      <c r="BD130" s="41"/>
      <c r="BE130" s="7">
        <f t="shared" si="17"/>
        <v>0</v>
      </c>
      <c r="BF130" s="41">
        <v>0</v>
      </c>
      <c r="BG130" s="362">
        <v>129900</v>
      </c>
      <c r="BH130" s="363"/>
      <c r="BI130" s="364"/>
      <c r="BJ130" s="41"/>
      <c r="BK130" s="41">
        <v>17250</v>
      </c>
      <c r="BL130" s="41">
        <v>230940</v>
      </c>
      <c r="BM130" s="41"/>
      <c r="BN130" s="41"/>
      <c r="BO130" s="41"/>
      <c r="BP130" s="9"/>
      <c r="BQ130" s="41">
        <v>0</v>
      </c>
      <c r="BR130" s="9"/>
      <c r="BS130" s="9"/>
      <c r="BT130" s="41">
        <v>0</v>
      </c>
      <c r="BU130" s="7">
        <f t="shared" si="18"/>
        <v>378090</v>
      </c>
      <c r="BV130" s="43"/>
      <c r="BW130" s="41">
        <v>5460</v>
      </c>
      <c r="BX130" s="41"/>
      <c r="BY130" s="41"/>
      <c r="BZ130" s="41"/>
      <c r="CA130" s="41">
        <v>0</v>
      </c>
      <c r="CB130" s="7">
        <f t="shared" si="19"/>
        <v>5460</v>
      </c>
      <c r="CC130" s="43"/>
      <c r="CD130" s="41">
        <v>0</v>
      </c>
      <c r="CE130" s="41"/>
      <c r="CF130" s="41"/>
      <c r="CG130" s="7">
        <f t="shared" si="20"/>
        <v>0</v>
      </c>
      <c r="CH130" s="62"/>
      <c r="CI130" s="9"/>
      <c r="CJ130" s="41"/>
      <c r="CK130" s="41"/>
      <c r="CL130" s="41"/>
      <c r="CM130" s="41"/>
      <c r="CN130" s="41"/>
      <c r="CO130" s="7">
        <f t="shared" si="21"/>
        <v>0</v>
      </c>
      <c r="CP130" s="62"/>
      <c r="CQ130" s="41"/>
      <c r="CR130" s="41"/>
      <c r="CS130" s="7">
        <v>45560</v>
      </c>
      <c r="CT130" s="43"/>
      <c r="CU130" s="7">
        <v>7170</v>
      </c>
      <c r="CV130" s="10">
        <f t="shared" si="11"/>
        <v>480870</v>
      </c>
    </row>
    <row r="131" spans="1:100" x14ac:dyDescent="0.25">
      <c r="A131" s="348"/>
      <c r="B131" s="2" t="s">
        <v>110</v>
      </c>
      <c r="C131" s="40"/>
      <c r="D131" s="41"/>
      <c r="E131" s="43"/>
      <c r="F131" s="41">
        <v>0</v>
      </c>
      <c r="G131" s="42"/>
      <c r="H131" s="7">
        <f t="shared" si="12"/>
        <v>0</v>
      </c>
      <c r="I131" s="43">
        <v>0</v>
      </c>
      <c r="J131" s="41"/>
      <c r="K131" s="41"/>
      <c r="L131" s="41"/>
      <c r="M131" s="41"/>
      <c r="N131" s="41"/>
      <c r="O131" s="7">
        <f t="shared" si="13"/>
        <v>0</v>
      </c>
      <c r="P131" s="62"/>
      <c r="Q131" s="41">
        <v>12810</v>
      </c>
      <c r="R131" s="41"/>
      <c r="S131" s="41">
        <v>230</v>
      </c>
      <c r="T131" s="7">
        <f t="shared" si="14"/>
        <v>13040</v>
      </c>
      <c r="U131" s="43"/>
      <c r="V131" s="9"/>
      <c r="W131" s="7">
        <v>8160</v>
      </c>
      <c r="X131" s="43"/>
      <c r="Y131" s="9"/>
      <c r="Z131" s="9"/>
      <c r="AA131" s="9"/>
      <c r="AB131" s="9"/>
      <c r="AC131" s="9"/>
      <c r="AD131" s="41"/>
      <c r="AE131" s="9"/>
      <c r="AF131" s="9"/>
      <c r="AG131" s="9"/>
      <c r="AH131" s="9"/>
      <c r="AI131" s="9"/>
      <c r="AJ131" s="7">
        <v>17660</v>
      </c>
      <c r="AK131" s="41">
        <v>0</v>
      </c>
      <c r="AL131" s="7">
        <f t="shared" si="15"/>
        <v>0</v>
      </c>
      <c r="AM131" s="41">
        <v>0</v>
      </c>
      <c r="AN131" s="9">
        <v>0</v>
      </c>
      <c r="AO131" s="41"/>
      <c r="AP131" s="41">
        <v>5940</v>
      </c>
      <c r="AQ131" s="41"/>
      <c r="AR131" s="41"/>
      <c r="AS131" s="41"/>
      <c r="AT131" s="41"/>
      <c r="AU131" s="41">
        <v>0</v>
      </c>
      <c r="AV131" s="41"/>
      <c r="AW131" s="7">
        <f t="shared" si="16"/>
        <v>5940</v>
      </c>
      <c r="AX131" s="43"/>
      <c r="AY131" s="41"/>
      <c r="AZ131" s="41"/>
      <c r="BA131" s="41"/>
      <c r="BB131" s="41"/>
      <c r="BC131" s="41"/>
      <c r="BD131" s="41"/>
      <c r="BE131" s="7">
        <f t="shared" si="17"/>
        <v>0</v>
      </c>
      <c r="BF131" s="41">
        <v>0</v>
      </c>
      <c r="BG131" s="362">
        <v>129750</v>
      </c>
      <c r="BH131" s="363"/>
      <c r="BI131" s="364"/>
      <c r="BJ131" s="41"/>
      <c r="BK131" s="41">
        <v>17550</v>
      </c>
      <c r="BL131" s="41">
        <v>237840</v>
      </c>
      <c r="BM131" s="41"/>
      <c r="BN131" s="41"/>
      <c r="BO131" s="41"/>
      <c r="BP131" s="9"/>
      <c r="BQ131" s="41">
        <v>0</v>
      </c>
      <c r="BR131" s="9"/>
      <c r="BS131" s="9"/>
      <c r="BT131" s="41">
        <v>0</v>
      </c>
      <c r="BU131" s="7">
        <f t="shared" si="18"/>
        <v>385140</v>
      </c>
      <c r="BV131" s="43"/>
      <c r="BW131" s="41">
        <v>4290</v>
      </c>
      <c r="BX131" s="41"/>
      <c r="BY131" s="41"/>
      <c r="BZ131" s="41"/>
      <c r="CA131" s="41">
        <v>0</v>
      </c>
      <c r="CB131" s="7">
        <f t="shared" si="19"/>
        <v>4290</v>
      </c>
      <c r="CC131" s="43"/>
      <c r="CD131" s="41">
        <v>0</v>
      </c>
      <c r="CE131" s="41"/>
      <c r="CF131" s="41"/>
      <c r="CG131" s="7">
        <f t="shared" si="20"/>
        <v>0</v>
      </c>
      <c r="CH131" s="62"/>
      <c r="CI131" s="9"/>
      <c r="CJ131" s="41"/>
      <c r="CK131" s="41"/>
      <c r="CL131" s="41"/>
      <c r="CM131" s="41"/>
      <c r="CN131" s="41"/>
      <c r="CO131" s="7">
        <f t="shared" si="21"/>
        <v>0</v>
      </c>
      <c r="CP131" s="62"/>
      <c r="CQ131" s="41"/>
      <c r="CR131" s="41"/>
      <c r="CS131" s="7">
        <v>45340</v>
      </c>
      <c r="CT131" s="43"/>
      <c r="CU131" s="7">
        <v>7470</v>
      </c>
      <c r="CV131" s="10">
        <f t="shared" si="11"/>
        <v>487040</v>
      </c>
    </row>
    <row r="132" spans="1:100" x14ac:dyDescent="0.25">
      <c r="A132" s="348"/>
      <c r="B132" s="2" t="s">
        <v>111</v>
      </c>
      <c r="C132" s="40"/>
      <c r="D132" s="41"/>
      <c r="E132" s="43"/>
      <c r="F132" s="41">
        <v>0</v>
      </c>
      <c r="G132" s="42"/>
      <c r="H132" s="7">
        <f t="shared" si="12"/>
        <v>0</v>
      </c>
      <c r="I132" s="43">
        <v>0</v>
      </c>
      <c r="J132" s="41"/>
      <c r="K132" s="41"/>
      <c r="L132" s="41"/>
      <c r="M132" s="41"/>
      <c r="N132" s="41"/>
      <c r="O132" s="7">
        <f t="shared" si="13"/>
        <v>0</v>
      </c>
      <c r="P132" s="62"/>
      <c r="Q132" s="41">
        <v>9470</v>
      </c>
      <c r="R132" s="41"/>
      <c r="S132" s="41">
        <v>410</v>
      </c>
      <c r="T132" s="7">
        <f t="shared" si="14"/>
        <v>9880</v>
      </c>
      <c r="U132" s="43"/>
      <c r="V132" s="9"/>
      <c r="W132" s="7">
        <v>4870</v>
      </c>
      <c r="X132" s="43"/>
      <c r="Y132" s="9"/>
      <c r="Z132" s="9"/>
      <c r="AA132" s="9"/>
      <c r="AB132" s="9"/>
      <c r="AC132" s="9"/>
      <c r="AD132" s="41"/>
      <c r="AE132" s="9"/>
      <c r="AF132" s="9"/>
      <c r="AG132" s="9"/>
      <c r="AH132" s="9"/>
      <c r="AI132" s="9"/>
      <c r="AJ132" s="7">
        <v>15540</v>
      </c>
      <c r="AK132" s="41">
        <v>0</v>
      </c>
      <c r="AL132" s="7">
        <f t="shared" si="15"/>
        <v>0</v>
      </c>
      <c r="AM132" s="41">
        <v>0</v>
      </c>
      <c r="AN132" s="9">
        <v>0</v>
      </c>
      <c r="AO132" s="41"/>
      <c r="AP132" s="41">
        <v>6160</v>
      </c>
      <c r="AQ132" s="41"/>
      <c r="AR132" s="41"/>
      <c r="AS132" s="41"/>
      <c r="AT132" s="41"/>
      <c r="AU132" s="41">
        <v>0</v>
      </c>
      <c r="AV132" s="41"/>
      <c r="AW132" s="7">
        <f t="shared" si="16"/>
        <v>6160</v>
      </c>
      <c r="AX132" s="43"/>
      <c r="AY132" s="41"/>
      <c r="AZ132" s="41"/>
      <c r="BA132" s="41"/>
      <c r="BB132" s="41"/>
      <c r="BC132" s="41"/>
      <c r="BD132" s="41"/>
      <c r="BE132" s="7">
        <f t="shared" si="17"/>
        <v>0</v>
      </c>
      <c r="BF132" s="41">
        <v>0</v>
      </c>
      <c r="BG132" s="362">
        <v>133540</v>
      </c>
      <c r="BH132" s="363"/>
      <c r="BI132" s="364"/>
      <c r="BJ132" s="41"/>
      <c r="BK132" s="41">
        <v>15850</v>
      </c>
      <c r="BL132" s="41">
        <v>248460</v>
      </c>
      <c r="BM132" s="41"/>
      <c r="BN132" s="41"/>
      <c r="BO132" s="41"/>
      <c r="BP132" s="9"/>
      <c r="BQ132" s="41">
        <v>0</v>
      </c>
      <c r="BR132" s="9"/>
      <c r="BS132" s="9"/>
      <c r="BT132" s="41">
        <v>0</v>
      </c>
      <c r="BU132" s="7">
        <f t="shared" si="18"/>
        <v>397850</v>
      </c>
      <c r="BV132" s="43"/>
      <c r="BW132" s="41">
        <v>6840</v>
      </c>
      <c r="BX132" s="41"/>
      <c r="BY132" s="41"/>
      <c r="BZ132" s="41"/>
      <c r="CA132" s="41">
        <v>0</v>
      </c>
      <c r="CB132" s="7">
        <f t="shared" si="19"/>
        <v>6840</v>
      </c>
      <c r="CC132" s="43"/>
      <c r="CD132" s="41">
        <v>0</v>
      </c>
      <c r="CE132" s="41"/>
      <c r="CF132" s="41"/>
      <c r="CG132" s="7">
        <f t="shared" si="20"/>
        <v>0</v>
      </c>
      <c r="CH132" s="62"/>
      <c r="CI132" s="9"/>
      <c r="CJ132" s="41"/>
      <c r="CK132" s="41"/>
      <c r="CL132" s="41"/>
      <c r="CM132" s="41"/>
      <c r="CN132" s="41"/>
      <c r="CO132" s="7">
        <f t="shared" si="21"/>
        <v>0</v>
      </c>
      <c r="CP132" s="62"/>
      <c r="CQ132" s="41"/>
      <c r="CR132" s="41"/>
      <c r="CS132" s="7">
        <v>44160</v>
      </c>
      <c r="CT132" s="43"/>
      <c r="CU132" s="7">
        <v>8640</v>
      </c>
      <c r="CV132" s="10">
        <f t="shared" si="11"/>
        <v>493940</v>
      </c>
    </row>
    <row r="133" spans="1:100" ht="15.75" thickBot="1" x14ac:dyDescent="0.3">
      <c r="A133" s="349"/>
      <c r="B133" s="3" t="s">
        <v>112</v>
      </c>
      <c r="C133" s="44"/>
      <c r="D133" s="45"/>
      <c r="E133" s="47"/>
      <c r="F133" s="45">
        <v>0</v>
      </c>
      <c r="G133" s="46"/>
      <c r="H133" s="11">
        <f t="shared" si="12"/>
        <v>0</v>
      </c>
      <c r="I133" s="47">
        <v>0</v>
      </c>
      <c r="J133" s="45"/>
      <c r="K133" s="45"/>
      <c r="L133" s="45"/>
      <c r="M133" s="45"/>
      <c r="N133" s="45"/>
      <c r="O133" s="11">
        <f t="shared" si="13"/>
        <v>0</v>
      </c>
      <c r="P133" s="63"/>
      <c r="Q133" s="45">
        <v>12370</v>
      </c>
      <c r="R133" s="45"/>
      <c r="S133" s="45">
        <v>780</v>
      </c>
      <c r="T133" s="11">
        <f t="shared" si="14"/>
        <v>13150</v>
      </c>
      <c r="U133" s="47"/>
      <c r="V133" s="13"/>
      <c r="W133" s="11">
        <v>3740</v>
      </c>
      <c r="X133" s="47"/>
      <c r="Y133" s="13"/>
      <c r="Z133" s="13"/>
      <c r="AA133" s="13"/>
      <c r="AB133" s="13"/>
      <c r="AC133" s="13"/>
      <c r="AD133" s="45"/>
      <c r="AE133" s="13"/>
      <c r="AF133" s="13"/>
      <c r="AG133" s="13"/>
      <c r="AH133" s="13"/>
      <c r="AI133" s="13"/>
      <c r="AJ133" s="11">
        <v>10130</v>
      </c>
      <c r="AK133" s="45">
        <v>0</v>
      </c>
      <c r="AL133" s="11">
        <f t="shared" si="15"/>
        <v>0</v>
      </c>
      <c r="AM133" s="45">
        <v>0</v>
      </c>
      <c r="AN133" s="13">
        <v>0</v>
      </c>
      <c r="AO133" s="45"/>
      <c r="AP133" s="45">
        <v>5560</v>
      </c>
      <c r="AQ133" s="45"/>
      <c r="AR133" s="45"/>
      <c r="AS133" s="45"/>
      <c r="AT133" s="45"/>
      <c r="AU133" s="45">
        <v>0</v>
      </c>
      <c r="AV133" s="45"/>
      <c r="AW133" s="11">
        <f t="shared" si="16"/>
        <v>5560</v>
      </c>
      <c r="AX133" s="47"/>
      <c r="AY133" s="45"/>
      <c r="AZ133" s="45"/>
      <c r="BA133" s="45"/>
      <c r="BB133" s="45"/>
      <c r="BC133" s="45"/>
      <c r="BD133" s="45"/>
      <c r="BE133" s="11">
        <f t="shared" si="17"/>
        <v>0</v>
      </c>
      <c r="BF133" s="45">
        <v>0</v>
      </c>
      <c r="BG133" s="365">
        <v>130200</v>
      </c>
      <c r="BH133" s="366"/>
      <c r="BI133" s="367"/>
      <c r="BJ133" s="45"/>
      <c r="BK133" s="45">
        <v>10680</v>
      </c>
      <c r="BL133" s="45">
        <v>222130</v>
      </c>
      <c r="BM133" s="45"/>
      <c r="BN133" s="45"/>
      <c r="BO133" s="45"/>
      <c r="BP133" s="13"/>
      <c r="BQ133" s="45">
        <v>0</v>
      </c>
      <c r="BR133" s="13"/>
      <c r="BS133" s="13"/>
      <c r="BT133" s="45">
        <v>0</v>
      </c>
      <c r="BU133" s="11">
        <f t="shared" si="18"/>
        <v>363010</v>
      </c>
      <c r="BV133" s="47"/>
      <c r="BW133" s="45">
        <v>8070</v>
      </c>
      <c r="BX133" s="45"/>
      <c r="BY133" s="45"/>
      <c r="BZ133" s="45"/>
      <c r="CA133" s="45">
        <v>0</v>
      </c>
      <c r="CB133" s="11">
        <f t="shared" si="19"/>
        <v>8070</v>
      </c>
      <c r="CC133" s="47"/>
      <c r="CD133" s="45">
        <v>0</v>
      </c>
      <c r="CE133" s="45"/>
      <c r="CF133" s="45"/>
      <c r="CG133" s="11">
        <f t="shared" si="20"/>
        <v>0</v>
      </c>
      <c r="CH133" s="63"/>
      <c r="CI133" s="13"/>
      <c r="CJ133" s="45"/>
      <c r="CK133" s="45"/>
      <c r="CL133" s="45"/>
      <c r="CM133" s="45"/>
      <c r="CN133" s="45"/>
      <c r="CO133" s="11">
        <f t="shared" si="21"/>
        <v>0</v>
      </c>
      <c r="CP133" s="63"/>
      <c r="CQ133" s="45"/>
      <c r="CR133" s="45"/>
      <c r="CS133" s="11">
        <v>48110</v>
      </c>
      <c r="CT133" s="47"/>
      <c r="CU133" s="11">
        <v>7270</v>
      </c>
      <c r="CV133" s="15">
        <f t="shared" si="11"/>
        <v>459040</v>
      </c>
    </row>
    <row r="134" spans="1:100" ht="15" customHeight="1" x14ac:dyDescent="0.25">
      <c r="A134" s="347" t="s">
        <v>160</v>
      </c>
      <c r="B134" s="33" t="s">
        <v>101</v>
      </c>
      <c r="C134" s="34"/>
      <c r="D134" s="35"/>
      <c r="E134" s="52"/>
      <c r="F134" s="35">
        <v>0</v>
      </c>
      <c r="G134" s="36"/>
      <c r="H134" s="20">
        <f t="shared" si="12"/>
        <v>0</v>
      </c>
      <c r="I134" s="52">
        <v>0</v>
      </c>
      <c r="J134" s="35"/>
      <c r="K134" s="35"/>
      <c r="L134" s="35"/>
      <c r="M134" s="35"/>
      <c r="N134" s="35"/>
      <c r="O134" s="20">
        <f t="shared" si="13"/>
        <v>0</v>
      </c>
      <c r="P134" s="61"/>
      <c r="Q134" s="35">
        <v>11920</v>
      </c>
      <c r="R134" s="35"/>
      <c r="S134" s="35">
        <v>820</v>
      </c>
      <c r="T134" s="20">
        <f t="shared" si="14"/>
        <v>12740</v>
      </c>
      <c r="U134" s="52"/>
      <c r="V134" s="22"/>
      <c r="W134" s="20">
        <v>7110</v>
      </c>
      <c r="X134" s="52"/>
      <c r="Y134" s="22"/>
      <c r="Z134" s="22"/>
      <c r="AA134" s="22"/>
      <c r="AB134" s="22"/>
      <c r="AC134" s="22"/>
      <c r="AD134" s="35"/>
      <c r="AE134" s="22"/>
      <c r="AF134" s="22"/>
      <c r="AG134" s="22"/>
      <c r="AH134" s="22"/>
      <c r="AI134" s="22"/>
      <c r="AJ134" s="20">
        <v>28370</v>
      </c>
      <c r="AK134" s="35">
        <v>0</v>
      </c>
      <c r="AL134" s="20">
        <f t="shared" si="15"/>
        <v>0</v>
      </c>
      <c r="AM134" s="35">
        <v>0</v>
      </c>
      <c r="AN134" s="22">
        <v>0</v>
      </c>
      <c r="AO134" s="35"/>
      <c r="AP134" s="35">
        <v>5850</v>
      </c>
      <c r="AQ134" s="35"/>
      <c r="AR134" s="35"/>
      <c r="AS134" s="35"/>
      <c r="AT134" s="35"/>
      <c r="AU134" s="35">
        <v>0</v>
      </c>
      <c r="AV134" s="35"/>
      <c r="AW134" s="20">
        <f t="shared" si="16"/>
        <v>5850</v>
      </c>
      <c r="AX134" s="52"/>
      <c r="AY134" s="35"/>
      <c r="AZ134" s="35"/>
      <c r="BA134" s="35"/>
      <c r="BB134" s="35"/>
      <c r="BC134" s="35"/>
      <c r="BD134" s="35"/>
      <c r="BE134" s="20">
        <f t="shared" si="17"/>
        <v>0</v>
      </c>
      <c r="BF134" s="35">
        <v>0</v>
      </c>
      <c r="BG134" s="359">
        <v>116210</v>
      </c>
      <c r="BH134" s="360"/>
      <c r="BI134" s="361"/>
      <c r="BJ134" s="35"/>
      <c r="BK134" s="35">
        <v>14020</v>
      </c>
      <c r="BL134" s="35">
        <v>209890</v>
      </c>
      <c r="BM134" s="35"/>
      <c r="BN134" s="35"/>
      <c r="BO134" s="35"/>
      <c r="BP134" s="22"/>
      <c r="BQ134" s="35">
        <v>0</v>
      </c>
      <c r="BR134" s="22"/>
      <c r="BS134" s="22"/>
      <c r="BT134" s="35">
        <v>0</v>
      </c>
      <c r="BU134" s="20">
        <f t="shared" si="18"/>
        <v>340120</v>
      </c>
      <c r="BV134" s="52"/>
      <c r="BW134" s="35">
        <v>6210</v>
      </c>
      <c r="BX134" s="35"/>
      <c r="BY134" s="35"/>
      <c r="BZ134" s="35"/>
      <c r="CA134" s="35">
        <v>0</v>
      </c>
      <c r="CB134" s="20">
        <f t="shared" si="19"/>
        <v>6210</v>
      </c>
      <c r="CC134" s="52"/>
      <c r="CD134" s="35">
        <v>0</v>
      </c>
      <c r="CE134" s="35"/>
      <c r="CF134" s="35"/>
      <c r="CG134" s="20">
        <f t="shared" si="20"/>
        <v>0</v>
      </c>
      <c r="CH134" s="61"/>
      <c r="CI134" s="22"/>
      <c r="CJ134" s="35"/>
      <c r="CK134" s="35"/>
      <c r="CL134" s="35"/>
      <c r="CM134" s="35"/>
      <c r="CN134" s="35"/>
      <c r="CO134" s="20">
        <f t="shared" si="21"/>
        <v>0</v>
      </c>
      <c r="CP134" s="61"/>
      <c r="CQ134" s="35"/>
      <c r="CR134" s="35"/>
      <c r="CS134" s="20">
        <v>41300</v>
      </c>
      <c r="CT134" s="52"/>
      <c r="CU134" s="20">
        <v>5720</v>
      </c>
      <c r="CV134" s="23">
        <f t="shared" si="11"/>
        <v>447420</v>
      </c>
    </row>
    <row r="135" spans="1:100" x14ac:dyDescent="0.25">
      <c r="A135" s="348"/>
      <c r="B135" s="2" t="s">
        <v>102</v>
      </c>
      <c r="C135" s="40"/>
      <c r="D135" s="41"/>
      <c r="E135" s="43"/>
      <c r="F135" s="41">
        <v>0</v>
      </c>
      <c r="G135" s="42"/>
      <c r="H135" s="7">
        <f t="shared" si="12"/>
        <v>0</v>
      </c>
      <c r="I135" s="43">
        <v>0</v>
      </c>
      <c r="J135" s="41"/>
      <c r="K135" s="41"/>
      <c r="L135" s="41"/>
      <c r="M135" s="41"/>
      <c r="N135" s="41"/>
      <c r="O135" s="7">
        <f t="shared" si="13"/>
        <v>0</v>
      </c>
      <c r="P135" s="62"/>
      <c r="Q135" s="41">
        <v>11730</v>
      </c>
      <c r="R135" s="41"/>
      <c r="S135" s="41">
        <v>540</v>
      </c>
      <c r="T135" s="7">
        <f t="shared" si="14"/>
        <v>12270</v>
      </c>
      <c r="U135" s="43"/>
      <c r="V135" s="9"/>
      <c r="W135" s="7">
        <v>12400</v>
      </c>
      <c r="X135" s="43"/>
      <c r="Y135" s="9"/>
      <c r="Z135" s="9"/>
      <c r="AA135" s="9"/>
      <c r="AB135" s="9"/>
      <c r="AC135" s="9"/>
      <c r="AD135" s="41"/>
      <c r="AE135" s="9"/>
      <c r="AF135" s="9"/>
      <c r="AG135" s="9"/>
      <c r="AH135" s="9"/>
      <c r="AI135" s="9"/>
      <c r="AJ135" s="7">
        <v>17240</v>
      </c>
      <c r="AK135" s="41">
        <v>0</v>
      </c>
      <c r="AL135" s="7">
        <f t="shared" si="15"/>
        <v>0</v>
      </c>
      <c r="AM135" s="41">
        <v>0</v>
      </c>
      <c r="AN135" s="9">
        <v>0</v>
      </c>
      <c r="AO135" s="41"/>
      <c r="AP135" s="41">
        <v>4940</v>
      </c>
      <c r="AQ135" s="41"/>
      <c r="AR135" s="41"/>
      <c r="AS135" s="41"/>
      <c r="AT135" s="41"/>
      <c r="AU135" s="41">
        <v>0</v>
      </c>
      <c r="AV135" s="41"/>
      <c r="AW135" s="7">
        <f t="shared" si="16"/>
        <v>4940</v>
      </c>
      <c r="AX135" s="43"/>
      <c r="AY135" s="41"/>
      <c r="AZ135" s="41"/>
      <c r="BA135" s="41"/>
      <c r="BB135" s="41"/>
      <c r="BC135" s="41"/>
      <c r="BD135" s="41"/>
      <c r="BE135" s="7">
        <f t="shared" si="17"/>
        <v>0</v>
      </c>
      <c r="BF135" s="41">
        <v>0</v>
      </c>
      <c r="BG135" s="362">
        <v>113740</v>
      </c>
      <c r="BH135" s="363"/>
      <c r="BI135" s="364"/>
      <c r="BJ135" s="41"/>
      <c r="BK135" s="41">
        <v>6430</v>
      </c>
      <c r="BL135" s="41">
        <v>212920</v>
      </c>
      <c r="BM135" s="41"/>
      <c r="BN135" s="41"/>
      <c r="BO135" s="41"/>
      <c r="BP135" s="9"/>
      <c r="BQ135" s="41">
        <v>0</v>
      </c>
      <c r="BR135" s="9"/>
      <c r="BS135" s="9"/>
      <c r="BT135" s="41">
        <v>0</v>
      </c>
      <c r="BU135" s="7">
        <f t="shared" si="18"/>
        <v>333090</v>
      </c>
      <c r="BV135" s="43"/>
      <c r="BW135" s="41">
        <v>4920</v>
      </c>
      <c r="BX135" s="41"/>
      <c r="BY135" s="41"/>
      <c r="BZ135" s="41"/>
      <c r="CA135" s="41">
        <v>0</v>
      </c>
      <c r="CB135" s="7">
        <f t="shared" si="19"/>
        <v>4920</v>
      </c>
      <c r="CC135" s="43"/>
      <c r="CD135" s="41">
        <v>0</v>
      </c>
      <c r="CE135" s="41"/>
      <c r="CF135" s="41"/>
      <c r="CG135" s="7">
        <f t="shared" si="20"/>
        <v>0</v>
      </c>
      <c r="CH135" s="62"/>
      <c r="CI135" s="9"/>
      <c r="CJ135" s="41"/>
      <c r="CK135" s="41"/>
      <c r="CL135" s="41"/>
      <c r="CM135" s="41"/>
      <c r="CN135" s="41"/>
      <c r="CO135" s="7">
        <f t="shared" si="21"/>
        <v>0</v>
      </c>
      <c r="CP135" s="62"/>
      <c r="CQ135" s="41"/>
      <c r="CR135" s="41"/>
      <c r="CS135" s="7">
        <v>42110</v>
      </c>
      <c r="CT135" s="43"/>
      <c r="CU135" s="7">
        <v>7070</v>
      </c>
      <c r="CV135" s="10">
        <f t="shared" si="11"/>
        <v>434040</v>
      </c>
    </row>
    <row r="136" spans="1:100" x14ac:dyDescent="0.25">
      <c r="A136" s="348"/>
      <c r="B136" s="2" t="s">
        <v>103</v>
      </c>
      <c r="C136" s="40"/>
      <c r="D136" s="41"/>
      <c r="E136" s="43"/>
      <c r="F136" s="41">
        <v>0</v>
      </c>
      <c r="G136" s="42"/>
      <c r="H136" s="7">
        <f t="shared" si="12"/>
        <v>0</v>
      </c>
      <c r="I136" s="43">
        <v>0</v>
      </c>
      <c r="J136" s="41"/>
      <c r="K136" s="41"/>
      <c r="L136" s="41"/>
      <c r="M136" s="41"/>
      <c r="N136" s="41"/>
      <c r="O136" s="7">
        <f t="shared" si="13"/>
        <v>0</v>
      </c>
      <c r="P136" s="62"/>
      <c r="Q136" s="41">
        <v>15500</v>
      </c>
      <c r="R136" s="41"/>
      <c r="S136" s="41">
        <v>0</v>
      </c>
      <c r="T136" s="7">
        <f t="shared" si="14"/>
        <v>15500</v>
      </c>
      <c r="U136" s="43"/>
      <c r="V136" s="9"/>
      <c r="W136" s="7">
        <v>13200</v>
      </c>
      <c r="X136" s="43"/>
      <c r="Y136" s="9"/>
      <c r="Z136" s="9"/>
      <c r="AA136" s="9"/>
      <c r="AB136" s="9"/>
      <c r="AC136" s="9"/>
      <c r="AD136" s="41"/>
      <c r="AE136" s="9"/>
      <c r="AF136" s="9"/>
      <c r="AG136" s="9"/>
      <c r="AH136" s="9"/>
      <c r="AI136" s="9"/>
      <c r="AJ136" s="7">
        <v>18600</v>
      </c>
      <c r="AK136" s="41">
        <v>0</v>
      </c>
      <c r="AL136" s="7">
        <f t="shared" si="15"/>
        <v>0</v>
      </c>
      <c r="AM136" s="41">
        <v>0</v>
      </c>
      <c r="AN136" s="9">
        <v>0</v>
      </c>
      <c r="AO136" s="41"/>
      <c r="AP136" s="41">
        <v>4400</v>
      </c>
      <c r="AQ136" s="41"/>
      <c r="AR136" s="41"/>
      <c r="AS136" s="41"/>
      <c r="AT136" s="41"/>
      <c r="AU136" s="41">
        <v>0</v>
      </c>
      <c r="AV136" s="41"/>
      <c r="AW136" s="7">
        <f t="shared" si="16"/>
        <v>4400</v>
      </c>
      <c r="AX136" s="43"/>
      <c r="AY136" s="41"/>
      <c r="AZ136" s="41"/>
      <c r="BA136" s="41"/>
      <c r="BB136" s="41"/>
      <c r="BC136" s="41"/>
      <c r="BD136" s="41"/>
      <c r="BE136" s="7">
        <f t="shared" si="17"/>
        <v>0</v>
      </c>
      <c r="BF136" s="41">
        <v>0</v>
      </c>
      <c r="BG136" s="362">
        <v>120900</v>
      </c>
      <c r="BH136" s="363"/>
      <c r="BI136" s="364"/>
      <c r="BJ136" s="41"/>
      <c r="BK136" s="41">
        <v>13500</v>
      </c>
      <c r="BL136" s="41">
        <v>237200</v>
      </c>
      <c r="BM136" s="41"/>
      <c r="BN136" s="41"/>
      <c r="BO136" s="41"/>
      <c r="BP136" s="9"/>
      <c r="BQ136" s="41">
        <v>0</v>
      </c>
      <c r="BR136" s="9"/>
      <c r="BS136" s="9"/>
      <c r="BT136" s="41">
        <v>0</v>
      </c>
      <c r="BU136" s="7">
        <f t="shared" si="18"/>
        <v>371600</v>
      </c>
      <c r="BV136" s="43"/>
      <c r="BW136" s="41">
        <v>5400</v>
      </c>
      <c r="BX136" s="41"/>
      <c r="BY136" s="41"/>
      <c r="BZ136" s="41"/>
      <c r="CA136" s="41">
        <v>0</v>
      </c>
      <c r="CB136" s="7">
        <f t="shared" si="19"/>
        <v>5400</v>
      </c>
      <c r="CC136" s="43"/>
      <c r="CD136" s="41">
        <v>0</v>
      </c>
      <c r="CE136" s="41"/>
      <c r="CF136" s="41"/>
      <c r="CG136" s="7">
        <f t="shared" si="20"/>
        <v>0</v>
      </c>
      <c r="CH136" s="62"/>
      <c r="CI136" s="9"/>
      <c r="CJ136" s="41"/>
      <c r="CK136" s="41"/>
      <c r="CL136" s="41"/>
      <c r="CM136" s="41"/>
      <c r="CN136" s="41"/>
      <c r="CO136" s="7">
        <f t="shared" si="21"/>
        <v>0</v>
      </c>
      <c r="CP136" s="62"/>
      <c r="CQ136" s="41"/>
      <c r="CR136" s="41"/>
      <c r="CS136" s="7">
        <v>47300</v>
      </c>
      <c r="CT136" s="43"/>
      <c r="CU136" s="7">
        <v>7100</v>
      </c>
      <c r="CV136" s="10">
        <f t="shared" si="11"/>
        <v>483100</v>
      </c>
    </row>
    <row r="137" spans="1:100" x14ac:dyDescent="0.25">
      <c r="A137" s="348"/>
      <c r="B137" s="2" t="s">
        <v>104</v>
      </c>
      <c r="C137" s="40"/>
      <c r="D137" s="41"/>
      <c r="E137" s="43"/>
      <c r="F137" s="41">
        <v>0</v>
      </c>
      <c r="G137" s="42"/>
      <c r="H137" s="7">
        <f t="shared" si="12"/>
        <v>0</v>
      </c>
      <c r="I137" s="43">
        <v>0</v>
      </c>
      <c r="J137" s="41"/>
      <c r="K137" s="41"/>
      <c r="L137" s="41"/>
      <c r="M137" s="41"/>
      <c r="N137" s="41"/>
      <c r="O137" s="7">
        <f t="shared" si="13"/>
        <v>0</v>
      </c>
      <c r="P137" s="62"/>
      <c r="Q137" s="41">
        <v>10300</v>
      </c>
      <c r="R137" s="41"/>
      <c r="S137" s="41">
        <v>100</v>
      </c>
      <c r="T137" s="7">
        <f t="shared" si="14"/>
        <v>10400</v>
      </c>
      <c r="U137" s="43"/>
      <c r="V137" s="9"/>
      <c r="W137" s="7">
        <v>10700</v>
      </c>
      <c r="X137" s="43"/>
      <c r="Y137" s="9"/>
      <c r="Z137" s="9"/>
      <c r="AA137" s="9"/>
      <c r="AB137" s="9"/>
      <c r="AC137" s="9"/>
      <c r="AD137" s="41"/>
      <c r="AE137" s="9"/>
      <c r="AF137" s="9"/>
      <c r="AG137" s="9"/>
      <c r="AH137" s="9"/>
      <c r="AI137" s="9"/>
      <c r="AJ137" s="7">
        <v>13600</v>
      </c>
      <c r="AK137" s="41">
        <v>0</v>
      </c>
      <c r="AL137" s="7">
        <f t="shared" si="15"/>
        <v>0</v>
      </c>
      <c r="AM137" s="41">
        <v>0</v>
      </c>
      <c r="AN137" s="9">
        <v>0</v>
      </c>
      <c r="AO137" s="41"/>
      <c r="AP137" s="41">
        <v>5700</v>
      </c>
      <c r="AQ137" s="41"/>
      <c r="AR137" s="41"/>
      <c r="AS137" s="41"/>
      <c r="AT137" s="41"/>
      <c r="AU137" s="41">
        <v>0</v>
      </c>
      <c r="AV137" s="41"/>
      <c r="AW137" s="7">
        <f t="shared" si="16"/>
        <v>5700</v>
      </c>
      <c r="AX137" s="43"/>
      <c r="AY137" s="41"/>
      <c r="AZ137" s="41"/>
      <c r="BA137" s="41"/>
      <c r="BB137" s="41"/>
      <c r="BC137" s="41"/>
      <c r="BD137" s="41"/>
      <c r="BE137" s="7">
        <f t="shared" si="17"/>
        <v>0</v>
      </c>
      <c r="BF137" s="41">
        <v>0</v>
      </c>
      <c r="BG137" s="362">
        <v>87500</v>
      </c>
      <c r="BH137" s="363"/>
      <c r="BI137" s="364"/>
      <c r="BJ137" s="41"/>
      <c r="BK137" s="41">
        <v>11300</v>
      </c>
      <c r="BL137" s="41">
        <v>213800</v>
      </c>
      <c r="BM137" s="41"/>
      <c r="BN137" s="41"/>
      <c r="BO137" s="41"/>
      <c r="BP137" s="9"/>
      <c r="BQ137" s="41">
        <v>0</v>
      </c>
      <c r="BR137" s="9"/>
      <c r="BS137" s="9"/>
      <c r="BT137" s="41">
        <v>0</v>
      </c>
      <c r="BU137" s="7">
        <f t="shared" si="18"/>
        <v>312600</v>
      </c>
      <c r="BV137" s="43"/>
      <c r="BW137" s="41">
        <v>5400</v>
      </c>
      <c r="BX137" s="41"/>
      <c r="BY137" s="41"/>
      <c r="BZ137" s="41"/>
      <c r="CA137" s="41">
        <v>0</v>
      </c>
      <c r="CB137" s="7">
        <f t="shared" si="19"/>
        <v>5400</v>
      </c>
      <c r="CC137" s="43"/>
      <c r="CD137" s="41">
        <v>0</v>
      </c>
      <c r="CE137" s="41"/>
      <c r="CF137" s="41"/>
      <c r="CG137" s="7">
        <f t="shared" si="20"/>
        <v>0</v>
      </c>
      <c r="CH137" s="62"/>
      <c r="CI137" s="9"/>
      <c r="CJ137" s="41"/>
      <c r="CK137" s="41"/>
      <c r="CL137" s="41"/>
      <c r="CM137" s="41"/>
      <c r="CN137" s="41"/>
      <c r="CO137" s="7">
        <f t="shared" si="21"/>
        <v>0</v>
      </c>
      <c r="CP137" s="62"/>
      <c r="CQ137" s="41"/>
      <c r="CR137" s="41"/>
      <c r="CS137" s="7">
        <v>44800</v>
      </c>
      <c r="CT137" s="43"/>
      <c r="CU137" s="7">
        <v>6500</v>
      </c>
      <c r="CV137" s="10">
        <f t="shared" si="11"/>
        <v>409700</v>
      </c>
    </row>
    <row r="138" spans="1:100" x14ac:dyDescent="0.25">
      <c r="A138" s="348"/>
      <c r="B138" s="2" t="s">
        <v>105</v>
      </c>
      <c r="C138" s="40"/>
      <c r="D138" s="41"/>
      <c r="E138" s="43"/>
      <c r="F138" s="41">
        <v>0</v>
      </c>
      <c r="G138" s="42"/>
      <c r="H138" s="7">
        <f t="shared" si="12"/>
        <v>0</v>
      </c>
      <c r="I138" s="43">
        <v>0</v>
      </c>
      <c r="J138" s="41"/>
      <c r="K138" s="41"/>
      <c r="L138" s="41"/>
      <c r="M138" s="41"/>
      <c r="N138" s="41"/>
      <c r="O138" s="7">
        <f t="shared" si="13"/>
        <v>0</v>
      </c>
      <c r="P138" s="62"/>
      <c r="Q138" s="41">
        <v>9200</v>
      </c>
      <c r="R138" s="41"/>
      <c r="S138" s="41">
        <v>100</v>
      </c>
      <c r="T138" s="7">
        <f t="shared" si="14"/>
        <v>9300</v>
      </c>
      <c r="U138" s="43"/>
      <c r="V138" s="9"/>
      <c r="W138" s="7">
        <v>8900</v>
      </c>
      <c r="X138" s="43"/>
      <c r="Y138" s="9"/>
      <c r="Z138" s="9"/>
      <c r="AA138" s="9"/>
      <c r="AB138" s="9"/>
      <c r="AC138" s="9"/>
      <c r="AD138" s="41"/>
      <c r="AE138" s="9"/>
      <c r="AF138" s="9"/>
      <c r="AG138" s="9"/>
      <c r="AH138" s="9"/>
      <c r="AI138" s="9"/>
      <c r="AJ138" s="7">
        <v>21900</v>
      </c>
      <c r="AK138" s="41">
        <v>0</v>
      </c>
      <c r="AL138" s="7">
        <f t="shared" si="15"/>
        <v>0</v>
      </c>
      <c r="AM138" s="41">
        <v>0</v>
      </c>
      <c r="AN138" s="9">
        <v>0</v>
      </c>
      <c r="AO138" s="41"/>
      <c r="AP138" s="41">
        <v>7200</v>
      </c>
      <c r="AQ138" s="41"/>
      <c r="AR138" s="41"/>
      <c r="AS138" s="41"/>
      <c r="AT138" s="41"/>
      <c r="AU138" s="41">
        <v>0</v>
      </c>
      <c r="AV138" s="41"/>
      <c r="AW138" s="7">
        <f t="shared" si="16"/>
        <v>7200</v>
      </c>
      <c r="AX138" s="43"/>
      <c r="AY138" s="41"/>
      <c r="AZ138" s="41"/>
      <c r="BA138" s="41"/>
      <c r="BB138" s="41"/>
      <c r="BC138" s="41"/>
      <c r="BD138" s="41"/>
      <c r="BE138" s="7">
        <f t="shared" si="17"/>
        <v>0</v>
      </c>
      <c r="BF138" s="41">
        <v>0</v>
      </c>
      <c r="BG138" s="362">
        <v>122400</v>
      </c>
      <c r="BH138" s="363"/>
      <c r="BI138" s="364"/>
      <c r="BJ138" s="41"/>
      <c r="BK138" s="41">
        <v>11600</v>
      </c>
      <c r="BL138" s="41">
        <v>228200</v>
      </c>
      <c r="BM138" s="41"/>
      <c r="BN138" s="41"/>
      <c r="BO138" s="41"/>
      <c r="BP138" s="9"/>
      <c r="BQ138" s="41">
        <v>0</v>
      </c>
      <c r="BR138" s="9"/>
      <c r="BS138" s="9"/>
      <c r="BT138" s="41">
        <v>0</v>
      </c>
      <c r="BU138" s="7">
        <f t="shared" si="18"/>
        <v>362200</v>
      </c>
      <c r="BV138" s="43"/>
      <c r="BW138" s="41">
        <v>6000</v>
      </c>
      <c r="BX138" s="41"/>
      <c r="BY138" s="41"/>
      <c r="BZ138" s="41"/>
      <c r="CA138" s="41">
        <v>0</v>
      </c>
      <c r="CB138" s="7">
        <f t="shared" si="19"/>
        <v>6000</v>
      </c>
      <c r="CC138" s="43"/>
      <c r="CD138" s="41">
        <v>0</v>
      </c>
      <c r="CE138" s="41"/>
      <c r="CF138" s="41"/>
      <c r="CG138" s="7">
        <f t="shared" si="20"/>
        <v>0</v>
      </c>
      <c r="CH138" s="62"/>
      <c r="CI138" s="9"/>
      <c r="CJ138" s="41"/>
      <c r="CK138" s="41"/>
      <c r="CL138" s="41"/>
      <c r="CM138" s="41"/>
      <c r="CN138" s="41"/>
      <c r="CO138" s="7">
        <f t="shared" si="21"/>
        <v>0</v>
      </c>
      <c r="CP138" s="62"/>
      <c r="CQ138" s="41"/>
      <c r="CR138" s="41"/>
      <c r="CS138" s="7">
        <v>44700</v>
      </c>
      <c r="CT138" s="43"/>
      <c r="CU138" s="7">
        <v>5950</v>
      </c>
      <c r="CV138" s="10">
        <f t="shared" si="11"/>
        <v>466150</v>
      </c>
    </row>
    <row r="139" spans="1:100" x14ac:dyDescent="0.25">
      <c r="A139" s="348"/>
      <c r="B139" s="2" t="s">
        <v>106</v>
      </c>
      <c r="C139" s="40"/>
      <c r="D139" s="41"/>
      <c r="E139" s="43"/>
      <c r="F139" s="41">
        <v>0</v>
      </c>
      <c r="G139" s="42"/>
      <c r="H139" s="7">
        <f t="shared" si="12"/>
        <v>0</v>
      </c>
      <c r="I139" s="43">
        <v>0</v>
      </c>
      <c r="J139" s="41"/>
      <c r="K139" s="41"/>
      <c r="L139" s="41"/>
      <c r="M139" s="41"/>
      <c r="N139" s="41"/>
      <c r="O139" s="7">
        <f t="shared" si="13"/>
        <v>0</v>
      </c>
      <c r="P139" s="62"/>
      <c r="Q139" s="41">
        <v>13970</v>
      </c>
      <c r="R139" s="41"/>
      <c r="S139" s="41">
        <v>100</v>
      </c>
      <c r="T139" s="7">
        <f t="shared" si="14"/>
        <v>14070</v>
      </c>
      <c r="U139" s="43"/>
      <c r="V139" s="9"/>
      <c r="W139" s="7">
        <v>8900</v>
      </c>
      <c r="X139" s="43"/>
      <c r="Y139" s="9"/>
      <c r="Z139" s="9"/>
      <c r="AA139" s="9"/>
      <c r="AB139" s="9"/>
      <c r="AC139" s="9"/>
      <c r="AD139" s="41"/>
      <c r="AE139" s="9"/>
      <c r="AF139" s="9"/>
      <c r="AG139" s="9"/>
      <c r="AH139" s="9"/>
      <c r="AI139" s="9"/>
      <c r="AJ139" s="7">
        <v>19600</v>
      </c>
      <c r="AK139" s="41">
        <v>0</v>
      </c>
      <c r="AL139" s="7">
        <f t="shared" si="15"/>
        <v>0</v>
      </c>
      <c r="AM139" s="41">
        <v>0</v>
      </c>
      <c r="AN139" s="9">
        <v>0</v>
      </c>
      <c r="AO139" s="41"/>
      <c r="AP139" s="41">
        <v>6100</v>
      </c>
      <c r="AQ139" s="41"/>
      <c r="AR139" s="41"/>
      <c r="AS139" s="41"/>
      <c r="AT139" s="41"/>
      <c r="AU139" s="41">
        <v>0</v>
      </c>
      <c r="AV139" s="41"/>
      <c r="AW139" s="7">
        <f t="shared" si="16"/>
        <v>6100</v>
      </c>
      <c r="AX139" s="43"/>
      <c r="AY139" s="41"/>
      <c r="AZ139" s="41"/>
      <c r="BA139" s="41"/>
      <c r="BB139" s="41"/>
      <c r="BC139" s="41"/>
      <c r="BD139" s="41"/>
      <c r="BE139" s="7">
        <f t="shared" si="17"/>
        <v>0</v>
      </c>
      <c r="BF139" s="41">
        <v>0</v>
      </c>
      <c r="BG139" s="362">
        <v>127400</v>
      </c>
      <c r="BH139" s="363"/>
      <c r="BI139" s="364"/>
      <c r="BJ139" s="41"/>
      <c r="BK139" s="41">
        <v>13700</v>
      </c>
      <c r="BL139" s="41">
        <v>228300</v>
      </c>
      <c r="BM139" s="41"/>
      <c r="BN139" s="41"/>
      <c r="BO139" s="41"/>
      <c r="BP139" s="9"/>
      <c r="BQ139" s="41">
        <v>0</v>
      </c>
      <c r="BR139" s="9"/>
      <c r="BS139" s="9"/>
      <c r="BT139" s="41">
        <v>0</v>
      </c>
      <c r="BU139" s="7">
        <f t="shared" si="18"/>
        <v>369400</v>
      </c>
      <c r="BV139" s="43"/>
      <c r="BW139" s="41">
        <v>4710</v>
      </c>
      <c r="BX139" s="41"/>
      <c r="BY139" s="41"/>
      <c r="BZ139" s="41"/>
      <c r="CA139" s="41">
        <v>0</v>
      </c>
      <c r="CB139" s="7">
        <f t="shared" si="19"/>
        <v>4710</v>
      </c>
      <c r="CC139" s="43"/>
      <c r="CD139" s="41">
        <v>0</v>
      </c>
      <c r="CE139" s="41"/>
      <c r="CF139" s="41"/>
      <c r="CG139" s="7">
        <f t="shared" si="20"/>
        <v>0</v>
      </c>
      <c r="CH139" s="62"/>
      <c r="CI139" s="9"/>
      <c r="CJ139" s="41"/>
      <c r="CK139" s="41"/>
      <c r="CL139" s="41"/>
      <c r="CM139" s="41"/>
      <c r="CN139" s="41"/>
      <c r="CO139" s="7">
        <f t="shared" si="21"/>
        <v>0</v>
      </c>
      <c r="CP139" s="62"/>
      <c r="CQ139" s="41"/>
      <c r="CR139" s="41"/>
      <c r="CS139" s="7">
        <v>45200</v>
      </c>
      <c r="CT139" s="43"/>
      <c r="CU139" s="7">
        <v>7040</v>
      </c>
      <c r="CV139" s="10">
        <f t="shared" si="11"/>
        <v>475020</v>
      </c>
    </row>
    <row r="140" spans="1:100" x14ac:dyDescent="0.25">
      <c r="A140" s="348"/>
      <c r="B140" s="2" t="s">
        <v>107</v>
      </c>
      <c r="C140" s="40"/>
      <c r="D140" s="41"/>
      <c r="E140" s="43"/>
      <c r="F140" s="41">
        <v>0</v>
      </c>
      <c r="G140" s="42"/>
      <c r="H140" s="7">
        <f t="shared" si="12"/>
        <v>0</v>
      </c>
      <c r="I140" s="43">
        <v>0</v>
      </c>
      <c r="J140" s="41"/>
      <c r="K140" s="41"/>
      <c r="L140" s="41"/>
      <c r="M140" s="41"/>
      <c r="N140" s="41"/>
      <c r="O140" s="7">
        <f t="shared" si="13"/>
        <v>0</v>
      </c>
      <c r="P140" s="62"/>
      <c r="Q140" s="41">
        <v>17670</v>
      </c>
      <c r="R140" s="41"/>
      <c r="S140" s="41">
        <v>360</v>
      </c>
      <c r="T140" s="7">
        <f t="shared" si="14"/>
        <v>18030</v>
      </c>
      <c r="U140" s="43"/>
      <c r="V140" s="9"/>
      <c r="W140" s="7">
        <v>6550</v>
      </c>
      <c r="X140" s="43"/>
      <c r="Y140" s="9"/>
      <c r="Z140" s="9"/>
      <c r="AA140" s="9"/>
      <c r="AB140" s="9"/>
      <c r="AC140" s="9"/>
      <c r="AD140" s="41"/>
      <c r="AE140" s="9"/>
      <c r="AF140" s="9"/>
      <c r="AG140" s="9"/>
      <c r="AH140" s="9"/>
      <c r="AI140" s="9"/>
      <c r="AJ140" s="7">
        <v>20000</v>
      </c>
      <c r="AK140" s="41">
        <v>0</v>
      </c>
      <c r="AL140" s="7">
        <f t="shared" si="15"/>
        <v>0</v>
      </c>
      <c r="AM140" s="41">
        <v>0</v>
      </c>
      <c r="AN140" s="9">
        <v>0</v>
      </c>
      <c r="AO140" s="41"/>
      <c r="AP140" s="41">
        <v>6010</v>
      </c>
      <c r="AQ140" s="41"/>
      <c r="AR140" s="41"/>
      <c r="AS140" s="41"/>
      <c r="AT140" s="41"/>
      <c r="AU140" s="41">
        <v>0</v>
      </c>
      <c r="AV140" s="41"/>
      <c r="AW140" s="7">
        <f t="shared" si="16"/>
        <v>6010</v>
      </c>
      <c r="AX140" s="43"/>
      <c r="AY140" s="41"/>
      <c r="AZ140" s="41"/>
      <c r="BA140" s="41"/>
      <c r="BB140" s="41"/>
      <c r="BC140" s="41"/>
      <c r="BD140" s="41"/>
      <c r="BE140" s="7">
        <f t="shared" si="17"/>
        <v>0</v>
      </c>
      <c r="BF140" s="41">
        <v>0</v>
      </c>
      <c r="BG140" s="362">
        <v>129170</v>
      </c>
      <c r="BH140" s="363"/>
      <c r="BI140" s="364"/>
      <c r="BJ140" s="41"/>
      <c r="BK140" s="41">
        <v>18340</v>
      </c>
      <c r="BL140" s="41">
        <v>239960</v>
      </c>
      <c r="BM140" s="41"/>
      <c r="BN140" s="41"/>
      <c r="BO140" s="41"/>
      <c r="BP140" s="9"/>
      <c r="BQ140" s="41">
        <v>0</v>
      </c>
      <c r="BR140" s="9"/>
      <c r="BS140" s="9"/>
      <c r="BT140" s="41">
        <v>0</v>
      </c>
      <c r="BU140" s="7">
        <f t="shared" si="18"/>
        <v>387470</v>
      </c>
      <c r="BV140" s="43"/>
      <c r="BW140" s="41">
        <v>4860</v>
      </c>
      <c r="BX140" s="41"/>
      <c r="BY140" s="41"/>
      <c r="BZ140" s="41"/>
      <c r="CA140" s="41">
        <v>0</v>
      </c>
      <c r="CB140" s="7">
        <f t="shared" si="19"/>
        <v>4860</v>
      </c>
      <c r="CC140" s="43"/>
      <c r="CD140" s="41">
        <v>0</v>
      </c>
      <c r="CE140" s="41"/>
      <c r="CF140" s="41"/>
      <c r="CG140" s="7">
        <f t="shared" si="20"/>
        <v>0</v>
      </c>
      <c r="CH140" s="62"/>
      <c r="CI140" s="9"/>
      <c r="CJ140" s="41"/>
      <c r="CK140" s="41"/>
      <c r="CL140" s="41"/>
      <c r="CM140" s="41"/>
      <c r="CN140" s="41"/>
      <c r="CO140" s="7">
        <f t="shared" si="21"/>
        <v>0</v>
      </c>
      <c r="CP140" s="62"/>
      <c r="CQ140" s="41"/>
      <c r="CR140" s="41"/>
      <c r="CS140" s="7">
        <v>26870</v>
      </c>
      <c r="CT140" s="43"/>
      <c r="CU140" s="7">
        <v>7340</v>
      </c>
      <c r="CV140" s="10">
        <f t="shared" si="11"/>
        <v>477130</v>
      </c>
    </row>
    <row r="141" spans="1:100" x14ac:dyDescent="0.25">
      <c r="A141" s="348"/>
      <c r="B141" s="2" t="s">
        <v>108</v>
      </c>
      <c r="C141" s="40"/>
      <c r="D141" s="41"/>
      <c r="E141" s="43"/>
      <c r="F141" s="41">
        <v>0</v>
      </c>
      <c r="G141" s="42"/>
      <c r="H141" s="7">
        <f t="shared" si="12"/>
        <v>0</v>
      </c>
      <c r="I141" s="43">
        <v>0</v>
      </c>
      <c r="J141" s="41"/>
      <c r="K141" s="41"/>
      <c r="L141" s="41"/>
      <c r="M141" s="41"/>
      <c r="N141" s="41"/>
      <c r="O141" s="7">
        <f t="shared" si="13"/>
        <v>0</v>
      </c>
      <c r="P141" s="62"/>
      <c r="Q141" s="41">
        <v>18470</v>
      </c>
      <c r="R141" s="41"/>
      <c r="S141" s="41">
        <v>390</v>
      </c>
      <c r="T141" s="7">
        <f t="shared" si="14"/>
        <v>18860</v>
      </c>
      <c r="U141" s="43"/>
      <c r="V141" s="9"/>
      <c r="W141" s="7">
        <v>6240</v>
      </c>
      <c r="X141" s="43"/>
      <c r="Y141" s="9"/>
      <c r="Z141" s="9"/>
      <c r="AA141" s="9"/>
      <c r="AB141" s="9"/>
      <c r="AC141" s="9"/>
      <c r="AD141" s="41"/>
      <c r="AE141" s="9"/>
      <c r="AF141" s="9"/>
      <c r="AG141" s="9"/>
      <c r="AH141" s="9"/>
      <c r="AI141" s="9"/>
      <c r="AJ141" s="7">
        <v>19930</v>
      </c>
      <c r="AK141" s="41">
        <v>0</v>
      </c>
      <c r="AL141" s="7">
        <f t="shared" si="15"/>
        <v>0</v>
      </c>
      <c r="AM141" s="41">
        <v>0</v>
      </c>
      <c r="AN141" s="9">
        <v>0</v>
      </c>
      <c r="AO141" s="41"/>
      <c r="AP141" s="41">
        <v>5600</v>
      </c>
      <c r="AQ141" s="41"/>
      <c r="AR141" s="41"/>
      <c r="AS141" s="41"/>
      <c r="AT141" s="41"/>
      <c r="AU141" s="41">
        <v>0</v>
      </c>
      <c r="AV141" s="41"/>
      <c r="AW141" s="7">
        <f t="shared" si="16"/>
        <v>5600</v>
      </c>
      <c r="AX141" s="43"/>
      <c r="AY141" s="41"/>
      <c r="AZ141" s="41"/>
      <c r="BA141" s="41"/>
      <c r="BB141" s="41"/>
      <c r="BC141" s="41"/>
      <c r="BD141" s="41"/>
      <c r="BE141" s="7">
        <f t="shared" si="17"/>
        <v>0</v>
      </c>
      <c r="BF141" s="41">
        <v>0</v>
      </c>
      <c r="BG141" s="362">
        <v>131410</v>
      </c>
      <c r="BH141" s="363"/>
      <c r="BI141" s="364"/>
      <c r="BJ141" s="41"/>
      <c r="BK141" s="41">
        <v>16390</v>
      </c>
      <c r="BL141" s="41">
        <v>246740</v>
      </c>
      <c r="BM141" s="41"/>
      <c r="BN141" s="41"/>
      <c r="BO141" s="41"/>
      <c r="BP141" s="9"/>
      <c r="BQ141" s="41">
        <v>0</v>
      </c>
      <c r="BR141" s="9"/>
      <c r="BS141" s="9"/>
      <c r="BT141" s="41">
        <v>0</v>
      </c>
      <c r="BU141" s="7">
        <f t="shared" si="18"/>
        <v>394540</v>
      </c>
      <c r="BV141" s="43"/>
      <c r="BW141" s="41">
        <v>5070</v>
      </c>
      <c r="BX141" s="41"/>
      <c r="BY141" s="41"/>
      <c r="BZ141" s="41"/>
      <c r="CA141" s="41">
        <v>0</v>
      </c>
      <c r="CB141" s="7">
        <f t="shared" si="19"/>
        <v>5070</v>
      </c>
      <c r="CC141" s="43"/>
      <c r="CD141" s="41">
        <v>0</v>
      </c>
      <c r="CE141" s="41"/>
      <c r="CF141" s="41"/>
      <c r="CG141" s="7">
        <f t="shared" si="20"/>
        <v>0</v>
      </c>
      <c r="CH141" s="62"/>
      <c r="CI141" s="9"/>
      <c r="CJ141" s="41"/>
      <c r="CK141" s="41"/>
      <c r="CL141" s="41"/>
      <c r="CM141" s="41"/>
      <c r="CN141" s="41"/>
      <c r="CO141" s="7">
        <f t="shared" si="21"/>
        <v>0</v>
      </c>
      <c r="CP141" s="62"/>
      <c r="CQ141" s="41"/>
      <c r="CR141" s="41"/>
      <c r="CS141" s="7">
        <v>26330</v>
      </c>
      <c r="CT141" s="43"/>
      <c r="CU141" s="7">
        <v>6810</v>
      </c>
      <c r="CV141" s="10">
        <f t="shared" si="11"/>
        <v>483380</v>
      </c>
    </row>
    <row r="142" spans="1:100" x14ac:dyDescent="0.25">
      <c r="A142" s="348"/>
      <c r="B142" s="2" t="s">
        <v>109</v>
      </c>
      <c r="C142" s="40"/>
      <c r="D142" s="41"/>
      <c r="E142" s="43"/>
      <c r="F142" s="41">
        <v>0</v>
      </c>
      <c r="G142" s="42"/>
      <c r="H142" s="7">
        <f t="shared" si="12"/>
        <v>0</v>
      </c>
      <c r="I142" s="43">
        <v>0</v>
      </c>
      <c r="J142" s="41"/>
      <c r="K142" s="41"/>
      <c r="L142" s="41"/>
      <c r="M142" s="41"/>
      <c r="N142" s="41"/>
      <c r="O142" s="7">
        <f t="shared" si="13"/>
        <v>0</v>
      </c>
      <c r="P142" s="62"/>
      <c r="Q142" s="41">
        <v>13020</v>
      </c>
      <c r="R142" s="41"/>
      <c r="S142" s="41">
        <v>350</v>
      </c>
      <c r="T142" s="7">
        <f t="shared" si="14"/>
        <v>13370</v>
      </c>
      <c r="U142" s="43"/>
      <c r="V142" s="9"/>
      <c r="W142" s="7">
        <v>3540</v>
      </c>
      <c r="X142" s="43"/>
      <c r="Y142" s="9"/>
      <c r="Z142" s="9"/>
      <c r="AA142" s="9"/>
      <c r="AB142" s="9"/>
      <c r="AC142" s="9"/>
      <c r="AD142" s="41"/>
      <c r="AE142" s="9"/>
      <c r="AF142" s="9"/>
      <c r="AG142" s="9"/>
      <c r="AH142" s="9"/>
      <c r="AI142" s="9"/>
      <c r="AJ142" s="7">
        <v>12550</v>
      </c>
      <c r="AK142" s="41">
        <v>0</v>
      </c>
      <c r="AL142" s="7">
        <f t="shared" si="15"/>
        <v>0</v>
      </c>
      <c r="AM142" s="41">
        <v>0</v>
      </c>
      <c r="AN142" s="9">
        <v>0</v>
      </c>
      <c r="AO142" s="41"/>
      <c r="AP142" s="41">
        <v>3920</v>
      </c>
      <c r="AQ142" s="41"/>
      <c r="AR142" s="41"/>
      <c r="AS142" s="41"/>
      <c r="AT142" s="41"/>
      <c r="AU142" s="41">
        <v>0</v>
      </c>
      <c r="AV142" s="41"/>
      <c r="AW142" s="7">
        <f t="shared" si="16"/>
        <v>3920</v>
      </c>
      <c r="AX142" s="43"/>
      <c r="AY142" s="41"/>
      <c r="AZ142" s="41"/>
      <c r="BA142" s="41"/>
      <c r="BB142" s="41"/>
      <c r="BC142" s="41"/>
      <c r="BD142" s="41"/>
      <c r="BE142" s="7">
        <f t="shared" si="17"/>
        <v>0</v>
      </c>
      <c r="BF142" s="41">
        <v>0</v>
      </c>
      <c r="BG142" s="362">
        <v>119440</v>
      </c>
      <c r="BH142" s="363"/>
      <c r="BI142" s="364"/>
      <c r="BJ142" s="41"/>
      <c r="BK142" s="41">
        <v>12500</v>
      </c>
      <c r="BL142" s="41">
        <v>223470</v>
      </c>
      <c r="BM142" s="41"/>
      <c r="BN142" s="41"/>
      <c r="BO142" s="41"/>
      <c r="BP142" s="9"/>
      <c r="BQ142" s="41">
        <v>0</v>
      </c>
      <c r="BR142" s="9"/>
      <c r="BS142" s="9"/>
      <c r="BT142" s="41">
        <v>0</v>
      </c>
      <c r="BU142" s="7">
        <f t="shared" si="18"/>
        <v>355410</v>
      </c>
      <c r="BV142" s="43"/>
      <c r="BW142" s="41">
        <v>6000</v>
      </c>
      <c r="BX142" s="41"/>
      <c r="BY142" s="41"/>
      <c r="BZ142" s="41"/>
      <c r="CA142" s="41">
        <v>0</v>
      </c>
      <c r="CB142" s="7">
        <f t="shared" si="19"/>
        <v>6000</v>
      </c>
      <c r="CC142" s="43"/>
      <c r="CD142" s="41">
        <v>0</v>
      </c>
      <c r="CE142" s="41"/>
      <c r="CF142" s="41"/>
      <c r="CG142" s="7">
        <f t="shared" si="20"/>
        <v>0</v>
      </c>
      <c r="CH142" s="62"/>
      <c r="CI142" s="9"/>
      <c r="CJ142" s="41"/>
      <c r="CK142" s="41"/>
      <c r="CL142" s="41"/>
      <c r="CM142" s="41"/>
      <c r="CN142" s="41"/>
      <c r="CO142" s="7">
        <f t="shared" si="21"/>
        <v>0</v>
      </c>
      <c r="CP142" s="62"/>
      <c r="CQ142" s="41"/>
      <c r="CR142" s="41"/>
      <c r="CS142" s="7">
        <v>44300</v>
      </c>
      <c r="CT142" s="43"/>
      <c r="CU142" s="7">
        <v>6420</v>
      </c>
      <c r="CV142" s="10">
        <f t="shared" ref="CV142:CV205" si="22">+H142+O142+T142+W142+AJ142+AL142+AW142+BE142+BU142+CB142+CG142+CO142+CS142+CU142</f>
        <v>445510</v>
      </c>
    </row>
    <row r="143" spans="1:100" x14ac:dyDescent="0.25">
      <c r="A143" s="348"/>
      <c r="B143" s="2" t="s">
        <v>110</v>
      </c>
      <c r="C143" s="40"/>
      <c r="D143" s="41"/>
      <c r="E143" s="43"/>
      <c r="F143" s="41">
        <v>0</v>
      </c>
      <c r="G143" s="42"/>
      <c r="H143" s="7">
        <f t="shared" ref="H143:H206" si="23">SUM(C143:G143)</f>
        <v>0</v>
      </c>
      <c r="I143" s="43">
        <v>0</v>
      </c>
      <c r="J143" s="41"/>
      <c r="K143" s="41"/>
      <c r="L143" s="41"/>
      <c r="M143" s="41"/>
      <c r="N143" s="41"/>
      <c r="O143" s="7">
        <f t="shared" ref="O143:O206" si="24">SUM(I143:N143)</f>
        <v>0</v>
      </c>
      <c r="P143" s="62"/>
      <c r="Q143" s="41">
        <v>12930</v>
      </c>
      <c r="R143" s="41"/>
      <c r="S143" s="41">
        <v>460</v>
      </c>
      <c r="T143" s="7">
        <f t="shared" ref="T143:T206" si="25">SUM(P143:S143)</f>
        <v>13390</v>
      </c>
      <c r="U143" s="43"/>
      <c r="V143" s="9"/>
      <c r="W143" s="7">
        <v>4220</v>
      </c>
      <c r="X143" s="43"/>
      <c r="Y143" s="9"/>
      <c r="Z143" s="9"/>
      <c r="AA143" s="9"/>
      <c r="AB143" s="9"/>
      <c r="AC143" s="9"/>
      <c r="AD143" s="41"/>
      <c r="AE143" s="9"/>
      <c r="AF143" s="9"/>
      <c r="AG143" s="9"/>
      <c r="AH143" s="9"/>
      <c r="AI143" s="9"/>
      <c r="AJ143" s="7">
        <v>13950</v>
      </c>
      <c r="AK143" s="41">
        <v>0</v>
      </c>
      <c r="AL143" s="7">
        <f t="shared" ref="AL143:AL206" si="26">+AK143</f>
        <v>0</v>
      </c>
      <c r="AM143" s="41">
        <v>0</v>
      </c>
      <c r="AN143" s="9">
        <v>0</v>
      </c>
      <c r="AO143" s="41"/>
      <c r="AP143" s="41">
        <v>2300</v>
      </c>
      <c r="AQ143" s="41"/>
      <c r="AR143" s="41"/>
      <c r="AS143" s="41"/>
      <c r="AT143" s="41"/>
      <c r="AU143" s="41">
        <v>0</v>
      </c>
      <c r="AV143" s="41"/>
      <c r="AW143" s="7">
        <f t="shared" ref="AW143:AW206" si="27">SUM(AM143:AV143)</f>
        <v>2300</v>
      </c>
      <c r="AX143" s="43"/>
      <c r="AY143" s="41"/>
      <c r="AZ143" s="41"/>
      <c r="BA143" s="41"/>
      <c r="BB143" s="41"/>
      <c r="BC143" s="41"/>
      <c r="BD143" s="41"/>
      <c r="BE143" s="7">
        <f t="shared" ref="BE143:BE206" si="28">SUM(AX143:BD143)</f>
        <v>0</v>
      </c>
      <c r="BF143" s="41">
        <v>0</v>
      </c>
      <c r="BG143" s="362">
        <v>122100</v>
      </c>
      <c r="BH143" s="363"/>
      <c r="BI143" s="364"/>
      <c r="BJ143" s="41"/>
      <c r="BK143" s="41">
        <v>3330</v>
      </c>
      <c r="BL143" s="41">
        <v>231110</v>
      </c>
      <c r="BM143" s="41"/>
      <c r="BN143" s="41"/>
      <c r="BO143" s="41"/>
      <c r="BP143" s="9"/>
      <c r="BQ143" s="41">
        <v>0</v>
      </c>
      <c r="BR143" s="9"/>
      <c r="BS143" s="9"/>
      <c r="BT143" s="41">
        <v>0</v>
      </c>
      <c r="BU143" s="7">
        <f t="shared" ref="BU143:BU206" si="29">SUM(BF143:BT143)</f>
        <v>356540</v>
      </c>
      <c r="BV143" s="43"/>
      <c r="BW143" s="41">
        <v>6360</v>
      </c>
      <c r="BX143" s="41"/>
      <c r="BY143" s="41"/>
      <c r="BZ143" s="41"/>
      <c r="CA143" s="41">
        <v>0</v>
      </c>
      <c r="CB143" s="7">
        <f t="shared" ref="CB143:CB206" si="30">SUM(BV143:CA143)</f>
        <v>6360</v>
      </c>
      <c r="CC143" s="43"/>
      <c r="CD143" s="41">
        <v>0</v>
      </c>
      <c r="CE143" s="41"/>
      <c r="CF143" s="41"/>
      <c r="CG143" s="7">
        <f t="shared" ref="CG143:CG206" si="31">SUM(CC143:CF143)</f>
        <v>0</v>
      </c>
      <c r="CH143" s="62"/>
      <c r="CI143" s="9"/>
      <c r="CJ143" s="41"/>
      <c r="CK143" s="41"/>
      <c r="CL143" s="41"/>
      <c r="CM143" s="41"/>
      <c r="CN143" s="41"/>
      <c r="CO143" s="7">
        <f t="shared" ref="CO143:CO206" si="32">SUM(CH143:CN143)</f>
        <v>0</v>
      </c>
      <c r="CP143" s="62"/>
      <c r="CQ143" s="41"/>
      <c r="CR143" s="41"/>
      <c r="CS143" s="7">
        <v>49890</v>
      </c>
      <c r="CT143" s="43"/>
      <c r="CU143" s="7">
        <v>6330</v>
      </c>
      <c r="CV143" s="10">
        <f t="shared" si="22"/>
        <v>452980</v>
      </c>
    </row>
    <row r="144" spans="1:100" x14ac:dyDescent="0.25">
      <c r="A144" s="348"/>
      <c r="B144" s="2" t="s">
        <v>111</v>
      </c>
      <c r="C144" s="40"/>
      <c r="D144" s="41"/>
      <c r="E144" s="43"/>
      <c r="F144" s="41">
        <v>0</v>
      </c>
      <c r="G144" s="42"/>
      <c r="H144" s="7">
        <f t="shared" si="23"/>
        <v>0</v>
      </c>
      <c r="I144" s="43">
        <v>0</v>
      </c>
      <c r="J144" s="41"/>
      <c r="K144" s="41"/>
      <c r="L144" s="41"/>
      <c r="M144" s="41"/>
      <c r="N144" s="41"/>
      <c r="O144" s="7">
        <f t="shared" si="24"/>
        <v>0</v>
      </c>
      <c r="P144" s="62"/>
      <c r="Q144" s="41">
        <v>13900</v>
      </c>
      <c r="R144" s="41"/>
      <c r="S144" s="41">
        <v>360</v>
      </c>
      <c r="T144" s="7">
        <f t="shared" si="25"/>
        <v>14260</v>
      </c>
      <c r="U144" s="43"/>
      <c r="V144" s="9"/>
      <c r="W144" s="7">
        <v>5530</v>
      </c>
      <c r="X144" s="43"/>
      <c r="Y144" s="9"/>
      <c r="Z144" s="9"/>
      <c r="AA144" s="9"/>
      <c r="AB144" s="9"/>
      <c r="AC144" s="9"/>
      <c r="AD144" s="41"/>
      <c r="AE144" s="9"/>
      <c r="AF144" s="9"/>
      <c r="AG144" s="9"/>
      <c r="AH144" s="9"/>
      <c r="AI144" s="9"/>
      <c r="AJ144" s="7">
        <v>13680</v>
      </c>
      <c r="AK144" s="41">
        <v>0</v>
      </c>
      <c r="AL144" s="7">
        <f t="shared" si="26"/>
        <v>0</v>
      </c>
      <c r="AM144" s="41">
        <v>0</v>
      </c>
      <c r="AN144" s="9">
        <v>0</v>
      </c>
      <c r="AO144" s="41"/>
      <c r="AP144" s="41">
        <v>5620</v>
      </c>
      <c r="AQ144" s="41"/>
      <c r="AR144" s="41"/>
      <c r="AS144" s="41"/>
      <c r="AT144" s="41"/>
      <c r="AU144" s="41">
        <v>0</v>
      </c>
      <c r="AV144" s="41"/>
      <c r="AW144" s="7">
        <f t="shared" si="27"/>
        <v>5620</v>
      </c>
      <c r="AX144" s="43"/>
      <c r="AY144" s="41"/>
      <c r="AZ144" s="41"/>
      <c r="BA144" s="41"/>
      <c r="BB144" s="41"/>
      <c r="BC144" s="41"/>
      <c r="BD144" s="41"/>
      <c r="BE144" s="7">
        <f t="shared" si="28"/>
        <v>0</v>
      </c>
      <c r="BF144" s="41">
        <v>0</v>
      </c>
      <c r="BG144" s="362">
        <v>136560</v>
      </c>
      <c r="BH144" s="363"/>
      <c r="BI144" s="364"/>
      <c r="BJ144" s="41"/>
      <c r="BK144" s="41">
        <v>26560</v>
      </c>
      <c r="BL144" s="41">
        <v>232690</v>
      </c>
      <c r="BM144" s="41"/>
      <c r="BN144" s="41"/>
      <c r="BO144" s="41"/>
      <c r="BP144" s="9"/>
      <c r="BQ144" s="41">
        <v>0</v>
      </c>
      <c r="BR144" s="9"/>
      <c r="BS144" s="9"/>
      <c r="BT144" s="41">
        <v>0</v>
      </c>
      <c r="BU144" s="7">
        <f t="shared" si="29"/>
        <v>395810</v>
      </c>
      <c r="BV144" s="43"/>
      <c r="BW144" s="41">
        <v>8070</v>
      </c>
      <c r="BX144" s="41"/>
      <c r="BY144" s="41"/>
      <c r="BZ144" s="41"/>
      <c r="CA144" s="41">
        <v>0</v>
      </c>
      <c r="CB144" s="7">
        <f t="shared" si="30"/>
        <v>8070</v>
      </c>
      <c r="CC144" s="43"/>
      <c r="CD144" s="41">
        <v>0</v>
      </c>
      <c r="CE144" s="41"/>
      <c r="CF144" s="41"/>
      <c r="CG144" s="7">
        <f t="shared" si="31"/>
        <v>0</v>
      </c>
      <c r="CH144" s="62"/>
      <c r="CI144" s="9"/>
      <c r="CJ144" s="41"/>
      <c r="CK144" s="41"/>
      <c r="CL144" s="41"/>
      <c r="CM144" s="41"/>
      <c r="CN144" s="41"/>
      <c r="CO144" s="7">
        <f t="shared" si="32"/>
        <v>0</v>
      </c>
      <c r="CP144" s="62"/>
      <c r="CQ144" s="41"/>
      <c r="CR144" s="41"/>
      <c r="CS144" s="7">
        <v>44770</v>
      </c>
      <c r="CT144" s="43"/>
      <c r="CU144" s="7">
        <v>8570</v>
      </c>
      <c r="CV144" s="10">
        <f t="shared" si="22"/>
        <v>496310</v>
      </c>
    </row>
    <row r="145" spans="1:100" ht="15.75" thickBot="1" x14ac:dyDescent="0.3">
      <c r="A145" s="349"/>
      <c r="B145" s="3" t="s">
        <v>112</v>
      </c>
      <c r="C145" s="44"/>
      <c r="D145" s="45"/>
      <c r="E145" s="47"/>
      <c r="F145" s="45">
        <v>0</v>
      </c>
      <c r="G145" s="46"/>
      <c r="H145" s="11">
        <f t="shared" si="23"/>
        <v>0</v>
      </c>
      <c r="I145" s="47">
        <v>0</v>
      </c>
      <c r="J145" s="45"/>
      <c r="K145" s="45"/>
      <c r="L145" s="45"/>
      <c r="M145" s="45"/>
      <c r="N145" s="45"/>
      <c r="O145" s="11">
        <f t="shared" si="24"/>
        <v>0</v>
      </c>
      <c r="P145" s="63"/>
      <c r="Q145" s="45">
        <v>13710</v>
      </c>
      <c r="R145" s="45"/>
      <c r="S145" s="45">
        <v>370</v>
      </c>
      <c r="T145" s="11">
        <f t="shared" si="25"/>
        <v>14080</v>
      </c>
      <c r="U145" s="47"/>
      <c r="V145" s="13"/>
      <c r="W145" s="11">
        <v>3000</v>
      </c>
      <c r="X145" s="47"/>
      <c r="Y145" s="13"/>
      <c r="Z145" s="13"/>
      <c r="AA145" s="13"/>
      <c r="AB145" s="13"/>
      <c r="AC145" s="13"/>
      <c r="AD145" s="45"/>
      <c r="AE145" s="13"/>
      <c r="AF145" s="13"/>
      <c r="AG145" s="13"/>
      <c r="AH145" s="13"/>
      <c r="AI145" s="13"/>
      <c r="AJ145" s="11">
        <v>10450</v>
      </c>
      <c r="AK145" s="45">
        <v>0</v>
      </c>
      <c r="AL145" s="11">
        <f t="shared" si="26"/>
        <v>0</v>
      </c>
      <c r="AM145" s="45">
        <v>0</v>
      </c>
      <c r="AN145" s="13">
        <v>0</v>
      </c>
      <c r="AO145" s="45"/>
      <c r="AP145" s="45">
        <v>2240</v>
      </c>
      <c r="AQ145" s="45"/>
      <c r="AR145" s="45"/>
      <c r="AS145" s="45"/>
      <c r="AT145" s="45"/>
      <c r="AU145" s="45">
        <v>0</v>
      </c>
      <c r="AV145" s="45"/>
      <c r="AW145" s="11">
        <f t="shared" si="27"/>
        <v>2240</v>
      </c>
      <c r="AX145" s="47"/>
      <c r="AY145" s="45"/>
      <c r="AZ145" s="45"/>
      <c r="BA145" s="45"/>
      <c r="BB145" s="45"/>
      <c r="BC145" s="45"/>
      <c r="BD145" s="45"/>
      <c r="BE145" s="11">
        <f t="shared" si="28"/>
        <v>0</v>
      </c>
      <c r="BF145" s="45">
        <v>0</v>
      </c>
      <c r="BG145" s="365">
        <v>132760</v>
      </c>
      <c r="BH145" s="366"/>
      <c r="BI145" s="367"/>
      <c r="BJ145" s="45"/>
      <c r="BK145" s="45">
        <v>13830</v>
      </c>
      <c r="BL145" s="45">
        <v>218860</v>
      </c>
      <c r="BM145" s="45"/>
      <c r="BN145" s="45"/>
      <c r="BO145" s="45"/>
      <c r="BP145" s="13"/>
      <c r="BQ145" s="45">
        <v>0</v>
      </c>
      <c r="BR145" s="13"/>
      <c r="BS145" s="13"/>
      <c r="BT145" s="45">
        <v>0</v>
      </c>
      <c r="BU145" s="11">
        <f t="shared" si="29"/>
        <v>365450</v>
      </c>
      <c r="BV145" s="47"/>
      <c r="BW145" s="45">
        <v>7560</v>
      </c>
      <c r="BX145" s="45"/>
      <c r="BY145" s="45"/>
      <c r="BZ145" s="45"/>
      <c r="CA145" s="45">
        <v>0</v>
      </c>
      <c r="CB145" s="11">
        <f t="shared" si="30"/>
        <v>7560</v>
      </c>
      <c r="CC145" s="47"/>
      <c r="CD145" s="45">
        <v>0</v>
      </c>
      <c r="CE145" s="45"/>
      <c r="CF145" s="45"/>
      <c r="CG145" s="11">
        <f t="shared" si="31"/>
        <v>0</v>
      </c>
      <c r="CH145" s="63"/>
      <c r="CI145" s="13"/>
      <c r="CJ145" s="45"/>
      <c r="CK145" s="45"/>
      <c r="CL145" s="45"/>
      <c r="CM145" s="45"/>
      <c r="CN145" s="45"/>
      <c r="CO145" s="11">
        <f t="shared" si="32"/>
        <v>0</v>
      </c>
      <c r="CP145" s="63"/>
      <c r="CQ145" s="45"/>
      <c r="CR145" s="45"/>
      <c r="CS145" s="11">
        <v>37350</v>
      </c>
      <c r="CT145" s="47"/>
      <c r="CU145" s="11">
        <v>8110</v>
      </c>
      <c r="CV145" s="15">
        <f t="shared" si="22"/>
        <v>448240</v>
      </c>
    </row>
    <row r="146" spans="1:100" ht="15" customHeight="1" x14ac:dyDescent="0.25">
      <c r="A146" s="347" t="s">
        <v>161</v>
      </c>
      <c r="B146" s="33" t="s">
        <v>101</v>
      </c>
      <c r="C146" s="34"/>
      <c r="D146" s="35"/>
      <c r="E146" s="52"/>
      <c r="F146" s="35">
        <v>0</v>
      </c>
      <c r="G146" s="36"/>
      <c r="H146" s="20">
        <f t="shared" si="23"/>
        <v>0</v>
      </c>
      <c r="I146" s="52">
        <v>0</v>
      </c>
      <c r="J146" s="35"/>
      <c r="K146" s="35"/>
      <c r="L146" s="35"/>
      <c r="M146" s="35"/>
      <c r="N146" s="35"/>
      <c r="O146" s="20">
        <f t="shared" si="24"/>
        <v>0</v>
      </c>
      <c r="P146" s="61"/>
      <c r="Q146" s="35">
        <v>14630</v>
      </c>
      <c r="R146" s="35"/>
      <c r="S146" s="35">
        <v>360</v>
      </c>
      <c r="T146" s="20">
        <f t="shared" si="25"/>
        <v>14990</v>
      </c>
      <c r="U146" s="52"/>
      <c r="V146" s="22"/>
      <c r="W146" s="20">
        <v>5690</v>
      </c>
      <c r="X146" s="52"/>
      <c r="Y146" s="22"/>
      <c r="Z146" s="22"/>
      <c r="AA146" s="22"/>
      <c r="AB146" s="22"/>
      <c r="AC146" s="22"/>
      <c r="AD146" s="35"/>
      <c r="AE146" s="22"/>
      <c r="AF146" s="22"/>
      <c r="AG146" s="22"/>
      <c r="AH146" s="22"/>
      <c r="AI146" s="22"/>
      <c r="AJ146" s="20">
        <v>12960</v>
      </c>
      <c r="AK146" s="35">
        <v>0</v>
      </c>
      <c r="AL146" s="20">
        <f t="shared" si="26"/>
        <v>0</v>
      </c>
      <c r="AM146" s="35">
        <v>0</v>
      </c>
      <c r="AN146" s="22">
        <v>0</v>
      </c>
      <c r="AO146" s="35"/>
      <c r="AP146" s="35">
        <v>5520</v>
      </c>
      <c r="AQ146" s="35"/>
      <c r="AR146" s="35"/>
      <c r="AS146" s="35"/>
      <c r="AT146" s="35"/>
      <c r="AU146" s="35">
        <v>0</v>
      </c>
      <c r="AV146" s="35"/>
      <c r="AW146" s="20">
        <f t="shared" si="27"/>
        <v>5520</v>
      </c>
      <c r="AX146" s="52"/>
      <c r="AY146" s="35"/>
      <c r="AZ146" s="35"/>
      <c r="BA146" s="35"/>
      <c r="BB146" s="35"/>
      <c r="BC146" s="35"/>
      <c r="BD146" s="35"/>
      <c r="BE146" s="20">
        <f t="shared" si="28"/>
        <v>0</v>
      </c>
      <c r="BF146" s="35">
        <v>0</v>
      </c>
      <c r="BG146" s="359">
        <v>123630</v>
      </c>
      <c r="BH146" s="360"/>
      <c r="BI146" s="361"/>
      <c r="BJ146" s="35"/>
      <c r="BK146" s="35">
        <v>11410</v>
      </c>
      <c r="BL146" s="35">
        <v>181050</v>
      </c>
      <c r="BM146" s="35"/>
      <c r="BN146" s="35"/>
      <c r="BO146" s="35"/>
      <c r="BP146" s="22"/>
      <c r="BQ146" s="35">
        <v>0</v>
      </c>
      <c r="BR146" s="22"/>
      <c r="BS146" s="22"/>
      <c r="BT146" s="35">
        <v>0</v>
      </c>
      <c r="BU146" s="20">
        <f t="shared" si="29"/>
        <v>316090</v>
      </c>
      <c r="BV146" s="52"/>
      <c r="BW146" s="35">
        <v>5730</v>
      </c>
      <c r="BX146" s="35"/>
      <c r="BY146" s="35"/>
      <c r="BZ146" s="35"/>
      <c r="CA146" s="35">
        <v>0</v>
      </c>
      <c r="CB146" s="20">
        <f t="shared" si="30"/>
        <v>5730</v>
      </c>
      <c r="CC146" s="52"/>
      <c r="CD146" s="35">
        <v>0</v>
      </c>
      <c r="CE146" s="35"/>
      <c r="CF146" s="35"/>
      <c r="CG146" s="20">
        <f t="shared" si="31"/>
        <v>0</v>
      </c>
      <c r="CH146" s="61"/>
      <c r="CI146" s="22"/>
      <c r="CJ146" s="35"/>
      <c r="CK146" s="35"/>
      <c r="CL146" s="35"/>
      <c r="CM146" s="35"/>
      <c r="CN146" s="35"/>
      <c r="CO146" s="20">
        <f t="shared" si="32"/>
        <v>0</v>
      </c>
      <c r="CP146" s="61"/>
      <c r="CQ146" s="35"/>
      <c r="CR146" s="35"/>
      <c r="CS146" s="20">
        <v>46170</v>
      </c>
      <c r="CT146" s="52"/>
      <c r="CU146" s="20">
        <v>6050</v>
      </c>
      <c r="CV146" s="23">
        <f t="shared" si="22"/>
        <v>413200</v>
      </c>
    </row>
    <row r="147" spans="1:100" x14ac:dyDescent="0.25">
      <c r="A147" s="348"/>
      <c r="B147" s="2" t="s">
        <v>102</v>
      </c>
      <c r="C147" s="40"/>
      <c r="D147" s="41"/>
      <c r="E147" s="43"/>
      <c r="F147" s="41">
        <v>0</v>
      </c>
      <c r="G147" s="42"/>
      <c r="H147" s="7">
        <f t="shared" si="23"/>
        <v>0</v>
      </c>
      <c r="I147" s="43">
        <v>0</v>
      </c>
      <c r="J147" s="41"/>
      <c r="K147" s="41"/>
      <c r="L147" s="41"/>
      <c r="M147" s="41"/>
      <c r="N147" s="41"/>
      <c r="O147" s="7">
        <f t="shared" si="24"/>
        <v>0</v>
      </c>
      <c r="P147" s="62"/>
      <c r="Q147" s="41">
        <v>14840</v>
      </c>
      <c r="R147" s="41"/>
      <c r="S147" s="41">
        <v>150</v>
      </c>
      <c r="T147" s="7">
        <f t="shared" si="25"/>
        <v>14990</v>
      </c>
      <c r="U147" s="43"/>
      <c r="V147" s="9"/>
      <c r="W147" s="7">
        <v>8080</v>
      </c>
      <c r="X147" s="43"/>
      <c r="Y147" s="9"/>
      <c r="Z147" s="9"/>
      <c r="AA147" s="9"/>
      <c r="AB147" s="9"/>
      <c r="AC147" s="9"/>
      <c r="AD147" s="41"/>
      <c r="AE147" s="9"/>
      <c r="AF147" s="9"/>
      <c r="AG147" s="9"/>
      <c r="AH147" s="9"/>
      <c r="AI147" s="9"/>
      <c r="AJ147" s="7">
        <v>14680</v>
      </c>
      <c r="AK147" s="41">
        <v>0</v>
      </c>
      <c r="AL147" s="7">
        <f t="shared" si="26"/>
        <v>0</v>
      </c>
      <c r="AM147" s="41">
        <v>0</v>
      </c>
      <c r="AN147" s="9">
        <v>0</v>
      </c>
      <c r="AO147" s="41"/>
      <c r="AP147" s="41">
        <v>4330</v>
      </c>
      <c r="AQ147" s="41"/>
      <c r="AR147" s="41"/>
      <c r="AS147" s="41"/>
      <c r="AT147" s="41"/>
      <c r="AU147" s="41">
        <v>0</v>
      </c>
      <c r="AV147" s="41"/>
      <c r="AW147" s="7">
        <f t="shared" si="27"/>
        <v>4330</v>
      </c>
      <c r="AX147" s="43"/>
      <c r="AY147" s="41"/>
      <c r="AZ147" s="41"/>
      <c r="BA147" s="41"/>
      <c r="BB147" s="41"/>
      <c r="BC147" s="41"/>
      <c r="BD147" s="41"/>
      <c r="BE147" s="7">
        <f t="shared" si="28"/>
        <v>0</v>
      </c>
      <c r="BF147" s="41">
        <v>0</v>
      </c>
      <c r="BG147" s="362">
        <v>139500</v>
      </c>
      <c r="BH147" s="363"/>
      <c r="BI147" s="364"/>
      <c r="BJ147" s="41"/>
      <c r="BK147" s="41">
        <v>15730</v>
      </c>
      <c r="BL147" s="41">
        <v>178250</v>
      </c>
      <c r="BM147" s="41"/>
      <c r="BN147" s="41"/>
      <c r="BO147" s="41"/>
      <c r="BP147" s="9"/>
      <c r="BQ147" s="41">
        <v>0</v>
      </c>
      <c r="BR147" s="9"/>
      <c r="BS147" s="9"/>
      <c r="BT147" s="41">
        <v>0</v>
      </c>
      <c r="BU147" s="7">
        <f t="shared" si="29"/>
        <v>333480</v>
      </c>
      <c r="BV147" s="43"/>
      <c r="BW147" s="41">
        <v>5310</v>
      </c>
      <c r="BX147" s="41"/>
      <c r="BY147" s="41"/>
      <c r="BZ147" s="41"/>
      <c r="CA147" s="41">
        <v>0</v>
      </c>
      <c r="CB147" s="7">
        <f t="shared" si="30"/>
        <v>5310</v>
      </c>
      <c r="CC147" s="43"/>
      <c r="CD147" s="41">
        <v>0</v>
      </c>
      <c r="CE147" s="41"/>
      <c r="CF147" s="41"/>
      <c r="CG147" s="7">
        <f t="shared" si="31"/>
        <v>0</v>
      </c>
      <c r="CH147" s="62"/>
      <c r="CI147" s="9"/>
      <c r="CJ147" s="41"/>
      <c r="CK147" s="41"/>
      <c r="CL147" s="41"/>
      <c r="CM147" s="41"/>
      <c r="CN147" s="41"/>
      <c r="CO147" s="7">
        <f t="shared" si="32"/>
        <v>0</v>
      </c>
      <c r="CP147" s="62"/>
      <c r="CQ147" s="41"/>
      <c r="CR147" s="41"/>
      <c r="CS147" s="7">
        <v>44490</v>
      </c>
      <c r="CT147" s="43"/>
      <c r="CU147" s="7">
        <v>6050</v>
      </c>
      <c r="CV147" s="10">
        <f t="shared" si="22"/>
        <v>431410</v>
      </c>
    </row>
    <row r="148" spans="1:100" x14ac:dyDescent="0.25">
      <c r="A148" s="348"/>
      <c r="B148" s="2" t="s">
        <v>103</v>
      </c>
      <c r="C148" s="40"/>
      <c r="D148" s="41"/>
      <c r="E148" s="43"/>
      <c r="F148" s="41">
        <v>0</v>
      </c>
      <c r="G148" s="42"/>
      <c r="H148" s="7">
        <f t="shared" si="23"/>
        <v>0</v>
      </c>
      <c r="I148" s="43">
        <v>0</v>
      </c>
      <c r="J148" s="41"/>
      <c r="K148" s="41"/>
      <c r="L148" s="41"/>
      <c r="M148" s="41"/>
      <c r="N148" s="41"/>
      <c r="O148" s="7">
        <f t="shared" si="24"/>
        <v>0</v>
      </c>
      <c r="P148" s="62"/>
      <c r="Q148" s="41">
        <v>8490</v>
      </c>
      <c r="R148" s="41"/>
      <c r="S148" s="41">
        <v>0</v>
      </c>
      <c r="T148" s="7">
        <f t="shared" si="25"/>
        <v>8490</v>
      </c>
      <c r="U148" s="43"/>
      <c r="V148" s="9"/>
      <c r="W148" s="7">
        <v>8300</v>
      </c>
      <c r="X148" s="43"/>
      <c r="Y148" s="9"/>
      <c r="Z148" s="9"/>
      <c r="AA148" s="9"/>
      <c r="AB148" s="9"/>
      <c r="AC148" s="9"/>
      <c r="AD148" s="41"/>
      <c r="AE148" s="9"/>
      <c r="AF148" s="9"/>
      <c r="AG148" s="9"/>
      <c r="AH148" s="9"/>
      <c r="AI148" s="9"/>
      <c r="AJ148" s="7">
        <v>10660</v>
      </c>
      <c r="AK148" s="41">
        <v>0</v>
      </c>
      <c r="AL148" s="7">
        <f t="shared" si="26"/>
        <v>0</v>
      </c>
      <c r="AM148" s="41">
        <v>0</v>
      </c>
      <c r="AN148" s="9">
        <v>0</v>
      </c>
      <c r="AO148" s="41"/>
      <c r="AP148" s="41">
        <v>7200</v>
      </c>
      <c r="AQ148" s="41"/>
      <c r="AR148" s="41"/>
      <c r="AS148" s="41"/>
      <c r="AT148" s="41"/>
      <c r="AU148" s="41">
        <v>0</v>
      </c>
      <c r="AV148" s="41"/>
      <c r="AW148" s="7">
        <f t="shared" si="27"/>
        <v>7200</v>
      </c>
      <c r="AX148" s="43"/>
      <c r="AY148" s="41"/>
      <c r="AZ148" s="41"/>
      <c r="BA148" s="41"/>
      <c r="BB148" s="41"/>
      <c r="BC148" s="41"/>
      <c r="BD148" s="41"/>
      <c r="BE148" s="7">
        <f t="shared" si="28"/>
        <v>0</v>
      </c>
      <c r="BF148" s="41">
        <v>0</v>
      </c>
      <c r="BG148" s="362">
        <v>100380</v>
      </c>
      <c r="BH148" s="363"/>
      <c r="BI148" s="364"/>
      <c r="BJ148" s="41"/>
      <c r="BK148" s="41">
        <v>17240</v>
      </c>
      <c r="BL148" s="41">
        <v>203300</v>
      </c>
      <c r="BM148" s="41"/>
      <c r="BN148" s="41"/>
      <c r="BO148" s="41"/>
      <c r="BP148" s="9"/>
      <c r="BQ148" s="41">
        <v>0</v>
      </c>
      <c r="BR148" s="9"/>
      <c r="BS148" s="9"/>
      <c r="BT148" s="41">
        <v>0</v>
      </c>
      <c r="BU148" s="7">
        <f t="shared" si="29"/>
        <v>320920</v>
      </c>
      <c r="BV148" s="43"/>
      <c r="BW148" s="41">
        <v>6030</v>
      </c>
      <c r="BX148" s="41"/>
      <c r="BY148" s="41"/>
      <c r="BZ148" s="41"/>
      <c r="CA148" s="41">
        <v>0</v>
      </c>
      <c r="CB148" s="7">
        <f t="shared" si="30"/>
        <v>6030</v>
      </c>
      <c r="CC148" s="43"/>
      <c r="CD148" s="41">
        <v>0</v>
      </c>
      <c r="CE148" s="41"/>
      <c r="CF148" s="41"/>
      <c r="CG148" s="7">
        <f t="shared" si="31"/>
        <v>0</v>
      </c>
      <c r="CH148" s="62"/>
      <c r="CI148" s="9"/>
      <c r="CJ148" s="41"/>
      <c r="CK148" s="41"/>
      <c r="CL148" s="41"/>
      <c r="CM148" s="41"/>
      <c r="CN148" s="41"/>
      <c r="CO148" s="7">
        <f t="shared" si="32"/>
        <v>0</v>
      </c>
      <c r="CP148" s="62"/>
      <c r="CQ148" s="41"/>
      <c r="CR148" s="41"/>
      <c r="CS148" s="7">
        <v>49360</v>
      </c>
      <c r="CT148" s="43"/>
      <c r="CU148" s="7">
        <v>5880</v>
      </c>
      <c r="CV148" s="10">
        <f t="shared" si="22"/>
        <v>416840</v>
      </c>
    </row>
    <row r="149" spans="1:100" x14ac:dyDescent="0.25">
      <c r="A149" s="348"/>
      <c r="B149" s="2" t="s">
        <v>104</v>
      </c>
      <c r="C149" s="40"/>
      <c r="D149" s="41"/>
      <c r="E149" s="43"/>
      <c r="F149" s="41">
        <v>0</v>
      </c>
      <c r="G149" s="42"/>
      <c r="H149" s="7">
        <f t="shared" si="23"/>
        <v>0</v>
      </c>
      <c r="I149" s="43">
        <v>0</v>
      </c>
      <c r="J149" s="41"/>
      <c r="K149" s="41"/>
      <c r="L149" s="41"/>
      <c r="M149" s="41"/>
      <c r="N149" s="41"/>
      <c r="O149" s="7">
        <f t="shared" si="24"/>
        <v>0</v>
      </c>
      <c r="P149" s="62"/>
      <c r="Q149" s="41">
        <v>12240</v>
      </c>
      <c r="R149" s="41"/>
      <c r="S149" s="41">
        <v>0</v>
      </c>
      <c r="T149" s="7">
        <f t="shared" si="25"/>
        <v>12240</v>
      </c>
      <c r="U149" s="43"/>
      <c r="V149" s="9"/>
      <c r="W149" s="7">
        <v>9380</v>
      </c>
      <c r="X149" s="43"/>
      <c r="Y149" s="9"/>
      <c r="Z149" s="9"/>
      <c r="AA149" s="9"/>
      <c r="AB149" s="9"/>
      <c r="AC149" s="9"/>
      <c r="AD149" s="41"/>
      <c r="AE149" s="9"/>
      <c r="AF149" s="9"/>
      <c r="AG149" s="9"/>
      <c r="AH149" s="9"/>
      <c r="AI149" s="9"/>
      <c r="AJ149" s="7">
        <v>13500</v>
      </c>
      <c r="AK149" s="41">
        <v>0</v>
      </c>
      <c r="AL149" s="7">
        <f t="shared" si="26"/>
        <v>0</v>
      </c>
      <c r="AM149" s="41">
        <v>0</v>
      </c>
      <c r="AN149" s="9">
        <v>0</v>
      </c>
      <c r="AO149" s="41"/>
      <c r="AP149" s="41">
        <v>5420</v>
      </c>
      <c r="AQ149" s="41"/>
      <c r="AR149" s="41"/>
      <c r="AS149" s="41"/>
      <c r="AT149" s="41"/>
      <c r="AU149" s="41">
        <v>0</v>
      </c>
      <c r="AV149" s="41"/>
      <c r="AW149" s="7">
        <f t="shared" si="27"/>
        <v>5420</v>
      </c>
      <c r="AX149" s="43"/>
      <c r="AY149" s="41"/>
      <c r="AZ149" s="41"/>
      <c r="BA149" s="41"/>
      <c r="BB149" s="41"/>
      <c r="BC149" s="41"/>
      <c r="BD149" s="41"/>
      <c r="BE149" s="7">
        <f t="shared" si="28"/>
        <v>0</v>
      </c>
      <c r="BF149" s="41">
        <v>0</v>
      </c>
      <c r="BG149" s="362">
        <v>140180</v>
      </c>
      <c r="BH149" s="363"/>
      <c r="BI149" s="364"/>
      <c r="BJ149" s="41"/>
      <c r="BK149" s="41">
        <v>15720</v>
      </c>
      <c r="BL149" s="41">
        <v>236260</v>
      </c>
      <c r="BM149" s="41"/>
      <c r="BN149" s="41"/>
      <c r="BO149" s="41"/>
      <c r="BP149" s="9"/>
      <c r="BQ149" s="41">
        <v>0</v>
      </c>
      <c r="BR149" s="9"/>
      <c r="BS149" s="9"/>
      <c r="BT149" s="41">
        <v>0</v>
      </c>
      <c r="BU149" s="7">
        <f t="shared" si="29"/>
        <v>392160</v>
      </c>
      <c r="BV149" s="43"/>
      <c r="BW149" s="41">
        <v>5790</v>
      </c>
      <c r="BX149" s="41"/>
      <c r="BY149" s="41"/>
      <c r="BZ149" s="41"/>
      <c r="CA149" s="41">
        <v>0</v>
      </c>
      <c r="CB149" s="7">
        <f t="shared" si="30"/>
        <v>5790</v>
      </c>
      <c r="CC149" s="43"/>
      <c r="CD149" s="41">
        <v>0</v>
      </c>
      <c r="CE149" s="41"/>
      <c r="CF149" s="41"/>
      <c r="CG149" s="7">
        <f t="shared" si="31"/>
        <v>0</v>
      </c>
      <c r="CH149" s="62"/>
      <c r="CI149" s="9"/>
      <c r="CJ149" s="41"/>
      <c r="CK149" s="41"/>
      <c r="CL149" s="41"/>
      <c r="CM149" s="41"/>
      <c r="CN149" s="41"/>
      <c r="CO149" s="7">
        <f t="shared" si="32"/>
        <v>0</v>
      </c>
      <c r="CP149" s="62"/>
      <c r="CQ149" s="41"/>
      <c r="CR149" s="41"/>
      <c r="CS149" s="7">
        <v>51560</v>
      </c>
      <c r="CT149" s="43"/>
      <c r="CU149" s="7">
        <v>6470</v>
      </c>
      <c r="CV149" s="10">
        <f t="shared" si="22"/>
        <v>496520</v>
      </c>
    </row>
    <row r="150" spans="1:100" x14ac:dyDescent="0.25">
      <c r="A150" s="348"/>
      <c r="B150" s="2" t="s">
        <v>105</v>
      </c>
      <c r="C150" s="40"/>
      <c r="D150" s="41"/>
      <c r="E150" s="43"/>
      <c r="F150" s="41">
        <v>0</v>
      </c>
      <c r="G150" s="42"/>
      <c r="H150" s="7">
        <f t="shared" si="23"/>
        <v>0</v>
      </c>
      <c r="I150" s="43">
        <v>0</v>
      </c>
      <c r="J150" s="41"/>
      <c r="K150" s="41"/>
      <c r="L150" s="41"/>
      <c r="M150" s="41"/>
      <c r="N150" s="41"/>
      <c r="O150" s="7">
        <f t="shared" si="24"/>
        <v>0</v>
      </c>
      <c r="P150" s="62"/>
      <c r="Q150" s="41">
        <v>14250</v>
      </c>
      <c r="R150" s="41"/>
      <c r="S150" s="41">
        <v>0</v>
      </c>
      <c r="T150" s="7">
        <f t="shared" si="25"/>
        <v>14250</v>
      </c>
      <c r="U150" s="43"/>
      <c r="V150" s="9"/>
      <c r="W150" s="7">
        <v>7150</v>
      </c>
      <c r="X150" s="43"/>
      <c r="Y150" s="9"/>
      <c r="Z150" s="9"/>
      <c r="AA150" s="9"/>
      <c r="AB150" s="9"/>
      <c r="AC150" s="9"/>
      <c r="AD150" s="41"/>
      <c r="AE150" s="9"/>
      <c r="AF150" s="9"/>
      <c r="AG150" s="9"/>
      <c r="AH150" s="9"/>
      <c r="AI150" s="9"/>
      <c r="AJ150" s="7">
        <v>15420</v>
      </c>
      <c r="AK150" s="41">
        <v>0</v>
      </c>
      <c r="AL150" s="7">
        <f t="shared" si="26"/>
        <v>0</v>
      </c>
      <c r="AM150" s="41">
        <v>0</v>
      </c>
      <c r="AN150" s="9">
        <v>0</v>
      </c>
      <c r="AO150" s="41"/>
      <c r="AP150" s="41">
        <v>4880</v>
      </c>
      <c r="AQ150" s="41"/>
      <c r="AR150" s="41"/>
      <c r="AS150" s="41"/>
      <c r="AT150" s="41"/>
      <c r="AU150" s="41">
        <v>0</v>
      </c>
      <c r="AV150" s="41"/>
      <c r="AW150" s="7">
        <f t="shared" si="27"/>
        <v>4880</v>
      </c>
      <c r="AX150" s="43"/>
      <c r="AY150" s="41"/>
      <c r="AZ150" s="41"/>
      <c r="BA150" s="41"/>
      <c r="BB150" s="41"/>
      <c r="BC150" s="41"/>
      <c r="BD150" s="41"/>
      <c r="BE150" s="7">
        <f t="shared" si="28"/>
        <v>0</v>
      </c>
      <c r="BF150" s="41">
        <v>0</v>
      </c>
      <c r="BG150" s="362">
        <v>129360</v>
      </c>
      <c r="BH150" s="363"/>
      <c r="BI150" s="364"/>
      <c r="BJ150" s="41"/>
      <c r="BK150" s="41">
        <v>14060</v>
      </c>
      <c r="BL150" s="41">
        <v>259750</v>
      </c>
      <c r="BM150" s="41"/>
      <c r="BN150" s="41"/>
      <c r="BO150" s="41"/>
      <c r="BP150" s="9"/>
      <c r="BQ150" s="41">
        <v>0</v>
      </c>
      <c r="BR150" s="9"/>
      <c r="BS150" s="9"/>
      <c r="BT150" s="41">
        <v>0</v>
      </c>
      <c r="BU150" s="7">
        <f t="shared" si="29"/>
        <v>403170</v>
      </c>
      <c r="BV150" s="43"/>
      <c r="BW150" s="41">
        <v>5160</v>
      </c>
      <c r="BX150" s="41"/>
      <c r="BY150" s="41"/>
      <c r="BZ150" s="41"/>
      <c r="CA150" s="41">
        <v>0</v>
      </c>
      <c r="CB150" s="7">
        <f t="shared" si="30"/>
        <v>5160</v>
      </c>
      <c r="CC150" s="43"/>
      <c r="CD150" s="41">
        <v>0</v>
      </c>
      <c r="CE150" s="41"/>
      <c r="CF150" s="41"/>
      <c r="CG150" s="7">
        <f t="shared" si="31"/>
        <v>0</v>
      </c>
      <c r="CH150" s="62"/>
      <c r="CI150" s="9"/>
      <c r="CJ150" s="41"/>
      <c r="CK150" s="41"/>
      <c r="CL150" s="41"/>
      <c r="CM150" s="41"/>
      <c r="CN150" s="41"/>
      <c r="CO150" s="7">
        <f t="shared" si="32"/>
        <v>0</v>
      </c>
      <c r="CP150" s="62"/>
      <c r="CQ150" s="41"/>
      <c r="CR150" s="41"/>
      <c r="CS150" s="7">
        <v>47600</v>
      </c>
      <c r="CT150" s="43"/>
      <c r="CU150" s="7">
        <v>7080</v>
      </c>
      <c r="CV150" s="10">
        <f t="shared" si="22"/>
        <v>504710</v>
      </c>
    </row>
    <row r="151" spans="1:100" x14ac:dyDescent="0.25">
      <c r="A151" s="348"/>
      <c r="B151" s="2" t="s">
        <v>106</v>
      </c>
      <c r="C151" s="40"/>
      <c r="D151" s="41"/>
      <c r="E151" s="43"/>
      <c r="F151" s="41">
        <v>0</v>
      </c>
      <c r="G151" s="42"/>
      <c r="H151" s="7">
        <f t="shared" si="23"/>
        <v>0</v>
      </c>
      <c r="I151" s="43">
        <v>0</v>
      </c>
      <c r="J151" s="41"/>
      <c r="K151" s="41"/>
      <c r="L151" s="41"/>
      <c r="M151" s="41"/>
      <c r="N151" s="41"/>
      <c r="O151" s="7">
        <f t="shared" si="24"/>
        <v>0</v>
      </c>
      <c r="P151" s="62"/>
      <c r="Q151" s="41">
        <v>7890</v>
      </c>
      <c r="R151" s="41"/>
      <c r="S151" s="41">
        <v>0</v>
      </c>
      <c r="T151" s="7">
        <f t="shared" si="25"/>
        <v>7890</v>
      </c>
      <c r="U151" s="43"/>
      <c r="V151" s="9"/>
      <c r="W151" s="7">
        <v>6350</v>
      </c>
      <c r="X151" s="43"/>
      <c r="Y151" s="9"/>
      <c r="Z151" s="9"/>
      <c r="AA151" s="9"/>
      <c r="AB151" s="9"/>
      <c r="AC151" s="9"/>
      <c r="AD151" s="41"/>
      <c r="AE151" s="9"/>
      <c r="AF151" s="9"/>
      <c r="AG151" s="9"/>
      <c r="AH151" s="9"/>
      <c r="AI151" s="9"/>
      <c r="AJ151" s="7">
        <v>10560</v>
      </c>
      <c r="AK151" s="41">
        <v>0</v>
      </c>
      <c r="AL151" s="7">
        <f t="shared" si="26"/>
        <v>0</v>
      </c>
      <c r="AM151" s="41">
        <v>0</v>
      </c>
      <c r="AN151" s="9">
        <v>0</v>
      </c>
      <c r="AO151" s="41"/>
      <c r="AP151" s="41">
        <v>5140</v>
      </c>
      <c r="AQ151" s="41"/>
      <c r="AR151" s="41"/>
      <c r="AS151" s="41"/>
      <c r="AT151" s="41"/>
      <c r="AU151" s="41">
        <v>0</v>
      </c>
      <c r="AV151" s="41"/>
      <c r="AW151" s="7">
        <f t="shared" si="27"/>
        <v>5140</v>
      </c>
      <c r="AX151" s="43"/>
      <c r="AY151" s="41"/>
      <c r="AZ151" s="41"/>
      <c r="BA151" s="41"/>
      <c r="BB151" s="41"/>
      <c r="BC151" s="41"/>
      <c r="BD151" s="41"/>
      <c r="BE151" s="7">
        <f t="shared" si="28"/>
        <v>0</v>
      </c>
      <c r="BF151" s="41">
        <v>0</v>
      </c>
      <c r="BG151" s="362">
        <v>128140</v>
      </c>
      <c r="BH151" s="363"/>
      <c r="BI151" s="364"/>
      <c r="BJ151" s="41"/>
      <c r="BK151" s="41">
        <v>17550</v>
      </c>
      <c r="BL151" s="41">
        <v>238930</v>
      </c>
      <c r="BM151" s="41"/>
      <c r="BN151" s="41"/>
      <c r="BO151" s="41"/>
      <c r="BP151" s="9"/>
      <c r="BQ151" s="41">
        <v>0</v>
      </c>
      <c r="BR151" s="9"/>
      <c r="BS151" s="9"/>
      <c r="BT151" s="41">
        <v>0</v>
      </c>
      <c r="BU151" s="7">
        <f t="shared" si="29"/>
        <v>384620</v>
      </c>
      <c r="BV151" s="43"/>
      <c r="BW151" s="41">
        <v>4170</v>
      </c>
      <c r="BX151" s="41"/>
      <c r="BY151" s="41"/>
      <c r="BZ151" s="41"/>
      <c r="CA151" s="41">
        <v>0</v>
      </c>
      <c r="CB151" s="7">
        <f t="shared" si="30"/>
        <v>4170</v>
      </c>
      <c r="CC151" s="43"/>
      <c r="CD151" s="41">
        <v>0</v>
      </c>
      <c r="CE151" s="41"/>
      <c r="CF151" s="41"/>
      <c r="CG151" s="7">
        <f t="shared" si="31"/>
        <v>0</v>
      </c>
      <c r="CH151" s="62"/>
      <c r="CI151" s="9"/>
      <c r="CJ151" s="41"/>
      <c r="CK151" s="41"/>
      <c r="CL151" s="41"/>
      <c r="CM151" s="41"/>
      <c r="CN151" s="41"/>
      <c r="CO151" s="7">
        <f t="shared" si="32"/>
        <v>0</v>
      </c>
      <c r="CP151" s="62"/>
      <c r="CQ151" s="41"/>
      <c r="CR151" s="41"/>
      <c r="CS151" s="7">
        <v>38940</v>
      </c>
      <c r="CT151" s="43"/>
      <c r="CU151" s="7">
        <v>6010</v>
      </c>
      <c r="CV151" s="10">
        <f t="shared" si="22"/>
        <v>463680</v>
      </c>
    </row>
    <row r="152" spans="1:100" x14ac:dyDescent="0.25">
      <c r="A152" s="348"/>
      <c r="B152" s="2" t="s">
        <v>107</v>
      </c>
      <c r="C152" s="40"/>
      <c r="D152" s="41"/>
      <c r="E152" s="43"/>
      <c r="F152" s="41">
        <v>0</v>
      </c>
      <c r="G152" s="42"/>
      <c r="H152" s="7">
        <f t="shared" si="23"/>
        <v>0</v>
      </c>
      <c r="I152" s="43">
        <v>0</v>
      </c>
      <c r="J152" s="41"/>
      <c r="K152" s="41"/>
      <c r="L152" s="41"/>
      <c r="M152" s="41"/>
      <c r="N152" s="41"/>
      <c r="O152" s="7">
        <f t="shared" si="24"/>
        <v>0</v>
      </c>
      <c r="P152" s="62"/>
      <c r="Q152" s="41">
        <v>15960</v>
      </c>
      <c r="R152" s="41"/>
      <c r="S152" s="41">
        <v>0</v>
      </c>
      <c r="T152" s="7">
        <f t="shared" si="25"/>
        <v>15960</v>
      </c>
      <c r="U152" s="43"/>
      <c r="V152" s="9"/>
      <c r="W152" s="7">
        <v>6310</v>
      </c>
      <c r="X152" s="43"/>
      <c r="Y152" s="9"/>
      <c r="Z152" s="9"/>
      <c r="AA152" s="9"/>
      <c r="AB152" s="9"/>
      <c r="AC152" s="9"/>
      <c r="AD152" s="41"/>
      <c r="AE152" s="9"/>
      <c r="AF152" s="9"/>
      <c r="AG152" s="9"/>
      <c r="AH152" s="9"/>
      <c r="AI152" s="9"/>
      <c r="AJ152" s="7">
        <v>18250</v>
      </c>
      <c r="AK152" s="41">
        <v>0</v>
      </c>
      <c r="AL152" s="7">
        <f t="shared" si="26"/>
        <v>0</v>
      </c>
      <c r="AM152" s="41">
        <v>0</v>
      </c>
      <c r="AN152" s="9">
        <v>0</v>
      </c>
      <c r="AO152" s="41"/>
      <c r="AP152" s="41">
        <v>5300</v>
      </c>
      <c r="AQ152" s="41"/>
      <c r="AR152" s="41"/>
      <c r="AS152" s="41"/>
      <c r="AT152" s="41"/>
      <c r="AU152" s="41">
        <v>0</v>
      </c>
      <c r="AV152" s="41"/>
      <c r="AW152" s="7">
        <f t="shared" si="27"/>
        <v>5300</v>
      </c>
      <c r="AX152" s="43"/>
      <c r="AY152" s="41"/>
      <c r="AZ152" s="41"/>
      <c r="BA152" s="41"/>
      <c r="BB152" s="41"/>
      <c r="BC152" s="41"/>
      <c r="BD152" s="41"/>
      <c r="BE152" s="7">
        <f t="shared" si="28"/>
        <v>0</v>
      </c>
      <c r="BF152" s="41">
        <v>0</v>
      </c>
      <c r="BG152" s="362">
        <v>138720</v>
      </c>
      <c r="BH152" s="363"/>
      <c r="BI152" s="364"/>
      <c r="BJ152" s="41"/>
      <c r="BK152" s="41">
        <v>21280</v>
      </c>
      <c r="BL152" s="41">
        <v>255480</v>
      </c>
      <c r="BM152" s="41"/>
      <c r="BN152" s="41"/>
      <c r="BO152" s="41"/>
      <c r="BP152" s="9"/>
      <c r="BQ152" s="41">
        <v>0</v>
      </c>
      <c r="BR152" s="9"/>
      <c r="BS152" s="9"/>
      <c r="BT152" s="41">
        <v>0</v>
      </c>
      <c r="BU152" s="7">
        <f t="shared" si="29"/>
        <v>415480</v>
      </c>
      <c r="BV152" s="43"/>
      <c r="BW152" s="41">
        <v>4110</v>
      </c>
      <c r="BX152" s="41"/>
      <c r="BY152" s="41"/>
      <c r="BZ152" s="41"/>
      <c r="CA152" s="41">
        <v>0</v>
      </c>
      <c r="CB152" s="7">
        <f t="shared" si="30"/>
        <v>4110</v>
      </c>
      <c r="CC152" s="43"/>
      <c r="CD152" s="41">
        <v>0</v>
      </c>
      <c r="CE152" s="41"/>
      <c r="CF152" s="41"/>
      <c r="CG152" s="7">
        <f t="shared" si="31"/>
        <v>0</v>
      </c>
      <c r="CH152" s="62"/>
      <c r="CI152" s="9"/>
      <c r="CJ152" s="41"/>
      <c r="CK152" s="41"/>
      <c r="CL152" s="41"/>
      <c r="CM152" s="41"/>
      <c r="CN152" s="41"/>
      <c r="CO152" s="7">
        <f t="shared" si="32"/>
        <v>0</v>
      </c>
      <c r="CP152" s="62"/>
      <c r="CQ152" s="41"/>
      <c r="CR152" s="41"/>
      <c r="CS152" s="7">
        <v>25860</v>
      </c>
      <c r="CT152" s="43"/>
      <c r="CU152" s="7">
        <v>5900</v>
      </c>
      <c r="CV152" s="10">
        <f t="shared" si="22"/>
        <v>497170</v>
      </c>
    </row>
    <row r="153" spans="1:100" x14ac:dyDescent="0.25">
      <c r="A153" s="348"/>
      <c r="B153" s="2" t="s">
        <v>108</v>
      </c>
      <c r="C153" s="40"/>
      <c r="D153" s="41"/>
      <c r="E153" s="43"/>
      <c r="F153" s="41">
        <v>0</v>
      </c>
      <c r="G153" s="42"/>
      <c r="H153" s="7">
        <f t="shared" si="23"/>
        <v>0</v>
      </c>
      <c r="I153" s="43">
        <v>0</v>
      </c>
      <c r="J153" s="41"/>
      <c r="K153" s="41"/>
      <c r="L153" s="41"/>
      <c r="M153" s="41"/>
      <c r="N153" s="41"/>
      <c r="O153" s="7">
        <f t="shared" si="24"/>
        <v>0</v>
      </c>
      <c r="P153" s="62"/>
      <c r="Q153" s="41">
        <v>13380</v>
      </c>
      <c r="R153" s="41"/>
      <c r="S153" s="41">
        <v>220</v>
      </c>
      <c r="T153" s="7">
        <f t="shared" si="25"/>
        <v>13600</v>
      </c>
      <c r="U153" s="43"/>
      <c r="V153" s="9"/>
      <c r="W153" s="7">
        <v>3130</v>
      </c>
      <c r="X153" s="43"/>
      <c r="Y153" s="9"/>
      <c r="Z153" s="9"/>
      <c r="AA153" s="9"/>
      <c r="AB153" s="9"/>
      <c r="AC153" s="9"/>
      <c r="AD153" s="41"/>
      <c r="AE153" s="9"/>
      <c r="AF153" s="9"/>
      <c r="AG153" s="9"/>
      <c r="AH153" s="9"/>
      <c r="AI153" s="9"/>
      <c r="AJ153" s="7">
        <v>18120</v>
      </c>
      <c r="AK153" s="41">
        <v>0</v>
      </c>
      <c r="AL153" s="7">
        <f t="shared" si="26"/>
        <v>0</v>
      </c>
      <c r="AM153" s="41">
        <v>0</v>
      </c>
      <c r="AN153" s="9">
        <v>0</v>
      </c>
      <c r="AO153" s="41"/>
      <c r="AP153" s="41">
        <v>5030</v>
      </c>
      <c r="AQ153" s="41"/>
      <c r="AR153" s="41"/>
      <c r="AS153" s="41"/>
      <c r="AT153" s="41"/>
      <c r="AU153" s="41">
        <v>0</v>
      </c>
      <c r="AV153" s="41"/>
      <c r="AW153" s="7">
        <f t="shared" si="27"/>
        <v>5030</v>
      </c>
      <c r="AX153" s="43"/>
      <c r="AY153" s="41"/>
      <c r="AZ153" s="41"/>
      <c r="BA153" s="41"/>
      <c r="BB153" s="41"/>
      <c r="BC153" s="41"/>
      <c r="BD153" s="41"/>
      <c r="BE153" s="7">
        <f t="shared" si="28"/>
        <v>0</v>
      </c>
      <c r="BF153" s="41">
        <v>0</v>
      </c>
      <c r="BG153" s="362">
        <v>135850</v>
      </c>
      <c r="BH153" s="363"/>
      <c r="BI153" s="364"/>
      <c r="BJ153" s="41"/>
      <c r="BK153" s="41">
        <v>15080</v>
      </c>
      <c r="BL153" s="41">
        <v>252820</v>
      </c>
      <c r="BM153" s="41"/>
      <c r="BN153" s="41"/>
      <c r="BO153" s="41"/>
      <c r="BP153" s="9"/>
      <c r="BQ153" s="41">
        <v>0</v>
      </c>
      <c r="BR153" s="9"/>
      <c r="BS153" s="9"/>
      <c r="BT153" s="41">
        <v>0</v>
      </c>
      <c r="BU153" s="7">
        <f t="shared" si="29"/>
        <v>403750</v>
      </c>
      <c r="BV153" s="43"/>
      <c r="BW153" s="41">
        <v>4140</v>
      </c>
      <c r="BX153" s="41"/>
      <c r="BY153" s="41"/>
      <c r="BZ153" s="41"/>
      <c r="CA153" s="41">
        <v>0</v>
      </c>
      <c r="CB153" s="7">
        <f t="shared" si="30"/>
        <v>4140</v>
      </c>
      <c r="CC153" s="43"/>
      <c r="CD153" s="41">
        <v>0</v>
      </c>
      <c r="CE153" s="41"/>
      <c r="CF153" s="41"/>
      <c r="CG153" s="7">
        <f t="shared" si="31"/>
        <v>0</v>
      </c>
      <c r="CH153" s="62"/>
      <c r="CI153" s="9"/>
      <c r="CJ153" s="41"/>
      <c r="CK153" s="41"/>
      <c r="CL153" s="41"/>
      <c r="CM153" s="41"/>
      <c r="CN153" s="41"/>
      <c r="CO153" s="7">
        <f t="shared" si="32"/>
        <v>0</v>
      </c>
      <c r="CP153" s="62"/>
      <c r="CQ153" s="41"/>
      <c r="CR153" s="41"/>
      <c r="CS153" s="7">
        <v>32240</v>
      </c>
      <c r="CT153" s="43"/>
      <c r="CU153" s="7">
        <v>6120</v>
      </c>
      <c r="CV153" s="10">
        <f t="shared" si="22"/>
        <v>486130</v>
      </c>
    </row>
    <row r="154" spans="1:100" x14ac:dyDescent="0.25">
      <c r="A154" s="348"/>
      <c r="B154" s="2" t="s">
        <v>109</v>
      </c>
      <c r="C154" s="40"/>
      <c r="D154" s="41"/>
      <c r="E154" s="43"/>
      <c r="F154" s="41">
        <v>0</v>
      </c>
      <c r="G154" s="42"/>
      <c r="H154" s="7">
        <f t="shared" si="23"/>
        <v>0</v>
      </c>
      <c r="I154" s="43">
        <v>0</v>
      </c>
      <c r="J154" s="41"/>
      <c r="K154" s="41"/>
      <c r="L154" s="41"/>
      <c r="M154" s="41"/>
      <c r="N154" s="41"/>
      <c r="O154" s="7">
        <f t="shared" si="24"/>
        <v>0</v>
      </c>
      <c r="P154" s="62"/>
      <c r="Q154" s="41">
        <v>12380</v>
      </c>
      <c r="R154" s="41"/>
      <c r="S154" s="41">
        <v>240</v>
      </c>
      <c r="T154" s="7">
        <f t="shared" si="25"/>
        <v>12620</v>
      </c>
      <c r="U154" s="43"/>
      <c r="V154" s="9"/>
      <c r="W154" s="7">
        <v>3750</v>
      </c>
      <c r="X154" s="43"/>
      <c r="Y154" s="9"/>
      <c r="Z154" s="9"/>
      <c r="AA154" s="9"/>
      <c r="AB154" s="9"/>
      <c r="AC154" s="9"/>
      <c r="AD154" s="41"/>
      <c r="AE154" s="9"/>
      <c r="AF154" s="9"/>
      <c r="AG154" s="9"/>
      <c r="AH154" s="9"/>
      <c r="AI154" s="9"/>
      <c r="AJ154" s="7">
        <v>14890</v>
      </c>
      <c r="AK154" s="41">
        <v>0</v>
      </c>
      <c r="AL154" s="7">
        <f t="shared" si="26"/>
        <v>0</v>
      </c>
      <c r="AM154" s="41">
        <v>0</v>
      </c>
      <c r="AN154" s="9">
        <v>0</v>
      </c>
      <c r="AO154" s="41"/>
      <c r="AP154" s="41">
        <v>6100</v>
      </c>
      <c r="AQ154" s="41"/>
      <c r="AR154" s="41"/>
      <c r="AS154" s="41"/>
      <c r="AT154" s="41"/>
      <c r="AU154" s="41">
        <v>0</v>
      </c>
      <c r="AV154" s="41"/>
      <c r="AW154" s="7">
        <f t="shared" si="27"/>
        <v>6100</v>
      </c>
      <c r="AX154" s="43"/>
      <c r="AY154" s="41"/>
      <c r="AZ154" s="41"/>
      <c r="BA154" s="41"/>
      <c r="BB154" s="41"/>
      <c r="BC154" s="41"/>
      <c r="BD154" s="41"/>
      <c r="BE154" s="7">
        <f t="shared" si="28"/>
        <v>0</v>
      </c>
      <c r="BF154" s="41">
        <v>0</v>
      </c>
      <c r="BG154" s="362">
        <v>127990</v>
      </c>
      <c r="BH154" s="363"/>
      <c r="BI154" s="364"/>
      <c r="BJ154" s="41"/>
      <c r="BK154" s="41">
        <v>20000</v>
      </c>
      <c r="BL154" s="41">
        <v>233280</v>
      </c>
      <c r="BM154" s="41"/>
      <c r="BN154" s="41"/>
      <c r="BO154" s="41"/>
      <c r="BP154" s="9"/>
      <c r="BQ154" s="41">
        <v>0</v>
      </c>
      <c r="BR154" s="9"/>
      <c r="BS154" s="9"/>
      <c r="BT154" s="41">
        <v>0</v>
      </c>
      <c r="BU154" s="7">
        <f t="shared" si="29"/>
        <v>381270</v>
      </c>
      <c r="BV154" s="43"/>
      <c r="BW154" s="41">
        <v>5250</v>
      </c>
      <c r="BX154" s="41"/>
      <c r="BY154" s="41"/>
      <c r="BZ154" s="41"/>
      <c r="CA154" s="41">
        <v>0</v>
      </c>
      <c r="CB154" s="7">
        <f t="shared" si="30"/>
        <v>5250</v>
      </c>
      <c r="CC154" s="43"/>
      <c r="CD154" s="41">
        <v>0</v>
      </c>
      <c r="CE154" s="41"/>
      <c r="CF154" s="41"/>
      <c r="CG154" s="7">
        <f t="shared" si="31"/>
        <v>0</v>
      </c>
      <c r="CH154" s="62"/>
      <c r="CI154" s="9"/>
      <c r="CJ154" s="41"/>
      <c r="CK154" s="41"/>
      <c r="CL154" s="41"/>
      <c r="CM154" s="41"/>
      <c r="CN154" s="41"/>
      <c r="CO154" s="7">
        <f t="shared" si="32"/>
        <v>0</v>
      </c>
      <c r="CP154" s="62"/>
      <c r="CQ154" s="41"/>
      <c r="CR154" s="41"/>
      <c r="CS154" s="7">
        <v>46580</v>
      </c>
      <c r="CT154" s="43"/>
      <c r="CU154" s="7">
        <v>5610</v>
      </c>
      <c r="CV154" s="10">
        <f t="shared" si="22"/>
        <v>476070</v>
      </c>
    </row>
    <row r="155" spans="1:100" x14ac:dyDescent="0.25">
      <c r="A155" s="348"/>
      <c r="B155" s="2" t="s">
        <v>110</v>
      </c>
      <c r="C155" s="40"/>
      <c r="D155" s="41"/>
      <c r="E155" s="43"/>
      <c r="F155" s="41">
        <v>0</v>
      </c>
      <c r="G155" s="42"/>
      <c r="H155" s="7">
        <f t="shared" si="23"/>
        <v>0</v>
      </c>
      <c r="I155" s="43">
        <v>0</v>
      </c>
      <c r="J155" s="41"/>
      <c r="K155" s="41"/>
      <c r="L155" s="41"/>
      <c r="M155" s="41"/>
      <c r="N155" s="41"/>
      <c r="O155" s="7">
        <f t="shared" si="24"/>
        <v>0</v>
      </c>
      <c r="P155" s="62"/>
      <c r="Q155" s="41">
        <v>13250</v>
      </c>
      <c r="R155" s="41"/>
      <c r="S155" s="41">
        <v>0</v>
      </c>
      <c r="T155" s="7">
        <f t="shared" si="25"/>
        <v>13250</v>
      </c>
      <c r="U155" s="43"/>
      <c r="V155" s="9"/>
      <c r="W155" s="7">
        <v>3430</v>
      </c>
      <c r="X155" s="43"/>
      <c r="Y155" s="9"/>
      <c r="Z155" s="9"/>
      <c r="AA155" s="9"/>
      <c r="AB155" s="9"/>
      <c r="AC155" s="9"/>
      <c r="AD155" s="41"/>
      <c r="AE155" s="9"/>
      <c r="AF155" s="9"/>
      <c r="AG155" s="9"/>
      <c r="AH155" s="9"/>
      <c r="AI155" s="9"/>
      <c r="AJ155" s="7">
        <v>13640</v>
      </c>
      <c r="AK155" s="41">
        <v>0</v>
      </c>
      <c r="AL155" s="7">
        <f t="shared" si="26"/>
        <v>0</v>
      </c>
      <c r="AM155" s="41">
        <v>0</v>
      </c>
      <c r="AN155" s="9">
        <v>0</v>
      </c>
      <c r="AO155" s="41"/>
      <c r="AP155" s="41">
        <v>3790</v>
      </c>
      <c r="AQ155" s="41"/>
      <c r="AR155" s="41"/>
      <c r="AS155" s="41"/>
      <c r="AT155" s="41"/>
      <c r="AU155" s="41">
        <v>0</v>
      </c>
      <c r="AV155" s="41"/>
      <c r="AW155" s="7">
        <f t="shared" si="27"/>
        <v>3790</v>
      </c>
      <c r="AX155" s="43"/>
      <c r="AY155" s="41"/>
      <c r="AZ155" s="41"/>
      <c r="BA155" s="41"/>
      <c r="BB155" s="41"/>
      <c r="BC155" s="41"/>
      <c r="BD155" s="41"/>
      <c r="BE155" s="7">
        <f t="shared" si="28"/>
        <v>0</v>
      </c>
      <c r="BF155" s="41">
        <v>0</v>
      </c>
      <c r="BG155" s="362">
        <v>137440</v>
      </c>
      <c r="BH155" s="363"/>
      <c r="BI155" s="364"/>
      <c r="BJ155" s="41"/>
      <c r="BK155" s="41">
        <v>12160</v>
      </c>
      <c r="BL155" s="41">
        <v>242470</v>
      </c>
      <c r="BM155" s="41"/>
      <c r="BN155" s="41"/>
      <c r="BO155" s="41"/>
      <c r="BP155" s="9"/>
      <c r="BQ155" s="41">
        <v>0</v>
      </c>
      <c r="BR155" s="9"/>
      <c r="BS155" s="9"/>
      <c r="BT155" s="41">
        <v>0</v>
      </c>
      <c r="BU155" s="7">
        <f t="shared" si="29"/>
        <v>392070</v>
      </c>
      <c r="BV155" s="43"/>
      <c r="BW155" s="41">
        <v>6810</v>
      </c>
      <c r="BX155" s="41"/>
      <c r="BY155" s="41"/>
      <c r="BZ155" s="41"/>
      <c r="CA155" s="41">
        <v>0</v>
      </c>
      <c r="CB155" s="7">
        <f t="shared" si="30"/>
        <v>6810</v>
      </c>
      <c r="CC155" s="43"/>
      <c r="CD155" s="41">
        <v>0</v>
      </c>
      <c r="CE155" s="41"/>
      <c r="CF155" s="41"/>
      <c r="CG155" s="7">
        <f t="shared" si="31"/>
        <v>0</v>
      </c>
      <c r="CH155" s="62"/>
      <c r="CI155" s="9"/>
      <c r="CJ155" s="41"/>
      <c r="CK155" s="41"/>
      <c r="CL155" s="41"/>
      <c r="CM155" s="41"/>
      <c r="CN155" s="41"/>
      <c r="CO155" s="7">
        <f t="shared" si="32"/>
        <v>0</v>
      </c>
      <c r="CP155" s="62"/>
      <c r="CQ155" s="41"/>
      <c r="CR155" s="41"/>
      <c r="CS155" s="7">
        <v>39150</v>
      </c>
      <c r="CT155" s="43"/>
      <c r="CU155" s="7">
        <v>5180</v>
      </c>
      <c r="CV155" s="10">
        <f t="shared" si="22"/>
        <v>477320</v>
      </c>
    </row>
    <row r="156" spans="1:100" x14ac:dyDescent="0.25">
      <c r="A156" s="348"/>
      <c r="B156" s="2" t="s">
        <v>111</v>
      </c>
      <c r="C156" s="40"/>
      <c r="D156" s="41"/>
      <c r="E156" s="43"/>
      <c r="F156" s="41">
        <v>0</v>
      </c>
      <c r="G156" s="42"/>
      <c r="H156" s="7">
        <f t="shared" si="23"/>
        <v>0</v>
      </c>
      <c r="I156" s="43">
        <v>0</v>
      </c>
      <c r="J156" s="41"/>
      <c r="K156" s="41"/>
      <c r="L156" s="41"/>
      <c r="M156" s="41"/>
      <c r="N156" s="41"/>
      <c r="O156" s="7">
        <f t="shared" si="24"/>
        <v>0</v>
      </c>
      <c r="P156" s="62"/>
      <c r="Q156" s="41">
        <v>12910</v>
      </c>
      <c r="R156" s="41"/>
      <c r="S156" s="41">
        <v>130</v>
      </c>
      <c r="T156" s="7">
        <f t="shared" si="25"/>
        <v>13040</v>
      </c>
      <c r="U156" s="43"/>
      <c r="V156" s="9"/>
      <c r="W156" s="7">
        <v>5300</v>
      </c>
      <c r="X156" s="43"/>
      <c r="Y156" s="9"/>
      <c r="Z156" s="9"/>
      <c r="AA156" s="9"/>
      <c r="AB156" s="9"/>
      <c r="AC156" s="9"/>
      <c r="AD156" s="41"/>
      <c r="AE156" s="9"/>
      <c r="AF156" s="9"/>
      <c r="AG156" s="9"/>
      <c r="AH156" s="9"/>
      <c r="AI156" s="9"/>
      <c r="AJ156" s="7">
        <v>9490</v>
      </c>
      <c r="AK156" s="41">
        <v>0</v>
      </c>
      <c r="AL156" s="7">
        <f t="shared" si="26"/>
        <v>0</v>
      </c>
      <c r="AM156" s="41">
        <v>0</v>
      </c>
      <c r="AN156" s="9">
        <v>0</v>
      </c>
      <c r="AO156" s="41"/>
      <c r="AP156" s="41">
        <v>2770</v>
      </c>
      <c r="AQ156" s="41"/>
      <c r="AR156" s="41"/>
      <c r="AS156" s="41"/>
      <c r="AT156" s="41"/>
      <c r="AU156" s="41">
        <v>0</v>
      </c>
      <c r="AV156" s="41"/>
      <c r="AW156" s="7">
        <f t="shared" si="27"/>
        <v>2770</v>
      </c>
      <c r="AX156" s="43"/>
      <c r="AY156" s="41"/>
      <c r="AZ156" s="41"/>
      <c r="BA156" s="41"/>
      <c r="BB156" s="41"/>
      <c r="BC156" s="41"/>
      <c r="BD156" s="41"/>
      <c r="BE156" s="7">
        <f t="shared" si="28"/>
        <v>0</v>
      </c>
      <c r="BF156" s="41">
        <v>0</v>
      </c>
      <c r="BG156" s="362">
        <v>122450</v>
      </c>
      <c r="BH156" s="363"/>
      <c r="BI156" s="364"/>
      <c r="BJ156" s="41"/>
      <c r="BK156" s="41">
        <v>11720</v>
      </c>
      <c r="BL156" s="41">
        <v>212050</v>
      </c>
      <c r="BM156" s="41"/>
      <c r="BN156" s="41"/>
      <c r="BO156" s="41"/>
      <c r="BP156" s="9"/>
      <c r="BQ156" s="41">
        <v>0</v>
      </c>
      <c r="BR156" s="9"/>
      <c r="BS156" s="9"/>
      <c r="BT156" s="41">
        <v>0</v>
      </c>
      <c r="BU156" s="7">
        <f t="shared" si="29"/>
        <v>346220</v>
      </c>
      <c r="BV156" s="43"/>
      <c r="BW156" s="41">
        <v>7770</v>
      </c>
      <c r="BX156" s="41"/>
      <c r="BY156" s="41"/>
      <c r="BZ156" s="41"/>
      <c r="CA156" s="41">
        <v>0</v>
      </c>
      <c r="CB156" s="7">
        <f t="shared" si="30"/>
        <v>7770</v>
      </c>
      <c r="CC156" s="43"/>
      <c r="CD156" s="41">
        <v>0</v>
      </c>
      <c r="CE156" s="41"/>
      <c r="CF156" s="41"/>
      <c r="CG156" s="7">
        <f t="shared" si="31"/>
        <v>0</v>
      </c>
      <c r="CH156" s="62"/>
      <c r="CI156" s="9"/>
      <c r="CJ156" s="41"/>
      <c r="CK156" s="41"/>
      <c r="CL156" s="41"/>
      <c r="CM156" s="41"/>
      <c r="CN156" s="41"/>
      <c r="CO156" s="7">
        <f t="shared" si="32"/>
        <v>0</v>
      </c>
      <c r="CP156" s="62"/>
      <c r="CQ156" s="41"/>
      <c r="CR156" s="41"/>
      <c r="CS156" s="7">
        <v>44150</v>
      </c>
      <c r="CT156" s="43"/>
      <c r="CU156" s="7">
        <v>5310</v>
      </c>
      <c r="CV156" s="10">
        <f t="shared" si="22"/>
        <v>434050</v>
      </c>
    </row>
    <row r="157" spans="1:100" ht="15.75" thickBot="1" x14ac:dyDescent="0.3">
      <c r="A157" s="349"/>
      <c r="B157" s="3" t="s">
        <v>112</v>
      </c>
      <c r="C157" s="44"/>
      <c r="D157" s="45"/>
      <c r="E157" s="47"/>
      <c r="F157" s="45">
        <v>0</v>
      </c>
      <c r="G157" s="46"/>
      <c r="H157" s="11">
        <f t="shared" si="23"/>
        <v>0</v>
      </c>
      <c r="I157" s="47">
        <v>0</v>
      </c>
      <c r="J157" s="45"/>
      <c r="K157" s="45"/>
      <c r="L157" s="45"/>
      <c r="M157" s="45"/>
      <c r="N157" s="45"/>
      <c r="O157" s="11">
        <f t="shared" si="24"/>
        <v>0</v>
      </c>
      <c r="P157" s="63"/>
      <c r="Q157" s="45">
        <v>13560</v>
      </c>
      <c r="R157" s="45"/>
      <c r="S157" s="45">
        <v>80</v>
      </c>
      <c r="T157" s="11">
        <f t="shared" si="25"/>
        <v>13640</v>
      </c>
      <c r="U157" s="47"/>
      <c r="V157" s="13"/>
      <c r="W157" s="11">
        <v>2750</v>
      </c>
      <c r="X157" s="47"/>
      <c r="Y157" s="13"/>
      <c r="Z157" s="13"/>
      <c r="AA157" s="13"/>
      <c r="AB157" s="13"/>
      <c r="AC157" s="13"/>
      <c r="AD157" s="45"/>
      <c r="AE157" s="13"/>
      <c r="AF157" s="13"/>
      <c r="AG157" s="13"/>
      <c r="AH157" s="13"/>
      <c r="AI157" s="13"/>
      <c r="AJ157" s="11">
        <v>14060</v>
      </c>
      <c r="AK157" s="45">
        <v>0</v>
      </c>
      <c r="AL157" s="11">
        <f t="shared" si="26"/>
        <v>0</v>
      </c>
      <c r="AM157" s="45">
        <v>0</v>
      </c>
      <c r="AN157" s="13">
        <v>0</v>
      </c>
      <c r="AO157" s="45"/>
      <c r="AP157" s="45">
        <v>2470</v>
      </c>
      <c r="AQ157" s="45"/>
      <c r="AR157" s="45"/>
      <c r="AS157" s="45"/>
      <c r="AT157" s="45"/>
      <c r="AU157" s="45">
        <v>0</v>
      </c>
      <c r="AV157" s="45"/>
      <c r="AW157" s="11">
        <f t="shared" si="27"/>
        <v>2470</v>
      </c>
      <c r="AX157" s="47"/>
      <c r="AY157" s="45"/>
      <c r="AZ157" s="45"/>
      <c r="BA157" s="45"/>
      <c r="BB157" s="45"/>
      <c r="BC157" s="45"/>
      <c r="BD157" s="45"/>
      <c r="BE157" s="11">
        <f t="shared" si="28"/>
        <v>0</v>
      </c>
      <c r="BF157" s="45">
        <v>0</v>
      </c>
      <c r="BG157" s="365">
        <v>119240</v>
      </c>
      <c r="BH157" s="366"/>
      <c r="BI157" s="367"/>
      <c r="BJ157" s="45"/>
      <c r="BK157" s="45">
        <v>15930</v>
      </c>
      <c r="BL157" s="45">
        <v>195130</v>
      </c>
      <c r="BM157" s="45"/>
      <c r="BN157" s="45"/>
      <c r="BO157" s="45"/>
      <c r="BP157" s="13"/>
      <c r="BQ157" s="45">
        <v>0</v>
      </c>
      <c r="BR157" s="13"/>
      <c r="BS157" s="13"/>
      <c r="BT157" s="45">
        <v>0</v>
      </c>
      <c r="BU157" s="11">
        <f t="shared" si="29"/>
        <v>330300</v>
      </c>
      <c r="BV157" s="47"/>
      <c r="BW157" s="45">
        <v>7530</v>
      </c>
      <c r="BX157" s="45"/>
      <c r="BY157" s="45"/>
      <c r="BZ157" s="45"/>
      <c r="CA157" s="45">
        <v>0</v>
      </c>
      <c r="CB157" s="11">
        <f t="shared" si="30"/>
        <v>7530</v>
      </c>
      <c r="CC157" s="47"/>
      <c r="CD157" s="45">
        <v>0</v>
      </c>
      <c r="CE157" s="45"/>
      <c r="CF157" s="45"/>
      <c r="CG157" s="11">
        <f t="shared" si="31"/>
        <v>0</v>
      </c>
      <c r="CH157" s="63"/>
      <c r="CI157" s="13"/>
      <c r="CJ157" s="45"/>
      <c r="CK157" s="45"/>
      <c r="CL157" s="45"/>
      <c r="CM157" s="45"/>
      <c r="CN157" s="45"/>
      <c r="CO157" s="11">
        <f t="shared" si="32"/>
        <v>0</v>
      </c>
      <c r="CP157" s="63"/>
      <c r="CQ157" s="45"/>
      <c r="CR157" s="45"/>
      <c r="CS157" s="11">
        <v>46670</v>
      </c>
      <c r="CT157" s="47"/>
      <c r="CU157" s="11">
        <v>4760</v>
      </c>
      <c r="CV157" s="15">
        <f t="shared" si="22"/>
        <v>422180</v>
      </c>
    </row>
    <row r="158" spans="1:100" ht="15" customHeight="1" x14ac:dyDescent="0.25">
      <c r="A158" s="347" t="s">
        <v>162</v>
      </c>
      <c r="B158" s="33" t="s">
        <v>101</v>
      </c>
      <c r="C158" s="34"/>
      <c r="D158" s="35"/>
      <c r="E158" s="52"/>
      <c r="F158" s="35">
        <v>0</v>
      </c>
      <c r="G158" s="36"/>
      <c r="H158" s="20">
        <f t="shared" si="23"/>
        <v>0</v>
      </c>
      <c r="I158" s="52">
        <v>0</v>
      </c>
      <c r="J158" s="35"/>
      <c r="K158" s="35"/>
      <c r="L158" s="35"/>
      <c r="M158" s="35"/>
      <c r="N158" s="35"/>
      <c r="O158" s="20">
        <f t="shared" si="24"/>
        <v>0</v>
      </c>
      <c r="P158" s="61"/>
      <c r="Q158" s="35">
        <v>16770</v>
      </c>
      <c r="R158" s="35"/>
      <c r="S158" s="35">
        <v>220</v>
      </c>
      <c r="T158" s="20">
        <f t="shared" si="25"/>
        <v>16990</v>
      </c>
      <c r="U158" s="52"/>
      <c r="V158" s="22"/>
      <c r="W158" s="20">
        <v>1060</v>
      </c>
      <c r="X158" s="52"/>
      <c r="Y158" s="22"/>
      <c r="Z158" s="22"/>
      <c r="AA158" s="22"/>
      <c r="AB158" s="22"/>
      <c r="AC158" s="22"/>
      <c r="AD158" s="35"/>
      <c r="AE158" s="22"/>
      <c r="AF158" s="22"/>
      <c r="AG158" s="22"/>
      <c r="AH158" s="22"/>
      <c r="AI158" s="22"/>
      <c r="AJ158" s="20">
        <v>19900</v>
      </c>
      <c r="AK158" s="35">
        <v>0</v>
      </c>
      <c r="AL158" s="20">
        <f t="shared" si="26"/>
        <v>0</v>
      </c>
      <c r="AM158" s="35">
        <v>0</v>
      </c>
      <c r="AN158" s="22">
        <v>0</v>
      </c>
      <c r="AO158" s="35"/>
      <c r="AP158" s="35">
        <v>3180</v>
      </c>
      <c r="AQ158" s="35"/>
      <c r="AR158" s="35"/>
      <c r="AS158" s="35"/>
      <c r="AT158" s="35"/>
      <c r="AU158" s="35">
        <v>0</v>
      </c>
      <c r="AV158" s="35"/>
      <c r="AW158" s="20">
        <f t="shared" si="27"/>
        <v>3180</v>
      </c>
      <c r="AX158" s="52"/>
      <c r="AY158" s="35"/>
      <c r="AZ158" s="35"/>
      <c r="BA158" s="35"/>
      <c r="BB158" s="35"/>
      <c r="BC158" s="35"/>
      <c r="BD158" s="35"/>
      <c r="BE158" s="20">
        <f t="shared" si="28"/>
        <v>0</v>
      </c>
      <c r="BF158" s="35">
        <v>0</v>
      </c>
      <c r="BG158" s="359">
        <v>119890</v>
      </c>
      <c r="BH158" s="360"/>
      <c r="BI158" s="361"/>
      <c r="BJ158" s="35"/>
      <c r="BK158" s="35">
        <v>10460</v>
      </c>
      <c r="BL158" s="35">
        <v>198520</v>
      </c>
      <c r="BM158" s="35"/>
      <c r="BN158" s="35"/>
      <c r="BO158" s="35"/>
      <c r="BP158" s="22"/>
      <c r="BQ158" s="35">
        <v>0</v>
      </c>
      <c r="BR158" s="22"/>
      <c r="BS158" s="22"/>
      <c r="BT158" s="35">
        <v>0</v>
      </c>
      <c r="BU158" s="20">
        <f t="shared" si="29"/>
        <v>328870</v>
      </c>
      <c r="BV158" s="52"/>
      <c r="BW158" s="35">
        <v>7110</v>
      </c>
      <c r="BX158" s="35"/>
      <c r="BY158" s="35"/>
      <c r="BZ158" s="35"/>
      <c r="CA158" s="35">
        <v>0</v>
      </c>
      <c r="CB158" s="20">
        <f t="shared" si="30"/>
        <v>7110</v>
      </c>
      <c r="CC158" s="52"/>
      <c r="CD158" s="35">
        <v>0</v>
      </c>
      <c r="CE158" s="35"/>
      <c r="CF158" s="35"/>
      <c r="CG158" s="20">
        <f t="shared" si="31"/>
        <v>0</v>
      </c>
      <c r="CH158" s="61"/>
      <c r="CI158" s="22"/>
      <c r="CJ158" s="35"/>
      <c r="CK158" s="35"/>
      <c r="CL158" s="35"/>
      <c r="CM158" s="35"/>
      <c r="CN158" s="35"/>
      <c r="CO158" s="20">
        <f t="shared" si="32"/>
        <v>0</v>
      </c>
      <c r="CP158" s="61"/>
      <c r="CQ158" s="35"/>
      <c r="CR158" s="35"/>
      <c r="CS158" s="20">
        <v>32790</v>
      </c>
      <c r="CT158" s="52"/>
      <c r="CU158" s="20">
        <v>3570</v>
      </c>
      <c r="CV158" s="23">
        <f t="shared" si="22"/>
        <v>413470</v>
      </c>
    </row>
    <row r="159" spans="1:100" x14ac:dyDescent="0.25">
      <c r="A159" s="348"/>
      <c r="B159" s="2" t="s">
        <v>102</v>
      </c>
      <c r="C159" s="40"/>
      <c r="D159" s="41"/>
      <c r="E159" s="43"/>
      <c r="F159" s="41">
        <v>0</v>
      </c>
      <c r="G159" s="42"/>
      <c r="H159" s="7">
        <f t="shared" si="23"/>
        <v>0</v>
      </c>
      <c r="I159" s="43">
        <v>0</v>
      </c>
      <c r="J159" s="41"/>
      <c r="K159" s="41"/>
      <c r="L159" s="41"/>
      <c r="M159" s="41"/>
      <c r="N159" s="41"/>
      <c r="O159" s="7">
        <f t="shared" si="24"/>
        <v>0</v>
      </c>
      <c r="P159" s="62"/>
      <c r="Q159" s="41">
        <v>11510</v>
      </c>
      <c r="R159" s="41"/>
      <c r="S159" s="41">
        <v>0</v>
      </c>
      <c r="T159" s="7">
        <f t="shared" si="25"/>
        <v>11510</v>
      </c>
      <c r="U159" s="43"/>
      <c r="V159" s="9"/>
      <c r="W159" s="7">
        <v>7130</v>
      </c>
      <c r="X159" s="43"/>
      <c r="Y159" s="9"/>
      <c r="Z159" s="9"/>
      <c r="AA159" s="9"/>
      <c r="AB159" s="9"/>
      <c r="AC159" s="9"/>
      <c r="AD159" s="41"/>
      <c r="AE159" s="9"/>
      <c r="AF159" s="9"/>
      <c r="AG159" s="9"/>
      <c r="AH159" s="9"/>
      <c r="AI159" s="9"/>
      <c r="AJ159" s="7">
        <v>21250</v>
      </c>
      <c r="AK159" s="41">
        <v>0</v>
      </c>
      <c r="AL159" s="7">
        <f t="shared" si="26"/>
        <v>0</v>
      </c>
      <c r="AM159" s="41">
        <v>0</v>
      </c>
      <c r="AN159" s="9">
        <v>0</v>
      </c>
      <c r="AO159" s="41"/>
      <c r="AP159" s="41">
        <v>4990</v>
      </c>
      <c r="AQ159" s="41"/>
      <c r="AR159" s="41"/>
      <c r="AS159" s="41"/>
      <c r="AT159" s="41"/>
      <c r="AU159" s="41">
        <v>0</v>
      </c>
      <c r="AV159" s="41"/>
      <c r="AW159" s="7">
        <f t="shared" si="27"/>
        <v>4990</v>
      </c>
      <c r="AX159" s="43"/>
      <c r="AY159" s="41"/>
      <c r="AZ159" s="41"/>
      <c r="BA159" s="41"/>
      <c r="BB159" s="41"/>
      <c r="BC159" s="41"/>
      <c r="BD159" s="41"/>
      <c r="BE159" s="7">
        <f t="shared" si="28"/>
        <v>0</v>
      </c>
      <c r="BF159" s="41">
        <v>0</v>
      </c>
      <c r="BG159" s="362">
        <v>113140</v>
      </c>
      <c r="BH159" s="363"/>
      <c r="BI159" s="364"/>
      <c r="BJ159" s="41"/>
      <c r="BK159" s="41">
        <v>14280</v>
      </c>
      <c r="BL159" s="41">
        <v>207790</v>
      </c>
      <c r="BM159" s="41"/>
      <c r="BN159" s="41"/>
      <c r="BO159" s="41"/>
      <c r="BP159" s="9"/>
      <c r="BQ159" s="41">
        <v>0</v>
      </c>
      <c r="BR159" s="9"/>
      <c r="BS159" s="9"/>
      <c r="BT159" s="41">
        <v>0</v>
      </c>
      <c r="BU159" s="7">
        <f t="shared" si="29"/>
        <v>335210</v>
      </c>
      <c r="BV159" s="43"/>
      <c r="BW159" s="41">
        <v>7380</v>
      </c>
      <c r="BX159" s="41"/>
      <c r="BY159" s="41"/>
      <c r="BZ159" s="41"/>
      <c r="CA159" s="41">
        <v>0</v>
      </c>
      <c r="CB159" s="7">
        <f t="shared" si="30"/>
        <v>7380</v>
      </c>
      <c r="CC159" s="43"/>
      <c r="CD159" s="41">
        <v>0</v>
      </c>
      <c r="CE159" s="41"/>
      <c r="CF159" s="41"/>
      <c r="CG159" s="7">
        <f t="shared" si="31"/>
        <v>0</v>
      </c>
      <c r="CH159" s="62"/>
      <c r="CI159" s="9"/>
      <c r="CJ159" s="41"/>
      <c r="CK159" s="41"/>
      <c r="CL159" s="41"/>
      <c r="CM159" s="41"/>
      <c r="CN159" s="41"/>
      <c r="CO159" s="7">
        <f t="shared" si="32"/>
        <v>0</v>
      </c>
      <c r="CP159" s="62"/>
      <c r="CQ159" s="41"/>
      <c r="CR159" s="41"/>
      <c r="CS159" s="7">
        <v>33370</v>
      </c>
      <c r="CT159" s="43"/>
      <c r="CU159" s="7">
        <v>4530</v>
      </c>
      <c r="CV159" s="10">
        <f t="shared" si="22"/>
        <v>425370</v>
      </c>
    </row>
    <row r="160" spans="1:100" x14ac:dyDescent="0.25">
      <c r="A160" s="348"/>
      <c r="B160" s="2" t="s">
        <v>103</v>
      </c>
      <c r="C160" s="40"/>
      <c r="D160" s="41"/>
      <c r="E160" s="43"/>
      <c r="F160" s="41">
        <v>0</v>
      </c>
      <c r="G160" s="42"/>
      <c r="H160" s="7">
        <f t="shared" si="23"/>
        <v>0</v>
      </c>
      <c r="I160" s="43">
        <v>0</v>
      </c>
      <c r="J160" s="41"/>
      <c r="K160" s="41"/>
      <c r="L160" s="41"/>
      <c r="M160" s="41"/>
      <c r="N160" s="41"/>
      <c r="O160" s="7">
        <f t="shared" si="24"/>
        <v>0</v>
      </c>
      <c r="P160" s="62"/>
      <c r="Q160" s="41">
        <v>12690</v>
      </c>
      <c r="R160" s="41"/>
      <c r="S160" s="41">
        <v>0</v>
      </c>
      <c r="T160" s="7">
        <f t="shared" si="25"/>
        <v>12690</v>
      </c>
      <c r="U160" s="43"/>
      <c r="V160" s="9"/>
      <c r="W160" s="7">
        <v>7380</v>
      </c>
      <c r="X160" s="43"/>
      <c r="Y160" s="9"/>
      <c r="Z160" s="9"/>
      <c r="AA160" s="9"/>
      <c r="AB160" s="9"/>
      <c r="AC160" s="9"/>
      <c r="AD160" s="41"/>
      <c r="AE160" s="9"/>
      <c r="AF160" s="9"/>
      <c r="AG160" s="9"/>
      <c r="AH160" s="9"/>
      <c r="AI160" s="9"/>
      <c r="AJ160" s="7">
        <v>14560</v>
      </c>
      <c r="AK160" s="41">
        <v>0</v>
      </c>
      <c r="AL160" s="7">
        <f t="shared" si="26"/>
        <v>0</v>
      </c>
      <c r="AM160" s="41">
        <v>0</v>
      </c>
      <c r="AN160" s="9">
        <v>0</v>
      </c>
      <c r="AO160" s="41"/>
      <c r="AP160" s="41">
        <v>2330</v>
      </c>
      <c r="AQ160" s="41"/>
      <c r="AR160" s="41"/>
      <c r="AS160" s="41"/>
      <c r="AT160" s="41"/>
      <c r="AU160" s="41">
        <v>0</v>
      </c>
      <c r="AV160" s="41"/>
      <c r="AW160" s="7">
        <f t="shared" si="27"/>
        <v>2330</v>
      </c>
      <c r="AX160" s="43"/>
      <c r="AY160" s="41"/>
      <c r="AZ160" s="41"/>
      <c r="BA160" s="41"/>
      <c r="BB160" s="41"/>
      <c r="BC160" s="41"/>
      <c r="BD160" s="41"/>
      <c r="BE160" s="7">
        <f t="shared" si="28"/>
        <v>0</v>
      </c>
      <c r="BF160" s="41">
        <v>0</v>
      </c>
      <c r="BG160" s="362">
        <v>108440</v>
      </c>
      <c r="BH160" s="363"/>
      <c r="BI160" s="364"/>
      <c r="BJ160" s="41"/>
      <c r="BK160" s="41">
        <v>9460</v>
      </c>
      <c r="BL160" s="41">
        <v>208580</v>
      </c>
      <c r="BM160" s="41"/>
      <c r="BN160" s="41"/>
      <c r="BO160" s="41"/>
      <c r="BP160" s="9"/>
      <c r="BQ160" s="41">
        <v>0</v>
      </c>
      <c r="BR160" s="9"/>
      <c r="BS160" s="9"/>
      <c r="BT160" s="41">
        <v>0</v>
      </c>
      <c r="BU160" s="7">
        <f t="shared" si="29"/>
        <v>326480</v>
      </c>
      <c r="BV160" s="43"/>
      <c r="BW160" s="41">
        <v>7530</v>
      </c>
      <c r="BX160" s="41"/>
      <c r="BY160" s="41"/>
      <c r="BZ160" s="41"/>
      <c r="CA160" s="41">
        <v>0</v>
      </c>
      <c r="CB160" s="7">
        <f t="shared" si="30"/>
        <v>7530</v>
      </c>
      <c r="CC160" s="43"/>
      <c r="CD160" s="41">
        <v>0</v>
      </c>
      <c r="CE160" s="41"/>
      <c r="CF160" s="41"/>
      <c r="CG160" s="7">
        <f t="shared" si="31"/>
        <v>0</v>
      </c>
      <c r="CH160" s="62"/>
      <c r="CI160" s="9"/>
      <c r="CJ160" s="41"/>
      <c r="CK160" s="41"/>
      <c r="CL160" s="41"/>
      <c r="CM160" s="41"/>
      <c r="CN160" s="41"/>
      <c r="CO160" s="7">
        <f t="shared" si="32"/>
        <v>0</v>
      </c>
      <c r="CP160" s="62"/>
      <c r="CQ160" s="41"/>
      <c r="CR160" s="41"/>
      <c r="CS160" s="7">
        <v>39980</v>
      </c>
      <c r="CT160" s="43"/>
      <c r="CU160" s="7">
        <v>4410</v>
      </c>
      <c r="CV160" s="10">
        <f t="shared" si="22"/>
        <v>415360</v>
      </c>
    </row>
    <row r="161" spans="1:100" x14ac:dyDescent="0.25">
      <c r="A161" s="348"/>
      <c r="B161" s="2" t="s">
        <v>104</v>
      </c>
      <c r="C161" s="40"/>
      <c r="D161" s="41"/>
      <c r="E161" s="43"/>
      <c r="F161" s="41">
        <v>0</v>
      </c>
      <c r="G161" s="42"/>
      <c r="H161" s="7">
        <f t="shared" si="23"/>
        <v>0</v>
      </c>
      <c r="I161" s="43">
        <v>0</v>
      </c>
      <c r="J161" s="41"/>
      <c r="K161" s="41"/>
      <c r="L161" s="41"/>
      <c r="M161" s="41"/>
      <c r="N161" s="41"/>
      <c r="O161" s="7">
        <f t="shared" si="24"/>
        <v>0</v>
      </c>
      <c r="P161" s="62"/>
      <c r="Q161" s="41">
        <v>10410</v>
      </c>
      <c r="R161" s="41"/>
      <c r="S161" s="41">
        <v>0</v>
      </c>
      <c r="T161" s="7">
        <f t="shared" si="25"/>
        <v>10410</v>
      </c>
      <c r="U161" s="43"/>
      <c r="V161" s="9"/>
      <c r="W161" s="7">
        <v>2900</v>
      </c>
      <c r="X161" s="43"/>
      <c r="Y161" s="9"/>
      <c r="Z161" s="9"/>
      <c r="AA161" s="9"/>
      <c r="AB161" s="9"/>
      <c r="AC161" s="9"/>
      <c r="AD161" s="41"/>
      <c r="AE161" s="9"/>
      <c r="AF161" s="9"/>
      <c r="AG161" s="9"/>
      <c r="AH161" s="9"/>
      <c r="AI161" s="9"/>
      <c r="AJ161" s="7">
        <v>14280</v>
      </c>
      <c r="AK161" s="41">
        <v>0</v>
      </c>
      <c r="AL161" s="7">
        <f t="shared" si="26"/>
        <v>0</v>
      </c>
      <c r="AM161" s="41">
        <v>0</v>
      </c>
      <c r="AN161" s="9">
        <v>0</v>
      </c>
      <c r="AO161" s="41"/>
      <c r="AP161" s="41">
        <v>2340</v>
      </c>
      <c r="AQ161" s="41"/>
      <c r="AR161" s="41"/>
      <c r="AS161" s="41"/>
      <c r="AT161" s="41"/>
      <c r="AU161" s="41">
        <v>0</v>
      </c>
      <c r="AV161" s="41"/>
      <c r="AW161" s="7">
        <f t="shared" si="27"/>
        <v>2340</v>
      </c>
      <c r="AX161" s="43"/>
      <c r="AY161" s="41"/>
      <c r="AZ161" s="41"/>
      <c r="BA161" s="41"/>
      <c r="BB161" s="41"/>
      <c r="BC161" s="41"/>
      <c r="BD161" s="41"/>
      <c r="BE161" s="7">
        <f t="shared" si="28"/>
        <v>0</v>
      </c>
      <c r="BF161" s="41">
        <v>0</v>
      </c>
      <c r="BG161" s="362">
        <v>112300</v>
      </c>
      <c r="BH161" s="363"/>
      <c r="BI161" s="364"/>
      <c r="BJ161" s="41"/>
      <c r="BK161" s="41">
        <v>14160</v>
      </c>
      <c r="BL161" s="41">
        <v>209500</v>
      </c>
      <c r="BM161" s="41"/>
      <c r="BN161" s="41"/>
      <c r="BO161" s="41"/>
      <c r="BP161" s="9"/>
      <c r="BQ161" s="41">
        <v>0</v>
      </c>
      <c r="BR161" s="9"/>
      <c r="BS161" s="9"/>
      <c r="BT161" s="41">
        <v>0</v>
      </c>
      <c r="BU161" s="7">
        <f t="shared" si="29"/>
        <v>335960</v>
      </c>
      <c r="BV161" s="43"/>
      <c r="BW161" s="41">
        <v>5490</v>
      </c>
      <c r="BX161" s="41"/>
      <c r="BY161" s="41"/>
      <c r="BZ161" s="41"/>
      <c r="CA161" s="41">
        <v>0</v>
      </c>
      <c r="CB161" s="7">
        <f t="shared" si="30"/>
        <v>5490</v>
      </c>
      <c r="CC161" s="43"/>
      <c r="CD161" s="41">
        <v>0</v>
      </c>
      <c r="CE161" s="41"/>
      <c r="CF161" s="41"/>
      <c r="CG161" s="7">
        <f t="shared" si="31"/>
        <v>0</v>
      </c>
      <c r="CH161" s="62"/>
      <c r="CI161" s="9"/>
      <c r="CJ161" s="41"/>
      <c r="CK161" s="41"/>
      <c r="CL161" s="41"/>
      <c r="CM161" s="41"/>
      <c r="CN161" s="41"/>
      <c r="CO161" s="7">
        <f t="shared" si="32"/>
        <v>0</v>
      </c>
      <c r="CP161" s="62"/>
      <c r="CQ161" s="41"/>
      <c r="CR161" s="41"/>
      <c r="CS161" s="7">
        <v>44340</v>
      </c>
      <c r="CT161" s="43"/>
      <c r="CU161" s="7">
        <v>4000</v>
      </c>
      <c r="CV161" s="10">
        <f t="shared" si="22"/>
        <v>419720</v>
      </c>
    </row>
    <row r="162" spans="1:100" x14ac:dyDescent="0.25">
      <c r="A162" s="348"/>
      <c r="B162" s="2" t="s">
        <v>105</v>
      </c>
      <c r="C162" s="40"/>
      <c r="D162" s="41"/>
      <c r="E162" s="43"/>
      <c r="F162" s="41">
        <v>0</v>
      </c>
      <c r="G162" s="42"/>
      <c r="H162" s="7">
        <f t="shared" si="23"/>
        <v>0</v>
      </c>
      <c r="I162" s="43">
        <v>0</v>
      </c>
      <c r="J162" s="41"/>
      <c r="K162" s="41"/>
      <c r="L162" s="41"/>
      <c r="M162" s="41"/>
      <c r="N162" s="41"/>
      <c r="O162" s="7">
        <f t="shared" si="24"/>
        <v>0</v>
      </c>
      <c r="P162" s="62"/>
      <c r="Q162" s="41">
        <v>5440</v>
      </c>
      <c r="R162" s="41"/>
      <c r="S162" s="41">
        <v>70</v>
      </c>
      <c r="T162" s="7">
        <f t="shared" si="25"/>
        <v>5510</v>
      </c>
      <c r="U162" s="43"/>
      <c r="V162" s="9"/>
      <c r="W162" s="7">
        <v>4330</v>
      </c>
      <c r="X162" s="43"/>
      <c r="Y162" s="9"/>
      <c r="Z162" s="9"/>
      <c r="AA162" s="9"/>
      <c r="AB162" s="9"/>
      <c r="AC162" s="9"/>
      <c r="AD162" s="41"/>
      <c r="AE162" s="9"/>
      <c r="AF162" s="9"/>
      <c r="AG162" s="9"/>
      <c r="AH162" s="9"/>
      <c r="AI162" s="9"/>
      <c r="AJ162" s="7">
        <v>17870</v>
      </c>
      <c r="AK162" s="41">
        <v>0</v>
      </c>
      <c r="AL162" s="7">
        <f t="shared" si="26"/>
        <v>0</v>
      </c>
      <c r="AM162" s="41">
        <v>0</v>
      </c>
      <c r="AN162" s="9">
        <v>0</v>
      </c>
      <c r="AO162" s="41"/>
      <c r="AP162" s="41">
        <v>4190</v>
      </c>
      <c r="AQ162" s="41"/>
      <c r="AR162" s="41"/>
      <c r="AS162" s="41"/>
      <c r="AT162" s="41"/>
      <c r="AU162" s="41">
        <v>0</v>
      </c>
      <c r="AV162" s="41"/>
      <c r="AW162" s="7">
        <f t="shared" si="27"/>
        <v>4190</v>
      </c>
      <c r="AX162" s="43"/>
      <c r="AY162" s="41"/>
      <c r="AZ162" s="41"/>
      <c r="BA162" s="41"/>
      <c r="BB162" s="41"/>
      <c r="BC162" s="41"/>
      <c r="BD162" s="41"/>
      <c r="BE162" s="7">
        <f t="shared" si="28"/>
        <v>0</v>
      </c>
      <c r="BF162" s="41">
        <v>0</v>
      </c>
      <c r="BG162" s="362">
        <v>117750</v>
      </c>
      <c r="BH162" s="363"/>
      <c r="BI162" s="364"/>
      <c r="BJ162" s="41"/>
      <c r="BK162" s="41">
        <v>10900</v>
      </c>
      <c r="BL162" s="41">
        <v>235610</v>
      </c>
      <c r="BM162" s="41"/>
      <c r="BN162" s="41"/>
      <c r="BO162" s="41"/>
      <c r="BP162" s="9"/>
      <c r="BQ162" s="41">
        <v>0</v>
      </c>
      <c r="BR162" s="9"/>
      <c r="BS162" s="9"/>
      <c r="BT162" s="41">
        <v>0</v>
      </c>
      <c r="BU162" s="7">
        <f t="shared" si="29"/>
        <v>364260</v>
      </c>
      <c r="BV162" s="43"/>
      <c r="BW162" s="41">
        <v>4650</v>
      </c>
      <c r="BX162" s="41"/>
      <c r="BY162" s="41"/>
      <c r="BZ162" s="41"/>
      <c r="CA162" s="41">
        <v>0</v>
      </c>
      <c r="CB162" s="7">
        <f t="shared" si="30"/>
        <v>4650</v>
      </c>
      <c r="CC162" s="43"/>
      <c r="CD162" s="41">
        <v>0</v>
      </c>
      <c r="CE162" s="41"/>
      <c r="CF162" s="41"/>
      <c r="CG162" s="7">
        <f t="shared" si="31"/>
        <v>0</v>
      </c>
      <c r="CH162" s="62"/>
      <c r="CI162" s="9"/>
      <c r="CJ162" s="41"/>
      <c r="CK162" s="41"/>
      <c r="CL162" s="41"/>
      <c r="CM162" s="41"/>
      <c r="CN162" s="41"/>
      <c r="CO162" s="7">
        <f t="shared" si="32"/>
        <v>0</v>
      </c>
      <c r="CP162" s="62"/>
      <c r="CQ162" s="41"/>
      <c r="CR162" s="41"/>
      <c r="CS162" s="7">
        <v>44210</v>
      </c>
      <c r="CT162" s="43"/>
      <c r="CU162" s="7">
        <v>4550</v>
      </c>
      <c r="CV162" s="10">
        <f t="shared" si="22"/>
        <v>449570</v>
      </c>
    </row>
    <row r="163" spans="1:100" x14ac:dyDescent="0.25">
      <c r="A163" s="348"/>
      <c r="B163" s="2" t="s">
        <v>106</v>
      </c>
      <c r="C163" s="40"/>
      <c r="D163" s="41"/>
      <c r="E163" s="43"/>
      <c r="F163" s="41">
        <v>0</v>
      </c>
      <c r="G163" s="42"/>
      <c r="H163" s="7">
        <f t="shared" si="23"/>
        <v>0</v>
      </c>
      <c r="I163" s="43">
        <v>0</v>
      </c>
      <c r="J163" s="41"/>
      <c r="K163" s="41"/>
      <c r="L163" s="41"/>
      <c r="M163" s="41"/>
      <c r="N163" s="41"/>
      <c r="O163" s="7">
        <f t="shared" si="24"/>
        <v>0</v>
      </c>
      <c r="P163" s="62"/>
      <c r="Q163" s="41">
        <v>5850</v>
      </c>
      <c r="R163" s="41"/>
      <c r="S163" s="41">
        <v>0</v>
      </c>
      <c r="T163" s="7">
        <f t="shared" si="25"/>
        <v>5850</v>
      </c>
      <c r="U163" s="43"/>
      <c r="V163" s="9"/>
      <c r="W163" s="7">
        <v>2020</v>
      </c>
      <c r="X163" s="43"/>
      <c r="Y163" s="9"/>
      <c r="Z163" s="9"/>
      <c r="AA163" s="9"/>
      <c r="AB163" s="9"/>
      <c r="AC163" s="9"/>
      <c r="AD163" s="41"/>
      <c r="AE163" s="9"/>
      <c r="AF163" s="9"/>
      <c r="AG163" s="9"/>
      <c r="AH163" s="9"/>
      <c r="AI163" s="9"/>
      <c r="AJ163" s="7">
        <v>14220</v>
      </c>
      <c r="AK163" s="41">
        <v>0</v>
      </c>
      <c r="AL163" s="7">
        <f t="shared" si="26"/>
        <v>0</v>
      </c>
      <c r="AM163" s="41">
        <v>0</v>
      </c>
      <c r="AN163" s="9">
        <v>0</v>
      </c>
      <c r="AO163" s="41"/>
      <c r="AP163" s="41">
        <v>3660</v>
      </c>
      <c r="AQ163" s="41"/>
      <c r="AR163" s="41"/>
      <c r="AS163" s="41"/>
      <c r="AT163" s="41"/>
      <c r="AU163" s="41">
        <v>0</v>
      </c>
      <c r="AV163" s="41"/>
      <c r="AW163" s="7">
        <f t="shared" si="27"/>
        <v>3660</v>
      </c>
      <c r="AX163" s="43"/>
      <c r="AY163" s="41"/>
      <c r="AZ163" s="41"/>
      <c r="BA163" s="41"/>
      <c r="BB163" s="41"/>
      <c r="BC163" s="41"/>
      <c r="BD163" s="41"/>
      <c r="BE163" s="7">
        <f t="shared" si="28"/>
        <v>0</v>
      </c>
      <c r="BF163" s="41">
        <v>0</v>
      </c>
      <c r="BG163" s="362">
        <v>117040</v>
      </c>
      <c r="BH163" s="363"/>
      <c r="BI163" s="364"/>
      <c r="BJ163" s="41"/>
      <c r="BK163" s="41">
        <v>13670</v>
      </c>
      <c r="BL163" s="41">
        <v>230160</v>
      </c>
      <c r="BM163" s="41"/>
      <c r="BN163" s="41"/>
      <c r="BO163" s="41"/>
      <c r="BP163" s="9"/>
      <c r="BQ163" s="41">
        <v>0</v>
      </c>
      <c r="BR163" s="9"/>
      <c r="BS163" s="9"/>
      <c r="BT163" s="41">
        <v>0</v>
      </c>
      <c r="BU163" s="7">
        <f t="shared" si="29"/>
        <v>360870</v>
      </c>
      <c r="BV163" s="43"/>
      <c r="BW163" s="41">
        <v>3030</v>
      </c>
      <c r="BX163" s="41"/>
      <c r="BY163" s="41"/>
      <c r="BZ163" s="41"/>
      <c r="CA163" s="41">
        <v>0</v>
      </c>
      <c r="CB163" s="7">
        <f t="shared" si="30"/>
        <v>3030</v>
      </c>
      <c r="CC163" s="43"/>
      <c r="CD163" s="41">
        <v>0</v>
      </c>
      <c r="CE163" s="41"/>
      <c r="CF163" s="41"/>
      <c r="CG163" s="7">
        <f t="shared" si="31"/>
        <v>0</v>
      </c>
      <c r="CH163" s="62"/>
      <c r="CI163" s="9"/>
      <c r="CJ163" s="41"/>
      <c r="CK163" s="41"/>
      <c r="CL163" s="41"/>
      <c r="CM163" s="41"/>
      <c r="CN163" s="41"/>
      <c r="CO163" s="7">
        <f t="shared" si="32"/>
        <v>0</v>
      </c>
      <c r="CP163" s="62"/>
      <c r="CQ163" s="41"/>
      <c r="CR163" s="41"/>
      <c r="CS163" s="7">
        <v>42220</v>
      </c>
      <c r="CT163" s="43"/>
      <c r="CU163" s="7">
        <v>4330</v>
      </c>
      <c r="CV163" s="10">
        <f t="shared" si="22"/>
        <v>436200</v>
      </c>
    </row>
    <row r="164" spans="1:100" x14ac:dyDescent="0.25">
      <c r="A164" s="348"/>
      <c r="B164" s="2" t="s">
        <v>107</v>
      </c>
      <c r="C164" s="40"/>
      <c r="D164" s="41"/>
      <c r="E164" s="43"/>
      <c r="F164" s="41">
        <v>0</v>
      </c>
      <c r="G164" s="42"/>
      <c r="H164" s="7">
        <f t="shared" si="23"/>
        <v>0</v>
      </c>
      <c r="I164" s="43">
        <v>0</v>
      </c>
      <c r="J164" s="41"/>
      <c r="K164" s="41"/>
      <c r="L164" s="41"/>
      <c r="M164" s="41"/>
      <c r="N164" s="41"/>
      <c r="O164" s="7">
        <f t="shared" si="24"/>
        <v>0</v>
      </c>
      <c r="P164" s="62"/>
      <c r="Q164" s="41">
        <v>5420</v>
      </c>
      <c r="R164" s="41"/>
      <c r="S164" s="41">
        <v>0</v>
      </c>
      <c r="T164" s="7">
        <f t="shared" si="25"/>
        <v>5420</v>
      </c>
      <c r="U164" s="43"/>
      <c r="V164" s="9"/>
      <c r="W164" s="7">
        <v>2180</v>
      </c>
      <c r="X164" s="43"/>
      <c r="Y164" s="9"/>
      <c r="Z164" s="9"/>
      <c r="AA164" s="9"/>
      <c r="AB164" s="9"/>
      <c r="AC164" s="9"/>
      <c r="AD164" s="41"/>
      <c r="AE164" s="9"/>
      <c r="AF164" s="9"/>
      <c r="AG164" s="9"/>
      <c r="AH164" s="9"/>
      <c r="AI164" s="9"/>
      <c r="AJ164" s="7">
        <v>16230</v>
      </c>
      <c r="AK164" s="41">
        <v>0</v>
      </c>
      <c r="AL164" s="7">
        <f t="shared" si="26"/>
        <v>0</v>
      </c>
      <c r="AM164" s="41">
        <v>0</v>
      </c>
      <c r="AN164" s="9">
        <v>0</v>
      </c>
      <c r="AO164" s="41"/>
      <c r="AP164" s="41">
        <v>2270</v>
      </c>
      <c r="AQ164" s="41"/>
      <c r="AR164" s="41"/>
      <c r="AS164" s="41"/>
      <c r="AT164" s="41"/>
      <c r="AU164" s="41">
        <v>0</v>
      </c>
      <c r="AV164" s="41"/>
      <c r="AW164" s="7">
        <f t="shared" si="27"/>
        <v>2270</v>
      </c>
      <c r="AX164" s="43"/>
      <c r="AY164" s="41"/>
      <c r="AZ164" s="41"/>
      <c r="BA164" s="41"/>
      <c r="BB164" s="41"/>
      <c r="BC164" s="41"/>
      <c r="BD164" s="41"/>
      <c r="BE164" s="7">
        <f t="shared" si="28"/>
        <v>0</v>
      </c>
      <c r="BF164" s="41">
        <v>0</v>
      </c>
      <c r="BG164" s="362">
        <v>118030</v>
      </c>
      <c r="BH164" s="363"/>
      <c r="BI164" s="364"/>
      <c r="BJ164" s="41"/>
      <c r="BK164" s="41">
        <v>13780</v>
      </c>
      <c r="BL164" s="41">
        <v>209170</v>
      </c>
      <c r="BM164" s="41"/>
      <c r="BN164" s="41"/>
      <c r="BO164" s="41"/>
      <c r="BP164" s="9"/>
      <c r="BQ164" s="41">
        <v>0</v>
      </c>
      <c r="BR164" s="9"/>
      <c r="BS164" s="9"/>
      <c r="BT164" s="41">
        <v>0</v>
      </c>
      <c r="BU164" s="7">
        <f t="shared" si="29"/>
        <v>340980</v>
      </c>
      <c r="BV164" s="43"/>
      <c r="BW164" s="41">
        <v>3180</v>
      </c>
      <c r="BX164" s="41"/>
      <c r="BY164" s="41"/>
      <c r="BZ164" s="41"/>
      <c r="CA164" s="41">
        <v>0</v>
      </c>
      <c r="CB164" s="7">
        <f t="shared" si="30"/>
        <v>3180</v>
      </c>
      <c r="CC164" s="43"/>
      <c r="CD164" s="41">
        <v>0</v>
      </c>
      <c r="CE164" s="41"/>
      <c r="CF164" s="41"/>
      <c r="CG164" s="7">
        <f t="shared" si="31"/>
        <v>0</v>
      </c>
      <c r="CH164" s="62"/>
      <c r="CI164" s="9"/>
      <c r="CJ164" s="41"/>
      <c r="CK164" s="41"/>
      <c r="CL164" s="41"/>
      <c r="CM164" s="41"/>
      <c r="CN164" s="41"/>
      <c r="CO164" s="7">
        <f t="shared" si="32"/>
        <v>0</v>
      </c>
      <c r="CP164" s="62"/>
      <c r="CQ164" s="41"/>
      <c r="CR164" s="41"/>
      <c r="CS164" s="7">
        <v>38980</v>
      </c>
      <c r="CT164" s="43"/>
      <c r="CU164" s="7">
        <v>4590</v>
      </c>
      <c r="CV164" s="10">
        <f t="shared" si="22"/>
        <v>413830</v>
      </c>
    </row>
    <row r="165" spans="1:100" x14ac:dyDescent="0.25">
      <c r="A165" s="348"/>
      <c r="B165" s="2" t="s">
        <v>108</v>
      </c>
      <c r="C165" s="40"/>
      <c r="D165" s="41"/>
      <c r="E165" s="43"/>
      <c r="F165" s="41">
        <v>0</v>
      </c>
      <c r="G165" s="42"/>
      <c r="H165" s="7">
        <f t="shared" si="23"/>
        <v>0</v>
      </c>
      <c r="I165" s="43">
        <v>0</v>
      </c>
      <c r="J165" s="41"/>
      <c r="K165" s="41"/>
      <c r="L165" s="41"/>
      <c r="M165" s="41"/>
      <c r="N165" s="41"/>
      <c r="O165" s="7">
        <f t="shared" si="24"/>
        <v>0</v>
      </c>
      <c r="P165" s="62"/>
      <c r="Q165" s="41">
        <v>4320</v>
      </c>
      <c r="R165" s="41"/>
      <c r="S165" s="41">
        <v>0</v>
      </c>
      <c r="T165" s="7">
        <f t="shared" si="25"/>
        <v>4320</v>
      </c>
      <c r="U165" s="43"/>
      <c r="V165" s="9"/>
      <c r="W165" s="7">
        <v>3180</v>
      </c>
      <c r="X165" s="43"/>
      <c r="Y165" s="9"/>
      <c r="Z165" s="9"/>
      <c r="AA165" s="9"/>
      <c r="AB165" s="9"/>
      <c r="AC165" s="9"/>
      <c r="AD165" s="41"/>
      <c r="AE165" s="9"/>
      <c r="AF165" s="9"/>
      <c r="AG165" s="9"/>
      <c r="AH165" s="9"/>
      <c r="AI165" s="9"/>
      <c r="AJ165" s="7">
        <v>16670</v>
      </c>
      <c r="AK165" s="41">
        <v>0</v>
      </c>
      <c r="AL165" s="7">
        <f t="shared" si="26"/>
        <v>0</v>
      </c>
      <c r="AM165" s="41">
        <v>0</v>
      </c>
      <c r="AN165" s="9">
        <v>0</v>
      </c>
      <c r="AO165" s="41"/>
      <c r="AP165" s="41">
        <v>5890</v>
      </c>
      <c r="AQ165" s="41"/>
      <c r="AR165" s="41"/>
      <c r="AS165" s="41"/>
      <c r="AT165" s="41"/>
      <c r="AU165" s="41">
        <v>0</v>
      </c>
      <c r="AV165" s="41"/>
      <c r="AW165" s="7">
        <f t="shared" si="27"/>
        <v>5890</v>
      </c>
      <c r="AX165" s="43"/>
      <c r="AY165" s="41"/>
      <c r="AZ165" s="41"/>
      <c r="BA165" s="41"/>
      <c r="BB165" s="41"/>
      <c r="BC165" s="41"/>
      <c r="BD165" s="41"/>
      <c r="BE165" s="7">
        <f t="shared" si="28"/>
        <v>0</v>
      </c>
      <c r="BF165" s="41">
        <v>0</v>
      </c>
      <c r="BG165" s="362">
        <v>127940</v>
      </c>
      <c r="BH165" s="363"/>
      <c r="BI165" s="364"/>
      <c r="BJ165" s="41"/>
      <c r="BK165" s="41">
        <v>15850</v>
      </c>
      <c r="BL165" s="41">
        <v>203600</v>
      </c>
      <c r="BM165" s="41"/>
      <c r="BN165" s="41"/>
      <c r="BO165" s="41"/>
      <c r="BP165" s="9"/>
      <c r="BQ165" s="41">
        <v>0</v>
      </c>
      <c r="BR165" s="9"/>
      <c r="BS165" s="9"/>
      <c r="BT165" s="41">
        <v>0</v>
      </c>
      <c r="BU165" s="7">
        <f t="shared" si="29"/>
        <v>347390</v>
      </c>
      <c r="BV165" s="43"/>
      <c r="BW165" s="41">
        <v>4980</v>
      </c>
      <c r="BX165" s="41"/>
      <c r="BY165" s="41"/>
      <c r="BZ165" s="41"/>
      <c r="CA165" s="41">
        <v>0</v>
      </c>
      <c r="CB165" s="7">
        <f t="shared" si="30"/>
        <v>4980</v>
      </c>
      <c r="CC165" s="43"/>
      <c r="CD165" s="41">
        <v>0</v>
      </c>
      <c r="CE165" s="41"/>
      <c r="CF165" s="41"/>
      <c r="CG165" s="7">
        <f t="shared" si="31"/>
        <v>0</v>
      </c>
      <c r="CH165" s="62"/>
      <c r="CI165" s="9"/>
      <c r="CJ165" s="41"/>
      <c r="CK165" s="41"/>
      <c r="CL165" s="41"/>
      <c r="CM165" s="41"/>
      <c r="CN165" s="41"/>
      <c r="CO165" s="7">
        <f t="shared" si="32"/>
        <v>0</v>
      </c>
      <c r="CP165" s="62"/>
      <c r="CQ165" s="41"/>
      <c r="CR165" s="41"/>
      <c r="CS165" s="7">
        <v>35000</v>
      </c>
      <c r="CT165" s="43"/>
      <c r="CU165" s="7">
        <v>4880</v>
      </c>
      <c r="CV165" s="10">
        <f t="shared" si="22"/>
        <v>422310</v>
      </c>
    </row>
    <row r="166" spans="1:100" x14ac:dyDescent="0.25">
      <c r="A166" s="348"/>
      <c r="B166" s="2" t="s">
        <v>109</v>
      </c>
      <c r="C166" s="40"/>
      <c r="D166" s="41"/>
      <c r="E166" s="43"/>
      <c r="F166" s="41">
        <v>0</v>
      </c>
      <c r="G166" s="42"/>
      <c r="H166" s="7">
        <f t="shared" si="23"/>
        <v>0</v>
      </c>
      <c r="I166" s="43">
        <v>0</v>
      </c>
      <c r="J166" s="41"/>
      <c r="K166" s="41"/>
      <c r="L166" s="41"/>
      <c r="M166" s="41"/>
      <c r="N166" s="41"/>
      <c r="O166" s="7">
        <f t="shared" si="24"/>
        <v>0</v>
      </c>
      <c r="P166" s="62"/>
      <c r="Q166" s="41">
        <v>7100</v>
      </c>
      <c r="R166" s="41"/>
      <c r="S166" s="41">
        <v>0</v>
      </c>
      <c r="T166" s="7">
        <f t="shared" si="25"/>
        <v>7100</v>
      </c>
      <c r="U166" s="43"/>
      <c r="V166" s="9"/>
      <c r="W166" s="7">
        <v>3270</v>
      </c>
      <c r="X166" s="43"/>
      <c r="Y166" s="9"/>
      <c r="Z166" s="9"/>
      <c r="AA166" s="9"/>
      <c r="AB166" s="9"/>
      <c r="AC166" s="9"/>
      <c r="AD166" s="41"/>
      <c r="AE166" s="9"/>
      <c r="AF166" s="9"/>
      <c r="AG166" s="9"/>
      <c r="AH166" s="9"/>
      <c r="AI166" s="9"/>
      <c r="AJ166" s="7">
        <v>15720</v>
      </c>
      <c r="AK166" s="41">
        <v>0</v>
      </c>
      <c r="AL166" s="7">
        <f t="shared" si="26"/>
        <v>0</v>
      </c>
      <c r="AM166" s="41">
        <v>0</v>
      </c>
      <c r="AN166" s="9">
        <v>0</v>
      </c>
      <c r="AO166" s="41"/>
      <c r="AP166" s="41">
        <v>6360</v>
      </c>
      <c r="AQ166" s="41"/>
      <c r="AR166" s="41"/>
      <c r="AS166" s="41"/>
      <c r="AT166" s="41"/>
      <c r="AU166" s="41">
        <v>0</v>
      </c>
      <c r="AV166" s="41"/>
      <c r="AW166" s="7">
        <f t="shared" si="27"/>
        <v>6360</v>
      </c>
      <c r="AX166" s="43"/>
      <c r="AY166" s="41"/>
      <c r="AZ166" s="41"/>
      <c r="BA166" s="41"/>
      <c r="BB166" s="41"/>
      <c r="BC166" s="41"/>
      <c r="BD166" s="41"/>
      <c r="BE166" s="7">
        <f t="shared" si="28"/>
        <v>0</v>
      </c>
      <c r="BF166" s="41">
        <v>0</v>
      </c>
      <c r="BG166" s="362">
        <v>114740</v>
      </c>
      <c r="BH166" s="363"/>
      <c r="BI166" s="364"/>
      <c r="BJ166" s="41"/>
      <c r="BK166" s="41">
        <v>14950</v>
      </c>
      <c r="BL166" s="41">
        <v>248020</v>
      </c>
      <c r="BM166" s="41"/>
      <c r="BN166" s="41"/>
      <c r="BO166" s="41"/>
      <c r="BP166" s="9"/>
      <c r="BQ166" s="41">
        <v>0</v>
      </c>
      <c r="BR166" s="9"/>
      <c r="BS166" s="9"/>
      <c r="BT166" s="41">
        <v>0</v>
      </c>
      <c r="BU166" s="7">
        <f t="shared" si="29"/>
        <v>377710</v>
      </c>
      <c r="BV166" s="43"/>
      <c r="BW166" s="41">
        <v>3300</v>
      </c>
      <c r="BX166" s="41"/>
      <c r="BY166" s="41"/>
      <c r="BZ166" s="41"/>
      <c r="CA166" s="41">
        <v>0</v>
      </c>
      <c r="CB166" s="7">
        <f t="shared" si="30"/>
        <v>3300</v>
      </c>
      <c r="CC166" s="43"/>
      <c r="CD166" s="41">
        <v>0</v>
      </c>
      <c r="CE166" s="41"/>
      <c r="CF166" s="41"/>
      <c r="CG166" s="7">
        <f t="shared" si="31"/>
        <v>0</v>
      </c>
      <c r="CH166" s="62"/>
      <c r="CI166" s="9"/>
      <c r="CJ166" s="41"/>
      <c r="CK166" s="41"/>
      <c r="CL166" s="41"/>
      <c r="CM166" s="41"/>
      <c r="CN166" s="41"/>
      <c r="CO166" s="7">
        <f t="shared" si="32"/>
        <v>0</v>
      </c>
      <c r="CP166" s="62"/>
      <c r="CQ166" s="41"/>
      <c r="CR166" s="41"/>
      <c r="CS166" s="7">
        <v>40050</v>
      </c>
      <c r="CT166" s="43"/>
      <c r="CU166" s="7">
        <v>4270</v>
      </c>
      <c r="CV166" s="10">
        <f t="shared" si="22"/>
        <v>457780</v>
      </c>
    </row>
    <row r="167" spans="1:100" x14ac:dyDescent="0.25">
      <c r="A167" s="348"/>
      <c r="B167" s="2" t="s">
        <v>110</v>
      </c>
      <c r="C167" s="40"/>
      <c r="D167" s="41"/>
      <c r="E167" s="43"/>
      <c r="F167" s="41">
        <v>0</v>
      </c>
      <c r="G167" s="42"/>
      <c r="H167" s="7">
        <f t="shared" si="23"/>
        <v>0</v>
      </c>
      <c r="I167" s="43">
        <v>0</v>
      </c>
      <c r="J167" s="41"/>
      <c r="K167" s="41"/>
      <c r="L167" s="41"/>
      <c r="M167" s="41"/>
      <c r="N167" s="41"/>
      <c r="O167" s="7">
        <f t="shared" si="24"/>
        <v>0</v>
      </c>
      <c r="P167" s="62"/>
      <c r="Q167" s="41">
        <v>8810</v>
      </c>
      <c r="R167" s="41"/>
      <c r="S167" s="41">
        <v>0</v>
      </c>
      <c r="T167" s="7">
        <f t="shared" si="25"/>
        <v>8810</v>
      </c>
      <c r="U167" s="43"/>
      <c r="V167" s="9"/>
      <c r="W167" s="7">
        <v>2360</v>
      </c>
      <c r="X167" s="43"/>
      <c r="Y167" s="9"/>
      <c r="Z167" s="9"/>
      <c r="AA167" s="9"/>
      <c r="AB167" s="9"/>
      <c r="AC167" s="9"/>
      <c r="AD167" s="41"/>
      <c r="AE167" s="9"/>
      <c r="AF167" s="9"/>
      <c r="AG167" s="9"/>
      <c r="AH167" s="9"/>
      <c r="AI167" s="9"/>
      <c r="AJ167" s="7">
        <v>13290</v>
      </c>
      <c r="AK167" s="41">
        <v>0</v>
      </c>
      <c r="AL167" s="7">
        <f t="shared" si="26"/>
        <v>0</v>
      </c>
      <c r="AM167" s="41">
        <v>0</v>
      </c>
      <c r="AN167" s="9">
        <v>0</v>
      </c>
      <c r="AO167" s="41"/>
      <c r="AP167" s="41">
        <v>6910</v>
      </c>
      <c r="AQ167" s="41"/>
      <c r="AR167" s="41"/>
      <c r="AS167" s="41"/>
      <c r="AT167" s="41"/>
      <c r="AU167" s="41">
        <v>0</v>
      </c>
      <c r="AV167" s="41"/>
      <c r="AW167" s="7">
        <f t="shared" si="27"/>
        <v>6910</v>
      </c>
      <c r="AX167" s="43"/>
      <c r="AY167" s="41"/>
      <c r="AZ167" s="41"/>
      <c r="BA167" s="41"/>
      <c r="BB167" s="41"/>
      <c r="BC167" s="41"/>
      <c r="BD167" s="41"/>
      <c r="BE167" s="7">
        <f t="shared" si="28"/>
        <v>0</v>
      </c>
      <c r="BF167" s="41">
        <v>0</v>
      </c>
      <c r="BG167" s="362">
        <v>120630</v>
      </c>
      <c r="BH167" s="363"/>
      <c r="BI167" s="364"/>
      <c r="BJ167" s="41"/>
      <c r="BK167" s="41">
        <v>12880</v>
      </c>
      <c r="BL167" s="41">
        <v>229620</v>
      </c>
      <c r="BM167" s="41"/>
      <c r="BN167" s="41"/>
      <c r="BO167" s="41"/>
      <c r="BP167" s="9"/>
      <c r="BQ167" s="41">
        <v>0</v>
      </c>
      <c r="BR167" s="9"/>
      <c r="BS167" s="9"/>
      <c r="BT167" s="41">
        <v>0</v>
      </c>
      <c r="BU167" s="7">
        <f t="shared" si="29"/>
        <v>363130</v>
      </c>
      <c r="BV167" s="43"/>
      <c r="BW167" s="41">
        <v>4530</v>
      </c>
      <c r="BX167" s="41"/>
      <c r="BY167" s="41"/>
      <c r="BZ167" s="41"/>
      <c r="CA167" s="41">
        <v>0</v>
      </c>
      <c r="CB167" s="7">
        <f t="shared" si="30"/>
        <v>4530</v>
      </c>
      <c r="CC167" s="43"/>
      <c r="CD167" s="41">
        <v>0</v>
      </c>
      <c r="CE167" s="41"/>
      <c r="CF167" s="41"/>
      <c r="CG167" s="7">
        <f t="shared" si="31"/>
        <v>0</v>
      </c>
      <c r="CH167" s="62"/>
      <c r="CI167" s="9"/>
      <c r="CJ167" s="41"/>
      <c r="CK167" s="41"/>
      <c r="CL167" s="41"/>
      <c r="CM167" s="41"/>
      <c r="CN167" s="41"/>
      <c r="CO167" s="7">
        <f t="shared" si="32"/>
        <v>0</v>
      </c>
      <c r="CP167" s="62"/>
      <c r="CQ167" s="41"/>
      <c r="CR167" s="41"/>
      <c r="CS167" s="7">
        <v>30390</v>
      </c>
      <c r="CT167" s="43"/>
      <c r="CU167" s="7">
        <v>4870</v>
      </c>
      <c r="CV167" s="10">
        <f t="shared" si="22"/>
        <v>434290</v>
      </c>
    </row>
    <row r="168" spans="1:100" x14ac:dyDescent="0.25">
      <c r="A168" s="348"/>
      <c r="B168" s="2" t="s">
        <v>111</v>
      </c>
      <c r="C168" s="40"/>
      <c r="D168" s="41"/>
      <c r="E168" s="43"/>
      <c r="F168" s="41">
        <v>0</v>
      </c>
      <c r="G168" s="42"/>
      <c r="H168" s="7">
        <f t="shared" si="23"/>
        <v>0</v>
      </c>
      <c r="I168" s="43">
        <v>0</v>
      </c>
      <c r="J168" s="41"/>
      <c r="K168" s="41"/>
      <c r="L168" s="41"/>
      <c r="M168" s="41"/>
      <c r="N168" s="41"/>
      <c r="O168" s="7">
        <f t="shared" si="24"/>
        <v>0</v>
      </c>
      <c r="P168" s="62"/>
      <c r="Q168" s="41">
        <v>8450</v>
      </c>
      <c r="R168" s="41"/>
      <c r="S168" s="41">
        <v>0</v>
      </c>
      <c r="T168" s="7">
        <f t="shared" si="25"/>
        <v>8450</v>
      </c>
      <c r="U168" s="43"/>
      <c r="V168" s="9"/>
      <c r="W168" s="7">
        <v>1670</v>
      </c>
      <c r="X168" s="43"/>
      <c r="Y168" s="9"/>
      <c r="Z168" s="9"/>
      <c r="AA168" s="9"/>
      <c r="AB168" s="9"/>
      <c r="AC168" s="9"/>
      <c r="AD168" s="41"/>
      <c r="AE168" s="9"/>
      <c r="AF168" s="9"/>
      <c r="AG168" s="9"/>
      <c r="AH168" s="9"/>
      <c r="AI168" s="9"/>
      <c r="AJ168" s="7">
        <v>19320</v>
      </c>
      <c r="AK168" s="41">
        <v>0</v>
      </c>
      <c r="AL168" s="7">
        <f t="shared" si="26"/>
        <v>0</v>
      </c>
      <c r="AM168" s="41">
        <v>0</v>
      </c>
      <c r="AN168" s="9">
        <v>0</v>
      </c>
      <c r="AO168" s="41"/>
      <c r="AP168" s="41">
        <v>5500</v>
      </c>
      <c r="AQ168" s="41"/>
      <c r="AR168" s="41"/>
      <c r="AS168" s="41"/>
      <c r="AT168" s="41"/>
      <c r="AU168" s="41">
        <v>0</v>
      </c>
      <c r="AV168" s="41"/>
      <c r="AW168" s="7">
        <f t="shared" si="27"/>
        <v>5500</v>
      </c>
      <c r="AX168" s="43"/>
      <c r="AY168" s="41"/>
      <c r="AZ168" s="41"/>
      <c r="BA168" s="41"/>
      <c r="BB168" s="41"/>
      <c r="BC168" s="41"/>
      <c r="BD168" s="41"/>
      <c r="BE168" s="7">
        <f t="shared" si="28"/>
        <v>0</v>
      </c>
      <c r="BF168" s="41">
        <v>0</v>
      </c>
      <c r="BG168" s="362">
        <v>114860</v>
      </c>
      <c r="BH168" s="363"/>
      <c r="BI168" s="364"/>
      <c r="BJ168" s="41"/>
      <c r="BK168" s="41">
        <v>13070</v>
      </c>
      <c r="BL168" s="41">
        <v>243350</v>
      </c>
      <c r="BM168" s="41"/>
      <c r="BN168" s="41"/>
      <c r="BO168" s="41"/>
      <c r="BP168" s="9"/>
      <c r="BQ168" s="41">
        <v>0</v>
      </c>
      <c r="BR168" s="9"/>
      <c r="BS168" s="9"/>
      <c r="BT168" s="41">
        <v>0</v>
      </c>
      <c r="BU168" s="7">
        <f t="shared" si="29"/>
        <v>371280</v>
      </c>
      <c r="BV168" s="43"/>
      <c r="BW168" s="41">
        <v>5670</v>
      </c>
      <c r="BX168" s="41"/>
      <c r="BY168" s="41"/>
      <c r="BZ168" s="41"/>
      <c r="CA168" s="41">
        <v>0</v>
      </c>
      <c r="CB168" s="7">
        <f t="shared" si="30"/>
        <v>5670</v>
      </c>
      <c r="CC168" s="43"/>
      <c r="CD168" s="41">
        <v>0</v>
      </c>
      <c r="CE168" s="41"/>
      <c r="CF168" s="41"/>
      <c r="CG168" s="7">
        <f t="shared" si="31"/>
        <v>0</v>
      </c>
      <c r="CH168" s="62"/>
      <c r="CI168" s="9"/>
      <c r="CJ168" s="41"/>
      <c r="CK168" s="41"/>
      <c r="CL168" s="41"/>
      <c r="CM168" s="41"/>
      <c r="CN168" s="41"/>
      <c r="CO168" s="7">
        <f t="shared" si="32"/>
        <v>0</v>
      </c>
      <c r="CP168" s="62"/>
      <c r="CQ168" s="41"/>
      <c r="CR168" s="41"/>
      <c r="CS168" s="7">
        <v>32850</v>
      </c>
      <c r="CT168" s="43"/>
      <c r="CU168" s="7">
        <v>5140</v>
      </c>
      <c r="CV168" s="10">
        <f t="shared" si="22"/>
        <v>449880</v>
      </c>
    </row>
    <row r="169" spans="1:100" ht="15.75" thickBot="1" x14ac:dyDescent="0.3">
      <c r="A169" s="349"/>
      <c r="B169" s="3" t="s">
        <v>112</v>
      </c>
      <c r="C169" s="44"/>
      <c r="D169" s="45"/>
      <c r="E169" s="47"/>
      <c r="F169" s="45">
        <v>0</v>
      </c>
      <c r="G169" s="46"/>
      <c r="H169" s="11">
        <f t="shared" si="23"/>
        <v>0</v>
      </c>
      <c r="I169" s="47">
        <v>0</v>
      </c>
      <c r="J169" s="45"/>
      <c r="K169" s="45"/>
      <c r="L169" s="45"/>
      <c r="M169" s="45"/>
      <c r="N169" s="45"/>
      <c r="O169" s="11">
        <f t="shared" si="24"/>
        <v>0</v>
      </c>
      <c r="P169" s="63"/>
      <c r="Q169" s="45">
        <v>8270</v>
      </c>
      <c r="R169" s="45"/>
      <c r="S169" s="45">
        <v>0</v>
      </c>
      <c r="T169" s="11">
        <f t="shared" si="25"/>
        <v>8270</v>
      </c>
      <c r="U169" s="47"/>
      <c r="V169" s="13"/>
      <c r="W169" s="11">
        <v>1000</v>
      </c>
      <c r="X169" s="47"/>
      <c r="Y169" s="13"/>
      <c r="Z169" s="13"/>
      <c r="AA169" s="13"/>
      <c r="AB169" s="13"/>
      <c r="AC169" s="13"/>
      <c r="AD169" s="45"/>
      <c r="AE169" s="13"/>
      <c r="AF169" s="13"/>
      <c r="AG169" s="13"/>
      <c r="AH169" s="13"/>
      <c r="AI169" s="13"/>
      <c r="AJ169" s="11">
        <v>19000</v>
      </c>
      <c r="AK169" s="45">
        <v>0</v>
      </c>
      <c r="AL169" s="11">
        <f t="shared" si="26"/>
        <v>0</v>
      </c>
      <c r="AM169" s="45">
        <v>0</v>
      </c>
      <c r="AN169" s="13">
        <v>0</v>
      </c>
      <c r="AO169" s="45"/>
      <c r="AP169" s="45">
        <v>2000</v>
      </c>
      <c r="AQ169" s="45"/>
      <c r="AR169" s="45"/>
      <c r="AS169" s="45"/>
      <c r="AT169" s="45"/>
      <c r="AU169" s="45">
        <v>0</v>
      </c>
      <c r="AV169" s="45"/>
      <c r="AW169" s="11">
        <f t="shared" si="27"/>
        <v>2000</v>
      </c>
      <c r="AX169" s="47"/>
      <c r="AY169" s="45"/>
      <c r="AZ169" s="45"/>
      <c r="BA169" s="45"/>
      <c r="BB169" s="45"/>
      <c r="BC169" s="45"/>
      <c r="BD169" s="45"/>
      <c r="BE169" s="11">
        <f t="shared" si="28"/>
        <v>0</v>
      </c>
      <c r="BF169" s="45">
        <v>0</v>
      </c>
      <c r="BG169" s="365">
        <v>104000</v>
      </c>
      <c r="BH169" s="366"/>
      <c r="BI169" s="367"/>
      <c r="BJ169" s="45"/>
      <c r="BK169" s="45">
        <v>16000</v>
      </c>
      <c r="BL169" s="45">
        <v>200000</v>
      </c>
      <c r="BM169" s="45"/>
      <c r="BN169" s="45"/>
      <c r="BO169" s="45"/>
      <c r="BP169" s="13"/>
      <c r="BQ169" s="45">
        <v>0</v>
      </c>
      <c r="BR169" s="13"/>
      <c r="BS169" s="13"/>
      <c r="BT169" s="45">
        <v>0</v>
      </c>
      <c r="BU169" s="11">
        <f t="shared" si="29"/>
        <v>320000</v>
      </c>
      <c r="BV169" s="47"/>
      <c r="BW169" s="45">
        <v>5460</v>
      </c>
      <c r="BX169" s="45"/>
      <c r="BY169" s="45"/>
      <c r="BZ169" s="45"/>
      <c r="CA169" s="45">
        <v>0</v>
      </c>
      <c r="CB169" s="11">
        <f t="shared" si="30"/>
        <v>5460</v>
      </c>
      <c r="CC169" s="47"/>
      <c r="CD169" s="45">
        <v>0</v>
      </c>
      <c r="CE169" s="45"/>
      <c r="CF169" s="45"/>
      <c r="CG169" s="11">
        <f t="shared" si="31"/>
        <v>0</v>
      </c>
      <c r="CH169" s="63"/>
      <c r="CI169" s="13"/>
      <c r="CJ169" s="45"/>
      <c r="CK169" s="45"/>
      <c r="CL169" s="45"/>
      <c r="CM169" s="45"/>
      <c r="CN169" s="45"/>
      <c r="CO169" s="11">
        <f t="shared" si="32"/>
        <v>0</v>
      </c>
      <c r="CP169" s="63"/>
      <c r="CQ169" s="45"/>
      <c r="CR169" s="45"/>
      <c r="CS169" s="11">
        <v>40000</v>
      </c>
      <c r="CT169" s="47"/>
      <c r="CU169" s="11">
        <v>4470</v>
      </c>
      <c r="CV169" s="15">
        <f t="shared" si="22"/>
        <v>400200</v>
      </c>
    </row>
    <row r="170" spans="1:100" ht="15" customHeight="1" x14ac:dyDescent="0.25">
      <c r="A170" s="347" t="s">
        <v>163</v>
      </c>
      <c r="B170" s="33" t="s">
        <v>101</v>
      </c>
      <c r="C170" s="34"/>
      <c r="D170" s="35"/>
      <c r="E170" s="52"/>
      <c r="F170" s="35">
        <v>0</v>
      </c>
      <c r="G170" s="36"/>
      <c r="H170" s="20">
        <f t="shared" si="23"/>
        <v>0</v>
      </c>
      <c r="I170" s="52">
        <v>0</v>
      </c>
      <c r="J170" s="35"/>
      <c r="K170" s="35"/>
      <c r="L170" s="35"/>
      <c r="M170" s="35"/>
      <c r="N170" s="35"/>
      <c r="O170" s="20">
        <f t="shared" si="24"/>
        <v>0</v>
      </c>
      <c r="P170" s="61"/>
      <c r="Q170" s="35">
        <v>8630</v>
      </c>
      <c r="R170" s="35"/>
      <c r="S170" s="35">
        <v>0</v>
      </c>
      <c r="T170" s="20">
        <f t="shared" si="25"/>
        <v>8630</v>
      </c>
      <c r="U170" s="52"/>
      <c r="V170" s="22"/>
      <c r="W170" s="20">
        <v>3830</v>
      </c>
      <c r="X170" s="52"/>
      <c r="Y170" s="22"/>
      <c r="Z170" s="22"/>
      <c r="AA170" s="22"/>
      <c r="AB170" s="22"/>
      <c r="AC170" s="22"/>
      <c r="AD170" s="35"/>
      <c r="AE170" s="22"/>
      <c r="AF170" s="22"/>
      <c r="AG170" s="22"/>
      <c r="AH170" s="22"/>
      <c r="AI170" s="22"/>
      <c r="AJ170" s="20">
        <v>15640</v>
      </c>
      <c r="AK170" s="35">
        <v>0</v>
      </c>
      <c r="AL170" s="20">
        <f t="shared" si="26"/>
        <v>0</v>
      </c>
      <c r="AM170" s="35">
        <v>0</v>
      </c>
      <c r="AN170" s="22">
        <v>0</v>
      </c>
      <c r="AO170" s="35"/>
      <c r="AP170" s="35">
        <v>11010</v>
      </c>
      <c r="AQ170" s="35"/>
      <c r="AR170" s="35"/>
      <c r="AS170" s="35"/>
      <c r="AT170" s="35"/>
      <c r="AU170" s="35">
        <v>0</v>
      </c>
      <c r="AV170" s="35"/>
      <c r="AW170" s="20">
        <f t="shared" si="27"/>
        <v>11010</v>
      </c>
      <c r="AX170" s="52"/>
      <c r="AY170" s="35"/>
      <c r="AZ170" s="35"/>
      <c r="BA170" s="35"/>
      <c r="BB170" s="35"/>
      <c r="BC170" s="35"/>
      <c r="BD170" s="35"/>
      <c r="BE170" s="20">
        <f t="shared" si="28"/>
        <v>0</v>
      </c>
      <c r="BF170" s="35">
        <v>0</v>
      </c>
      <c r="BG170" s="359">
        <v>97290</v>
      </c>
      <c r="BH170" s="360"/>
      <c r="BI170" s="361"/>
      <c r="BJ170" s="35"/>
      <c r="BK170" s="35">
        <v>15210</v>
      </c>
      <c r="BL170" s="35">
        <v>172680</v>
      </c>
      <c r="BM170" s="35"/>
      <c r="BN170" s="35"/>
      <c r="BO170" s="35"/>
      <c r="BP170" s="22"/>
      <c r="BQ170" s="35">
        <v>0</v>
      </c>
      <c r="BR170" s="22"/>
      <c r="BS170" s="22"/>
      <c r="BT170" s="35">
        <v>0</v>
      </c>
      <c r="BU170" s="20">
        <f t="shared" si="29"/>
        <v>285180</v>
      </c>
      <c r="BV170" s="52"/>
      <c r="BW170" s="35">
        <v>4590</v>
      </c>
      <c r="BX170" s="35"/>
      <c r="BY170" s="35"/>
      <c r="BZ170" s="35"/>
      <c r="CA170" s="35">
        <v>0</v>
      </c>
      <c r="CB170" s="20">
        <f t="shared" si="30"/>
        <v>4590</v>
      </c>
      <c r="CC170" s="52"/>
      <c r="CD170" s="35">
        <v>0</v>
      </c>
      <c r="CE170" s="35"/>
      <c r="CF170" s="35"/>
      <c r="CG170" s="20">
        <f t="shared" si="31"/>
        <v>0</v>
      </c>
      <c r="CH170" s="61"/>
      <c r="CI170" s="22"/>
      <c r="CJ170" s="35"/>
      <c r="CK170" s="35"/>
      <c r="CL170" s="35"/>
      <c r="CM170" s="35"/>
      <c r="CN170" s="35"/>
      <c r="CO170" s="20">
        <f t="shared" si="32"/>
        <v>0</v>
      </c>
      <c r="CP170" s="61"/>
      <c r="CQ170" s="35"/>
      <c r="CR170" s="35"/>
      <c r="CS170" s="20">
        <v>42900</v>
      </c>
      <c r="CT170" s="52"/>
      <c r="CU170" s="20">
        <v>5880</v>
      </c>
      <c r="CV170" s="23">
        <f>+H170+O170+T170+W170+AJ170+AL170+AW170+BE170+BU170+CB170+CG170+CO170+CS170+CU170</f>
        <v>377660</v>
      </c>
    </row>
    <row r="171" spans="1:100" x14ac:dyDescent="0.25">
      <c r="A171" s="348"/>
      <c r="B171" s="2" t="s">
        <v>102</v>
      </c>
      <c r="C171" s="40"/>
      <c r="D171" s="41"/>
      <c r="E171" s="43"/>
      <c r="F171" s="41">
        <v>0</v>
      </c>
      <c r="G171" s="42"/>
      <c r="H171" s="7">
        <f t="shared" si="23"/>
        <v>0</v>
      </c>
      <c r="I171" s="43">
        <v>0</v>
      </c>
      <c r="J171" s="41"/>
      <c r="K171" s="41"/>
      <c r="L171" s="41"/>
      <c r="M171" s="41"/>
      <c r="N171" s="41"/>
      <c r="O171" s="7">
        <f t="shared" si="24"/>
        <v>0</v>
      </c>
      <c r="P171" s="62"/>
      <c r="Q171" s="41">
        <v>6350</v>
      </c>
      <c r="R171" s="41"/>
      <c r="S171" s="41">
        <v>0</v>
      </c>
      <c r="T171" s="7">
        <f t="shared" si="25"/>
        <v>6350</v>
      </c>
      <c r="U171" s="43"/>
      <c r="V171" s="9"/>
      <c r="W171" s="7">
        <v>4660</v>
      </c>
      <c r="X171" s="43"/>
      <c r="Y171" s="9"/>
      <c r="Z171" s="9"/>
      <c r="AA171" s="9"/>
      <c r="AB171" s="9"/>
      <c r="AC171" s="9"/>
      <c r="AD171" s="41"/>
      <c r="AE171" s="9"/>
      <c r="AF171" s="9"/>
      <c r="AG171" s="9"/>
      <c r="AH171" s="9"/>
      <c r="AI171" s="9"/>
      <c r="AJ171" s="7">
        <v>17320</v>
      </c>
      <c r="AK171" s="41">
        <v>0</v>
      </c>
      <c r="AL171" s="7">
        <f t="shared" si="26"/>
        <v>0</v>
      </c>
      <c r="AM171" s="41">
        <v>0</v>
      </c>
      <c r="AN171" s="9">
        <v>0</v>
      </c>
      <c r="AO171" s="41"/>
      <c r="AP171" s="41">
        <v>5860</v>
      </c>
      <c r="AQ171" s="41"/>
      <c r="AR171" s="41"/>
      <c r="AS171" s="41"/>
      <c r="AT171" s="41"/>
      <c r="AU171" s="41">
        <v>0</v>
      </c>
      <c r="AV171" s="41"/>
      <c r="AW171" s="7">
        <f t="shared" si="27"/>
        <v>5860</v>
      </c>
      <c r="AX171" s="43"/>
      <c r="AY171" s="41"/>
      <c r="AZ171" s="41"/>
      <c r="BA171" s="41"/>
      <c r="BB171" s="41"/>
      <c r="BC171" s="41"/>
      <c r="BD171" s="41"/>
      <c r="BE171" s="7">
        <f t="shared" si="28"/>
        <v>0</v>
      </c>
      <c r="BF171" s="41">
        <v>0</v>
      </c>
      <c r="BG171" s="362">
        <v>104420</v>
      </c>
      <c r="BH171" s="363"/>
      <c r="BI171" s="364"/>
      <c r="BJ171" s="41"/>
      <c r="BK171" s="41">
        <v>12210</v>
      </c>
      <c r="BL171" s="41">
        <v>178270</v>
      </c>
      <c r="BM171" s="41"/>
      <c r="BN171" s="41"/>
      <c r="BO171" s="41"/>
      <c r="BP171" s="9"/>
      <c r="BQ171" s="41">
        <v>0</v>
      </c>
      <c r="BR171" s="9"/>
      <c r="BS171" s="9"/>
      <c r="BT171" s="41">
        <v>0</v>
      </c>
      <c r="BU171" s="7">
        <f t="shared" si="29"/>
        <v>294900</v>
      </c>
      <c r="BV171" s="43"/>
      <c r="BW171" s="41">
        <v>4440</v>
      </c>
      <c r="BX171" s="41"/>
      <c r="BY171" s="41"/>
      <c r="BZ171" s="41"/>
      <c r="CA171" s="41">
        <v>0</v>
      </c>
      <c r="CB171" s="7">
        <f t="shared" si="30"/>
        <v>4440</v>
      </c>
      <c r="CC171" s="43"/>
      <c r="CD171" s="41">
        <v>0</v>
      </c>
      <c r="CE171" s="41"/>
      <c r="CF171" s="41"/>
      <c r="CG171" s="7">
        <f t="shared" si="31"/>
        <v>0</v>
      </c>
      <c r="CH171" s="62"/>
      <c r="CI171" s="9"/>
      <c r="CJ171" s="41"/>
      <c r="CK171" s="41"/>
      <c r="CL171" s="41"/>
      <c r="CM171" s="41"/>
      <c r="CN171" s="41"/>
      <c r="CO171" s="7">
        <f t="shared" si="32"/>
        <v>0</v>
      </c>
      <c r="CP171" s="62"/>
      <c r="CQ171" s="41"/>
      <c r="CR171" s="41"/>
      <c r="CS171" s="7">
        <v>38700</v>
      </c>
      <c r="CT171" s="43"/>
      <c r="CU171" s="7">
        <v>4870</v>
      </c>
      <c r="CV171" s="10">
        <f t="shared" si="22"/>
        <v>377100</v>
      </c>
    </row>
    <row r="172" spans="1:100" x14ac:dyDescent="0.25">
      <c r="A172" s="348"/>
      <c r="B172" s="2" t="s">
        <v>103</v>
      </c>
      <c r="C172" s="40"/>
      <c r="D172" s="41"/>
      <c r="E172" s="43"/>
      <c r="F172" s="41">
        <v>0</v>
      </c>
      <c r="G172" s="42"/>
      <c r="H172" s="7">
        <f t="shared" si="23"/>
        <v>0</v>
      </c>
      <c r="I172" s="43">
        <v>0</v>
      </c>
      <c r="J172" s="41"/>
      <c r="K172" s="41"/>
      <c r="L172" s="41"/>
      <c r="M172" s="41"/>
      <c r="N172" s="41"/>
      <c r="O172" s="7">
        <f t="shared" si="24"/>
        <v>0</v>
      </c>
      <c r="P172" s="62"/>
      <c r="Q172" s="41">
        <v>6430</v>
      </c>
      <c r="R172" s="41"/>
      <c r="S172" s="41">
        <v>0</v>
      </c>
      <c r="T172" s="7">
        <f t="shared" si="25"/>
        <v>6430</v>
      </c>
      <c r="U172" s="43"/>
      <c r="V172" s="9"/>
      <c r="W172" s="7">
        <v>5340</v>
      </c>
      <c r="X172" s="43"/>
      <c r="Y172" s="9"/>
      <c r="Z172" s="9"/>
      <c r="AA172" s="9"/>
      <c r="AB172" s="9"/>
      <c r="AC172" s="9"/>
      <c r="AD172" s="41"/>
      <c r="AE172" s="9"/>
      <c r="AF172" s="9"/>
      <c r="AG172" s="9"/>
      <c r="AH172" s="9"/>
      <c r="AI172" s="9"/>
      <c r="AJ172" s="7">
        <v>14780</v>
      </c>
      <c r="AK172" s="41">
        <v>0</v>
      </c>
      <c r="AL172" s="7">
        <f t="shared" si="26"/>
        <v>0</v>
      </c>
      <c r="AM172" s="41">
        <v>0</v>
      </c>
      <c r="AN172" s="9">
        <v>0</v>
      </c>
      <c r="AO172" s="41"/>
      <c r="AP172" s="41">
        <v>5140</v>
      </c>
      <c r="AQ172" s="41"/>
      <c r="AR172" s="41"/>
      <c r="AS172" s="41"/>
      <c r="AT172" s="41"/>
      <c r="AU172" s="41">
        <v>0</v>
      </c>
      <c r="AV172" s="41"/>
      <c r="AW172" s="7">
        <f t="shared" si="27"/>
        <v>5140</v>
      </c>
      <c r="AX172" s="43"/>
      <c r="AY172" s="41"/>
      <c r="AZ172" s="41"/>
      <c r="BA172" s="41"/>
      <c r="BB172" s="41"/>
      <c r="BC172" s="41"/>
      <c r="BD172" s="41"/>
      <c r="BE172" s="7">
        <f t="shared" si="28"/>
        <v>0</v>
      </c>
      <c r="BF172" s="41">
        <v>0</v>
      </c>
      <c r="BG172" s="362">
        <v>120490</v>
      </c>
      <c r="BH172" s="363"/>
      <c r="BI172" s="364"/>
      <c r="BJ172" s="41"/>
      <c r="BK172" s="41">
        <v>16270</v>
      </c>
      <c r="BL172" s="41">
        <v>236810</v>
      </c>
      <c r="BM172" s="41"/>
      <c r="BN172" s="41"/>
      <c r="BO172" s="41"/>
      <c r="BP172" s="9"/>
      <c r="BQ172" s="41">
        <v>0</v>
      </c>
      <c r="BR172" s="9"/>
      <c r="BS172" s="9"/>
      <c r="BT172" s="41">
        <v>0</v>
      </c>
      <c r="BU172" s="7">
        <f t="shared" si="29"/>
        <v>373570</v>
      </c>
      <c r="BV172" s="43"/>
      <c r="BW172" s="41">
        <v>4830</v>
      </c>
      <c r="BX172" s="41"/>
      <c r="BY172" s="41"/>
      <c r="BZ172" s="41"/>
      <c r="CA172" s="41">
        <v>0</v>
      </c>
      <c r="CB172" s="7">
        <f t="shared" si="30"/>
        <v>4830</v>
      </c>
      <c r="CC172" s="43"/>
      <c r="CD172" s="41">
        <v>0</v>
      </c>
      <c r="CE172" s="41"/>
      <c r="CF172" s="41"/>
      <c r="CG172" s="7">
        <f t="shared" si="31"/>
        <v>0</v>
      </c>
      <c r="CH172" s="62"/>
      <c r="CI172" s="9"/>
      <c r="CJ172" s="41"/>
      <c r="CK172" s="41"/>
      <c r="CL172" s="41"/>
      <c r="CM172" s="41"/>
      <c r="CN172" s="41"/>
      <c r="CO172" s="7">
        <f t="shared" si="32"/>
        <v>0</v>
      </c>
      <c r="CP172" s="62"/>
      <c r="CQ172" s="41"/>
      <c r="CR172" s="41"/>
      <c r="CS172" s="7">
        <v>50650</v>
      </c>
      <c r="CT172" s="43"/>
      <c r="CU172" s="7">
        <v>5660</v>
      </c>
      <c r="CV172" s="10">
        <f t="shared" si="22"/>
        <v>466400</v>
      </c>
    </row>
    <row r="173" spans="1:100" x14ac:dyDescent="0.25">
      <c r="A173" s="348"/>
      <c r="B173" s="2" t="s">
        <v>104</v>
      </c>
      <c r="C173" s="40"/>
      <c r="D173" s="41"/>
      <c r="E173" s="43"/>
      <c r="F173" s="41">
        <v>0</v>
      </c>
      <c r="G173" s="42"/>
      <c r="H173" s="7">
        <f t="shared" si="23"/>
        <v>0</v>
      </c>
      <c r="I173" s="43">
        <v>0</v>
      </c>
      <c r="J173" s="41"/>
      <c r="K173" s="41"/>
      <c r="L173" s="41"/>
      <c r="M173" s="41"/>
      <c r="N173" s="41"/>
      <c r="O173" s="7">
        <f t="shared" si="24"/>
        <v>0</v>
      </c>
      <c r="P173" s="62"/>
      <c r="Q173" s="41">
        <v>8550</v>
      </c>
      <c r="R173" s="41"/>
      <c r="S173" s="41">
        <v>0</v>
      </c>
      <c r="T173" s="7">
        <f t="shared" si="25"/>
        <v>8550</v>
      </c>
      <c r="U173" s="43"/>
      <c r="V173" s="9"/>
      <c r="W173" s="7">
        <v>6090</v>
      </c>
      <c r="X173" s="43"/>
      <c r="Y173" s="9"/>
      <c r="Z173" s="9"/>
      <c r="AA173" s="9"/>
      <c r="AB173" s="9"/>
      <c r="AC173" s="9"/>
      <c r="AD173" s="41"/>
      <c r="AE173" s="9"/>
      <c r="AF173" s="9"/>
      <c r="AG173" s="9"/>
      <c r="AH173" s="9"/>
      <c r="AI173" s="9"/>
      <c r="AJ173" s="7">
        <v>19100</v>
      </c>
      <c r="AK173" s="41">
        <v>0</v>
      </c>
      <c r="AL173" s="7">
        <f t="shared" si="26"/>
        <v>0</v>
      </c>
      <c r="AM173" s="41">
        <v>0</v>
      </c>
      <c r="AN173" s="9">
        <v>0</v>
      </c>
      <c r="AO173" s="41"/>
      <c r="AP173" s="41">
        <v>5230</v>
      </c>
      <c r="AQ173" s="41"/>
      <c r="AR173" s="41"/>
      <c r="AS173" s="41"/>
      <c r="AT173" s="41"/>
      <c r="AU173" s="41">
        <v>0</v>
      </c>
      <c r="AV173" s="41"/>
      <c r="AW173" s="7">
        <f t="shared" si="27"/>
        <v>5230</v>
      </c>
      <c r="AX173" s="43"/>
      <c r="AY173" s="41"/>
      <c r="AZ173" s="41"/>
      <c r="BA173" s="41"/>
      <c r="BB173" s="41"/>
      <c r="BC173" s="41"/>
      <c r="BD173" s="41"/>
      <c r="BE173" s="7">
        <f t="shared" si="28"/>
        <v>0</v>
      </c>
      <c r="BF173" s="41">
        <v>0</v>
      </c>
      <c r="BG173" s="362">
        <v>119360</v>
      </c>
      <c r="BH173" s="363"/>
      <c r="BI173" s="364"/>
      <c r="BJ173" s="41"/>
      <c r="BK173" s="41">
        <v>16000</v>
      </c>
      <c r="BL173" s="41">
        <v>246940</v>
      </c>
      <c r="BM173" s="41"/>
      <c r="BN173" s="41"/>
      <c r="BO173" s="41"/>
      <c r="BP173" s="9"/>
      <c r="BQ173" s="41">
        <v>0</v>
      </c>
      <c r="BR173" s="9"/>
      <c r="BS173" s="9"/>
      <c r="BT173" s="41">
        <v>0</v>
      </c>
      <c r="BU173" s="7">
        <f t="shared" si="29"/>
        <v>382300</v>
      </c>
      <c r="BV173" s="43"/>
      <c r="BW173" s="41">
        <v>4440</v>
      </c>
      <c r="BX173" s="41"/>
      <c r="BY173" s="41"/>
      <c r="BZ173" s="41"/>
      <c r="CA173" s="41">
        <v>0</v>
      </c>
      <c r="CB173" s="7">
        <f t="shared" si="30"/>
        <v>4440</v>
      </c>
      <c r="CC173" s="43"/>
      <c r="CD173" s="41">
        <v>0</v>
      </c>
      <c r="CE173" s="41"/>
      <c r="CF173" s="41"/>
      <c r="CG173" s="7">
        <f t="shared" si="31"/>
        <v>0</v>
      </c>
      <c r="CH173" s="62"/>
      <c r="CI173" s="9"/>
      <c r="CJ173" s="41"/>
      <c r="CK173" s="41"/>
      <c r="CL173" s="41"/>
      <c r="CM173" s="41"/>
      <c r="CN173" s="41"/>
      <c r="CO173" s="7">
        <f t="shared" si="32"/>
        <v>0</v>
      </c>
      <c r="CP173" s="62"/>
      <c r="CQ173" s="41"/>
      <c r="CR173" s="41"/>
      <c r="CS173" s="7">
        <v>28470</v>
      </c>
      <c r="CT173" s="43"/>
      <c r="CU173" s="7">
        <v>5820</v>
      </c>
      <c r="CV173" s="10">
        <f t="shared" si="22"/>
        <v>460000</v>
      </c>
    </row>
    <row r="174" spans="1:100" x14ac:dyDescent="0.25">
      <c r="A174" s="348"/>
      <c r="B174" s="2" t="s">
        <v>105</v>
      </c>
      <c r="C174" s="40"/>
      <c r="D174" s="41"/>
      <c r="E174" s="43"/>
      <c r="F174" s="41">
        <v>0</v>
      </c>
      <c r="G174" s="42"/>
      <c r="H174" s="7">
        <f t="shared" si="23"/>
        <v>0</v>
      </c>
      <c r="I174" s="43">
        <v>0</v>
      </c>
      <c r="J174" s="41"/>
      <c r="K174" s="41"/>
      <c r="L174" s="41"/>
      <c r="M174" s="41"/>
      <c r="N174" s="41"/>
      <c r="O174" s="7">
        <f t="shared" si="24"/>
        <v>0</v>
      </c>
      <c r="P174" s="62"/>
      <c r="Q174" s="41">
        <v>9470</v>
      </c>
      <c r="R174" s="41"/>
      <c r="S174" s="41">
        <v>0</v>
      </c>
      <c r="T174" s="7">
        <f t="shared" si="25"/>
        <v>9470</v>
      </c>
      <c r="U174" s="43"/>
      <c r="V174" s="9"/>
      <c r="W174" s="7">
        <v>6730</v>
      </c>
      <c r="X174" s="43"/>
      <c r="Y174" s="9"/>
      <c r="Z174" s="9"/>
      <c r="AA174" s="9"/>
      <c r="AB174" s="9"/>
      <c r="AC174" s="9"/>
      <c r="AD174" s="41"/>
      <c r="AE174" s="9"/>
      <c r="AF174" s="9"/>
      <c r="AG174" s="9"/>
      <c r="AH174" s="9"/>
      <c r="AI174" s="9"/>
      <c r="AJ174" s="7">
        <v>15870</v>
      </c>
      <c r="AK174" s="41">
        <v>0</v>
      </c>
      <c r="AL174" s="7">
        <f t="shared" si="26"/>
        <v>0</v>
      </c>
      <c r="AM174" s="41">
        <v>0</v>
      </c>
      <c r="AN174" s="9">
        <v>0</v>
      </c>
      <c r="AO174" s="41"/>
      <c r="AP174" s="41">
        <v>7420</v>
      </c>
      <c r="AQ174" s="41"/>
      <c r="AR174" s="41"/>
      <c r="AS174" s="41"/>
      <c r="AT174" s="41"/>
      <c r="AU174" s="41">
        <v>0</v>
      </c>
      <c r="AV174" s="41"/>
      <c r="AW174" s="7">
        <f t="shared" si="27"/>
        <v>7420</v>
      </c>
      <c r="AX174" s="43"/>
      <c r="AY174" s="41"/>
      <c r="AZ174" s="41"/>
      <c r="BA174" s="41"/>
      <c r="BB174" s="41"/>
      <c r="BC174" s="41"/>
      <c r="BD174" s="41"/>
      <c r="BE174" s="7">
        <f t="shared" si="28"/>
        <v>0</v>
      </c>
      <c r="BF174" s="41">
        <v>0</v>
      </c>
      <c r="BG174" s="362">
        <v>110250</v>
      </c>
      <c r="BH174" s="363"/>
      <c r="BI174" s="364"/>
      <c r="BJ174" s="41"/>
      <c r="BK174" s="41">
        <v>14730</v>
      </c>
      <c r="BL174" s="41">
        <v>224950</v>
      </c>
      <c r="BM174" s="41"/>
      <c r="BN174" s="41"/>
      <c r="BO174" s="41"/>
      <c r="BP174" s="9"/>
      <c r="BQ174" s="41">
        <v>0</v>
      </c>
      <c r="BR174" s="9"/>
      <c r="BS174" s="9"/>
      <c r="BT174" s="41">
        <v>0</v>
      </c>
      <c r="BU174" s="7">
        <f t="shared" si="29"/>
        <v>349930</v>
      </c>
      <c r="BV174" s="43"/>
      <c r="BW174" s="41">
        <v>3990</v>
      </c>
      <c r="BX174" s="41"/>
      <c r="BY174" s="41"/>
      <c r="BZ174" s="41"/>
      <c r="CA174" s="41">
        <v>0</v>
      </c>
      <c r="CB174" s="7">
        <f t="shared" si="30"/>
        <v>3990</v>
      </c>
      <c r="CC174" s="43"/>
      <c r="CD174" s="41">
        <v>0</v>
      </c>
      <c r="CE174" s="41"/>
      <c r="CF174" s="41"/>
      <c r="CG174" s="7">
        <f t="shared" si="31"/>
        <v>0</v>
      </c>
      <c r="CH174" s="62"/>
      <c r="CI174" s="9"/>
      <c r="CJ174" s="41"/>
      <c r="CK174" s="41"/>
      <c r="CL174" s="41"/>
      <c r="CM174" s="41"/>
      <c r="CN174" s="41"/>
      <c r="CO174" s="7">
        <f t="shared" si="32"/>
        <v>0</v>
      </c>
      <c r="CP174" s="62"/>
      <c r="CQ174" s="41"/>
      <c r="CR174" s="41"/>
      <c r="CS174" s="7">
        <v>32440</v>
      </c>
      <c r="CT174" s="43"/>
      <c r="CU174" s="7">
        <v>5150</v>
      </c>
      <c r="CV174" s="10">
        <f t="shared" si="22"/>
        <v>431000</v>
      </c>
    </row>
    <row r="175" spans="1:100" x14ac:dyDescent="0.25">
      <c r="A175" s="348"/>
      <c r="B175" s="2" t="s">
        <v>106</v>
      </c>
      <c r="C175" s="40"/>
      <c r="D175" s="41"/>
      <c r="E175" s="43"/>
      <c r="F175" s="41">
        <v>0</v>
      </c>
      <c r="G175" s="42"/>
      <c r="H175" s="7">
        <f t="shared" si="23"/>
        <v>0</v>
      </c>
      <c r="I175" s="43">
        <v>0</v>
      </c>
      <c r="J175" s="41"/>
      <c r="K175" s="41"/>
      <c r="L175" s="41"/>
      <c r="M175" s="41"/>
      <c r="N175" s="41"/>
      <c r="O175" s="7">
        <f t="shared" si="24"/>
        <v>0</v>
      </c>
      <c r="P175" s="62"/>
      <c r="Q175" s="41">
        <v>8210</v>
      </c>
      <c r="R175" s="41"/>
      <c r="S175" s="41">
        <v>0</v>
      </c>
      <c r="T175" s="7">
        <f t="shared" si="25"/>
        <v>8210</v>
      </c>
      <c r="U175" s="43"/>
      <c r="V175" s="9"/>
      <c r="W175" s="7">
        <v>5450</v>
      </c>
      <c r="X175" s="43"/>
      <c r="Y175" s="9"/>
      <c r="Z175" s="9"/>
      <c r="AA175" s="9"/>
      <c r="AB175" s="9"/>
      <c r="AC175" s="9"/>
      <c r="AD175" s="41"/>
      <c r="AE175" s="9"/>
      <c r="AF175" s="9"/>
      <c r="AG175" s="9"/>
      <c r="AH175" s="9"/>
      <c r="AI175" s="9"/>
      <c r="AJ175" s="7">
        <v>18410</v>
      </c>
      <c r="AK175" s="41">
        <v>0</v>
      </c>
      <c r="AL175" s="7">
        <f t="shared" si="26"/>
        <v>0</v>
      </c>
      <c r="AM175" s="41">
        <v>0</v>
      </c>
      <c r="AN175" s="9">
        <v>0</v>
      </c>
      <c r="AO175" s="41"/>
      <c r="AP175" s="41">
        <v>3520</v>
      </c>
      <c r="AQ175" s="41"/>
      <c r="AR175" s="41"/>
      <c r="AS175" s="41"/>
      <c r="AT175" s="41"/>
      <c r="AU175" s="41">
        <v>0</v>
      </c>
      <c r="AV175" s="41"/>
      <c r="AW175" s="7">
        <f t="shared" si="27"/>
        <v>3520</v>
      </c>
      <c r="AX175" s="43"/>
      <c r="AY175" s="41"/>
      <c r="AZ175" s="41"/>
      <c r="BA175" s="41"/>
      <c r="BB175" s="41"/>
      <c r="BC175" s="41"/>
      <c r="BD175" s="41"/>
      <c r="BE175" s="7">
        <f t="shared" si="28"/>
        <v>0</v>
      </c>
      <c r="BF175" s="41">
        <v>0</v>
      </c>
      <c r="BG175" s="362">
        <v>119610</v>
      </c>
      <c r="BH175" s="363"/>
      <c r="BI175" s="364"/>
      <c r="BJ175" s="41"/>
      <c r="BK175" s="41">
        <v>13590</v>
      </c>
      <c r="BL175" s="41">
        <v>247590</v>
      </c>
      <c r="BM175" s="41"/>
      <c r="BN175" s="41"/>
      <c r="BO175" s="41"/>
      <c r="BP175" s="9"/>
      <c r="BQ175" s="41">
        <v>0</v>
      </c>
      <c r="BR175" s="9"/>
      <c r="BS175" s="9"/>
      <c r="BT175" s="41">
        <v>0</v>
      </c>
      <c r="BU175" s="7">
        <f t="shared" si="29"/>
        <v>380790</v>
      </c>
      <c r="BV175" s="43"/>
      <c r="BW175" s="41">
        <v>4320</v>
      </c>
      <c r="BX175" s="41"/>
      <c r="BY175" s="41"/>
      <c r="BZ175" s="41"/>
      <c r="CA175" s="41">
        <v>0</v>
      </c>
      <c r="CB175" s="7">
        <f t="shared" si="30"/>
        <v>4320</v>
      </c>
      <c r="CC175" s="43"/>
      <c r="CD175" s="41">
        <v>0</v>
      </c>
      <c r="CE175" s="41"/>
      <c r="CF175" s="41"/>
      <c r="CG175" s="7">
        <f t="shared" si="31"/>
        <v>0</v>
      </c>
      <c r="CH175" s="62"/>
      <c r="CI175" s="9"/>
      <c r="CJ175" s="41"/>
      <c r="CK175" s="41"/>
      <c r="CL175" s="41"/>
      <c r="CM175" s="41"/>
      <c r="CN175" s="41"/>
      <c r="CO175" s="7">
        <f t="shared" si="32"/>
        <v>0</v>
      </c>
      <c r="CP175" s="62"/>
      <c r="CQ175" s="41"/>
      <c r="CR175" s="41"/>
      <c r="CS175" s="7">
        <v>37930</v>
      </c>
      <c r="CT175" s="43"/>
      <c r="CU175" s="7">
        <v>4670</v>
      </c>
      <c r="CV175" s="10">
        <f t="shared" si="22"/>
        <v>463300</v>
      </c>
    </row>
    <row r="176" spans="1:100" x14ac:dyDescent="0.25">
      <c r="A176" s="348"/>
      <c r="B176" s="2" t="s">
        <v>107</v>
      </c>
      <c r="C176" s="40"/>
      <c r="D176" s="41"/>
      <c r="E176" s="43"/>
      <c r="F176" s="41">
        <v>0</v>
      </c>
      <c r="G176" s="42"/>
      <c r="H176" s="7">
        <f t="shared" si="23"/>
        <v>0</v>
      </c>
      <c r="I176" s="43">
        <v>0</v>
      </c>
      <c r="J176" s="41"/>
      <c r="K176" s="41"/>
      <c r="L176" s="41"/>
      <c r="M176" s="41"/>
      <c r="N176" s="41"/>
      <c r="O176" s="7">
        <f t="shared" si="24"/>
        <v>0</v>
      </c>
      <c r="P176" s="62"/>
      <c r="Q176" s="41">
        <v>3420</v>
      </c>
      <c r="R176" s="41"/>
      <c r="S176" s="41">
        <v>0</v>
      </c>
      <c r="T176" s="7">
        <f t="shared" si="25"/>
        <v>3420</v>
      </c>
      <c r="U176" s="43"/>
      <c r="V176" s="9"/>
      <c r="W176" s="7">
        <v>4010</v>
      </c>
      <c r="X176" s="43"/>
      <c r="Y176" s="9"/>
      <c r="Z176" s="9"/>
      <c r="AA176" s="9"/>
      <c r="AB176" s="9"/>
      <c r="AC176" s="9"/>
      <c r="AD176" s="41"/>
      <c r="AE176" s="9"/>
      <c r="AF176" s="9"/>
      <c r="AG176" s="9"/>
      <c r="AH176" s="9"/>
      <c r="AI176" s="9"/>
      <c r="AJ176" s="7">
        <v>17060</v>
      </c>
      <c r="AK176" s="41">
        <v>0</v>
      </c>
      <c r="AL176" s="7">
        <f t="shared" si="26"/>
        <v>0</v>
      </c>
      <c r="AM176" s="41">
        <v>0</v>
      </c>
      <c r="AN176" s="9">
        <v>0</v>
      </c>
      <c r="AO176" s="41"/>
      <c r="AP176" s="41">
        <v>3890</v>
      </c>
      <c r="AQ176" s="41"/>
      <c r="AR176" s="41"/>
      <c r="AS176" s="41"/>
      <c r="AT176" s="41"/>
      <c r="AU176" s="41">
        <v>0</v>
      </c>
      <c r="AV176" s="41"/>
      <c r="AW176" s="7">
        <f t="shared" si="27"/>
        <v>3890</v>
      </c>
      <c r="AX176" s="43"/>
      <c r="AY176" s="41"/>
      <c r="AZ176" s="41"/>
      <c r="BA176" s="41"/>
      <c r="BB176" s="41"/>
      <c r="BC176" s="41"/>
      <c r="BD176" s="41"/>
      <c r="BE176" s="7">
        <f t="shared" si="28"/>
        <v>0</v>
      </c>
      <c r="BF176" s="41">
        <v>0</v>
      </c>
      <c r="BG176" s="362">
        <v>125900</v>
      </c>
      <c r="BH176" s="363"/>
      <c r="BI176" s="364"/>
      <c r="BJ176" s="41"/>
      <c r="BK176" s="41">
        <v>15240</v>
      </c>
      <c r="BL176" s="41">
        <v>248130</v>
      </c>
      <c r="BM176" s="41"/>
      <c r="BN176" s="41"/>
      <c r="BO176" s="41"/>
      <c r="BP176" s="9"/>
      <c r="BQ176" s="41">
        <v>0</v>
      </c>
      <c r="BR176" s="9"/>
      <c r="BS176" s="9"/>
      <c r="BT176" s="41">
        <v>0</v>
      </c>
      <c r="BU176" s="7">
        <f t="shared" si="29"/>
        <v>389270</v>
      </c>
      <c r="BV176" s="43"/>
      <c r="BW176" s="41">
        <v>3150</v>
      </c>
      <c r="BX176" s="41"/>
      <c r="BY176" s="41"/>
      <c r="BZ176" s="41"/>
      <c r="CA176" s="41">
        <v>0</v>
      </c>
      <c r="CB176" s="7">
        <f t="shared" si="30"/>
        <v>3150</v>
      </c>
      <c r="CC176" s="43"/>
      <c r="CD176" s="41">
        <v>0</v>
      </c>
      <c r="CE176" s="41"/>
      <c r="CF176" s="41"/>
      <c r="CG176" s="7">
        <f t="shared" si="31"/>
        <v>0</v>
      </c>
      <c r="CH176" s="62"/>
      <c r="CI176" s="9"/>
      <c r="CJ176" s="41"/>
      <c r="CK176" s="41"/>
      <c r="CL176" s="41"/>
      <c r="CM176" s="41"/>
      <c r="CN176" s="41"/>
      <c r="CO176" s="7">
        <f t="shared" si="32"/>
        <v>0</v>
      </c>
      <c r="CP176" s="62"/>
      <c r="CQ176" s="41"/>
      <c r="CR176" s="41"/>
      <c r="CS176" s="7">
        <v>28190</v>
      </c>
      <c r="CT176" s="43"/>
      <c r="CU176" s="7">
        <v>5750</v>
      </c>
      <c r="CV176" s="10">
        <f t="shared" si="22"/>
        <v>454740</v>
      </c>
    </row>
    <row r="177" spans="1:100" x14ac:dyDescent="0.25">
      <c r="A177" s="348"/>
      <c r="B177" s="2" t="s">
        <v>108</v>
      </c>
      <c r="C177" s="40"/>
      <c r="D177" s="41"/>
      <c r="E177" s="43"/>
      <c r="F177" s="41">
        <v>0</v>
      </c>
      <c r="G177" s="42"/>
      <c r="H177" s="7">
        <f t="shared" si="23"/>
        <v>0</v>
      </c>
      <c r="I177" s="43">
        <v>0</v>
      </c>
      <c r="J177" s="41"/>
      <c r="K177" s="41"/>
      <c r="L177" s="41"/>
      <c r="M177" s="41"/>
      <c r="N177" s="41"/>
      <c r="O177" s="7">
        <f t="shared" si="24"/>
        <v>0</v>
      </c>
      <c r="P177" s="62"/>
      <c r="Q177" s="41">
        <v>4240</v>
      </c>
      <c r="R177" s="41"/>
      <c r="S177" s="41">
        <v>0</v>
      </c>
      <c r="T177" s="7">
        <f t="shared" si="25"/>
        <v>4240</v>
      </c>
      <c r="U177" s="43"/>
      <c r="V177" s="9"/>
      <c r="W177" s="7">
        <v>3450</v>
      </c>
      <c r="X177" s="43"/>
      <c r="Y177" s="9"/>
      <c r="Z177" s="9"/>
      <c r="AA177" s="9"/>
      <c r="AB177" s="9"/>
      <c r="AC177" s="9"/>
      <c r="AD177" s="41"/>
      <c r="AE177" s="9"/>
      <c r="AF177" s="9"/>
      <c r="AG177" s="9"/>
      <c r="AH177" s="9"/>
      <c r="AI177" s="9"/>
      <c r="AJ177" s="7">
        <v>17620</v>
      </c>
      <c r="AK177" s="41">
        <v>0</v>
      </c>
      <c r="AL177" s="7">
        <f t="shared" si="26"/>
        <v>0</v>
      </c>
      <c r="AM177" s="41">
        <v>0</v>
      </c>
      <c r="AN177" s="9">
        <v>0</v>
      </c>
      <c r="AO177" s="41"/>
      <c r="AP177" s="41">
        <v>1890</v>
      </c>
      <c r="AQ177" s="41"/>
      <c r="AR177" s="41"/>
      <c r="AS177" s="41"/>
      <c r="AT177" s="41"/>
      <c r="AU177" s="41">
        <v>0</v>
      </c>
      <c r="AV177" s="41"/>
      <c r="AW177" s="7">
        <f t="shared" si="27"/>
        <v>1890</v>
      </c>
      <c r="AX177" s="43"/>
      <c r="AY177" s="41"/>
      <c r="AZ177" s="41"/>
      <c r="BA177" s="41"/>
      <c r="BB177" s="41"/>
      <c r="BC177" s="41"/>
      <c r="BD177" s="41"/>
      <c r="BE177" s="7">
        <f t="shared" si="28"/>
        <v>0</v>
      </c>
      <c r="BF177" s="41">
        <v>0</v>
      </c>
      <c r="BG177" s="362">
        <v>125390</v>
      </c>
      <c r="BH177" s="363"/>
      <c r="BI177" s="364"/>
      <c r="BJ177" s="41"/>
      <c r="BK177" s="41">
        <v>20530</v>
      </c>
      <c r="BL177" s="41">
        <v>240860</v>
      </c>
      <c r="BM177" s="41"/>
      <c r="BN177" s="41"/>
      <c r="BO177" s="41"/>
      <c r="BP177" s="9"/>
      <c r="BQ177" s="41">
        <v>0</v>
      </c>
      <c r="BR177" s="9"/>
      <c r="BS177" s="9"/>
      <c r="BT177" s="41">
        <v>0</v>
      </c>
      <c r="BU177" s="7">
        <f t="shared" si="29"/>
        <v>386780</v>
      </c>
      <c r="BV177" s="43"/>
      <c r="BW177" s="41">
        <v>3510</v>
      </c>
      <c r="BX177" s="41"/>
      <c r="BY177" s="41"/>
      <c r="BZ177" s="41"/>
      <c r="CA177" s="41">
        <v>0</v>
      </c>
      <c r="CB177" s="7">
        <f t="shared" si="30"/>
        <v>3510</v>
      </c>
      <c r="CC177" s="43"/>
      <c r="CD177" s="41">
        <v>0</v>
      </c>
      <c r="CE177" s="41"/>
      <c r="CF177" s="41"/>
      <c r="CG177" s="7">
        <f t="shared" si="31"/>
        <v>0</v>
      </c>
      <c r="CH177" s="62"/>
      <c r="CI177" s="9"/>
      <c r="CJ177" s="41"/>
      <c r="CK177" s="41"/>
      <c r="CL177" s="41"/>
      <c r="CM177" s="41"/>
      <c r="CN177" s="41"/>
      <c r="CO177" s="7">
        <f t="shared" si="32"/>
        <v>0</v>
      </c>
      <c r="CP177" s="62"/>
      <c r="CQ177" s="41"/>
      <c r="CR177" s="41"/>
      <c r="CS177" s="7">
        <v>38060</v>
      </c>
      <c r="CT177" s="43"/>
      <c r="CU177" s="7">
        <v>5510</v>
      </c>
      <c r="CV177" s="10">
        <f t="shared" si="22"/>
        <v>461060</v>
      </c>
    </row>
    <row r="178" spans="1:100" x14ac:dyDescent="0.25">
      <c r="A178" s="348"/>
      <c r="B178" s="2" t="s">
        <v>109</v>
      </c>
      <c r="C178" s="40"/>
      <c r="D178" s="41"/>
      <c r="E178" s="43"/>
      <c r="F178" s="41">
        <v>0</v>
      </c>
      <c r="G178" s="42"/>
      <c r="H178" s="7">
        <f t="shared" si="23"/>
        <v>0</v>
      </c>
      <c r="I178" s="43">
        <v>0</v>
      </c>
      <c r="J178" s="41"/>
      <c r="K178" s="41"/>
      <c r="L178" s="41"/>
      <c r="M178" s="41"/>
      <c r="N178" s="41"/>
      <c r="O178" s="7">
        <f t="shared" si="24"/>
        <v>0</v>
      </c>
      <c r="P178" s="62"/>
      <c r="Q178" s="41">
        <v>3790</v>
      </c>
      <c r="R178" s="41"/>
      <c r="S178" s="41">
        <v>0</v>
      </c>
      <c r="T178" s="7">
        <f t="shared" si="25"/>
        <v>3790</v>
      </c>
      <c r="U178" s="43"/>
      <c r="V178" s="9"/>
      <c r="W178" s="7">
        <v>4770</v>
      </c>
      <c r="X178" s="43"/>
      <c r="Y178" s="9"/>
      <c r="Z178" s="9"/>
      <c r="AA178" s="9"/>
      <c r="AB178" s="9"/>
      <c r="AC178" s="9"/>
      <c r="AD178" s="41"/>
      <c r="AE178" s="9"/>
      <c r="AF178" s="9"/>
      <c r="AG178" s="9"/>
      <c r="AH178" s="9"/>
      <c r="AI178" s="9"/>
      <c r="AJ178" s="7">
        <v>13000</v>
      </c>
      <c r="AK178" s="41">
        <v>0</v>
      </c>
      <c r="AL178" s="7">
        <f t="shared" si="26"/>
        <v>0</v>
      </c>
      <c r="AM178" s="41">
        <v>0</v>
      </c>
      <c r="AN178" s="9">
        <v>0</v>
      </c>
      <c r="AO178" s="41"/>
      <c r="AP178" s="41">
        <v>4590</v>
      </c>
      <c r="AQ178" s="41"/>
      <c r="AR178" s="41"/>
      <c r="AS178" s="41"/>
      <c r="AT178" s="41"/>
      <c r="AU178" s="41">
        <v>0</v>
      </c>
      <c r="AV178" s="41"/>
      <c r="AW178" s="7">
        <f t="shared" si="27"/>
        <v>4590</v>
      </c>
      <c r="AX178" s="43"/>
      <c r="AY178" s="41"/>
      <c r="AZ178" s="41"/>
      <c r="BA178" s="41"/>
      <c r="BB178" s="41"/>
      <c r="BC178" s="41"/>
      <c r="BD178" s="41"/>
      <c r="BE178" s="7">
        <f t="shared" si="28"/>
        <v>0</v>
      </c>
      <c r="BF178" s="41">
        <v>0</v>
      </c>
      <c r="BG178" s="362">
        <v>125190</v>
      </c>
      <c r="BH178" s="363"/>
      <c r="BI178" s="364"/>
      <c r="BJ178" s="41"/>
      <c r="BK178" s="41">
        <v>15590</v>
      </c>
      <c r="BL178" s="41">
        <v>233950</v>
      </c>
      <c r="BM178" s="41"/>
      <c r="BN178" s="41"/>
      <c r="BO178" s="41"/>
      <c r="BP178" s="9"/>
      <c r="BQ178" s="41">
        <v>0</v>
      </c>
      <c r="BR178" s="9"/>
      <c r="BS178" s="9"/>
      <c r="BT178" s="41">
        <v>0</v>
      </c>
      <c r="BU178" s="7">
        <f t="shared" si="29"/>
        <v>374730</v>
      </c>
      <c r="BV178" s="43"/>
      <c r="BW178" s="41">
        <v>5640</v>
      </c>
      <c r="BX178" s="41"/>
      <c r="BY178" s="41"/>
      <c r="BZ178" s="41"/>
      <c r="CA178" s="41">
        <v>0</v>
      </c>
      <c r="CB178" s="7">
        <f t="shared" si="30"/>
        <v>5640</v>
      </c>
      <c r="CC178" s="43"/>
      <c r="CD178" s="41">
        <v>0</v>
      </c>
      <c r="CE178" s="41"/>
      <c r="CF178" s="41"/>
      <c r="CG178" s="7">
        <f t="shared" si="31"/>
        <v>0</v>
      </c>
      <c r="CH178" s="62"/>
      <c r="CI178" s="9"/>
      <c r="CJ178" s="41"/>
      <c r="CK178" s="41"/>
      <c r="CL178" s="41"/>
      <c r="CM178" s="41"/>
      <c r="CN178" s="41"/>
      <c r="CO178" s="7">
        <f t="shared" si="32"/>
        <v>0</v>
      </c>
      <c r="CP178" s="62"/>
      <c r="CQ178" s="41"/>
      <c r="CR178" s="41"/>
      <c r="CS178" s="7">
        <v>34500</v>
      </c>
      <c r="CT178" s="43"/>
      <c r="CU178" s="7">
        <v>3730</v>
      </c>
      <c r="CV178" s="10">
        <f t="shared" si="22"/>
        <v>444750</v>
      </c>
    </row>
    <row r="179" spans="1:100" x14ac:dyDescent="0.25">
      <c r="A179" s="348"/>
      <c r="B179" s="2" t="s">
        <v>110</v>
      </c>
      <c r="C179" s="40"/>
      <c r="D179" s="41"/>
      <c r="E179" s="43"/>
      <c r="F179" s="41">
        <v>0</v>
      </c>
      <c r="G179" s="42"/>
      <c r="H179" s="7">
        <f t="shared" si="23"/>
        <v>0</v>
      </c>
      <c r="I179" s="43">
        <v>0</v>
      </c>
      <c r="J179" s="41"/>
      <c r="K179" s="41"/>
      <c r="L179" s="41"/>
      <c r="M179" s="41"/>
      <c r="N179" s="41"/>
      <c r="O179" s="7">
        <f t="shared" si="24"/>
        <v>0</v>
      </c>
      <c r="P179" s="62"/>
      <c r="Q179" s="41">
        <v>4470</v>
      </c>
      <c r="R179" s="41"/>
      <c r="S179" s="41">
        <v>0</v>
      </c>
      <c r="T179" s="7">
        <f t="shared" si="25"/>
        <v>4470</v>
      </c>
      <c r="U179" s="43"/>
      <c r="V179" s="9"/>
      <c r="W179" s="7">
        <v>3970</v>
      </c>
      <c r="X179" s="43"/>
      <c r="Y179" s="9"/>
      <c r="Z179" s="9"/>
      <c r="AA179" s="9"/>
      <c r="AB179" s="9"/>
      <c r="AC179" s="9"/>
      <c r="AD179" s="41"/>
      <c r="AE179" s="9"/>
      <c r="AF179" s="9"/>
      <c r="AG179" s="9"/>
      <c r="AH179" s="9"/>
      <c r="AI179" s="9"/>
      <c r="AJ179" s="7">
        <v>10870</v>
      </c>
      <c r="AK179" s="41">
        <v>0</v>
      </c>
      <c r="AL179" s="7">
        <f t="shared" si="26"/>
        <v>0</v>
      </c>
      <c r="AM179" s="41">
        <v>0</v>
      </c>
      <c r="AN179" s="9">
        <v>0</v>
      </c>
      <c r="AO179" s="41"/>
      <c r="AP179" s="41">
        <v>2780</v>
      </c>
      <c r="AQ179" s="41"/>
      <c r="AR179" s="41"/>
      <c r="AS179" s="41"/>
      <c r="AT179" s="41"/>
      <c r="AU179" s="41">
        <v>0</v>
      </c>
      <c r="AV179" s="41"/>
      <c r="AW179" s="7">
        <f t="shared" si="27"/>
        <v>2780</v>
      </c>
      <c r="AX179" s="43"/>
      <c r="AY179" s="41"/>
      <c r="AZ179" s="41"/>
      <c r="BA179" s="41"/>
      <c r="BB179" s="41"/>
      <c r="BC179" s="41"/>
      <c r="BD179" s="41"/>
      <c r="BE179" s="7">
        <f t="shared" si="28"/>
        <v>0</v>
      </c>
      <c r="BF179" s="41">
        <v>0</v>
      </c>
      <c r="BG179" s="362">
        <v>127730</v>
      </c>
      <c r="BH179" s="363"/>
      <c r="BI179" s="364"/>
      <c r="BJ179" s="41"/>
      <c r="BK179" s="41">
        <v>11310</v>
      </c>
      <c r="BL179" s="41">
        <v>241720</v>
      </c>
      <c r="BM179" s="41"/>
      <c r="BN179" s="41"/>
      <c r="BO179" s="41"/>
      <c r="BP179" s="9"/>
      <c r="BQ179" s="41">
        <v>0</v>
      </c>
      <c r="BR179" s="9"/>
      <c r="BS179" s="9"/>
      <c r="BT179" s="41">
        <v>0</v>
      </c>
      <c r="BU179" s="7">
        <f t="shared" si="29"/>
        <v>380760</v>
      </c>
      <c r="BV179" s="43"/>
      <c r="BW179" s="41">
        <v>4260</v>
      </c>
      <c r="BX179" s="41"/>
      <c r="BY179" s="41"/>
      <c r="BZ179" s="41"/>
      <c r="CA179" s="41">
        <v>0</v>
      </c>
      <c r="CB179" s="7">
        <f t="shared" si="30"/>
        <v>4260</v>
      </c>
      <c r="CC179" s="43"/>
      <c r="CD179" s="41">
        <v>0</v>
      </c>
      <c r="CE179" s="41"/>
      <c r="CF179" s="41"/>
      <c r="CG179" s="7">
        <f t="shared" si="31"/>
        <v>0</v>
      </c>
      <c r="CH179" s="62"/>
      <c r="CI179" s="9"/>
      <c r="CJ179" s="41"/>
      <c r="CK179" s="41"/>
      <c r="CL179" s="41"/>
      <c r="CM179" s="41"/>
      <c r="CN179" s="41"/>
      <c r="CO179" s="7">
        <f t="shared" si="32"/>
        <v>0</v>
      </c>
      <c r="CP179" s="62"/>
      <c r="CQ179" s="41"/>
      <c r="CR179" s="41"/>
      <c r="CS179" s="7">
        <v>37350</v>
      </c>
      <c r="CT179" s="43"/>
      <c r="CU179" s="7">
        <v>3700</v>
      </c>
      <c r="CV179" s="10">
        <f t="shared" si="22"/>
        <v>448160</v>
      </c>
    </row>
    <row r="180" spans="1:100" x14ac:dyDescent="0.25">
      <c r="A180" s="348"/>
      <c r="B180" s="2" t="s">
        <v>111</v>
      </c>
      <c r="C180" s="40"/>
      <c r="D180" s="41"/>
      <c r="E180" s="43"/>
      <c r="F180" s="41">
        <v>0</v>
      </c>
      <c r="G180" s="42"/>
      <c r="H180" s="7">
        <f t="shared" si="23"/>
        <v>0</v>
      </c>
      <c r="I180" s="43">
        <v>0</v>
      </c>
      <c r="J180" s="41"/>
      <c r="K180" s="41"/>
      <c r="L180" s="41"/>
      <c r="M180" s="41"/>
      <c r="N180" s="41"/>
      <c r="O180" s="7">
        <f t="shared" si="24"/>
        <v>0</v>
      </c>
      <c r="P180" s="62"/>
      <c r="Q180" s="41">
        <v>4230</v>
      </c>
      <c r="R180" s="41"/>
      <c r="S180" s="41">
        <v>0</v>
      </c>
      <c r="T180" s="7">
        <f t="shared" si="25"/>
        <v>4230</v>
      </c>
      <c r="U180" s="43"/>
      <c r="V180" s="9"/>
      <c r="W180" s="7">
        <v>4550</v>
      </c>
      <c r="X180" s="43"/>
      <c r="Y180" s="9"/>
      <c r="Z180" s="9"/>
      <c r="AA180" s="9"/>
      <c r="AB180" s="9"/>
      <c r="AC180" s="9"/>
      <c r="AD180" s="41"/>
      <c r="AE180" s="9"/>
      <c r="AF180" s="9"/>
      <c r="AG180" s="9"/>
      <c r="AH180" s="9"/>
      <c r="AI180" s="9"/>
      <c r="AJ180" s="7">
        <v>9670</v>
      </c>
      <c r="AK180" s="41">
        <v>0</v>
      </c>
      <c r="AL180" s="7">
        <f t="shared" si="26"/>
        <v>0</v>
      </c>
      <c r="AM180" s="41">
        <v>0</v>
      </c>
      <c r="AN180" s="9">
        <v>0</v>
      </c>
      <c r="AO180" s="41"/>
      <c r="AP180" s="41">
        <v>6290</v>
      </c>
      <c r="AQ180" s="41"/>
      <c r="AR180" s="41"/>
      <c r="AS180" s="41"/>
      <c r="AT180" s="41"/>
      <c r="AU180" s="41">
        <v>0</v>
      </c>
      <c r="AV180" s="41"/>
      <c r="AW180" s="7">
        <f t="shared" si="27"/>
        <v>6290</v>
      </c>
      <c r="AX180" s="43"/>
      <c r="AY180" s="41"/>
      <c r="AZ180" s="41"/>
      <c r="BA180" s="41"/>
      <c r="BB180" s="41"/>
      <c r="BC180" s="41"/>
      <c r="BD180" s="41"/>
      <c r="BE180" s="7">
        <f t="shared" si="28"/>
        <v>0</v>
      </c>
      <c r="BF180" s="41">
        <v>0</v>
      </c>
      <c r="BG180" s="362">
        <v>130790</v>
      </c>
      <c r="BH180" s="363"/>
      <c r="BI180" s="364"/>
      <c r="BJ180" s="41"/>
      <c r="BK180" s="41">
        <v>11500</v>
      </c>
      <c r="BL180" s="41">
        <v>233410</v>
      </c>
      <c r="BM180" s="41"/>
      <c r="BN180" s="41"/>
      <c r="BO180" s="41"/>
      <c r="BP180" s="9"/>
      <c r="BQ180" s="41">
        <v>0</v>
      </c>
      <c r="BR180" s="9"/>
      <c r="BS180" s="9"/>
      <c r="BT180" s="41">
        <v>0</v>
      </c>
      <c r="BU180" s="7">
        <f t="shared" si="29"/>
        <v>375700</v>
      </c>
      <c r="BV180" s="43"/>
      <c r="BW180" s="41">
        <v>5580</v>
      </c>
      <c r="BX180" s="41"/>
      <c r="BY180" s="41"/>
      <c r="BZ180" s="41"/>
      <c r="CA180" s="41">
        <v>0</v>
      </c>
      <c r="CB180" s="7">
        <f t="shared" si="30"/>
        <v>5580</v>
      </c>
      <c r="CC180" s="43"/>
      <c r="CD180" s="41">
        <v>0</v>
      </c>
      <c r="CE180" s="41"/>
      <c r="CF180" s="41"/>
      <c r="CG180" s="7">
        <f t="shared" si="31"/>
        <v>0</v>
      </c>
      <c r="CH180" s="62"/>
      <c r="CI180" s="9"/>
      <c r="CJ180" s="41"/>
      <c r="CK180" s="41"/>
      <c r="CL180" s="41"/>
      <c r="CM180" s="41"/>
      <c r="CN180" s="41"/>
      <c r="CO180" s="7">
        <f t="shared" si="32"/>
        <v>0</v>
      </c>
      <c r="CP180" s="62"/>
      <c r="CQ180" s="41"/>
      <c r="CR180" s="41"/>
      <c r="CS180" s="7">
        <v>34750</v>
      </c>
      <c r="CT180" s="43"/>
      <c r="CU180" s="7">
        <v>4350</v>
      </c>
      <c r="CV180" s="10">
        <f t="shared" si="22"/>
        <v>445120</v>
      </c>
    </row>
    <row r="181" spans="1:100" ht="15.75" thickBot="1" x14ac:dyDescent="0.3">
      <c r="A181" s="349"/>
      <c r="B181" s="3" t="s">
        <v>112</v>
      </c>
      <c r="C181" s="44"/>
      <c r="D181" s="45"/>
      <c r="E181" s="47"/>
      <c r="F181" s="45">
        <v>0</v>
      </c>
      <c r="G181" s="46"/>
      <c r="H181" s="11">
        <f t="shared" si="23"/>
        <v>0</v>
      </c>
      <c r="I181" s="47">
        <v>0</v>
      </c>
      <c r="J181" s="45"/>
      <c r="K181" s="45"/>
      <c r="L181" s="45"/>
      <c r="M181" s="45"/>
      <c r="N181" s="45"/>
      <c r="O181" s="11">
        <f t="shared" si="24"/>
        <v>0</v>
      </c>
      <c r="P181" s="63"/>
      <c r="Q181" s="45">
        <v>5060</v>
      </c>
      <c r="R181" s="45"/>
      <c r="S181" s="45">
        <v>0</v>
      </c>
      <c r="T181" s="11">
        <f t="shared" si="25"/>
        <v>5060</v>
      </c>
      <c r="U181" s="47"/>
      <c r="V181" s="13"/>
      <c r="W181" s="11">
        <v>4240</v>
      </c>
      <c r="X181" s="47"/>
      <c r="Y181" s="13"/>
      <c r="Z181" s="13"/>
      <c r="AA181" s="13"/>
      <c r="AB181" s="13"/>
      <c r="AC181" s="13"/>
      <c r="AD181" s="45"/>
      <c r="AE181" s="13"/>
      <c r="AF181" s="13"/>
      <c r="AG181" s="13"/>
      <c r="AH181" s="13"/>
      <c r="AI181" s="13"/>
      <c r="AJ181" s="11">
        <v>9220</v>
      </c>
      <c r="AK181" s="45">
        <v>0</v>
      </c>
      <c r="AL181" s="11">
        <f t="shared" si="26"/>
        <v>0</v>
      </c>
      <c r="AM181" s="45">
        <v>0</v>
      </c>
      <c r="AN181" s="13">
        <v>0</v>
      </c>
      <c r="AO181" s="45"/>
      <c r="AP181" s="45">
        <v>4720</v>
      </c>
      <c r="AQ181" s="45"/>
      <c r="AR181" s="45"/>
      <c r="AS181" s="45"/>
      <c r="AT181" s="45"/>
      <c r="AU181" s="45">
        <v>0</v>
      </c>
      <c r="AV181" s="45"/>
      <c r="AW181" s="11">
        <f t="shared" si="27"/>
        <v>4720</v>
      </c>
      <c r="AX181" s="47"/>
      <c r="AY181" s="45"/>
      <c r="AZ181" s="45"/>
      <c r="BA181" s="45"/>
      <c r="BB181" s="45"/>
      <c r="BC181" s="45"/>
      <c r="BD181" s="45"/>
      <c r="BE181" s="11">
        <f t="shared" si="28"/>
        <v>0</v>
      </c>
      <c r="BF181" s="45">
        <v>0</v>
      </c>
      <c r="BG181" s="365">
        <v>114710</v>
      </c>
      <c r="BH181" s="366"/>
      <c r="BI181" s="367"/>
      <c r="BJ181" s="45"/>
      <c r="BK181" s="45">
        <v>12830</v>
      </c>
      <c r="BL181" s="45">
        <v>202100</v>
      </c>
      <c r="BM181" s="45"/>
      <c r="BN181" s="45"/>
      <c r="BO181" s="45"/>
      <c r="BP181" s="13"/>
      <c r="BQ181" s="45">
        <v>0</v>
      </c>
      <c r="BR181" s="13"/>
      <c r="BS181" s="13"/>
      <c r="BT181" s="45">
        <v>0</v>
      </c>
      <c r="BU181" s="11">
        <f t="shared" si="29"/>
        <v>329640</v>
      </c>
      <c r="BV181" s="47"/>
      <c r="BW181" s="45">
        <v>7080</v>
      </c>
      <c r="BX181" s="45"/>
      <c r="BY181" s="45"/>
      <c r="BZ181" s="45"/>
      <c r="CA181" s="45">
        <v>0</v>
      </c>
      <c r="CB181" s="11">
        <f t="shared" si="30"/>
        <v>7080</v>
      </c>
      <c r="CC181" s="47"/>
      <c r="CD181" s="45">
        <v>0</v>
      </c>
      <c r="CE181" s="45"/>
      <c r="CF181" s="45"/>
      <c r="CG181" s="11">
        <f t="shared" si="31"/>
        <v>0</v>
      </c>
      <c r="CH181" s="63"/>
      <c r="CI181" s="13"/>
      <c r="CJ181" s="45"/>
      <c r="CK181" s="45"/>
      <c r="CL181" s="45"/>
      <c r="CM181" s="45"/>
      <c r="CN181" s="45"/>
      <c r="CO181" s="11">
        <f t="shared" si="32"/>
        <v>0</v>
      </c>
      <c r="CP181" s="63"/>
      <c r="CQ181" s="45"/>
      <c r="CR181" s="45"/>
      <c r="CS181" s="11">
        <v>41410</v>
      </c>
      <c r="CT181" s="47"/>
      <c r="CU181" s="11">
        <v>3980</v>
      </c>
      <c r="CV181" s="15">
        <f t="shared" si="22"/>
        <v>405350</v>
      </c>
    </row>
    <row r="182" spans="1:100" ht="15" customHeight="1" x14ac:dyDescent="0.25">
      <c r="A182" s="347" t="s">
        <v>164</v>
      </c>
      <c r="B182" s="33" t="s">
        <v>101</v>
      </c>
      <c r="C182" s="34"/>
      <c r="D182" s="35"/>
      <c r="E182" s="52"/>
      <c r="F182" s="35">
        <v>0</v>
      </c>
      <c r="G182" s="36"/>
      <c r="H182" s="20">
        <f t="shared" si="23"/>
        <v>0</v>
      </c>
      <c r="I182" s="52">
        <v>0</v>
      </c>
      <c r="J182" s="35"/>
      <c r="K182" s="35"/>
      <c r="L182" s="35"/>
      <c r="M182" s="35"/>
      <c r="N182" s="35"/>
      <c r="O182" s="20">
        <f t="shared" si="24"/>
        <v>0</v>
      </c>
      <c r="P182" s="61"/>
      <c r="Q182" s="35">
        <v>6120</v>
      </c>
      <c r="R182" s="35"/>
      <c r="S182" s="35">
        <v>0</v>
      </c>
      <c r="T182" s="20">
        <f t="shared" si="25"/>
        <v>6120</v>
      </c>
      <c r="U182" s="52"/>
      <c r="V182" s="22"/>
      <c r="W182" s="20">
        <v>5100</v>
      </c>
      <c r="X182" s="52"/>
      <c r="Y182" s="22"/>
      <c r="Z182" s="22"/>
      <c r="AA182" s="22"/>
      <c r="AB182" s="22"/>
      <c r="AC182" s="22"/>
      <c r="AD182" s="35"/>
      <c r="AE182" s="22"/>
      <c r="AF182" s="22"/>
      <c r="AG182" s="22"/>
      <c r="AH182" s="22"/>
      <c r="AI182" s="22"/>
      <c r="AJ182" s="20">
        <v>13250</v>
      </c>
      <c r="AK182" s="35">
        <v>0</v>
      </c>
      <c r="AL182" s="20">
        <f t="shared" si="26"/>
        <v>0</v>
      </c>
      <c r="AM182" s="35">
        <v>0</v>
      </c>
      <c r="AN182" s="22">
        <v>0</v>
      </c>
      <c r="AO182" s="35"/>
      <c r="AP182" s="35">
        <v>2010</v>
      </c>
      <c r="AQ182" s="35"/>
      <c r="AR182" s="35"/>
      <c r="AS182" s="35"/>
      <c r="AT182" s="35"/>
      <c r="AU182" s="35">
        <v>0</v>
      </c>
      <c r="AV182" s="35"/>
      <c r="AW182" s="20">
        <f t="shared" si="27"/>
        <v>2010</v>
      </c>
      <c r="AX182" s="52"/>
      <c r="AY182" s="35"/>
      <c r="AZ182" s="35"/>
      <c r="BA182" s="35"/>
      <c r="BB182" s="35"/>
      <c r="BC182" s="35"/>
      <c r="BD182" s="35"/>
      <c r="BE182" s="20">
        <f t="shared" si="28"/>
        <v>0</v>
      </c>
      <c r="BF182" s="35">
        <v>0</v>
      </c>
      <c r="BG182" s="359">
        <v>118510</v>
      </c>
      <c r="BH182" s="360"/>
      <c r="BI182" s="361"/>
      <c r="BJ182" s="35"/>
      <c r="BK182" s="35">
        <v>12090</v>
      </c>
      <c r="BL182" s="35">
        <v>244470</v>
      </c>
      <c r="BM182" s="35"/>
      <c r="BN182" s="35"/>
      <c r="BO182" s="35"/>
      <c r="BP182" s="22"/>
      <c r="BQ182" s="35">
        <v>0</v>
      </c>
      <c r="BR182" s="22"/>
      <c r="BS182" s="22"/>
      <c r="BT182" s="35">
        <v>0</v>
      </c>
      <c r="BU182" s="20">
        <f t="shared" si="29"/>
        <v>375070</v>
      </c>
      <c r="BV182" s="52"/>
      <c r="BW182" s="35">
        <v>7380</v>
      </c>
      <c r="BX182" s="35"/>
      <c r="BY182" s="35"/>
      <c r="BZ182" s="35"/>
      <c r="CA182" s="35">
        <v>0</v>
      </c>
      <c r="CB182" s="20">
        <f t="shared" si="30"/>
        <v>7380</v>
      </c>
      <c r="CC182" s="52"/>
      <c r="CD182" s="35">
        <v>0</v>
      </c>
      <c r="CE182" s="35"/>
      <c r="CF182" s="35"/>
      <c r="CG182" s="20">
        <f t="shared" si="31"/>
        <v>0</v>
      </c>
      <c r="CH182" s="61"/>
      <c r="CI182" s="22"/>
      <c r="CJ182" s="35"/>
      <c r="CK182" s="35"/>
      <c r="CL182" s="35"/>
      <c r="CM182" s="35"/>
      <c r="CN182" s="35"/>
      <c r="CO182" s="20">
        <f t="shared" si="32"/>
        <v>0</v>
      </c>
      <c r="CP182" s="61"/>
      <c r="CQ182" s="35"/>
      <c r="CR182" s="35"/>
      <c r="CS182" s="20">
        <v>42300</v>
      </c>
      <c r="CT182" s="52"/>
      <c r="CU182" s="20">
        <v>3380</v>
      </c>
      <c r="CV182" s="23">
        <f t="shared" si="22"/>
        <v>454610</v>
      </c>
    </row>
    <row r="183" spans="1:100" x14ac:dyDescent="0.25">
      <c r="A183" s="348"/>
      <c r="B183" s="2" t="s">
        <v>102</v>
      </c>
      <c r="C183" s="40"/>
      <c r="D183" s="41"/>
      <c r="E183" s="43"/>
      <c r="F183" s="41">
        <v>0</v>
      </c>
      <c r="G183" s="42"/>
      <c r="H183" s="7">
        <f t="shared" si="23"/>
        <v>0</v>
      </c>
      <c r="I183" s="43">
        <v>0</v>
      </c>
      <c r="J183" s="41"/>
      <c r="K183" s="41"/>
      <c r="L183" s="41"/>
      <c r="M183" s="41"/>
      <c r="N183" s="41"/>
      <c r="O183" s="7">
        <f t="shared" si="24"/>
        <v>0</v>
      </c>
      <c r="P183" s="62"/>
      <c r="Q183" s="41">
        <v>7330</v>
      </c>
      <c r="R183" s="41"/>
      <c r="S183" s="41">
        <v>0</v>
      </c>
      <c r="T183" s="7">
        <f t="shared" si="25"/>
        <v>7330</v>
      </c>
      <c r="U183" s="43"/>
      <c r="V183" s="9"/>
      <c r="W183" s="7">
        <v>8060</v>
      </c>
      <c r="X183" s="43"/>
      <c r="Y183" s="9"/>
      <c r="Z183" s="9"/>
      <c r="AA183" s="9"/>
      <c r="AB183" s="9"/>
      <c r="AC183" s="9"/>
      <c r="AD183" s="41"/>
      <c r="AE183" s="9"/>
      <c r="AF183" s="9"/>
      <c r="AG183" s="9"/>
      <c r="AH183" s="9"/>
      <c r="AI183" s="9"/>
      <c r="AJ183" s="7">
        <v>17520</v>
      </c>
      <c r="AK183" s="41">
        <v>0</v>
      </c>
      <c r="AL183" s="7">
        <f t="shared" si="26"/>
        <v>0</v>
      </c>
      <c r="AM183" s="41">
        <v>0</v>
      </c>
      <c r="AN183" s="9">
        <v>0</v>
      </c>
      <c r="AO183" s="41"/>
      <c r="AP183" s="41">
        <v>2500</v>
      </c>
      <c r="AQ183" s="41"/>
      <c r="AR183" s="41"/>
      <c r="AS183" s="41"/>
      <c r="AT183" s="41"/>
      <c r="AU183" s="41">
        <v>0</v>
      </c>
      <c r="AV183" s="41"/>
      <c r="AW183" s="7">
        <f t="shared" si="27"/>
        <v>2500</v>
      </c>
      <c r="AX183" s="43"/>
      <c r="AY183" s="41"/>
      <c r="AZ183" s="41"/>
      <c r="BA183" s="41"/>
      <c r="BB183" s="41"/>
      <c r="BC183" s="41"/>
      <c r="BD183" s="41"/>
      <c r="BE183" s="7">
        <f t="shared" si="28"/>
        <v>0</v>
      </c>
      <c r="BF183" s="41">
        <v>0</v>
      </c>
      <c r="BG183" s="362">
        <v>93050</v>
      </c>
      <c r="BH183" s="363"/>
      <c r="BI183" s="364"/>
      <c r="BJ183" s="41"/>
      <c r="BK183" s="41">
        <v>13860</v>
      </c>
      <c r="BL183" s="41">
        <v>216290</v>
      </c>
      <c r="BM183" s="41"/>
      <c r="BN183" s="41"/>
      <c r="BO183" s="41"/>
      <c r="BP183" s="9"/>
      <c r="BQ183" s="41">
        <v>0</v>
      </c>
      <c r="BR183" s="9"/>
      <c r="BS183" s="9"/>
      <c r="BT183" s="41">
        <v>0</v>
      </c>
      <c r="BU183" s="7">
        <f t="shared" si="29"/>
        <v>323200</v>
      </c>
      <c r="BV183" s="43"/>
      <c r="BW183" s="41">
        <v>6720</v>
      </c>
      <c r="BX183" s="41"/>
      <c r="BY183" s="41"/>
      <c r="BZ183" s="41"/>
      <c r="CA183" s="41">
        <v>0</v>
      </c>
      <c r="CB183" s="7">
        <f t="shared" si="30"/>
        <v>6720</v>
      </c>
      <c r="CC183" s="43"/>
      <c r="CD183" s="41">
        <v>0</v>
      </c>
      <c r="CE183" s="41"/>
      <c r="CF183" s="41"/>
      <c r="CG183" s="7">
        <f t="shared" si="31"/>
        <v>0</v>
      </c>
      <c r="CH183" s="62"/>
      <c r="CI183" s="9"/>
      <c r="CJ183" s="41"/>
      <c r="CK183" s="41"/>
      <c r="CL183" s="41"/>
      <c r="CM183" s="41"/>
      <c r="CN183" s="41"/>
      <c r="CO183" s="7">
        <f t="shared" si="32"/>
        <v>0</v>
      </c>
      <c r="CP183" s="62"/>
      <c r="CQ183" s="41"/>
      <c r="CR183" s="41"/>
      <c r="CS183" s="7">
        <v>36290</v>
      </c>
      <c r="CT183" s="43"/>
      <c r="CU183" s="7">
        <v>3260</v>
      </c>
      <c r="CV183" s="10">
        <f t="shared" si="22"/>
        <v>404880</v>
      </c>
    </row>
    <row r="184" spans="1:100" x14ac:dyDescent="0.25">
      <c r="A184" s="348"/>
      <c r="B184" s="2" t="s">
        <v>103</v>
      </c>
      <c r="C184" s="40"/>
      <c r="D184" s="41"/>
      <c r="E184" s="43"/>
      <c r="F184" s="41">
        <v>0</v>
      </c>
      <c r="G184" s="42"/>
      <c r="H184" s="7">
        <f t="shared" si="23"/>
        <v>0</v>
      </c>
      <c r="I184" s="43">
        <v>0</v>
      </c>
      <c r="J184" s="41"/>
      <c r="K184" s="41"/>
      <c r="L184" s="41"/>
      <c r="M184" s="41"/>
      <c r="N184" s="41"/>
      <c r="O184" s="7">
        <f t="shared" si="24"/>
        <v>0</v>
      </c>
      <c r="P184" s="62"/>
      <c r="Q184" s="41">
        <v>5850</v>
      </c>
      <c r="R184" s="41"/>
      <c r="S184" s="41">
        <v>0</v>
      </c>
      <c r="T184" s="7">
        <f t="shared" si="25"/>
        <v>5850</v>
      </c>
      <c r="U184" s="43"/>
      <c r="V184" s="9"/>
      <c r="W184" s="7">
        <v>8210</v>
      </c>
      <c r="X184" s="43"/>
      <c r="Y184" s="9"/>
      <c r="Z184" s="9"/>
      <c r="AA184" s="9"/>
      <c r="AB184" s="9"/>
      <c r="AC184" s="9"/>
      <c r="AD184" s="41"/>
      <c r="AE184" s="9"/>
      <c r="AF184" s="9"/>
      <c r="AG184" s="9"/>
      <c r="AH184" s="9"/>
      <c r="AI184" s="9"/>
      <c r="AJ184" s="7">
        <v>15590</v>
      </c>
      <c r="AK184" s="41">
        <v>0</v>
      </c>
      <c r="AL184" s="7">
        <f t="shared" si="26"/>
        <v>0</v>
      </c>
      <c r="AM184" s="41">
        <v>0</v>
      </c>
      <c r="AN184" s="9">
        <v>0</v>
      </c>
      <c r="AO184" s="41"/>
      <c r="AP184" s="41">
        <v>4310</v>
      </c>
      <c r="AQ184" s="41"/>
      <c r="AR184" s="41"/>
      <c r="AS184" s="41"/>
      <c r="AT184" s="41"/>
      <c r="AU184" s="41">
        <v>0</v>
      </c>
      <c r="AV184" s="41"/>
      <c r="AW184" s="7">
        <f t="shared" si="27"/>
        <v>4310</v>
      </c>
      <c r="AX184" s="43"/>
      <c r="AY184" s="41"/>
      <c r="AZ184" s="41"/>
      <c r="BA184" s="41"/>
      <c r="BB184" s="41"/>
      <c r="BC184" s="41"/>
      <c r="BD184" s="41"/>
      <c r="BE184" s="7">
        <f t="shared" si="28"/>
        <v>0</v>
      </c>
      <c r="BF184" s="41">
        <v>0</v>
      </c>
      <c r="BG184" s="362">
        <v>119190</v>
      </c>
      <c r="BH184" s="363"/>
      <c r="BI184" s="364"/>
      <c r="BJ184" s="41"/>
      <c r="BK184" s="41">
        <v>12310</v>
      </c>
      <c r="BL184" s="41">
        <v>235040</v>
      </c>
      <c r="BM184" s="41"/>
      <c r="BN184" s="41"/>
      <c r="BO184" s="41"/>
      <c r="BP184" s="9"/>
      <c r="BQ184" s="41">
        <v>0</v>
      </c>
      <c r="BR184" s="9"/>
      <c r="BS184" s="9"/>
      <c r="BT184" s="41">
        <v>0</v>
      </c>
      <c r="BU184" s="7">
        <f t="shared" si="29"/>
        <v>366540</v>
      </c>
      <c r="BV184" s="43"/>
      <c r="BW184" s="41">
        <v>3170</v>
      </c>
      <c r="BX184" s="41"/>
      <c r="BY184" s="41"/>
      <c r="BZ184" s="41"/>
      <c r="CA184" s="41">
        <v>0</v>
      </c>
      <c r="CB184" s="7">
        <f t="shared" si="30"/>
        <v>3170</v>
      </c>
      <c r="CC184" s="43"/>
      <c r="CD184" s="41">
        <v>0</v>
      </c>
      <c r="CE184" s="41"/>
      <c r="CF184" s="41"/>
      <c r="CG184" s="7">
        <f t="shared" si="31"/>
        <v>0</v>
      </c>
      <c r="CH184" s="62"/>
      <c r="CI184" s="9"/>
      <c r="CJ184" s="41"/>
      <c r="CK184" s="41"/>
      <c r="CL184" s="41"/>
      <c r="CM184" s="41"/>
      <c r="CN184" s="41"/>
      <c r="CO184" s="7">
        <f t="shared" si="32"/>
        <v>0</v>
      </c>
      <c r="CP184" s="62"/>
      <c r="CQ184" s="41"/>
      <c r="CR184" s="41"/>
      <c r="CS184" s="7">
        <v>37950</v>
      </c>
      <c r="CT184" s="43"/>
      <c r="CU184" s="7">
        <v>5180</v>
      </c>
      <c r="CV184" s="10">
        <f t="shared" si="22"/>
        <v>446800</v>
      </c>
    </row>
    <row r="185" spans="1:100" x14ac:dyDescent="0.25">
      <c r="A185" s="348"/>
      <c r="B185" s="2" t="s">
        <v>104</v>
      </c>
      <c r="C185" s="40"/>
      <c r="D185" s="41"/>
      <c r="E185" s="43"/>
      <c r="F185" s="41">
        <v>0</v>
      </c>
      <c r="G185" s="42"/>
      <c r="H185" s="7">
        <f t="shared" si="23"/>
        <v>0</v>
      </c>
      <c r="I185" s="43">
        <v>0</v>
      </c>
      <c r="J185" s="41"/>
      <c r="K185" s="41"/>
      <c r="L185" s="41"/>
      <c r="M185" s="41"/>
      <c r="N185" s="41"/>
      <c r="O185" s="7">
        <f t="shared" si="24"/>
        <v>0</v>
      </c>
      <c r="P185" s="62"/>
      <c r="Q185" s="41">
        <v>5680</v>
      </c>
      <c r="R185" s="41"/>
      <c r="S185" s="41">
        <v>0</v>
      </c>
      <c r="T185" s="7">
        <f t="shared" si="25"/>
        <v>5680</v>
      </c>
      <c r="U185" s="43"/>
      <c r="V185" s="9"/>
      <c r="W185" s="7">
        <v>11080</v>
      </c>
      <c r="X185" s="43"/>
      <c r="Y185" s="9"/>
      <c r="Z185" s="9"/>
      <c r="AA185" s="9"/>
      <c r="AB185" s="9"/>
      <c r="AC185" s="9"/>
      <c r="AD185" s="41"/>
      <c r="AE185" s="9"/>
      <c r="AF185" s="9"/>
      <c r="AG185" s="9"/>
      <c r="AH185" s="9"/>
      <c r="AI185" s="9"/>
      <c r="AJ185" s="7">
        <v>16250</v>
      </c>
      <c r="AK185" s="41">
        <v>0</v>
      </c>
      <c r="AL185" s="7">
        <f t="shared" si="26"/>
        <v>0</v>
      </c>
      <c r="AM185" s="41">
        <v>0</v>
      </c>
      <c r="AN185" s="9">
        <v>0</v>
      </c>
      <c r="AO185" s="41"/>
      <c r="AP185" s="41">
        <v>4170</v>
      </c>
      <c r="AQ185" s="41"/>
      <c r="AR185" s="41"/>
      <c r="AS185" s="41"/>
      <c r="AT185" s="41"/>
      <c r="AU185" s="41">
        <v>0</v>
      </c>
      <c r="AV185" s="41"/>
      <c r="AW185" s="7">
        <f t="shared" si="27"/>
        <v>4170</v>
      </c>
      <c r="AX185" s="43"/>
      <c r="AY185" s="41"/>
      <c r="AZ185" s="41"/>
      <c r="BA185" s="41"/>
      <c r="BB185" s="41"/>
      <c r="BC185" s="41"/>
      <c r="BD185" s="41"/>
      <c r="BE185" s="7">
        <f t="shared" si="28"/>
        <v>0</v>
      </c>
      <c r="BF185" s="41">
        <v>0</v>
      </c>
      <c r="BG185" s="362">
        <v>124340</v>
      </c>
      <c r="BH185" s="363"/>
      <c r="BI185" s="364"/>
      <c r="BJ185" s="41"/>
      <c r="BK185" s="41">
        <v>14930</v>
      </c>
      <c r="BL185" s="41">
        <v>251690</v>
      </c>
      <c r="BM185" s="41"/>
      <c r="BN185" s="41"/>
      <c r="BO185" s="41"/>
      <c r="BP185" s="9"/>
      <c r="BQ185" s="41">
        <v>0</v>
      </c>
      <c r="BR185" s="9"/>
      <c r="BS185" s="9"/>
      <c r="BT185" s="41">
        <v>0</v>
      </c>
      <c r="BU185" s="7">
        <f t="shared" si="29"/>
        <v>390960</v>
      </c>
      <c r="BV185" s="43"/>
      <c r="BW185" s="41">
        <v>5730</v>
      </c>
      <c r="BX185" s="41"/>
      <c r="BY185" s="41"/>
      <c r="BZ185" s="41"/>
      <c r="CA185" s="41">
        <v>0</v>
      </c>
      <c r="CB185" s="7">
        <f t="shared" si="30"/>
        <v>5730</v>
      </c>
      <c r="CC185" s="43"/>
      <c r="CD185" s="41">
        <v>0</v>
      </c>
      <c r="CE185" s="41"/>
      <c r="CF185" s="41"/>
      <c r="CG185" s="7">
        <f t="shared" si="31"/>
        <v>0</v>
      </c>
      <c r="CH185" s="62"/>
      <c r="CI185" s="9"/>
      <c r="CJ185" s="41"/>
      <c r="CK185" s="41"/>
      <c r="CL185" s="41"/>
      <c r="CM185" s="41"/>
      <c r="CN185" s="41"/>
      <c r="CO185" s="7">
        <f t="shared" si="32"/>
        <v>0</v>
      </c>
      <c r="CP185" s="62"/>
      <c r="CQ185" s="41"/>
      <c r="CR185" s="41"/>
      <c r="CS185" s="7">
        <v>36050</v>
      </c>
      <c r="CT185" s="43"/>
      <c r="CU185" s="7">
        <v>4100</v>
      </c>
      <c r="CV185" s="10">
        <f t="shared" si="22"/>
        <v>474020</v>
      </c>
    </row>
    <row r="186" spans="1:100" x14ac:dyDescent="0.25">
      <c r="A186" s="348"/>
      <c r="B186" s="2" t="s">
        <v>105</v>
      </c>
      <c r="C186" s="40"/>
      <c r="D186" s="41"/>
      <c r="E186" s="43"/>
      <c r="F186" s="41">
        <v>0</v>
      </c>
      <c r="G186" s="42"/>
      <c r="H186" s="7">
        <f t="shared" si="23"/>
        <v>0</v>
      </c>
      <c r="I186" s="43">
        <v>0</v>
      </c>
      <c r="J186" s="41"/>
      <c r="K186" s="41"/>
      <c r="L186" s="41"/>
      <c r="M186" s="41"/>
      <c r="N186" s="41"/>
      <c r="O186" s="7">
        <f t="shared" si="24"/>
        <v>0</v>
      </c>
      <c r="P186" s="62"/>
      <c r="Q186" s="41">
        <v>4650</v>
      </c>
      <c r="R186" s="41"/>
      <c r="S186" s="41">
        <v>0</v>
      </c>
      <c r="T186" s="7">
        <f t="shared" si="25"/>
        <v>4650</v>
      </c>
      <c r="U186" s="43"/>
      <c r="V186" s="9"/>
      <c r="W186" s="7">
        <v>9540</v>
      </c>
      <c r="X186" s="43"/>
      <c r="Y186" s="9"/>
      <c r="Z186" s="9"/>
      <c r="AA186" s="9"/>
      <c r="AB186" s="9"/>
      <c r="AC186" s="9"/>
      <c r="AD186" s="41"/>
      <c r="AE186" s="9"/>
      <c r="AF186" s="9"/>
      <c r="AG186" s="9"/>
      <c r="AH186" s="9"/>
      <c r="AI186" s="9"/>
      <c r="AJ186" s="7">
        <v>16980</v>
      </c>
      <c r="AK186" s="41">
        <v>0</v>
      </c>
      <c r="AL186" s="7">
        <f t="shared" si="26"/>
        <v>0</v>
      </c>
      <c r="AM186" s="41">
        <v>0</v>
      </c>
      <c r="AN186" s="9">
        <v>0</v>
      </c>
      <c r="AO186" s="41"/>
      <c r="AP186" s="41">
        <v>5940</v>
      </c>
      <c r="AQ186" s="41"/>
      <c r="AR186" s="41"/>
      <c r="AS186" s="41"/>
      <c r="AT186" s="41"/>
      <c r="AU186" s="41">
        <v>0</v>
      </c>
      <c r="AV186" s="41"/>
      <c r="AW186" s="7">
        <f t="shared" si="27"/>
        <v>5940</v>
      </c>
      <c r="AX186" s="43"/>
      <c r="AY186" s="41"/>
      <c r="AZ186" s="41"/>
      <c r="BA186" s="41"/>
      <c r="BB186" s="41"/>
      <c r="BC186" s="41"/>
      <c r="BD186" s="41"/>
      <c r="BE186" s="7">
        <f t="shared" si="28"/>
        <v>0</v>
      </c>
      <c r="BF186" s="41">
        <v>0</v>
      </c>
      <c r="BG186" s="362">
        <v>129930</v>
      </c>
      <c r="BH186" s="363"/>
      <c r="BI186" s="364"/>
      <c r="BJ186" s="41"/>
      <c r="BK186" s="41">
        <v>11930</v>
      </c>
      <c r="BL186" s="41">
        <v>254280</v>
      </c>
      <c r="BM186" s="41"/>
      <c r="BN186" s="41"/>
      <c r="BO186" s="41"/>
      <c r="BP186" s="9"/>
      <c r="BQ186" s="41">
        <v>0</v>
      </c>
      <c r="BR186" s="9"/>
      <c r="BS186" s="9"/>
      <c r="BT186" s="41">
        <v>0</v>
      </c>
      <c r="BU186" s="7">
        <f t="shared" si="29"/>
        <v>396140</v>
      </c>
      <c r="BV186" s="43"/>
      <c r="BW186" s="41">
        <v>3870</v>
      </c>
      <c r="BX186" s="41"/>
      <c r="BY186" s="41"/>
      <c r="BZ186" s="41"/>
      <c r="CA186" s="41">
        <v>0</v>
      </c>
      <c r="CB186" s="7">
        <f t="shared" si="30"/>
        <v>3870</v>
      </c>
      <c r="CC186" s="43"/>
      <c r="CD186" s="41">
        <v>0</v>
      </c>
      <c r="CE186" s="41"/>
      <c r="CF186" s="41"/>
      <c r="CG186" s="7">
        <f t="shared" si="31"/>
        <v>0</v>
      </c>
      <c r="CH186" s="62"/>
      <c r="CI186" s="9"/>
      <c r="CJ186" s="41"/>
      <c r="CK186" s="41"/>
      <c r="CL186" s="41"/>
      <c r="CM186" s="41"/>
      <c r="CN186" s="41"/>
      <c r="CO186" s="7">
        <f t="shared" si="32"/>
        <v>0</v>
      </c>
      <c r="CP186" s="62"/>
      <c r="CQ186" s="41"/>
      <c r="CR186" s="41"/>
      <c r="CS186" s="7">
        <v>35150</v>
      </c>
      <c r="CT186" s="43"/>
      <c r="CU186" s="7">
        <v>4730</v>
      </c>
      <c r="CV186" s="10">
        <f t="shared" si="22"/>
        <v>477000</v>
      </c>
    </row>
    <row r="187" spans="1:100" x14ac:dyDescent="0.25">
      <c r="A187" s="348"/>
      <c r="B187" s="2" t="s">
        <v>106</v>
      </c>
      <c r="C187" s="40"/>
      <c r="D187" s="41"/>
      <c r="E187" s="43"/>
      <c r="F187" s="41">
        <v>0</v>
      </c>
      <c r="G187" s="42"/>
      <c r="H187" s="7">
        <f t="shared" si="23"/>
        <v>0</v>
      </c>
      <c r="I187" s="43">
        <v>0</v>
      </c>
      <c r="J187" s="41"/>
      <c r="K187" s="41"/>
      <c r="L187" s="41"/>
      <c r="M187" s="41"/>
      <c r="N187" s="41"/>
      <c r="O187" s="7">
        <f t="shared" si="24"/>
        <v>0</v>
      </c>
      <c r="P187" s="62"/>
      <c r="Q187" s="41">
        <v>6680</v>
      </c>
      <c r="R187" s="41"/>
      <c r="S187" s="41">
        <v>0</v>
      </c>
      <c r="T187" s="7">
        <f t="shared" si="25"/>
        <v>6680</v>
      </c>
      <c r="U187" s="43"/>
      <c r="V187" s="9"/>
      <c r="W187" s="7">
        <v>6420</v>
      </c>
      <c r="X187" s="43"/>
      <c r="Y187" s="9"/>
      <c r="Z187" s="9"/>
      <c r="AA187" s="9"/>
      <c r="AB187" s="9"/>
      <c r="AC187" s="9"/>
      <c r="AD187" s="41"/>
      <c r="AE187" s="9"/>
      <c r="AF187" s="9"/>
      <c r="AG187" s="9"/>
      <c r="AH187" s="9"/>
      <c r="AI187" s="9"/>
      <c r="AJ187" s="7">
        <v>17050</v>
      </c>
      <c r="AK187" s="41">
        <v>0</v>
      </c>
      <c r="AL187" s="7">
        <f t="shared" si="26"/>
        <v>0</v>
      </c>
      <c r="AM187" s="41">
        <v>0</v>
      </c>
      <c r="AN187" s="9">
        <v>0</v>
      </c>
      <c r="AO187" s="41"/>
      <c r="AP187" s="41">
        <v>4250</v>
      </c>
      <c r="AQ187" s="41"/>
      <c r="AR187" s="41"/>
      <c r="AS187" s="41"/>
      <c r="AT187" s="41"/>
      <c r="AU187" s="41">
        <v>0</v>
      </c>
      <c r="AV187" s="41"/>
      <c r="AW187" s="7">
        <f t="shared" si="27"/>
        <v>4250</v>
      </c>
      <c r="AX187" s="43"/>
      <c r="AY187" s="41"/>
      <c r="AZ187" s="41"/>
      <c r="BA187" s="41"/>
      <c r="BB187" s="41"/>
      <c r="BC187" s="41"/>
      <c r="BD187" s="41"/>
      <c r="BE187" s="7">
        <f t="shared" si="28"/>
        <v>0</v>
      </c>
      <c r="BF187" s="41">
        <v>0</v>
      </c>
      <c r="BG187" s="362">
        <v>126040</v>
      </c>
      <c r="BH187" s="363"/>
      <c r="BI187" s="364"/>
      <c r="BJ187" s="41"/>
      <c r="BK187" s="41">
        <v>15000</v>
      </c>
      <c r="BL187" s="41">
        <v>238500</v>
      </c>
      <c r="BM187" s="41"/>
      <c r="BN187" s="41"/>
      <c r="BO187" s="41"/>
      <c r="BP187" s="9"/>
      <c r="BQ187" s="41">
        <v>0</v>
      </c>
      <c r="BR187" s="9"/>
      <c r="BS187" s="9"/>
      <c r="BT187" s="41">
        <v>0</v>
      </c>
      <c r="BU187" s="7">
        <f t="shared" si="29"/>
        <v>379540</v>
      </c>
      <c r="BV187" s="43"/>
      <c r="BW187" s="41">
        <v>2820</v>
      </c>
      <c r="BX187" s="41"/>
      <c r="BY187" s="41"/>
      <c r="BZ187" s="41"/>
      <c r="CA187" s="41">
        <v>0</v>
      </c>
      <c r="CB187" s="7">
        <f t="shared" si="30"/>
        <v>2820</v>
      </c>
      <c r="CC187" s="43"/>
      <c r="CD187" s="41">
        <v>0</v>
      </c>
      <c r="CE187" s="41"/>
      <c r="CF187" s="41"/>
      <c r="CG187" s="7">
        <f t="shared" si="31"/>
        <v>0</v>
      </c>
      <c r="CH187" s="62"/>
      <c r="CI187" s="9"/>
      <c r="CJ187" s="41"/>
      <c r="CK187" s="41"/>
      <c r="CL187" s="41"/>
      <c r="CM187" s="41"/>
      <c r="CN187" s="41"/>
      <c r="CO187" s="7">
        <f t="shared" si="32"/>
        <v>0</v>
      </c>
      <c r="CP187" s="62"/>
      <c r="CQ187" s="41"/>
      <c r="CR187" s="41"/>
      <c r="CS187" s="7">
        <v>31580</v>
      </c>
      <c r="CT187" s="43"/>
      <c r="CU187" s="7">
        <v>4980</v>
      </c>
      <c r="CV187" s="10">
        <f t="shared" si="22"/>
        <v>453320</v>
      </c>
    </row>
    <row r="188" spans="1:100" x14ac:dyDescent="0.25">
      <c r="A188" s="348"/>
      <c r="B188" s="2" t="s">
        <v>107</v>
      </c>
      <c r="C188" s="40"/>
      <c r="D188" s="41"/>
      <c r="E188" s="43"/>
      <c r="F188" s="41">
        <v>0</v>
      </c>
      <c r="G188" s="42"/>
      <c r="H188" s="7">
        <f t="shared" si="23"/>
        <v>0</v>
      </c>
      <c r="I188" s="43">
        <v>0</v>
      </c>
      <c r="J188" s="41"/>
      <c r="K188" s="41"/>
      <c r="L188" s="41"/>
      <c r="M188" s="41"/>
      <c r="N188" s="41"/>
      <c r="O188" s="7">
        <f t="shared" si="24"/>
        <v>0</v>
      </c>
      <c r="P188" s="62"/>
      <c r="Q188" s="41">
        <v>7000</v>
      </c>
      <c r="R188" s="41"/>
      <c r="S188" s="41">
        <v>0</v>
      </c>
      <c r="T188" s="7">
        <f t="shared" si="25"/>
        <v>7000</v>
      </c>
      <c r="U188" s="43"/>
      <c r="V188" s="9"/>
      <c r="W188" s="7">
        <v>4500</v>
      </c>
      <c r="X188" s="43"/>
      <c r="Y188" s="9"/>
      <c r="Z188" s="9"/>
      <c r="AA188" s="9"/>
      <c r="AB188" s="9"/>
      <c r="AC188" s="9"/>
      <c r="AD188" s="41"/>
      <c r="AE188" s="9"/>
      <c r="AF188" s="9"/>
      <c r="AG188" s="9"/>
      <c r="AH188" s="9"/>
      <c r="AI188" s="9"/>
      <c r="AJ188" s="7">
        <v>13800</v>
      </c>
      <c r="AK188" s="41">
        <v>0</v>
      </c>
      <c r="AL188" s="7">
        <f t="shared" si="26"/>
        <v>0</v>
      </c>
      <c r="AM188" s="41">
        <v>0</v>
      </c>
      <c r="AN188" s="9">
        <v>0</v>
      </c>
      <c r="AO188" s="41"/>
      <c r="AP188" s="41">
        <v>2100</v>
      </c>
      <c r="AQ188" s="41"/>
      <c r="AR188" s="41"/>
      <c r="AS188" s="41"/>
      <c r="AT188" s="41"/>
      <c r="AU188" s="41">
        <v>0</v>
      </c>
      <c r="AV188" s="41"/>
      <c r="AW188" s="7">
        <f t="shared" si="27"/>
        <v>2100</v>
      </c>
      <c r="AX188" s="43"/>
      <c r="AY188" s="41"/>
      <c r="AZ188" s="41"/>
      <c r="BA188" s="41"/>
      <c r="BB188" s="41"/>
      <c r="BC188" s="41"/>
      <c r="BD188" s="41"/>
      <c r="BE188" s="7">
        <f t="shared" si="28"/>
        <v>0</v>
      </c>
      <c r="BF188" s="41">
        <v>0</v>
      </c>
      <c r="BG188" s="362">
        <v>111800</v>
      </c>
      <c r="BH188" s="363"/>
      <c r="BI188" s="364"/>
      <c r="BJ188" s="41"/>
      <c r="BK188" s="41">
        <v>13700</v>
      </c>
      <c r="BL188" s="41">
        <v>245500</v>
      </c>
      <c r="BM188" s="41"/>
      <c r="BN188" s="41"/>
      <c r="BO188" s="41"/>
      <c r="BP188" s="9"/>
      <c r="BQ188" s="41">
        <v>0</v>
      </c>
      <c r="BR188" s="9"/>
      <c r="BS188" s="9"/>
      <c r="BT188" s="41">
        <v>0</v>
      </c>
      <c r="BU188" s="7">
        <f t="shared" si="29"/>
        <v>371000</v>
      </c>
      <c r="BV188" s="43"/>
      <c r="BW188" s="41">
        <v>3390</v>
      </c>
      <c r="BX188" s="41"/>
      <c r="BY188" s="41"/>
      <c r="BZ188" s="41"/>
      <c r="CA188" s="41">
        <v>0</v>
      </c>
      <c r="CB188" s="7">
        <f t="shared" si="30"/>
        <v>3390</v>
      </c>
      <c r="CC188" s="43"/>
      <c r="CD188" s="41">
        <v>0</v>
      </c>
      <c r="CE188" s="41"/>
      <c r="CF188" s="41"/>
      <c r="CG188" s="7">
        <f t="shared" si="31"/>
        <v>0</v>
      </c>
      <c r="CH188" s="62"/>
      <c r="CI188" s="9"/>
      <c r="CJ188" s="41"/>
      <c r="CK188" s="41"/>
      <c r="CL188" s="41"/>
      <c r="CM188" s="41"/>
      <c r="CN188" s="41"/>
      <c r="CO188" s="7">
        <f t="shared" si="32"/>
        <v>0</v>
      </c>
      <c r="CP188" s="62"/>
      <c r="CQ188" s="41"/>
      <c r="CR188" s="41"/>
      <c r="CS188" s="7">
        <v>22100</v>
      </c>
      <c r="CT188" s="43"/>
      <c r="CU188" s="7">
        <v>5760</v>
      </c>
      <c r="CV188" s="10">
        <f t="shared" si="22"/>
        <v>429650</v>
      </c>
    </row>
    <row r="189" spans="1:100" x14ac:dyDescent="0.25">
      <c r="A189" s="348"/>
      <c r="B189" s="2" t="s">
        <v>108</v>
      </c>
      <c r="C189" s="40"/>
      <c r="D189" s="41"/>
      <c r="E189" s="43"/>
      <c r="F189" s="41">
        <v>0</v>
      </c>
      <c r="G189" s="42"/>
      <c r="H189" s="7">
        <f t="shared" si="23"/>
        <v>0</v>
      </c>
      <c r="I189" s="43">
        <v>0</v>
      </c>
      <c r="J189" s="41"/>
      <c r="K189" s="41"/>
      <c r="L189" s="41"/>
      <c r="M189" s="41"/>
      <c r="N189" s="41"/>
      <c r="O189" s="7">
        <f t="shared" si="24"/>
        <v>0</v>
      </c>
      <c r="P189" s="62"/>
      <c r="Q189" s="41">
        <v>4400</v>
      </c>
      <c r="R189" s="41"/>
      <c r="S189" s="41">
        <v>0</v>
      </c>
      <c r="T189" s="7">
        <f t="shared" si="25"/>
        <v>4400</v>
      </c>
      <c r="U189" s="43"/>
      <c r="V189" s="9"/>
      <c r="W189" s="7">
        <v>6300</v>
      </c>
      <c r="X189" s="43"/>
      <c r="Y189" s="9"/>
      <c r="Z189" s="9"/>
      <c r="AA189" s="9"/>
      <c r="AB189" s="9"/>
      <c r="AC189" s="9"/>
      <c r="AD189" s="41"/>
      <c r="AE189" s="9"/>
      <c r="AF189" s="9"/>
      <c r="AG189" s="9"/>
      <c r="AH189" s="9"/>
      <c r="AI189" s="9"/>
      <c r="AJ189" s="7">
        <v>16900</v>
      </c>
      <c r="AK189" s="41">
        <v>0</v>
      </c>
      <c r="AL189" s="7">
        <f t="shared" si="26"/>
        <v>0</v>
      </c>
      <c r="AM189" s="41">
        <v>0</v>
      </c>
      <c r="AN189" s="9">
        <v>0</v>
      </c>
      <c r="AO189" s="41"/>
      <c r="AP189" s="41">
        <v>1500</v>
      </c>
      <c r="AQ189" s="41"/>
      <c r="AR189" s="41"/>
      <c r="AS189" s="41"/>
      <c r="AT189" s="41"/>
      <c r="AU189" s="41">
        <v>0</v>
      </c>
      <c r="AV189" s="41"/>
      <c r="AW189" s="7">
        <f t="shared" si="27"/>
        <v>1500</v>
      </c>
      <c r="AX189" s="43"/>
      <c r="AY189" s="41"/>
      <c r="AZ189" s="41"/>
      <c r="BA189" s="41"/>
      <c r="BB189" s="41"/>
      <c r="BC189" s="41"/>
      <c r="BD189" s="41"/>
      <c r="BE189" s="7">
        <f t="shared" si="28"/>
        <v>0</v>
      </c>
      <c r="BF189" s="41">
        <v>0</v>
      </c>
      <c r="BG189" s="362">
        <v>127200</v>
      </c>
      <c r="BH189" s="363"/>
      <c r="BI189" s="364"/>
      <c r="BJ189" s="41"/>
      <c r="BK189" s="41">
        <v>14400</v>
      </c>
      <c r="BL189" s="41">
        <v>255300</v>
      </c>
      <c r="BM189" s="41"/>
      <c r="BN189" s="41"/>
      <c r="BO189" s="41"/>
      <c r="BP189" s="9"/>
      <c r="BQ189" s="41">
        <v>0</v>
      </c>
      <c r="BR189" s="9"/>
      <c r="BS189" s="9"/>
      <c r="BT189" s="41">
        <v>0</v>
      </c>
      <c r="BU189" s="7">
        <f t="shared" si="29"/>
        <v>396900</v>
      </c>
      <c r="BV189" s="43"/>
      <c r="BW189" s="41">
        <v>3690</v>
      </c>
      <c r="BX189" s="41"/>
      <c r="BY189" s="41"/>
      <c r="BZ189" s="41"/>
      <c r="CA189" s="41">
        <v>0</v>
      </c>
      <c r="CB189" s="7">
        <f t="shared" si="30"/>
        <v>3690</v>
      </c>
      <c r="CC189" s="43"/>
      <c r="CD189" s="41">
        <v>0</v>
      </c>
      <c r="CE189" s="41"/>
      <c r="CF189" s="41"/>
      <c r="CG189" s="7">
        <f t="shared" si="31"/>
        <v>0</v>
      </c>
      <c r="CH189" s="62"/>
      <c r="CI189" s="9"/>
      <c r="CJ189" s="41"/>
      <c r="CK189" s="41"/>
      <c r="CL189" s="41"/>
      <c r="CM189" s="41"/>
      <c r="CN189" s="41"/>
      <c r="CO189" s="7">
        <f t="shared" si="32"/>
        <v>0</v>
      </c>
      <c r="CP189" s="62"/>
      <c r="CQ189" s="41"/>
      <c r="CR189" s="41"/>
      <c r="CS189" s="7">
        <v>34500</v>
      </c>
      <c r="CT189" s="43"/>
      <c r="CU189" s="7">
        <v>4880</v>
      </c>
      <c r="CV189" s="10">
        <f t="shared" si="22"/>
        <v>469070</v>
      </c>
    </row>
    <row r="190" spans="1:100" x14ac:dyDescent="0.25">
      <c r="A190" s="348"/>
      <c r="B190" s="2" t="s">
        <v>109</v>
      </c>
      <c r="C190" s="40"/>
      <c r="D190" s="41"/>
      <c r="E190" s="43"/>
      <c r="F190" s="41">
        <v>0</v>
      </c>
      <c r="G190" s="42"/>
      <c r="H190" s="7">
        <f t="shared" si="23"/>
        <v>0</v>
      </c>
      <c r="I190" s="43">
        <v>0</v>
      </c>
      <c r="J190" s="41"/>
      <c r="K190" s="41"/>
      <c r="L190" s="41"/>
      <c r="M190" s="41"/>
      <c r="N190" s="41"/>
      <c r="O190" s="7">
        <f t="shared" si="24"/>
        <v>0</v>
      </c>
      <c r="P190" s="62"/>
      <c r="Q190" s="41">
        <v>5900</v>
      </c>
      <c r="R190" s="41"/>
      <c r="S190" s="41">
        <v>0</v>
      </c>
      <c r="T190" s="7">
        <f t="shared" si="25"/>
        <v>5900</v>
      </c>
      <c r="U190" s="43"/>
      <c r="V190" s="9"/>
      <c r="W190" s="7">
        <v>5300</v>
      </c>
      <c r="X190" s="43"/>
      <c r="Y190" s="9"/>
      <c r="Z190" s="9"/>
      <c r="AA190" s="9"/>
      <c r="AB190" s="9"/>
      <c r="AC190" s="9"/>
      <c r="AD190" s="41"/>
      <c r="AE190" s="9"/>
      <c r="AF190" s="9"/>
      <c r="AG190" s="9"/>
      <c r="AH190" s="9"/>
      <c r="AI190" s="9"/>
      <c r="AJ190" s="7">
        <v>17900</v>
      </c>
      <c r="AK190" s="41">
        <v>0</v>
      </c>
      <c r="AL190" s="7">
        <f t="shared" si="26"/>
        <v>0</v>
      </c>
      <c r="AM190" s="41">
        <v>0</v>
      </c>
      <c r="AN190" s="9">
        <v>0</v>
      </c>
      <c r="AO190" s="41"/>
      <c r="AP190" s="41">
        <v>1500</v>
      </c>
      <c r="AQ190" s="41"/>
      <c r="AR190" s="41"/>
      <c r="AS190" s="41"/>
      <c r="AT190" s="41"/>
      <c r="AU190" s="41">
        <v>0</v>
      </c>
      <c r="AV190" s="41"/>
      <c r="AW190" s="7">
        <f t="shared" si="27"/>
        <v>1500</v>
      </c>
      <c r="AX190" s="43"/>
      <c r="AY190" s="41"/>
      <c r="AZ190" s="41"/>
      <c r="BA190" s="41"/>
      <c r="BB190" s="41"/>
      <c r="BC190" s="41"/>
      <c r="BD190" s="41"/>
      <c r="BE190" s="7">
        <f t="shared" si="28"/>
        <v>0</v>
      </c>
      <c r="BF190" s="41">
        <v>0</v>
      </c>
      <c r="BG190" s="362">
        <v>146100</v>
      </c>
      <c r="BH190" s="363"/>
      <c r="BI190" s="364"/>
      <c r="BJ190" s="41"/>
      <c r="BK190" s="41">
        <v>16800</v>
      </c>
      <c r="BL190" s="41">
        <v>252200</v>
      </c>
      <c r="BM190" s="41"/>
      <c r="BN190" s="41"/>
      <c r="BO190" s="41"/>
      <c r="BP190" s="9"/>
      <c r="BQ190" s="41">
        <v>0</v>
      </c>
      <c r="BR190" s="9"/>
      <c r="BS190" s="9"/>
      <c r="BT190" s="41">
        <v>0</v>
      </c>
      <c r="BU190" s="7">
        <f t="shared" si="29"/>
        <v>415100</v>
      </c>
      <c r="BV190" s="43"/>
      <c r="BW190" s="41">
        <v>3330</v>
      </c>
      <c r="BX190" s="41"/>
      <c r="BY190" s="41"/>
      <c r="BZ190" s="41"/>
      <c r="CA190" s="41">
        <v>0</v>
      </c>
      <c r="CB190" s="7">
        <f t="shared" si="30"/>
        <v>3330</v>
      </c>
      <c r="CC190" s="43"/>
      <c r="CD190" s="41">
        <v>0</v>
      </c>
      <c r="CE190" s="41"/>
      <c r="CF190" s="41"/>
      <c r="CG190" s="7">
        <f t="shared" si="31"/>
        <v>0</v>
      </c>
      <c r="CH190" s="62"/>
      <c r="CI190" s="9"/>
      <c r="CJ190" s="41"/>
      <c r="CK190" s="41"/>
      <c r="CL190" s="41"/>
      <c r="CM190" s="41"/>
      <c r="CN190" s="41"/>
      <c r="CO190" s="7">
        <f t="shared" si="32"/>
        <v>0</v>
      </c>
      <c r="CP190" s="62"/>
      <c r="CQ190" s="41"/>
      <c r="CR190" s="41"/>
      <c r="CS190" s="7">
        <v>38400</v>
      </c>
      <c r="CT190" s="43"/>
      <c r="CU190" s="7">
        <v>6170</v>
      </c>
      <c r="CV190" s="10">
        <f t="shared" si="22"/>
        <v>493600</v>
      </c>
    </row>
    <row r="191" spans="1:100" x14ac:dyDescent="0.25">
      <c r="A191" s="348"/>
      <c r="B191" s="2" t="s">
        <v>110</v>
      </c>
      <c r="C191" s="40"/>
      <c r="D191" s="41"/>
      <c r="E191" s="43"/>
      <c r="F191" s="41">
        <v>0</v>
      </c>
      <c r="G191" s="42"/>
      <c r="H191" s="7">
        <f t="shared" si="23"/>
        <v>0</v>
      </c>
      <c r="I191" s="43">
        <v>0</v>
      </c>
      <c r="J191" s="41"/>
      <c r="K191" s="41"/>
      <c r="L191" s="41"/>
      <c r="M191" s="41"/>
      <c r="N191" s="41"/>
      <c r="O191" s="7">
        <f t="shared" si="24"/>
        <v>0</v>
      </c>
      <c r="P191" s="62"/>
      <c r="Q191" s="41">
        <v>7800</v>
      </c>
      <c r="R191" s="41"/>
      <c r="S191" s="41">
        <v>0</v>
      </c>
      <c r="T191" s="7">
        <f t="shared" si="25"/>
        <v>7800</v>
      </c>
      <c r="U191" s="43"/>
      <c r="V191" s="9"/>
      <c r="W191" s="7">
        <v>6300</v>
      </c>
      <c r="X191" s="43"/>
      <c r="Y191" s="9"/>
      <c r="Z191" s="9"/>
      <c r="AA191" s="9"/>
      <c r="AB191" s="9"/>
      <c r="AC191" s="9"/>
      <c r="AD191" s="41"/>
      <c r="AE191" s="9"/>
      <c r="AF191" s="9"/>
      <c r="AG191" s="9"/>
      <c r="AH191" s="9"/>
      <c r="AI191" s="9"/>
      <c r="AJ191" s="7">
        <v>11200</v>
      </c>
      <c r="AK191" s="41">
        <v>0</v>
      </c>
      <c r="AL191" s="7">
        <f t="shared" si="26"/>
        <v>0</v>
      </c>
      <c r="AM191" s="41">
        <v>0</v>
      </c>
      <c r="AN191" s="9">
        <v>0</v>
      </c>
      <c r="AO191" s="41"/>
      <c r="AP191" s="41">
        <v>2400</v>
      </c>
      <c r="AQ191" s="41"/>
      <c r="AR191" s="41"/>
      <c r="AS191" s="41"/>
      <c r="AT191" s="41"/>
      <c r="AU191" s="41">
        <v>0</v>
      </c>
      <c r="AV191" s="41"/>
      <c r="AW191" s="7">
        <f t="shared" si="27"/>
        <v>2400</v>
      </c>
      <c r="AX191" s="43"/>
      <c r="AY191" s="41"/>
      <c r="AZ191" s="41"/>
      <c r="BA191" s="41"/>
      <c r="BB191" s="41"/>
      <c r="BC191" s="41"/>
      <c r="BD191" s="41"/>
      <c r="BE191" s="7">
        <f t="shared" si="28"/>
        <v>0</v>
      </c>
      <c r="BF191" s="41">
        <v>0</v>
      </c>
      <c r="BG191" s="362">
        <v>148600</v>
      </c>
      <c r="BH191" s="363"/>
      <c r="BI191" s="364"/>
      <c r="BJ191" s="41"/>
      <c r="BK191" s="41">
        <v>13200</v>
      </c>
      <c r="BL191" s="41">
        <v>279300</v>
      </c>
      <c r="BM191" s="41"/>
      <c r="BN191" s="41"/>
      <c r="BO191" s="41"/>
      <c r="BP191" s="9"/>
      <c r="BQ191" s="41">
        <v>0</v>
      </c>
      <c r="BR191" s="9"/>
      <c r="BS191" s="9"/>
      <c r="BT191" s="41">
        <v>0</v>
      </c>
      <c r="BU191" s="7">
        <f t="shared" si="29"/>
        <v>441100</v>
      </c>
      <c r="BV191" s="43"/>
      <c r="BW191" s="41">
        <v>3930</v>
      </c>
      <c r="BX191" s="41"/>
      <c r="BY191" s="41"/>
      <c r="BZ191" s="41"/>
      <c r="CA191" s="41">
        <v>0</v>
      </c>
      <c r="CB191" s="7">
        <f t="shared" si="30"/>
        <v>3930</v>
      </c>
      <c r="CC191" s="43"/>
      <c r="CD191" s="41">
        <v>0</v>
      </c>
      <c r="CE191" s="41"/>
      <c r="CF191" s="41"/>
      <c r="CG191" s="7">
        <f t="shared" si="31"/>
        <v>0</v>
      </c>
      <c r="CH191" s="62"/>
      <c r="CI191" s="9"/>
      <c r="CJ191" s="41"/>
      <c r="CK191" s="41"/>
      <c r="CL191" s="41"/>
      <c r="CM191" s="41"/>
      <c r="CN191" s="41"/>
      <c r="CO191" s="7">
        <f t="shared" si="32"/>
        <v>0</v>
      </c>
      <c r="CP191" s="62"/>
      <c r="CQ191" s="41"/>
      <c r="CR191" s="41"/>
      <c r="CS191" s="7">
        <v>40500</v>
      </c>
      <c r="CT191" s="43"/>
      <c r="CU191" s="7">
        <v>5490</v>
      </c>
      <c r="CV191" s="10">
        <f t="shared" si="22"/>
        <v>518720</v>
      </c>
    </row>
    <row r="192" spans="1:100" x14ac:dyDescent="0.25">
      <c r="A192" s="348"/>
      <c r="B192" s="2" t="s">
        <v>111</v>
      </c>
      <c r="C192" s="40"/>
      <c r="D192" s="41"/>
      <c r="E192" s="43"/>
      <c r="F192" s="41">
        <v>0</v>
      </c>
      <c r="G192" s="42"/>
      <c r="H192" s="7">
        <f t="shared" si="23"/>
        <v>0</v>
      </c>
      <c r="I192" s="43">
        <v>0</v>
      </c>
      <c r="J192" s="41"/>
      <c r="K192" s="41"/>
      <c r="L192" s="41"/>
      <c r="M192" s="41"/>
      <c r="N192" s="41"/>
      <c r="O192" s="7">
        <f t="shared" si="24"/>
        <v>0</v>
      </c>
      <c r="P192" s="62"/>
      <c r="Q192" s="41">
        <v>7300</v>
      </c>
      <c r="R192" s="41"/>
      <c r="S192" s="41">
        <v>0</v>
      </c>
      <c r="T192" s="7">
        <f t="shared" si="25"/>
        <v>7300</v>
      </c>
      <c r="U192" s="43"/>
      <c r="V192" s="9"/>
      <c r="W192" s="7">
        <v>5100</v>
      </c>
      <c r="X192" s="43"/>
      <c r="Y192" s="9"/>
      <c r="Z192" s="9"/>
      <c r="AA192" s="9"/>
      <c r="AB192" s="9"/>
      <c r="AC192" s="9"/>
      <c r="AD192" s="41"/>
      <c r="AE192" s="9"/>
      <c r="AF192" s="9"/>
      <c r="AG192" s="9"/>
      <c r="AH192" s="9"/>
      <c r="AI192" s="9"/>
      <c r="AJ192" s="7">
        <v>10400</v>
      </c>
      <c r="AK192" s="41">
        <v>0</v>
      </c>
      <c r="AL192" s="7">
        <f t="shared" si="26"/>
        <v>0</v>
      </c>
      <c r="AM192" s="41">
        <v>0</v>
      </c>
      <c r="AN192" s="9">
        <v>0</v>
      </c>
      <c r="AO192" s="41"/>
      <c r="AP192" s="41">
        <v>600</v>
      </c>
      <c r="AQ192" s="41"/>
      <c r="AR192" s="41"/>
      <c r="AS192" s="41"/>
      <c r="AT192" s="41"/>
      <c r="AU192" s="41">
        <v>0</v>
      </c>
      <c r="AV192" s="41"/>
      <c r="AW192" s="7">
        <f t="shared" si="27"/>
        <v>600</v>
      </c>
      <c r="AX192" s="43"/>
      <c r="AY192" s="41"/>
      <c r="AZ192" s="41"/>
      <c r="BA192" s="41"/>
      <c r="BB192" s="41"/>
      <c r="BC192" s="41"/>
      <c r="BD192" s="41"/>
      <c r="BE192" s="7">
        <f t="shared" si="28"/>
        <v>0</v>
      </c>
      <c r="BF192" s="41">
        <v>0</v>
      </c>
      <c r="BG192" s="362">
        <v>154700</v>
      </c>
      <c r="BH192" s="363"/>
      <c r="BI192" s="364"/>
      <c r="BJ192" s="41"/>
      <c r="BK192" s="41">
        <v>14100</v>
      </c>
      <c r="BL192" s="41">
        <v>245900</v>
      </c>
      <c r="BM192" s="41"/>
      <c r="BN192" s="41"/>
      <c r="BO192" s="41"/>
      <c r="BP192" s="9"/>
      <c r="BQ192" s="41">
        <v>0</v>
      </c>
      <c r="BR192" s="9"/>
      <c r="BS192" s="9"/>
      <c r="BT192" s="41">
        <v>0</v>
      </c>
      <c r="BU192" s="7">
        <f t="shared" si="29"/>
        <v>414700</v>
      </c>
      <c r="BV192" s="43"/>
      <c r="BW192" s="41">
        <v>3810</v>
      </c>
      <c r="BX192" s="41"/>
      <c r="BY192" s="41"/>
      <c r="BZ192" s="41"/>
      <c r="CA192" s="41">
        <v>0</v>
      </c>
      <c r="CB192" s="7">
        <f t="shared" si="30"/>
        <v>3810</v>
      </c>
      <c r="CC192" s="43"/>
      <c r="CD192" s="41">
        <v>0</v>
      </c>
      <c r="CE192" s="41"/>
      <c r="CF192" s="41"/>
      <c r="CG192" s="7">
        <f t="shared" si="31"/>
        <v>0</v>
      </c>
      <c r="CH192" s="62"/>
      <c r="CI192" s="9"/>
      <c r="CJ192" s="41"/>
      <c r="CK192" s="41"/>
      <c r="CL192" s="41"/>
      <c r="CM192" s="41"/>
      <c r="CN192" s="41"/>
      <c r="CO192" s="7">
        <f t="shared" si="32"/>
        <v>0</v>
      </c>
      <c r="CP192" s="62"/>
      <c r="CQ192" s="41"/>
      <c r="CR192" s="41"/>
      <c r="CS192" s="7">
        <v>30800</v>
      </c>
      <c r="CT192" s="43"/>
      <c r="CU192" s="7">
        <v>6090</v>
      </c>
      <c r="CV192" s="10">
        <f t="shared" si="22"/>
        <v>478800</v>
      </c>
    </row>
    <row r="193" spans="1:100" ht="15.75" thickBot="1" x14ac:dyDescent="0.3">
      <c r="A193" s="349"/>
      <c r="B193" s="3" t="s">
        <v>112</v>
      </c>
      <c r="C193" s="44"/>
      <c r="D193" s="45"/>
      <c r="E193" s="47"/>
      <c r="F193" s="45">
        <v>0</v>
      </c>
      <c r="G193" s="46"/>
      <c r="H193" s="11">
        <f t="shared" si="23"/>
        <v>0</v>
      </c>
      <c r="I193" s="47">
        <v>0</v>
      </c>
      <c r="J193" s="45"/>
      <c r="K193" s="45"/>
      <c r="L193" s="45"/>
      <c r="M193" s="45"/>
      <c r="N193" s="45"/>
      <c r="O193" s="11">
        <f t="shared" si="24"/>
        <v>0</v>
      </c>
      <c r="P193" s="63"/>
      <c r="Q193" s="45">
        <v>6200</v>
      </c>
      <c r="R193" s="45"/>
      <c r="S193" s="45">
        <v>0</v>
      </c>
      <c r="T193" s="11">
        <f t="shared" si="25"/>
        <v>6200</v>
      </c>
      <c r="U193" s="47"/>
      <c r="V193" s="13"/>
      <c r="W193" s="11">
        <v>6200</v>
      </c>
      <c r="X193" s="47"/>
      <c r="Y193" s="13"/>
      <c r="Z193" s="13"/>
      <c r="AA193" s="13"/>
      <c r="AB193" s="13"/>
      <c r="AC193" s="13"/>
      <c r="AD193" s="45"/>
      <c r="AE193" s="13"/>
      <c r="AF193" s="13"/>
      <c r="AG193" s="13"/>
      <c r="AH193" s="13"/>
      <c r="AI193" s="13"/>
      <c r="AJ193" s="11">
        <v>13100</v>
      </c>
      <c r="AK193" s="45">
        <v>0</v>
      </c>
      <c r="AL193" s="11">
        <f t="shared" si="26"/>
        <v>0</v>
      </c>
      <c r="AM193" s="45">
        <v>0</v>
      </c>
      <c r="AN193" s="13">
        <v>0</v>
      </c>
      <c r="AO193" s="45"/>
      <c r="AP193" s="45">
        <v>0</v>
      </c>
      <c r="AQ193" s="45"/>
      <c r="AR193" s="45"/>
      <c r="AS193" s="45"/>
      <c r="AT193" s="45"/>
      <c r="AU193" s="45">
        <v>0</v>
      </c>
      <c r="AV193" s="45"/>
      <c r="AW193" s="11">
        <f t="shared" si="27"/>
        <v>0</v>
      </c>
      <c r="AX193" s="47"/>
      <c r="AY193" s="45"/>
      <c r="AZ193" s="45"/>
      <c r="BA193" s="45"/>
      <c r="BB193" s="45"/>
      <c r="BC193" s="45"/>
      <c r="BD193" s="45"/>
      <c r="BE193" s="11">
        <f t="shared" si="28"/>
        <v>0</v>
      </c>
      <c r="BF193" s="45">
        <v>0</v>
      </c>
      <c r="BG193" s="365">
        <v>137300</v>
      </c>
      <c r="BH193" s="366"/>
      <c r="BI193" s="367"/>
      <c r="BJ193" s="45"/>
      <c r="BK193" s="45">
        <v>14500</v>
      </c>
      <c r="BL193" s="45">
        <v>257200</v>
      </c>
      <c r="BM193" s="45"/>
      <c r="BN193" s="45"/>
      <c r="BO193" s="45"/>
      <c r="BP193" s="13"/>
      <c r="BQ193" s="45">
        <v>0</v>
      </c>
      <c r="BR193" s="13"/>
      <c r="BS193" s="13"/>
      <c r="BT193" s="45">
        <v>0</v>
      </c>
      <c r="BU193" s="11">
        <f t="shared" si="29"/>
        <v>409000</v>
      </c>
      <c r="BV193" s="47"/>
      <c r="BW193" s="45">
        <v>5670</v>
      </c>
      <c r="BX193" s="45"/>
      <c r="BY193" s="45"/>
      <c r="BZ193" s="45"/>
      <c r="CA193" s="45">
        <v>0</v>
      </c>
      <c r="CB193" s="11">
        <f t="shared" si="30"/>
        <v>5670</v>
      </c>
      <c r="CC193" s="47"/>
      <c r="CD193" s="45">
        <v>0</v>
      </c>
      <c r="CE193" s="45"/>
      <c r="CF193" s="45"/>
      <c r="CG193" s="11">
        <f t="shared" si="31"/>
        <v>0</v>
      </c>
      <c r="CH193" s="63"/>
      <c r="CI193" s="13"/>
      <c r="CJ193" s="45"/>
      <c r="CK193" s="45"/>
      <c r="CL193" s="45"/>
      <c r="CM193" s="45"/>
      <c r="CN193" s="45"/>
      <c r="CO193" s="11">
        <f t="shared" si="32"/>
        <v>0</v>
      </c>
      <c r="CP193" s="63"/>
      <c r="CQ193" s="45"/>
      <c r="CR193" s="45"/>
      <c r="CS193" s="11">
        <v>33300</v>
      </c>
      <c r="CT193" s="47"/>
      <c r="CU193" s="11">
        <v>6030</v>
      </c>
      <c r="CV193" s="15">
        <f t="shared" si="22"/>
        <v>479500</v>
      </c>
    </row>
    <row r="194" spans="1:100" ht="15" customHeight="1" x14ac:dyDescent="0.25">
      <c r="A194" s="347" t="s">
        <v>149</v>
      </c>
      <c r="B194" s="33" t="s">
        <v>101</v>
      </c>
      <c r="C194" s="34"/>
      <c r="D194" s="35"/>
      <c r="E194" s="52"/>
      <c r="F194" s="35">
        <v>0</v>
      </c>
      <c r="G194" s="36"/>
      <c r="H194" s="20">
        <f t="shared" si="23"/>
        <v>0</v>
      </c>
      <c r="I194" s="52">
        <v>0</v>
      </c>
      <c r="J194" s="35"/>
      <c r="K194" s="35"/>
      <c r="L194" s="35"/>
      <c r="M194" s="35"/>
      <c r="N194" s="35"/>
      <c r="O194" s="20">
        <f t="shared" si="24"/>
        <v>0</v>
      </c>
      <c r="P194" s="61"/>
      <c r="Q194" s="35">
        <v>5900</v>
      </c>
      <c r="R194" s="35"/>
      <c r="S194" s="35">
        <v>0</v>
      </c>
      <c r="T194" s="20">
        <f t="shared" si="25"/>
        <v>5900</v>
      </c>
      <c r="U194" s="52"/>
      <c r="V194" s="22"/>
      <c r="W194" s="20">
        <v>5900</v>
      </c>
      <c r="X194" s="52"/>
      <c r="Y194" s="22"/>
      <c r="Z194" s="22"/>
      <c r="AA194" s="22"/>
      <c r="AB194" s="22"/>
      <c r="AC194" s="22"/>
      <c r="AD194" s="35"/>
      <c r="AE194" s="22"/>
      <c r="AF194" s="22"/>
      <c r="AG194" s="22"/>
      <c r="AH194" s="22"/>
      <c r="AI194" s="22"/>
      <c r="AJ194" s="20">
        <v>22500</v>
      </c>
      <c r="AK194" s="35">
        <v>0</v>
      </c>
      <c r="AL194" s="20">
        <f t="shared" si="26"/>
        <v>0</v>
      </c>
      <c r="AM194" s="35">
        <v>0</v>
      </c>
      <c r="AN194" s="22">
        <v>0</v>
      </c>
      <c r="AO194" s="35"/>
      <c r="AP194" s="35">
        <v>0</v>
      </c>
      <c r="AQ194" s="35"/>
      <c r="AR194" s="35"/>
      <c r="AS194" s="35"/>
      <c r="AT194" s="35"/>
      <c r="AU194" s="35">
        <v>0</v>
      </c>
      <c r="AV194" s="35"/>
      <c r="AW194" s="20">
        <f t="shared" si="27"/>
        <v>0</v>
      </c>
      <c r="AX194" s="52"/>
      <c r="AY194" s="35"/>
      <c r="AZ194" s="35"/>
      <c r="BA194" s="35"/>
      <c r="BB194" s="35"/>
      <c r="BC194" s="35"/>
      <c r="BD194" s="35"/>
      <c r="BE194" s="20">
        <f t="shared" si="28"/>
        <v>0</v>
      </c>
      <c r="BF194" s="35">
        <v>0</v>
      </c>
      <c r="BG194" s="359">
        <v>129400</v>
      </c>
      <c r="BH194" s="360"/>
      <c r="BI194" s="361"/>
      <c r="BJ194" s="35"/>
      <c r="BK194" s="35">
        <v>17600</v>
      </c>
      <c r="BL194" s="35">
        <v>231800</v>
      </c>
      <c r="BM194" s="35"/>
      <c r="BN194" s="35"/>
      <c r="BO194" s="35"/>
      <c r="BP194" s="22"/>
      <c r="BQ194" s="35">
        <v>0</v>
      </c>
      <c r="BR194" s="22"/>
      <c r="BS194" s="22"/>
      <c r="BT194" s="35">
        <v>0</v>
      </c>
      <c r="BU194" s="20">
        <f t="shared" si="29"/>
        <v>378800</v>
      </c>
      <c r="BV194" s="52"/>
      <c r="BW194" s="35">
        <v>5070</v>
      </c>
      <c r="BX194" s="35"/>
      <c r="BY194" s="35"/>
      <c r="BZ194" s="35"/>
      <c r="CA194" s="35">
        <v>0</v>
      </c>
      <c r="CB194" s="20">
        <f t="shared" si="30"/>
        <v>5070</v>
      </c>
      <c r="CC194" s="52"/>
      <c r="CD194" s="35">
        <v>0</v>
      </c>
      <c r="CE194" s="35"/>
      <c r="CF194" s="35"/>
      <c r="CG194" s="20">
        <f t="shared" si="31"/>
        <v>0</v>
      </c>
      <c r="CH194" s="61"/>
      <c r="CI194" s="22"/>
      <c r="CJ194" s="35"/>
      <c r="CK194" s="35"/>
      <c r="CL194" s="35"/>
      <c r="CM194" s="35"/>
      <c r="CN194" s="35"/>
      <c r="CO194" s="20">
        <f t="shared" si="32"/>
        <v>0</v>
      </c>
      <c r="CP194" s="61"/>
      <c r="CQ194" s="35"/>
      <c r="CR194" s="35"/>
      <c r="CS194" s="20">
        <v>34800</v>
      </c>
      <c r="CT194" s="52"/>
      <c r="CU194" s="20">
        <v>6030</v>
      </c>
      <c r="CV194" s="23">
        <f t="shared" si="22"/>
        <v>459000</v>
      </c>
    </row>
    <row r="195" spans="1:100" x14ac:dyDescent="0.25">
      <c r="A195" s="348"/>
      <c r="B195" s="2" t="s">
        <v>102</v>
      </c>
      <c r="C195" s="40"/>
      <c r="D195" s="41"/>
      <c r="E195" s="43"/>
      <c r="F195" s="41">
        <v>0</v>
      </c>
      <c r="G195" s="42"/>
      <c r="H195" s="7">
        <f t="shared" si="23"/>
        <v>0</v>
      </c>
      <c r="I195" s="43">
        <v>0</v>
      </c>
      <c r="J195" s="41"/>
      <c r="K195" s="41"/>
      <c r="L195" s="41"/>
      <c r="M195" s="41"/>
      <c r="N195" s="41"/>
      <c r="O195" s="7">
        <f t="shared" si="24"/>
        <v>0</v>
      </c>
      <c r="P195" s="62"/>
      <c r="Q195" s="41">
        <v>4000</v>
      </c>
      <c r="R195" s="41"/>
      <c r="S195" s="41">
        <v>0</v>
      </c>
      <c r="T195" s="7">
        <f t="shared" si="25"/>
        <v>4000</v>
      </c>
      <c r="U195" s="43"/>
      <c r="V195" s="9"/>
      <c r="W195" s="7">
        <v>6600</v>
      </c>
      <c r="X195" s="43"/>
      <c r="Y195" s="9"/>
      <c r="Z195" s="9"/>
      <c r="AA195" s="9"/>
      <c r="AB195" s="9"/>
      <c r="AC195" s="9"/>
      <c r="AD195" s="41"/>
      <c r="AE195" s="9"/>
      <c r="AF195" s="9"/>
      <c r="AG195" s="9"/>
      <c r="AH195" s="9"/>
      <c r="AI195" s="9"/>
      <c r="AJ195" s="7">
        <v>17000</v>
      </c>
      <c r="AK195" s="41">
        <v>0</v>
      </c>
      <c r="AL195" s="7">
        <f t="shared" si="26"/>
        <v>0</v>
      </c>
      <c r="AM195" s="41">
        <v>0</v>
      </c>
      <c r="AN195" s="9">
        <v>0</v>
      </c>
      <c r="AO195" s="41"/>
      <c r="AP195" s="41">
        <v>0</v>
      </c>
      <c r="AQ195" s="41"/>
      <c r="AR195" s="41"/>
      <c r="AS195" s="41"/>
      <c r="AT195" s="41"/>
      <c r="AU195" s="41">
        <v>0</v>
      </c>
      <c r="AV195" s="41"/>
      <c r="AW195" s="7">
        <f t="shared" si="27"/>
        <v>0</v>
      </c>
      <c r="AX195" s="43"/>
      <c r="AY195" s="41"/>
      <c r="AZ195" s="41"/>
      <c r="BA195" s="41"/>
      <c r="BB195" s="41"/>
      <c r="BC195" s="41"/>
      <c r="BD195" s="41"/>
      <c r="BE195" s="7">
        <f t="shared" si="28"/>
        <v>0</v>
      </c>
      <c r="BF195" s="41">
        <v>0</v>
      </c>
      <c r="BG195" s="362">
        <v>107800</v>
      </c>
      <c r="BH195" s="363"/>
      <c r="BI195" s="364"/>
      <c r="BJ195" s="41"/>
      <c r="BK195" s="41">
        <v>12900</v>
      </c>
      <c r="BL195" s="41">
        <v>215800</v>
      </c>
      <c r="BM195" s="41"/>
      <c r="BN195" s="41"/>
      <c r="BO195" s="41"/>
      <c r="BP195" s="9"/>
      <c r="BQ195" s="41">
        <v>0</v>
      </c>
      <c r="BR195" s="9"/>
      <c r="BS195" s="9"/>
      <c r="BT195" s="41">
        <v>0</v>
      </c>
      <c r="BU195" s="7">
        <f t="shared" si="29"/>
        <v>336500</v>
      </c>
      <c r="BV195" s="43"/>
      <c r="BW195" s="41">
        <v>6260</v>
      </c>
      <c r="BX195" s="41"/>
      <c r="BY195" s="41"/>
      <c r="BZ195" s="41"/>
      <c r="CA195" s="41">
        <v>0</v>
      </c>
      <c r="CB195" s="7">
        <f t="shared" si="30"/>
        <v>6260</v>
      </c>
      <c r="CC195" s="43"/>
      <c r="CD195" s="41">
        <v>0</v>
      </c>
      <c r="CE195" s="41"/>
      <c r="CF195" s="41"/>
      <c r="CG195" s="7">
        <f t="shared" si="31"/>
        <v>0</v>
      </c>
      <c r="CH195" s="62"/>
      <c r="CI195" s="9"/>
      <c r="CJ195" s="41"/>
      <c r="CK195" s="41"/>
      <c r="CL195" s="41"/>
      <c r="CM195" s="41"/>
      <c r="CN195" s="41"/>
      <c r="CO195" s="7">
        <f t="shared" si="32"/>
        <v>0</v>
      </c>
      <c r="CP195" s="62"/>
      <c r="CQ195" s="41"/>
      <c r="CR195" s="41"/>
      <c r="CS195" s="7">
        <v>28700</v>
      </c>
      <c r="CT195" s="43"/>
      <c r="CU195" s="7">
        <v>5500</v>
      </c>
      <c r="CV195" s="10">
        <f t="shared" si="22"/>
        <v>404560</v>
      </c>
    </row>
    <row r="196" spans="1:100" x14ac:dyDescent="0.25">
      <c r="A196" s="348"/>
      <c r="B196" s="2" t="s">
        <v>103</v>
      </c>
      <c r="C196" s="40"/>
      <c r="D196" s="41"/>
      <c r="E196" s="43"/>
      <c r="F196" s="41">
        <v>0</v>
      </c>
      <c r="G196" s="42"/>
      <c r="H196" s="7">
        <f t="shared" si="23"/>
        <v>0</v>
      </c>
      <c r="I196" s="43">
        <v>0</v>
      </c>
      <c r="J196" s="41"/>
      <c r="K196" s="41"/>
      <c r="L196" s="41"/>
      <c r="M196" s="41"/>
      <c r="N196" s="41"/>
      <c r="O196" s="7">
        <f t="shared" si="24"/>
        <v>0</v>
      </c>
      <c r="P196" s="62"/>
      <c r="Q196" s="41">
        <v>5500</v>
      </c>
      <c r="R196" s="41"/>
      <c r="S196" s="41">
        <v>0</v>
      </c>
      <c r="T196" s="7">
        <f t="shared" si="25"/>
        <v>5500</v>
      </c>
      <c r="U196" s="43"/>
      <c r="V196" s="9"/>
      <c r="W196" s="7">
        <v>7200</v>
      </c>
      <c r="X196" s="43"/>
      <c r="Y196" s="9"/>
      <c r="Z196" s="9"/>
      <c r="AA196" s="9"/>
      <c r="AB196" s="9"/>
      <c r="AC196" s="9"/>
      <c r="AD196" s="41"/>
      <c r="AE196" s="9"/>
      <c r="AF196" s="9"/>
      <c r="AG196" s="9"/>
      <c r="AH196" s="9"/>
      <c r="AI196" s="9"/>
      <c r="AJ196" s="7">
        <v>21600</v>
      </c>
      <c r="AK196" s="41">
        <v>0</v>
      </c>
      <c r="AL196" s="7">
        <f t="shared" si="26"/>
        <v>0</v>
      </c>
      <c r="AM196" s="41">
        <v>0</v>
      </c>
      <c r="AN196" s="9">
        <v>0</v>
      </c>
      <c r="AO196" s="41"/>
      <c r="AP196" s="41">
        <v>0</v>
      </c>
      <c r="AQ196" s="41"/>
      <c r="AR196" s="41"/>
      <c r="AS196" s="41"/>
      <c r="AT196" s="41"/>
      <c r="AU196" s="41">
        <v>0</v>
      </c>
      <c r="AV196" s="41"/>
      <c r="AW196" s="7">
        <f t="shared" si="27"/>
        <v>0</v>
      </c>
      <c r="AX196" s="43"/>
      <c r="AY196" s="41"/>
      <c r="AZ196" s="41"/>
      <c r="BA196" s="41"/>
      <c r="BB196" s="41"/>
      <c r="BC196" s="41"/>
      <c r="BD196" s="41"/>
      <c r="BE196" s="7">
        <f t="shared" si="28"/>
        <v>0</v>
      </c>
      <c r="BF196" s="41">
        <v>0</v>
      </c>
      <c r="BG196" s="362">
        <v>142800</v>
      </c>
      <c r="BH196" s="363"/>
      <c r="BI196" s="364"/>
      <c r="BJ196" s="41"/>
      <c r="BK196" s="41">
        <v>12300</v>
      </c>
      <c r="BL196" s="41">
        <v>237300</v>
      </c>
      <c r="BM196" s="41"/>
      <c r="BN196" s="41"/>
      <c r="BO196" s="41"/>
      <c r="BP196" s="9"/>
      <c r="BQ196" s="41">
        <v>0</v>
      </c>
      <c r="BR196" s="9"/>
      <c r="BS196" s="9"/>
      <c r="BT196" s="41">
        <v>0</v>
      </c>
      <c r="BU196" s="7">
        <f t="shared" si="29"/>
        <v>392400</v>
      </c>
      <c r="BV196" s="43"/>
      <c r="BW196" s="41">
        <v>5880</v>
      </c>
      <c r="BX196" s="41"/>
      <c r="BY196" s="41"/>
      <c r="BZ196" s="41"/>
      <c r="CA196" s="41">
        <v>0</v>
      </c>
      <c r="CB196" s="7">
        <f t="shared" si="30"/>
        <v>5880</v>
      </c>
      <c r="CC196" s="43"/>
      <c r="CD196" s="41">
        <v>0</v>
      </c>
      <c r="CE196" s="41"/>
      <c r="CF196" s="41"/>
      <c r="CG196" s="7">
        <f t="shared" si="31"/>
        <v>0</v>
      </c>
      <c r="CH196" s="62"/>
      <c r="CI196" s="9"/>
      <c r="CJ196" s="41"/>
      <c r="CK196" s="41"/>
      <c r="CL196" s="41"/>
      <c r="CM196" s="41"/>
      <c r="CN196" s="41"/>
      <c r="CO196" s="7">
        <f t="shared" si="32"/>
        <v>0</v>
      </c>
      <c r="CP196" s="62"/>
      <c r="CQ196" s="41"/>
      <c r="CR196" s="41"/>
      <c r="CS196" s="7">
        <v>34700</v>
      </c>
      <c r="CT196" s="43"/>
      <c r="CU196" s="7">
        <v>5840</v>
      </c>
      <c r="CV196" s="10">
        <f t="shared" si="22"/>
        <v>473120</v>
      </c>
    </row>
    <row r="197" spans="1:100" x14ac:dyDescent="0.25">
      <c r="A197" s="348"/>
      <c r="B197" s="2" t="s">
        <v>104</v>
      </c>
      <c r="C197" s="40"/>
      <c r="D197" s="41"/>
      <c r="E197" s="43"/>
      <c r="F197" s="41">
        <v>0</v>
      </c>
      <c r="G197" s="42"/>
      <c r="H197" s="7">
        <f t="shared" si="23"/>
        <v>0</v>
      </c>
      <c r="I197" s="43">
        <v>0</v>
      </c>
      <c r="J197" s="41"/>
      <c r="K197" s="41"/>
      <c r="L197" s="41"/>
      <c r="M197" s="41"/>
      <c r="N197" s="41"/>
      <c r="O197" s="7">
        <f t="shared" si="24"/>
        <v>0</v>
      </c>
      <c r="P197" s="62"/>
      <c r="Q197" s="41">
        <v>3400</v>
      </c>
      <c r="R197" s="41"/>
      <c r="S197" s="41">
        <v>100</v>
      </c>
      <c r="T197" s="7">
        <f t="shared" si="25"/>
        <v>3500</v>
      </c>
      <c r="U197" s="43"/>
      <c r="V197" s="9"/>
      <c r="W197" s="7">
        <v>3800</v>
      </c>
      <c r="X197" s="43"/>
      <c r="Y197" s="9"/>
      <c r="Z197" s="9"/>
      <c r="AA197" s="9"/>
      <c r="AB197" s="9"/>
      <c r="AC197" s="9"/>
      <c r="AD197" s="41"/>
      <c r="AE197" s="9"/>
      <c r="AF197" s="9"/>
      <c r="AG197" s="9"/>
      <c r="AH197" s="9"/>
      <c r="AI197" s="9"/>
      <c r="AJ197" s="7">
        <v>20200</v>
      </c>
      <c r="AK197" s="41">
        <v>0</v>
      </c>
      <c r="AL197" s="7">
        <f t="shared" si="26"/>
        <v>0</v>
      </c>
      <c r="AM197" s="41">
        <v>0</v>
      </c>
      <c r="AN197" s="9">
        <v>0</v>
      </c>
      <c r="AO197" s="41"/>
      <c r="AP197" s="41">
        <v>2400</v>
      </c>
      <c r="AQ197" s="41"/>
      <c r="AR197" s="41"/>
      <c r="AS197" s="41"/>
      <c r="AT197" s="41"/>
      <c r="AU197" s="41">
        <v>0</v>
      </c>
      <c r="AV197" s="41"/>
      <c r="AW197" s="7">
        <f t="shared" si="27"/>
        <v>2400</v>
      </c>
      <c r="AX197" s="43"/>
      <c r="AY197" s="41"/>
      <c r="AZ197" s="41"/>
      <c r="BA197" s="41"/>
      <c r="BB197" s="41"/>
      <c r="BC197" s="41"/>
      <c r="BD197" s="41"/>
      <c r="BE197" s="7">
        <f t="shared" si="28"/>
        <v>0</v>
      </c>
      <c r="BF197" s="41">
        <v>0</v>
      </c>
      <c r="BG197" s="362">
        <v>107900</v>
      </c>
      <c r="BH197" s="363"/>
      <c r="BI197" s="364"/>
      <c r="BJ197" s="41"/>
      <c r="BK197" s="41">
        <v>14000</v>
      </c>
      <c r="BL197" s="41">
        <v>187800</v>
      </c>
      <c r="BM197" s="41"/>
      <c r="BN197" s="41"/>
      <c r="BO197" s="41"/>
      <c r="BP197" s="9"/>
      <c r="BQ197" s="41">
        <v>0</v>
      </c>
      <c r="BR197" s="9"/>
      <c r="BS197" s="9"/>
      <c r="BT197" s="41">
        <v>0</v>
      </c>
      <c r="BU197" s="7">
        <f t="shared" si="29"/>
        <v>309700</v>
      </c>
      <c r="BV197" s="43"/>
      <c r="BW197" s="41">
        <v>4200</v>
      </c>
      <c r="BX197" s="41"/>
      <c r="BY197" s="41"/>
      <c r="BZ197" s="41"/>
      <c r="CA197" s="41">
        <v>0</v>
      </c>
      <c r="CB197" s="7">
        <f t="shared" si="30"/>
        <v>4200</v>
      </c>
      <c r="CC197" s="43"/>
      <c r="CD197" s="41">
        <v>0</v>
      </c>
      <c r="CE197" s="41"/>
      <c r="CF197" s="41"/>
      <c r="CG197" s="7">
        <f t="shared" si="31"/>
        <v>0</v>
      </c>
      <c r="CH197" s="62"/>
      <c r="CI197" s="9"/>
      <c r="CJ197" s="41"/>
      <c r="CK197" s="41"/>
      <c r="CL197" s="41"/>
      <c r="CM197" s="41"/>
      <c r="CN197" s="41"/>
      <c r="CO197" s="7">
        <f t="shared" si="32"/>
        <v>0</v>
      </c>
      <c r="CP197" s="62"/>
      <c r="CQ197" s="41"/>
      <c r="CR197" s="41"/>
      <c r="CS197" s="7">
        <v>32900</v>
      </c>
      <c r="CT197" s="43"/>
      <c r="CU197" s="7">
        <v>5100</v>
      </c>
      <c r="CV197" s="10">
        <f t="shared" si="22"/>
        <v>381800</v>
      </c>
    </row>
    <row r="198" spans="1:100" x14ac:dyDescent="0.25">
      <c r="A198" s="348"/>
      <c r="B198" s="2" t="s">
        <v>105</v>
      </c>
      <c r="C198" s="40"/>
      <c r="D198" s="41"/>
      <c r="E198" s="43"/>
      <c r="F198" s="41">
        <v>0</v>
      </c>
      <c r="G198" s="42"/>
      <c r="H198" s="7">
        <f t="shared" si="23"/>
        <v>0</v>
      </c>
      <c r="I198" s="43">
        <v>0</v>
      </c>
      <c r="J198" s="41"/>
      <c r="K198" s="41"/>
      <c r="L198" s="41"/>
      <c r="M198" s="41"/>
      <c r="N198" s="41"/>
      <c r="O198" s="7">
        <f t="shared" si="24"/>
        <v>0</v>
      </c>
      <c r="P198" s="62"/>
      <c r="Q198" s="41">
        <v>5000</v>
      </c>
      <c r="R198" s="41"/>
      <c r="S198" s="41">
        <v>0</v>
      </c>
      <c r="T198" s="7">
        <f t="shared" si="25"/>
        <v>5000</v>
      </c>
      <c r="U198" s="43"/>
      <c r="V198" s="9"/>
      <c r="W198" s="7">
        <v>6100</v>
      </c>
      <c r="X198" s="43"/>
      <c r="Y198" s="9"/>
      <c r="Z198" s="9"/>
      <c r="AA198" s="9"/>
      <c r="AB198" s="9"/>
      <c r="AC198" s="9"/>
      <c r="AD198" s="41"/>
      <c r="AE198" s="9"/>
      <c r="AF198" s="9"/>
      <c r="AG198" s="9"/>
      <c r="AH198" s="9"/>
      <c r="AI198" s="9"/>
      <c r="AJ198" s="7">
        <v>26000</v>
      </c>
      <c r="AK198" s="41">
        <v>0</v>
      </c>
      <c r="AL198" s="7">
        <f t="shared" si="26"/>
        <v>0</v>
      </c>
      <c r="AM198" s="41">
        <v>0</v>
      </c>
      <c r="AN198" s="9">
        <v>0</v>
      </c>
      <c r="AO198" s="41"/>
      <c r="AP198" s="41">
        <v>4800</v>
      </c>
      <c r="AQ198" s="41"/>
      <c r="AR198" s="41"/>
      <c r="AS198" s="41"/>
      <c r="AT198" s="41"/>
      <c r="AU198" s="41">
        <v>0</v>
      </c>
      <c r="AV198" s="41"/>
      <c r="AW198" s="7">
        <f t="shared" si="27"/>
        <v>4800</v>
      </c>
      <c r="AX198" s="43"/>
      <c r="AY198" s="41"/>
      <c r="AZ198" s="41"/>
      <c r="BA198" s="41"/>
      <c r="BB198" s="41"/>
      <c r="BC198" s="41"/>
      <c r="BD198" s="41"/>
      <c r="BE198" s="7">
        <f t="shared" si="28"/>
        <v>0</v>
      </c>
      <c r="BF198" s="41">
        <v>0</v>
      </c>
      <c r="BG198" s="362">
        <v>138400</v>
      </c>
      <c r="BH198" s="363"/>
      <c r="BI198" s="364"/>
      <c r="BJ198" s="41"/>
      <c r="BK198" s="41">
        <v>16800</v>
      </c>
      <c r="BL198" s="41">
        <v>231000</v>
      </c>
      <c r="BM198" s="41"/>
      <c r="BN198" s="41"/>
      <c r="BO198" s="41"/>
      <c r="BP198" s="9"/>
      <c r="BQ198" s="41">
        <v>0</v>
      </c>
      <c r="BR198" s="9"/>
      <c r="BS198" s="9"/>
      <c r="BT198" s="41">
        <v>0</v>
      </c>
      <c r="BU198" s="7">
        <f t="shared" si="29"/>
        <v>386200</v>
      </c>
      <c r="BV198" s="43"/>
      <c r="BW198" s="41">
        <v>3700</v>
      </c>
      <c r="BX198" s="41"/>
      <c r="BY198" s="41"/>
      <c r="BZ198" s="41"/>
      <c r="CA198" s="41">
        <v>0</v>
      </c>
      <c r="CB198" s="7">
        <f t="shared" si="30"/>
        <v>3700</v>
      </c>
      <c r="CC198" s="43"/>
      <c r="CD198" s="41">
        <v>0</v>
      </c>
      <c r="CE198" s="41"/>
      <c r="CF198" s="41"/>
      <c r="CG198" s="7">
        <f t="shared" si="31"/>
        <v>0</v>
      </c>
      <c r="CH198" s="62"/>
      <c r="CI198" s="9"/>
      <c r="CJ198" s="41"/>
      <c r="CK198" s="41"/>
      <c r="CL198" s="41"/>
      <c r="CM198" s="41"/>
      <c r="CN198" s="41"/>
      <c r="CO198" s="7">
        <f t="shared" si="32"/>
        <v>0</v>
      </c>
      <c r="CP198" s="62"/>
      <c r="CQ198" s="41"/>
      <c r="CR198" s="41"/>
      <c r="CS198" s="7">
        <v>34300</v>
      </c>
      <c r="CT198" s="43"/>
      <c r="CU198" s="7">
        <v>5300</v>
      </c>
      <c r="CV198" s="10">
        <f t="shared" si="22"/>
        <v>471400</v>
      </c>
    </row>
    <row r="199" spans="1:100" x14ac:dyDescent="0.25">
      <c r="A199" s="348"/>
      <c r="B199" s="2" t="s">
        <v>106</v>
      </c>
      <c r="C199" s="40"/>
      <c r="D199" s="41"/>
      <c r="E199" s="43"/>
      <c r="F199" s="41">
        <v>0</v>
      </c>
      <c r="G199" s="42"/>
      <c r="H199" s="7">
        <f t="shared" si="23"/>
        <v>0</v>
      </c>
      <c r="I199" s="43">
        <v>0</v>
      </c>
      <c r="J199" s="41"/>
      <c r="K199" s="41"/>
      <c r="L199" s="41"/>
      <c r="M199" s="41"/>
      <c r="N199" s="41"/>
      <c r="O199" s="7">
        <f t="shared" si="24"/>
        <v>0</v>
      </c>
      <c r="P199" s="62"/>
      <c r="Q199" s="41">
        <v>7600</v>
      </c>
      <c r="R199" s="41"/>
      <c r="S199" s="41">
        <v>100</v>
      </c>
      <c r="T199" s="7">
        <f t="shared" si="25"/>
        <v>7700</v>
      </c>
      <c r="U199" s="43"/>
      <c r="V199" s="9"/>
      <c r="W199" s="7">
        <v>6800</v>
      </c>
      <c r="X199" s="43"/>
      <c r="Y199" s="9"/>
      <c r="Z199" s="9"/>
      <c r="AA199" s="9"/>
      <c r="AB199" s="9"/>
      <c r="AC199" s="9"/>
      <c r="AD199" s="41"/>
      <c r="AE199" s="9"/>
      <c r="AF199" s="9"/>
      <c r="AG199" s="9"/>
      <c r="AH199" s="9"/>
      <c r="AI199" s="9"/>
      <c r="AJ199" s="7">
        <v>22700</v>
      </c>
      <c r="AK199" s="41">
        <v>0</v>
      </c>
      <c r="AL199" s="7">
        <f t="shared" si="26"/>
        <v>0</v>
      </c>
      <c r="AM199" s="41">
        <v>0</v>
      </c>
      <c r="AN199" s="9">
        <v>0</v>
      </c>
      <c r="AO199" s="41"/>
      <c r="AP199" s="41">
        <v>600</v>
      </c>
      <c r="AQ199" s="41"/>
      <c r="AR199" s="41"/>
      <c r="AS199" s="41"/>
      <c r="AT199" s="41"/>
      <c r="AU199" s="41">
        <v>0</v>
      </c>
      <c r="AV199" s="41"/>
      <c r="AW199" s="7">
        <f t="shared" si="27"/>
        <v>600</v>
      </c>
      <c r="AX199" s="43"/>
      <c r="AY199" s="41"/>
      <c r="AZ199" s="41"/>
      <c r="BA199" s="41"/>
      <c r="BB199" s="41"/>
      <c r="BC199" s="41"/>
      <c r="BD199" s="41"/>
      <c r="BE199" s="7">
        <f t="shared" si="28"/>
        <v>0</v>
      </c>
      <c r="BF199" s="41">
        <v>0</v>
      </c>
      <c r="BG199" s="362">
        <v>138100</v>
      </c>
      <c r="BH199" s="363"/>
      <c r="BI199" s="364"/>
      <c r="BJ199" s="41"/>
      <c r="BK199" s="41">
        <v>12000</v>
      </c>
      <c r="BL199" s="41">
        <v>196800</v>
      </c>
      <c r="BM199" s="41"/>
      <c r="BN199" s="41"/>
      <c r="BO199" s="41"/>
      <c r="BP199" s="9"/>
      <c r="BQ199" s="41">
        <v>0</v>
      </c>
      <c r="BR199" s="9"/>
      <c r="BS199" s="9"/>
      <c r="BT199" s="41">
        <v>0</v>
      </c>
      <c r="BU199" s="7">
        <f t="shared" si="29"/>
        <v>346900</v>
      </c>
      <c r="BV199" s="43"/>
      <c r="BW199" s="41">
        <v>3800</v>
      </c>
      <c r="BX199" s="41"/>
      <c r="BY199" s="41"/>
      <c r="BZ199" s="41"/>
      <c r="CA199" s="41">
        <v>0</v>
      </c>
      <c r="CB199" s="7">
        <f t="shared" si="30"/>
        <v>3800</v>
      </c>
      <c r="CC199" s="43"/>
      <c r="CD199" s="41">
        <v>0</v>
      </c>
      <c r="CE199" s="41"/>
      <c r="CF199" s="41"/>
      <c r="CG199" s="7">
        <f t="shared" si="31"/>
        <v>0</v>
      </c>
      <c r="CH199" s="62"/>
      <c r="CI199" s="9"/>
      <c r="CJ199" s="41"/>
      <c r="CK199" s="41"/>
      <c r="CL199" s="41"/>
      <c r="CM199" s="41"/>
      <c r="CN199" s="41"/>
      <c r="CO199" s="7">
        <f t="shared" si="32"/>
        <v>0</v>
      </c>
      <c r="CP199" s="62"/>
      <c r="CQ199" s="41"/>
      <c r="CR199" s="41"/>
      <c r="CS199" s="7">
        <v>34600</v>
      </c>
      <c r="CT199" s="43"/>
      <c r="CU199" s="7">
        <v>5200</v>
      </c>
      <c r="CV199" s="10">
        <f t="shared" si="22"/>
        <v>428300</v>
      </c>
    </row>
    <row r="200" spans="1:100" x14ac:dyDescent="0.25">
      <c r="A200" s="348"/>
      <c r="B200" s="2" t="s">
        <v>107</v>
      </c>
      <c r="C200" s="40"/>
      <c r="D200" s="41"/>
      <c r="E200" s="43"/>
      <c r="F200" s="41">
        <v>0</v>
      </c>
      <c r="G200" s="42"/>
      <c r="H200" s="7">
        <f t="shared" si="23"/>
        <v>0</v>
      </c>
      <c r="I200" s="43">
        <v>0</v>
      </c>
      <c r="J200" s="41"/>
      <c r="K200" s="41"/>
      <c r="L200" s="41"/>
      <c r="M200" s="41"/>
      <c r="N200" s="41"/>
      <c r="O200" s="7">
        <f t="shared" si="24"/>
        <v>0</v>
      </c>
      <c r="P200" s="62"/>
      <c r="Q200" s="41">
        <v>5769</v>
      </c>
      <c r="R200" s="41"/>
      <c r="S200" s="41">
        <v>0</v>
      </c>
      <c r="T200" s="7">
        <f t="shared" si="25"/>
        <v>5769</v>
      </c>
      <c r="U200" s="43"/>
      <c r="V200" s="9"/>
      <c r="W200" s="7">
        <v>5394</v>
      </c>
      <c r="X200" s="43"/>
      <c r="Y200" s="9"/>
      <c r="Z200" s="9"/>
      <c r="AA200" s="9"/>
      <c r="AB200" s="9"/>
      <c r="AC200" s="9"/>
      <c r="AD200" s="41"/>
      <c r="AE200" s="9"/>
      <c r="AF200" s="9"/>
      <c r="AG200" s="9"/>
      <c r="AH200" s="9"/>
      <c r="AI200" s="9"/>
      <c r="AJ200" s="7">
        <v>21581</v>
      </c>
      <c r="AK200" s="41">
        <v>0</v>
      </c>
      <c r="AL200" s="7">
        <f t="shared" si="26"/>
        <v>0</v>
      </c>
      <c r="AM200" s="41">
        <v>0</v>
      </c>
      <c r="AN200" s="9">
        <v>0</v>
      </c>
      <c r="AO200" s="41"/>
      <c r="AP200" s="41">
        <v>3398</v>
      </c>
      <c r="AQ200" s="41"/>
      <c r="AR200" s="41"/>
      <c r="AS200" s="41"/>
      <c r="AT200" s="41"/>
      <c r="AU200" s="41">
        <v>0</v>
      </c>
      <c r="AV200" s="41"/>
      <c r="AW200" s="7">
        <f t="shared" si="27"/>
        <v>3398</v>
      </c>
      <c r="AX200" s="43"/>
      <c r="AY200" s="41"/>
      <c r="AZ200" s="41"/>
      <c r="BA200" s="41"/>
      <c r="BB200" s="41"/>
      <c r="BC200" s="41"/>
      <c r="BD200" s="41"/>
      <c r="BE200" s="7">
        <f t="shared" si="28"/>
        <v>0</v>
      </c>
      <c r="BF200" s="41">
        <v>0</v>
      </c>
      <c r="BG200" s="362">
        <v>139547</v>
      </c>
      <c r="BH200" s="363"/>
      <c r="BI200" s="364"/>
      <c r="BJ200" s="41"/>
      <c r="BK200" s="41">
        <v>11759</v>
      </c>
      <c r="BL200" s="41">
        <v>222004</v>
      </c>
      <c r="BM200" s="41"/>
      <c r="BN200" s="41"/>
      <c r="BO200" s="41"/>
      <c r="BP200" s="9"/>
      <c r="BQ200" s="41">
        <v>0</v>
      </c>
      <c r="BR200" s="9"/>
      <c r="BS200" s="9"/>
      <c r="BT200" s="41">
        <v>0</v>
      </c>
      <c r="BU200" s="7">
        <f t="shared" si="29"/>
        <v>373310</v>
      </c>
      <c r="BV200" s="43"/>
      <c r="BW200" s="41">
        <v>6945</v>
      </c>
      <c r="BX200" s="41"/>
      <c r="BY200" s="41"/>
      <c r="BZ200" s="41"/>
      <c r="CA200" s="41">
        <v>0</v>
      </c>
      <c r="CB200" s="7">
        <f t="shared" si="30"/>
        <v>6945</v>
      </c>
      <c r="CC200" s="43"/>
      <c r="CD200" s="41">
        <v>0</v>
      </c>
      <c r="CE200" s="41"/>
      <c r="CF200" s="41"/>
      <c r="CG200" s="7">
        <f t="shared" si="31"/>
        <v>0</v>
      </c>
      <c r="CH200" s="62"/>
      <c r="CI200" s="9"/>
      <c r="CJ200" s="41"/>
      <c r="CK200" s="41"/>
      <c r="CL200" s="41"/>
      <c r="CM200" s="41"/>
      <c r="CN200" s="41"/>
      <c r="CO200" s="7">
        <f t="shared" si="32"/>
        <v>0</v>
      </c>
      <c r="CP200" s="62"/>
      <c r="CQ200" s="41"/>
      <c r="CR200" s="41"/>
      <c r="CS200" s="7">
        <v>25377</v>
      </c>
      <c r="CT200" s="43"/>
      <c r="CU200" s="7">
        <v>2496</v>
      </c>
      <c r="CV200" s="10">
        <f t="shared" si="22"/>
        <v>444270</v>
      </c>
    </row>
    <row r="201" spans="1:100" x14ac:dyDescent="0.25">
      <c r="A201" s="348"/>
      <c r="B201" s="2" t="s">
        <v>108</v>
      </c>
      <c r="C201" s="40"/>
      <c r="D201" s="41"/>
      <c r="E201" s="43"/>
      <c r="F201" s="41">
        <v>0</v>
      </c>
      <c r="G201" s="42"/>
      <c r="H201" s="7">
        <f t="shared" si="23"/>
        <v>0</v>
      </c>
      <c r="I201" s="43">
        <v>0</v>
      </c>
      <c r="J201" s="41"/>
      <c r="K201" s="41"/>
      <c r="L201" s="41"/>
      <c r="M201" s="41"/>
      <c r="N201" s="41"/>
      <c r="O201" s="7">
        <f t="shared" si="24"/>
        <v>0</v>
      </c>
      <c r="P201" s="62"/>
      <c r="Q201" s="41">
        <v>7213</v>
      </c>
      <c r="R201" s="41"/>
      <c r="S201" s="41">
        <v>0</v>
      </c>
      <c r="T201" s="7">
        <f t="shared" si="25"/>
        <v>7213</v>
      </c>
      <c r="U201" s="43"/>
      <c r="V201" s="9"/>
      <c r="W201" s="7">
        <v>5794</v>
      </c>
      <c r="X201" s="43"/>
      <c r="Y201" s="9"/>
      <c r="Z201" s="9"/>
      <c r="AA201" s="9"/>
      <c r="AB201" s="9"/>
      <c r="AC201" s="9"/>
      <c r="AD201" s="41"/>
      <c r="AE201" s="9"/>
      <c r="AF201" s="9"/>
      <c r="AG201" s="9"/>
      <c r="AH201" s="9"/>
      <c r="AI201" s="9"/>
      <c r="AJ201" s="7">
        <v>20584</v>
      </c>
      <c r="AK201" s="41">
        <v>0</v>
      </c>
      <c r="AL201" s="7">
        <f t="shared" si="26"/>
        <v>0</v>
      </c>
      <c r="AM201" s="41">
        <v>0</v>
      </c>
      <c r="AN201" s="9">
        <v>0</v>
      </c>
      <c r="AO201" s="41"/>
      <c r="AP201" s="41">
        <v>678</v>
      </c>
      <c r="AQ201" s="41"/>
      <c r="AR201" s="41"/>
      <c r="AS201" s="41"/>
      <c r="AT201" s="41"/>
      <c r="AU201" s="41">
        <v>0</v>
      </c>
      <c r="AV201" s="41"/>
      <c r="AW201" s="7">
        <f t="shared" si="27"/>
        <v>678</v>
      </c>
      <c r="AX201" s="43"/>
      <c r="AY201" s="41"/>
      <c r="AZ201" s="41"/>
      <c r="BA201" s="41"/>
      <c r="BB201" s="41"/>
      <c r="BC201" s="41"/>
      <c r="BD201" s="41"/>
      <c r="BE201" s="7">
        <f t="shared" si="28"/>
        <v>0</v>
      </c>
      <c r="BF201" s="41">
        <v>0</v>
      </c>
      <c r="BG201" s="362">
        <v>118079</v>
      </c>
      <c r="BH201" s="363"/>
      <c r="BI201" s="364"/>
      <c r="BJ201" s="41"/>
      <c r="BK201" s="41">
        <v>14145</v>
      </c>
      <c r="BL201" s="41">
        <v>207727</v>
      </c>
      <c r="BM201" s="41"/>
      <c r="BN201" s="41"/>
      <c r="BO201" s="41"/>
      <c r="BP201" s="9"/>
      <c r="BQ201" s="41">
        <v>0</v>
      </c>
      <c r="BR201" s="9"/>
      <c r="BS201" s="9"/>
      <c r="BT201" s="41">
        <v>0</v>
      </c>
      <c r="BU201" s="7">
        <f t="shared" si="29"/>
        <v>339951</v>
      </c>
      <c r="BV201" s="43"/>
      <c r="BW201" s="41">
        <v>5235</v>
      </c>
      <c r="BX201" s="41"/>
      <c r="BY201" s="41"/>
      <c r="BZ201" s="41"/>
      <c r="CA201" s="41">
        <v>0</v>
      </c>
      <c r="CB201" s="7">
        <f t="shared" si="30"/>
        <v>5235</v>
      </c>
      <c r="CC201" s="43"/>
      <c r="CD201" s="41">
        <v>0</v>
      </c>
      <c r="CE201" s="41"/>
      <c r="CF201" s="41"/>
      <c r="CG201" s="7">
        <f t="shared" si="31"/>
        <v>0</v>
      </c>
      <c r="CH201" s="62"/>
      <c r="CI201" s="9"/>
      <c r="CJ201" s="41"/>
      <c r="CK201" s="41"/>
      <c r="CL201" s="41"/>
      <c r="CM201" s="41"/>
      <c r="CN201" s="41"/>
      <c r="CO201" s="7">
        <f t="shared" si="32"/>
        <v>0</v>
      </c>
      <c r="CP201" s="62"/>
      <c r="CQ201" s="41"/>
      <c r="CR201" s="41"/>
      <c r="CS201" s="7">
        <v>33173</v>
      </c>
      <c r="CT201" s="43"/>
      <c r="CU201" s="7">
        <v>4283</v>
      </c>
      <c r="CV201" s="10">
        <f t="shared" si="22"/>
        <v>416911</v>
      </c>
    </row>
    <row r="202" spans="1:100" x14ac:dyDescent="0.25">
      <c r="A202" s="348"/>
      <c r="B202" s="2" t="s">
        <v>109</v>
      </c>
      <c r="C202" s="40"/>
      <c r="D202" s="41"/>
      <c r="E202" s="43"/>
      <c r="F202" s="41">
        <v>0</v>
      </c>
      <c r="G202" s="42"/>
      <c r="H202" s="7">
        <f t="shared" si="23"/>
        <v>0</v>
      </c>
      <c r="I202" s="43">
        <v>0</v>
      </c>
      <c r="J202" s="41"/>
      <c r="K202" s="41"/>
      <c r="L202" s="41"/>
      <c r="M202" s="41"/>
      <c r="N202" s="41"/>
      <c r="O202" s="7">
        <f t="shared" si="24"/>
        <v>0</v>
      </c>
      <c r="P202" s="62"/>
      <c r="Q202" s="41">
        <v>4830.97</v>
      </c>
      <c r="R202" s="41"/>
      <c r="S202" s="41">
        <v>108.16</v>
      </c>
      <c r="T202" s="7">
        <f t="shared" si="25"/>
        <v>4939.13</v>
      </c>
      <c r="U202" s="43"/>
      <c r="V202" s="9"/>
      <c r="W202" s="7">
        <v>5312</v>
      </c>
      <c r="X202" s="43"/>
      <c r="Y202" s="9"/>
      <c r="Z202" s="9"/>
      <c r="AA202" s="9"/>
      <c r="AB202" s="9"/>
      <c r="AC202" s="9"/>
      <c r="AD202" s="41"/>
      <c r="AE202" s="9"/>
      <c r="AF202" s="9"/>
      <c r="AG202" s="9"/>
      <c r="AH202" s="9"/>
      <c r="AI202" s="9"/>
      <c r="AJ202" s="7">
        <v>18548.86</v>
      </c>
      <c r="AK202" s="41">
        <v>0</v>
      </c>
      <c r="AL202" s="7">
        <f t="shared" si="26"/>
        <v>0</v>
      </c>
      <c r="AM202" s="41">
        <v>0</v>
      </c>
      <c r="AN202" s="9">
        <v>0</v>
      </c>
      <c r="AO202" s="41"/>
      <c r="AP202" s="41">
        <v>2750.93</v>
      </c>
      <c r="AQ202" s="41"/>
      <c r="AR202" s="41"/>
      <c r="AS202" s="41"/>
      <c r="AT202" s="41"/>
      <c r="AU202" s="41">
        <v>0</v>
      </c>
      <c r="AV202" s="41"/>
      <c r="AW202" s="7">
        <f t="shared" si="27"/>
        <v>2750.93</v>
      </c>
      <c r="AX202" s="43"/>
      <c r="AY202" s="41"/>
      <c r="AZ202" s="41"/>
      <c r="BA202" s="41"/>
      <c r="BB202" s="41"/>
      <c r="BC202" s="41"/>
      <c r="BD202" s="41"/>
      <c r="BE202" s="7">
        <f t="shared" si="28"/>
        <v>0</v>
      </c>
      <c r="BF202" s="41">
        <v>0</v>
      </c>
      <c r="BG202" s="362">
        <v>143484.18</v>
      </c>
      <c r="BH202" s="363"/>
      <c r="BI202" s="364"/>
      <c r="BJ202" s="41"/>
      <c r="BK202" s="41">
        <v>9555.08</v>
      </c>
      <c r="BL202" s="41">
        <v>197610.51</v>
      </c>
      <c r="BM202" s="41"/>
      <c r="BN202" s="41"/>
      <c r="BO202" s="41"/>
      <c r="BP202" s="9"/>
      <c r="BQ202" s="41">
        <v>0</v>
      </c>
      <c r="BR202" s="9"/>
      <c r="BS202" s="9"/>
      <c r="BT202" s="41">
        <v>0</v>
      </c>
      <c r="BU202" s="7">
        <f t="shared" si="29"/>
        <v>350649.77</v>
      </c>
      <c r="BV202" s="43"/>
      <c r="BW202" s="41">
        <v>7095</v>
      </c>
      <c r="BX202" s="41"/>
      <c r="BY202" s="41"/>
      <c r="BZ202" s="41"/>
      <c r="CA202" s="41">
        <v>0</v>
      </c>
      <c r="CB202" s="7">
        <f t="shared" si="30"/>
        <v>7095</v>
      </c>
      <c r="CC202" s="43"/>
      <c r="CD202" s="41">
        <v>0</v>
      </c>
      <c r="CE202" s="41"/>
      <c r="CF202" s="41"/>
      <c r="CG202" s="7">
        <f t="shared" si="31"/>
        <v>0</v>
      </c>
      <c r="CH202" s="62"/>
      <c r="CI202" s="9"/>
      <c r="CJ202" s="41"/>
      <c r="CK202" s="41"/>
      <c r="CL202" s="41"/>
      <c r="CM202" s="41"/>
      <c r="CN202" s="41"/>
      <c r="CO202" s="7">
        <f t="shared" si="32"/>
        <v>0</v>
      </c>
      <c r="CP202" s="62"/>
      <c r="CQ202" s="41"/>
      <c r="CR202" s="41"/>
      <c r="CS202" s="7">
        <v>29748.06</v>
      </c>
      <c r="CT202" s="43"/>
      <c r="CU202" s="7">
        <v>3970.46</v>
      </c>
      <c r="CV202" s="10">
        <f t="shared" si="22"/>
        <v>423014.21</v>
      </c>
    </row>
    <row r="203" spans="1:100" x14ac:dyDescent="0.25">
      <c r="A203" s="348"/>
      <c r="B203" s="2" t="s">
        <v>110</v>
      </c>
      <c r="C203" s="40"/>
      <c r="D203" s="41"/>
      <c r="E203" s="43"/>
      <c r="F203" s="41">
        <v>0</v>
      </c>
      <c r="G203" s="42"/>
      <c r="H203" s="7">
        <f t="shared" si="23"/>
        <v>0</v>
      </c>
      <c r="I203" s="43">
        <v>0</v>
      </c>
      <c r="J203" s="41"/>
      <c r="K203" s="41"/>
      <c r="L203" s="41"/>
      <c r="M203" s="41"/>
      <c r="N203" s="41"/>
      <c r="O203" s="7">
        <f t="shared" si="24"/>
        <v>0</v>
      </c>
      <c r="P203" s="62"/>
      <c r="Q203" s="41">
        <v>5755</v>
      </c>
      <c r="R203" s="41"/>
      <c r="S203" s="41">
        <v>93</v>
      </c>
      <c r="T203" s="7">
        <f t="shared" si="25"/>
        <v>5848</v>
      </c>
      <c r="U203" s="43"/>
      <c r="V203" s="9"/>
      <c r="W203" s="7">
        <v>6850</v>
      </c>
      <c r="X203" s="43"/>
      <c r="Y203" s="9"/>
      <c r="Z203" s="9"/>
      <c r="AA203" s="9"/>
      <c r="AB203" s="9"/>
      <c r="AC203" s="9"/>
      <c r="AD203" s="41"/>
      <c r="AE203" s="9"/>
      <c r="AF203" s="9"/>
      <c r="AG203" s="9"/>
      <c r="AH203" s="9"/>
      <c r="AI203" s="9"/>
      <c r="AJ203" s="7">
        <v>17069</v>
      </c>
      <c r="AK203" s="41">
        <v>0</v>
      </c>
      <c r="AL203" s="7">
        <f t="shared" si="26"/>
        <v>0</v>
      </c>
      <c r="AM203" s="41">
        <v>0</v>
      </c>
      <c r="AN203" s="9">
        <v>0</v>
      </c>
      <c r="AO203" s="41"/>
      <c r="AP203" s="41">
        <v>1227</v>
      </c>
      <c r="AQ203" s="41"/>
      <c r="AR203" s="41"/>
      <c r="AS203" s="41"/>
      <c r="AT203" s="41"/>
      <c r="AU203" s="41">
        <v>0</v>
      </c>
      <c r="AV203" s="41"/>
      <c r="AW203" s="7">
        <f t="shared" si="27"/>
        <v>1227</v>
      </c>
      <c r="AX203" s="43"/>
      <c r="AY203" s="41"/>
      <c r="AZ203" s="41"/>
      <c r="BA203" s="41"/>
      <c r="BB203" s="41"/>
      <c r="BC203" s="41"/>
      <c r="BD203" s="41"/>
      <c r="BE203" s="7">
        <f t="shared" si="28"/>
        <v>0</v>
      </c>
      <c r="BF203" s="41">
        <v>0</v>
      </c>
      <c r="BG203" s="362">
        <v>155107</v>
      </c>
      <c r="BH203" s="363"/>
      <c r="BI203" s="364"/>
      <c r="BJ203" s="41"/>
      <c r="BK203" s="41">
        <v>14606</v>
      </c>
      <c r="BL203" s="41">
        <v>214155</v>
      </c>
      <c r="BM203" s="41"/>
      <c r="BN203" s="41"/>
      <c r="BO203" s="41"/>
      <c r="BP203" s="9"/>
      <c r="BQ203" s="41">
        <v>0</v>
      </c>
      <c r="BR203" s="9"/>
      <c r="BS203" s="9"/>
      <c r="BT203" s="41">
        <v>0</v>
      </c>
      <c r="BU203" s="7">
        <f t="shared" si="29"/>
        <v>383868</v>
      </c>
      <c r="BV203" s="43"/>
      <c r="BW203" s="41">
        <v>7010</v>
      </c>
      <c r="BX203" s="41"/>
      <c r="BY203" s="41"/>
      <c r="BZ203" s="41"/>
      <c r="CA203" s="41">
        <v>0</v>
      </c>
      <c r="CB203" s="7">
        <f t="shared" si="30"/>
        <v>7010</v>
      </c>
      <c r="CC203" s="43"/>
      <c r="CD203" s="41">
        <v>0</v>
      </c>
      <c r="CE203" s="41"/>
      <c r="CF203" s="41"/>
      <c r="CG203" s="7">
        <f t="shared" si="31"/>
        <v>0</v>
      </c>
      <c r="CH203" s="62"/>
      <c r="CI203" s="9"/>
      <c r="CJ203" s="41"/>
      <c r="CK203" s="41"/>
      <c r="CL203" s="41"/>
      <c r="CM203" s="41"/>
      <c r="CN203" s="41"/>
      <c r="CO203" s="7">
        <f t="shared" si="32"/>
        <v>0</v>
      </c>
      <c r="CP203" s="62"/>
      <c r="CQ203" s="41"/>
      <c r="CR203" s="41"/>
      <c r="CS203" s="7">
        <v>36522</v>
      </c>
      <c r="CT203" s="43"/>
      <c r="CU203" s="7">
        <v>6016</v>
      </c>
      <c r="CV203" s="10">
        <f t="shared" si="22"/>
        <v>464410</v>
      </c>
    </row>
    <row r="204" spans="1:100" x14ac:dyDescent="0.25">
      <c r="A204" s="348"/>
      <c r="B204" s="2" t="s">
        <v>111</v>
      </c>
      <c r="C204" s="40"/>
      <c r="D204" s="41"/>
      <c r="E204" s="43"/>
      <c r="F204" s="41">
        <v>0</v>
      </c>
      <c r="G204" s="42"/>
      <c r="H204" s="7">
        <f t="shared" si="23"/>
        <v>0</v>
      </c>
      <c r="I204" s="43">
        <v>0</v>
      </c>
      <c r="J204" s="41"/>
      <c r="K204" s="41"/>
      <c r="L204" s="41"/>
      <c r="M204" s="41"/>
      <c r="N204" s="41"/>
      <c r="O204" s="7">
        <f t="shared" si="24"/>
        <v>0</v>
      </c>
      <c r="P204" s="62"/>
      <c r="Q204" s="41">
        <v>2998</v>
      </c>
      <c r="R204" s="41"/>
      <c r="S204" s="41">
        <v>0</v>
      </c>
      <c r="T204" s="7">
        <f t="shared" si="25"/>
        <v>2998</v>
      </c>
      <c r="U204" s="43"/>
      <c r="V204" s="9"/>
      <c r="W204" s="7">
        <v>4424</v>
      </c>
      <c r="X204" s="43"/>
      <c r="Y204" s="9"/>
      <c r="Z204" s="9"/>
      <c r="AA204" s="9"/>
      <c r="AB204" s="9"/>
      <c r="AC204" s="9"/>
      <c r="AD204" s="41"/>
      <c r="AE204" s="9"/>
      <c r="AF204" s="9"/>
      <c r="AG204" s="9"/>
      <c r="AH204" s="9"/>
      <c r="AI204" s="9"/>
      <c r="AJ204" s="7">
        <v>15736</v>
      </c>
      <c r="AK204" s="41">
        <v>0</v>
      </c>
      <c r="AL204" s="7">
        <f t="shared" si="26"/>
        <v>0</v>
      </c>
      <c r="AM204" s="41">
        <v>0</v>
      </c>
      <c r="AN204" s="9">
        <v>0</v>
      </c>
      <c r="AO204" s="41"/>
      <c r="AP204" s="41">
        <v>1155</v>
      </c>
      <c r="AQ204" s="41"/>
      <c r="AR204" s="41"/>
      <c r="AS204" s="41"/>
      <c r="AT204" s="41"/>
      <c r="AU204" s="41">
        <v>0</v>
      </c>
      <c r="AV204" s="41"/>
      <c r="AW204" s="7">
        <f t="shared" si="27"/>
        <v>1155</v>
      </c>
      <c r="AX204" s="43"/>
      <c r="AY204" s="41"/>
      <c r="AZ204" s="41"/>
      <c r="BA204" s="41"/>
      <c r="BB204" s="41"/>
      <c r="BC204" s="41"/>
      <c r="BD204" s="41"/>
      <c r="BE204" s="7">
        <f t="shared" si="28"/>
        <v>0</v>
      </c>
      <c r="BF204" s="41">
        <v>0</v>
      </c>
      <c r="BG204" s="362">
        <v>166691</v>
      </c>
      <c r="BH204" s="363"/>
      <c r="BI204" s="364"/>
      <c r="BJ204" s="41"/>
      <c r="BK204" s="41">
        <v>12966</v>
      </c>
      <c r="BL204" s="41">
        <v>188616</v>
      </c>
      <c r="BM204" s="41"/>
      <c r="BN204" s="41"/>
      <c r="BO204" s="41"/>
      <c r="BP204" s="9"/>
      <c r="BQ204" s="41">
        <v>0</v>
      </c>
      <c r="BR204" s="9"/>
      <c r="BS204" s="9"/>
      <c r="BT204" s="41">
        <v>0</v>
      </c>
      <c r="BU204" s="7">
        <f t="shared" si="29"/>
        <v>368273</v>
      </c>
      <c r="BV204" s="43"/>
      <c r="BW204" s="41">
        <v>6230</v>
      </c>
      <c r="BX204" s="41"/>
      <c r="BY204" s="41"/>
      <c r="BZ204" s="41"/>
      <c r="CA204" s="41">
        <v>0</v>
      </c>
      <c r="CB204" s="7">
        <f t="shared" si="30"/>
        <v>6230</v>
      </c>
      <c r="CC204" s="43"/>
      <c r="CD204" s="41">
        <v>0</v>
      </c>
      <c r="CE204" s="41"/>
      <c r="CF204" s="41"/>
      <c r="CG204" s="7">
        <f t="shared" si="31"/>
        <v>0</v>
      </c>
      <c r="CH204" s="62"/>
      <c r="CI204" s="9"/>
      <c r="CJ204" s="41"/>
      <c r="CK204" s="41"/>
      <c r="CL204" s="41"/>
      <c r="CM204" s="41"/>
      <c r="CN204" s="41"/>
      <c r="CO204" s="7">
        <f t="shared" si="32"/>
        <v>0</v>
      </c>
      <c r="CP204" s="62"/>
      <c r="CQ204" s="41"/>
      <c r="CR204" s="41"/>
      <c r="CS204" s="7">
        <v>32172</v>
      </c>
      <c r="CT204" s="43"/>
      <c r="CU204" s="7">
        <v>4239</v>
      </c>
      <c r="CV204" s="10">
        <f t="shared" si="22"/>
        <v>435227</v>
      </c>
    </row>
    <row r="205" spans="1:100" ht="15.75" thickBot="1" x14ac:dyDescent="0.3">
      <c r="A205" s="349"/>
      <c r="B205" s="3" t="s">
        <v>112</v>
      </c>
      <c r="C205" s="44"/>
      <c r="D205" s="45"/>
      <c r="E205" s="47"/>
      <c r="F205" s="45">
        <v>0</v>
      </c>
      <c r="G205" s="46"/>
      <c r="H205" s="11">
        <f t="shared" si="23"/>
        <v>0</v>
      </c>
      <c r="I205" s="47">
        <v>0</v>
      </c>
      <c r="J205" s="45"/>
      <c r="K205" s="45"/>
      <c r="L205" s="45"/>
      <c r="M205" s="45"/>
      <c r="N205" s="45"/>
      <c r="O205" s="11">
        <f t="shared" si="24"/>
        <v>0</v>
      </c>
      <c r="P205" s="63"/>
      <c r="Q205" s="45">
        <v>4469.91</v>
      </c>
      <c r="R205" s="45"/>
      <c r="S205" s="45">
        <v>0</v>
      </c>
      <c r="T205" s="11">
        <f t="shared" si="25"/>
        <v>4469.91</v>
      </c>
      <c r="U205" s="47"/>
      <c r="V205" s="13"/>
      <c r="W205" s="11">
        <v>4516</v>
      </c>
      <c r="X205" s="47"/>
      <c r="Y205" s="13"/>
      <c r="Z205" s="13"/>
      <c r="AA205" s="13"/>
      <c r="AB205" s="13"/>
      <c r="AC205" s="13"/>
      <c r="AD205" s="45"/>
      <c r="AE205" s="13"/>
      <c r="AF205" s="13"/>
      <c r="AG205" s="13"/>
      <c r="AH205" s="13"/>
      <c r="AI205" s="13"/>
      <c r="AJ205" s="11">
        <v>15262.33</v>
      </c>
      <c r="AK205" s="45">
        <v>0</v>
      </c>
      <c r="AL205" s="11">
        <f t="shared" si="26"/>
        <v>0</v>
      </c>
      <c r="AM205" s="45">
        <v>0</v>
      </c>
      <c r="AN205" s="13">
        <v>0</v>
      </c>
      <c r="AO205" s="45"/>
      <c r="AP205" s="45">
        <v>1301.52</v>
      </c>
      <c r="AQ205" s="45"/>
      <c r="AR205" s="45"/>
      <c r="AS205" s="45"/>
      <c r="AT205" s="45"/>
      <c r="AU205" s="45">
        <v>0</v>
      </c>
      <c r="AV205" s="45"/>
      <c r="AW205" s="11">
        <f t="shared" si="27"/>
        <v>1301.52</v>
      </c>
      <c r="AX205" s="47"/>
      <c r="AY205" s="45"/>
      <c r="AZ205" s="45"/>
      <c r="BA205" s="45"/>
      <c r="BB205" s="45"/>
      <c r="BC205" s="45"/>
      <c r="BD205" s="45"/>
      <c r="BE205" s="11">
        <f t="shared" si="28"/>
        <v>0</v>
      </c>
      <c r="BF205" s="45">
        <v>0</v>
      </c>
      <c r="BG205" s="365">
        <v>138714.91</v>
      </c>
      <c r="BH205" s="366"/>
      <c r="BI205" s="367"/>
      <c r="BJ205" s="45"/>
      <c r="BK205" s="45">
        <v>7101.1</v>
      </c>
      <c r="BL205" s="45">
        <v>183606.06</v>
      </c>
      <c r="BM205" s="45"/>
      <c r="BN205" s="45"/>
      <c r="BO205" s="45"/>
      <c r="BP205" s="13"/>
      <c r="BQ205" s="45">
        <v>0</v>
      </c>
      <c r="BR205" s="13"/>
      <c r="BS205" s="13"/>
      <c r="BT205" s="45">
        <v>0</v>
      </c>
      <c r="BU205" s="11">
        <f t="shared" si="29"/>
        <v>329422.07</v>
      </c>
      <c r="BV205" s="47"/>
      <c r="BW205" s="45">
        <v>4680</v>
      </c>
      <c r="BX205" s="45"/>
      <c r="BY205" s="45"/>
      <c r="BZ205" s="45"/>
      <c r="CA205" s="45">
        <v>0</v>
      </c>
      <c r="CB205" s="11">
        <f t="shared" si="30"/>
        <v>4680</v>
      </c>
      <c r="CC205" s="47"/>
      <c r="CD205" s="45">
        <v>0</v>
      </c>
      <c r="CE205" s="45"/>
      <c r="CF205" s="45"/>
      <c r="CG205" s="11">
        <f t="shared" si="31"/>
        <v>0</v>
      </c>
      <c r="CH205" s="63"/>
      <c r="CI205" s="13"/>
      <c r="CJ205" s="45"/>
      <c r="CK205" s="45"/>
      <c r="CL205" s="45"/>
      <c r="CM205" s="45"/>
      <c r="CN205" s="45"/>
      <c r="CO205" s="11">
        <f t="shared" si="32"/>
        <v>0</v>
      </c>
      <c r="CP205" s="63"/>
      <c r="CQ205" s="45"/>
      <c r="CR205" s="45"/>
      <c r="CS205" s="11">
        <v>36954</v>
      </c>
      <c r="CT205" s="47"/>
      <c r="CU205" s="11">
        <v>5725.95</v>
      </c>
      <c r="CV205" s="15">
        <f t="shared" si="22"/>
        <v>402331.78</v>
      </c>
    </row>
    <row r="206" spans="1:100" ht="15" customHeight="1" x14ac:dyDescent="0.25">
      <c r="A206" s="347" t="s">
        <v>150</v>
      </c>
      <c r="B206" s="33" t="s">
        <v>101</v>
      </c>
      <c r="C206" s="34"/>
      <c r="D206" s="35"/>
      <c r="E206" s="52"/>
      <c r="F206" s="35">
        <v>0</v>
      </c>
      <c r="G206" s="36"/>
      <c r="H206" s="20">
        <f t="shared" si="23"/>
        <v>0</v>
      </c>
      <c r="I206" s="52">
        <v>0</v>
      </c>
      <c r="J206" s="35"/>
      <c r="K206" s="35"/>
      <c r="L206" s="35"/>
      <c r="M206" s="35"/>
      <c r="N206" s="35"/>
      <c r="O206" s="20">
        <f t="shared" si="24"/>
        <v>0</v>
      </c>
      <c r="P206" s="61"/>
      <c r="Q206" s="35">
        <v>5215</v>
      </c>
      <c r="R206" s="35"/>
      <c r="S206" s="35">
        <v>115</v>
      </c>
      <c r="T206" s="20">
        <f t="shared" si="25"/>
        <v>5330</v>
      </c>
      <c r="U206" s="52"/>
      <c r="V206" s="22"/>
      <c r="W206" s="20">
        <v>5288</v>
      </c>
      <c r="X206" s="52"/>
      <c r="Y206" s="22"/>
      <c r="Z206" s="22"/>
      <c r="AA206" s="22"/>
      <c r="AB206" s="22"/>
      <c r="AC206" s="22"/>
      <c r="AD206" s="35"/>
      <c r="AE206" s="22"/>
      <c r="AF206" s="22"/>
      <c r="AG206" s="22"/>
      <c r="AH206" s="22"/>
      <c r="AI206" s="22"/>
      <c r="AJ206" s="20">
        <v>22056</v>
      </c>
      <c r="AK206" s="35">
        <v>0</v>
      </c>
      <c r="AL206" s="20">
        <f t="shared" si="26"/>
        <v>0</v>
      </c>
      <c r="AM206" s="35">
        <v>0</v>
      </c>
      <c r="AN206" s="22">
        <v>0</v>
      </c>
      <c r="AO206" s="35"/>
      <c r="AP206" s="35">
        <v>1474</v>
      </c>
      <c r="AQ206" s="35"/>
      <c r="AR206" s="35"/>
      <c r="AS206" s="35"/>
      <c r="AT206" s="35"/>
      <c r="AU206" s="35">
        <v>0</v>
      </c>
      <c r="AV206" s="35"/>
      <c r="AW206" s="20">
        <f t="shared" si="27"/>
        <v>1474</v>
      </c>
      <c r="AX206" s="52"/>
      <c r="AY206" s="35"/>
      <c r="AZ206" s="35"/>
      <c r="BA206" s="35"/>
      <c r="BB206" s="35"/>
      <c r="BC206" s="35"/>
      <c r="BD206" s="35"/>
      <c r="BE206" s="20">
        <f t="shared" si="28"/>
        <v>0</v>
      </c>
      <c r="BF206" s="35">
        <v>0</v>
      </c>
      <c r="BG206" s="359">
        <v>159171</v>
      </c>
      <c r="BH206" s="360"/>
      <c r="BI206" s="361"/>
      <c r="BJ206" s="35"/>
      <c r="BK206" s="35">
        <v>17112</v>
      </c>
      <c r="BL206" s="35">
        <v>227015</v>
      </c>
      <c r="BM206" s="35"/>
      <c r="BN206" s="35"/>
      <c r="BO206" s="35"/>
      <c r="BP206" s="22"/>
      <c r="BQ206" s="35">
        <v>0</v>
      </c>
      <c r="BR206" s="22"/>
      <c r="BS206" s="22"/>
      <c r="BT206" s="35">
        <v>0</v>
      </c>
      <c r="BU206" s="20">
        <f t="shared" si="29"/>
        <v>403298</v>
      </c>
      <c r="BV206" s="52"/>
      <c r="BW206" s="35">
        <v>6400</v>
      </c>
      <c r="BX206" s="35"/>
      <c r="BY206" s="35"/>
      <c r="BZ206" s="35"/>
      <c r="CA206" s="35">
        <v>0</v>
      </c>
      <c r="CB206" s="20">
        <f t="shared" si="30"/>
        <v>6400</v>
      </c>
      <c r="CC206" s="52"/>
      <c r="CD206" s="35">
        <v>0</v>
      </c>
      <c r="CE206" s="35"/>
      <c r="CF206" s="35"/>
      <c r="CG206" s="20">
        <f t="shared" si="31"/>
        <v>0</v>
      </c>
      <c r="CH206" s="61"/>
      <c r="CI206" s="22"/>
      <c r="CJ206" s="35"/>
      <c r="CK206" s="35"/>
      <c r="CL206" s="35"/>
      <c r="CM206" s="35"/>
      <c r="CN206" s="35"/>
      <c r="CO206" s="20">
        <f t="shared" si="32"/>
        <v>0</v>
      </c>
      <c r="CP206" s="61"/>
      <c r="CQ206" s="35"/>
      <c r="CR206" s="35"/>
      <c r="CS206" s="20">
        <v>37267</v>
      </c>
      <c r="CT206" s="52"/>
      <c r="CU206" s="20">
        <v>4005</v>
      </c>
      <c r="CV206" s="23">
        <f t="shared" ref="CV206:CV241" si="33">+H206+O206+T206+W206+AJ206+AL206+AW206+BE206+BU206+CB206+CG206+CO206+CS206+CU206</f>
        <v>485118</v>
      </c>
    </row>
    <row r="207" spans="1:100" x14ac:dyDescent="0.25">
      <c r="A207" s="348"/>
      <c r="B207" s="2" t="s">
        <v>102</v>
      </c>
      <c r="C207" s="40"/>
      <c r="D207" s="41"/>
      <c r="E207" s="43"/>
      <c r="F207" s="41">
        <v>0</v>
      </c>
      <c r="G207" s="42"/>
      <c r="H207" s="7">
        <f t="shared" ref="H207:H253" si="34">SUM(C207:G207)</f>
        <v>0</v>
      </c>
      <c r="I207" s="43">
        <v>0</v>
      </c>
      <c r="J207" s="41"/>
      <c r="K207" s="41"/>
      <c r="L207" s="41"/>
      <c r="M207" s="41"/>
      <c r="N207" s="41"/>
      <c r="O207" s="7">
        <f t="shared" ref="O207:O253" si="35">SUM(I207:N207)</f>
        <v>0</v>
      </c>
      <c r="P207" s="62"/>
      <c r="Q207" s="41">
        <v>3871.08</v>
      </c>
      <c r="R207" s="41"/>
      <c r="S207" s="41">
        <v>0</v>
      </c>
      <c r="T207" s="7">
        <f t="shared" ref="T207:T242" si="36">SUM(P207:S207)</f>
        <v>3871.08</v>
      </c>
      <c r="U207" s="43"/>
      <c r="V207" s="9"/>
      <c r="W207" s="7">
        <v>6152</v>
      </c>
      <c r="X207" s="43"/>
      <c r="Y207" s="9"/>
      <c r="Z207" s="9"/>
      <c r="AA207" s="9"/>
      <c r="AB207" s="9"/>
      <c r="AC207" s="9"/>
      <c r="AD207" s="41"/>
      <c r="AE207" s="9"/>
      <c r="AF207" s="9"/>
      <c r="AG207" s="9"/>
      <c r="AH207" s="9"/>
      <c r="AI207" s="9"/>
      <c r="AJ207" s="7">
        <v>19036.21</v>
      </c>
      <c r="AK207" s="41">
        <v>0</v>
      </c>
      <c r="AL207" s="7">
        <f t="shared" ref="AL207:AL253" si="37">+AK207</f>
        <v>0</v>
      </c>
      <c r="AM207" s="41">
        <v>0</v>
      </c>
      <c r="AN207" s="9">
        <v>0</v>
      </c>
      <c r="AO207" s="41"/>
      <c r="AP207" s="41">
        <v>860.9</v>
      </c>
      <c r="AQ207" s="41"/>
      <c r="AR207" s="41"/>
      <c r="AS207" s="41"/>
      <c r="AT207" s="41"/>
      <c r="AU207" s="41">
        <v>0</v>
      </c>
      <c r="AV207" s="41"/>
      <c r="AW207" s="7">
        <f t="shared" ref="AW207:AW253" si="38">SUM(AM207:AV207)</f>
        <v>860.9</v>
      </c>
      <c r="AX207" s="43"/>
      <c r="AY207" s="41"/>
      <c r="AZ207" s="41"/>
      <c r="BA207" s="41"/>
      <c r="BB207" s="41"/>
      <c r="BC207" s="41"/>
      <c r="BD207" s="41"/>
      <c r="BE207" s="7">
        <f t="shared" ref="BE207:BE253" si="39">SUM(AX207:BD207)</f>
        <v>0</v>
      </c>
      <c r="BF207" s="41">
        <v>0</v>
      </c>
      <c r="BG207" s="362">
        <v>150627.41</v>
      </c>
      <c r="BH207" s="363"/>
      <c r="BI207" s="364"/>
      <c r="BJ207" s="41"/>
      <c r="BK207" s="41">
        <v>9723.2000000000007</v>
      </c>
      <c r="BL207" s="41">
        <v>196006.42</v>
      </c>
      <c r="BM207" s="41"/>
      <c r="BN207" s="41"/>
      <c r="BO207" s="41"/>
      <c r="BP207" s="9"/>
      <c r="BQ207" s="41">
        <v>0</v>
      </c>
      <c r="BR207" s="9"/>
      <c r="BS207" s="9"/>
      <c r="BT207" s="41">
        <v>0</v>
      </c>
      <c r="BU207" s="7">
        <f t="shared" ref="BU207:BU253" si="40">SUM(BF207:BT207)</f>
        <v>356357.03</v>
      </c>
      <c r="BV207" s="43"/>
      <c r="BW207" s="41">
        <v>3570</v>
      </c>
      <c r="BX207" s="41"/>
      <c r="BY207" s="41"/>
      <c r="BZ207" s="41"/>
      <c r="CA207" s="41">
        <v>0</v>
      </c>
      <c r="CB207" s="7">
        <f t="shared" ref="CB207:CB242" si="41">SUM(BV207:CA207)</f>
        <v>3570</v>
      </c>
      <c r="CC207" s="43"/>
      <c r="CD207" s="41">
        <v>0</v>
      </c>
      <c r="CE207" s="41"/>
      <c r="CF207" s="41"/>
      <c r="CG207" s="7">
        <f t="shared" ref="CG207:CG242" si="42">SUM(CC207:CF207)</f>
        <v>0</v>
      </c>
      <c r="CH207" s="62"/>
      <c r="CI207" s="9"/>
      <c r="CJ207" s="41"/>
      <c r="CK207" s="41"/>
      <c r="CL207" s="41"/>
      <c r="CM207" s="41"/>
      <c r="CN207" s="41"/>
      <c r="CO207" s="7">
        <f t="shared" ref="CO207:CO270" si="43">SUM(CH207:CN207)</f>
        <v>0</v>
      </c>
      <c r="CP207" s="62"/>
      <c r="CQ207" s="41"/>
      <c r="CR207" s="41"/>
      <c r="CS207" s="7">
        <v>29694.799999999999</v>
      </c>
      <c r="CT207" s="43"/>
      <c r="CU207" s="7">
        <v>4738</v>
      </c>
      <c r="CV207" s="10">
        <f t="shared" si="33"/>
        <v>424280.02</v>
      </c>
    </row>
    <row r="208" spans="1:100" x14ac:dyDescent="0.25">
      <c r="A208" s="348"/>
      <c r="B208" s="2" t="s">
        <v>103</v>
      </c>
      <c r="C208" s="40"/>
      <c r="D208" s="41"/>
      <c r="E208" s="43"/>
      <c r="F208" s="41">
        <v>0</v>
      </c>
      <c r="G208" s="42"/>
      <c r="H208" s="7">
        <f t="shared" si="34"/>
        <v>0</v>
      </c>
      <c r="I208" s="43">
        <v>0</v>
      </c>
      <c r="J208" s="41"/>
      <c r="K208" s="41"/>
      <c r="L208" s="41"/>
      <c r="M208" s="41"/>
      <c r="N208" s="41"/>
      <c r="O208" s="7">
        <f t="shared" si="35"/>
        <v>0</v>
      </c>
      <c r="P208" s="62"/>
      <c r="Q208" s="41">
        <v>10322</v>
      </c>
      <c r="R208" s="41"/>
      <c r="S208" s="41">
        <v>0</v>
      </c>
      <c r="T208" s="7">
        <f t="shared" si="36"/>
        <v>10322</v>
      </c>
      <c r="U208" s="43"/>
      <c r="V208" s="9"/>
      <c r="W208" s="7">
        <v>4014</v>
      </c>
      <c r="X208" s="43"/>
      <c r="Y208" s="9"/>
      <c r="Z208" s="9"/>
      <c r="AA208" s="9"/>
      <c r="AB208" s="9"/>
      <c r="AC208" s="9"/>
      <c r="AD208" s="41"/>
      <c r="AE208" s="9"/>
      <c r="AF208" s="9"/>
      <c r="AG208" s="9"/>
      <c r="AH208" s="9"/>
      <c r="AI208" s="9"/>
      <c r="AJ208" s="7">
        <v>16289</v>
      </c>
      <c r="AK208" s="41">
        <v>0</v>
      </c>
      <c r="AL208" s="7">
        <f t="shared" si="37"/>
        <v>0</v>
      </c>
      <c r="AM208" s="41">
        <v>0</v>
      </c>
      <c r="AN208" s="9">
        <v>0</v>
      </c>
      <c r="AO208" s="41"/>
      <c r="AP208" s="41">
        <v>0</v>
      </c>
      <c r="AQ208" s="41"/>
      <c r="AR208" s="41"/>
      <c r="AS208" s="41"/>
      <c r="AT208" s="41"/>
      <c r="AU208" s="41">
        <v>0</v>
      </c>
      <c r="AV208" s="41"/>
      <c r="AW208" s="7">
        <f t="shared" si="38"/>
        <v>0</v>
      </c>
      <c r="AX208" s="43"/>
      <c r="AY208" s="41"/>
      <c r="AZ208" s="41"/>
      <c r="BA208" s="41"/>
      <c r="BB208" s="41"/>
      <c r="BC208" s="41"/>
      <c r="BD208" s="41"/>
      <c r="BE208" s="7">
        <f t="shared" si="39"/>
        <v>0</v>
      </c>
      <c r="BF208" s="41">
        <v>0</v>
      </c>
      <c r="BG208" s="362">
        <v>159284</v>
      </c>
      <c r="BH208" s="363"/>
      <c r="BI208" s="364"/>
      <c r="BJ208" s="41"/>
      <c r="BK208" s="41">
        <v>13256</v>
      </c>
      <c r="BL208" s="41">
        <v>225033</v>
      </c>
      <c r="BM208" s="41"/>
      <c r="BN208" s="41"/>
      <c r="BO208" s="41"/>
      <c r="BP208" s="9"/>
      <c r="BQ208" s="41">
        <v>0</v>
      </c>
      <c r="BR208" s="9"/>
      <c r="BS208" s="9"/>
      <c r="BT208" s="41">
        <v>0</v>
      </c>
      <c r="BU208" s="7">
        <f t="shared" si="40"/>
        <v>397573</v>
      </c>
      <c r="BV208" s="43"/>
      <c r="BW208" s="41">
        <v>5500</v>
      </c>
      <c r="BX208" s="41"/>
      <c r="BY208" s="41"/>
      <c r="BZ208" s="41"/>
      <c r="CA208" s="41">
        <v>0</v>
      </c>
      <c r="CB208" s="7">
        <f t="shared" si="41"/>
        <v>5500</v>
      </c>
      <c r="CC208" s="43"/>
      <c r="CD208" s="41">
        <v>0</v>
      </c>
      <c r="CE208" s="41"/>
      <c r="CF208" s="41"/>
      <c r="CG208" s="7">
        <f t="shared" si="42"/>
        <v>0</v>
      </c>
      <c r="CH208" s="62"/>
      <c r="CI208" s="9"/>
      <c r="CJ208" s="41"/>
      <c r="CK208" s="41"/>
      <c r="CL208" s="41"/>
      <c r="CM208" s="41"/>
      <c r="CN208" s="41"/>
      <c r="CO208" s="7">
        <f t="shared" si="43"/>
        <v>0</v>
      </c>
      <c r="CP208" s="62"/>
      <c r="CQ208" s="41"/>
      <c r="CR208" s="41"/>
      <c r="CS208" s="7">
        <v>38069</v>
      </c>
      <c r="CT208" s="43"/>
      <c r="CU208" s="7">
        <v>4822</v>
      </c>
      <c r="CV208" s="10">
        <f t="shared" si="33"/>
        <v>476589</v>
      </c>
    </row>
    <row r="209" spans="1:102" x14ac:dyDescent="0.25">
      <c r="A209" s="348"/>
      <c r="B209" s="2" t="s">
        <v>104</v>
      </c>
      <c r="C209" s="40"/>
      <c r="D209" s="41"/>
      <c r="E209" s="43"/>
      <c r="F209" s="41">
        <v>0</v>
      </c>
      <c r="G209" s="42"/>
      <c r="H209" s="7">
        <f t="shared" si="34"/>
        <v>0</v>
      </c>
      <c r="I209" s="43">
        <v>0</v>
      </c>
      <c r="J209" s="41"/>
      <c r="K209" s="41"/>
      <c r="L209" s="41"/>
      <c r="M209" s="41"/>
      <c r="N209" s="41"/>
      <c r="O209" s="7">
        <f t="shared" si="35"/>
        <v>0</v>
      </c>
      <c r="P209" s="62"/>
      <c r="Q209" s="41">
        <v>3217</v>
      </c>
      <c r="R209" s="41"/>
      <c r="S209" s="41">
        <v>21</v>
      </c>
      <c r="T209" s="7">
        <f t="shared" si="36"/>
        <v>3238</v>
      </c>
      <c r="U209" s="43"/>
      <c r="V209" s="9"/>
      <c r="W209" s="7">
        <v>6217</v>
      </c>
      <c r="X209" s="43"/>
      <c r="Y209" s="9"/>
      <c r="Z209" s="9"/>
      <c r="AA209" s="9"/>
      <c r="AB209" s="9"/>
      <c r="AC209" s="9"/>
      <c r="AD209" s="41"/>
      <c r="AE209" s="9"/>
      <c r="AF209" s="9"/>
      <c r="AG209" s="9"/>
      <c r="AH209" s="9"/>
      <c r="AI209" s="9"/>
      <c r="AJ209" s="7">
        <v>15633</v>
      </c>
      <c r="AK209" s="41">
        <v>0</v>
      </c>
      <c r="AL209" s="7">
        <f t="shared" si="37"/>
        <v>0</v>
      </c>
      <c r="AM209" s="41">
        <v>0</v>
      </c>
      <c r="AN209" s="9">
        <v>0</v>
      </c>
      <c r="AO209" s="41"/>
      <c r="AP209" s="41">
        <v>748</v>
      </c>
      <c r="AQ209" s="41"/>
      <c r="AR209" s="41"/>
      <c r="AS209" s="41"/>
      <c r="AT209" s="41"/>
      <c r="AU209" s="41">
        <v>0</v>
      </c>
      <c r="AV209" s="41"/>
      <c r="AW209" s="7">
        <f t="shared" si="38"/>
        <v>748</v>
      </c>
      <c r="AX209" s="43"/>
      <c r="AY209" s="41"/>
      <c r="AZ209" s="41"/>
      <c r="BA209" s="41"/>
      <c r="BB209" s="41"/>
      <c r="BC209" s="41"/>
      <c r="BD209" s="41"/>
      <c r="BE209" s="7">
        <f t="shared" si="39"/>
        <v>0</v>
      </c>
      <c r="BF209" s="41">
        <v>0</v>
      </c>
      <c r="BG209" s="362">
        <v>164965</v>
      </c>
      <c r="BH209" s="363"/>
      <c r="BI209" s="364"/>
      <c r="BJ209" s="41"/>
      <c r="BK209" s="41">
        <v>9468</v>
      </c>
      <c r="BL209" s="41">
        <v>227255</v>
      </c>
      <c r="BM209" s="41"/>
      <c r="BN209" s="41"/>
      <c r="BO209" s="41"/>
      <c r="BP209" s="9"/>
      <c r="BQ209" s="41">
        <v>0</v>
      </c>
      <c r="BR209" s="9"/>
      <c r="BS209" s="9"/>
      <c r="BT209" s="41">
        <v>0</v>
      </c>
      <c r="BU209" s="7">
        <f t="shared" si="40"/>
        <v>401688</v>
      </c>
      <c r="BV209" s="43"/>
      <c r="BW209" s="41">
        <v>3690</v>
      </c>
      <c r="BX209" s="41"/>
      <c r="BY209" s="41"/>
      <c r="BZ209" s="41"/>
      <c r="CA209" s="41">
        <v>0</v>
      </c>
      <c r="CB209" s="7">
        <f t="shared" si="41"/>
        <v>3690</v>
      </c>
      <c r="CC209" s="43"/>
      <c r="CD209" s="41">
        <v>0</v>
      </c>
      <c r="CE209" s="41"/>
      <c r="CF209" s="41"/>
      <c r="CG209" s="7">
        <f t="shared" si="42"/>
        <v>0</v>
      </c>
      <c r="CH209" s="62"/>
      <c r="CI209" s="9"/>
      <c r="CJ209" s="41"/>
      <c r="CK209" s="41"/>
      <c r="CL209" s="41"/>
      <c r="CM209" s="41"/>
      <c r="CN209" s="41"/>
      <c r="CO209" s="7">
        <f t="shared" si="43"/>
        <v>0</v>
      </c>
      <c r="CP209" s="62"/>
      <c r="CQ209" s="41"/>
      <c r="CR209" s="41"/>
      <c r="CS209" s="7">
        <v>37172</v>
      </c>
      <c r="CT209" s="43"/>
      <c r="CU209" s="7">
        <v>5535</v>
      </c>
      <c r="CV209" s="10">
        <f t="shared" si="33"/>
        <v>473921</v>
      </c>
    </row>
    <row r="210" spans="1:102" x14ac:dyDescent="0.25">
      <c r="A210" s="348"/>
      <c r="B210" s="2" t="s">
        <v>105</v>
      </c>
      <c r="C210" s="40"/>
      <c r="D210" s="41"/>
      <c r="E210" s="43"/>
      <c r="F210" s="41">
        <v>0</v>
      </c>
      <c r="G210" s="42"/>
      <c r="H210" s="7">
        <f t="shared" si="34"/>
        <v>0</v>
      </c>
      <c r="I210" s="43">
        <v>0</v>
      </c>
      <c r="J210" s="41"/>
      <c r="K210" s="41"/>
      <c r="L210" s="41"/>
      <c r="M210" s="41"/>
      <c r="N210" s="41"/>
      <c r="O210" s="7">
        <f t="shared" si="35"/>
        <v>0</v>
      </c>
      <c r="P210" s="62"/>
      <c r="Q210" s="41">
        <v>4837</v>
      </c>
      <c r="R210" s="41"/>
      <c r="S210" s="41">
        <v>132</v>
      </c>
      <c r="T210" s="7">
        <f t="shared" si="36"/>
        <v>4969</v>
      </c>
      <c r="U210" s="43"/>
      <c r="V210" s="9"/>
      <c r="W210" s="7">
        <v>9192</v>
      </c>
      <c r="X210" s="43"/>
      <c r="Y210" s="9"/>
      <c r="Z210" s="9"/>
      <c r="AA210" s="9"/>
      <c r="AB210" s="9"/>
      <c r="AC210" s="9"/>
      <c r="AD210" s="41"/>
      <c r="AE210" s="9"/>
      <c r="AF210" s="9"/>
      <c r="AG210" s="9"/>
      <c r="AH210" s="9"/>
      <c r="AI210" s="9"/>
      <c r="AJ210" s="7">
        <v>22808</v>
      </c>
      <c r="AK210" s="41">
        <v>0</v>
      </c>
      <c r="AL210" s="7">
        <f t="shared" si="37"/>
        <v>0</v>
      </c>
      <c r="AM210" s="41">
        <v>0</v>
      </c>
      <c r="AN210" s="9">
        <v>0</v>
      </c>
      <c r="AO210" s="41"/>
      <c r="AP210" s="41">
        <v>713</v>
      </c>
      <c r="AQ210" s="41"/>
      <c r="AR210" s="41"/>
      <c r="AS210" s="41"/>
      <c r="AT210" s="41"/>
      <c r="AU210" s="41">
        <v>0</v>
      </c>
      <c r="AV210" s="41"/>
      <c r="AW210" s="7">
        <f t="shared" si="38"/>
        <v>713</v>
      </c>
      <c r="AX210" s="43"/>
      <c r="AY210" s="41"/>
      <c r="AZ210" s="41"/>
      <c r="BA210" s="41"/>
      <c r="BB210" s="41"/>
      <c r="BC210" s="41"/>
      <c r="BD210" s="41"/>
      <c r="BE210" s="7">
        <f t="shared" si="39"/>
        <v>0</v>
      </c>
      <c r="BF210" s="41">
        <v>0</v>
      </c>
      <c r="BG210" s="362">
        <v>168178</v>
      </c>
      <c r="BH210" s="363"/>
      <c r="BI210" s="364"/>
      <c r="BJ210" s="41"/>
      <c r="BK210" s="41">
        <v>8864</v>
      </c>
      <c r="BL210" s="41">
        <v>238404</v>
      </c>
      <c r="BM210" s="41"/>
      <c r="BN210" s="41"/>
      <c r="BO210" s="41"/>
      <c r="BP210" s="9"/>
      <c r="BQ210" s="41">
        <v>0</v>
      </c>
      <c r="BR210" s="9"/>
      <c r="BS210" s="9"/>
      <c r="BT210" s="41">
        <v>0</v>
      </c>
      <c r="BU210" s="7">
        <f t="shared" si="40"/>
        <v>415446</v>
      </c>
      <c r="BV210" s="43"/>
      <c r="BW210" s="41">
        <v>2910</v>
      </c>
      <c r="BX210" s="41"/>
      <c r="BY210" s="41"/>
      <c r="BZ210" s="41"/>
      <c r="CA210" s="41">
        <v>0</v>
      </c>
      <c r="CB210" s="7">
        <f t="shared" si="41"/>
        <v>2910</v>
      </c>
      <c r="CC210" s="43"/>
      <c r="CD210" s="41">
        <v>0</v>
      </c>
      <c r="CE210" s="41"/>
      <c r="CF210" s="41"/>
      <c r="CG210" s="7">
        <f t="shared" si="42"/>
        <v>0</v>
      </c>
      <c r="CH210" s="62"/>
      <c r="CI210" s="9"/>
      <c r="CJ210" s="41"/>
      <c r="CK210" s="41"/>
      <c r="CL210" s="41"/>
      <c r="CM210" s="41"/>
      <c r="CN210" s="41"/>
      <c r="CO210" s="7">
        <f t="shared" si="43"/>
        <v>0</v>
      </c>
      <c r="CP210" s="62"/>
      <c r="CQ210" s="41"/>
      <c r="CR210" s="41"/>
      <c r="CS210" s="7">
        <v>42723</v>
      </c>
      <c r="CT210" s="43"/>
      <c r="CU210" s="7">
        <v>6290</v>
      </c>
      <c r="CV210" s="10">
        <f t="shared" si="33"/>
        <v>505051</v>
      </c>
    </row>
    <row r="211" spans="1:102" x14ac:dyDescent="0.25">
      <c r="A211" s="348"/>
      <c r="B211" s="2" t="s">
        <v>106</v>
      </c>
      <c r="C211" s="40"/>
      <c r="D211" s="41"/>
      <c r="E211" s="43"/>
      <c r="F211" s="41">
        <v>0</v>
      </c>
      <c r="G211" s="42"/>
      <c r="H211" s="7">
        <f t="shared" si="34"/>
        <v>0</v>
      </c>
      <c r="I211" s="43">
        <v>0</v>
      </c>
      <c r="J211" s="41"/>
      <c r="K211" s="41"/>
      <c r="L211" s="41"/>
      <c r="M211" s="41"/>
      <c r="N211" s="41"/>
      <c r="O211" s="7">
        <f t="shared" si="35"/>
        <v>0</v>
      </c>
      <c r="P211" s="62"/>
      <c r="Q211" s="41">
        <v>3905</v>
      </c>
      <c r="R211" s="41"/>
      <c r="S211" s="41">
        <v>0</v>
      </c>
      <c r="T211" s="7">
        <f t="shared" si="36"/>
        <v>3905</v>
      </c>
      <c r="U211" s="43"/>
      <c r="V211" s="9"/>
      <c r="W211" s="7">
        <v>7670</v>
      </c>
      <c r="X211" s="43"/>
      <c r="Y211" s="9"/>
      <c r="Z211" s="9"/>
      <c r="AA211" s="9"/>
      <c r="AB211" s="9"/>
      <c r="AC211" s="9"/>
      <c r="AD211" s="41"/>
      <c r="AE211" s="9"/>
      <c r="AF211" s="9"/>
      <c r="AG211" s="9"/>
      <c r="AH211" s="9"/>
      <c r="AI211" s="9"/>
      <c r="AJ211" s="7">
        <v>18299</v>
      </c>
      <c r="AK211" s="41">
        <v>0</v>
      </c>
      <c r="AL211" s="7">
        <f t="shared" si="37"/>
        <v>0</v>
      </c>
      <c r="AM211" s="41">
        <v>0</v>
      </c>
      <c r="AN211" s="9">
        <v>0</v>
      </c>
      <c r="AO211" s="41"/>
      <c r="AP211" s="41">
        <v>0</v>
      </c>
      <c r="AQ211" s="41"/>
      <c r="AR211" s="41"/>
      <c r="AS211" s="41"/>
      <c r="AT211" s="41"/>
      <c r="AU211" s="41">
        <v>0</v>
      </c>
      <c r="AV211" s="41"/>
      <c r="AW211" s="7">
        <f t="shared" si="38"/>
        <v>0</v>
      </c>
      <c r="AX211" s="43"/>
      <c r="AY211" s="41"/>
      <c r="AZ211" s="41"/>
      <c r="BA211" s="41"/>
      <c r="BB211" s="41"/>
      <c r="BC211" s="41"/>
      <c r="BD211" s="41"/>
      <c r="BE211" s="7">
        <f t="shared" si="39"/>
        <v>0</v>
      </c>
      <c r="BF211" s="41">
        <v>0</v>
      </c>
      <c r="BG211" s="362">
        <v>154045</v>
      </c>
      <c r="BH211" s="363"/>
      <c r="BI211" s="364"/>
      <c r="BJ211" s="41"/>
      <c r="BK211" s="41">
        <v>10184</v>
      </c>
      <c r="BL211" s="41">
        <v>218009</v>
      </c>
      <c r="BM211" s="41"/>
      <c r="BN211" s="41"/>
      <c r="BO211" s="41"/>
      <c r="BP211" s="9"/>
      <c r="BQ211" s="41">
        <v>0</v>
      </c>
      <c r="BR211" s="9"/>
      <c r="BS211" s="9"/>
      <c r="BT211" s="41">
        <v>0</v>
      </c>
      <c r="BU211" s="7">
        <f t="shared" si="40"/>
        <v>382238</v>
      </c>
      <c r="BV211" s="43"/>
      <c r="BW211" s="41">
        <v>2760</v>
      </c>
      <c r="BX211" s="41"/>
      <c r="BY211" s="41"/>
      <c r="BZ211" s="41"/>
      <c r="CA211" s="41">
        <v>0</v>
      </c>
      <c r="CB211" s="7">
        <f t="shared" si="41"/>
        <v>2760</v>
      </c>
      <c r="CC211" s="43"/>
      <c r="CD211" s="41">
        <v>0</v>
      </c>
      <c r="CE211" s="41"/>
      <c r="CF211" s="41"/>
      <c r="CG211" s="7">
        <f t="shared" si="42"/>
        <v>0</v>
      </c>
      <c r="CH211" s="62"/>
      <c r="CI211" s="9"/>
      <c r="CJ211" s="41"/>
      <c r="CK211" s="41"/>
      <c r="CL211" s="41"/>
      <c r="CM211" s="41"/>
      <c r="CN211" s="41"/>
      <c r="CO211" s="7">
        <f t="shared" si="43"/>
        <v>0</v>
      </c>
      <c r="CP211" s="62"/>
      <c r="CQ211" s="41"/>
      <c r="CR211" s="41"/>
      <c r="CS211" s="7">
        <v>32733</v>
      </c>
      <c r="CT211" s="43"/>
      <c r="CU211" s="7">
        <v>6051</v>
      </c>
      <c r="CV211" s="10">
        <f t="shared" si="33"/>
        <v>453656</v>
      </c>
    </row>
    <row r="212" spans="1:102" x14ac:dyDescent="0.25">
      <c r="A212" s="348"/>
      <c r="B212" s="2" t="s">
        <v>107</v>
      </c>
      <c r="C212" s="40"/>
      <c r="D212" s="41"/>
      <c r="E212" s="43"/>
      <c r="F212" s="41">
        <v>0</v>
      </c>
      <c r="G212" s="42"/>
      <c r="H212" s="7">
        <f t="shared" si="34"/>
        <v>0</v>
      </c>
      <c r="I212" s="43">
        <v>0</v>
      </c>
      <c r="J212" s="41"/>
      <c r="K212" s="41"/>
      <c r="L212" s="41"/>
      <c r="M212" s="41"/>
      <c r="N212" s="41"/>
      <c r="O212" s="7">
        <f t="shared" si="35"/>
        <v>0</v>
      </c>
      <c r="P212" s="62"/>
      <c r="Q212" s="41">
        <v>4684</v>
      </c>
      <c r="R212" s="41"/>
      <c r="S212" s="41">
        <v>0</v>
      </c>
      <c r="T212" s="7">
        <f t="shared" si="36"/>
        <v>4684</v>
      </c>
      <c r="U212" s="43"/>
      <c r="V212" s="9"/>
      <c r="W212" s="7">
        <v>9905</v>
      </c>
      <c r="X212" s="43"/>
      <c r="Y212" s="9"/>
      <c r="Z212" s="9"/>
      <c r="AA212" s="9"/>
      <c r="AB212" s="9"/>
      <c r="AC212" s="9"/>
      <c r="AD212" s="41"/>
      <c r="AE212" s="9"/>
      <c r="AF212" s="9"/>
      <c r="AG212" s="9"/>
      <c r="AH212" s="9"/>
      <c r="AI212" s="9"/>
      <c r="AJ212" s="7">
        <v>17480</v>
      </c>
      <c r="AK212" s="41">
        <v>0</v>
      </c>
      <c r="AL212" s="7">
        <f t="shared" si="37"/>
        <v>0</v>
      </c>
      <c r="AM212" s="41">
        <v>0</v>
      </c>
      <c r="AN212" s="9">
        <v>0</v>
      </c>
      <c r="AO212" s="41"/>
      <c r="AP212" s="41">
        <v>1886</v>
      </c>
      <c r="AQ212" s="41"/>
      <c r="AR212" s="41"/>
      <c r="AS212" s="41"/>
      <c r="AT212" s="41"/>
      <c r="AU212" s="41">
        <v>0</v>
      </c>
      <c r="AV212" s="41"/>
      <c r="AW212" s="7">
        <f t="shared" si="38"/>
        <v>1886</v>
      </c>
      <c r="AX212" s="43"/>
      <c r="AY212" s="41"/>
      <c r="AZ212" s="41"/>
      <c r="BA212" s="41"/>
      <c r="BB212" s="41"/>
      <c r="BC212" s="41"/>
      <c r="BD212" s="41"/>
      <c r="BE212" s="7">
        <f t="shared" si="39"/>
        <v>0</v>
      </c>
      <c r="BF212" s="41">
        <v>0</v>
      </c>
      <c r="BG212" s="362">
        <v>174923</v>
      </c>
      <c r="BH212" s="363"/>
      <c r="BI212" s="364"/>
      <c r="BJ212" s="41"/>
      <c r="BK212" s="41">
        <v>9472</v>
      </c>
      <c r="BL212" s="41">
        <v>229091</v>
      </c>
      <c r="BM212" s="41"/>
      <c r="BN212" s="41"/>
      <c r="BO212" s="41"/>
      <c r="BP212" s="9"/>
      <c r="BQ212" s="41">
        <v>0</v>
      </c>
      <c r="BR212" s="9"/>
      <c r="BS212" s="9"/>
      <c r="BT212" s="41">
        <v>0</v>
      </c>
      <c r="BU212" s="7">
        <f t="shared" si="40"/>
        <v>413486</v>
      </c>
      <c r="BV212" s="43"/>
      <c r="BW212" s="41">
        <v>2970</v>
      </c>
      <c r="BX212" s="41"/>
      <c r="BY212" s="41"/>
      <c r="BZ212" s="41"/>
      <c r="CA212" s="41">
        <v>0</v>
      </c>
      <c r="CB212" s="7">
        <f t="shared" si="41"/>
        <v>2970</v>
      </c>
      <c r="CC212" s="43"/>
      <c r="CD212" s="41">
        <v>0</v>
      </c>
      <c r="CE212" s="41"/>
      <c r="CF212" s="41"/>
      <c r="CG212" s="7">
        <f t="shared" si="42"/>
        <v>0</v>
      </c>
      <c r="CH212" s="62"/>
      <c r="CI212" s="9"/>
      <c r="CJ212" s="41"/>
      <c r="CK212" s="41"/>
      <c r="CL212" s="41"/>
      <c r="CM212" s="41"/>
      <c r="CN212" s="41"/>
      <c r="CO212" s="7">
        <f t="shared" si="43"/>
        <v>0</v>
      </c>
      <c r="CP212" s="62"/>
      <c r="CQ212" s="41"/>
      <c r="CR212" s="41"/>
      <c r="CS212" s="7">
        <v>23402</v>
      </c>
      <c r="CT212" s="43"/>
      <c r="CU212" s="7">
        <v>5625</v>
      </c>
      <c r="CV212" s="10">
        <f t="shared" si="33"/>
        <v>479438</v>
      </c>
    </row>
    <row r="213" spans="1:102" x14ac:dyDescent="0.25">
      <c r="A213" s="348"/>
      <c r="B213" s="2" t="s">
        <v>108</v>
      </c>
      <c r="C213" s="40"/>
      <c r="D213" s="41"/>
      <c r="E213" s="43"/>
      <c r="F213" s="41">
        <v>0</v>
      </c>
      <c r="G213" s="42"/>
      <c r="H213" s="7">
        <f t="shared" si="34"/>
        <v>0</v>
      </c>
      <c r="I213" s="43">
        <v>0</v>
      </c>
      <c r="J213" s="41"/>
      <c r="K213" s="41"/>
      <c r="L213" s="41"/>
      <c r="M213" s="41"/>
      <c r="N213" s="41"/>
      <c r="O213" s="7">
        <f t="shared" si="35"/>
        <v>0</v>
      </c>
      <c r="P213" s="62"/>
      <c r="Q213" s="41">
        <v>2469</v>
      </c>
      <c r="R213" s="41"/>
      <c r="S213" s="41">
        <v>0</v>
      </c>
      <c r="T213" s="7">
        <f t="shared" si="36"/>
        <v>2469</v>
      </c>
      <c r="U213" s="43"/>
      <c r="V213" s="9"/>
      <c r="W213" s="7">
        <v>7262</v>
      </c>
      <c r="X213" s="43"/>
      <c r="Y213" s="9"/>
      <c r="Z213" s="9"/>
      <c r="AA213" s="9"/>
      <c r="AB213" s="9"/>
      <c r="AC213" s="9"/>
      <c r="AD213" s="41"/>
      <c r="AE213" s="9"/>
      <c r="AF213" s="9"/>
      <c r="AG213" s="9"/>
      <c r="AH213" s="9"/>
      <c r="AI213" s="9"/>
      <c r="AJ213" s="7">
        <v>25323</v>
      </c>
      <c r="AK213" s="41">
        <v>0</v>
      </c>
      <c r="AL213" s="7">
        <f t="shared" si="37"/>
        <v>0</v>
      </c>
      <c r="AM213" s="41">
        <v>0</v>
      </c>
      <c r="AN213" s="9">
        <v>0</v>
      </c>
      <c r="AO213" s="41"/>
      <c r="AP213" s="41">
        <v>705</v>
      </c>
      <c r="AQ213" s="41"/>
      <c r="AR213" s="41"/>
      <c r="AS213" s="41"/>
      <c r="AT213" s="41"/>
      <c r="AU213" s="41">
        <v>0</v>
      </c>
      <c r="AV213" s="41"/>
      <c r="AW213" s="7">
        <f t="shared" si="38"/>
        <v>705</v>
      </c>
      <c r="AX213" s="43"/>
      <c r="AY213" s="41"/>
      <c r="AZ213" s="41"/>
      <c r="BA213" s="41"/>
      <c r="BB213" s="41"/>
      <c r="BC213" s="41"/>
      <c r="BD213" s="41"/>
      <c r="BE213" s="7">
        <f t="shared" si="39"/>
        <v>0</v>
      </c>
      <c r="BF213" s="41">
        <v>0</v>
      </c>
      <c r="BG213" s="362">
        <v>176305</v>
      </c>
      <c r="BH213" s="363"/>
      <c r="BI213" s="364"/>
      <c r="BJ213" s="41"/>
      <c r="BK213" s="41">
        <v>11774</v>
      </c>
      <c r="BL213" s="41">
        <v>240466</v>
      </c>
      <c r="BM213" s="41"/>
      <c r="BN213" s="41"/>
      <c r="BO213" s="41"/>
      <c r="BP213" s="9"/>
      <c r="BQ213" s="41">
        <v>0</v>
      </c>
      <c r="BR213" s="9"/>
      <c r="BS213" s="9"/>
      <c r="BT213" s="41">
        <v>0</v>
      </c>
      <c r="BU213" s="7">
        <f t="shared" si="40"/>
        <v>428545</v>
      </c>
      <c r="BV213" s="43"/>
      <c r="BW213" s="41">
        <v>2820</v>
      </c>
      <c r="BX213" s="41"/>
      <c r="BY213" s="41"/>
      <c r="BZ213" s="41"/>
      <c r="CA213" s="41">
        <v>0</v>
      </c>
      <c r="CB213" s="7">
        <f t="shared" si="41"/>
        <v>2820</v>
      </c>
      <c r="CC213" s="43"/>
      <c r="CD213" s="41">
        <v>0</v>
      </c>
      <c r="CE213" s="41"/>
      <c r="CF213" s="41"/>
      <c r="CG213" s="7">
        <f t="shared" si="42"/>
        <v>0</v>
      </c>
      <c r="CH213" s="62"/>
      <c r="CI213" s="9"/>
      <c r="CJ213" s="41"/>
      <c r="CK213" s="41"/>
      <c r="CL213" s="41"/>
      <c r="CM213" s="41"/>
      <c r="CN213" s="41"/>
      <c r="CO213" s="7">
        <f t="shared" si="43"/>
        <v>0</v>
      </c>
      <c r="CP213" s="62"/>
      <c r="CQ213" s="41"/>
      <c r="CR213" s="41"/>
      <c r="CS213" s="7">
        <v>31205</v>
      </c>
      <c r="CT213" s="43"/>
      <c r="CU213" s="7">
        <v>9928</v>
      </c>
      <c r="CV213" s="10">
        <f t="shared" si="33"/>
        <v>508257</v>
      </c>
    </row>
    <row r="214" spans="1:102" x14ac:dyDescent="0.25">
      <c r="A214" s="348"/>
      <c r="B214" s="2" t="s">
        <v>109</v>
      </c>
      <c r="C214" s="40"/>
      <c r="D214" s="41"/>
      <c r="E214" s="43"/>
      <c r="F214" s="41">
        <v>0</v>
      </c>
      <c r="G214" s="42"/>
      <c r="H214" s="7">
        <f t="shared" si="34"/>
        <v>0</v>
      </c>
      <c r="I214" s="43">
        <v>0</v>
      </c>
      <c r="J214" s="41"/>
      <c r="K214" s="41"/>
      <c r="L214" s="41"/>
      <c r="M214" s="41"/>
      <c r="N214" s="41"/>
      <c r="O214" s="7">
        <f t="shared" si="35"/>
        <v>0</v>
      </c>
      <c r="P214" s="62"/>
      <c r="Q214" s="41">
        <v>4800</v>
      </c>
      <c r="R214" s="41"/>
      <c r="S214" s="41">
        <v>100</v>
      </c>
      <c r="T214" s="7">
        <f t="shared" si="36"/>
        <v>4900</v>
      </c>
      <c r="U214" s="43"/>
      <c r="V214" s="9"/>
      <c r="W214" s="7">
        <v>7426</v>
      </c>
      <c r="X214" s="43"/>
      <c r="Y214" s="9"/>
      <c r="Z214" s="9"/>
      <c r="AA214" s="9"/>
      <c r="AB214" s="9"/>
      <c r="AC214" s="9"/>
      <c r="AD214" s="41"/>
      <c r="AE214" s="9"/>
      <c r="AF214" s="9"/>
      <c r="AG214" s="9"/>
      <c r="AH214" s="9"/>
      <c r="AI214" s="9"/>
      <c r="AJ214" s="7">
        <v>17584</v>
      </c>
      <c r="AK214" s="41">
        <v>0</v>
      </c>
      <c r="AL214" s="7">
        <f t="shared" si="37"/>
        <v>0</v>
      </c>
      <c r="AM214" s="41">
        <v>0</v>
      </c>
      <c r="AN214" s="9">
        <v>0</v>
      </c>
      <c r="AO214" s="41"/>
      <c r="AP214" s="41">
        <v>1584</v>
      </c>
      <c r="AQ214" s="41"/>
      <c r="AR214" s="41"/>
      <c r="AS214" s="41"/>
      <c r="AT214" s="41"/>
      <c r="AU214" s="41">
        <v>0</v>
      </c>
      <c r="AV214" s="41"/>
      <c r="AW214" s="7">
        <f t="shared" si="38"/>
        <v>1584</v>
      </c>
      <c r="AX214" s="43"/>
      <c r="AY214" s="41"/>
      <c r="AZ214" s="41"/>
      <c r="BA214" s="41"/>
      <c r="BB214" s="41"/>
      <c r="BC214" s="41"/>
      <c r="BD214" s="41"/>
      <c r="BE214" s="7">
        <f t="shared" si="39"/>
        <v>0</v>
      </c>
      <c r="BF214" s="41">
        <v>0</v>
      </c>
      <c r="BG214" s="362">
        <v>168485</v>
      </c>
      <c r="BH214" s="363"/>
      <c r="BI214" s="364"/>
      <c r="BJ214" s="41"/>
      <c r="BK214" s="41">
        <v>9042</v>
      </c>
      <c r="BL214" s="41">
        <v>232276</v>
      </c>
      <c r="BM214" s="41"/>
      <c r="BN214" s="41"/>
      <c r="BO214" s="41"/>
      <c r="BP214" s="9"/>
      <c r="BQ214" s="41">
        <v>0</v>
      </c>
      <c r="BR214" s="9"/>
      <c r="BS214" s="9"/>
      <c r="BT214" s="41">
        <v>0</v>
      </c>
      <c r="BU214" s="7">
        <f t="shared" si="40"/>
        <v>409803</v>
      </c>
      <c r="BV214" s="43"/>
      <c r="BW214" s="41">
        <v>2880</v>
      </c>
      <c r="BX214" s="41"/>
      <c r="BY214" s="41"/>
      <c r="BZ214" s="41"/>
      <c r="CA214" s="41">
        <v>0</v>
      </c>
      <c r="CB214" s="7">
        <f t="shared" si="41"/>
        <v>2880</v>
      </c>
      <c r="CC214" s="43"/>
      <c r="CD214" s="41">
        <v>0</v>
      </c>
      <c r="CE214" s="41"/>
      <c r="CF214" s="41"/>
      <c r="CG214" s="7">
        <f t="shared" si="42"/>
        <v>0</v>
      </c>
      <c r="CH214" s="62"/>
      <c r="CI214" s="9"/>
      <c r="CJ214" s="41"/>
      <c r="CK214" s="41"/>
      <c r="CL214" s="41"/>
      <c r="CM214" s="41"/>
      <c r="CN214" s="41"/>
      <c r="CO214" s="7">
        <f t="shared" si="43"/>
        <v>0</v>
      </c>
      <c r="CP214" s="62"/>
      <c r="CQ214" s="41"/>
      <c r="CR214" s="41"/>
      <c r="CS214" s="7">
        <v>30940</v>
      </c>
      <c r="CT214" s="43"/>
      <c r="CU214" s="7">
        <v>16445</v>
      </c>
      <c r="CV214" s="10">
        <f t="shared" si="33"/>
        <v>491562</v>
      </c>
    </row>
    <row r="215" spans="1:102" x14ac:dyDescent="0.25">
      <c r="A215" s="348"/>
      <c r="B215" s="2" t="s">
        <v>110</v>
      </c>
      <c r="C215" s="40"/>
      <c r="D215" s="41"/>
      <c r="E215" s="43"/>
      <c r="F215" s="41">
        <v>0</v>
      </c>
      <c r="G215" s="42"/>
      <c r="H215" s="7">
        <f t="shared" si="34"/>
        <v>0</v>
      </c>
      <c r="I215" s="43">
        <v>0</v>
      </c>
      <c r="J215" s="41"/>
      <c r="K215" s="41"/>
      <c r="L215" s="41"/>
      <c r="M215" s="41"/>
      <c r="N215" s="41"/>
      <c r="O215" s="7">
        <f t="shared" si="35"/>
        <v>0</v>
      </c>
      <c r="P215" s="62"/>
      <c r="Q215" s="41">
        <v>4976</v>
      </c>
      <c r="R215" s="41"/>
      <c r="S215" s="41">
        <v>0</v>
      </c>
      <c r="T215" s="7">
        <f t="shared" si="36"/>
        <v>4976</v>
      </c>
      <c r="U215" s="43"/>
      <c r="V215" s="9"/>
      <c r="W215" s="7">
        <v>4390</v>
      </c>
      <c r="X215" s="43"/>
      <c r="Y215" s="9"/>
      <c r="Z215" s="9"/>
      <c r="AA215" s="9"/>
      <c r="AB215" s="9"/>
      <c r="AC215" s="9"/>
      <c r="AD215" s="41"/>
      <c r="AE215" s="9"/>
      <c r="AF215" s="9"/>
      <c r="AG215" s="9"/>
      <c r="AH215" s="9"/>
      <c r="AI215" s="9"/>
      <c r="AJ215" s="7">
        <v>15063</v>
      </c>
      <c r="AK215" s="41">
        <v>0</v>
      </c>
      <c r="AL215" s="7">
        <f t="shared" si="37"/>
        <v>0</v>
      </c>
      <c r="AM215" s="41">
        <v>0</v>
      </c>
      <c r="AN215" s="9">
        <v>0</v>
      </c>
      <c r="AO215" s="41"/>
      <c r="AP215" s="41">
        <v>4064</v>
      </c>
      <c r="AQ215" s="41"/>
      <c r="AR215" s="41"/>
      <c r="AS215" s="41"/>
      <c r="AT215" s="41"/>
      <c r="AU215" s="41">
        <v>0</v>
      </c>
      <c r="AV215" s="41"/>
      <c r="AW215" s="7">
        <f t="shared" si="38"/>
        <v>4064</v>
      </c>
      <c r="AX215" s="43"/>
      <c r="AY215" s="41"/>
      <c r="AZ215" s="41"/>
      <c r="BA215" s="41"/>
      <c r="BB215" s="41"/>
      <c r="BC215" s="41"/>
      <c r="BD215" s="41"/>
      <c r="BE215" s="7">
        <f t="shared" si="39"/>
        <v>0</v>
      </c>
      <c r="BF215" s="41">
        <v>0</v>
      </c>
      <c r="BG215" s="362">
        <v>187911</v>
      </c>
      <c r="BH215" s="363"/>
      <c r="BI215" s="364"/>
      <c r="BJ215" s="41"/>
      <c r="BK215" s="41">
        <v>10494</v>
      </c>
      <c r="BL215" s="41">
        <v>237106</v>
      </c>
      <c r="BM215" s="41"/>
      <c r="BN215" s="41"/>
      <c r="BO215" s="41"/>
      <c r="BP215" s="9"/>
      <c r="BQ215" s="41">
        <v>0</v>
      </c>
      <c r="BR215" s="9"/>
      <c r="BS215" s="9"/>
      <c r="BT215" s="41">
        <v>0</v>
      </c>
      <c r="BU215" s="7">
        <f t="shared" si="40"/>
        <v>435511</v>
      </c>
      <c r="BV215" s="43"/>
      <c r="BW215" s="41">
        <v>3270</v>
      </c>
      <c r="BX215" s="41"/>
      <c r="BY215" s="41"/>
      <c r="BZ215" s="41"/>
      <c r="CA215" s="41">
        <v>0</v>
      </c>
      <c r="CB215" s="7">
        <f t="shared" si="41"/>
        <v>3270</v>
      </c>
      <c r="CC215" s="43"/>
      <c r="CD215" s="41">
        <v>0</v>
      </c>
      <c r="CE215" s="41"/>
      <c r="CF215" s="41"/>
      <c r="CG215" s="7">
        <f t="shared" si="42"/>
        <v>0</v>
      </c>
      <c r="CH215" s="62"/>
      <c r="CI215" s="9"/>
      <c r="CJ215" s="41"/>
      <c r="CK215" s="41"/>
      <c r="CL215" s="41"/>
      <c r="CM215" s="41"/>
      <c r="CN215" s="41"/>
      <c r="CO215" s="7">
        <f t="shared" si="43"/>
        <v>0</v>
      </c>
      <c r="CP215" s="62"/>
      <c r="CQ215" s="41"/>
      <c r="CR215" s="41"/>
      <c r="CS215" s="7">
        <v>36560</v>
      </c>
      <c r="CT215" s="43"/>
      <c r="CU215" s="7">
        <v>12589</v>
      </c>
      <c r="CV215" s="10">
        <f t="shared" si="33"/>
        <v>516423</v>
      </c>
    </row>
    <row r="216" spans="1:102" x14ac:dyDescent="0.25">
      <c r="A216" s="348"/>
      <c r="B216" s="2" t="s">
        <v>111</v>
      </c>
      <c r="C216" s="40"/>
      <c r="D216" s="41"/>
      <c r="E216" s="43"/>
      <c r="F216" s="41">
        <v>0</v>
      </c>
      <c r="G216" s="42"/>
      <c r="H216" s="7">
        <f t="shared" si="34"/>
        <v>0</v>
      </c>
      <c r="I216" s="43">
        <v>0</v>
      </c>
      <c r="J216" s="41"/>
      <c r="K216" s="41"/>
      <c r="L216" s="41"/>
      <c r="M216" s="41"/>
      <c r="N216" s="41"/>
      <c r="O216" s="7">
        <f t="shared" si="35"/>
        <v>0</v>
      </c>
      <c r="P216" s="62"/>
      <c r="Q216" s="41">
        <v>5840</v>
      </c>
      <c r="R216" s="41"/>
      <c r="S216" s="41">
        <v>0</v>
      </c>
      <c r="T216" s="7">
        <f t="shared" si="36"/>
        <v>5840</v>
      </c>
      <c r="U216" s="43"/>
      <c r="V216" s="9"/>
      <c r="W216" s="7">
        <v>4302</v>
      </c>
      <c r="X216" s="43"/>
      <c r="Y216" s="9"/>
      <c r="Z216" s="9"/>
      <c r="AA216" s="9"/>
      <c r="AB216" s="9"/>
      <c r="AC216" s="9"/>
      <c r="AD216" s="41"/>
      <c r="AE216" s="9"/>
      <c r="AF216" s="9"/>
      <c r="AG216" s="9"/>
      <c r="AH216" s="9"/>
      <c r="AI216" s="9"/>
      <c r="AJ216" s="7">
        <v>8955</v>
      </c>
      <c r="AK216" s="41">
        <v>0</v>
      </c>
      <c r="AL216" s="7">
        <f t="shared" si="37"/>
        <v>0</v>
      </c>
      <c r="AM216" s="41">
        <v>0</v>
      </c>
      <c r="AN216" s="9">
        <v>0</v>
      </c>
      <c r="AO216" s="41"/>
      <c r="AP216" s="41">
        <v>2126</v>
      </c>
      <c r="AQ216" s="41"/>
      <c r="AR216" s="41"/>
      <c r="AS216" s="41"/>
      <c r="AT216" s="41"/>
      <c r="AU216" s="41">
        <v>0</v>
      </c>
      <c r="AV216" s="41"/>
      <c r="AW216" s="7">
        <f t="shared" si="38"/>
        <v>2126</v>
      </c>
      <c r="AX216" s="43"/>
      <c r="AY216" s="41"/>
      <c r="AZ216" s="41"/>
      <c r="BA216" s="41"/>
      <c r="BB216" s="41"/>
      <c r="BC216" s="41"/>
      <c r="BD216" s="41"/>
      <c r="BE216" s="7">
        <f t="shared" si="39"/>
        <v>0</v>
      </c>
      <c r="BF216" s="41">
        <v>0</v>
      </c>
      <c r="BG216" s="362">
        <v>184715</v>
      </c>
      <c r="BH216" s="363"/>
      <c r="BI216" s="364"/>
      <c r="BJ216" s="41"/>
      <c r="BK216" s="41">
        <v>7395</v>
      </c>
      <c r="BL216" s="41">
        <v>229201</v>
      </c>
      <c r="BM216" s="41"/>
      <c r="BN216" s="41"/>
      <c r="BO216" s="41"/>
      <c r="BP216" s="9"/>
      <c r="BQ216" s="41">
        <v>0</v>
      </c>
      <c r="BR216" s="9"/>
      <c r="BS216" s="9"/>
      <c r="BT216" s="41">
        <v>0</v>
      </c>
      <c r="BU216" s="7">
        <f t="shared" si="40"/>
        <v>421311</v>
      </c>
      <c r="BV216" s="43"/>
      <c r="BW216" s="41">
        <v>3780</v>
      </c>
      <c r="BX216" s="41"/>
      <c r="BY216" s="41"/>
      <c r="BZ216" s="41"/>
      <c r="CA216" s="41">
        <v>0</v>
      </c>
      <c r="CB216" s="7">
        <f t="shared" si="41"/>
        <v>3780</v>
      </c>
      <c r="CC216" s="43"/>
      <c r="CD216" s="41">
        <v>0</v>
      </c>
      <c r="CE216" s="41"/>
      <c r="CF216" s="41"/>
      <c r="CG216" s="7">
        <f t="shared" si="42"/>
        <v>0</v>
      </c>
      <c r="CH216" s="62"/>
      <c r="CI216" s="9"/>
      <c r="CJ216" s="41"/>
      <c r="CK216" s="41"/>
      <c r="CL216" s="41"/>
      <c r="CM216" s="41"/>
      <c r="CN216" s="41"/>
      <c r="CO216" s="7">
        <f t="shared" si="43"/>
        <v>0</v>
      </c>
      <c r="CP216" s="62"/>
      <c r="CQ216" s="41"/>
      <c r="CR216" s="41"/>
      <c r="CS216" s="7">
        <v>35074</v>
      </c>
      <c r="CT216" s="43"/>
      <c r="CU216" s="7">
        <v>10185</v>
      </c>
      <c r="CV216" s="10">
        <f t="shared" si="33"/>
        <v>491573</v>
      </c>
    </row>
    <row r="217" spans="1:102" ht="15.75" thickBot="1" x14ac:dyDescent="0.3">
      <c r="A217" s="349"/>
      <c r="B217" s="3" t="s">
        <v>112</v>
      </c>
      <c r="C217" s="44"/>
      <c r="D217" s="45"/>
      <c r="E217" s="47"/>
      <c r="F217" s="45">
        <v>0</v>
      </c>
      <c r="G217" s="46"/>
      <c r="H217" s="11">
        <f t="shared" si="34"/>
        <v>0</v>
      </c>
      <c r="I217" s="47">
        <v>0</v>
      </c>
      <c r="J217" s="45"/>
      <c r="K217" s="45"/>
      <c r="L217" s="45"/>
      <c r="M217" s="45"/>
      <c r="N217" s="45"/>
      <c r="O217" s="11">
        <f t="shared" si="35"/>
        <v>0</v>
      </c>
      <c r="P217" s="63"/>
      <c r="Q217" s="45">
        <v>5042</v>
      </c>
      <c r="R217" s="45"/>
      <c r="S217" s="45">
        <v>0</v>
      </c>
      <c r="T217" s="11">
        <f t="shared" si="36"/>
        <v>5042</v>
      </c>
      <c r="U217" s="47"/>
      <c r="V217" s="13"/>
      <c r="W217" s="11">
        <v>3744</v>
      </c>
      <c r="X217" s="47"/>
      <c r="Y217" s="13"/>
      <c r="Z217" s="13"/>
      <c r="AA217" s="13"/>
      <c r="AB217" s="13"/>
      <c r="AC217" s="13"/>
      <c r="AD217" s="45"/>
      <c r="AE217" s="13"/>
      <c r="AF217" s="13"/>
      <c r="AG217" s="13"/>
      <c r="AH217" s="13"/>
      <c r="AI217" s="13"/>
      <c r="AJ217" s="11">
        <v>10748</v>
      </c>
      <c r="AK217" s="45">
        <v>0</v>
      </c>
      <c r="AL217" s="11">
        <f t="shared" si="37"/>
        <v>0</v>
      </c>
      <c r="AM217" s="45">
        <v>0</v>
      </c>
      <c r="AN217" s="13">
        <v>0</v>
      </c>
      <c r="AO217" s="45"/>
      <c r="AP217" s="45">
        <v>5667</v>
      </c>
      <c r="AQ217" s="45"/>
      <c r="AR217" s="45"/>
      <c r="AS217" s="45"/>
      <c r="AT217" s="45"/>
      <c r="AU217" s="45">
        <v>0</v>
      </c>
      <c r="AV217" s="45"/>
      <c r="AW217" s="11">
        <f t="shared" si="38"/>
        <v>5667</v>
      </c>
      <c r="AX217" s="47"/>
      <c r="AY217" s="45"/>
      <c r="AZ217" s="45"/>
      <c r="BA217" s="45"/>
      <c r="BB217" s="45"/>
      <c r="BC217" s="45"/>
      <c r="BD217" s="45"/>
      <c r="BE217" s="11">
        <f t="shared" si="39"/>
        <v>0</v>
      </c>
      <c r="BF217" s="45">
        <v>0</v>
      </c>
      <c r="BG217" s="365">
        <v>149031</v>
      </c>
      <c r="BH217" s="366"/>
      <c r="BI217" s="367"/>
      <c r="BJ217" s="45"/>
      <c r="BK217" s="45">
        <v>8391</v>
      </c>
      <c r="BL217" s="45">
        <v>211686</v>
      </c>
      <c r="BM217" s="45"/>
      <c r="BN217" s="45"/>
      <c r="BO217" s="45"/>
      <c r="BP217" s="13"/>
      <c r="BQ217" s="45">
        <v>0</v>
      </c>
      <c r="BR217" s="13"/>
      <c r="BS217" s="13"/>
      <c r="BT217" s="45">
        <v>0</v>
      </c>
      <c r="BU217" s="11">
        <f t="shared" si="40"/>
        <v>369108</v>
      </c>
      <c r="BV217" s="47"/>
      <c r="BW217" s="45">
        <v>4110</v>
      </c>
      <c r="BX217" s="45"/>
      <c r="BY217" s="45"/>
      <c r="BZ217" s="45"/>
      <c r="CA217" s="45">
        <v>0</v>
      </c>
      <c r="CB217" s="11">
        <f t="shared" si="41"/>
        <v>4110</v>
      </c>
      <c r="CC217" s="47"/>
      <c r="CD217" s="45">
        <v>0</v>
      </c>
      <c r="CE217" s="45"/>
      <c r="CF217" s="45"/>
      <c r="CG217" s="11">
        <f t="shared" si="42"/>
        <v>0</v>
      </c>
      <c r="CH217" s="63"/>
      <c r="CI217" s="13"/>
      <c r="CJ217" s="45"/>
      <c r="CK217" s="45"/>
      <c r="CL217" s="45"/>
      <c r="CM217" s="45"/>
      <c r="CN217" s="45"/>
      <c r="CO217" s="11">
        <f t="shared" si="43"/>
        <v>0</v>
      </c>
      <c r="CP217" s="63"/>
      <c r="CQ217" s="45"/>
      <c r="CR217" s="45"/>
      <c r="CS217" s="11">
        <v>37720</v>
      </c>
      <c r="CT217" s="47"/>
      <c r="CU217" s="11">
        <v>10248</v>
      </c>
      <c r="CV217" s="15">
        <f t="shared" si="33"/>
        <v>446387</v>
      </c>
    </row>
    <row r="218" spans="1:102" ht="15" customHeight="1" x14ac:dyDescent="0.25">
      <c r="A218" s="347" t="s">
        <v>165</v>
      </c>
      <c r="B218" s="33" t="s">
        <v>101</v>
      </c>
      <c r="C218" s="34"/>
      <c r="D218" s="35"/>
      <c r="E218" s="52"/>
      <c r="F218" s="35">
        <v>0</v>
      </c>
      <c r="G218" s="36"/>
      <c r="H218" s="20">
        <f t="shared" si="34"/>
        <v>0</v>
      </c>
      <c r="I218" s="52">
        <v>0</v>
      </c>
      <c r="J218" s="35"/>
      <c r="K218" s="35"/>
      <c r="L218" s="35"/>
      <c r="M218" s="35"/>
      <c r="N218" s="35"/>
      <c r="O218" s="20">
        <f t="shared" si="35"/>
        <v>0</v>
      </c>
      <c r="P218" s="61"/>
      <c r="Q218" s="35">
        <v>5363</v>
      </c>
      <c r="R218" s="35"/>
      <c r="S218" s="35">
        <v>0</v>
      </c>
      <c r="T218" s="20">
        <f t="shared" si="36"/>
        <v>5363</v>
      </c>
      <c r="U218" s="52"/>
      <c r="V218" s="22"/>
      <c r="W218" s="20">
        <v>6549</v>
      </c>
      <c r="X218" s="52"/>
      <c r="Y218" s="22"/>
      <c r="Z218" s="22"/>
      <c r="AA218" s="22"/>
      <c r="AB218" s="22"/>
      <c r="AC218" s="22"/>
      <c r="AD218" s="35"/>
      <c r="AE218" s="22"/>
      <c r="AF218" s="22"/>
      <c r="AG218" s="22"/>
      <c r="AH218" s="22"/>
      <c r="AI218" s="22"/>
      <c r="AJ218" s="20">
        <v>14967</v>
      </c>
      <c r="AK218" s="35">
        <v>0</v>
      </c>
      <c r="AL218" s="20">
        <f t="shared" si="37"/>
        <v>0</v>
      </c>
      <c r="AM218" s="35">
        <v>0</v>
      </c>
      <c r="AN218" s="22">
        <v>0</v>
      </c>
      <c r="AO218" s="35"/>
      <c r="AP218" s="35">
        <v>3878</v>
      </c>
      <c r="AQ218" s="35"/>
      <c r="AR218" s="35"/>
      <c r="AS218" s="35"/>
      <c r="AT218" s="35"/>
      <c r="AU218" s="35">
        <v>0</v>
      </c>
      <c r="AV218" s="35"/>
      <c r="AW218" s="20">
        <f t="shared" si="38"/>
        <v>3878</v>
      </c>
      <c r="AX218" s="52"/>
      <c r="AY218" s="35"/>
      <c r="AZ218" s="35"/>
      <c r="BA218" s="35"/>
      <c r="BB218" s="35"/>
      <c r="BC218" s="35"/>
      <c r="BD218" s="35"/>
      <c r="BE218" s="20">
        <f t="shared" si="39"/>
        <v>0</v>
      </c>
      <c r="BF218" s="35">
        <v>0</v>
      </c>
      <c r="BG218" s="359">
        <v>148469</v>
      </c>
      <c r="BH218" s="360"/>
      <c r="BI218" s="361"/>
      <c r="BJ218" s="35"/>
      <c r="BK218" s="35">
        <v>9264</v>
      </c>
      <c r="BL218" s="35">
        <v>207343</v>
      </c>
      <c r="BM218" s="35"/>
      <c r="BN218" s="35"/>
      <c r="BO218" s="35"/>
      <c r="BP218" s="22"/>
      <c r="BQ218" s="35">
        <v>8440</v>
      </c>
      <c r="BR218" s="22"/>
      <c r="BS218" s="22"/>
      <c r="BT218" s="35">
        <v>0</v>
      </c>
      <c r="BU218" s="20">
        <f t="shared" si="40"/>
        <v>373516</v>
      </c>
      <c r="BV218" s="52"/>
      <c r="BW218" s="35">
        <v>3450</v>
      </c>
      <c r="BX218" s="35"/>
      <c r="BY218" s="35"/>
      <c r="BZ218" s="35"/>
      <c r="CA218" s="35">
        <v>0</v>
      </c>
      <c r="CB218" s="20">
        <f t="shared" si="41"/>
        <v>3450</v>
      </c>
      <c r="CC218" s="52"/>
      <c r="CD218" s="35">
        <v>0</v>
      </c>
      <c r="CE218" s="35"/>
      <c r="CF218" s="35"/>
      <c r="CG218" s="20">
        <f t="shared" si="42"/>
        <v>0</v>
      </c>
      <c r="CH218" s="61"/>
      <c r="CI218" s="22"/>
      <c r="CJ218" s="35"/>
      <c r="CK218" s="35"/>
      <c r="CL218" s="35"/>
      <c r="CM218" s="35"/>
      <c r="CN218" s="35"/>
      <c r="CO218" s="20">
        <f t="shared" si="43"/>
        <v>0</v>
      </c>
      <c r="CP218" s="61"/>
      <c r="CQ218" s="35"/>
      <c r="CR218" s="35"/>
      <c r="CS218" s="20">
        <v>38147</v>
      </c>
      <c r="CT218" s="52"/>
      <c r="CU218" s="20">
        <v>4956</v>
      </c>
      <c r="CV218" s="23">
        <f t="shared" si="33"/>
        <v>450826</v>
      </c>
      <c r="CW218" s="224"/>
      <c r="CX218" s="72"/>
    </row>
    <row r="219" spans="1:102" x14ac:dyDescent="0.25">
      <c r="A219" s="348"/>
      <c r="B219" s="2" t="s">
        <v>102</v>
      </c>
      <c r="C219" s="40"/>
      <c r="D219" s="41"/>
      <c r="E219" s="43"/>
      <c r="F219" s="41">
        <v>0</v>
      </c>
      <c r="G219" s="42"/>
      <c r="H219" s="7">
        <f t="shared" si="34"/>
        <v>0</v>
      </c>
      <c r="I219" s="43">
        <v>0</v>
      </c>
      <c r="J219" s="41"/>
      <c r="K219" s="41"/>
      <c r="L219" s="41"/>
      <c r="M219" s="41"/>
      <c r="N219" s="41"/>
      <c r="O219" s="7">
        <f t="shared" si="35"/>
        <v>0</v>
      </c>
      <c r="P219" s="62"/>
      <c r="Q219" s="41">
        <v>4004</v>
      </c>
      <c r="R219" s="41"/>
      <c r="S219" s="41">
        <v>0</v>
      </c>
      <c r="T219" s="7">
        <f t="shared" si="36"/>
        <v>4004</v>
      </c>
      <c r="U219" s="43"/>
      <c r="V219" s="9"/>
      <c r="W219" s="7">
        <v>6209</v>
      </c>
      <c r="X219" s="43"/>
      <c r="Y219" s="9"/>
      <c r="Z219" s="9"/>
      <c r="AA219" s="9"/>
      <c r="AB219" s="9"/>
      <c r="AC219" s="9"/>
      <c r="AD219" s="41"/>
      <c r="AE219" s="9"/>
      <c r="AF219" s="9"/>
      <c r="AG219" s="9"/>
      <c r="AH219" s="9"/>
      <c r="AI219" s="9"/>
      <c r="AJ219" s="7">
        <v>12667</v>
      </c>
      <c r="AK219" s="41">
        <v>0</v>
      </c>
      <c r="AL219" s="7">
        <f t="shared" si="37"/>
        <v>0</v>
      </c>
      <c r="AM219" s="41">
        <v>0</v>
      </c>
      <c r="AN219" s="9">
        <v>0</v>
      </c>
      <c r="AO219" s="41"/>
      <c r="AP219" s="41">
        <v>3379</v>
      </c>
      <c r="AQ219" s="41"/>
      <c r="AR219" s="41"/>
      <c r="AS219" s="41"/>
      <c r="AT219" s="41"/>
      <c r="AU219" s="41">
        <v>0</v>
      </c>
      <c r="AV219" s="41"/>
      <c r="AW219" s="7">
        <f t="shared" si="38"/>
        <v>3379</v>
      </c>
      <c r="AX219" s="43"/>
      <c r="AY219" s="41"/>
      <c r="AZ219" s="41"/>
      <c r="BA219" s="41"/>
      <c r="BB219" s="41"/>
      <c r="BC219" s="41"/>
      <c r="BD219" s="41"/>
      <c r="BE219" s="7">
        <f t="shared" si="39"/>
        <v>0</v>
      </c>
      <c r="BF219" s="41">
        <v>0</v>
      </c>
      <c r="BG219" s="362">
        <v>135750</v>
      </c>
      <c r="BH219" s="363"/>
      <c r="BI219" s="364"/>
      <c r="BJ219" s="41"/>
      <c r="BK219" s="41">
        <v>9122</v>
      </c>
      <c r="BL219" s="41">
        <v>203214</v>
      </c>
      <c r="BM219" s="41"/>
      <c r="BN219" s="41"/>
      <c r="BO219" s="41"/>
      <c r="BP219" s="9"/>
      <c r="BQ219" s="41">
        <v>9685</v>
      </c>
      <c r="BR219" s="9"/>
      <c r="BS219" s="9"/>
      <c r="BT219" s="41">
        <v>0</v>
      </c>
      <c r="BU219" s="7">
        <f t="shared" si="40"/>
        <v>357771</v>
      </c>
      <c r="BV219" s="43"/>
      <c r="BW219" s="41">
        <v>3000</v>
      </c>
      <c r="BX219" s="41"/>
      <c r="BY219" s="41"/>
      <c r="BZ219" s="41"/>
      <c r="CA219" s="41">
        <v>0</v>
      </c>
      <c r="CB219" s="7">
        <f t="shared" si="41"/>
        <v>3000</v>
      </c>
      <c r="CC219" s="43"/>
      <c r="CD219" s="41">
        <v>0</v>
      </c>
      <c r="CE219" s="41"/>
      <c r="CF219" s="41"/>
      <c r="CG219" s="7">
        <f t="shared" si="42"/>
        <v>0</v>
      </c>
      <c r="CH219" s="62"/>
      <c r="CI219" s="9"/>
      <c r="CJ219" s="41"/>
      <c r="CK219" s="41"/>
      <c r="CL219" s="41"/>
      <c r="CM219" s="41"/>
      <c r="CN219" s="41"/>
      <c r="CO219" s="7">
        <f t="shared" si="43"/>
        <v>0</v>
      </c>
      <c r="CP219" s="62"/>
      <c r="CQ219" s="41"/>
      <c r="CR219" s="41"/>
      <c r="CS219" s="7">
        <v>30282</v>
      </c>
      <c r="CT219" s="43"/>
      <c r="CU219" s="7">
        <v>5300</v>
      </c>
      <c r="CV219" s="10">
        <f t="shared" si="33"/>
        <v>422612</v>
      </c>
      <c r="CW219" s="224"/>
      <c r="CX219" s="72"/>
    </row>
    <row r="220" spans="1:102" x14ac:dyDescent="0.25">
      <c r="A220" s="348"/>
      <c r="B220" s="2" t="s">
        <v>103</v>
      </c>
      <c r="C220" s="40"/>
      <c r="D220" s="41"/>
      <c r="E220" s="43"/>
      <c r="F220" s="41">
        <v>0</v>
      </c>
      <c r="G220" s="42"/>
      <c r="H220" s="7">
        <f t="shared" si="34"/>
        <v>0</v>
      </c>
      <c r="I220" s="43">
        <v>0</v>
      </c>
      <c r="J220" s="41"/>
      <c r="K220" s="41"/>
      <c r="L220" s="41"/>
      <c r="M220" s="41"/>
      <c r="N220" s="41"/>
      <c r="O220" s="7">
        <f t="shared" si="35"/>
        <v>0</v>
      </c>
      <c r="P220" s="62"/>
      <c r="Q220" s="41">
        <v>4921</v>
      </c>
      <c r="R220" s="41"/>
      <c r="S220" s="41">
        <v>0</v>
      </c>
      <c r="T220" s="7">
        <f t="shared" si="36"/>
        <v>4921</v>
      </c>
      <c r="U220" s="43"/>
      <c r="V220" s="9"/>
      <c r="W220" s="7">
        <v>5384</v>
      </c>
      <c r="X220" s="43"/>
      <c r="Y220" s="9"/>
      <c r="Z220" s="9"/>
      <c r="AA220" s="9"/>
      <c r="AB220" s="9"/>
      <c r="AC220" s="9"/>
      <c r="AD220" s="41"/>
      <c r="AE220" s="9"/>
      <c r="AF220" s="9"/>
      <c r="AG220" s="9"/>
      <c r="AH220" s="9"/>
      <c r="AI220" s="9"/>
      <c r="AJ220" s="7">
        <v>10350</v>
      </c>
      <c r="AK220" s="41">
        <v>0</v>
      </c>
      <c r="AL220" s="7">
        <f t="shared" si="37"/>
        <v>0</v>
      </c>
      <c r="AM220" s="41">
        <v>0</v>
      </c>
      <c r="AN220" s="9">
        <v>0</v>
      </c>
      <c r="AO220" s="41"/>
      <c r="AP220" s="41">
        <v>1809</v>
      </c>
      <c r="AQ220" s="41"/>
      <c r="AR220" s="41"/>
      <c r="AS220" s="41"/>
      <c r="AT220" s="41"/>
      <c r="AU220" s="41">
        <v>0</v>
      </c>
      <c r="AV220" s="41"/>
      <c r="AW220" s="7">
        <f t="shared" si="38"/>
        <v>1809</v>
      </c>
      <c r="AX220" s="43"/>
      <c r="AY220" s="41"/>
      <c r="AZ220" s="41"/>
      <c r="BA220" s="41"/>
      <c r="BB220" s="41"/>
      <c r="BC220" s="41"/>
      <c r="BD220" s="41"/>
      <c r="BE220" s="7">
        <f t="shared" si="39"/>
        <v>0</v>
      </c>
      <c r="BF220" s="41">
        <v>0</v>
      </c>
      <c r="BG220" s="362">
        <v>159644</v>
      </c>
      <c r="BH220" s="363"/>
      <c r="BI220" s="364"/>
      <c r="BJ220" s="41"/>
      <c r="BK220" s="41">
        <v>7469</v>
      </c>
      <c r="BL220" s="41">
        <v>212915</v>
      </c>
      <c r="BM220" s="41"/>
      <c r="BN220" s="41"/>
      <c r="BO220" s="41"/>
      <c r="BP220" s="9"/>
      <c r="BQ220" s="41">
        <v>11784</v>
      </c>
      <c r="BR220" s="9"/>
      <c r="BS220" s="9"/>
      <c r="BT220" s="41">
        <v>0</v>
      </c>
      <c r="BU220" s="7">
        <f t="shared" si="40"/>
        <v>391812</v>
      </c>
      <c r="BV220" s="43"/>
      <c r="BW220" s="41">
        <v>3030</v>
      </c>
      <c r="BX220" s="41"/>
      <c r="BY220" s="41"/>
      <c r="BZ220" s="41"/>
      <c r="CA220" s="41">
        <v>0</v>
      </c>
      <c r="CB220" s="7">
        <f t="shared" si="41"/>
        <v>3030</v>
      </c>
      <c r="CC220" s="43"/>
      <c r="CD220" s="41">
        <v>0</v>
      </c>
      <c r="CE220" s="41"/>
      <c r="CF220" s="41"/>
      <c r="CG220" s="7">
        <f t="shared" si="42"/>
        <v>0</v>
      </c>
      <c r="CH220" s="62"/>
      <c r="CI220" s="9"/>
      <c r="CJ220" s="41"/>
      <c r="CK220" s="41"/>
      <c r="CL220" s="41"/>
      <c r="CM220" s="41"/>
      <c r="CN220" s="41"/>
      <c r="CO220" s="7">
        <f t="shared" si="43"/>
        <v>0</v>
      </c>
      <c r="CP220" s="62"/>
      <c r="CQ220" s="41"/>
      <c r="CR220" s="41"/>
      <c r="CS220" s="7">
        <v>32736</v>
      </c>
      <c r="CT220" s="43"/>
      <c r="CU220" s="7">
        <v>6200</v>
      </c>
      <c r="CV220" s="10">
        <f t="shared" si="33"/>
        <v>456242</v>
      </c>
      <c r="CW220" s="224"/>
      <c r="CX220" s="72"/>
    </row>
    <row r="221" spans="1:102" x14ac:dyDescent="0.25">
      <c r="A221" s="348"/>
      <c r="B221" s="2" t="s">
        <v>104</v>
      </c>
      <c r="C221" s="40"/>
      <c r="D221" s="41"/>
      <c r="E221" s="43"/>
      <c r="F221" s="41">
        <v>0</v>
      </c>
      <c r="G221" s="42"/>
      <c r="H221" s="7">
        <f t="shared" si="34"/>
        <v>0</v>
      </c>
      <c r="I221" s="43">
        <v>0</v>
      </c>
      <c r="J221" s="41"/>
      <c r="K221" s="41"/>
      <c r="L221" s="41"/>
      <c r="M221" s="41"/>
      <c r="N221" s="41"/>
      <c r="O221" s="7">
        <f t="shared" si="35"/>
        <v>0</v>
      </c>
      <c r="P221" s="62"/>
      <c r="Q221" s="41">
        <v>3939</v>
      </c>
      <c r="R221" s="41"/>
      <c r="S221" s="41">
        <v>188</v>
      </c>
      <c r="T221" s="7">
        <f t="shared" si="36"/>
        <v>4127</v>
      </c>
      <c r="U221" s="43"/>
      <c r="V221" s="9"/>
      <c r="W221" s="7">
        <v>3538</v>
      </c>
      <c r="X221" s="43"/>
      <c r="Y221" s="9"/>
      <c r="Z221" s="9"/>
      <c r="AA221" s="9"/>
      <c r="AB221" s="9"/>
      <c r="AC221" s="9"/>
      <c r="AD221" s="41"/>
      <c r="AE221" s="9"/>
      <c r="AF221" s="9"/>
      <c r="AG221" s="9"/>
      <c r="AH221" s="9"/>
      <c r="AI221" s="9"/>
      <c r="AJ221" s="7">
        <v>13772</v>
      </c>
      <c r="AK221" s="41">
        <v>0</v>
      </c>
      <c r="AL221" s="7">
        <f t="shared" si="37"/>
        <v>0</v>
      </c>
      <c r="AM221" s="41">
        <v>0</v>
      </c>
      <c r="AN221" s="9">
        <v>0</v>
      </c>
      <c r="AO221" s="41"/>
      <c r="AP221" s="41">
        <v>2323</v>
      </c>
      <c r="AQ221" s="41"/>
      <c r="AR221" s="41"/>
      <c r="AS221" s="41"/>
      <c r="AT221" s="41"/>
      <c r="AU221" s="41">
        <v>0</v>
      </c>
      <c r="AV221" s="41"/>
      <c r="AW221" s="7">
        <f t="shared" si="38"/>
        <v>2323</v>
      </c>
      <c r="AX221" s="43"/>
      <c r="AY221" s="41"/>
      <c r="AZ221" s="41"/>
      <c r="BA221" s="41"/>
      <c r="BB221" s="41"/>
      <c r="BC221" s="41"/>
      <c r="BD221" s="41"/>
      <c r="BE221" s="7">
        <f t="shared" si="39"/>
        <v>0</v>
      </c>
      <c r="BF221" s="41">
        <v>0</v>
      </c>
      <c r="BG221" s="362">
        <v>159486</v>
      </c>
      <c r="BH221" s="363"/>
      <c r="BI221" s="364"/>
      <c r="BJ221" s="41"/>
      <c r="BK221" s="41">
        <v>5152</v>
      </c>
      <c r="BL221" s="41">
        <v>201763</v>
      </c>
      <c r="BM221" s="41"/>
      <c r="BN221" s="41"/>
      <c r="BO221" s="41"/>
      <c r="BP221" s="9"/>
      <c r="BQ221" s="41">
        <v>3364</v>
      </c>
      <c r="BR221" s="9"/>
      <c r="BS221" s="9"/>
      <c r="BT221" s="41">
        <v>0</v>
      </c>
      <c r="BU221" s="7">
        <f t="shared" si="40"/>
        <v>369765</v>
      </c>
      <c r="BV221" s="43"/>
      <c r="BW221" s="41">
        <v>2010</v>
      </c>
      <c r="BX221" s="41"/>
      <c r="BY221" s="41"/>
      <c r="BZ221" s="41"/>
      <c r="CA221" s="41">
        <v>0</v>
      </c>
      <c r="CB221" s="7">
        <f t="shared" si="41"/>
        <v>2010</v>
      </c>
      <c r="CC221" s="43"/>
      <c r="CD221" s="41">
        <v>0</v>
      </c>
      <c r="CE221" s="41"/>
      <c r="CF221" s="41"/>
      <c r="CG221" s="7">
        <f t="shared" si="42"/>
        <v>0</v>
      </c>
      <c r="CH221" s="62"/>
      <c r="CI221" s="9"/>
      <c r="CJ221" s="41"/>
      <c r="CK221" s="41"/>
      <c r="CL221" s="41"/>
      <c r="CM221" s="41"/>
      <c r="CN221" s="41"/>
      <c r="CO221" s="7">
        <f t="shared" si="43"/>
        <v>0</v>
      </c>
      <c r="CP221" s="62"/>
      <c r="CQ221" s="41"/>
      <c r="CR221" s="41"/>
      <c r="CS221" s="7">
        <v>26977</v>
      </c>
      <c r="CT221" s="43"/>
      <c r="CU221" s="7">
        <v>5221</v>
      </c>
      <c r="CV221" s="10">
        <f t="shared" si="33"/>
        <v>427733</v>
      </c>
      <c r="CW221" s="224"/>
      <c r="CX221" s="72"/>
    </row>
    <row r="222" spans="1:102" x14ac:dyDescent="0.25">
      <c r="A222" s="348"/>
      <c r="B222" s="2" t="s">
        <v>105</v>
      </c>
      <c r="C222" s="40"/>
      <c r="D222" s="41"/>
      <c r="E222" s="43"/>
      <c r="F222" s="41">
        <v>0</v>
      </c>
      <c r="G222" s="42"/>
      <c r="H222" s="7">
        <f t="shared" si="34"/>
        <v>0</v>
      </c>
      <c r="I222" s="43">
        <v>0</v>
      </c>
      <c r="J222" s="41"/>
      <c r="K222" s="41"/>
      <c r="L222" s="41"/>
      <c r="M222" s="41"/>
      <c r="N222" s="41"/>
      <c r="O222" s="7">
        <f t="shared" si="35"/>
        <v>0</v>
      </c>
      <c r="P222" s="62"/>
      <c r="Q222" s="41">
        <v>3198</v>
      </c>
      <c r="R222" s="41"/>
      <c r="S222" s="41">
        <v>102</v>
      </c>
      <c r="T222" s="7">
        <f t="shared" si="36"/>
        <v>3300</v>
      </c>
      <c r="U222" s="43"/>
      <c r="V222" s="9"/>
      <c r="W222" s="7">
        <v>3995</v>
      </c>
      <c r="X222" s="43"/>
      <c r="Y222" s="9"/>
      <c r="Z222" s="9"/>
      <c r="AA222" s="9"/>
      <c r="AB222" s="9"/>
      <c r="AC222" s="9"/>
      <c r="AD222" s="41"/>
      <c r="AE222" s="9"/>
      <c r="AF222" s="9"/>
      <c r="AG222" s="9"/>
      <c r="AH222" s="9"/>
      <c r="AI222" s="9"/>
      <c r="AJ222" s="7">
        <v>19059</v>
      </c>
      <c r="AK222" s="41">
        <v>0</v>
      </c>
      <c r="AL222" s="7">
        <f t="shared" si="37"/>
        <v>0</v>
      </c>
      <c r="AM222" s="41">
        <v>0</v>
      </c>
      <c r="AN222" s="9">
        <v>0</v>
      </c>
      <c r="AO222" s="41"/>
      <c r="AP222" s="41">
        <v>1253</v>
      </c>
      <c r="AQ222" s="41"/>
      <c r="AR222" s="41"/>
      <c r="AS222" s="41"/>
      <c r="AT222" s="41"/>
      <c r="AU222" s="41">
        <v>0</v>
      </c>
      <c r="AV222" s="41"/>
      <c r="AW222" s="7">
        <f t="shared" si="38"/>
        <v>1253</v>
      </c>
      <c r="AX222" s="43"/>
      <c r="AY222" s="41"/>
      <c r="AZ222" s="41"/>
      <c r="BA222" s="41"/>
      <c r="BB222" s="41"/>
      <c r="BC222" s="41"/>
      <c r="BD222" s="41"/>
      <c r="BE222" s="7">
        <f t="shared" si="39"/>
        <v>0</v>
      </c>
      <c r="BF222" s="41">
        <v>0</v>
      </c>
      <c r="BG222" s="362">
        <v>165786</v>
      </c>
      <c r="BH222" s="363"/>
      <c r="BI222" s="364"/>
      <c r="BJ222" s="41"/>
      <c r="BK222" s="41">
        <v>7446</v>
      </c>
      <c r="BL222" s="41">
        <v>218369</v>
      </c>
      <c r="BM222" s="41"/>
      <c r="BN222" s="41"/>
      <c r="BO222" s="41"/>
      <c r="BP222" s="9"/>
      <c r="BQ222" s="41">
        <v>5047</v>
      </c>
      <c r="BR222" s="9"/>
      <c r="BS222" s="9"/>
      <c r="BT222" s="41">
        <v>0</v>
      </c>
      <c r="BU222" s="7">
        <f t="shared" si="40"/>
        <v>396648</v>
      </c>
      <c r="BV222" s="43"/>
      <c r="BW222" s="41">
        <v>2985</v>
      </c>
      <c r="BX222" s="41"/>
      <c r="BY222" s="41"/>
      <c r="BZ222" s="41"/>
      <c r="CA222" s="41">
        <v>0</v>
      </c>
      <c r="CB222" s="7">
        <f t="shared" si="41"/>
        <v>2985</v>
      </c>
      <c r="CC222" s="43"/>
      <c r="CD222" s="41">
        <v>0</v>
      </c>
      <c r="CE222" s="41"/>
      <c r="CF222" s="41"/>
      <c r="CG222" s="7">
        <f t="shared" si="42"/>
        <v>0</v>
      </c>
      <c r="CH222" s="62"/>
      <c r="CI222" s="9"/>
      <c r="CJ222" s="41"/>
      <c r="CK222" s="41"/>
      <c r="CL222" s="41"/>
      <c r="CM222" s="41"/>
      <c r="CN222" s="41"/>
      <c r="CO222" s="7">
        <f t="shared" si="43"/>
        <v>0</v>
      </c>
      <c r="CP222" s="62"/>
      <c r="CQ222" s="41"/>
      <c r="CR222" s="41"/>
      <c r="CS222" s="7">
        <v>28256</v>
      </c>
      <c r="CT222" s="43"/>
      <c r="CU222" s="7">
        <v>4975</v>
      </c>
      <c r="CV222" s="10">
        <f t="shared" si="33"/>
        <v>460471</v>
      </c>
      <c r="CW222" s="224"/>
      <c r="CX222" s="72"/>
    </row>
    <row r="223" spans="1:102" x14ac:dyDescent="0.25">
      <c r="A223" s="348"/>
      <c r="B223" s="2" t="s">
        <v>106</v>
      </c>
      <c r="C223" s="40"/>
      <c r="D223" s="41"/>
      <c r="E223" s="43"/>
      <c r="F223" s="41">
        <v>0</v>
      </c>
      <c r="G223" s="42"/>
      <c r="H223" s="7">
        <f t="shared" si="34"/>
        <v>0</v>
      </c>
      <c r="I223" s="43">
        <v>0</v>
      </c>
      <c r="J223" s="41"/>
      <c r="K223" s="41"/>
      <c r="L223" s="41"/>
      <c r="M223" s="41"/>
      <c r="N223" s="41"/>
      <c r="O223" s="7">
        <f t="shared" si="35"/>
        <v>0</v>
      </c>
      <c r="P223" s="62"/>
      <c r="Q223" s="41">
        <v>4801</v>
      </c>
      <c r="R223" s="41"/>
      <c r="S223" s="41">
        <v>0</v>
      </c>
      <c r="T223" s="7">
        <f t="shared" si="36"/>
        <v>4801</v>
      </c>
      <c r="U223" s="43"/>
      <c r="V223" s="9"/>
      <c r="W223" s="7">
        <v>3974</v>
      </c>
      <c r="X223" s="43"/>
      <c r="Y223" s="9"/>
      <c r="Z223" s="9"/>
      <c r="AA223" s="9"/>
      <c r="AB223" s="9"/>
      <c r="AC223" s="9"/>
      <c r="AD223" s="41"/>
      <c r="AE223" s="9"/>
      <c r="AF223" s="9"/>
      <c r="AG223" s="9"/>
      <c r="AH223" s="9"/>
      <c r="AI223" s="9"/>
      <c r="AJ223" s="7">
        <v>11787</v>
      </c>
      <c r="AK223" s="41">
        <v>0</v>
      </c>
      <c r="AL223" s="7">
        <f t="shared" si="37"/>
        <v>0</v>
      </c>
      <c r="AM223" s="41">
        <v>0</v>
      </c>
      <c r="AN223" s="9">
        <v>0</v>
      </c>
      <c r="AO223" s="41"/>
      <c r="AP223" s="41">
        <v>1182</v>
      </c>
      <c r="AQ223" s="41"/>
      <c r="AR223" s="41"/>
      <c r="AS223" s="41"/>
      <c r="AT223" s="41"/>
      <c r="AU223" s="41">
        <v>0</v>
      </c>
      <c r="AV223" s="41"/>
      <c r="AW223" s="7">
        <f t="shared" si="38"/>
        <v>1182</v>
      </c>
      <c r="AX223" s="43"/>
      <c r="AY223" s="41"/>
      <c r="AZ223" s="41"/>
      <c r="BA223" s="41"/>
      <c r="BB223" s="41"/>
      <c r="BC223" s="41"/>
      <c r="BD223" s="41"/>
      <c r="BE223" s="7">
        <f t="shared" si="39"/>
        <v>0</v>
      </c>
      <c r="BF223" s="41">
        <v>0</v>
      </c>
      <c r="BG223" s="362">
        <v>142396</v>
      </c>
      <c r="BH223" s="363"/>
      <c r="BI223" s="364"/>
      <c r="BJ223" s="41"/>
      <c r="BK223" s="41">
        <v>5840</v>
      </c>
      <c r="BL223" s="41">
        <v>193117</v>
      </c>
      <c r="BM223" s="41"/>
      <c r="BN223" s="41"/>
      <c r="BO223" s="41"/>
      <c r="BP223" s="9"/>
      <c r="BQ223" s="41">
        <v>9435</v>
      </c>
      <c r="BR223" s="9"/>
      <c r="BS223" s="9"/>
      <c r="BT223" s="41">
        <v>0</v>
      </c>
      <c r="BU223" s="7">
        <f t="shared" si="40"/>
        <v>350788</v>
      </c>
      <c r="BV223" s="43"/>
      <c r="BW223" s="41">
        <v>2610</v>
      </c>
      <c r="BX223" s="41"/>
      <c r="BY223" s="41"/>
      <c r="BZ223" s="41"/>
      <c r="CA223" s="41">
        <v>0</v>
      </c>
      <c r="CB223" s="7">
        <f t="shared" si="41"/>
        <v>2610</v>
      </c>
      <c r="CC223" s="43"/>
      <c r="CD223" s="41">
        <v>0</v>
      </c>
      <c r="CE223" s="41"/>
      <c r="CF223" s="41"/>
      <c r="CG223" s="7">
        <f t="shared" si="42"/>
        <v>0</v>
      </c>
      <c r="CH223" s="62"/>
      <c r="CI223" s="9"/>
      <c r="CJ223" s="41"/>
      <c r="CK223" s="41"/>
      <c r="CL223" s="41"/>
      <c r="CM223" s="41"/>
      <c r="CN223" s="41"/>
      <c r="CO223" s="7">
        <f t="shared" si="43"/>
        <v>0</v>
      </c>
      <c r="CP223" s="62"/>
      <c r="CQ223" s="41"/>
      <c r="CR223" s="41"/>
      <c r="CS223" s="7">
        <v>33933</v>
      </c>
      <c r="CT223" s="43"/>
      <c r="CU223" s="7">
        <v>3733</v>
      </c>
      <c r="CV223" s="10">
        <f t="shared" si="33"/>
        <v>412808</v>
      </c>
      <c r="CW223" s="224"/>
      <c r="CX223" s="72"/>
    </row>
    <row r="224" spans="1:102" x14ac:dyDescent="0.25">
      <c r="A224" s="348"/>
      <c r="B224" s="2" t="s">
        <v>107</v>
      </c>
      <c r="C224" s="40"/>
      <c r="D224" s="41"/>
      <c r="E224" s="43"/>
      <c r="F224" s="41">
        <v>0</v>
      </c>
      <c r="G224" s="42"/>
      <c r="H224" s="7">
        <f t="shared" si="34"/>
        <v>0</v>
      </c>
      <c r="I224" s="43">
        <v>0</v>
      </c>
      <c r="J224" s="41"/>
      <c r="K224" s="41"/>
      <c r="L224" s="41"/>
      <c r="M224" s="41"/>
      <c r="N224" s="41"/>
      <c r="O224" s="7">
        <f t="shared" si="35"/>
        <v>0</v>
      </c>
      <c r="P224" s="62"/>
      <c r="Q224" s="41">
        <v>3740</v>
      </c>
      <c r="R224" s="41"/>
      <c r="S224" s="41">
        <v>167</v>
      </c>
      <c r="T224" s="7">
        <f t="shared" si="36"/>
        <v>3907</v>
      </c>
      <c r="U224" s="43"/>
      <c r="V224" s="9"/>
      <c r="W224" s="7">
        <v>2275</v>
      </c>
      <c r="X224" s="43"/>
      <c r="Y224" s="9"/>
      <c r="Z224" s="9"/>
      <c r="AA224" s="9"/>
      <c r="AB224" s="9"/>
      <c r="AC224" s="9"/>
      <c r="AD224" s="41"/>
      <c r="AE224" s="9"/>
      <c r="AF224" s="9"/>
      <c r="AG224" s="9"/>
      <c r="AH224" s="9"/>
      <c r="AI224" s="9"/>
      <c r="AJ224" s="7">
        <v>18670</v>
      </c>
      <c r="AK224" s="41">
        <v>0</v>
      </c>
      <c r="AL224" s="7">
        <f t="shared" si="37"/>
        <v>0</v>
      </c>
      <c r="AM224" s="41">
        <v>0</v>
      </c>
      <c r="AN224" s="9">
        <v>0</v>
      </c>
      <c r="AO224" s="41"/>
      <c r="AP224" s="41">
        <v>1903</v>
      </c>
      <c r="AQ224" s="41"/>
      <c r="AR224" s="41"/>
      <c r="AS224" s="41"/>
      <c r="AT224" s="41"/>
      <c r="AU224" s="41">
        <v>0</v>
      </c>
      <c r="AV224" s="41"/>
      <c r="AW224" s="7">
        <f t="shared" si="38"/>
        <v>1903</v>
      </c>
      <c r="AX224" s="43"/>
      <c r="AY224" s="41"/>
      <c r="AZ224" s="41"/>
      <c r="BA224" s="41"/>
      <c r="BB224" s="41"/>
      <c r="BC224" s="41"/>
      <c r="BD224" s="41"/>
      <c r="BE224" s="7">
        <f t="shared" si="39"/>
        <v>0</v>
      </c>
      <c r="BF224" s="41">
        <v>0</v>
      </c>
      <c r="BG224" s="362">
        <v>156158</v>
      </c>
      <c r="BH224" s="363"/>
      <c r="BI224" s="364"/>
      <c r="BJ224" s="41"/>
      <c r="BK224" s="41">
        <v>6853</v>
      </c>
      <c r="BL224" s="41">
        <v>195531</v>
      </c>
      <c r="BM224" s="41"/>
      <c r="BN224" s="41"/>
      <c r="BO224" s="41"/>
      <c r="BP224" s="9"/>
      <c r="BQ224" s="41">
        <v>4438</v>
      </c>
      <c r="BR224" s="9"/>
      <c r="BS224" s="9"/>
      <c r="BT224" s="41">
        <v>0</v>
      </c>
      <c r="BU224" s="7">
        <f t="shared" si="40"/>
        <v>362980</v>
      </c>
      <c r="BV224" s="43"/>
      <c r="BW224" s="41">
        <v>1380</v>
      </c>
      <c r="BX224" s="41"/>
      <c r="BY224" s="41"/>
      <c r="BZ224" s="41"/>
      <c r="CA224" s="41">
        <v>0</v>
      </c>
      <c r="CB224" s="7">
        <f t="shared" si="41"/>
        <v>1380</v>
      </c>
      <c r="CC224" s="43"/>
      <c r="CD224" s="41">
        <v>0</v>
      </c>
      <c r="CE224" s="41"/>
      <c r="CF224" s="41"/>
      <c r="CG224" s="7">
        <f t="shared" si="42"/>
        <v>0</v>
      </c>
      <c r="CH224" s="62"/>
      <c r="CI224" s="9"/>
      <c r="CJ224" s="41"/>
      <c r="CK224" s="41"/>
      <c r="CL224" s="41"/>
      <c r="CM224" s="41"/>
      <c r="CN224" s="41"/>
      <c r="CO224" s="7">
        <f t="shared" si="43"/>
        <v>0</v>
      </c>
      <c r="CP224" s="62"/>
      <c r="CQ224" s="41"/>
      <c r="CR224" s="41"/>
      <c r="CS224" s="7">
        <v>32289</v>
      </c>
      <c r="CT224" s="43"/>
      <c r="CU224" s="7">
        <v>5664</v>
      </c>
      <c r="CV224" s="10">
        <f t="shared" si="33"/>
        <v>429068</v>
      </c>
      <c r="CW224" s="224"/>
      <c r="CX224" s="72"/>
    </row>
    <row r="225" spans="1:102" x14ac:dyDescent="0.25">
      <c r="A225" s="348"/>
      <c r="B225" s="2" t="s">
        <v>108</v>
      </c>
      <c r="C225" s="40"/>
      <c r="D225" s="41"/>
      <c r="E225" s="43"/>
      <c r="F225" s="41">
        <v>0</v>
      </c>
      <c r="G225" s="42"/>
      <c r="H225" s="7">
        <f t="shared" si="34"/>
        <v>0</v>
      </c>
      <c r="I225" s="43">
        <v>0</v>
      </c>
      <c r="J225" s="41"/>
      <c r="K225" s="41"/>
      <c r="L225" s="41"/>
      <c r="M225" s="41"/>
      <c r="N225" s="41"/>
      <c r="O225" s="7">
        <f t="shared" si="35"/>
        <v>0</v>
      </c>
      <c r="P225" s="62"/>
      <c r="Q225" s="41">
        <v>2843</v>
      </c>
      <c r="R225" s="41"/>
      <c r="S225" s="41">
        <v>0</v>
      </c>
      <c r="T225" s="7">
        <f t="shared" si="36"/>
        <v>2843</v>
      </c>
      <c r="U225" s="43"/>
      <c r="V225" s="9"/>
      <c r="W225" s="7">
        <v>3890</v>
      </c>
      <c r="X225" s="43"/>
      <c r="Y225" s="9"/>
      <c r="Z225" s="9"/>
      <c r="AA225" s="9"/>
      <c r="AB225" s="9"/>
      <c r="AC225" s="9"/>
      <c r="AD225" s="41"/>
      <c r="AE225" s="9"/>
      <c r="AF225" s="9"/>
      <c r="AG225" s="9"/>
      <c r="AH225" s="9"/>
      <c r="AI225" s="9"/>
      <c r="AJ225" s="7">
        <v>14473</v>
      </c>
      <c r="AK225" s="41">
        <v>0</v>
      </c>
      <c r="AL225" s="7">
        <f t="shared" si="37"/>
        <v>0</v>
      </c>
      <c r="AM225" s="41">
        <v>0</v>
      </c>
      <c r="AN225" s="9">
        <v>0</v>
      </c>
      <c r="AO225" s="41"/>
      <c r="AP225" s="41">
        <v>1204</v>
      </c>
      <c r="AQ225" s="41"/>
      <c r="AR225" s="41"/>
      <c r="AS225" s="41"/>
      <c r="AT225" s="41"/>
      <c r="AU225" s="41">
        <v>0</v>
      </c>
      <c r="AV225" s="41"/>
      <c r="AW225" s="7">
        <f t="shared" si="38"/>
        <v>1204</v>
      </c>
      <c r="AX225" s="43"/>
      <c r="AY225" s="41"/>
      <c r="AZ225" s="41"/>
      <c r="BA225" s="41"/>
      <c r="BB225" s="41"/>
      <c r="BC225" s="41"/>
      <c r="BD225" s="41"/>
      <c r="BE225" s="7">
        <f t="shared" si="39"/>
        <v>0</v>
      </c>
      <c r="BF225" s="41">
        <v>0</v>
      </c>
      <c r="BG225" s="362">
        <v>151303</v>
      </c>
      <c r="BH225" s="363"/>
      <c r="BI225" s="364"/>
      <c r="BJ225" s="41"/>
      <c r="BK225" s="41">
        <v>8245</v>
      </c>
      <c r="BL225" s="41">
        <v>192920</v>
      </c>
      <c r="BM225" s="41"/>
      <c r="BN225" s="41"/>
      <c r="BO225" s="41"/>
      <c r="BP225" s="9"/>
      <c r="BQ225" s="41">
        <v>6823</v>
      </c>
      <c r="BR225" s="9"/>
      <c r="BS225" s="9"/>
      <c r="BT225" s="41">
        <v>0</v>
      </c>
      <c r="BU225" s="7">
        <f t="shared" si="40"/>
        <v>359291</v>
      </c>
      <c r="BV225" s="43"/>
      <c r="BW225" s="41">
        <v>1920</v>
      </c>
      <c r="BX225" s="41"/>
      <c r="BY225" s="41"/>
      <c r="BZ225" s="41"/>
      <c r="CA225" s="41">
        <v>0</v>
      </c>
      <c r="CB225" s="7">
        <f t="shared" si="41"/>
        <v>1920</v>
      </c>
      <c r="CC225" s="43"/>
      <c r="CD225" s="41">
        <v>0</v>
      </c>
      <c r="CE225" s="41"/>
      <c r="CF225" s="41"/>
      <c r="CG225" s="7">
        <f t="shared" si="42"/>
        <v>0</v>
      </c>
      <c r="CH225" s="62"/>
      <c r="CI225" s="9"/>
      <c r="CJ225" s="41"/>
      <c r="CK225" s="41"/>
      <c r="CL225" s="41"/>
      <c r="CM225" s="41"/>
      <c r="CN225" s="41"/>
      <c r="CO225" s="7">
        <f t="shared" si="43"/>
        <v>0</v>
      </c>
      <c r="CP225" s="62"/>
      <c r="CQ225" s="41"/>
      <c r="CR225" s="41"/>
      <c r="CS225" s="7">
        <v>30920</v>
      </c>
      <c r="CT225" s="43"/>
      <c r="CU225" s="7">
        <v>5820</v>
      </c>
      <c r="CV225" s="10">
        <f t="shared" si="33"/>
        <v>420361</v>
      </c>
      <c r="CW225" s="224"/>
      <c r="CX225" s="72"/>
    </row>
    <row r="226" spans="1:102" x14ac:dyDescent="0.25">
      <c r="A226" s="348"/>
      <c r="B226" s="2" t="s">
        <v>109</v>
      </c>
      <c r="C226" s="40"/>
      <c r="D226" s="41"/>
      <c r="E226" s="43"/>
      <c r="F226" s="41">
        <v>0</v>
      </c>
      <c r="G226" s="42"/>
      <c r="H226" s="7">
        <f t="shared" si="34"/>
        <v>0</v>
      </c>
      <c r="I226" s="43">
        <v>0</v>
      </c>
      <c r="J226" s="41"/>
      <c r="K226" s="41"/>
      <c r="L226" s="41"/>
      <c r="M226" s="41"/>
      <c r="N226" s="41"/>
      <c r="O226" s="7">
        <f t="shared" si="35"/>
        <v>0</v>
      </c>
      <c r="P226" s="62"/>
      <c r="Q226" s="41">
        <v>3477</v>
      </c>
      <c r="R226" s="41"/>
      <c r="S226" s="41">
        <v>62</v>
      </c>
      <c r="T226" s="7">
        <f t="shared" si="36"/>
        <v>3539</v>
      </c>
      <c r="U226" s="43"/>
      <c r="V226" s="9"/>
      <c r="W226" s="7">
        <v>5571</v>
      </c>
      <c r="X226" s="43"/>
      <c r="Y226" s="9"/>
      <c r="Z226" s="9"/>
      <c r="AA226" s="9"/>
      <c r="AB226" s="9"/>
      <c r="AC226" s="9"/>
      <c r="AD226" s="41"/>
      <c r="AE226" s="9"/>
      <c r="AF226" s="9"/>
      <c r="AG226" s="9"/>
      <c r="AH226" s="9"/>
      <c r="AI226" s="9"/>
      <c r="AJ226" s="7">
        <v>16879</v>
      </c>
      <c r="AK226" s="41">
        <v>0</v>
      </c>
      <c r="AL226" s="7">
        <f t="shared" si="37"/>
        <v>0</v>
      </c>
      <c r="AM226" s="41">
        <v>0</v>
      </c>
      <c r="AN226" s="9">
        <v>0</v>
      </c>
      <c r="AO226" s="41"/>
      <c r="AP226" s="41">
        <v>2009</v>
      </c>
      <c r="AQ226" s="41"/>
      <c r="AR226" s="41"/>
      <c r="AS226" s="41"/>
      <c r="AT226" s="41"/>
      <c r="AU226" s="41">
        <v>0</v>
      </c>
      <c r="AV226" s="41"/>
      <c r="AW226" s="7">
        <f t="shared" si="38"/>
        <v>2009</v>
      </c>
      <c r="AX226" s="43"/>
      <c r="AY226" s="41"/>
      <c r="AZ226" s="41"/>
      <c r="BA226" s="41"/>
      <c r="BB226" s="41"/>
      <c r="BC226" s="41"/>
      <c r="BD226" s="41"/>
      <c r="BE226" s="7">
        <f t="shared" si="39"/>
        <v>0</v>
      </c>
      <c r="BF226" s="41">
        <v>0</v>
      </c>
      <c r="BG226" s="362">
        <v>161103</v>
      </c>
      <c r="BH226" s="363"/>
      <c r="BI226" s="364"/>
      <c r="BJ226" s="41"/>
      <c r="BK226" s="41">
        <v>9019</v>
      </c>
      <c r="BL226" s="41">
        <v>220608</v>
      </c>
      <c r="BM226" s="41"/>
      <c r="BN226" s="41"/>
      <c r="BO226" s="41"/>
      <c r="BP226" s="9"/>
      <c r="BQ226" s="41">
        <v>10275</v>
      </c>
      <c r="BR226" s="9"/>
      <c r="BS226" s="9"/>
      <c r="BT226" s="41">
        <v>0</v>
      </c>
      <c r="BU226" s="7">
        <f t="shared" si="40"/>
        <v>401005</v>
      </c>
      <c r="BV226" s="43"/>
      <c r="BW226" s="41">
        <v>2190</v>
      </c>
      <c r="BX226" s="41"/>
      <c r="BY226" s="41"/>
      <c r="BZ226" s="41"/>
      <c r="CA226" s="41">
        <v>0</v>
      </c>
      <c r="CB226" s="7">
        <f t="shared" si="41"/>
        <v>2190</v>
      </c>
      <c r="CC226" s="43"/>
      <c r="CD226" s="41">
        <v>0</v>
      </c>
      <c r="CE226" s="41"/>
      <c r="CF226" s="41"/>
      <c r="CG226" s="7">
        <f t="shared" si="42"/>
        <v>0</v>
      </c>
      <c r="CH226" s="62"/>
      <c r="CI226" s="9"/>
      <c r="CJ226" s="41"/>
      <c r="CK226" s="41"/>
      <c r="CL226" s="41"/>
      <c r="CM226" s="41"/>
      <c r="CN226" s="41"/>
      <c r="CO226" s="7">
        <f t="shared" si="43"/>
        <v>0</v>
      </c>
      <c r="CP226" s="62"/>
      <c r="CQ226" s="41"/>
      <c r="CR226" s="41"/>
      <c r="CS226" s="7">
        <v>33317</v>
      </c>
      <c r="CT226" s="43"/>
      <c r="CU226" s="7">
        <v>5434</v>
      </c>
      <c r="CV226" s="10">
        <f t="shared" si="33"/>
        <v>469944</v>
      </c>
      <c r="CW226" s="224"/>
      <c r="CX226" s="72"/>
    </row>
    <row r="227" spans="1:102" x14ac:dyDescent="0.25">
      <c r="A227" s="348"/>
      <c r="B227" s="2" t="s">
        <v>110</v>
      </c>
      <c r="C227" s="40"/>
      <c r="D227" s="41"/>
      <c r="E227" s="43"/>
      <c r="F227" s="41">
        <v>0</v>
      </c>
      <c r="G227" s="42"/>
      <c r="H227" s="7">
        <f t="shared" si="34"/>
        <v>0</v>
      </c>
      <c r="I227" s="43">
        <v>0</v>
      </c>
      <c r="J227" s="41"/>
      <c r="K227" s="41"/>
      <c r="L227" s="41"/>
      <c r="M227" s="41"/>
      <c r="N227" s="41"/>
      <c r="O227" s="7">
        <f t="shared" si="35"/>
        <v>0</v>
      </c>
      <c r="P227" s="62"/>
      <c r="Q227" s="41">
        <v>3803</v>
      </c>
      <c r="R227" s="41"/>
      <c r="S227" s="41">
        <v>92</v>
      </c>
      <c r="T227" s="7">
        <f t="shared" si="36"/>
        <v>3895</v>
      </c>
      <c r="U227" s="43"/>
      <c r="V227" s="9"/>
      <c r="W227" s="7">
        <v>3695</v>
      </c>
      <c r="X227" s="43"/>
      <c r="Y227" s="9"/>
      <c r="Z227" s="9"/>
      <c r="AA227" s="9"/>
      <c r="AB227" s="9"/>
      <c r="AC227" s="9"/>
      <c r="AD227" s="41"/>
      <c r="AE227" s="9"/>
      <c r="AF227" s="9"/>
      <c r="AG227" s="9"/>
      <c r="AH227" s="9"/>
      <c r="AI227" s="9"/>
      <c r="AJ227" s="7">
        <v>12904</v>
      </c>
      <c r="AK227" s="41">
        <v>0</v>
      </c>
      <c r="AL227" s="7">
        <f t="shared" si="37"/>
        <v>0</v>
      </c>
      <c r="AM227" s="41">
        <v>0</v>
      </c>
      <c r="AN227" s="9">
        <v>0</v>
      </c>
      <c r="AO227" s="41"/>
      <c r="AP227" s="41">
        <v>1143</v>
      </c>
      <c r="AQ227" s="41"/>
      <c r="AR227" s="41"/>
      <c r="AS227" s="41"/>
      <c r="AT227" s="41"/>
      <c r="AU227" s="41">
        <v>0</v>
      </c>
      <c r="AV227" s="41"/>
      <c r="AW227" s="7">
        <f t="shared" si="38"/>
        <v>1143</v>
      </c>
      <c r="AX227" s="43"/>
      <c r="AY227" s="41"/>
      <c r="AZ227" s="41"/>
      <c r="BA227" s="41"/>
      <c r="BB227" s="41"/>
      <c r="BC227" s="41"/>
      <c r="BD227" s="41"/>
      <c r="BE227" s="7">
        <f t="shared" si="39"/>
        <v>0</v>
      </c>
      <c r="BF227" s="41">
        <v>0</v>
      </c>
      <c r="BG227" s="362">
        <v>164288</v>
      </c>
      <c r="BH227" s="363"/>
      <c r="BI227" s="364"/>
      <c r="BJ227" s="41"/>
      <c r="BK227" s="41">
        <v>7655</v>
      </c>
      <c r="BL227" s="41">
        <v>216698</v>
      </c>
      <c r="BM227" s="41"/>
      <c r="BN227" s="41"/>
      <c r="BO227" s="41"/>
      <c r="BP227" s="9"/>
      <c r="BQ227" s="41">
        <v>6337</v>
      </c>
      <c r="BR227" s="9"/>
      <c r="BS227" s="9"/>
      <c r="BT227" s="41">
        <v>0</v>
      </c>
      <c r="BU227" s="7">
        <f t="shared" si="40"/>
        <v>394978</v>
      </c>
      <c r="BV227" s="43"/>
      <c r="BW227" s="41">
        <v>2580</v>
      </c>
      <c r="BX227" s="41"/>
      <c r="BY227" s="41"/>
      <c r="BZ227" s="41"/>
      <c r="CA227" s="41">
        <v>0</v>
      </c>
      <c r="CB227" s="7">
        <f t="shared" si="41"/>
        <v>2580</v>
      </c>
      <c r="CC227" s="43"/>
      <c r="CD227" s="41">
        <v>0</v>
      </c>
      <c r="CE227" s="41"/>
      <c r="CF227" s="41"/>
      <c r="CG227" s="7">
        <f t="shared" si="42"/>
        <v>0</v>
      </c>
      <c r="CH227" s="62"/>
      <c r="CI227" s="9"/>
      <c r="CJ227" s="41"/>
      <c r="CK227" s="41"/>
      <c r="CL227" s="41"/>
      <c r="CM227" s="41"/>
      <c r="CN227" s="41"/>
      <c r="CO227" s="7">
        <f t="shared" si="43"/>
        <v>0</v>
      </c>
      <c r="CP227" s="62"/>
      <c r="CQ227" s="41"/>
      <c r="CR227" s="41"/>
      <c r="CS227" s="7">
        <v>32606</v>
      </c>
      <c r="CT227" s="43"/>
      <c r="CU227" s="7">
        <v>5557</v>
      </c>
      <c r="CV227" s="10">
        <f t="shared" si="33"/>
        <v>457358</v>
      </c>
      <c r="CW227" s="224"/>
      <c r="CX227" s="72"/>
    </row>
    <row r="228" spans="1:102" x14ac:dyDescent="0.25">
      <c r="A228" s="348"/>
      <c r="B228" s="2" t="s">
        <v>111</v>
      </c>
      <c r="C228" s="40"/>
      <c r="D228" s="41"/>
      <c r="E228" s="43"/>
      <c r="F228" s="41">
        <v>0</v>
      </c>
      <c r="G228" s="42"/>
      <c r="H228" s="7">
        <f t="shared" si="34"/>
        <v>0</v>
      </c>
      <c r="I228" s="43">
        <v>0</v>
      </c>
      <c r="J228" s="41"/>
      <c r="K228" s="41"/>
      <c r="L228" s="41"/>
      <c r="M228" s="41"/>
      <c r="N228" s="41"/>
      <c r="O228" s="7">
        <f t="shared" si="35"/>
        <v>0</v>
      </c>
      <c r="P228" s="62"/>
      <c r="Q228" s="41">
        <v>5278</v>
      </c>
      <c r="R228" s="41"/>
      <c r="S228" s="41">
        <v>82</v>
      </c>
      <c r="T228" s="7">
        <f t="shared" si="36"/>
        <v>5360</v>
      </c>
      <c r="U228" s="43"/>
      <c r="V228" s="9"/>
      <c r="W228" s="7">
        <v>3435</v>
      </c>
      <c r="X228" s="43"/>
      <c r="Y228" s="9"/>
      <c r="Z228" s="9"/>
      <c r="AA228" s="9"/>
      <c r="AB228" s="9"/>
      <c r="AC228" s="9"/>
      <c r="AD228" s="41"/>
      <c r="AE228" s="9"/>
      <c r="AF228" s="9"/>
      <c r="AG228" s="9"/>
      <c r="AH228" s="9"/>
      <c r="AI228" s="9"/>
      <c r="AJ228" s="7">
        <v>12329</v>
      </c>
      <c r="AK228" s="41">
        <v>0</v>
      </c>
      <c r="AL228" s="7">
        <f t="shared" si="37"/>
        <v>0</v>
      </c>
      <c r="AM228" s="41">
        <v>0</v>
      </c>
      <c r="AN228" s="9">
        <v>0</v>
      </c>
      <c r="AO228" s="41"/>
      <c r="AP228" s="41">
        <v>1317</v>
      </c>
      <c r="AQ228" s="41"/>
      <c r="AR228" s="41"/>
      <c r="AS228" s="41"/>
      <c r="AT228" s="41"/>
      <c r="AU228" s="41">
        <v>0</v>
      </c>
      <c r="AV228" s="41"/>
      <c r="AW228" s="7">
        <f t="shared" si="38"/>
        <v>1317</v>
      </c>
      <c r="AX228" s="43"/>
      <c r="AY228" s="41"/>
      <c r="AZ228" s="41"/>
      <c r="BA228" s="41"/>
      <c r="BB228" s="41"/>
      <c r="BC228" s="41"/>
      <c r="BD228" s="41"/>
      <c r="BE228" s="7">
        <f t="shared" si="39"/>
        <v>0</v>
      </c>
      <c r="BF228" s="41">
        <v>0</v>
      </c>
      <c r="BG228" s="362">
        <v>144778</v>
      </c>
      <c r="BH228" s="363"/>
      <c r="BI228" s="364"/>
      <c r="BJ228" s="41"/>
      <c r="BK228" s="41">
        <v>8657</v>
      </c>
      <c r="BL228" s="41">
        <v>204566</v>
      </c>
      <c r="BM228" s="41"/>
      <c r="BN228" s="41"/>
      <c r="BO228" s="41"/>
      <c r="BP228" s="9"/>
      <c r="BQ228" s="41">
        <v>13278</v>
      </c>
      <c r="BR228" s="9"/>
      <c r="BS228" s="9"/>
      <c r="BT228" s="41">
        <v>0</v>
      </c>
      <c r="BU228" s="7">
        <f t="shared" si="40"/>
        <v>371279</v>
      </c>
      <c r="BV228" s="43"/>
      <c r="BW228" s="41">
        <v>3690</v>
      </c>
      <c r="BX228" s="41"/>
      <c r="BY228" s="41"/>
      <c r="BZ228" s="41"/>
      <c r="CA228" s="41">
        <v>0</v>
      </c>
      <c r="CB228" s="7">
        <f t="shared" si="41"/>
        <v>3690</v>
      </c>
      <c r="CC228" s="43"/>
      <c r="CD228" s="41">
        <v>0</v>
      </c>
      <c r="CE228" s="41"/>
      <c r="CF228" s="41"/>
      <c r="CG228" s="7">
        <f t="shared" si="42"/>
        <v>0</v>
      </c>
      <c r="CH228" s="62"/>
      <c r="CI228" s="9"/>
      <c r="CJ228" s="41"/>
      <c r="CK228" s="41"/>
      <c r="CL228" s="41"/>
      <c r="CM228" s="41"/>
      <c r="CN228" s="41"/>
      <c r="CO228" s="7">
        <f t="shared" si="43"/>
        <v>0</v>
      </c>
      <c r="CP228" s="62"/>
      <c r="CQ228" s="41"/>
      <c r="CR228" s="41"/>
      <c r="CS228" s="7">
        <v>33035</v>
      </c>
      <c r="CT228" s="43"/>
      <c r="CU228" s="7">
        <v>5978</v>
      </c>
      <c r="CV228" s="10">
        <f t="shared" si="33"/>
        <v>436423</v>
      </c>
      <c r="CW228" s="224"/>
      <c r="CX228" s="72"/>
    </row>
    <row r="229" spans="1:102" ht="15.75" thickBot="1" x14ac:dyDescent="0.3">
      <c r="A229" s="349"/>
      <c r="B229" s="3" t="s">
        <v>112</v>
      </c>
      <c r="C229" s="44"/>
      <c r="D229" s="45"/>
      <c r="E229" s="47"/>
      <c r="F229" s="45">
        <v>0</v>
      </c>
      <c r="G229" s="46"/>
      <c r="H229" s="11">
        <f t="shared" si="34"/>
        <v>0</v>
      </c>
      <c r="I229" s="47">
        <v>0</v>
      </c>
      <c r="J229" s="45"/>
      <c r="K229" s="45"/>
      <c r="L229" s="45"/>
      <c r="M229" s="45"/>
      <c r="N229" s="45"/>
      <c r="O229" s="11">
        <f t="shared" si="35"/>
        <v>0</v>
      </c>
      <c r="P229" s="63"/>
      <c r="Q229" s="45">
        <v>3184</v>
      </c>
      <c r="R229" s="45"/>
      <c r="S229" s="45">
        <v>0</v>
      </c>
      <c r="T229" s="11">
        <f t="shared" si="36"/>
        <v>3184</v>
      </c>
      <c r="U229" s="47"/>
      <c r="V229" s="13"/>
      <c r="W229" s="11">
        <v>4288</v>
      </c>
      <c r="X229" s="47"/>
      <c r="Y229" s="13"/>
      <c r="Z229" s="13"/>
      <c r="AA229" s="13"/>
      <c r="AB229" s="13"/>
      <c r="AC229" s="13"/>
      <c r="AD229" s="45"/>
      <c r="AE229" s="13"/>
      <c r="AF229" s="13"/>
      <c r="AG229" s="13"/>
      <c r="AH229" s="13"/>
      <c r="AI229" s="13"/>
      <c r="AJ229" s="11">
        <v>12698</v>
      </c>
      <c r="AK229" s="45">
        <v>0</v>
      </c>
      <c r="AL229" s="11">
        <f t="shared" si="37"/>
        <v>0</v>
      </c>
      <c r="AM229" s="45">
        <v>0</v>
      </c>
      <c r="AN229" s="13">
        <v>0</v>
      </c>
      <c r="AO229" s="45"/>
      <c r="AP229" s="45">
        <v>0</v>
      </c>
      <c r="AQ229" s="45"/>
      <c r="AR229" s="45"/>
      <c r="AS229" s="45"/>
      <c r="AT229" s="45"/>
      <c r="AU229" s="45">
        <v>0</v>
      </c>
      <c r="AV229" s="45"/>
      <c r="AW229" s="11">
        <f t="shared" si="38"/>
        <v>0</v>
      </c>
      <c r="AX229" s="47"/>
      <c r="AY229" s="45"/>
      <c r="AZ229" s="45"/>
      <c r="BA229" s="45"/>
      <c r="BB229" s="45"/>
      <c r="BC229" s="45"/>
      <c r="BD229" s="45"/>
      <c r="BE229" s="11">
        <f t="shared" si="39"/>
        <v>0</v>
      </c>
      <c r="BF229" s="64">
        <v>0</v>
      </c>
      <c r="BG229" s="368">
        <v>153781</v>
      </c>
      <c r="BH229" s="369"/>
      <c r="BI229" s="370"/>
      <c r="BJ229" s="64"/>
      <c r="BK229" s="64">
        <v>9089</v>
      </c>
      <c r="BL229" s="64">
        <v>180311</v>
      </c>
      <c r="BM229" s="64"/>
      <c r="BN229" s="64"/>
      <c r="BO229" s="64"/>
      <c r="BP229" s="65"/>
      <c r="BQ229" s="64">
        <v>11244</v>
      </c>
      <c r="BR229" s="65"/>
      <c r="BS229" s="65"/>
      <c r="BT229" s="64">
        <v>0</v>
      </c>
      <c r="BU229" s="66">
        <f t="shared" si="40"/>
        <v>354425</v>
      </c>
      <c r="BV229" s="47"/>
      <c r="BW229" s="45">
        <v>3870</v>
      </c>
      <c r="BX229" s="45"/>
      <c r="BY229" s="45"/>
      <c r="BZ229" s="45"/>
      <c r="CA229" s="45">
        <v>0</v>
      </c>
      <c r="CB229" s="11">
        <f t="shared" si="41"/>
        <v>3870</v>
      </c>
      <c r="CC229" s="47"/>
      <c r="CD229" s="64">
        <v>0</v>
      </c>
      <c r="CE229" s="45"/>
      <c r="CF229" s="45"/>
      <c r="CG229" s="11">
        <f t="shared" si="42"/>
        <v>0</v>
      </c>
      <c r="CH229" s="63"/>
      <c r="CI229" s="13"/>
      <c r="CJ229" s="45"/>
      <c r="CK229" s="45"/>
      <c r="CL229" s="45"/>
      <c r="CM229" s="45"/>
      <c r="CN229" s="45"/>
      <c r="CO229" s="11">
        <f t="shared" si="43"/>
        <v>0</v>
      </c>
      <c r="CP229" s="63"/>
      <c r="CQ229" s="45"/>
      <c r="CR229" s="45"/>
      <c r="CS229" s="11">
        <v>31562</v>
      </c>
      <c r="CT229" s="47"/>
      <c r="CU229" s="11">
        <v>4428</v>
      </c>
      <c r="CV229" s="15">
        <f t="shared" si="33"/>
        <v>414455</v>
      </c>
      <c r="CW229" s="224"/>
      <c r="CX229" s="72"/>
    </row>
    <row r="230" spans="1:102" x14ac:dyDescent="0.25">
      <c r="A230" s="353">
        <v>2015</v>
      </c>
      <c r="B230" s="33" t="s">
        <v>101</v>
      </c>
      <c r="C230" s="34"/>
      <c r="D230" s="35"/>
      <c r="E230" s="52"/>
      <c r="F230" s="35">
        <v>150</v>
      </c>
      <c r="G230" s="36"/>
      <c r="H230" s="20">
        <f t="shared" si="34"/>
        <v>150</v>
      </c>
      <c r="I230" s="52">
        <v>0</v>
      </c>
      <c r="J230" s="35"/>
      <c r="K230" s="35"/>
      <c r="L230" s="35"/>
      <c r="M230" s="35"/>
      <c r="N230" s="35"/>
      <c r="O230" s="20">
        <f t="shared" si="35"/>
        <v>0</v>
      </c>
      <c r="P230" s="61"/>
      <c r="Q230" s="35">
        <v>3813.56</v>
      </c>
      <c r="R230" s="35"/>
      <c r="S230" s="35">
        <v>0</v>
      </c>
      <c r="T230" s="20">
        <f t="shared" si="36"/>
        <v>3813.56</v>
      </c>
      <c r="U230" s="52"/>
      <c r="V230" s="22">
        <v>0</v>
      </c>
      <c r="W230" s="20">
        <f>+U230+V230</f>
        <v>0</v>
      </c>
      <c r="X230" s="52"/>
      <c r="Y230" s="22"/>
      <c r="Z230" s="22">
        <v>2520.44</v>
      </c>
      <c r="AA230" s="22">
        <v>0</v>
      </c>
      <c r="AB230" s="22">
        <v>0</v>
      </c>
      <c r="AC230" s="22"/>
      <c r="AD230" s="35"/>
      <c r="AE230" s="22"/>
      <c r="AF230" s="22">
        <v>0</v>
      </c>
      <c r="AG230" s="22"/>
      <c r="AH230" s="22">
        <v>6787.18</v>
      </c>
      <c r="AI230" s="22">
        <v>10935</v>
      </c>
      <c r="AJ230" s="20">
        <f>SUM(X230:AI230)</f>
        <v>20242.620000000003</v>
      </c>
      <c r="AK230" s="35">
        <v>300</v>
      </c>
      <c r="AL230" s="20">
        <f t="shared" si="37"/>
        <v>300</v>
      </c>
      <c r="AM230" s="35">
        <v>0</v>
      </c>
      <c r="AN230" s="22">
        <v>0</v>
      </c>
      <c r="AO230" s="35"/>
      <c r="AP230" s="35">
        <v>0</v>
      </c>
      <c r="AQ230" s="35"/>
      <c r="AR230" s="35"/>
      <c r="AS230" s="35"/>
      <c r="AT230" s="35"/>
      <c r="AU230" s="35">
        <v>125</v>
      </c>
      <c r="AV230" s="35"/>
      <c r="AW230" s="20">
        <f t="shared" si="38"/>
        <v>125</v>
      </c>
      <c r="AX230" s="52"/>
      <c r="AY230" s="35"/>
      <c r="AZ230" s="35"/>
      <c r="BA230" s="35"/>
      <c r="BB230" s="35"/>
      <c r="BC230" s="35"/>
      <c r="BD230" s="35"/>
      <c r="BE230" s="20">
        <f t="shared" si="39"/>
        <v>0</v>
      </c>
      <c r="BF230" s="35">
        <v>31586.58</v>
      </c>
      <c r="BG230" s="9">
        <v>5429.6</v>
      </c>
      <c r="BH230" s="9">
        <v>4536</v>
      </c>
      <c r="BI230" s="9">
        <v>138631.25700000001</v>
      </c>
      <c r="BJ230" s="35">
        <v>502.26</v>
      </c>
      <c r="BK230" s="35">
        <v>7152.57</v>
      </c>
      <c r="BL230" s="35">
        <v>145073.46</v>
      </c>
      <c r="BM230" s="35"/>
      <c r="BN230" s="35"/>
      <c r="BO230" s="35"/>
      <c r="BP230" s="22"/>
      <c r="BQ230" s="35">
        <v>4507.308</v>
      </c>
      <c r="BR230" s="22"/>
      <c r="BS230" s="22"/>
      <c r="BT230" s="35">
        <v>3315</v>
      </c>
      <c r="BU230" s="20">
        <f t="shared" si="40"/>
        <v>340734.03500000003</v>
      </c>
      <c r="BV230" s="52"/>
      <c r="BW230" s="35">
        <v>3450</v>
      </c>
      <c r="BX230" s="35"/>
      <c r="BY230" s="35"/>
      <c r="BZ230" s="35"/>
      <c r="CA230" s="35">
        <v>0</v>
      </c>
      <c r="CB230" s="20">
        <f t="shared" si="41"/>
        <v>3450</v>
      </c>
      <c r="CC230" s="52"/>
      <c r="CD230" s="35">
        <v>0</v>
      </c>
      <c r="CE230" s="35"/>
      <c r="CF230" s="35"/>
      <c r="CG230" s="20">
        <f t="shared" si="42"/>
        <v>0</v>
      </c>
      <c r="CH230" s="61"/>
      <c r="CI230" s="22"/>
      <c r="CJ230" s="35"/>
      <c r="CK230" s="35"/>
      <c r="CL230" s="35"/>
      <c r="CM230" s="35"/>
      <c r="CN230" s="35"/>
      <c r="CO230" s="20">
        <f t="shared" si="43"/>
        <v>0</v>
      </c>
      <c r="CP230" s="61">
        <v>23895</v>
      </c>
      <c r="CQ230" s="35">
        <v>12313.06</v>
      </c>
      <c r="CR230" s="35"/>
      <c r="CS230" s="20">
        <f t="shared" ref="CS230:CS273" si="44">SUM(CP230:CR230)</f>
        <v>36208.06</v>
      </c>
      <c r="CT230" s="52">
        <v>2850</v>
      </c>
      <c r="CU230" s="20">
        <f t="shared" ref="CU230:CU241" si="45">+CT230</f>
        <v>2850</v>
      </c>
      <c r="CV230" s="23">
        <f t="shared" si="33"/>
        <v>407873.27500000002</v>
      </c>
      <c r="CX230" s="72"/>
    </row>
    <row r="231" spans="1:102" x14ac:dyDescent="0.25">
      <c r="A231" s="354"/>
      <c r="B231" s="2" t="s">
        <v>102</v>
      </c>
      <c r="C231" s="40"/>
      <c r="D231" s="41"/>
      <c r="E231" s="43"/>
      <c r="F231" s="41">
        <v>100</v>
      </c>
      <c r="G231" s="42"/>
      <c r="H231" s="7">
        <f t="shared" si="34"/>
        <v>100</v>
      </c>
      <c r="I231" s="43">
        <v>0</v>
      </c>
      <c r="J231" s="41"/>
      <c r="K231" s="41"/>
      <c r="L231" s="41"/>
      <c r="M231" s="41"/>
      <c r="N231" s="41"/>
      <c r="O231" s="7">
        <f t="shared" si="35"/>
        <v>0</v>
      </c>
      <c r="P231" s="62"/>
      <c r="Q231" s="41">
        <v>2178.8200000000002</v>
      </c>
      <c r="R231" s="41"/>
      <c r="S231" s="41">
        <v>0</v>
      </c>
      <c r="T231" s="7">
        <f t="shared" si="36"/>
        <v>2178.8200000000002</v>
      </c>
      <c r="U231" s="43"/>
      <c r="V231" s="9">
        <v>150</v>
      </c>
      <c r="W231" s="7">
        <f t="shared" ref="W231:W253" si="46">+U231+V231</f>
        <v>150</v>
      </c>
      <c r="X231" s="43"/>
      <c r="Y231" s="9"/>
      <c r="Z231" s="9">
        <v>0</v>
      </c>
      <c r="AA231" s="9">
        <v>0</v>
      </c>
      <c r="AB231" s="9">
        <v>0</v>
      </c>
      <c r="AC231" s="9"/>
      <c r="AD231" s="41"/>
      <c r="AE231" s="9"/>
      <c r="AF231" s="9">
        <v>2706.04</v>
      </c>
      <c r="AG231" s="9"/>
      <c r="AH231" s="9">
        <v>2903.62</v>
      </c>
      <c r="AI231" s="9">
        <v>7200</v>
      </c>
      <c r="AJ231" s="7">
        <f t="shared" ref="AJ231:AJ253" si="47">SUM(X231:AI231)</f>
        <v>12809.66</v>
      </c>
      <c r="AK231" s="41">
        <v>325</v>
      </c>
      <c r="AL231" s="7">
        <f t="shared" si="37"/>
        <v>325</v>
      </c>
      <c r="AM231" s="41">
        <v>0</v>
      </c>
      <c r="AN231" s="9">
        <v>0</v>
      </c>
      <c r="AO231" s="41"/>
      <c r="AP231" s="41">
        <v>0</v>
      </c>
      <c r="AQ231" s="41"/>
      <c r="AR231" s="41"/>
      <c r="AS231" s="41"/>
      <c r="AT231" s="41"/>
      <c r="AU231" s="41">
        <v>375</v>
      </c>
      <c r="AV231" s="41"/>
      <c r="AW231" s="7">
        <f t="shared" si="38"/>
        <v>375</v>
      </c>
      <c r="AX231" s="43"/>
      <c r="AY231" s="41"/>
      <c r="AZ231" s="41"/>
      <c r="BA231" s="41"/>
      <c r="BB231" s="41"/>
      <c r="BC231" s="41"/>
      <c r="BD231" s="41"/>
      <c r="BE231" s="7">
        <f t="shared" si="39"/>
        <v>0</v>
      </c>
      <c r="BF231" s="41">
        <v>25705.89</v>
      </c>
      <c r="BG231" s="9">
        <v>2853.4</v>
      </c>
      <c r="BH231" s="9">
        <v>3232</v>
      </c>
      <c r="BI231" s="9">
        <v>126909.973</v>
      </c>
      <c r="BJ231" s="41">
        <v>0</v>
      </c>
      <c r="BK231" s="41">
        <v>7927.24</v>
      </c>
      <c r="BL231" s="41">
        <v>131791.57999999999</v>
      </c>
      <c r="BM231" s="41"/>
      <c r="BN231" s="41"/>
      <c r="BO231" s="41"/>
      <c r="BP231" s="9"/>
      <c r="BQ231" s="41">
        <v>12700.314999999999</v>
      </c>
      <c r="BR231" s="9"/>
      <c r="BS231" s="9"/>
      <c r="BT231" s="41">
        <v>3422</v>
      </c>
      <c r="BU231" s="7">
        <f t="shared" si="40"/>
        <v>314542.39799999999</v>
      </c>
      <c r="BV231" s="43"/>
      <c r="BW231" s="41">
        <v>3030</v>
      </c>
      <c r="BX231" s="41"/>
      <c r="BY231" s="41"/>
      <c r="BZ231" s="41"/>
      <c r="CA231" s="41">
        <v>0</v>
      </c>
      <c r="CB231" s="7">
        <f t="shared" si="41"/>
        <v>3030</v>
      </c>
      <c r="CC231" s="43"/>
      <c r="CD231" s="41">
        <v>0</v>
      </c>
      <c r="CE231" s="41"/>
      <c r="CF231" s="41"/>
      <c r="CG231" s="7">
        <f t="shared" si="42"/>
        <v>0</v>
      </c>
      <c r="CH231" s="62"/>
      <c r="CI231" s="9"/>
      <c r="CJ231" s="41"/>
      <c r="CK231" s="41"/>
      <c r="CL231" s="41"/>
      <c r="CM231" s="41"/>
      <c r="CN231" s="41"/>
      <c r="CO231" s="7">
        <f t="shared" si="43"/>
        <v>0</v>
      </c>
      <c r="CP231" s="62">
        <v>20570</v>
      </c>
      <c r="CQ231" s="41">
        <v>11261.99</v>
      </c>
      <c r="CR231" s="41"/>
      <c r="CS231" s="7">
        <f t="shared" si="44"/>
        <v>31831.989999999998</v>
      </c>
      <c r="CT231" s="43">
        <v>2101</v>
      </c>
      <c r="CU231" s="7">
        <f t="shared" si="45"/>
        <v>2101</v>
      </c>
      <c r="CV231" s="10">
        <f t="shared" si="33"/>
        <v>367443.86799999996</v>
      </c>
      <c r="CX231" s="72"/>
    </row>
    <row r="232" spans="1:102" x14ac:dyDescent="0.25">
      <c r="A232" s="354"/>
      <c r="B232" s="2" t="s">
        <v>103</v>
      </c>
      <c r="C232" s="40"/>
      <c r="D232" s="41"/>
      <c r="E232" s="43"/>
      <c r="F232" s="41">
        <v>50</v>
      </c>
      <c r="G232" s="42"/>
      <c r="H232" s="7">
        <f t="shared" si="34"/>
        <v>50</v>
      </c>
      <c r="I232" s="43">
        <v>0</v>
      </c>
      <c r="J232" s="41"/>
      <c r="K232" s="41"/>
      <c r="L232" s="41"/>
      <c r="M232" s="41"/>
      <c r="N232" s="41"/>
      <c r="O232" s="7">
        <f t="shared" si="35"/>
        <v>0</v>
      </c>
      <c r="P232" s="62"/>
      <c r="Q232" s="41">
        <v>3302.76</v>
      </c>
      <c r="R232" s="41"/>
      <c r="S232" s="41">
        <v>135.33000000000001</v>
      </c>
      <c r="T232" s="7">
        <f t="shared" si="36"/>
        <v>3438.09</v>
      </c>
      <c r="U232" s="43"/>
      <c r="V232" s="9">
        <v>145</v>
      </c>
      <c r="W232" s="7">
        <f t="shared" si="46"/>
        <v>145</v>
      </c>
      <c r="X232" s="43"/>
      <c r="Y232" s="9"/>
      <c r="Z232" s="9">
        <v>0</v>
      </c>
      <c r="AA232" s="9">
        <v>0</v>
      </c>
      <c r="AB232" s="9">
        <v>0</v>
      </c>
      <c r="AC232" s="9"/>
      <c r="AD232" s="41"/>
      <c r="AE232" s="9"/>
      <c r="AF232" s="9">
        <v>881.82</v>
      </c>
      <c r="AG232" s="9"/>
      <c r="AH232" s="9">
        <v>0</v>
      </c>
      <c r="AI232" s="9">
        <v>9945</v>
      </c>
      <c r="AJ232" s="7">
        <f t="shared" si="47"/>
        <v>10826.82</v>
      </c>
      <c r="AK232" s="41">
        <v>825</v>
      </c>
      <c r="AL232" s="7">
        <f t="shared" si="37"/>
        <v>825</v>
      </c>
      <c r="AM232" s="41">
        <v>479.44900000000001</v>
      </c>
      <c r="AN232" s="9">
        <v>0</v>
      </c>
      <c r="AO232" s="41"/>
      <c r="AP232" s="41">
        <v>0</v>
      </c>
      <c r="AQ232" s="41"/>
      <c r="AR232" s="41"/>
      <c r="AS232" s="41"/>
      <c r="AT232" s="41"/>
      <c r="AU232" s="41">
        <v>700</v>
      </c>
      <c r="AV232" s="41"/>
      <c r="AW232" s="7">
        <f t="shared" si="38"/>
        <v>1179.4490000000001</v>
      </c>
      <c r="AX232" s="43"/>
      <c r="AY232" s="41"/>
      <c r="AZ232" s="41"/>
      <c r="BA232" s="41"/>
      <c r="BB232" s="41"/>
      <c r="BC232" s="41"/>
      <c r="BD232" s="41"/>
      <c r="BE232" s="7">
        <f t="shared" si="39"/>
        <v>0</v>
      </c>
      <c r="BF232" s="41">
        <v>34630.06</v>
      </c>
      <c r="BG232" s="9">
        <v>4356.3999999999996</v>
      </c>
      <c r="BH232" s="9">
        <v>5688</v>
      </c>
      <c r="BI232" s="9">
        <v>133944.73000000001</v>
      </c>
      <c r="BJ232" s="41">
        <v>0</v>
      </c>
      <c r="BK232" s="41">
        <v>8054.13</v>
      </c>
      <c r="BL232" s="41">
        <v>153915.08900000001</v>
      </c>
      <c r="BM232" s="41"/>
      <c r="BN232" s="41"/>
      <c r="BO232" s="41"/>
      <c r="BP232" s="9"/>
      <c r="BQ232" s="41">
        <v>9576.1920000000009</v>
      </c>
      <c r="BR232" s="9"/>
      <c r="BS232" s="9"/>
      <c r="BT232" s="41">
        <v>4604</v>
      </c>
      <c r="BU232" s="7">
        <f t="shared" si="40"/>
        <v>354768.60099999997</v>
      </c>
      <c r="BV232" s="43"/>
      <c r="BW232" s="41">
        <v>2670</v>
      </c>
      <c r="BX232" s="41"/>
      <c r="BY232" s="41"/>
      <c r="BZ232" s="41"/>
      <c r="CA232" s="41">
        <v>0</v>
      </c>
      <c r="CB232" s="7">
        <f t="shared" si="41"/>
        <v>2670</v>
      </c>
      <c r="CC232" s="43"/>
      <c r="CD232" s="41">
        <v>775</v>
      </c>
      <c r="CE232" s="41"/>
      <c r="CF232" s="41"/>
      <c r="CG232" s="7">
        <f t="shared" si="42"/>
        <v>775</v>
      </c>
      <c r="CH232" s="62"/>
      <c r="CI232" s="9"/>
      <c r="CJ232" s="41"/>
      <c r="CK232" s="41"/>
      <c r="CL232" s="41"/>
      <c r="CM232" s="41"/>
      <c r="CN232" s="41"/>
      <c r="CO232" s="7">
        <f t="shared" si="43"/>
        <v>0</v>
      </c>
      <c r="CP232" s="62">
        <v>23430</v>
      </c>
      <c r="CQ232" s="41">
        <v>12999.66</v>
      </c>
      <c r="CR232" s="41"/>
      <c r="CS232" s="7">
        <f t="shared" si="44"/>
        <v>36429.660000000003</v>
      </c>
      <c r="CT232" s="43">
        <v>2125</v>
      </c>
      <c r="CU232" s="7">
        <f t="shared" si="45"/>
        <v>2125</v>
      </c>
      <c r="CV232" s="10">
        <f t="shared" si="33"/>
        <v>413232.62</v>
      </c>
      <c r="CX232" s="72"/>
    </row>
    <row r="233" spans="1:102" x14ac:dyDescent="0.25">
      <c r="A233" s="354"/>
      <c r="B233" s="2" t="s">
        <v>104</v>
      </c>
      <c r="C233" s="40"/>
      <c r="D233" s="41"/>
      <c r="E233" s="43"/>
      <c r="F233" s="41">
        <v>50</v>
      </c>
      <c r="G233" s="42"/>
      <c r="H233" s="7">
        <f t="shared" si="34"/>
        <v>50</v>
      </c>
      <c r="I233" s="43">
        <v>0</v>
      </c>
      <c r="J233" s="41"/>
      <c r="K233" s="41"/>
      <c r="L233" s="41"/>
      <c r="M233" s="41"/>
      <c r="N233" s="41"/>
      <c r="O233" s="7">
        <f t="shared" si="35"/>
        <v>0</v>
      </c>
      <c r="P233" s="62"/>
      <c r="Q233" s="41">
        <v>3069.55</v>
      </c>
      <c r="R233" s="41"/>
      <c r="S233" s="41">
        <v>0</v>
      </c>
      <c r="T233" s="7">
        <f t="shared" si="36"/>
        <v>3069.55</v>
      </c>
      <c r="U233" s="43"/>
      <c r="V233" s="9">
        <v>165</v>
      </c>
      <c r="W233" s="7">
        <f t="shared" si="46"/>
        <v>165</v>
      </c>
      <c r="X233" s="43"/>
      <c r="Y233" s="9"/>
      <c r="Z233" s="9">
        <v>0</v>
      </c>
      <c r="AA233" s="9">
        <v>0</v>
      </c>
      <c r="AB233" s="9">
        <v>0</v>
      </c>
      <c r="AC233" s="9"/>
      <c r="AD233" s="41"/>
      <c r="AE233" s="9"/>
      <c r="AF233" s="9">
        <v>5063.8599999999997</v>
      </c>
      <c r="AG233" s="9"/>
      <c r="AH233" s="9">
        <v>0</v>
      </c>
      <c r="AI233" s="9">
        <v>10710</v>
      </c>
      <c r="AJ233" s="7">
        <f t="shared" si="47"/>
        <v>15773.86</v>
      </c>
      <c r="AK233" s="41">
        <v>750</v>
      </c>
      <c r="AL233" s="7">
        <f t="shared" si="37"/>
        <v>750</v>
      </c>
      <c r="AM233" s="41">
        <v>0</v>
      </c>
      <c r="AN233" s="9">
        <v>0</v>
      </c>
      <c r="AO233" s="41"/>
      <c r="AP233" s="41">
        <v>0</v>
      </c>
      <c r="AQ233" s="41"/>
      <c r="AR233" s="41"/>
      <c r="AS233" s="41"/>
      <c r="AT233" s="41"/>
      <c r="AU233" s="41">
        <v>725</v>
      </c>
      <c r="AV233" s="41"/>
      <c r="AW233" s="7">
        <f t="shared" si="38"/>
        <v>725</v>
      </c>
      <c r="AX233" s="43"/>
      <c r="AY233" s="41"/>
      <c r="AZ233" s="41"/>
      <c r="BA233" s="41"/>
      <c r="BB233" s="41"/>
      <c r="BC233" s="41"/>
      <c r="BD233" s="41"/>
      <c r="BE233" s="7">
        <f t="shared" si="39"/>
        <v>0</v>
      </c>
      <c r="BF233" s="41">
        <v>45377.96</v>
      </c>
      <c r="BG233" s="9">
        <v>4287.8</v>
      </c>
      <c r="BH233" s="9">
        <v>4816</v>
      </c>
      <c r="BI233" s="9">
        <v>144327.285</v>
      </c>
      <c r="BJ233" s="41">
        <v>641.64</v>
      </c>
      <c r="BK233" s="41">
        <v>8811.59</v>
      </c>
      <c r="BL233" s="41">
        <v>151200.4</v>
      </c>
      <c r="BM233" s="41"/>
      <c r="BN233" s="41"/>
      <c r="BO233" s="41"/>
      <c r="BP233" s="9"/>
      <c r="BQ233" s="41">
        <v>11982.805</v>
      </c>
      <c r="BR233" s="9"/>
      <c r="BS233" s="9"/>
      <c r="BT233" s="41">
        <v>3046</v>
      </c>
      <c r="BU233" s="7">
        <f t="shared" si="40"/>
        <v>374491.48000000004</v>
      </c>
      <c r="BV233" s="43"/>
      <c r="BW233" s="41">
        <v>1920</v>
      </c>
      <c r="BX233" s="41"/>
      <c r="BY233" s="41"/>
      <c r="BZ233" s="41"/>
      <c r="CA233" s="41">
        <v>0</v>
      </c>
      <c r="CB233" s="7">
        <f t="shared" si="41"/>
        <v>1920</v>
      </c>
      <c r="CC233" s="43"/>
      <c r="CD233" s="41">
        <v>325</v>
      </c>
      <c r="CE233" s="41"/>
      <c r="CF233" s="41"/>
      <c r="CG233" s="7">
        <f t="shared" si="42"/>
        <v>325</v>
      </c>
      <c r="CH233" s="62"/>
      <c r="CI233" s="9"/>
      <c r="CJ233" s="41"/>
      <c r="CK233" s="41"/>
      <c r="CL233" s="41"/>
      <c r="CM233" s="41"/>
      <c r="CN233" s="41"/>
      <c r="CO233" s="7">
        <f t="shared" si="43"/>
        <v>0</v>
      </c>
      <c r="CP233" s="62">
        <v>23845</v>
      </c>
      <c r="CQ233" s="41">
        <v>13227.28</v>
      </c>
      <c r="CR233" s="41"/>
      <c r="CS233" s="7">
        <f t="shared" si="44"/>
        <v>37072.28</v>
      </c>
      <c r="CT233" s="43">
        <v>2375</v>
      </c>
      <c r="CU233" s="7">
        <f t="shared" si="45"/>
        <v>2375</v>
      </c>
      <c r="CV233" s="10">
        <f t="shared" si="33"/>
        <v>436717.17000000004</v>
      </c>
      <c r="CX233" s="72"/>
    </row>
    <row r="234" spans="1:102" x14ac:dyDescent="0.25">
      <c r="A234" s="354"/>
      <c r="B234" s="2" t="s">
        <v>105</v>
      </c>
      <c r="C234" s="40"/>
      <c r="D234" s="41"/>
      <c r="E234" s="43"/>
      <c r="F234" s="41">
        <v>0</v>
      </c>
      <c r="G234" s="42"/>
      <c r="H234" s="7">
        <f t="shared" si="34"/>
        <v>0</v>
      </c>
      <c r="I234" s="43">
        <v>0</v>
      </c>
      <c r="J234" s="41"/>
      <c r="K234" s="41"/>
      <c r="L234" s="41"/>
      <c r="M234" s="41"/>
      <c r="N234" s="41"/>
      <c r="O234" s="7">
        <f t="shared" si="35"/>
        <v>0</v>
      </c>
      <c r="P234" s="62"/>
      <c r="Q234" s="41">
        <v>2406.33</v>
      </c>
      <c r="R234" s="41"/>
      <c r="S234" s="41">
        <v>0</v>
      </c>
      <c r="T234" s="7">
        <f t="shared" si="36"/>
        <v>2406.33</v>
      </c>
      <c r="U234" s="43"/>
      <c r="V234" s="9">
        <v>410</v>
      </c>
      <c r="W234" s="7">
        <f t="shared" si="46"/>
        <v>410</v>
      </c>
      <c r="X234" s="43"/>
      <c r="Y234" s="9"/>
      <c r="Z234" s="9">
        <v>0</v>
      </c>
      <c r="AA234" s="9">
        <v>0</v>
      </c>
      <c r="AB234" s="9">
        <v>0</v>
      </c>
      <c r="AC234" s="9"/>
      <c r="AD234" s="41"/>
      <c r="AE234" s="9"/>
      <c r="AF234" s="9">
        <v>9961.98</v>
      </c>
      <c r="AG234" s="9"/>
      <c r="AH234" s="9">
        <v>0</v>
      </c>
      <c r="AI234" s="9">
        <v>10550</v>
      </c>
      <c r="AJ234" s="7">
        <f t="shared" si="47"/>
        <v>20511.98</v>
      </c>
      <c r="AK234" s="41">
        <v>750</v>
      </c>
      <c r="AL234" s="7">
        <f t="shared" si="37"/>
        <v>750</v>
      </c>
      <c r="AM234" s="41">
        <v>0</v>
      </c>
      <c r="AN234" s="9">
        <v>0</v>
      </c>
      <c r="AO234" s="41"/>
      <c r="AP234" s="41">
        <v>0</v>
      </c>
      <c r="AQ234" s="41"/>
      <c r="AR234" s="41"/>
      <c r="AS234" s="41"/>
      <c r="AT234" s="41"/>
      <c r="AU234" s="41">
        <v>750</v>
      </c>
      <c r="AV234" s="41"/>
      <c r="AW234" s="7">
        <f t="shared" si="38"/>
        <v>750</v>
      </c>
      <c r="AX234" s="43"/>
      <c r="AY234" s="41"/>
      <c r="AZ234" s="41"/>
      <c r="BA234" s="41"/>
      <c r="BB234" s="41"/>
      <c r="BC234" s="41"/>
      <c r="BD234" s="41"/>
      <c r="BE234" s="7">
        <f t="shared" si="39"/>
        <v>0</v>
      </c>
      <c r="BF234" s="41">
        <v>41041.33</v>
      </c>
      <c r="BG234" s="9">
        <v>6791.4</v>
      </c>
      <c r="BH234" s="9">
        <v>8152</v>
      </c>
      <c r="BI234" s="9">
        <v>165915.55600000001</v>
      </c>
      <c r="BJ234" s="41">
        <v>920.04</v>
      </c>
      <c r="BK234" s="41">
        <v>10969.73</v>
      </c>
      <c r="BL234" s="41">
        <v>149504.51999999999</v>
      </c>
      <c r="BM234" s="41"/>
      <c r="BN234" s="41"/>
      <c r="BO234" s="41"/>
      <c r="BP234" s="9"/>
      <c r="BQ234" s="41">
        <v>9804.1980000000003</v>
      </c>
      <c r="BR234" s="9"/>
      <c r="BS234" s="9"/>
      <c r="BT234" s="41">
        <v>4451</v>
      </c>
      <c r="BU234" s="7">
        <f t="shared" si="40"/>
        <v>397549.77399999998</v>
      </c>
      <c r="BV234" s="43"/>
      <c r="BW234" s="41">
        <v>2310</v>
      </c>
      <c r="BX234" s="41"/>
      <c r="BY234" s="41"/>
      <c r="BZ234" s="41"/>
      <c r="CA234" s="41">
        <v>0</v>
      </c>
      <c r="CB234" s="7">
        <f t="shared" si="41"/>
        <v>2310</v>
      </c>
      <c r="CC234" s="43"/>
      <c r="CD234" s="41">
        <v>300</v>
      </c>
      <c r="CE234" s="41"/>
      <c r="CF234" s="41"/>
      <c r="CG234" s="7">
        <f t="shared" si="42"/>
        <v>300</v>
      </c>
      <c r="CH234" s="62"/>
      <c r="CI234" s="9"/>
      <c r="CJ234" s="41"/>
      <c r="CK234" s="41"/>
      <c r="CL234" s="41"/>
      <c r="CM234" s="41"/>
      <c r="CN234" s="41"/>
      <c r="CO234" s="7">
        <f t="shared" si="43"/>
        <v>0</v>
      </c>
      <c r="CP234" s="62">
        <v>23225</v>
      </c>
      <c r="CQ234" s="41">
        <v>14416.04</v>
      </c>
      <c r="CR234" s="41"/>
      <c r="CS234" s="7">
        <f t="shared" si="44"/>
        <v>37641.040000000001</v>
      </c>
      <c r="CT234" s="43">
        <v>2275</v>
      </c>
      <c r="CU234" s="7">
        <f t="shared" si="45"/>
        <v>2275</v>
      </c>
      <c r="CV234" s="10">
        <f t="shared" si="33"/>
        <v>464904.12399999995</v>
      </c>
      <c r="CX234" s="72"/>
    </row>
    <row r="235" spans="1:102" x14ac:dyDescent="0.25">
      <c r="A235" s="354"/>
      <c r="B235" s="2" t="s">
        <v>106</v>
      </c>
      <c r="C235" s="40"/>
      <c r="D235" s="41"/>
      <c r="E235" s="43"/>
      <c r="F235" s="41">
        <v>0</v>
      </c>
      <c r="G235" s="42"/>
      <c r="H235" s="7">
        <f t="shared" si="34"/>
        <v>0</v>
      </c>
      <c r="I235" s="43">
        <v>0</v>
      </c>
      <c r="J235" s="41"/>
      <c r="K235" s="41"/>
      <c r="L235" s="41"/>
      <c r="M235" s="41"/>
      <c r="N235" s="41"/>
      <c r="O235" s="7">
        <f t="shared" si="35"/>
        <v>0</v>
      </c>
      <c r="P235" s="62"/>
      <c r="Q235" s="41">
        <v>2996.18</v>
      </c>
      <c r="R235" s="41"/>
      <c r="S235" s="41">
        <v>0</v>
      </c>
      <c r="T235" s="7">
        <f t="shared" si="36"/>
        <v>2996.18</v>
      </c>
      <c r="U235" s="43"/>
      <c r="V235" s="9">
        <v>35</v>
      </c>
      <c r="W235" s="7">
        <f t="shared" si="46"/>
        <v>35</v>
      </c>
      <c r="X235" s="43"/>
      <c r="Y235" s="9"/>
      <c r="Z235" s="9">
        <v>0</v>
      </c>
      <c r="AA235" s="9">
        <v>0</v>
      </c>
      <c r="AB235" s="9">
        <v>0</v>
      </c>
      <c r="AC235" s="9"/>
      <c r="AD235" s="41"/>
      <c r="AE235" s="9"/>
      <c r="AF235" s="9">
        <v>10869.56</v>
      </c>
      <c r="AG235" s="9"/>
      <c r="AH235" s="9">
        <v>0</v>
      </c>
      <c r="AI235" s="9">
        <v>8865</v>
      </c>
      <c r="AJ235" s="7">
        <f t="shared" si="47"/>
        <v>19734.559999999998</v>
      </c>
      <c r="AK235" s="41">
        <v>800</v>
      </c>
      <c r="AL235" s="7">
        <f t="shared" si="37"/>
        <v>800</v>
      </c>
      <c r="AM235" s="41">
        <v>0</v>
      </c>
      <c r="AN235" s="9">
        <v>0</v>
      </c>
      <c r="AO235" s="41"/>
      <c r="AP235" s="41">
        <v>0</v>
      </c>
      <c r="AQ235" s="41"/>
      <c r="AR235" s="41"/>
      <c r="AS235" s="41"/>
      <c r="AT235" s="41"/>
      <c r="AU235" s="41">
        <v>575</v>
      </c>
      <c r="AV235" s="41"/>
      <c r="AW235" s="7">
        <f t="shared" si="38"/>
        <v>575</v>
      </c>
      <c r="AX235" s="43"/>
      <c r="AY235" s="41"/>
      <c r="AZ235" s="41"/>
      <c r="BA235" s="41"/>
      <c r="BB235" s="41"/>
      <c r="BC235" s="41"/>
      <c r="BD235" s="41"/>
      <c r="BE235" s="7">
        <f t="shared" si="39"/>
        <v>0</v>
      </c>
      <c r="BF235" s="41">
        <v>38958.49</v>
      </c>
      <c r="BG235" s="9">
        <v>5028.32</v>
      </c>
      <c r="BH235" s="9">
        <v>4988</v>
      </c>
      <c r="BI235" s="9">
        <v>151323.31700000001</v>
      </c>
      <c r="BJ235" s="41">
        <v>746.06200000000001</v>
      </c>
      <c r="BK235" s="41">
        <v>3696.24</v>
      </c>
      <c r="BL235" s="41">
        <v>156390.79</v>
      </c>
      <c r="BM235" s="41"/>
      <c r="BN235" s="41"/>
      <c r="BO235" s="41"/>
      <c r="BP235" s="9"/>
      <c r="BQ235" s="41">
        <v>9160.9560000000001</v>
      </c>
      <c r="BR235" s="9"/>
      <c r="BS235" s="9"/>
      <c r="BT235" s="41">
        <v>3043</v>
      </c>
      <c r="BU235" s="7">
        <f t="shared" si="40"/>
        <v>373335.17500000005</v>
      </c>
      <c r="BV235" s="43"/>
      <c r="BW235" s="41">
        <v>1770</v>
      </c>
      <c r="BX235" s="41"/>
      <c r="BY235" s="41"/>
      <c r="BZ235" s="41"/>
      <c r="CA235" s="41">
        <v>0</v>
      </c>
      <c r="CB235" s="7">
        <f t="shared" si="41"/>
        <v>1770</v>
      </c>
      <c r="CC235" s="43"/>
      <c r="CD235" s="41">
        <v>50</v>
      </c>
      <c r="CE235" s="41"/>
      <c r="CF235" s="41"/>
      <c r="CG235" s="7">
        <f t="shared" si="42"/>
        <v>50</v>
      </c>
      <c r="CH235" s="62"/>
      <c r="CI235" s="9"/>
      <c r="CJ235" s="41"/>
      <c r="CK235" s="41"/>
      <c r="CL235" s="41"/>
      <c r="CM235" s="41"/>
      <c r="CN235" s="41"/>
      <c r="CO235" s="7">
        <f t="shared" si="43"/>
        <v>0</v>
      </c>
      <c r="CP235" s="62">
        <v>25031.96</v>
      </c>
      <c r="CQ235" s="41">
        <v>12599.88</v>
      </c>
      <c r="CR235" s="41"/>
      <c r="CS235" s="7">
        <f t="shared" si="44"/>
        <v>37631.839999999997</v>
      </c>
      <c r="CT235" s="43">
        <v>2200</v>
      </c>
      <c r="CU235" s="7">
        <f t="shared" si="45"/>
        <v>2200</v>
      </c>
      <c r="CV235" s="10">
        <f t="shared" si="33"/>
        <v>439127.755</v>
      </c>
      <c r="CX235" s="72"/>
    </row>
    <row r="236" spans="1:102" x14ac:dyDescent="0.25">
      <c r="A236" s="354"/>
      <c r="B236" s="2" t="s">
        <v>107</v>
      </c>
      <c r="C236" s="40"/>
      <c r="D236" s="41"/>
      <c r="E236" s="43"/>
      <c r="F236" s="41">
        <v>0</v>
      </c>
      <c r="G236" s="42"/>
      <c r="H236" s="7">
        <f t="shared" si="34"/>
        <v>0</v>
      </c>
      <c r="I236" s="43">
        <v>0</v>
      </c>
      <c r="J236" s="41"/>
      <c r="K236" s="41"/>
      <c r="L236" s="41"/>
      <c r="M236" s="41"/>
      <c r="N236" s="41"/>
      <c r="O236" s="7">
        <f t="shared" si="35"/>
        <v>0</v>
      </c>
      <c r="P236" s="62"/>
      <c r="Q236" s="41">
        <v>2622.79</v>
      </c>
      <c r="R236" s="41"/>
      <c r="S236" s="41">
        <v>0</v>
      </c>
      <c r="T236" s="7">
        <f t="shared" si="36"/>
        <v>2622.79</v>
      </c>
      <c r="U236" s="43"/>
      <c r="V236" s="9">
        <v>20</v>
      </c>
      <c r="W236" s="7">
        <f t="shared" si="46"/>
        <v>20</v>
      </c>
      <c r="X236" s="43"/>
      <c r="Y236" s="9"/>
      <c r="Z236" s="9">
        <v>0</v>
      </c>
      <c r="AA236" s="9">
        <v>0</v>
      </c>
      <c r="AB236" s="9">
        <v>6268.12</v>
      </c>
      <c r="AC236" s="9"/>
      <c r="AD236" s="41"/>
      <c r="AE236" s="9"/>
      <c r="AF236" s="9">
        <v>3593.2</v>
      </c>
      <c r="AG236" s="9"/>
      <c r="AH236" s="9">
        <v>772.52</v>
      </c>
      <c r="AI236" s="9">
        <v>10665</v>
      </c>
      <c r="AJ236" s="7">
        <f t="shared" si="47"/>
        <v>21298.84</v>
      </c>
      <c r="AK236" s="41">
        <v>850</v>
      </c>
      <c r="AL236" s="7">
        <f t="shared" si="37"/>
        <v>850</v>
      </c>
      <c r="AM236" s="41">
        <v>0</v>
      </c>
      <c r="AN236" s="9">
        <v>0</v>
      </c>
      <c r="AO236" s="41"/>
      <c r="AP236" s="41">
        <v>0</v>
      </c>
      <c r="AQ236" s="41"/>
      <c r="AR236" s="41"/>
      <c r="AS236" s="41"/>
      <c r="AT236" s="41"/>
      <c r="AU236" s="41">
        <v>875</v>
      </c>
      <c r="AV236" s="41"/>
      <c r="AW236" s="7">
        <f t="shared" si="38"/>
        <v>875</v>
      </c>
      <c r="AX236" s="43"/>
      <c r="AY236" s="41"/>
      <c r="AZ236" s="41"/>
      <c r="BA236" s="41"/>
      <c r="BB236" s="41"/>
      <c r="BC236" s="41"/>
      <c r="BD236" s="41"/>
      <c r="BE236" s="7">
        <f t="shared" si="39"/>
        <v>0</v>
      </c>
      <c r="BF236" s="41">
        <v>54387.74</v>
      </c>
      <c r="BG236" s="9">
        <v>2976.6</v>
      </c>
      <c r="BH236" s="9">
        <v>4664</v>
      </c>
      <c r="BI236" s="9">
        <v>149623.682</v>
      </c>
      <c r="BJ236" s="41">
        <v>0</v>
      </c>
      <c r="BK236" s="41">
        <v>8094.33</v>
      </c>
      <c r="BL236" s="41">
        <v>167527.29</v>
      </c>
      <c r="BM236" s="41"/>
      <c r="BN236" s="41"/>
      <c r="BO236" s="41"/>
      <c r="BP236" s="9"/>
      <c r="BQ236" s="41">
        <v>9079.8040000000001</v>
      </c>
      <c r="BR236" s="9"/>
      <c r="BS236" s="9"/>
      <c r="BT236" s="41">
        <v>4916</v>
      </c>
      <c r="BU236" s="7">
        <f t="shared" si="40"/>
        <v>401269.446</v>
      </c>
      <c r="BV236" s="43"/>
      <c r="BW236" s="41">
        <v>1950</v>
      </c>
      <c r="BX236" s="41"/>
      <c r="BY236" s="41"/>
      <c r="BZ236" s="41"/>
      <c r="CA236" s="41">
        <v>0</v>
      </c>
      <c r="CB236" s="7">
        <f t="shared" si="41"/>
        <v>1950</v>
      </c>
      <c r="CC236" s="43"/>
      <c r="CD236" s="41">
        <v>0</v>
      </c>
      <c r="CE236" s="41"/>
      <c r="CF236" s="41"/>
      <c r="CG236" s="7">
        <f t="shared" si="42"/>
        <v>0</v>
      </c>
      <c r="CH236" s="62"/>
      <c r="CI236" s="9"/>
      <c r="CJ236" s="41"/>
      <c r="CK236" s="41"/>
      <c r="CL236" s="41"/>
      <c r="CM236" s="41"/>
      <c r="CN236" s="41"/>
      <c r="CO236" s="7">
        <f t="shared" si="43"/>
        <v>0</v>
      </c>
      <c r="CP236" s="62">
        <v>17969.78</v>
      </c>
      <c r="CQ236" s="41">
        <v>13949.27</v>
      </c>
      <c r="CR236" s="41"/>
      <c r="CS236" s="7">
        <f t="shared" si="44"/>
        <v>31919.05</v>
      </c>
      <c r="CT236" s="43">
        <v>1825</v>
      </c>
      <c r="CU236" s="7">
        <f t="shared" si="45"/>
        <v>1825</v>
      </c>
      <c r="CV236" s="10">
        <f t="shared" si="33"/>
        <v>462630.12599999999</v>
      </c>
      <c r="CX236" s="72"/>
    </row>
    <row r="237" spans="1:102" x14ac:dyDescent="0.25">
      <c r="A237" s="354"/>
      <c r="B237" s="2" t="s">
        <v>108</v>
      </c>
      <c r="C237" s="40"/>
      <c r="D237" s="41"/>
      <c r="E237" s="43"/>
      <c r="F237" s="41">
        <v>100</v>
      </c>
      <c r="G237" s="42"/>
      <c r="H237" s="7">
        <f t="shared" si="34"/>
        <v>100</v>
      </c>
      <c r="I237" s="43">
        <v>0</v>
      </c>
      <c r="J237" s="41"/>
      <c r="K237" s="41"/>
      <c r="L237" s="41"/>
      <c r="M237" s="41"/>
      <c r="N237" s="41"/>
      <c r="O237" s="7">
        <f t="shared" si="35"/>
        <v>0</v>
      </c>
      <c r="P237" s="62"/>
      <c r="Q237" s="41">
        <v>1258.1500000000001</v>
      </c>
      <c r="R237" s="41"/>
      <c r="S237" s="41">
        <v>0</v>
      </c>
      <c r="T237" s="7">
        <f t="shared" si="36"/>
        <v>1258.1500000000001</v>
      </c>
      <c r="U237" s="43"/>
      <c r="V237" s="9">
        <v>285</v>
      </c>
      <c r="W237" s="7">
        <f t="shared" si="46"/>
        <v>285</v>
      </c>
      <c r="X237" s="43"/>
      <c r="Y237" s="9"/>
      <c r="Z237" s="9">
        <v>0</v>
      </c>
      <c r="AA237" s="9">
        <v>0</v>
      </c>
      <c r="AB237" s="9">
        <v>1213.0999999999999</v>
      </c>
      <c r="AC237" s="9"/>
      <c r="AD237" s="41"/>
      <c r="AE237" s="9"/>
      <c r="AF237" s="9">
        <v>2649.3</v>
      </c>
      <c r="AG237" s="9"/>
      <c r="AH237" s="9">
        <v>821.08</v>
      </c>
      <c r="AI237" s="9">
        <v>10080</v>
      </c>
      <c r="AJ237" s="7">
        <f t="shared" si="47"/>
        <v>14763.48</v>
      </c>
      <c r="AK237" s="41">
        <v>625</v>
      </c>
      <c r="AL237" s="7">
        <f t="shared" si="37"/>
        <v>625</v>
      </c>
      <c r="AM237" s="41">
        <v>0</v>
      </c>
      <c r="AN237" s="9">
        <v>0</v>
      </c>
      <c r="AO237" s="41"/>
      <c r="AP237" s="41">
        <v>0</v>
      </c>
      <c r="AQ237" s="41"/>
      <c r="AR237" s="41"/>
      <c r="AS237" s="41"/>
      <c r="AT237" s="41"/>
      <c r="AU237" s="41">
        <v>775</v>
      </c>
      <c r="AV237" s="41"/>
      <c r="AW237" s="7">
        <f t="shared" si="38"/>
        <v>775</v>
      </c>
      <c r="AX237" s="43"/>
      <c r="AY237" s="41"/>
      <c r="AZ237" s="41"/>
      <c r="BA237" s="41"/>
      <c r="BB237" s="41"/>
      <c r="BC237" s="41"/>
      <c r="BD237" s="41"/>
      <c r="BE237" s="7">
        <f t="shared" si="39"/>
        <v>0</v>
      </c>
      <c r="BF237" s="41">
        <v>45355.46</v>
      </c>
      <c r="BG237" s="9">
        <v>2636.6</v>
      </c>
      <c r="BH237" s="9">
        <v>3320</v>
      </c>
      <c r="BI237" s="9">
        <v>140192.274</v>
      </c>
      <c r="BJ237" s="41">
        <v>0</v>
      </c>
      <c r="BK237" s="41">
        <v>8308.1</v>
      </c>
      <c r="BL237" s="41">
        <v>154242.49</v>
      </c>
      <c r="BM237" s="41"/>
      <c r="BN237" s="41"/>
      <c r="BO237" s="41"/>
      <c r="BP237" s="9"/>
      <c r="BQ237" s="41">
        <v>13651.644</v>
      </c>
      <c r="BR237" s="9"/>
      <c r="BS237" s="9"/>
      <c r="BT237" s="41">
        <v>4300</v>
      </c>
      <c r="BU237" s="7">
        <f t="shared" si="40"/>
        <v>372006.56799999997</v>
      </c>
      <c r="BV237" s="43"/>
      <c r="BW237" s="41">
        <v>1950</v>
      </c>
      <c r="BX237" s="41"/>
      <c r="BY237" s="41"/>
      <c r="BZ237" s="41"/>
      <c r="CA237" s="41">
        <v>0</v>
      </c>
      <c r="CB237" s="7">
        <f t="shared" si="41"/>
        <v>1950</v>
      </c>
      <c r="CC237" s="43"/>
      <c r="CD237" s="41">
        <v>0</v>
      </c>
      <c r="CE237" s="41"/>
      <c r="CF237" s="41"/>
      <c r="CG237" s="7">
        <f t="shared" si="42"/>
        <v>0</v>
      </c>
      <c r="CH237" s="62"/>
      <c r="CI237" s="9"/>
      <c r="CJ237" s="41"/>
      <c r="CK237" s="41"/>
      <c r="CL237" s="41"/>
      <c r="CM237" s="41"/>
      <c r="CN237" s="41"/>
      <c r="CO237" s="7">
        <f t="shared" si="43"/>
        <v>0</v>
      </c>
      <c r="CP237" s="62">
        <v>20564.84</v>
      </c>
      <c r="CQ237" s="41">
        <v>12803.74</v>
      </c>
      <c r="CR237" s="41"/>
      <c r="CS237" s="7">
        <f t="shared" si="44"/>
        <v>33368.58</v>
      </c>
      <c r="CT237" s="43">
        <v>2275</v>
      </c>
      <c r="CU237" s="7">
        <f t="shared" si="45"/>
        <v>2275</v>
      </c>
      <c r="CV237" s="10">
        <f t="shared" si="33"/>
        <v>427406.77799999999</v>
      </c>
      <c r="CX237" s="72"/>
    </row>
    <row r="238" spans="1:102" x14ac:dyDescent="0.25">
      <c r="A238" s="354"/>
      <c r="B238" s="2" t="s">
        <v>109</v>
      </c>
      <c r="C238" s="40"/>
      <c r="D238" s="41"/>
      <c r="E238" s="43"/>
      <c r="F238" s="41">
        <v>100</v>
      </c>
      <c r="G238" s="42"/>
      <c r="H238" s="7">
        <f t="shared" si="34"/>
        <v>100</v>
      </c>
      <c r="I238" s="43">
        <v>0</v>
      </c>
      <c r="J238" s="41"/>
      <c r="K238" s="41"/>
      <c r="L238" s="41"/>
      <c r="M238" s="41"/>
      <c r="N238" s="41"/>
      <c r="O238" s="7">
        <f t="shared" si="35"/>
        <v>0</v>
      </c>
      <c r="P238" s="62"/>
      <c r="Q238" s="41">
        <v>2317.17</v>
      </c>
      <c r="R238" s="41"/>
      <c r="S238" s="41">
        <v>0</v>
      </c>
      <c r="T238" s="7">
        <f t="shared" si="36"/>
        <v>2317.17</v>
      </c>
      <c r="U238" s="43"/>
      <c r="V238" s="9">
        <v>0</v>
      </c>
      <c r="W238" s="7">
        <f t="shared" si="46"/>
        <v>0</v>
      </c>
      <c r="X238" s="43"/>
      <c r="Y238" s="9"/>
      <c r="Z238" s="9">
        <v>0</v>
      </c>
      <c r="AA238" s="9">
        <v>648.17999999999995</v>
      </c>
      <c r="AB238" s="9">
        <v>0</v>
      </c>
      <c r="AC238" s="9"/>
      <c r="AD238" s="41"/>
      <c r="AE238" s="9"/>
      <c r="AF238" s="9">
        <v>1737.7</v>
      </c>
      <c r="AG238" s="9"/>
      <c r="AH238" s="9">
        <v>0</v>
      </c>
      <c r="AI238" s="9">
        <v>9200</v>
      </c>
      <c r="AJ238" s="7">
        <f t="shared" si="47"/>
        <v>11585.880000000001</v>
      </c>
      <c r="AK238" s="41">
        <v>800</v>
      </c>
      <c r="AL238" s="7">
        <f t="shared" si="37"/>
        <v>800</v>
      </c>
      <c r="AM238" s="41">
        <v>0</v>
      </c>
      <c r="AN238" s="9">
        <v>0</v>
      </c>
      <c r="AO238" s="41"/>
      <c r="AP238" s="41">
        <v>0</v>
      </c>
      <c r="AQ238" s="41"/>
      <c r="AR238" s="41"/>
      <c r="AS238" s="41"/>
      <c r="AT238" s="41"/>
      <c r="AU238" s="41">
        <v>825</v>
      </c>
      <c r="AV238" s="41"/>
      <c r="AW238" s="7">
        <f t="shared" si="38"/>
        <v>825</v>
      </c>
      <c r="AX238" s="43"/>
      <c r="AY238" s="41"/>
      <c r="AZ238" s="41"/>
      <c r="BA238" s="41"/>
      <c r="BB238" s="41"/>
      <c r="BC238" s="41"/>
      <c r="BD238" s="41"/>
      <c r="BE238" s="7">
        <f t="shared" si="39"/>
        <v>0</v>
      </c>
      <c r="BF238" s="41">
        <v>43933.67</v>
      </c>
      <c r="BG238" s="9">
        <v>2772</v>
      </c>
      <c r="BH238" s="9">
        <v>2832</v>
      </c>
      <c r="BI238" s="9">
        <v>154000.52599999998</v>
      </c>
      <c r="BJ238" s="41">
        <v>0</v>
      </c>
      <c r="BK238" s="41">
        <v>9012.99</v>
      </c>
      <c r="BL238" s="41">
        <v>166021.58999999997</v>
      </c>
      <c r="BM238" s="41"/>
      <c r="BN238" s="41"/>
      <c r="BO238" s="41"/>
      <c r="BP238" s="9"/>
      <c r="BQ238" s="41">
        <v>3398.9939999999997</v>
      </c>
      <c r="BR238" s="9"/>
      <c r="BS238" s="9"/>
      <c r="BT238" s="41">
        <v>3684</v>
      </c>
      <c r="BU238" s="7">
        <f t="shared" si="40"/>
        <v>385655.76999999996</v>
      </c>
      <c r="BV238" s="43"/>
      <c r="BW238" s="41">
        <v>1830</v>
      </c>
      <c r="BX238" s="41"/>
      <c r="BY238" s="41"/>
      <c r="BZ238" s="41"/>
      <c r="CA238" s="41">
        <v>0</v>
      </c>
      <c r="CB238" s="7">
        <f t="shared" si="41"/>
        <v>1830</v>
      </c>
      <c r="CC238" s="43"/>
      <c r="CD238" s="41">
        <v>0</v>
      </c>
      <c r="CE238" s="41"/>
      <c r="CF238" s="41"/>
      <c r="CG238" s="7">
        <f t="shared" si="42"/>
        <v>0</v>
      </c>
      <c r="CH238" s="62"/>
      <c r="CI238" s="9"/>
      <c r="CJ238" s="41"/>
      <c r="CK238" s="41"/>
      <c r="CL238" s="41"/>
      <c r="CM238" s="41"/>
      <c r="CN238" s="41"/>
      <c r="CO238" s="7">
        <f t="shared" si="43"/>
        <v>0</v>
      </c>
      <c r="CP238" s="62">
        <v>25551.77</v>
      </c>
      <c r="CQ238" s="41">
        <v>6582.6</v>
      </c>
      <c r="CR238" s="41"/>
      <c r="CS238" s="7">
        <f t="shared" si="44"/>
        <v>32134.370000000003</v>
      </c>
      <c r="CT238" s="43">
        <v>2700</v>
      </c>
      <c r="CU238" s="7">
        <f t="shared" si="45"/>
        <v>2700</v>
      </c>
      <c r="CV238" s="10">
        <f t="shared" si="33"/>
        <v>437948.18999999994</v>
      </c>
      <c r="CX238" s="72"/>
    </row>
    <row r="239" spans="1:102" x14ac:dyDescent="0.25">
      <c r="A239" s="354"/>
      <c r="B239" s="2" t="s">
        <v>110</v>
      </c>
      <c r="C239" s="40"/>
      <c r="D239" s="41"/>
      <c r="E239" s="43"/>
      <c r="F239" s="41">
        <v>100</v>
      </c>
      <c r="G239" s="42"/>
      <c r="H239" s="7">
        <f t="shared" si="34"/>
        <v>100</v>
      </c>
      <c r="I239" s="43">
        <v>0</v>
      </c>
      <c r="J239" s="41"/>
      <c r="K239" s="41"/>
      <c r="L239" s="41"/>
      <c r="M239" s="41"/>
      <c r="N239" s="41"/>
      <c r="O239" s="7">
        <f t="shared" si="35"/>
        <v>0</v>
      </c>
      <c r="P239" s="62"/>
      <c r="Q239" s="41">
        <v>1820.06</v>
      </c>
      <c r="R239" s="41"/>
      <c r="S239" s="41">
        <v>160</v>
      </c>
      <c r="T239" s="7">
        <f t="shared" si="36"/>
        <v>1980.06</v>
      </c>
      <c r="U239" s="43"/>
      <c r="V239" s="9">
        <v>50</v>
      </c>
      <c r="W239" s="7">
        <f t="shared" si="46"/>
        <v>50</v>
      </c>
      <c r="X239" s="43"/>
      <c r="Y239" s="9"/>
      <c r="Z239" s="9">
        <v>0</v>
      </c>
      <c r="AA239" s="9">
        <v>408.69</v>
      </c>
      <c r="AB239" s="9">
        <v>0</v>
      </c>
      <c r="AC239" s="9"/>
      <c r="AD239" s="41"/>
      <c r="AE239" s="9"/>
      <c r="AF239" s="9">
        <v>0</v>
      </c>
      <c r="AG239" s="9"/>
      <c r="AH239" s="9">
        <v>4442.34</v>
      </c>
      <c r="AI239" s="9">
        <v>9855</v>
      </c>
      <c r="AJ239" s="7">
        <f t="shared" si="47"/>
        <v>14706.029999999999</v>
      </c>
      <c r="AK239" s="41">
        <v>1025</v>
      </c>
      <c r="AL239" s="7">
        <f t="shared" si="37"/>
        <v>1025</v>
      </c>
      <c r="AM239" s="41">
        <v>0</v>
      </c>
      <c r="AN239" s="9">
        <v>0</v>
      </c>
      <c r="AO239" s="41"/>
      <c r="AP239" s="41">
        <v>0</v>
      </c>
      <c r="AQ239" s="41"/>
      <c r="AR239" s="41"/>
      <c r="AS239" s="41"/>
      <c r="AT239" s="41"/>
      <c r="AU239" s="41">
        <v>825</v>
      </c>
      <c r="AV239" s="41"/>
      <c r="AW239" s="7">
        <f t="shared" si="38"/>
        <v>825</v>
      </c>
      <c r="AX239" s="43"/>
      <c r="AY239" s="41"/>
      <c r="AZ239" s="41"/>
      <c r="BA239" s="41"/>
      <c r="BB239" s="41"/>
      <c r="BC239" s="41"/>
      <c r="BD239" s="41"/>
      <c r="BE239" s="7">
        <f t="shared" si="39"/>
        <v>0</v>
      </c>
      <c r="BF239" s="41">
        <v>48039.911</v>
      </c>
      <c r="BG239" s="9">
        <v>3779.6</v>
      </c>
      <c r="BH239" s="9">
        <v>4360</v>
      </c>
      <c r="BI239" s="9">
        <v>160817.37599999999</v>
      </c>
      <c r="BJ239" s="41">
        <v>0</v>
      </c>
      <c r="BK239" s="41">
        <v>8181.38</v>
      </c>
      <c r="BL239" s="41">
        <v>152654.89100000003</v>
      </c>
      <c r="BM239" s="41"/>
      <c r="BN239" s="41"/>
      <c r="BO239" s="41"/>
      <c r="BP239" s="9"/>
      <c r="BQ239" s="41">
        <v>11789.378000000001</v>
      </c>
      <c r="BR239" s="9"/>
      <c r="BS239" s="9"/>
      <c r="BT239" s="41">
        <v>5344</v>
      </c>
      <c r="BU239" s="7">
        <f t="shared" si="40"/>
        <v>394966.53600000008</v>
      </c>
      <c r="BV239" s="43"/>
      <c r="BW239" s="41">
        <v>2010</v>
      </c>
      <c r="BX239" s="41"/>
      <c r="BY239" s="41"/>
      <c r="BZ239" s="41"/>
      <c r="CA239" s="41">
        <v>0</v>
      </c>
      <c r="CB239" s="7">
        <f t="shared" si="41"/>
        <v>2010</v>
      </c>
      <c r="CC239" s="43"/>
      <c r="CD239" s="41">
        <v>0</v>
      </c>
      <c r="CE239" s="41"/>
      <c r="CF239" s="41"/>
      <c r="CG239" s="7">
        <f t="shared" si="42"/>
        <v>0</v>
      </c>
      <c r="CH239" s="62"/>
      <c r="CI239" s="9"/>
      <c r="CJ239" s="41"/>
      <c r="CK239" s="41"/>
      <c r="CL239" s="41"/>
      <c r="CM239" s="41"/>
      <c r="CN239" s="41"/>
      <c r="CO239" s="7">
        <f t="shared" si="43"/>
        <v>0</v>
      </c>
      <c r="CP239" s="62">
        <v>27954.42</v>
      </c>
      <c r="CQ239" s="41">
        <v>14307.34</v>
      </c>
      <c r="CR239" s="41"/>
      <c r="CS239" s="7">
        <f t="shared" si="44"/>
        <v>42261.759999999995</v>
      </c>
      <c r="CT239" s="43">
        <v>2300</v>
      </c>
      <c r="CU239" s="7">
        <f t="shared" si="45"/>
        <v>2300</v>
      </c>
      <c r="CV239" s="10">
        <f t="shared" si="33"/>
        <v>460224.38600000012</v>
      </c>
      <c r="CX239" s="72"/>
    </row>
    <row r="240" spans="1:102" x14ac:dyDescent="0.25">
      <c r="A240" s="354"/>
      <c r="B240" s="2" t="s">
        <v>111</v>
      </c>
      <c r="C240" s="40"/>
      <c r="D240" s="41"/>
      <c r="E240" s="43"/>
      <c r="F240" s="41">
        <v>100</v>
      </c>
      <c r="G240" s="42"/>
      <c r="H240" s="7">
        <f t="shared" si="34"/>
        <v>100</v>
      </c>
      <c r="I240" s="43">
        <v>0</v>
      </c>
      <c r="J240" s="41"/>
      <c r="K240" s="41"/>
      <c r="L240" s="41"/>
      <c r="M240" s="41"/>
      <c r="N240" s="41"/>
      <c r="O240" s="7">
        <f t="shared" si="35"/>
        <v>0</v>
      </c>
      <c r="P240" s="62"/>
      <c r="Q240" s="41">
        <v>4389.2299999999996</v>
      </c>
      <c r="R240" s="41"/>
      <c r="S240" s="41">
        <v>0</v>
      </c>
      <c r="T240" s="7">
        <f t="shared" si="36"/>
        <v>4389.2299999999996</v>
      </c>
      <c r="U240" s="43"/>
      <c r="V240" s="9">
        <v>0</v>
      </c>
      <c r="W240" s="7">
        <f t="shared" si="46"/>
        <v>0</v>
      </c>
      <c r="X240" s="43"/>
      <c r="Y240" s="9"/>
      <c r="Z240" s="9">
        <v>0</v>
      </c>
      <c r="AA240" s="9">
        <v>0</v>
      </c>
      <c r="AB240" s="9">
        <v>0</v>
      </c>
      <c r="AC240" s="9"/>
      <c r="AD240" s="41"/>
      <c r="AE240" s="9"/>
      <c r="AF240" s="9">
        <v>0</v>
      </c>
      <c r="AG240" s="9"/>
      <c r="AH240" s="9">
        <v>1459.28</v>
      </c>
      <c r="AI240" s="9">
        <v>11070</v>
      </c>
      <c r="AJ240" s="7">
        <f t="shared" si="47"/>
        <v>12529.28</v>
      </c>
      <c r="AK240" s="41">
        <v>950</v>
      </c>
      <c r="AL240" s="7">
        <f t="shared" si="37"/>
        <v>950</v>
      </c>
      <c r="AM240" s="41">
        <v>0</v>
      </c>
      <c r="AN240" s="9">
        <v>0</v>
      </c>
      <c r="AO240" s="41"/>
      <c r="AP240" s="41">
        <v>0</v>
      </c>
      <c r="AQ240" s="41"/>
      <c r="AR240" s="41"/>
      <c r="AS240" s="41"/>
      <c r="AT240" s="41"/>
      <c r="AU240" s="41">
        <v>850</v>
      </c>
      <c r="AV240" s="41"/>
      <c r="AW240" s="7">
        <f t="shared" si="38"/>
        <v>850</v>
      </c>
      <c r="AX240" s="43"/>
      <c r="AY240" s="41"/>
      <c r="AZ240" s="41"/>
      <c r="BA240" s="41"/>
      <c r="BB240" s="41"/>
      <c r="BC240" s="41"/>
      <c r="BD240" s="41"/>
      <c r="BE240" s="7">
        <f t="shared" si="39"/>
        <v>0</v>
      </c>
      <c r="BF240" s="41">
        <v>38248.550000000003</v>
      </c>
      <c r="BG240" s="9">
        <v>3832.4</v>
      </c>
      <c r="BH240" s="9">
        <v>3240</v>
      </c>
      <c r="BI240" s="9">
        <v>139577.65399999998</v>
      </c>
      <c r="BJ240" s="41">
        <v>0</v>
      </c>
      <c r="BK240" s="41">
        <v>8994.3799999999992</v>
      </c>
      <c r="BL240" s="41">
        <v>129153.11200000001</v>
      </c>
      <c r="BM240" s="41"/>
      <c r="BN240" s="41"/>
      <c r="BO240" s="41"/>
      <c r="BP240" s="9"/>
      <c r="BQ240" s="41">
        <v>12827.037</v>
      </c>
      <c r="BR240" s="9"/>
      <c r="BS240" s="9"/>
      <c r="BT240" s="41">
        <v>2594</v>
      </c>
      <c r="BU240" s="7">
        <f t="shared" si="40"/>
        <v>338467.13300000003</v>
      </c>
      <c r="BV240" s="43"/>
      <c r="BW240" s="41">
        <v>3240</v>
      </c>
      <c r="BX240" s="41"/>
      <c r="BY240" s="41"/>
      <c r="BZ240" s="41"/>
      <c r="CA240" s="41">
        <v>0</v>
      </c>
      <c r="CB240" s="7">
        <f t="shared" si="41"/>
        <v>3240</v>
      </c>
      <c r="CC240" s="43"/>
      <c r="CD240" s="41">
        <v>0</v>
      </c>
      <c r="CE240" s="41"/>
      <c r="CF240" s="41"/>
      <c r="CG240" s="7">
        <f t="shared" si="42"/>
        <v>0</v>
      </c>
      <c r="CH240" s="62"/>
      <c r="CI240" s="9"/>
      <c r="CJ240" s="41"/>
      <c r="CK240" s="41"/>
      <c r="CL240" s="41"/>
      <c r="CM240" s="41"/>
      <c r="CN240" s="41"/>
      <c r="CO240" s="7">
        <f t="shared" si="43"/>
        <v>0</v>
      </c>
      <c r="CP240" s="62">
        <v>23833.7</v>
      </c>
      <c r="CQ240" s="41">
        <v>13024.434999999999</v>
      </c>
      <c r="CR240" s="41"/>
      <c r="CS240" s="7">
        <f t="shared" si="44"/>
        <v>36858.135000000002</v>
      </c>
      <c r="CT240" s="43">
        <v>2225</v>
      </c>
      <c r="CU240" s="7">
        <f t="shared" si="45"/>
        <v>2225</v>
      </c>
      <c r="CV240" s="10">
        <f t="shared" si="33"/>
        <v>399608.77800000005</v>
      </c>
      <c r="CX240" s="72"/>
    </row>
    <row r="241" spans="1:102" ht="15.75" thickBot="1" x14ac:dyDescent="0.3">
      <c r="A241" s="355"/>
      <c r="B241" s="3" t="s">
        <v>112</v>
      </c>
      <c r="C241" s="44"/>
      <c r="D241" s="45"/>
      <c r="E241" s="47"/>
      <c r="F241" s="45">
        <v>150</v>
      </c>
      <c r="G241" s="46"/>
      <c r="H241" s="11">
        <f t="shared" si="34"/>
        <v>150</v>
      </c>
      <c r="I241" s="47">
        <v>0</v>
      </c>
      <c r="J241" s="45"/>
      <c r="K241" s="45"/>
      <c r="L241" s="45"/>
      <c r="M241" s="45"/>
      <c r="N241" s="45"/>
      <c r="O241" s="11">
        <f t="shared" si="35"/>
        <v>0</v>
      </c>
      <c r="P241" s="63"/>
      <c r="Q241" s="45">
        <v>3357.93</v>
      </c>
      <c r="R241" s="45"/>
      <c r="S241" s="45">
        <v>0</v>
      </c>
      <c r="T241" s="11">
        <f t="shared" si="36"/>
        <v>3357.93</v>
      </c>
      <c r="U241" s="47"/>
      <c r="V241" s="13">
        <v>0</v>
      </c>
      <c r="W241" s="11">
        <f t="shared" si="46"/>
        <v>0</v>
      </c>
      <c r="X241" s="47"/>
      <c r="Y241" s="13"/>
      <c r="Z241" s="13">
        <v>0</v>
      </c>
      <c r="AA241" s="13">
        <v>0</v>
      </c>
      <c r="AB241" s="13">
        <v>0</v>
      </c>
      <c r="AC241" s="13"/>
      <c r="AD241" s="45"/>
      <c r="AE241" s="13"/>
      <c r="AF241" s="13">
        <v>0</v>
      </c>
      <c r="AG241" s="13"/>
      <c r="AH241" s="13">
        <v>0</v>
      </c>
      <c r="AI241" s="13">
        <v>5805</v>
      </c>
      <c r="AJ241" s="11">
        <f t="shared" si="47"/>
        <v>5805</v>
      </c>
      <c r="AK241" s="45">
        <v>575</v>
      </c>
      <c r="AL241" s="11">
        <f t="shared" si="37"/>
        <v>575</v>
      </c>
      <c r="AM241" s="45">
        <v>0</v>
      </c>
      <c r="AN241" s="13">
        <v>0</v>
      </c>
      <c r="AO241" s="45"/>
      <c r="AP241" s="45">
        <v>0</v>
      </c>
      <c r="AQ241" s="45"/>
      <c r="AR241" s="45"/>
      <c r="AS241" s="45"/>
      <c r="AT241" s="45"/>
      <c r="AU241" s="45">
        <v>475</v>
      </c>
      <c r="AV241" s="45"/>
      <c r="AW241" s="11">
        <f t="shared" si="38"/>
        <v>475</v>
      </c>
      <c r="AX241" s="47"/>
      <c r="AY241" s="45"/>
      <c r="AZ241" s="45"/>
      <c r="BA241" s="45"/>
      <c r="BB241" s="45"/>
      <c r="BC241" s="45"/>
      <c r="BD241" s="45"/>
      <c r="BE241" s="11">
        <f t="shared" si="39"/>
        <v>0</v>
      </c>
      <c r="BF241" s="45">
        <v>44066.51</v>
      </c>
      <c r="BG241" s="9">
        <v>2794</v>
      </c>
      <c r="BH241" s="9">
        <v>3056</v>
      </c>
      <c r="BI241" s="9">
        <v>143402.27799999999</v>
      </c>
      <c r="BJ241" s="45">
        <v>0</v>
      </c>
      <c r="BK241" s="45">
        <v>4990.42</v>
      </c>
      <c r="BL241" s="45">
        <v>102293.48999999999</v>
      </c>
      <c r="BM241" s="45"/>
      <c r="BN241" s="45"/>
      <c r="BO241" s="45"/>
      <c r="BP241" s="13"/>
      <c r="BQ241" s="45">
        <v>6985.41</v>
      </c>
      <c r="BR241" s="13"/>
      <c r="BS241" s="13"/>
      <c r="BT241" s="45">
        <v>3100</v>
      </c>
      <c r="BU241" s="11">
        <f t="shared" si="40"/>
        <v>310688.10799999995</v>
      </c>
      <c r="BV241" s="47"/>
      <c r="BW241" s="45">
        <v>2910</v>
      </c>
      <c r="BX241" s="45"/>
      <c r="BY241" s="45"/>
      <c r="BZ241" s="45"/>
      <c r="CA241" s="45">
        <v>0</v>
      </c>
      <c r="CB241" s="11">
        <f t="shared" si="41"/>
        <v>2910</v>
      </c>
      <c r="CC241" s="47"/>
      <c r="CD241" s="45">
        <v>0</v>
      </c>
      <c r="CE241" s="45"/>
      <c r="CF241" s="45"/>
      <c r="CG241" s="11">
        <f t="shared" si="42"/>
        <v>0</v>
      </c>
      <c r="CH241" s="63"/>
      <c r="CI241" s="13"/>
      <c r="CJ241" s="45"/>
      <c r="CK241" s="45"/>
      <c r="CL241" s="45"/>
      <c r="CM241" s="45"/>
      <c r="CN241" s="45"/>
      <c r="CO241" s="11">
        <f t="shared" si="43"/>
        <v>0</v>
      </c>
      <c r="CP241" s="63">
        <v>18194</v>
      </c>
      <c r="CQ241" s="45">
        <v>12234.460999999999</v>
      </c>
      <c r="CR241" s="45"/>
      <c r="CS241" s="11">
        <f t="shared" si="44"/>
        <v>30428.460999999999</v>
      </c>
      <c r="CT241" s="47">
        <v>1625</v>
      </c>
      <c r="CU241" s="11">
        <f t="shared" si="45"/>
        <v>1625</v>
      </c>
      <c r="CV241" s="15">
        <f t="shared" si="33"/>
        <v>356014.49899999995</v>
      </c>
      <c r="CX241" s="72"/>
    </row>
    <row r="242" spans="1:102" x14ac:dyDescent="0.25">
      <c r="A242" s="318">
        <v>2016</v>
      </c>
      <c r="B242" s="33" t="s">
        <v>101</v>
      </c>
      <c r="C242" s="34"/>
      <c r="D242" s="35"/>
      <c r="E242" s="52"/>
      <c r="F242" s="35">
        <v>150</v>
      </c>
      <c r="G242" s="36"/>
      <c r="H242" s="20">
        <f t="shared" si="34"/>
        <v>150</v>
      </c>
      <c r="I242" s="52">
        <v>0</v>
      </c>
      <c r="J242" s="35"/>
      <c r="K242" s="35"/>
      <c r="L242" s="35"/>
      <c r="M242" s="35"/>
      <c r="N242" s="35"/>
      <c r="O242" s="20">
        <f t="shared" si="35"/>
        <v>0</v>
      </c>
      <c r="P242" s="61"/>
      <c r="Q242" s="35">
        <v>3261.58</v>
      </c>
      <c r="R242" s="35"/>
      <c r="S242" s="35">
        <v>0</v>
      </c>
      <c r="T242" s="20">
        <f t="shared" si="36"/>
        <v>3261.58</v>
      </c>
      <c r="U242" s="52"/>
      <c r="V242" s="22">
        <v>20</v>
      </c>
      <c r="W242" s="20">
        <f t="shared" si="46"/>
        <v>20</v>
      </c>
      <c r="X242" s="52"/>
      <c r="Y242" s="22"/>
      <c r="Z242" s="22">
        <v>0</v>
      </c>
      <c r="AA242" s="22">
        <v>0</v>
      </c>
      <c r="AB242" s="22">
        <v>0</v>
      </c>
      <c r="AC242" s="22"/>
      <c r="AD242" s="35"/>
      <c r="AE242" s="22"/>
      <c r="AF242" s="22">
        <v>0</v>
      </c>
      <c r="AG242" s="22"/>
      <c r="AH242" s="22">
        <v>0</v>
      </c>
      <c r="AI242" s="22">
        <v>9135</v>
      </c>
      <c r="AJ242" s="20">
        <f t="shared" si="47"/>
        <v>9135</v>
      </c>
      <c r="AK242" s="35">
        <v>500</v>
      </c>
      <c r="AL242" s="20">
        <f t="shared" si="37"/>
        <v>500</v>
      </c>
      <c r="AM242" s="35">
        <v>0</v>
      </c>
      <c r="AN242" s="22">
        <v>0</v>
      </c>
      <c r="AO242" s="35"/>
      <c r="AP242" s="35">
        <v>0</v>
      </c>
      <c r="AQ242" s="35"/>
      <c r="AR242" s="35"/>
      <c r="AS242" s="35"/>
      <c r="AT242" s="35"/>
      <c r="AU242" s="35">
        <v>600</v>
      </c>
      <c r="AV242" s="35"/>
      <c r="AW242" s="20">
        <f t="shared" si="38"/>
        <v>600</v>
      </c>
      <c r="AX242" s="52"/>
      <c r="AY242" s="35"/>
      <c r="AZ242" s="35"/>
      <c r="BA242" s="35"/>
      <c r="BB242" s="35"/>
      <c r="BC242" s="35"/>
      <c r="BD242" s="35"/>
      <c r="BE242" s="20">
        <f t="shared" si="39"/>
        <v>0</v>
      </c>
      <c r="BF242" s="35">
        <v>35973.22</v>
      </c>
      <c r="BG242" s="359">
        <v>961.4</v>
      </c>
      <c r="BH242" s="360">
        <v>1904</v>
      </c>
      <c r="BI242" s="361">
        <v>145463.22699999998</v>
      </c>
      <c r="BJ242" s="35">
        <v>0</v>
      </c>
      <c r="BK242" s="35">
        <v>8785.3100000000013</v>
      </c>
      <c r="BL242" s="35">
        <v>107660.53999999998</v>
      </c>
      <c r="BM242" s="35"/>
      <c r="BN242" s="35"/>
      <c r="BO242" s="35"/>
      <c r="BP242" s="22"/>
      <c r="BQ242" s="35">
        <v>19875.071</v>
      </c>
      <c r="BR242" s="22"/>
      <c r="BS242" s="22"/>
      <c r="BT242" s="35">
        <v>3102</v>
      </c>
      <c r="BU242" s="20">
        <f t="shared" si="40"/>
        <v>323724.76799999992</v>
      </c>
      <c r="BV242" s="52"/>
      <c r="BW242" s="35">
        <v>3810</v>
      </c>
      <c r="BX242" s="35"/>
      <c r="BY242" s="35"/>
      <c r="BZ242" s="35"/>
      <c r="CA242" s="35">
        <v>0</v>
      </c>
      <c r="CB242" s="20">
        <f t="shared" si="41"/>
        <v>3810</v>
      </c>
      <c r="CC242" s="52"/>
      <c r="CD242" s="35">
        <v>0</v>
      </c>
      <c r="CE242" s="35"/>
      <c r="CF242" s="35"/>
      <c r="CG242" s="20">
        <f t="shared" si="42"/>
        <v>0</v>
      </c>
      <c r="CH242" s="61"/>
      <c r="CI242" s="22"/>
      <c r="CJ242" s="35"/>
      <c r="CK242" s="35"/>
      <c r="CL242" s="35"/>
      <c r="CM242" s="35"/>
      <c r="CN242" s="35"/>
      <c r="CO242" s="20">
        <f t="shared" si="43"/>
        <v>0</v>
      </c>
      <c r="CP242" s="61">
        <v>24848.78</v>
      </c>
      <c r="CQ242" s="35">
        <v>11939.04</v>
      </c>
      <c r="CR242" s="35"/>
      <c r="CS242" s="20">
        <f t="shared" si="44"/>
        <v>36787.82</v>
      </c>
      <c r="CT242" s="52">
        <v>1500</v>
      </c>
      <c r="CU242" s="20">
        <f>+CT242</f>
        <v>1500</v>
      </c>
      <c r="CV242" s="23">
        <f>+H242+O242+T242+W242+AJ242+AL242+AW242+BE242+BU242+CB242+CG242+CO242+CS242+CU242</f>
        <v>379489.16799999995</v>
      </c>
      <c r="CX242" s="72"/>
    </row>
    <row r="243" spans="1:102" x14ac:dyDescent="0.25">
      <c r="A243" s="319"/>
      <c r="B243" s="2" t="s">
        <v>102</v>
      </c>
      <c r="C243" s="40"/>
      <c r="D243" s="41"/>
      <c r="E243" s="43"/>
      <c r="F243" s="41">
        <v>0</v>
      </c>
      <c r="G243" s="42"/>
      <c r="H243" s="7">
        <f t="shared" si="34"/>
        <v>0</v>
      </c>
      <c r="I243" s="43">
        <v>0</v>
      </c>
      <c r="J243" s="41"/>
      <c r="K243" s="41"/>
      <c r="L243" s="41"/>
      <c r="M243" s="41"/>
      <c r="N243" s="41"/>
      <c r="O243" s="7">
        <f t="shared" si="35"/>
        <v>0</v>
      </c>
      <c r="P243" s="62"/>
      <c r="Q243" s="41">
        <v>1664.1100000000001</v>
      </c>
      <c r="R243" s="41"/>
      <c r="S243" s="41">
        <v>0</v>
      </c>
      <c r="T243" s="7">
        <f t="shared" ref="T243:T253" si="48">SUM(P243:S243)</f>
        <v>1664.1100000000001</v>
      </c>
      <c r="U243" s="43"/>
      <c r="V243" s="9">
        <v>90</v>
      </c>
      <c r="W243" s="7">
        <f t="shared" si="46"/>
        <v>90</v>
      </c>
      <c r="X243" s="43"/>
      <c r="Y243" s="9"/>
      <c r="Z243" s="9">
        <v>0</v>
      </c>
      <c r="AA243" s="9">
        <v>0</v>
      </c>
      <c r="AB243" s="9">
        <v>0</v>
      </c>
      <c r="AC243" s="9"/>
      <c r="AD243" s="41"/>
      <c r="AE243" s="9"/>
      <c r="AF243" s="9">
        <v>0</v>
      </c>
      <c r="AG243" s="9"/>
      <c r="AH243" s="9">
        <v>0</v>
      </c>
      <c r="AI243" s="9">
        <v>9000</v>
      </c>
      <c r="AJ243" s="7">
        <f t="shared" si="47"/>
        <v>9000</v>
      </c>
      <c r="AK243" s="41">
        <v>725</v>
      </c>
      <c r="AL243" s="7">
        <f t="shared" si="37"/>
        <v>725</v>
      </c>
      <c r="AM243" s="41">
        <v>0</v>
      </c>
      <c r="AN243" s="9">
        <v>0</v>
      </c>
      <c r="AO243" s="41"/>
      <c r="AP243" s="41">
        <v>0</v>
      </c>
      <c r="AQ243" s="41"/>
      <c r="AR243" s="41"/>
      <c r="AS243" s="41"/>
      <c r="AT243" s="41"/>
      <c r="AU243" s="41">
        <v>575</v>
      </c>
      <c r="AV243" s="41"/>
      <c r="AW243" s="7">
        <f t="shared" si="38"/>
        <v>575</v>
      </c>
      <c r="AX243" s="43"/>
      <c r="AY243" s="41"/>
      <c r="AZ243" s="41"/>
      <c r="BA243" s="41"/>
      <c r="BB243" s="41"/>
      <c r="BC243" s="41"/>
      <c r="BD243" s="41"/>
      <c r="BE243" s="7">
        <f t="shared" si="39"/>
        <v>0</v>
      </c>
      <c r="BF243" s="41">
        <v>30211.29</v>
      </c>
      <c r="BG243" s="362">
        <v>2765.4</v>
      </c>
      <c r="BH243" s="363">
        <v>2296</v>
      </c>
      <c r="BI243" s="364">
        <v>133040.22099999999</v>
      </c>
      <c r="BJ243" s="41">
        <v>0</v>
      </c>
      <c r="BK243" s="41">
        <v>10113.83</v>
      </c>
      <c r="BL243" s="41">
        <v>117212.53899999999</v>
      </c>
      <c r="BM243" s="41"/>
      <c r="BN243" s="41"/>
      <c r="BO243" s="41"/>
      <c r="BP243" s="9"/>
      <c r="BQ243" s="41">
        <v>20022.163999999997</v>
      </c>
      <c r="BR243" s="9"/>
      <c r="BS243" s="9"/>
      <c r="BT243" s="41">
        <v>3830</v>
      </c>
      <c r="BU243" s="7">
        <f t="shared" si="40"/>
        <v>319491.44399999996</v>
      </c>
      <c r="BV243" s="43"/>
      <c r="BW243" s="41">
        <v>1620</v>
      </c>
      <c r="BX243" s="41"/>
      <c r="BY243" s="41"/>
      <c r="BZ243" s="41"/>
      <c r="CA243" s="41">
        <v>0</v>
      </c>
      <c r="CB243" s="7">
        <f t="shared" ref="CB243:CB255" si="49">SUM(BV243:CA243)</f>
        <v>1620</v>
      </c>
      <c r="CC243" s="43"/>
      <c r="CD243" s="41">
        <v>0</v>
      </c>
      <c r="CE243" s="41"/>
      <c r="CF243" s="41"/>
      <c r="CG243" s="7">
        <f t="shared" ref="CG243:CG273" si="50">SUM(CC243:CF243)</f>
        <v>0</v>
      </c>
      <c r="CH243" s="62"/>
      <c r="CI243" s="9"/>
      <c r="CJ243" s="41"/>
      <c r="CK243" s="41"/>
      <c r="CL243" s="41"/>
      <c r="CM243" s="41"/>
      <c r="CN243" s="41"/>
      <c r="CO243" s="7">
        <f t="shared" si="43"/>
        <v>0</v>
      </c>
      <c r="CP243" s="62">
        <v>23619.325000000001</v>
      </c>
      <c r="CQ243" s="41">
        <v>12756.726000000001</v>
      </c>
      <c r="CR243" s="41"/>
      <c r="CS243" s="7">
        <f t="shared" si="44"/>
        <v>36376.050999999999</v>
      </c>
      <c r="CT243" s="43">
        <v>1725</v>
      </c>
      <c r="CU243" s="7">
        <f t="shared" ref="CU243:CU249" si="51">+CT243</f>
        <v>1725</v>
      </c>
      <c r="CV243" s="10">
        <f t="shared" ref="CV243:CV249" si="52">+H243+O243+T243+W243+AJ243+AL243+AW243+BE243+BU243+CB243+CG243+CO243+CS243+CU243</f>
        <v>371266.60499999992</v>
      </c>
      <c r="CX243" s="72"/>
    </row>
    <row r="244" spans="1:102" x14ac:dyDescent="0.25">
      <c r="A244" s="319"/>
      <c r="B244" s="2" t="s">
        <v>103</v>
      </c>
      <c r="C244" s="40"/>
      <c r="D244" s="41"/>
      <c r="E244" s="43"/>
      <c r="F244" s="41">
        <v>100</v>
      </c>
      <c r="G244" s="42"/>
      <c r="H244" s="7">
        <f t="shared" si="34"/>
        <v>100</v>
      </c>
      <c r="I244" s="43">
        <v>0</v>
      </c>
      <c r="J244" s="41"/>
      <c r="K244" s="41"/>
      <c r="L244" s="41"/>
      <c r="M244" s="41"/>
      <c r="N244" s="41"/>
      <c r="O244" s="7">
        <f t="shared" si="35"/>
        <v>0</v>
      </c>
      <c r="P244" s="62"/>
      <c r="Q244" s="41">
        <v>1397.26</v>
      </c>
      <c r="R244" s="41"/>
      <c r="S244" s="41">
        <v>0</v>
      </c>
      <c r="T244" s="7">
        <f t="shared" si="48"/>
        <v>1397.26</v>
      </c>
      <c r="U244" s="43"/>
      <c r="V244" s="9">
        <v>85</v>
      </c>
      <c r="W244" s="7">
        <f t="shared" si="46"/>
        <v>85</v>
      </c>
      <c r="X244" s="43"/>
      <c r="Y244" s="9"/>
      <c r="Z244" s="9">
        <v>0</v>
      </c>
      <c r="AA244" s="9">
        <v>0</v>
      </c>
      <c r="AB244" s="9">
        <v>0</v>
      </c>
      <c r="AC244" s="9"/>
      <c r="AD244" s="41"/>
      <c r="AE244" s="9"/>
      <c r="AF244" s="9">
        <v>0</v>
      </c>
      <c r="AG244" s="9"/>
      <c r="AH244" s="9">
        <v>0</v>
      </c>
      <c r="AI244" s="9">
        <v>9000</v>
      </c>
      <c r="AJ244" s="7">
        <f t="shared" si="47"/>
        <v>9000</v>
      </c>
      <c r="AK244" s="41">
        <v>750</v>
      </c>
      <c r="AL244" s="7">
        <f t="shared" si="37"/>
        <v>750</v>
      </c>
      <c r="AM244" s="41">
        <v>0</v>
      </c>
      <c r="AN244" s="9">
        <v>0</v>
      </c>
      <c r="AO244" s="41"/>
      <c r="AP244" s="41">
        <v>0</v>
      </c>
      <c r="AQ244" s="41"/>
      <c r="AR244" s="41"/>
      <c r="AS244" s="41"/>
      <c r="AT244" s="41"/>
      <c r="AU244" s="41">
        <v>700</v>
      </c>
      <c r="AV244" s="41"/>
      <c r="AW244" s="7">
        <f t="shared" si="38"/>
        <v>700</v>
      </c>
      <c r="AX244" s="43"/>
      <c r="AY244" s="41"/>
      <c r="AZ244" s="41"/>
      <c r="BA244" s="41"/>
      <c r="BB244" s="41"/>
      <c r="BC244" s="41"/>
      <c r="BD244" s="41"/>
      <c r="BE244" s="7">
        <f t="shared" si="39"/>
        <v>0</v>
      </c>
      <c r="BF244" s="41">
        <v>41762.479999999996</v>
      </c>
      <c r="BG244" s="362">
        <v>2783</v>
      </c>
      <c r="BH244" s="363">
        <v>4160</v>
      </c>
      <c r="BI244" s="364">
        <v>133907.378</v>
      </c>
      <c r="BJ244" s="41">
        <v>0</v>
      </c>
      <c r="BK244" s="41">
        <v>7331.44</v>
      </c>
      <c r="BL244" s="41">
        <v>124598.37</v>
      </c>
      <c r="BM244" s="41"/>
      <c r="BN244" s="41"/>
      <c r="BO244" s="41"/>
      <c r="BP244" s="9"/>
      <c r="BQ244" s="41">
        <v>9919.630000000001</v>
      </c>
      <c r="BR244" s="9"/>
      <c r="BS244" s="9"/>
      <c r="BT244" s="41">
        <v>4764</v>
      </c>
      <c r="BU244" s="7">
        <f t="shared" si="40"/>
        <v>329226.29800000001</v>
      </c>
      <c r="BV244" s="43"/>
      <c r="BW244" s="41">
        <v>1290</v>
      </c>
      <c r="BX244" s="41"/>
      <c r="BY244" s="41"/>
      <c r="BZ244" s="41"/>
      <c r="CA244" s="41">
        <v>0</v>
      </c>
      <c r="CB244" s="7">
        <f t="shared" si="49"/>
        <v>1290</v>
      </c>
      <c r="CC244" s="43"/>
      <c r="CD244" s="41">
        <v>0</v>
      </c>
      <c r="CE244" s="41"/>
      <c r="CF244" s="41"/>
      <c r="CG244" s="7">
        <f t="shared" si="50"/>
        <v>0</v>
      </c>
      <c r="CH244" s="62"/>
      <c r="CI244" s="9"/>
      <c r="CJ244" s="41"/>
      <c r="CK244" s="41"/>
      <c r="CL244" s="41"/>
      <c r="CM244" s="41"/>
      <c r="CN244" s="41"/>
      <c r="CO244" s="7">
        <f t="shared" si="43"/>
        <v>0</v>
      </c>
      <c r="CP244" s="62">
        <v>27409.37</v>
      </c>
      <c r="CQ244" s="41">
        <v>13004.26</v>
      </c>
      <c r="CR244" s="41"/>
      <c r="CS244" s="7">
        <f t="shared" si="44"/>
        <v>40413.629999999997</v>
      </c>
      <c r="CT244" s="43">
        <v>1975</v>
      </c>
      <c r="CU244" s="7">
        <f t="shared" si="51"/>
        <v>1975</v>
      </c>
      <c r="CV244" s="10">
        <f t="shared" si="52"/>
        <v>384937.18800000002</v>
      </c>
      <c r="CX244" s="72"/>
    </row>
    <row r="245" spans="1:102" x14ac:dyDescent="0.25">
      <c r="A245" s="319"/>
      <c r="B245" s="2" t="s">
        <v>104</v>
      </c>
      <c r="C245" s="40"/>
      <c r="D245" s="41"/>
      <c r="E245" s="43"/>
      <c r="F245" s="41">
        <v>50</v>
      </c>
      <c r="G245" s="42"/>
      <c r="H245" s="7">
        <f t="shared" si="34"/>
        <v>50</v>
      </c>
      <c r="I245" s="43">
        <v>0</v>
      </c>
      <c r="J245" s="41"/>
      <c r="K245" s="41"/>
      <c r="L245" s="41"/>
      <c r="M245" s="41"/>
      <c r="N245" s="41"/>
      <c r="O245" s="7">
        <f t="shared" si="35"/>
        <v>0</v>
      </c>
      <c r="P245" s="62"/>
      <c r="Q245" s="41">
        <v>4478.7999999999993</v>
      </c>
      <c r="R245" s="41"/>
      <c r="S245" s="41">
        <v>0</v>
      </c>
      <c r="T245" s="7">
        <f t="shared" si="48"/>
        <v>4478.7999999999993</v>
      </c>
      <c r="U245" s="43"/>
      <c r="V245" s="9">
        <v>135</v>
      </c>
      <c r="W245" s="7">
        <f t="shared" si="46"/>
        <v>135</v>
      </c>
      <c r="X245" s="43"/>
      <c r="Y245" s="9"/>
      <c r="Z245" s="9">
        <v>0</v>
      </c>
      <c r="AA245" s="9">
        <v>0</v>
      </c>
      <c r="AB245" s="9">
        <v>0</v>
      </c>
      <c r="AC245" s="9"/>
      <c r="AD245" s="41"/>
      <c r="AE245" s="9"/>
      <c r="AF245" s="9">
        <v>0</v>
      </c>
      <c r="AG245" s="9"/>
      <c r="AH245" s="9">
        <v>0</v>
      </c>
      <c r="AI245" s="9">
        <v>10440</v>
      </c>
      <c r="AJ245" s="7">
        <f t="shared" si="47"/>
        <v>10440</v>
      </c>
      <c r="AK245" s="41">
        <v>800</v>
      </c>
      <c r="AL245" s="7">
        <f t="shared" si="37"/>
        <v>800</v>
      </c>
      <c r="AM245" s="41">
        <v>0</v>
      </c>
      <c r="AN245" s="9">
        <v>0</v>
      </c>
      <c r="AO245" s="41"/>
      <c r="AP245" s="41">
        <v>0</v>
      </c>
      <c r="AQ245" s="41"/>
      <c r="AR245" s="41"/>
      <c r="AS245" s="41"/>
      <c r="AT245" s="41"/>
      <c r="AU245" s="41">
        <v>850</v>
      </c>
      <c r="AV245" s="41"/>
      <c r="AW245" s="7">
        <f t="shared" si="38"/>
        <v>850</v>
      </c>
      <c r="AX245" s="43"/>
      <c r="AY245" s="41"/>
      <c r="AZ245" s="41"/>
      <c r="BA245" s="41"/>
      <c r="BB245" s="41"/>
      <c r="BC245" s="41"/>
      <c r="BD245" s="41"/>
      <c r="BE245" s="7">
        <f t="shared" si="39"/>
        <v>0</v>
      </c>
      <c r="BF245" s="41">
        <v>45845.340000000004</v>
      </c>
      <c r="BG245" s="362">
        <v>2875.4</v>
      </c>
      <c r="BH245" s="363">
        <v>4280</v>
      </c>
      <c r="BI245" s="364">
        <v>116837.61499999999</v>
      </c>
      <c r="BJ245" s="41">
        <v>0</v>
      </c>
      <c r="BK245" s="41">
        <v>8926.48</v>
      </c>
      <c r="BL245" s="41">
        <v>89827.310999999987</v>
      </c>
      <c r="BM245" s="41"/>
      <c r="BN245" s="41"/>
      <c r="BO245" s="41"/>
      <c r="BP245" s="9"/>
      <c r="BQ245" s="41">
        <v>7797.9780000000001</v>
      </c>
      <c r="BR245" s="9"/>
      <c r="BS245" s="9"/>
      <c r="BT245" s="41">
        <v>4056</v>
      </c>
      <c r="BU245" s="7">
        <f t="shared" si="40"/>
        <v>280446.12399999995</v>
      </c>
      <c r="BV245" s="43"/>
      <c r="BW245" s="41">
        <v>1830</v>
      </c>
      <c r="BX245" s="41"/>
      <c r="BY245" s="41"/>
      <c r="BZ245" s="41"/>
      <c r="CA245" s="41">
        <v>0</v>
      </c>
      <c r="CB245" s="7">
        <f t="shared" si="49"/>
        <v>1830</v>
      </c>
      <c r="CC245" s="43"/>
      <c r="CD245" s="41">
        <v>0</v>
      </c>
      <c r="CE245" s="41"/>
      <c r="CF245" s="41"/>
      <c r="CG245" s="7">
        <f t="shared" si="50"/>
        <v>0</v>
      </c>
      <c r="CH245" s="62"/>
      <c r="CI245" s="9"/>
      <c r="CJ245" s="41"/>
      <c r="CK245" s="41"/>
      <c r="CL245" s="41"/>
      <c r="CM245" s="41"/>
      <c r="CN245" s="41"/>
      <c r="CO245" s="7">
        <f t="shared" si="43"/>
        <v>0</v>
      </c>
      <c r="CP245" s="62">
        <v>27394.36</v>
      </c>
      <c r="CQ245" s="41">
        <v>15713.46</v>
      </c>
      <c r="CR245" s="41"/>
      <c r="CS245" s="7">
        <f t="shared" si="44"/>
        <v>43107.82</v>
      </c>
      <c r="CT245" s="43">
        <v>2025</v>
      </c>
      <c r="CU245" s="7">
        <f t="shared" si="51"/>
        <v>2025</v>
      </c>
      <c r="CV245" s="10">
        <f t="shared" si="52"/>
        <v>344162.74399999995</v>
      </c>
      <c r="CX245" s="72"/>
    </row>
    <row r="246" spans="1:102" x14ac:dyDescent="0.25">
      <c r="A246" s="319"/>
      <c r="B246" s="2" t="s">
        <v>105</v>
      </c>
      <c r="C246" s="40"/>
      <c r="D246" s="41"/>
      <c r="E246" s="43"/>
      <c r="F246" s="41">
        <v>0</v>
      </c>
      <c r="G246" s="42"/>
      <c r="H246" s="7">
        <f t="shared" si="34"/>
        <v>0</v>
      </c>
      <c r="I246" s="43">
        <v>0</v>
      </c>
      <c r="J246" s="41"/>
      <c r="K246" s="41"/>
      <c r="L246" s="41"/>
      <c r="M246" s="41"/>
      <c r="N246" s="41"/>
      <c r="O246" s="7">
        <f t="shared" si="35"/>
        <v>0</v>
      </c>
      <c r="P246" s="62"/>
      <c r="Q246" s="41">
        <v>2758.83</v>
      </c>
      <c r="R246" s="41"/>
      <c r="S246" s="41">
        <v>0</v>
      </c>
      <c r="T246" s="7">
        <f t="shared" si="48"/>
        <v>2758.83</v>
      </c>
      <c r="U246" s="43"/>
      <c r="V246" s="9">
        <v>295</v>
      </c>
      <c r="W246" s="7">
        <f t="shared" si="46"/>
        <v>295</v>
      </c>
      <c r="X246" s="43"/>
      <c r="Y246" s="9"/>
      <c r="Z246" s="9">
        <v>0</v>
      </c>
      <c r="AA246" s="9">
        <v>0</v>
      </c>
      <c r="AB246" s="9">
        <v>0</v>
      </c>
      <c r="AC246" s="9"/>
      <c r="AD246" s="41"/>
      <c r="AE246" s="9"/>
      <c r="AF246" s="9">
        <v>0</v>
      </c>
      <c r="AG246" s="9"/>
      <c r="AH246" s="9">
        <v>0</v>
      </c>
      <c r="AI246" s="9">
        <v>9045</v>
      </c>
      <c r="AJ246" s="7">
        <f t="shared" si="47"/>
        <v>9045</v>
      </c>
      <c r="AK246" s="41">
        <v>675</v>
      </c>
      <c r="AL246" s="7">
        <f t="shared" si="37"/>
        <v>675</v>
      </c>
      <c r="AM246" s="41">
        <v>0</v>
      </c>
      <c r="AN246" s="9">
        <v>0</v>
      </c>
      <c r="AO246" s="41"/>
      <c r="AP246" s="41">
        <v>0</v>
      </c>
      <c r="AQ246" s="41"/>
      <c r="AR246" s="41"/>
      <c r="AS246" s="41"/>
      <c r="AT246" s="41"/>
      <c r="AU246" s="41">
        <v>675</v>
      </c>
      <c r="AV246" s="41"/>
      <c r="AW246" s="7">
        <f t="shared" si="38"/>
        <v>675</v>
      </c>
      <c r="AX246" s="43"/>
      <c r="AY246" s="41"/>
      <c r="AZ246" s="41"/>
      <c r="BA246" s="41"/>
      <c r="BB246" s="41"/>
      <c r="BC246" s="41"/>
      <c r="BD246" s="41"/>
      <c r="BE246" s="7">
        <f t="shared" si="39"/>
        <v>0</v>
      </c>
      <c r="BF246" s="41">
        <v>31039.109999999997</v>
      </c>
      <c r="BG246" s="362">
        <v>2596</v>
      </c>
      <c r="BH246" s="363">
        <v>3858</v>
      </c>
      <c r="BI246" s="364">
        <v>126577.29700000001</v>
      </c>
      <c r="BJ246" s="41">
        <v>0</v>
      </c>
      <c r="BK246" s="41">
        <v>6641.35</v>
      </c>
      <c r="BL246" s="41">
        <v>96779.1</v>
      </c>
      <c r="BM246" s="41"/>
      <c r="BN246" s="41"/>
      <c r="BO246" s="41"/>
      <c r="BP246" s="9"/>
      <c r="BQ246" s="41">
        <v>27949.004000000001</v>
      </c>
      <c r="BR246" s="9"/>
      <c r="BS246" s="9"/>
      <c r="BT246" s="41">
        <v>2606</v>
      </c>
      <c r="BU246" s="7">
        <f t="shared" si="40"/>
        <v>298045.86100000003</v>
      </c>
      <c r="BV246" s="43"/>
      <c r="BW246" s="41">
        <v>1290</v>
      </c>
      <c r="BX246" s="41"/>
      <c r="BY246" s="41"/>
      <c r="BZ246" s="41"/>
      <c r="CA246" s="41">
        <v>0</v>
      </c>
      <c r="CB246" s="7">
        <f t="shared" si="49"/>
        <v>1290</v>
      </c>
      <c r="CC246" s="43"/>
      <c r="CD246" s="41">
        <v>0</v>
      </c>
      <c r="CE246" s="41"/>
      <c r="CF246" s="41"/>
      <c r="CG246" s="7">
        <f t="shared" si="50"/>
        <v>0</v>
      </c>
      <c r="CH246" s="62"/>
      <c r="CI246" s="9"/>
      <c r="CJ246" s="41"/>
      <c r="CK246" s="41"/>
      <c r="CL246" s="41"/>
      <c r="CM246" s="41"/>
      <c r="CN246" s="41"/>
      <c r="CO246" s="7">
        <f t="shared" si="43"/>
        <v>0</v>
      </c>
      <c r="CP246" s="62">
        <v>21755.9</v>
      </c>
      <c r="CQ246" s="41">
        <v>12637.86</v>
      </c>
      <c r="CR246" s="41"/>
      <c r="CS246" s="7">
        <f t="shared" si="44"/>
        <v>34393.760000000002</v>
      </c>
      <c r="CT246" s="43">
        <v>2150</v>
      </c>
      <c r="CU246" s="7">
        <f t="shared" si="51"/>
        <v>2150</v>
      </c>
      <c r="CV246" s="10">
        <f t="shared" si="52"/>
        <v>349328.45100000006</v>
      </c>
      <c r="CX246" s="72"/>
    </row>
    <row r="247" spans="1:102" x14ac:dyDescent="0.25">
      <c r="A247" s="319"/>
      <c r="B247" s="2" t="s">
        <v>106</v>
      </c>
      <c r="C247" s="40"/>
      <c r="D247" s="41"/>
      <c r="E247" s="43"/>
      <c r="F247" s="41">
        <v>0</v>
      </c>
      <c r="G247" s="42"/>
      <c r="H247" s="7">
        <f t="shared" si="34"/>
        <v>0</v>
      </c>
      <c r="I247" s="43">
        <v>0</v>
      </c>
      <c r="J247" s="41"/>
      <c r="K247" s="41"/>
      <c r="L247" s="41"/>
      <c r="M247" s="41"/>
      <c r="N247" s="41"/>
      <c r="O247" s="7">
        <f t="shared" si="35"/>
        <v>0</v>
      </c>
      <c r="P247" s="62"/>
      <c r="Q247" s="41">
        <v>3686.33</v>
      </c>
      <c r="R247" s="41"/>
      <c r="S247" s="41">
        <v>0</v>
      </c>
      <c r="T247" s="7">
        <f t="shared" si="48"/>
        <v>3686.33</v>
      </c>
      <c r="U247" s="43"/>
      <c r="V247" s="9">
        <v>0</v>
      </c>
      <c r="W247" s="7">
        <f t="shared" si="46"/>
        <v>0</v>
      </c>
      <c r="X247" s="43"/>
      <c r="Y247" s="9"/>
      <c r="Z247" s="9">
        <v>0</v>
      </c>
      <c r="AA247" s="9">
        <v>0</v>
      </c>
      <c r="AB247" s="9">
        <v>0</v>
      </c>
      <c r="AC247" s="9"/>
      <c r="AD247" s="41"/>
      <c r="AE247" s="9"/>
      <c r="AF247" s="9">
        <v>0</v>
      </c>
      <c r="AG247" s="9"/>
      <c r="AH247" s="9">
        <v>0</v>
      </c>
      <c r="AI247" s="9">
        <v>8595</v>
      </c>
      <c r="AJ247" s="7">
        <f t="shared" si="47"/>
        <v>8595</v>
      </c>
      <c r="AK247" s="41">
        <v>650</v>
      </c>
      <c r="AL247" s="7">
        <f t="shared" si="37"/>
        <v>650</v>
      </c>
      <c r="AM247" s="41">
        <v>0</v>
      </c>
      <c r="AN247" s="9">
        <v>0</v>
      </c>
      <c r="AO247" s="41"/>
      <c r="AP247" s="41">
        <v>0</v>
      </c>
      <c r="AQ247" s="41"/>
      <c r="AR247" s="41"/>
      <c r="AS247" s="41"/>
      <c r="AT247" s="41"/>
      <c r="AU247" s="41">
        <v>600</v>
      </c>
      <c r="AV247" s="41"/>
      <c r="AW247" s="7">
        <f t="shared" si="38"/>
        <v>600</v>
      </c>
      <c r="AX247" s="43"/>
      <c r="AY247" s="41"/>
      <c r="AZ247" s="41"/>
      <c r="BA247" s="41"/>
      <c r="BB247" s="41"/>
      <c r="BC247" s="41"/>
      <c r="BD247" s="41"/>
      <c r="BE247" s="7">
        <f t="shared" si="39"/>
        <v>0</v>
      </c>
      <c r="BF247" s="41">
        <v>38622.68</v>
      </c>
      <c r="BG247" s="362">
        <v>3456.6</v>
      </c>
      <c r="BH247" s="363">
        <v>3569</v>
      </c>
      <c r="BI247" s="364">
        <v>143155.49299999999</v>
      </c>
      <c r="BJ247" s="41">
        <v>0</v>
      </c>
      <c r="BK247" s="41">
        <v>6929.13</v>
      </c>
      <c r="BL247" s="41">
        <v>112310.37999999999</v>
      </c>
      <c r="BM247" s="41"/>
      <c r="BN247" s="41"/>
      <c r="BO247" s="41"/>
      <c r="BP247" s="9"/>
      <c r="BQ247" s="41">
        <v>16725.329999999998</v>
      </c>
      <c r="BR247" s="9"/>
      <c r="BS247" s="9"/>
      <c r="BT247" s="41">
        <v>3064</v>
      </c>
      <c r="BU247" s="7">
        <f t="shared" si="40"/>
        <v>327832.61300000001</v>
      </c>
      <c r="BV247" s="43"/>
      <c r="BW247" s="41">
        <v>1560</v>
      </c>
      <c r="BX247" s="41"/>
      <c r="BY247" s="41"/>
      <c r="BZ247" s="41"/>
      <c r="CA247" s="41">
        <v>0</v>
      </c>
      <c r="CB247" s="7">
        <f t="shared" si="49"/>
        <v>1560</v>
      </c>
      <c r="CC247" s="43"/>
      <c r="CD247" s="41">
        <v>0</v>
      </c>
      <c r="CE247" s="41"/>
      <c r="CF247" s="41"/>
      <c r="CG247" s="7">
        <f t="shared" si="50"/>
        <v>0</v>
      </c>
      <c r="CH247" s="62"/>
      <c r="CI247" s="9"/>
      <c r="CJ247" s="41"/>
      <c r="CK247" s="41"/>
      <c r="CL247" s="41"/>
      <c r="CM247" s="41"/>
      <c r="CN247" s="41"/>
      <c r="CO247" s="7">
        <f t="shared" si="43"/>
        <v>0</v>
      </c>
      <c r="CP247" s="62">
        <v>23820</v>
      </c>
      <c r="CQ247" s="41">
        <v>11266.52</v>
      </c>
      <c r="CR247" s="41"/>
      <c r="CS247" s="7">
        <f t="shared" si="44"/>
        <v>35086.520000000004</v>
      </c>
      <c r="CT247" s="43">
        <v>2125</v>
      </c>
      <c r="CU247" s="7">
        <f t="shared" si="51"/>
        <v>2125</v>
      </c>
      <c r="CV247" s="10">
        <f t="shared" si="52"/>
        <v>380135.46300000005</v>
      </c>
      <c r="CX247" s="72"/>
    </row>
    <row r="248" spans="1:102" x14ac:dyDescent="0.25">
      <c r="A248" s="319"/>
      <c r="B248" s="2" t="s">
        <v>107</v>
      </c>
      <c r="C248" s="40"/>
      <c r="D248" s="41"/>
      <c r="E248" s="43"/>
      <c r="F248" s="41">
        <v>50</v>
      </c>
      <c r="G248" s="42"/>
      <c r="H248" s="7">
        <f t="shared" si="34"/>
        <v>50</v>
      </c>
      <c r="I248" s="43">
        <v>0</v>
      </c>
      <c r="J248" s="41"/>
      <c r="K248" s="41"/>
      <c r="L248" s="41"/>
      <c r="M248" s="41"/>
      <c r="N248" s="41"/>
      <c r="O248" s="7">
        <f t="shared" si="35"/>
        <v>0</v>
      </c>
      <c r="P248" s="62"/>
      <c r="Q248" s="41">
        <v>2785.2799999999997</v>
      </c>
      <c r="R248" s="41"/>
      <c r="S248" s="41">
        <v>0</v>
      </c>
      <c r="T248" s="7">
        <f t="shared" si="48"/>
        <v>2785.2799999999997</v>
      </c>
      <c r="U248" s="43"/>
      <c r="V248" s="9">
        <v>165</v>
      </c>
      <c r="W248" s="7">
        <f t="shared" si="46"/>
        <v>165</v>
      </c>
      <c r="X248" s="43"/>
      <c r="Y248" s="9"/>
      <c r="Z248" s="9">
        <v>0</v>
      </c>
      <c r="AA248" s="9">
        <v>0</v>
      </c>
      <c r="AB248" s="9">
        <v>0</v>
      </c>
      <c r="AC248" s="9"/>
      <c r="AD248" s="41"/>
      <c r="AE248" s="9"/>
      <c r="AF248" s="9">
        <v>0</v>
      </c>
      <c r="AG248" s="9"/>
      <c r="AH248" s="9">
        <v>0</v>
      </c>
      <c r="AI248" s="9">
        <v>10080</v>
      </c>
      <c r="AJ248" s="7">
        <f t="shared" si="47"/>
        <v>10080</v>
      </c>
      <c r="AK248" s="41">
        <v>350</v>
      </c>
      <c r="AL248" s="7">
        <f t="shared" si="37"/>
        <v>350</v>
      </c>
      <c r="AM248" s="41">
        <v>0</v>
      </c>
      <c r="AN248" s="9">
        <v>0</v>
      </c>
      <c r="AO248" s="41"/>
      <c r="AP248" s="41">
        <v>0</v>
      </c>
      <c r="AQ248" s="41"/>
      <c r="AR248" s="41"/>
      <c r="AS248" s="41"/>
      <c r="AT248" s="41"/>
      <c r="AU248" s="41">
        <v>350</v>
      </c>
      <c r="AV248" s="41"/>
      <c r="AW248" s="7">
        <f t="shared" si="38"/>
        <v>350</v>
      </c>
      <c r="AX248" s="43"/>
      <c r="AY248" s="41"/>
      <c r="AZ248" s="41"/>
      <c r="BA248" s="41"/>
      <c r="BB248" s="41"/>
      <c r="BC248" s="41"/>
      <c r="BD248" s="41"/>
      <c r="BE248" s="7">
        <f t="shared" si="39"/>
        <v>0</v>
      </c>
      <c r="BF248" s="41">
        <v>40530.520000000011</v>
      </c>
      <c r="BG248" s="362">
        <v>2498.1999999999998</v>
      </c>
      <c r="BH248" s="363">
        <v>3160</v>
      </c>
      <c r="BI248" s="364">
        <v>135356.33300000001</v>
      </c>
      <c r="BJ248" s="41">
        <v>0</v>
      </c>
      <c r="BK248" s="41">
        <v>8390.18</v>
      </c>
      <c r="BL248" s="41">
        <v>108408.69999999997</v>
      </c>
      <c r="BM248" s="41"/>
      <c r="BN248" s="41"/>
      <c r="BO248" s="41"/>
      <c r="BP248" s="9"/>
      <c r="BQ248" s="41">
        <v>11218.278000000002</v>
      </c>
      <c r="BR248" s="9"/>
      <c r="BS248" s="9"/>
      <c r="BT248" s="41">
        <v>2888</v>
      </c>
      <c r="BU248" s="7">
        <f t="shared" si="40"/>
        <v>312450.21099999995</v>
      </c>
      <c r="BV248" s="43"/>
      <c r="BW248" s="41">
        <v>1530</v>
      </c>
      <c r="BX248" s="41"/>
      <c r="BY248" s="41"/>
      <c r="BZ248" s="41"/>
      <c r="CA248" s="41">
        <v>0</v>
      </c>
      <c r="CB248" s="7">
        <f t="shared" si="49"/>
        <v>1530</v>
      </c>
      <c r="CC248" s="43"/>
      <c r="CD248" s="41">
        <v>0</v>
      </c>
      <c r="CE248" s="41"/>
      <c r="CF248" s="41"/>
      <c r="CG248" s="7">
        <f t="shared" si="50"/>
        <v>0</v>
      </c>
      <c r="CH248" s="62"/>
      <c r="CI248" s="9"/>
      <c r="CJ248" s="41"/>
      <c r="CK248" s="41"/>
      <c r="CL248" s="41"/>
      <c r="CM248" s="41"/>
      <c r="CN248" s="41"/>
      <c r="CO248" s="7">
        <f t="shared" si="43"/>
        <v>0</v>
      </c>
      <c r="CP248" s="62">
        <v>27635</v>
      </c>
      <c r="CQ248" s="41">
        <v>11418.6</v>
      </c>
      <c r="CR248" s="41"/>
      <c r="CS248" s="7">
        <f t="shared" si="44"/>
        <v>39053.599999999999</v>
      </c>
      <c r="CT248" s="43">
        <v>2500</v>
      </c>
      <c r="CU248" s="7">
        <f t="shared" si="51"/>
        <v>2500</v>
      </c>
      <c r="CV248" s="10">
        <f t="shared" si="52"/>
        <v>369314.0909999999</v>
      </c>
      <c r="CX248" s="72"/>
    </row>
    <row r="249" spans="1:102" x14ac:dyDescent="0.25">
      <c r="A249" s="319"/>
      <c r="B249" s="2" t="s">
        <v>108</v>
      </c>
      <c r="C249" s="40"/>
      <c r="D249" s="41"/>
      <c r="E249" s="43"/>
      <c r="F249" s="41">
        <v>150</v>
      </c>
      <c r="G249" s="42"/>
      <c r="H249" s="7">
        <f t="shared" si="34"/>
        <v>150</v>
      </c>
      <c r="I249" s="43">
        <v>0</v>
      </c>
      <c r="J249" s="41"/>
      <c r="K249" s="41"/>
      <c r="L249" s="41"/>
      <c r="M249" s="41"/>
      <c r="N249" s="41"/>
      <c r="O249" s="7">
        <f t="shared" si="35"/>
        <v>0</v>
      </c>
      <c r="P249" s="62"/>
      <c r="Q249" s="41">
        <v>1607.1699999999998</v>
      </c>
      <c r="R249" s="41"/>
      <c r="S249" s="41">
        <v>0</v>
      </c>
      <c r="T249" s="7">
        <f t="shared" si="48"/>
        <v>1607.1699999999998</v>
      </c>
      <c r="U249" s="43"/>
      <c r="V249" s="9">
        <v>70</v>
      </c>
      <c r="W249" s="7">
        <f t="shared" si="46"/>
        <v>70</v>
      </c>
      <c r="X249" s="43"/>
      <c r="Y249" s="9"/>
      <c r="Z249" s="9">
        <v>0</v>
      </c>
      <c r="AA249" s="9">
        <v>0</v>
      </c>
      <c r="AB249" s="9">
        <v>0</v>
      </c>
      <c r="AC249" s="9"/>
      <c r="AD249" s="41"/>
      <c r="AE249" s="9"/>
      <c r="AF249" s="9">
        <v>0</v>
      </c>
      <c r="AG249" s="9"/>
      <c r="AH249" s="9">
        <v>0</v>
      </c>
      <c r="AI249" s="9">
        <v>10260</v>
      </c>
      <c r="AJ249" s="7">
        <f t="shared" si="47"/>
        <v>10260</v>
      </c>
      <c r="AK249" s="41">
        <v>575</v>
      </c>
      <c r="AL249" s="7">
        <f t="shared" si="37"/>
        <v>575</v>
      </c>
      <c r="AM249" s="41">
        <v>0</v>
      </c>
      <c r="AN249" s="9">
        <v>0</v>
      </c>
      <c r="AO249" s="41"/>
      <c r="AP249" s="41">
        <v>0</v>
      </c>
      <c r="AQ249" s="41"/>
      <c r="AR249" s="41"/>
      <c r="AS249" s="41"/>
      <c r="AT249" s="41"/>
      <c r="AU249" s="41">
        <v>775</v>
      </c>
      <c r="AV249" s="41"/>
      <c r="AW249" s="7">
        <f t="shared" si="38"/>
        <v>775</v>
      </c>
      <c r="AX249" s="43"/>
      <c r="AY249" s="41"/>
      <c r="AZ249" s="41"/>
      <c r="BA249" s="41"/>
      <c r="BB249" s="41"/>
      <c r="BC249" s="41"/>
      <c r="BD249" s="41"/>
      <c r="BE249" s="7">
        <f t="shared" si="39"/>
        <v>0</v>
      </c>
      <c r="BF249" s="41">
        <v>48704.09</v>
      </c>
      <c r="BG249" s="362">
        <v>3124</v>
      </c>
      <c r="BH249" s="363">
        <v>3544</v>
      </c>
      <c r="BI249" s="364">
        <v>162457.41800000001</v>
      </c>
      <c r="BJ249" s="41">
        <v>0</v>
      </c>
      <c r="BK249" s="41">
        <v>7989.7</v>
      </c>
      <c r="BL249" s="41">
        <v>122234.09999999999</v>
      </c>
      <c r="BM249" s="41"/>
      <c r="BN249" s="41"/>
      <c r="BO249" s="41"/>
      <c r="BP249" s="9"/>
      <c r="BQ249" s="41">
        <v>15586.46</v>
      </c>
      <c r="BR249" s="9"/>
      <c r="BS249" s="9"/>
      <c r="BT249" s="41">
        <v>2294</v>
      </c>
      <c r="BU249" s="7">
        <f t="shared" si="40"/>
        <v>365933.76800000004</v>
      </c>
      <c r="BV249" s="43"/>
      <c r="BW249" s="41">
        <v>1950</v>
      </c>
      <c r="BX249" s="41"/>
      <c r="BY249" s="41"/>
      <c r="BZ249" s="41"/>
      <c r="CA249" s="41">
        <v>0</v>
      </c>
      <c r="CB249" s="7">
        <f t="shared" si="49"/>
        <v>1950</v>
      </c>
      <c r="CC249" s="43"/>
      <c r="CD249" s="41">
        <v>0</v>
      </c>
      <c r="CE249" s="41"/>
      <c r="CF249" s="41"/>
      <c r="CG249" s="7">
        <f t="shared" si="50"/>
        <v>0</v>
      </c>
      <c r="CH249" s="62"/>
      <c r="CI249" s="9"/>
      <c r="CJ249" s="41"/>
      <c r="CK249" s="41"/>
      <c r="CL249" s="41"/>
      <c r="CM249" s="41"/>
      <c r="CN249" s="41"/>
      <c r="CO249" s="7">
        <f t="shared" si="43"/>
        <v>0</v>
      </c>
      <c r="CP249" s="62">
        <v>24100</v>
      </c>
      <c r="CQ249" s="41">
        <v>13803.06</v>
      </c>
      <c r="CR249" s="41"/>
      <c r="CS249" s="7">
        <f t="shared" si="44"/>
        <v>37903.06</v>
      </c>
      <c r="CT249" s="43">
        <v>2200</v>
      </c>
      <c r="CU249" s="7">
        <f t="shared" si="51"/>
        <v>2200</v>
      </c>
      <c r="CV249" s="10">
        <f t="shared" si="52"/>
        <v>421423.99800000002</v>
      </c>
      <c r="CX249" s="72"/>
    </row>
    <row r="250" spans="1:102" x14ac:dyDescent="0.25">
      <c r="A250" s="319"/>
      <c r="B250" s="2" t="s">
        <v>109</v>
      </c>
      <c r="C250" s="40"/>
      <c r="D250" s="41"/>
      <c r="E250" s="43"/>
      <c r="F250" s="41">
        <v>100</v>
      </c>
      <c r="G250" s="42"/>
      <c r="H250" s="7">
        <f t="shared" si="34"/>
        <v>100</v>
      </c>
      <c r="I250" s="43">
        <v>4400</v>
      </c>
      <c r="J250" s="41"/>
      <c r="K250" s="41"/>
      <c r="L250" s="41"/>
      <c r="M250" s="41"/>
      <c r="N250" s="41"/>
      <c r="O250" s="7">
        <f t="shared" si="35"/>
        <v>4400</v>
      </c>
      <c r="P250" s="62"/>
      <c r="Q250" s="41">
        <v>2605.5699999999997</v>
      </c>
      <c r="R250" s="41"/>
      <c r="S250" s="41">
        <v>0</v>
      </c>
      <c r="T250" s="7">
        <f t="shared" si="48"/>
        <v>2605.5699999999997</v>
      </c>
      <c r="U250" s="43"/>
      <c r="V250" s="9">
        <v>265</v>
      </c>
      <c r="W250" s="7">
        <f t="shared" si="46"/>
        <v>265</v>
      </c>
      <c r="X250" s="43"/>
      <c r="Y250" s="9"/>
      <c r="Z250" s="9">
        <v>0</v>
      </c>
      <c r="AA250" s="9">
        <v>0</v>
      </c>
      <c r="AB250" s="9">
        <v>0</v>
      </c>
      <c r="AC250" s="9"/>
      <c r="AD250" s="41"/>
      <c r="AE250" s="9"/>
      <c r="AF250" s="9">
        <v>0</v>
      </c>
      <c r="AG250" s="9"/>
      <c r="AH250" s="9">
        <v>0</v>
      </c>
      <c r="AI250" s="9">
        <v>10575</v>
      </c>
      <c r="AJ250" s="7">
        <f t="shared" si="47"/>
        <v>10575</v>
      </c>
      <c r="AK250" s="41">
        <v>1025</v>
      </c>
      <c r="AL250" s="7">
        <f t="shared" si="37"/>
        <v>1025</v>
      </c>
      <c r="AM250" s="41">
        <v>0</v>
      </c>
      <c r="AN250" s="9">
        <v>0</v>
      </c>
      <c r="AO250" s="41"/>
      <c r="AP250" s="41">
        <v>0</v>
      </c>
      <c r="AQ250" s="41"/>
      <c r="AR250" s="41"/>
      <c r="AS250" s="41"/>
      <c r="AT250" s="41"/>
      <c r="AU250" s="41">
        <v>850</v>
      </c>
      <c r="AV250" s="41"/>
      <c r="AW250" s="7">
        <f t="shared" si="38"/>
        <v>850</v>
      </c>
      <c r="AX250" s="43"/>
      <c r="AY250" s="41"/>
      <c r="AZ250" s="41"/>
      <c r="BA250" s="41"/>
      <c r="BB250" s="41"/>
      <c r="BC250" s="41"/>
      <c r="BD250" s="41"/>
      <c r="BE250" s="7">
        <f t="shared" si="39"/>
        <v>0</v>
      </c>
      <c r="BF250" s="41">
        <v>47421.689999999995</v>
      </c>
      <c r="BG250" s="362">
        <v>4215.6000000000004</v>
      </c>
      <c r="BH250" s="363">
        <v>4472</v>
      </c>
      <c r="BI250" s="364">
        <v>158873.13999999998</v>
      </c>
      <c r="BJ250" s="41">
        <v>0</v>
      </c>
      <c r="BK250" s="41">
        <v>8440.5579999999991</v>
      </c>
      <c r="BL250" s="41">
        <v>121316.867</v>
      </c>
      <c r="BM250" s="41"/>
      <c r="BN250" s="41"/>
      <c r="BO250" s="41"/>
      <c r="BP250" s="9"/>
      <c r="BQ250" s="41">
        <v>21950.229000000003</v>
      </c>
      <c r="BR250" s="9"/>
      <c r="BS250" s="9"/>
      <c r="BT250" s="41">
        <v>3722</v>
      </c>
      <c r="BU250" s="7">
        <f t="shared" si="40"/>
        <v>370412.08399999997</v>
      </c>
      <c r="BV250" s="43"/>
      <c r="BW250" s="41">
        <v>1710</v>
      </c>
      <c r="BX250" s="41"/>
      <c r="BY250" s="41"/>
      <c r="BZ250" s="41"/>
      <c r="CA250" s="41">
        <v>0</v>
      </c>
      <c r="CB250" s="7">
        <f t="shared" si="49"/>
        <v>1710</v>
      </c>
      <c r="CC250" s="43"/>
      <c r="CD250" s="41">
        <v>0</v>
      </c>
      <c r="CE250" s="41"/>
      <c r="CF250" s="41"/>
      <c r="CG250" s="7">
        <f t="shared" si="50"/>
        <v>0</v>
      </c>
      <c r="CH250" s="62"/>
      <c r="CI250" s="9"/>
      <c r="CJ250" s="41"/>
      <c r="CK250" s="41"/>
      <c r="CL250" s="41"/>
      <c r="CM250" s="41"/>
      <c r="CN250" s="41"/>
      <c r="CO250" s="7">
        <f t="shared" si="43"/>
        <v>0</v>
      </c>
      <c r="CP250" s="62">
        <v>24345</v>
      </c>
      <c r="CQ250" s="41">
        <v>10253.799999999999</v>
      </c>
      <c r="CR250" s="41"/>
      <c r="CS250" s="7">
        <f t="shared" si="44"/>
        <v>34598.800000000003</v>
      </c>
      <c r="CT250" s="43">
        <v>2450</v>
      </c>
      <c r="CU250" s="7">
        <f t="shared" ref="CU250:CU273" si="53">+CT250</f>
        <v>2450</v>
      </c>
      <c r="CV250" s="10">
        <f t="shared" ref="CV250:CV273" si="54">+H250+O250+T250+W250+AJ250+AL250+AW250+BE250+BU250+CB250+CG250+CO250+CS250+CU250</f>
        <v>428991.45399999997</v>
      </c>
      <c r="CX250" s="72"/>
    </row>
    <row r="251" spans="1:102" x14ac:dyDescent="0.25">
      <c r="A251" s="319"/>
      <c r="B251" s="2" t="s">
        <v>110</v>
      </c>
      <c r="C251" s="40"/>
      <c r="D251" s="41"/>
      <c r="E251" s="43"/>
      <c r="F251" s="41">
        <v>100</v>
      </c>
      <c r="G251" s="42"/>
      <c r="H251" s="7">
        <f t="shared" si="34"/>
        <v>100</v>
      </c>
      <c r="I251" s="43">
        <v>2840</v>
      </c>
      <c r="J251" s="41"/>
      <c r="K251" s="41"/>
      <c r="L251" s="41"/>
      <c r="M251" s="41"/>
      <c r="N251" s="41"/>
      <c r="O251" s="7">
        <f t="shared" si="35"/>
        <v>2840</v>
      </c>
      <c r="P251" s="62"/>
      <c r="Q251" s="41">
        <v>3052</v>
      </c>
      <c r="R251" s="41"/>
      <c r="S251" s="41">
        <v>0</v>
      </c>
      <c r="T251" s="7">
        <f t="shared" si="48"/>
        <v>3052</v>
      </c>
      <c r="U251" s="43"/>
      <c r="V251" s="9">
        <v>270</v>
      </c>
      <c r="W251" s="7">
        <f t="shared" si="46"/>
        <v>270</v>
      </c>
      <c r="X251" s="43"/>
      <c r="Y251" s="9"/>
      <c r="Z251" s="9">
        <v>0</v>
      </c>
      <c r="AA251" s="9">
        <v>0</v>
      </c>
      <c r="AB251" s="9">
        <v>0</v>
      </c>
      <c r="AC251" s="9"/>
      <c r="AD251" s="41"/>
      <c r="AE251" s="9"/>
      <c r="AF251" s="9">
        <v>0</v>
      </c>
      <c r="AG251" s="9"/>
      <c r="AH251" s="9">
        <v>0</v>
      </c>
      <c r="AI251" s="9">
        <v>9900</v>
      </c>
      <c r="AJ251" s="7">
        <f t="shared" si="47"/>
        <v>9900</v>
      </c>
      <c r="AK251" s="41">
        <v>575</v>
      </c>
      <c r="AL251" s="7">
        <f t="shared" si="37"/>
        <v>575</v>
      </c>
      <c r="AM251" s="41">
        <v>0</v>
      </c>
      <c r="AN251" s="9">
        <v>0</v>
      </c>
      <c r="AO251" s="41"/>
      <c r="AP251" s="41">
        <v>0</v>
      </c>
      <c r="AQ251" s="41"/>
      <c r="AR251" s="41"/>
      <c r="AS251" s="41"/>
      <c r="AT251" s="41"/>
      <c r="AU251" s="41">
        <v>525</v>
      </c>
      <c r="AV251" s="41"/>
      <c r="AW251" s="7">
        <f t="shared" si="38"/>
        <v>525</v>
      </c>
      <c r="AX251" s="43"/>
      <c r="AY251" s="41"/>
      <c r="AZ251" s="41"/>
      <c r="BA251" s="41"/>
      <c r="BB251" s="41"/>
      <c r="BC251" s="41"/>
      <c r="BD251" s="41"/>
      <c r="BE251" s="7">
        <f t="shared" si="39"/>
        <v>0</v>
      </c>
      <c r="BF251" s="41">
        <v>50784</v>
      </c>
      <c r="BG251" s="362">
        <v>3817</v>
      </c>
      <c r="BH251" s="363">
        <v>5959</v>
      </c>
      <c r="BI251" s="364">
        <v>150667</v>
      </c>
      <c r="BJ251" s="41">
        <v>0</v>
      </c>
      <c r="BK251" s="41">
        <v>9349</v>
      </c>
      <c r="BL251" s="41">
        <v>113548</v>
      </c>
      <c r="BM251" s="41"/>
      <c r="BN251" s="41"/>
      <c r="BO251" s="41"/>
      <c r="BP251" s="9"/>
      <c r="BQ251" s="41">
        <v>29916</v>
      </c>
      <c r="BR251" s="9"/>
      <c r="BS251" s="9"/>
      <c r="BT251" s="41">
        <v>2424</v>
      </c>
      <c r="BU251" s="7">
        <f t="shared" si="40"/>
        <v>366464</v>
      </c>
      <c r="BV251" s="43"/>
      <c r="BW251" s="41">
        <v>2430</v>
      </c>
      <c r="BX251" s="41"/>
      <c r="BY251" s="41"/>
      <c r="BZ251" s="41"/>
      <c r="CA251" s="41">
        <v>0</v>
      </c>
      <c r="CB251" s="7">
        <f t="shared" si="49"/>
        <v>2430</v>
      </c>
      <c r="CC251" s="43"/>
      <c r="CD251" s="41">
        <v>0</v>
      </c>
      <c r="CE251" s="41"/>
      <c r="CF251" s="41"/>
      <c r="CG251" s="7">
        <f t="shared" si="50"/>
        <v>0</v>
      </c>
      <c r="CH251" s="62"/>
      <c r="CI251" s="9"/>
      <c r="CJ251" s="41"/>
      <c r="CK251" s="41"/>
      <c r="CL251" s="41"/>
      <c r="CM251" s="41"/>
      <c r="CN251" s="41"/>
      <c r="CO251" s="7">
        <f t="shared" si="43"/>
        <v>0</v>
      </c>
      <c r="CP251" s="62">
        <v>26464</v>
      </c>
      <c r="CQ251" s="41">
        <v>15372</v>
      </c>
      <c r="CR251" s="41"/>
      <c r="CS251" s="7">
        <f t="shared" si="44"/>
        <v>41836</v>
      </c>
      <c r="CT251" s="43">
        <v>2700</v>
      </c>
      <c r="CU251" s="7">
        <f t="shared" si="53"/>
        <v>2700</v>
      </c>
      <c r="CV251" s="10">
        <f t="shared" si="54"/>
        <v>430692</v>
      </c>
      <c r="CX251" s="72"/>
    </row>
    <row r="252" spans="1:102" x14ac:dyDescent="0.25">
      <c r="A252" s="319"/>
      <c r="B252" s="2" t="s">
        <v>111</v>
      </c>
      <c r="C252" s="40"/>
      <c r="D252" s="41"/>
      <c r="E252" s="43"/>
      <c r="F252" s="41">
        <v>50</v>
      </c>
      <c r="G252" s="42"/>
      <c r="H252" s="7">
        <f t="shared" si="34"/>
        <v>50</v>
      </c>
      <c r="I252" s="43">
        <v>0</v>
      </c>
      <c r="J252" s="41"/>
      <c r="K252" s="41"/>
      <c r="L252" s="41"/>
      <c r="M252" s="41"/>
      <c r="N252" s="41"/>
      <c r="O252" s="7">
        <f t="shared" si="35"/>
        <v>0</v>
      </c>
      <c r="P252" s="62"/>
      <c r="Q252" s="41">
        <v>2875.9700000000003</v>
      </c>
      <c r="R252" s="41"/>
      <c r="S252" s="41">
        <v>0</v>
      </c>
      <c r="T252" s="7">
        <f t="shared" si="48"/>
        <v>2875.9700000000003</v>
      </c>
      <c r="U252" s="43"/>
      <c r="V252" s="9">
        <v>55</v>
      </c>
      <c r="W252" s="7">
        <f t="shared" si="46"/>
        <v>55</v>
      </c>
      <c r="X252" s="43"/>
      <c r="Y252" s="9"/>
      <c r="Z252" s="9">
        <v>0</v>
      </c>
      <c r="AA252" s="9">
        <v>0</v>
      </c>
      <c r="AB252" s="9">
        <v>0</v>
      </c>
      <c r="AC252" s="9"/>
      <c r="AD252" s="41"/>
      <c r="AE252" s="9"/>
      <c r="AF252" s="9">
        <v>0</v>
      </c>
      <c r="AG252" s="9"/>
      <c r="AH252" s="9">
        <v>0</v>
      </c>
      <c r="AI252" s="9">
        <v>9270</v>
      </c>
      <c r="AJ252" s="7">
        <f t="shared" si="47"/>
        <v>9270</v>
      </c>
      <c r="AK252" s="41">
        <v>150</v>
      </c>
      <c r="AL252" s="7">
        <f t="shared" si="37"/>
        <v>150</v>
      </c>
      <c r="AM252" s="41">
        <v>0</v>
      </c>
      <c r="AN252" s="9">
        <v>0</v>
      </c>
      <c r="AO252" s="41"/>
      <c r="AP252" s="41">
        <v>0</v>
      </c>
      <c r="AQ252" s="41"/>
      <c r="AR252" s="41"/>
      <c r="AS252" s="41"/>
      <c r="AT252" s="41"/>
      <c r="AU252" s="41">
        <v>200</v>
      </c>
      <c r="AV252" s="41"/>
      <c r="AW252" s="7">
        <f t="shared" si="38"/>
        <v>200</v>
      </c>
      <c r="AX252" s="43"/>
      <c r="AY252" s="41"/>
      <c r="AZ252" s="41"/>
      <c r="BA252" s="41"/>
      <c r="BB252" s="41"/>
      <c r="BC252" s="41"/>
      <c r="BD252" s="41"/>
      <c r="BE252" s="7">
        <f t="shared" si="39"/>
        <v>0</v>
      </c>
      <c r="BF252" s="41">
        <v>45980.950000000012</v>
      </c>
      <c r="BG252" s="362">
        <v>3418.8</v>
      </c>
      <c r="BH252" s="363">
        <v>7440</v>
      </c>
      <c r="BI252" s="364">
        <v>147987.011</v>
      </c>
      <c r="BJ252" s="41">
        <v>0</v>
      </c>
      <c r="BK252" s="41">
        <v>9434.6810000000005</v>
      </c>
      <c r="BL252" s="41">
        <v>104879.72</v>
      </c>
      <c r="BM252" s="41"/>
      <c r="BN252" s="41"/>
      <c r="BO252" s="41"/>
      <c r="BP252" s="9"/>
      <c r="BQ252" s="41">
        <v>28736.083000000002</v>
      </c>
      <c r="BR252" s="9"/>
      <c r="BS252" s="9"/>
      <c r="BT252" s="41">
        <v>1922</v>
      </c>
      <c r="BU252" s="7">
        <f t="shared" si="40"/>
        <v>349799.245</v>
      </c>
      <c r="BV252" s="43"/>
      <c r="BW252" s="41">
        <v>360</v>
      </c>
      <c r="BX252" s="41"/>
      <c r="BY252" s="41"/>
      <c r="BZ252" s="41"/>
      <c r="CA252" s="41">
        <v>0</v>
      </c>
      <c r="CB252" s="7">
        <f t="shared" si="49"/>
        <v>360</v>
      </c>
      <c r="CC252" s="43"/>
      <c r="CD252" s="41">
        <v>0</v>
      </c>
      <c r="CE252" s="41"/>
      <c r="CF252" s="41"/>
      <c r="CG252" s="7">
        <f t="shared" si="50"/>
        <v>0</v>
      </c>
      <c r="CH252" s="62"/>
      <c r="CI252" s="9"/>
      <c r="CJ252" s="41"/>
      <c r="CK252" s="41"/>
      <c r="CL252" s="41"/>
      <c r="CM252" s="41"/>
      <c r="CN252" s="41"/>
      <c r="CO252" s="7">
        <f t="shared" si="43"/>
        <v>0</v>
      </c>
      <c r="CP252" s="62">
        <v>25382</v>
      </c>
      <c r="CQ252" s="41">
        <v>13369.986000000001</v>
      </c>
      <c r="CR252" s="41"/>
      <c r="CS252" s="7">
        <f t="shared" si="44"/>
        <v>38751.986000000004</v>
      </c>
      <c r="CT252" s="43">
        <v>2600</v>
      </c>
      <c r="CU252" s="7">
        <f t="shared" si="53"/>
        <v>2600</v>
      </c>
      <c r="CV252" s="10">
        <f t="shared" si="54"/>
        <v>404112.201</v>
      </c>
      <c r="CX252" s="72"/>
    </row>
    <row r="253" spans="1:102" ht="15.75" thickBot="1" x14ac:dyDescent="0.3">
      <c r="A253" s="319"/>
      <c r="B253" s="236" t="s">
        <v>112</v>
      </c>
      <c r="C253" s="231"/>
      <c r="D253" s="64"/>
      <c r="E253" s="237"/>
      <c r="F253" s="45">
        <v>250</v>
      </c>
      <c r="G253" s="238"/>
      <c r="H253" s="66">
        <f t="shared" si="34"/>
        <v>250</v>
      </c>
      <c r="I253" s="237">
        <v>-1</v>
      </c>
      <c r="J253" s="64"/>
      <c r="K253" s="64"/>
      <c r="L253" s="64"/>
      <c r="M253" s="64"/>
      <c r="N253" s="64"/>
      <c r="O253" s="66">
        <f t="shared" si="35"/>
        <v>-1</v>
      </c>
      <c r="P253" s="239"/>
      <c r="Q253" s="45">
        <v>2855.37</v>
      </c>
      <c r="R253" s="45"/>
      <c r="S253" s="45">
        <v>0</v>
      </c>
      <c r="T253" s="66">
        <f t="shared" si="48"/>
        <v>2855.37</v>
      </c>
      <c r="U253" s="237"/>
      <c r="V253" s="65">
        <v>170</v>
      </c>
      <c r="W253" s="66">
        <f t="shared" si="46"/>
        <v>170</v>
      </c>
      <c r="X253" s="237"/>
      <c r="Y253" s="65"/>
      <c r="Z253" s="65">
        <v>0</v>
      </c>
      <c r="AA253" s="65">
        <v>0</v>
      </c>
      <c r="AB253" s="65">
        <v>0</v>
      </c>
      <c r="AC253" s="65"/>
      <c r="AD253" s="64"/>
      <c r="AE253" s="65"/>
      <c r="AF253" s="65">
        <v>0</v>
      </c>
      <c r="AG253" s="65"/>
      <c r="AH253" s="65">
        <v>0</v>
      </c>
      <c r="AI253" s="13">
        <v>9945</v>
      </c>
      <c r="AJ253" s="11">
        <f t="shared" si="47"/>
        <v>9945</v>
      </c>
      <c r="AK253" s="45">
        <v>225</v>
      </c>
      <c r="AL253" s="66">
        <f t="shared" si="37"/>
        <v>225</v>
      </c>
      <c r="AM253" s="64">
        <v>0</v>
      </c>
      <c r="AN253" s="65">
        <v>0</v>
      </c>
      <c r="AO253" s="64"/>
      <c r="AP253" s="64">
        <v>0</v>
      </c>
      <c r="AQ253" s="64"/>
      <c r="AR253" s="64"/>
      <c r="AS253" s="64"/>
      <c r="AT253" s="64"/>
      <c r="AU253" s="64">
        <v>525</v>
      </c>
      <c r="AV253" s="64"/>
      <c r="AW253" s="66">
        <f t="shared" si="38"/>
        <v>525</v>
      </c>
      <c r="AX253" s="237"/>
      <c r="AY253" s="64"/>
      <c r="AZ253" s="64"/>
      <c r="BA253" s="64"/>
      <c r="BB253" s="64"/>
      <c r="BC253" s="64"/>
      <c r="BD253" s="64"/>
      <c r="BE253" s="66">
        <f t="shared" si="39"/>
        <v>0</v>
      </c>
      <c r="BF253" s="64">
        <v>47117.41</v>
      </c>
      <c r="BG253" s="368">
        <v>3773</v>
      </c>
      <c r="BH253" s="369">
        <v>2953</v>
      </c>
      <c r="BI253" s="370">
        <v>142010.85800000001</v>
      </c>
      <c r="BJ253" s="64">
        <v>0</v>
      </c>
      <c r="BK253" s="64">
        <v>7116.05</v>
      </c>
      <c r="BL253" s="64">
        <v>97833.680000000022</v>
      </c>
      <c r="BM253" s="64"/>
      <c r="BN253" s="64"/>
      <c r="BO253" s="64"/>
      <c r="BP253" s="65"/>
      <c r="BQ253" s="64">
        <v>22079.798999999999</v>
      </c>
      <c r="BR253" s="65"/>
      <c r="BS253" s="65"/>
      <c r="BT253" s="64">
        <v>1928</v>
      </c>
      <c r="BU253" s="66">
        <f t="shared" si="40"/>
        <v>324811.79700000002</v>
      </c>
      <c r="BV253" s="237"/>
      <c r="BW253" s="64">
        <v>0</v>
      </c>
      <c r="BX253" s="64"/>
      <c r="BY253" s="64"/>
      <c r="BZ253" s="64"/>
      <c r="CA253" s="64">
        <v>0</v>
      </c>
      <c r="CB253" s="66">
        <f t="shared" si="49"/>
        <v>0</v>
      </c>
      <c r="CC253" s="237"/>
      <c r="CD253" s="64">
        <v>0</v>
      </c>
      <c r="CE253" s="64"/>
      <c r="CF253" s="64"/>
      <c r="CG253" s="66">
        <f t="shared" si="50"/>
        <v>0</v>
      </c>
      <c r="CH253" s="239"/>
      <c r="CI253" s="65"/>
      <c r="CJ253" s="64"/>
      <c r="CK253" s="64"/>
      <c r="CL253" s="64"/>
      <c r="CM253" s="64"/>
      <c r="CN253" s="64"/>
      <c r="CO253" s="66">
        <f t="shared" si="43"/>
        <v>0</v>
      </c>
      <c r="CP253" s="239">
        <v>25945</v>
      </c>
      <c r="CQ253" s="64">
        <v>13664.334000000001</v>
      </c>
      <c r="CR253" s="64"/>
      <c r="CS253" s="66">
        <f t="shared" si="44"/>
        <v>39609.334000000003</v>
      </c>
      <c r="CT253" s="237">
        <v>2225</v>
      </c>
      <c r="CU253" s="66">
        <f t="shared" si="53"/>
        <v>2225</v>
      </c>
      <c r="CV253" s="240">
        <f t="shared" si="54"/>
        <v>380615.50100000005</v>
      </c>
      <c r="CX253" s="72"/>
    </row>
    <row r="254" spans="1:102" x14ac:dyDescent="0.25">
      <c r="A254" s="318">
        <v>2017</v>
      </c>
      <c r="B254" s="33" t="s">
        <v>101</v>
      </c>
      <c r="C254" s="34"/>
      <c r="D254" s="35"/>
      <c r="E254" s="52"/>
      <c r="F254" s="35">
        <v>100</v>
      </c>
      <c r="G254" s="36"/>
      <c r="H254" s="20">
        <f>SUM(C254:G254)</f>
        <v>100</v>
      </c>
      <c r="I254" s="52">
        <v>0</v>
      </c>
      <c r="J254" s="35"/>
      <c r="K254" s="35"/>
      <c r="L254" s="35"/>
      <c r="M254" s="35"/>
      <c r="N254" s="35"/>
      <c r="O254" s="20">
        <f>SUM(I254:N254)</f>
        <v>0</v>
      </c>
      <c r="P254" s="61"/>
      <c r="Q254" s="35">
        <v>1988</v>
      </c>
      <c r="R254" s="35"/>
      <c r="S254" s="35">
        <v>0</v>
      </c>
      <c r="T254" s="20">
        <f>SUM(P254:S254)</f>
        <v>1988</v>
      </c>
      <c r="U254" s="52"/>
      <c r="V254" s="22">
        <v>55</v>
      </c>
      <c r="W254" s="20">
        <f>+V254+U254</f>
        <v>55</v>
      </c>
      <c r="X254" s="52"/>
      <c r="Y254" s="22"/>
      <c r="Z254" s="22">
        <v>0</v>
      </c>
      <c r="AA254" s="22">
        <v>0</v>
      </c>
      <c r="AB254" s="22">
        <v>0</v>
      </c>
      <c r="AC254" s="22"/>
      <c r="AD254" s="35"/>
      <c r="AE254" s="22"/>
      <c r="AF254" s="22">
        <v>0</v>
      </c>
      <c r="AG254" s="22"/>
      <c r="AH254" s="22">
        <v>0</v>
      </c>
      <c r="AI254" s="22">
        <v>7110</v>
      </c>
      <c r="AJ254" s="20">
        <f>SUM(X254:AI254)</f>
        <v>7110</v>
      </c>
      <c r="AK254" s="35">
        <v>375</v>
      </c>
      <c r="AL254" s="20">
        <f>+AK254</f>
        <v>375</v>
      </c>
      <c r="AM254" s="35">
        <v>0</v>
      </c>
      <c r="AN254" s="22">
        <v>0</v>
      </c>
      <c r="AO254" s="35"/>
      <c r="AP254" s="35">
        <v>0</v>
      </c>
      <c r="AQ254" s="35"/>
      <c r="AR254" s="35"/>
      <c r="AS254" s="35"/>
      <c r="AT254" s="35"/>
      <c r="AU254" s="35">
        <v>375</v>
      </c>
      <c r="AV254" s="35"/>
      <c r="AW254" s="20">
        <f>SUM(AM254:AV254)</f>
        <v>375</v>
      </c>
      <c r="AX254" s="52"/>
      <c r="AY254" s="35"/>
      <c r="AZ254" s="35"/>
      <c r="BA254" s="35"/>
      <c r="BB254" s="35"/>
      <c r="BC254" s="35"/>
      <c r="BD254" s="35"/>
      <c r="BE254" s="20">
        <f>SUM(AX254:BD254)</f>
        <v>0</v>
      </c>
      <c r="BF254" s="35">
        <v>46641</v>
      </c>
      <c r="BG254" s="359">
        <v>4763</v>
      </c>
      <c r="BH254" s="360">
        <v>4389</v>
      </c>
      <c r="BI254" s="361">
        <v>139458</v>
      </c>
      <c r="BJ254" s="35">
        <v>0</v>
      </c>
      <c r="BK254" s="35">
        <v>7295</v>
      </c>
      <c r="BL254" s="35">
        <v>112953</v>
      </c>
      <c r="BM254" s="35"/>
      <c r="BN254" s="35"/>
      <c r="BO254" s="35"/>
      <c r="BP254" s="22"/>
      <c r="BQ254" s="35">
        <v>27174</v>
      </c>
      <c r="BR254" s="22"/>
      <c r="BS254" s="22"/>
      <c r="BT254" s="35">
        <v>3572</v>
      </c>
      <c r="BU254" s="20">
        <f>SUM(BF254:BT254)</f>
        <v>346245</v>
      </c>
      <c r="BV254" s="52"/>
      <c r="BW254" s="35">
        <v>0</v>
      </c>
      <c r="BX254" s="35"/>
      <c r="BY254" s="35"/>
      <c r="BZ254" s="35"/>
      <c r="CA254" s="35">
        <v>0</v>
      </c>
      <c r="CB254" s="20">
        <f t="shared" si="49"/>
        <v>0</v>
      </c>
      <c r="CC254" s="52"/>
      <c r="CD254" s="35">
        <v>0</v>
      </c>
      <c r="CE254" s="35"/>
      <c r="CF254" s="35"/>
      <c r="CG254" s="20">
        <f t="shared" si="50"/>
        <v>0</v>
      </c>
      <c r="CH254" s="61"/>
      <c r="CI254" s="22"/>
      <c r="CJ254" s="35"/>
      <c r="CK254" s="35"/>
      <c r="CL254" s="35"/>
      <c r="CM254" s="35"/>
      <c r="CN254" s="35"/>
      <c r="CO254" s="20">
        <f t="shared" si="43"/>
        <v>0</v>
      </c>
      <c r="CP254" s="61">
        <v>27483</v>
      </c>
      <c r="CQ254" s="35">
        <v>9896</v>
      </c>
      <c r="CR254" s="35"/>
      <c r="CS254" s="20">
        <f t="shared" si="44"/>
        <v>37379</v>
      </c>
      <c r="CT254" s="52">
        <v>2075</v>
      </c>
      <c r="CU254" s="20">
        <f t="shared" si="53"/>
        <v>2075</v>
      </c>
      <c r="CV254" s="23">
        <f>+H254+O254+T254+W254+AJ254+AL254+AW254+BE254+BU254+CB254+CG254+CO254+CS254+CU254</f>
        <v>395702</v>
      </c>
      <c r="CX254" s="72"/>
    </row>
    <row r="255" spans="1:102" x14ac:dyDescent="0.25">
      <c r="A255" s="319"/>
      <c r="B255" s="2" t="s">
        <v>102</v>
      </c>
      <c r="C255" s="40"/>
      <c r="D255" s="41"/>
      <c r="E255" s="43"/>
      <c r="F255" s="41">
        <v>0</v>
      </c>
      <c r="G255" s="42"/>
      <c r="H255" s="7">
        <f>SUM(C255:G255)</f>
        <v>0</v>
      </c>
      <c r="I255" s="43">
        <v>0</v>
      </c>
      <c r="J255" s="41"/>
      <c r="K255" s="41"/>
      <c r="L255" s="41"/>
      <c r="M255" s="41"/>
      <c r="N255" s="41"/>
      <c r="O255" s="7">
        <f>SUM(I255:N255)</f>
        <v>0</v>
      </c>
      <c r="P255" s="62"/>
      <c r="Q255" s="41">
        <v>1817</v>
      </c>
      <c r="R255" s="41"/>
      <c r="S255" s="41">
        <v>0</v>
      </c>
      <c r="T255" s="7">
        <f>SUM(P255:S255)</f>
        <v>1817</v>
      </c>
      <c r="U255" s="43"/>
      <c r="V255" s="9">
        <v>170</v>
      </c>
      <c r="W255" s="7">
        <f>+V255+U255</f>
        <v>170</v>
      </c>
      <c r="X255" s="43"/>
      <c r="Y255" s="9"/>
      <c r="Z255" s="9">
        <v>0</v>
      </c>
      <c r="AA255" s="9">
        <v>0</v>
      </c>
      <c r="AB255" s="9">
        <v>0</v>
      </c>
      <c r="AC255" s="9"/>
      <c r="AD255" s="41"/>
      <c r="AE255" s="9"/>
      <c r="AF255" s="9">
        <v>0</v>
      </c>
      <c r="AG255" s="9"/>
      <c r="AH255" s="9">
        <v>0</v>
      </c>
      <c r="AI255" s="9">
        <v>9675</v>
      </c>
      <c r="AJ255" s="7">
        <f>SUM(X255:AI255)</f>
        <v>9675</v>
      </c>
      <c r="AK255" s="41">
        <v>800</v>
      </c>
      <c r="AL255" s="7">
        <f>+AK255</f>
        <v>800</v>
      </c>
      <c r="AM255" s="41">
        <v>0</v>
      </c>
      <c r="AN255" s="9">
        <v>0</v>
      </c>
      <c r="AO255" s="41"/>
      <c r="AP255" s="41">
        <v>0</v>
      </c>
      <c r="AQ255" s="41"/>
      <c r="AR255" s="41"/>
      <c r="AS255" s="41"/>
      <c r="AT255" s="41"/>
      <c r="AU255" s="41">
        <v>825</v>
      </c>
      <c r="AV255" s="41"/>
      <c r="AW255" s="7">
        <f>SUM(AM255:AV255)</f>
        <v>825</v>
      </c>
      <c r="AX255" s="43"/>
      <c r="AY255" s="41"/>
      <c r="AZ255" s="41"/>
      <c r="BA255" s="41"/>
      <c r="BB255" s="41"/>
      <c r="BC255" s="41"/>
      <c r="BD255" s="41"/>
      <c r="BE255" s="7">
        <f>SUM(AX255:BD255)</f>
        <v>0</v>
      </c>
      <c r="BF255" s="41">
        <v>51446</v>
      </c>
      <c r="BG255" s="362">
        <v>3452</v>
      </c>
      <c r="BH255" s="363">
        <v>5113</v>
      </c>
      <c r="BI255" s="364">
        <v>130823</v>
      </c>
      <c r="BJ255" s="41">
        <v>0</v>
      </c>
      <c r="BK255" s="41">
        <v>8114</v>
      </c>
      <c r="BL255" s="41">
        <v>115580</v>
      </c>
      <c r="BM255" s="41"/>
      <c r="BN255" s="41"/>
      <c r="BO255" s="41"/>
      <c r="BP255" s="9"/>
      <c r="BQ255" s="41">
        <v>23540</v>
      </c>
      <c r="BR255" s="9"/>
      <c r="BS255" s="9"/>
      <c r="BT255" s="41">
        <v>3640</v>
      </c>
      <c r="BU255" s="7">
        <f>SUM(BF255:BT255)</f>
        <v>341708</v>
      </c>
      <c r="BV255" s="43"/>
      <c r="BW255" s="41">
        <v>0</v>
      </c>
      <c r="BX255" s="41"/>
      <c r="BY255" s="41"/>
      <c r="BZ255" s="41"/>
      <c r="CA255" s="41">
        <v>0</v>
      </c>
      <c r="CB255" s="7">
        <f t="shared" si="49"/>
        <v>0</v>
      </c>
      <c r="CC255" s="43"/>
      <c r="CD255" s="41">
        <v>0</v>
      </c>
      <c r="CE255" s="41"/>
      <c r="CF255" s="41"/>
      <c r="CG255" s="7">
        <f t="shared" si="50"/>
        <v>0</v>
      </c>
      <c r="CH255" s="62"/>
      <c r="CI255" s="9"/>
      <c r="CJ255" s="41"/>
      <c r="CK255" s="41"/>
      <c r="CL255" s="41"/>
      <c r="CM255" s="41"/>
      <c r="CN255" s="41"/>
      <c r="CO255" s="7">
        <f t="shared" si="43"/>
        <v>0</v>
      </c>
      <c r="CP255" s="62">
        <v>22780</v>
      </c>
      <c r="CQ255" s="41">
        <v>12555</v>
      </c>
      <c r="CR255" s="41"/>
      <c r="CS255" s="7">
        <f t="shared" si="44"/>
        <v>35335</v>
      </c>
      <c r="CT255" s="43">
        <v>2100</v>
      </c>
      <c r="CU255" s="7">
        <f t="shared" si="53"/>
        <v>2100</v>
      </c>
      <c r="CV255" s="10">
        <f t="shared" si="54"/>
        <v>392430</v>
      </c>
      <c r="CX255" s="72"/>
    </row>
    <row r="256" spans="1:102" x14ac:dyDescent="0.25">
      <c r="A256" s="319"/>
      <c r="B256" s="2" t="s">
        <v>103</v>
      </c>
      <c r="C256" s="40"/>
      <c r="D256" s="41"/>
      <c r="E256" s="43"/>
      <c r="F256" s="41">
        <v>50</v>
      </c>
      <c r="G256" s="42"/>
      <c r="H256" s="7">
        <f t="shared" ref="H256:H273" si="55">SUM(C256:G256)</f>
        <v>50</v>
      </c>
      <c r="I256" s="43">
        <v>0</v>
      </c>
      <c r="J256" s="41"/>
      <c r="K256" s="41"/>
      <c r="L256" s="41"/>
      <c r="M256" s="41"/>
      <c r="N256" s="41"/>
      <c r="O256" s="7">
        <f t="shared" ref="O256:O273" si="56">SUM(I256:N256)</f>
        <v>0</v>
      </c>
      <c r="P256" s="62"/>
      <c r="Q256" s="41">
        <v>2044</v>
      </c>
      <c r="R256" s="41"/>
      <c r="S256" s="41">
        <v>0</v>
      </c>
      <c r="T256" s="7">
        <f t="shared" ref="T256:T273" si="57">SUM(P256:S256)</f>
        <v>2044</v>
      </c>
      <c r="U256" s="43"/>
      <c r="V256" s="9">
        <v>85</v>
      </c>
      <c r="W256" s="7">
        <f t="shared" ref="W256:W273" si="58">+V256+U256</f>
        <v>85</v>
      </c>
      <c r="X256" s="43"/>
      <c r="Y256" s="9"/>
      <c r="Z256" s="9">
        <v>0</v>
      </c>
      <c r="AA256" s="9">
        <v>0</v>
      </c>
      <c r="AB256" s="9">
        <v>0</v>
      </c>
      <c r="AC256" s="9"/>
      <c r="AD256" s="41"/>
      <c r="AE256" s="9"/>
      <c r="AF256" s="9">
        <v>0</v>
      </c>
      <c r="AG256" s="9"/>
      <c r="AH256" s="9">
        <v>0</v>
      </c>
      <c r="AI256" s="9">
        <v>9684</v>
      </c>
      <c r="AJ256" s="7">
        <f t="shared" ref="AJ256:AJ273" si="59">SUM(X256:AI256)</f>
        <v>9684</v>
      </c>
      <c r="AK256" s="41">
        <v>900</v>
      </c>
      <c r="AL256" s="7">
        <f t="shared" ref="AL256:AL273" si="60">+AK256</f>
        <v>900</v>
      </c>
      <c r="AM256" s="41">
        <v>0</v>
      </c>
      <c r="AN256" s="9">
        <v>0</v>
      </c>
      <c r="AO256" s="41"/>
      <c r="AP256" s="41">
        <v>0</v>
      </c>
      <c r="AQ256" s="41"/>
      <c r="AR256" s="41"/>
      <c r="AS256" s="41"/>
      <c r="AT256" s="41"/>
      <c r="AU256" s="41">
        <v>750</v>
      </c>
      <c r="AV256" s="41"/>
      <c r="AW256" s="7">
        <f t="shared" ref="AW256:AW273" si="61">SUM(AM256:AV256)</f>
        <v>750</v>
      </c>
      <c r="AX256" s="43"/>
      <c r="AY256" s="41"/>
      <c r="AZ256" s="41"/>
      <c r="BA256" s="41"/>
      <c r="BB256" s="41"/>
      <c r="BC256" s="41"/>
      <c r="BD256" s="41"/>
      <c r="BE256" s="7">
        <f t="shared" ref="BE256:BE273" si="62">SUM(AX256:BD256)</f>
        <v>0</v>
      </c>
      <c r="BF256" s="41">
        <v>52297</v>
      </c>
      <c r="BG256" s="362">
        <v>3021</v>
      </c>
      <c r="BH256" s="363">
        <v>3144</v>
      </c>
      <c r="BI256" s="364">
        <v>155116</v>
      </c>
      <c r="BJ256" s="41">
        <v>0</v>
      </c>
      <c r="BK256" s="41">
        <v>9623</v>
      </c>
      <c r="BL256" s="41">
        <v>123432</v>
      </c>
      <c r="BM256" s="41"/>
      <c r="BN256" s="41"/>
      <c r="BO256" s="41"/>
      <c r="BP256" s="9"/>
      <c r="BQ256" s="41">
        <v>29520</v>
      </c>
      <c r="BR256" s="9"/>
      <c r="BS256" s="9"/>
      <c r="BT256" s="41">
        <v>3664</v>
      </c>
      <c r="BU256" s="7">
        <f t="shared" ref="BU256:BU273" si="63">SUM(BF256:BT256)</f>
        <v>379817</v>
      </c>
      <c r="BV256" s="43"/>
      <c r="BW256" s="41">
        <v>0</v>
      </c>
      <c r="BX256" s="41"/>
      <c r="BY256" s="41"/>
      <c r="BZ256" s="41"/>
      <c r="CA256" s="41">
        <v>0</v>
      </c>
      <c r="CB256" s="7">
        <f t="shared" ref="CB256:CB273" si="64">SUM(BV256:CA256)</f>
        <v>0</v>
      </c>
      <c r="CC256" s="43"/>
      <c r="CD256" s="41">
        <v>0</v>
      </c>
      <c r="CE256" s="41"/>
      <c r="CF256" s="41"/>
      <c r="CG256" s="7">
        <f t="shared" si="50"/>
        <v>0</v>
      </c>
      <c r="CH256" s="62"/>
      <c r="CI256" s="9"/>
      <c r="CJ256" s="41"/>
      <c r="CK256" s="41"/>
      <c r="CL256" s="41"/>
      <c r="CM256" s="41"/>
      <c r="CN256" s="41"/>
      <c r="CO256" s="7">
        <f t="shared" si="43"/>
        <v>0</v>
      </c>
      <c r="CP256" s="62">
        <v>27125</v>
      </c>
      <c r="CQ256" s="41">
        <v>14831</v>
      </c>
      <c r="CR256" s="41"/>
      <c r="CS256" s="7">
        <f t="shared" si="44"/>
        <v>41956</v>
      </c>
      <c r="CT256" s="43">
        <v>1775</v>
      </c>
      <c r="CU256" s="7">
        <f t="shared" si="53"/>
        <v>1775</v>
      </c>
      <c r="CV256" s="10">
        <f t="shared" si="54"/>
        <v>437061</v>
      </c>
      <c r="CX256" s="72"/>
    </row>
    <row r="257" spans="1:102" x14ac:dyDescent="0.25">
      <c r="A257" s="319"/>
      <c r="B257" s="2" t="s">
        <v>104</v>
      </c>
      <c r="C257" s="40"/>
      <c r="D257" s="41"/>
      <c r="E257" s="43"/>
      <c r="F257" s="41">
        <v>0</v>
      </c>
      <c r="G257" s="42"/>
      <c r="H257" s="7">
        <f t="shared" si="55"/>
        <v>0</v>
      </c>
      <c r="I257" s="43">
        <v>0</v>
      </c>
      <c r="J257" s="41"/>
      <c r="K257" s="41"/>
      <c r="L257" s="41"/>
      <c r="M257" s="41"/>
      <c r="N257" s="41"/>
      <c r="O257" s="7">
        <f t="shared" si="56"/>
        <v>0</v>
      </c>
      <c r="P257" s="62"/>
      <c r="Q257" s="41">
        <v>2141</v>
      </c>
      <c r="R257" s="41"/>
      <c r="S257" s="41">
        <v>0</v>
      </c>
      <c r="T257" s="7">
        <f t="shared" si="57"/>
        <v>2141</v>
      </c>
      <c r="U257" s="43"/>
      <c r="V257" s="9">
        <v>0</v>
      </c>
      <c r="W257" s="7">
        <f t="shared" si="58"/>
        <v>0</v>
      </c>
      <c r="X257" s="43"/>
      <c r="Y257" s="9"/>
      <c r="Z257" s="9">
        <v>0</v>
      </c>
      <c r="AA257" s="9">
        <v>0</v>
      </c>
      <c r="AB257" s="9">
        <v>0</v>
      </c>
      <c r="AC257" s="9"/>
      <c r="AD257" s="41"/>
      <c r="AE257" s="9"/>
      <c r="AF257" s="9">
        <v>0</v>
      </c>
      <c r="AG257" s="9"/>
      <c r="AH257" s="9">
        <v>0</v>
      </c>
      <c r="AI257" s="9">
        <v>7155</v>
      </c>
      <c r="AJ257" s="7">
        <f t="shared" si="59"/>
        <v>7155</v>
      </c>
      <c r="AK257" s="41">
        <v>675</v>
      </c>
      <c r="AL257" s="7">
        <f t="shared" si="60"/>
        <v>675</v>
      </c>
      <c r="AM257" s="41">
        <v>0</v>
      </c>
      <c r="AN257" s="9">
        <v>0</v>
      </c>
      <c r="AO257" s="41"/>
      <c r="AP257" s="41">
        <v>0</v>
      </c>
      <c r="AQ257" s="41"/>
      <c r="AR257" s="41"/>
      <c r="AS257" s="41"/>
      <c r="AT257" s="41"/>
      <c r="AU257" s="41">
        <v>875</v>
      </c>
      <c r="AV257" s="41"/>
      <c r="AW257" s="7">
        <f t="shared" si="61"/>
        <v>875</v>
      </c>
      <c r="AX257" s="43"/>
      <c r="AY257" s="41"/>
      <c r="AZ257" s="41"/>
      <c r="BA257" s="41"/>
      <c r="BB257" s="41"/>
      <c r="BC257" s="41"/>
      <c r="BD257" s="41"/>
      <c r="BE257" s="7">
        <f t="shared" si="62"/>
        <v>0</v>
      </c>
      <c r="BF257" s="41">
        <v>46422</v>
      </c>
      <c r="BG257" s="362">
        <v>3183</v>
      </c>
      <c r="BH257" s="363">
        <v>2802</v>
      </c>
      <c r="BI257" s="364">
        <v>134806</v>
      </c>
      <c r="BJ257" s="41">
        <v>0</v>
      </c>
      <c r="BK257" s="41">
        <v>7157</v>
      </c>
      <c r="BL257" s="41">
        <v>115388</v>
      </c>
      <c r="BM257" s="41"/>
      <c r="BN257" s="41"/>
      <c r="BO257" s="41"/>
      <c r="BP257" s="9"/>
      <c r="BQ257" s="41">
        <v>21768</v>
      </c>
      <c r="BR257" s="9"/>
      <c r="BS257" s="9"/>
      <c r="BT257" s="41">
        <v>4172</v>
      </c>
      <c r="BU257" s="7">
        <f t="shared" si="63"/>
        <v>335698</v>
      </c>
      <c r="BV257" s="43"/>
      <c r="BW257" s="41">
        <v>0</v>
      </c>
      <c r="BX257" s="41"/>
      <c r="BY257" s="41"/>
      <c r="BZ257" s="41"/>
      <c r="CA257" s="41">
        <v>0</v>
      </c>
      <c r="CB257" s="7">
        <f t="shared" si="64"/>
        <v>0</v>
      </c>
      <c r="CC257" s="43"/>
      <c r="CD257" s="41">
        <v>0</v>
      </c>
      <c r="CE257" s="41"/>
      <c r="CF257" s="41"/>
      <c r="CG257" s="7">
        <f t="shared" si="50"/>
        <v>0</v>
      </c>
      <c r="CH257" s="62"/>
      <c r="CI257" s="9"/>
      <c r="CJ257" s="41"/>
      <c r="CK257" s="41"/>
      <c r="CL257" s="41"/>
      <c r="CM257" s="41"/>
      <c r="CN257" s="41"/>
      <c r="CO257" s="7">
        <f t="shared" si="43"/>
        <v>0</v>
      </c>
      <c r="CP257" s="62">
        <v>28822</v>
      </c>
      <c r="CQ257" s="41">
        <v>15351</v>
      </c>
      <c r="CR257" s="41"/>
      <c r="CS257" s="7">
        <f t="shared" si="44"/>
        <v>44173</v>
      </c>
      <c r="CT257" s="43">
        <v>2100</v>
      </c>
      <c r="CU257" s="7">
        <f t="shared" si="53"/>
        <v>2100</v>
      </c>
      <c r="CV257" s="10">
        <f t="shared" si="54"/>
        <v>392817</v>
      </c>
      <c r="CX257" s="72"/>
    </row>
    <row r="258" spans="1:102" x14ac:dyDescent="0.25">
      <c r="A258" s="319"/>
      <c r="B258" s="2" t="s">
        <v>105</v>
      </c>
      <c r="C258" s="40"/>
      <c r="D258" s="41"/>
      <c r="E258" s="43"/>
      <c r="F258" s="41">
        <v>0</v>
      </c>
      <c r="G258" s="42"/>
      <c r="H258" s="7">
        <f t="shared" si="55"/>
        <v>0</v>
      </c>
      <c r="I258" s="43">
        <v>0</v>
      </c>
      <c r="J258" s="41"/>
      <c r="K258" s="41"/>
      <c r="L258" s="41"/>
      <c r="M258" s="41"/>
      <c r="N258" s="41"/>
      <c r="O258" s="7">
        <f t="shared" si="56"/>
        <v>0</v>
      </c>
      <c r="P258" s="62"/>
      <c r="Q258" s="41">
        <v>1271</v>
      </c>
      <c r="R258" s="41"/>
      <c r="S258" s="41">
        <v>0</v>
      </c>
      <c r="T258" s="7">
        <f t="shared" si="57"/>
        <v>1271</v>
      </c>
      <c r="U258" s="43"/>
      <c r="V258" s="9">
        <v>170</v>
      </c>
      <c r="W258" s="7">
        <f t="shared" si="58"/>
        <v>170</v>
      </c>
      <c r="X258" s="43"/>
      <c r="Y258" s="9"/>
      <c r="Z258" s="9">
        <v>0</v>
      </c>
      <c r="AA258" s="9">
        <v>0</v>
      </c>
      <c r="AB258" s="9">
        <v>0</v>
      </c>
      <c r="AC258" s="9"/>
      <c r="AD258" s="41"/>
      <c r="AE258" s="9"/>
      <c r="AF258" s="9">
        <v>0</v>
      </c>
      <c r="AG258" s="9"/>
      <c r="AH258" s="9">
        <v>0</v>
      </c>
      <c r="AI258" s="9">
        <v>10170</v>
      </c>
      <c r="AJ258" s="7">
        <f t="shared" si="59"/>
        <v>10170</v>
      </c>
      <c r="AK258" s="41">
        <v>875</v>
      </c>
      <c r="AL258" s="7">
        <f t="shared" si="60"/>
        <v>875</v>
      </c>
      <c r="AM258" s="41">
        <v>0</v>
      </c>
      <c r="AN258" s="9">
        <v>0</v>
      </c>
      <c r="AO258" s="41"/>
      <c r="AP258" s="41">
        <v>0</v>
      </c>
      <c r="AQ258" s="41"/>
      <c r="AR258" s="41"/>
      <c r="AS258" s="41"/>
      <c r="AT258" s="41"/>
      <c r="AU258" s="41">
        <v>925</v>
      </c>
      <c r="AV258" s="41"/>
      <c r="AW258" s="7">
        <f t="shared" si="61"/>
        <v>925</v>
      </c>
      <c r="AX258" s="43"/>
      <c r="AY258" s="41"/>
      <c r="AZ258" s="41"/>
      <c r="BA258" s="41"/>
      <c r="BB258" s="41"/>
      <c r="BC258" s="41"/>
      <c r="BD258" s="41"/>
      <c r="BE258" s="7">
        <f t="shared" si="62"/>
        <v>0</v>
      </c>
      <c r="BF258" s="41">
        <v>55713</v>
      </c>
      <c r="BG258" s="362">
        <v>3695</v>
      </c>
      <c r="BH258" s="363">
        <v>5088</v>
      </c>
      <c r="BI258" s="364">
        <v>145247</v>
      </c>
      <c r="BJ258" s="41">
        <v>0</v>
      </c>
      <c r="BK258" s="41">
        <v>7896</v>
      </c>
      <c r="BL258" s="41">
        <v>131564</v>
      </c>
      <c r="BM258" s="41"/>
      <c r="BN258" s="41"/>
      <c r="BO258" s="41"/>
      <c r="BP258" s="9"/>
      <c r="BQ258" s="41">
        <v>23581</v>
      </c>
      <c r="BR258" s="9"/>
      <c r="BS258" s="9"/>
      <c r="BT258" s="41">
        <v>3558</v>
      </c>
      <c r="BU258" s="7">
        <f t="shared" si="63"/>
        <v>376342</v>
      </c>
      <c r="BV258" s="43"/>
      <c r="BW258" s="41">
        <v>0</v>
      </c>
      <c r="BX258" s="41"/>
      <c r="BY258" s="41"/>
      <c r="BZ258" s="41"/>
      <c r="CA258" s="41">
        <v>0</v>
      </c>
      <c r="CB258" s="7">
        <f t="shared" si="64"/>
        <v>0</v>
      </c>
      <c r="CC258" s="43"/>
      <c r="CD258" s="41">
        <v>0</v>
      </c>
      <c r="CE258" s="41"/>
      <c r="CF258" s="41"/>
      <c r="CG258" s="7">
        <f t="shared" si="50"/>
        <v>0</v>
      </c>
      <c r="CH258" s="62"/>
      <c r="CI258" s="9"/>
      <c r="CJ258" s="41"/>
      <c r="CK258" s="41"/>
      <c r="CL258" s="41"/>
      <c r="CM258" s="41"/>
      <c r="CN258" s="41"/>
      <c r="CO258" s="7">
        <f t="shared" si="43"/>
        <v>0</v>
      </c>
      <c r="CP258" s="62">
        <v>29055</v>
      </c>
      <c r="CQ258" s="41">
        <v>14335</v>
      </c>
      <c r="CR258" s="41"/>
      <c r="CS258" s="7">
        <f t="shared" si="44"/>
        <v>43390</v>
      </c>
      <c r="CT258" s="43">
        <v>1975</v>
      </c>
      <c r="CU258" s="7">
        <f t="shared" si="53"/>
        <v>1975</v>
      </c>
      <c r="CV258" s="10">
        <f t="shared" si="54"/>
        <v>435118</v>
      </c>
      <c r="CX258" s="72"/>
    </row>
    <row r="259" spans="1:102" x14ac:dyDescent="0.25">
      <c r="A259" s="319"/>
      <c r="B259" s="2" t="s">
        <v>106</v>
      </c>
      <c r="C259" s="40"/>
      <c r="D259" s="41"/>
      <c r="E259" s="43"/>
      <c r="F259" s="41">
        <v>0</v>
      </c>
      <c r="G259" s="42"/>
      <c r="H259" s="7">
        <f t="shared" si="55"/>
        <v>0</v>
      </c>
      <c r="I259" s="43">
        <v>0</v>
      </c>
      <c r="J259" s="41"/>
      <c r="K259" s="41"/>
      <c r="L259" s="41"/>
      <c r="M259" s="41"/>
      <c r="N259" s="41"/>
      <c r="O259" s="7">
        <f t="shared" si="56"/>
        <v>0</v>
      </c>
      <c r="P259" s="62"/>
      <c r="Q259" s="41">
        <v>2712</v>
      </c>
      <c r="R259" s="41"/>
      <c r="S259" s="41">
        <v>0</v>
      </c>
      <c r="T259" s="7">
        <f t="shared" si="57"/>
        <v>2712</v>
      </c>
      <c r="U259" s="43"/>
      <c r="V259" s="9">
        <v>35</v>
      </c>
      <c r="W259" s="7">
        <f t="shared" si="58"/>
        <v>35</v>
      </c>
      <c r="X259" s="43"/>
      <c r="Y259" s="9"/>
      <c r="Z259" s="9">
        <v>0</v>
      </c>
      <c r="AA259" s="9">
        <v>0</v>
      </c>
      <c r="AB259" s="9">
        <v>0</v>
      </c>
      <c r="AC259" s="9"/>
      <c r="AD259" s="41"/>
      <c r="AE259" s="9"/>
      <c r="AF259" s="9">
        <v>0</v>
      </c>
      <c r="AG259" s="9"/>
      <c r="AH259" s="9">
        <v>0</v>
      </c>
      <c r="AI259" s="9">
        <v>9450</v>
      </c>
      <c r="AJ259" s="7">
        <f t="shared" si="59"/>
        <v>9450</v>
      </c>
      <c r="AK259" s="41">
        <v>750</v>
      </c>
      <c r="AL259" s="7">
        <f t="shared" si="60"/>
        <v>750</v>
      </c>
      <c r="AM259" s="41">
        <v>0</v>
      </c>
      <c r="AN259" s="9">
        <v>0</v>
      </c>
      <c r="AO259" s="41"/>
      <c r="AP259" s="41">
        <v>0</v>
      </c>
      <c r="AQ259" s="41"/>
      <c r="AR259" s="41"/>
      <c r="AS259" s="41"/>
      <c r="AT259" s="41"/>
      <c r="AU259" s="41">
        <v>750</v>
      </c>
      <c r="AV259" s="41"/>
      <c r="AW259" s="7">
        <f t="shared" si="61"/>
        <v>750</v>
      </c>
      <c r="AX259" s="43"/>
      <c r="AY259" s="41"/>
      <c r="AZ259" s="41"/>
      <c r="BA259" s="41"/>
      <c r="BB259" s="41"/>
      <c r="BC259" s="41"/>
      <c r="BD259" s="41"/>
      <c r="BE259" s="7">
        <f t="shared" si="62"/>
        <v>0</v>
      </c>
      <c r="BF259" s="41">
        <v>42739</v>
      </c>
      <c r="BG259" s="362">
        <v>2352</v>
      </c>
      <c r="BH259" s="363">
        <v>5513</v>
      </c>
      <c r="BI259" s="364">
        <v>136635</v>
      </c>
      <c r="BJ259" s="41">
        <v>0</v>
      </c>
      <c r="BK259" s="41">
        <v>5121</v>
      </c>
      <c r="BL259" s="41">
        <v>129638</v>
      </c>
      <c r="BM259" s="41"/>
      <c r="BN259" s="41"/>
      <c r="BO259" s="41"/>
      <c r="BP259" s="9"/>
      <c r="BQ259" s="41">
        <v>22786</v>
      </c>
      <c r="BR259" s="9"/>
      <c r="BS259" s="9"/>
      <c r="BT259" s="41">
        <v>4078</v>
      </c>
      <c r="BU259" s="7">
        <f t="shared" si="63"/>
        <v>348862</v>
      </c>
      <c r="BV259" s="43"/>
      <c r="BW259" s="41">
        <v>0</v>
      </c>
      <c r="BX259" s="41"/>
      <c r="BY259" s="41"/>
      <c r="BZ259" s="41"/>
      <c r="CA259" s="41">
        <v>0</v>
      </c>
      <c r="CB259" s="7">
        <f t="shared" si="64"/>
        <v>0</v>
      </c>
      <c r="CC259" s="43"/>
      <c r="CD259" s="41">
        <v>0</v>
      </c>
      <c r="CE259" s="41"/>
      <c r="CF259" s="41"/>
      <c r="CG259" s="7">
        <f t="shared" si="50"/>
        <v>0</v>
      </c>
      <c r="CH259" s="62"/>
      <c r="CI259" s="9"/>
      <c r="CJ259" s="41"/>
      <c r="CK259" s="41"/>
      <c r="CL259" s="41"/>
      <c r="CM259" s="41"/>
      <c r="CN259" s="41"/>
      <c r="CO259" s="7">
        <f t="shared" si="43"/>
        <v>0</v>
      </c>
      <c r="CP259" s="62">
        <v>26921</v>
      </c>
      <c r="CQ259" s="41">
        <v>11049</v>
      </c>
      <c r="CR259" s="41"/>
      <c r="CS259" s="7">
        <f t="shared" si="44"/>
        <v>37970</v>
      </c>
      <c r="CT259" s="43">
        <v>2050</v>
      </c>
      <c r="CU259" s="7">
        <f t="shared" si="53"/>
        <v>2050</v>
      </c>
      <c r="CV259" s="10">
        <f t="shared" si="54"/>
        <v>402579</v>
      </c>
      <c r="CX259" s="72"/>
    </row>
    <row r="260" spans="1:102" x14ac:dyDescent="0.25">
      <c r="A260" s="319"/>
      <c r="B260" s="2" t="s">
        <v>107</v>
      </c>
      <c r="C260" s="40"/>
      <c r="D260" s="41"/>
      <c r="E260" s="43"/>
      <c r="F260" s="41">
        <v>0</v>
      </c>
      <c r="G260" s="42"/>
      <c r="H260" s="7">
        <f t="shared" si="55"/>
        <v>0</v>
      </c>
      <c r="I260" s="43">
        <v>0</v>
      </c>
      <c r="J260" s="41"/>
      <c r="K260" s="41"/>
      <c r="L260" s="41"/>
      <c r="M260" s="41"/>
      <c r="N260" s="41"/>
      <c r="O260" s="7">
        <f t="shared" si="56"/>
        <v>0</v>
      </c>
      <c r="P260" s="62"/>
      <c r="Q260" s="41">
        <v>2469</v>
      </c>
      <c r="R260" s="41"/>
      <c r="S260" s="41">
        <v>0</v>
      </c>
      <c r="T260" s="7">
        <f t="shared" si="57"/>
        <v>2469</v>
      </c>
      <c r="U260" s="43"/>
      <c r="V260" s="9">
        <v>35</v>
      </c>
      <c r="W260" s="7">
        <f t="shared" si="58"/>
        <v>35</v>
      </c>
      <c r="X260" s="43"/>
      <c r="Y260" s="9"/>
      <c r="Z260" s="9">
        <v>0</v>
      </c>
      <c r="AA260" s="9">
        <v>0</v>
      </c>
      <c r="AB260" s="9">
        <v>0</v>
      </c>
      <c r="AC260" s="9"/>
      <c r="AD260" s="41"/>
      <c r="AE260" s="9"/>
      <c r="AF260" s="9">
        <v>0</v>
      </c>
      <c r="AG260" s="9"/>
      <c r="AH260" s="9">
        <v>0</v>
      </c>
      <c r="AI260" s="9">
        <v>7380</v>
      </c>
      <c r="AJ260" s="7">
        <f t="shared" si="59"/>
        <v>7380</v>
      </c>
      <c r="AK260" s="41">
        <v>275</v>
      </c>
      <c r="AL260" s="7">
        <f t="shared" si="60"/>
        <v>275</v>
      </c>
      <c r="AM260" s="41">
        <v>0</v>
      </c>
      <c r="AN260" s="9">
        <v>0</v>
      </c>
      <c r="AO260" s="41"/>
      <c r="AP260" s="41">
        <v>0</v>
      </c>
      <c r="AQ260" s="41"/>
      <c r="AR260" s="41"/>
      <c r="AS260" s="41"/>
      <c r="AT260" s="41"/>
      <c r="AU260" s="41">
        <v>275</v>
      </c>
      <c r="AV260" s="41"/>
      <c r="AW260" s="7">
        <f t="shared" si="61"/>
        <v>275</v>
      </c>
      <c r="AX260" s="43"/>
      <c r="AY260" s="41"/>
      <c r="AZ260" s="41"/>
      <c r="BA260" s="41"/>
      <c r="BB260" s="41"/>
      <c r="BC260" s="41"/>
      <c r="BD260" s="41"/>
      <c r="BE260" s="7">
        <f t="shared" si="62"/>
        <v>0</v>
      </c>
      <c r="BF260" s="41">
        <v>50441</v>
      </c>
      <c r="BG260" s="362">
        <v>2040</v>
      </c>
      <c r="BH260" s="363">
        <v>4193</v>
      </c>
      <c r="BI260" s="364">
        <v>145625</v>
      </c>
      <c r="BJ260" s="41">
        <v>0</v>
      </c>
      <c r="BK260" s="41">
        <v>6439</v>
      </c>
      <c r="BL260" s="41">
        <v>125648</v>
      </c>
      <c r="BM260" s="41"/>
      <c r="BN260" s="41"/>
      <c r="BO260" s="41"/>
      <c r="BP260" s="9"/>
      <c r="BQ260" s="41">
        <v>25097</v>
      </c>
      <c r="BR260" s="9"/>
      <c r="BS260" s="9"/>
      <c r="BT260" s="41">
        <v>1860</v>
      </c>
      <c r="BU260" s="7">
        <f t="shared" si="63"/>
        <v>361343</v>
      </c>
      <c r="BV260" s="43"/>
      <c r="BW260" s="41">
        <v>0</v>
      </c>
      <c r="BX260" s="41"/>
      <c r="BY260" s="41"/>
      <c r="BZ260" s="41"/>
      <c r="CA260" s="41">
        <v>0</v>
      </c>
      <c r="CB260" s="7">
        <f t="shared" si="64"/>
        <v>0</v>
      </c>
      <c r="CC260" s="43"/>
      <c r="CD260" s="41">
        <v>0</v>
      </c>
      <c r="CE260" s="41"/>
      <c r="CF260" s="41"/>
      <c r="CG260" s="7">
        <f t="shared" si="50"/>
        <v>0</v>
      </c>
      <c r="CH260" s="62"/>
      <c r="CI260" s="9"/>
      <c r="CJ260" s="41"/>
      <c r="CK260" s="41"/>
      <c r="CL260" s="41"/>
      <c r="CM260" s="41"/>
      <c r="CN260" s="41"/>
      <c r="CO260" s="7">
        <f t="shared" si="43"/>
        <v>0</v>
      </c>
      <c r="CP260" s="62">
        <v>25435</v>
      </c>
      <c r="CQ260" s="41">
        <v>11862</v>
      </c>
      <c r="CR260" s="41"/>
      <c r="CS260" s="7">
        <f t="shared" si="44"/>
        <v>37297</v>
      </c>
      <c r="CT260" s="43">
        <v>2350</v>
      </c>
      <c r="CU260" s="7">
        <f t="shared" si="53"/>
        <v>2350</v>
      </c>
      <c r="CV260" s="10">
        <f t="shared" si="54"/>
        <v>411424</v>
      </c>
      <c r="CX260" s="72"/>
    </row>
    <row r="261" spans="1:102" x14ac:dyDescent="0.25">
      <c r="A261" s="319"/>
      <c r="B261" s="2" t="s">
        <v>108</v>
      </c>
      <c r="C261" s="40"/>
      <c r="D261" s="41"/>
      <c r="E261" s="43"/>
      <c r="F261" s="41">
        <v>200</v>
      </c>
      <c r="G261" s="42"/>
      <c r="H261" s="7">
        <f t="shared" si="55"/>
        <v>200</v>
      </c>
      <c r="I261" s="43">
        <v>0</v>
      </c>
      <c r="J261" s="41"/>
      <c r="K261" s="41"/>
      <c r="L261" s="41"/>
      <c r="M261" s="41"/>
      <c r="N261" s="41"/>
      <c r="O261" s="7">
        <f t="shared" si="56"/>
        <v>0</v>
      </c>
      <c r="P261" s="62"/>
      <c r="Q261" s="41">
        <v>2284</v>
      </c>
      <c r="R261" s="41"/>
      <c r="S261" s="41">
        <v>0</v>
      </c>
      <c r="T261" s="7">
        <f t="shared" si="57"/>
        <v>2284</v>
      </c>
      <c r="U261" s="43"/>
      <c r="V261" s="9">
        <v>0</v>
      </c>
      <c r="W261" s="7">
        <f t="shared" si="58"/>
        <v>0</v>
      </c>
      <c r="X261" s="43"/>
      <c r="Y261" s="9"/>
      <c r="Z261" s="9">
        <v>0</v>
      </c>
      <c r="AA261" s="9">
        <v>0</v>
      </c>
      <c r="AB261" s="9">
        <v>0</v>
      </c>
      <c r="AC261" s="9"/>
      <c r="AD261" s="41"/>
      <c r="AE261" s="9"/>
      <c r="AF261" s="9">
        <v>0</v>
      </c>
      <c r="AG261" s="9"/>
      <c r="AH261" s="9">
        <v>0</v>
      </c>
      <c r="AI261" s="9">
        <v>9180</v>
      </c>
      <c r="AJ261" s="7">
        <f t="shared" si="59"/>
        <v>9180</v>
      </c>
      <c r="AK261" s="41">
        <v>675</v>
      </c>
      <c r="AL261" s="7">
        <f t="shared" si="60"/>
        <v>675</v>
      </c>
      <c r="AM261" s="41">
        <v>0</v>
      </c>
      <c r="AN261" s="9">
        <v>0</v>
      </c>
      <c r="AO261" s="41"/>
      <c r="AP261" s="41">
        <v>0</v>
      </c>
      <c r="AQ261" s="41"/>
      <c r="AR261" s="41"/>
      <c r="AS261" s="41"/>
      <c r="AT261" s="41"/>
      <c r="AU261" s="41">
        <v>675</v>
      </c>
      <c r="AV261" s="41"/>
      <c r="AW261" s="7">
        <f t="shared" si="61"/>
        <v>675</v>
      </c>
      <c r="AX261" s="43"/>
      <c r="AY261" s="41"/>
      <c r="AZ261" s="41"/>
      <c r="BA261" s="41"/>
      <c r="BB261" s="41"/>
      <c r="BC261" s="41"/>
      <c r="BD261" s="41"/>
      <c r="BE261" s="7">
        <f t="shared" si="62"/>
        <v>0</v>
      </c>
      <c r="BF261" s="41">
        <v>34941</v>
      </c>
      <c r="BG261" s="362">
        <v>1602</v>
      </c>
      <c r="BH261" s="363">
        <v>3344</v>
      </c>
      <c r="BI261" s="364">
        <v>141595</v>
      </c>
      <c r="BJ261" s="41">
        <v>0</v>
      </c>
      <c r="BK261" s="41">
        <v>8026</v>
      </c>
      <c r="BL261" s="41">
        <v>117592</v>
      </c>
      <c r="BM261" s="41"/>
      <c r="BN261" s="41"/>
      <c r="BO261" s="41"/>
      <c r="BP261" s="9"/>
      <c r="BQ261" s="41">
        <v>30228</v>
      </c>
      <c r="BR261" s="9"/>
      <c r="BS261" s="9"/>
      <c r="BT261" s="41">
        <v>1604</v>
      </c>
      <c r="BU261" s="7">
        <f t="shared" si="63"/>
        <v>338932</v>
      </c>
      <c r="BV261" s="43"/>
      <c r="BW261" s="41">
        <v>0</v>
      </c>
      <c r="BX261" s="41"/>
      <c r="BY261" s="41"/>
      <c r="BZ261" s="41"/>
      <c r="CA261" s="41">
        <v>0</v>
      </c>
      <c r="CB261" s="7">
        <f t="shared" si="64"/>
        <v>0</v>
      </c>
      <c r="CC261" s="43"/>
      <c r="CD261" s="41">
        <v>0</v>
      </c>
      <c r="CE261" s="41"/>
      <c r="CF261" s="41"/>
      <c r="CG261" s="7">
        <f t="shared" si="50"/>
        <v>0</v>
      </c>
      <c r="CH261" s="62"/>
      <c r="CI261" s="9"/>
      <c r="CJ261" s="41"/>
      <c r="CK261" s="41"/>
      <c r="CL261" s="41"/>
      <c r="CM261" s="41"/>
      <c r="CN261" s="41"/>
      <c r="CO261" s="7">
        <f t="shared" si="43"/>
        <v>0</v>
      </c>
      <c r="CP261" s="62">
        <v>20705</v>
      </c>
      <c r="CQ261" s="41">
        <v>6098</v>
      </c>
      <c r="CR261" s="41"/>
      <c r="CS261" s="7">
        <f t="shared" si="44"/>
        <v>26803</v>
      </c>
      <c r="CT261" s="43">
        <v>2075</v>
      </c>
      <c r="CU261" s="7">
        <f t="shared" si="53"/>
        <v>2075</v>
      </c>
      <c r="CV261" s="10">
        <f t="shared" si="54"/>
        <v>380824</v>
      </c>
      <c r="CX261" s="72"/>
    </row>
    <row r="262" spans="1:102" x14ac:dyDescent="0.25">
      <c r="A262" s="319"/>
      <c r="B262" s="2" t="s">
        <v>109</v>
      </c>
      <c r="C262" s="40"/>
      <c r="D262" s="41"/>
      <c r="E262" s="43"/>
      <c r="F262" s="41">
        <v>0</v>
      </c>
      <c r="G262" s="42"/>
      <c r="H262" s="7">
        <f t="shared" si="55"/>
        <v>0</v>
      </c>
      <c r="I262" s="43">
        <v>0</v>
      </c>
      <c r="J262" s="41"/>
      <c r="K262" s="41"/>
      <c r="L262" s="41"/>
      <c r="M262" s="41"/>
      <c r="N262" s="41"/>
      <c r="O262" s="7">
        <f t="shared" si="56"/>
        <v>0</v>
      </c>
      <c r="P262" s="62"/>
      <c r="Q262" s="41">
        <v>2327</v>
      </c>
      <c r="R262" s="41"/>
      <c r="S262" s="41">
        <v>0</v>
      </c>
      <c r="T262" s="7">
        <f t="shared" si="57"/>
        <v>2327</v>
      </c>
      <c r="U262" s="43"/>
      <c r="V262" s="9">
        <v>135</v>
      </c>
      <c r="W262" s="7">
        <f t="shared" si="58"/>
        <v>135</v>
      </c>
      <c r="X262" s="43"/>
      <c r="Y262" s="9"/>
      <c r="Z262" s="9">
        <v>0</v>
      </c>
      <c r="AA262" s="9">
        <v>0</v>
      </c>
      <c r="AB262" s="9">
        <v>0</v>
      </c>
      <c r="AC262" s="9"/>
      <c r="AD262" s="41"/>
      <c r="AE262" s="9"/>
      <c r="AF262" s="9">
        <v>0</v>
      </c>
      <c r="AG262" s="9"/>
      <c r="AH262" s="9">
        <v>0</v>
      </c>
      <c r="AI262" s="9">
        <v>10215</v>
      </c>
      <c r="AJ262" s="7">
        <f t="shared" si="59"/>
        <v>10215</v>
      </c>
      <c r="AK262" s="41">
        <v>775</v>
      </c>
      <c r="AL262" s="7">
        <f t="shared" si="60"/>
        <v>775</v>
      </c>
      <c r="AM262" s="41">
        <v>0</v>
      </c>
      <c r="AN262" s="9">
        <v>0</v>
      </c>
      <c r="AO262" s="41"/>
      <c r="AP262" s="41">
        <v>0</v>
      </c>
      <c r="AQ262" s="41"/>
      <c r="AR262" s="41"/>
      <c r="AS262" s="41"/>
      <c r="AT262" s="41"/>
      <c r="AU262" s="41">
        <v>675</v>
      </c>
      <c r="AV262" s="41"/>
      <c r="AW262" s="7">
        <f t="shared" si="61"/>
        <v>675</v>
      </c>
      <c r="AX262" s="43"/>
      <c r="AY262" s="41"/>
      <c r="AZ262" s="41"/>
      <c r="BA262" s="41"/>
      <c r="BB262" s="41"/>
      <c r="BC262" s="41"/>
      <c r="BD262" s="41"/>
      <c r="BE262" s="7">
        <f t="shared" si="62"/>
        <v>0</v>
      </c>
      <c r="BF262" s="41">
        <v>53147</v>
      </c>
      <c r="BG262" s="362">
        <v>2585</v>
      </c>
      <c r="BH262" s="363">
        <v>3080</v>
      </c>
      <c r="BI262" s="364">
        <v>167586</v>
      </c>
      <c r="BJ262" s="41">
        <v>0</v>
      </c>
      <c r="BK262" s="41">
        <v>5744</v>
      </c>
      <c r="BL262" s="41">
        <v>128781</v>
      </c>
      <c r="BM262" s="41"/>
      <c r="BN262" s="41"/>
      <c r="BO262" s="41"/>
      <c r="BP262" s="9"/>
      <c r="BQ262" s="41">
        <v>25200</v>
      </c>
      <c r="BR262" s="9"/>
      <c r="BS262" s="9"/>
      <c r="BT262" s="41">
        <v>1426</v>
      </c>
      <c r="BU262" s="7">
        <f t="shared" si="63"/>
        <v>387549</v>
      </c>
      <c r="BV262" s="43"/>
      <c r="BW262" s="41">
        <v>0</v>
      </c>
      <c r="BX262" s="41"/>
      <c r="BY262" s="41"/>
      <c r="BZ262" s="41"/>
      <c r="CA262" s="41">
        <v>0</v>
      </c>
      <c r="CB262" s="7">
        <f t="shared" si="64"/>
        <v>0</v>
      </c>
      <c r="CC262" s="43"/>
      <c r="CD262" s="41">
        <v>0</v>
      </c>
      <c r="CE262" s="41"/>
      <c r="CF262" s="41"/>
      <c r="CG262" s="7">
        <f t="shared" si="50"/>
        <v>0</v>
      </c>
      <c r="CH262" s="62"/>
      <c r="CI262" s="9"/>
      <c r="CJ262" s="41"/>
      <c r="CK262" s="41"/>
      <c r="CL262" s="41"/>
      <c r="CM262" s="41"/>
      <c r="CN262" s="41"/>
      <c r="CO262" s="7">
        <f t="shared" si="43"/>
        <v>0</v>
      </c>
      <c r="CP262" s="62">
        <v>23610</v>
      </c>
      <c r="CQ262" s="41">
        <v>12393</v>
      </c>
      <c r="CR262" s="41"/>
      <c r="CS262" s="7">
        <f t="shared" si="44"/>
        <v>36003</v>
      </c>
      <c r="CT262" s="43">
        <v>2675</v>
      </c>
      <c r="CU262" s="7">
        <f t="shared" si="53"/>
        <v>2675</v>
      </c>
      <c r="CV262" s="10">
        <f t="shared" si="54"/>
        <v>440354</v>
      </c>
      <c r="CX262" s="72"/>
    </row>
    <row r="263" spans="1:102" x14ac:dyDescent="0.25">
      <c r="A263" s="319"/>
      <c r="B263" s="2" t="s">
        <v>110</v>
      </c>
      <c r="C263" s="40"/>
      <c r="D263" s="41"/>
      <c r="E263" s="43"/>
      <c r="F263" s="41">
        <v>50</v>
      </c>
      <c r="G263" s="42"/>
      <c r="H263" s="7">
        <f t="shared" si="55"/>
        <v>50</v>
      </c>
      <c r="I263" s="43">
        <v>0</v>
      </c>
      <c r="J263" s="41"/>
      <c r="K263" s="41"/>
      <c r="L263" s="41"/>
      <c r="M263" s="41"/>
      <c r="N263" s="41"/>
      <c r="O263" s="7">
        <f t="shared" si="56"/>
        <v>0</v>
      </c>
      <c r="P263" s="62"/>
      <c r="Q263" s="41">
        <v>1552</v>
      </c>
      <c r="R263" s="41"/>
      <c r="S263" s="41">
        <v>0</v>
      </c>
      <c r="T263" s="7">
        <f t="shared" si="57"/>
        <v>1552</v>
      </c>
      <c r="U263" s="43"/>
      <c r="V263" s="9">
        <v>445</v>
      </c>
      <c r="W263" s="7">
        <f t="shared" si="58"/>
        <v>445</v>
      </c>
      <c r="X263" s="43"/>
      <c r="Y263" s="9"/>
      <c r="Z263" s="9">
        <v>0</v>
      </c>
      <c r="AA263" s="9">
        <v>0</v>
      </c>
      <c r="AB263" s="9">
        <v>0</v>
      </c>
      <c r="AC263" s="9"/>
      <c r="AD263" s="41"/>
      <c r="AE263" s="9"/>
      <c r="AF263" s="9">
        <v>0</v>
      </c>
      <c r="AG263" s="9"/>
      <c r="AH263" s="9">
        <v>0</v>
      </c>
      <c r="AI263" s="9">
        <v>9810</v>
      </c>
      <c r="AJ263" s="7">
        <f t="shared" si="59"/>
        <v>9810</v>
      </c>
      <c r="AK263" s="41">
        <v>875</v>
      </c>
      <c r="AL263" s="7">
        <f t="shared" si="60"/>
        <v>875</v>
      </c>
      <c r="AM263" s="41">
        <v>0</v>
      </c>
      <c r="AN263" s="9">
        <v>0</v>
      </c>
      <c r="AO263" s="41"/>
      <c r="AP263" s="41">
        <v>0</v>
      </c>
      <c r="AQ263" s="41"/>
      <c r="AR263" s="41"/>
      <c r="AS263" s="41"/>
      <c r="AT263" s="41"/>
      <c r="AU263" s="41">
        <v>825</v>
      </c>
      <c r="AV263" s="41"/>
      <c r="AW263" s="7">
        <f t="shared" si="61"/>
        <v>825</v>
      </c>
      <c r="AX263" s="43"/>
      <c r="AY263" s="41"/>
      <c r="AZ263" s="41"/>
      <c r="BA263" s="41"/>
      <c r="BB263" s="41"/>
      <c r="BC263" s="41"/>
      <c r="BD263" s="41"/>
      <c r="BE263" s="7">
        <f t="shared" si="62"/>
        <v>0</v>
      </c>
      <c r="BF263" s="41">
        <v>54002</v>
      </c>
      <c r="BG263" s="362">
        <v>3100</v>
      </c>
      <c r="BH263" s="363">
        <v>3760</v>
      </c>
      <c r="BI263" s="364">
        <v>163909</v>
      </c>
      <c r="BJ263" s="41">
        <v>0</v>
      </c>
      <c r="BK263" s="41">
        <v>8477</v>
      </c>
      <c r="BL263" s="41">
        <v>131509</v>
      </c>
      <c r="BM263" s="41"/>
      <c r="BN263" s="41"/>
      <c r="BO263" s="41"/>
      <c r="BP263" s="9"/>
      <c r="BQ263" s="41">
        <v>29836</v>
      </c>
      <c r="BR263" s="9"/>
      <c r="BS263" s="9"/>
      <c r="BT263" s="41">
        <v>1040</v>
      </c>
      <c r="BU263" s="7">
        <f t="shared" si="63"/>
        <v>395633</v>
      </c>
      <c r="BV263" s="43"/>
      <c r="BW263" s="41">
        <v>0</v>
      </c>
      <c r="BX263" s="41"/>
      <c r="BY263" s="41"/>
      <c r="BZ263" s="41"/>
      <c r="CA263" s="41">
        <v>0</v>
      </c>
      <c r="CB263" s="7">
        <f t="shared" si="64"/>
        <v>0</v>
      </c>
      <c r="CC263" s="43"/>
      <c r="CD263" s="41">
        <v>0</v>
      </c>
      <c r="CE263" s="41"/>
      <c r="CF263" s="41"/>
      <c r="CG263" s="7">
        <f t="shared" si="50"/>
        <v>0</v>
      </c>
      <c r="CH263" s="62"/>
      <c r="CI263" s="9"/>
      <c r="CJ263" s="41"/>
      <c r="CK263" s="41"/>
      <c r="CL263" s="41"/>
      <c r="CM263" s="41"/>
      <c r="CN263" s="41"/>
      <c r="CO263" s="7">
        <f t="shared" si="43"/>
        <v>0</v>
      </c>
      <c r="CP263" s="62">
        <v>20725</v>
      </c>
      <c r="CQ263" s="41">
        <v>14427</v>
      </c>
      <c r="CR263" s="41"/>
      <c r="CS263" s="7">
        <f t="shared" si="44"/>
        <v>35152</v>
      </c>
      <c r="CT263" s="43">
        <v>2300</v>
      </c>
      <c r="CU263" s="7">
        <f t="shared" si="53"/>
        <v>2300</v>
      </c>
      <c r="CV263" s="10">
        <f t="shared" si="54"/>
        <v>446642</v>
      </c>
      <c r="CX263" s="72"/>
    </row>
    <row r="264" spans="1:102" x14ac:dyDescent="0.25">
      <c r="A264" s="319"/>
      <c r="B264" s="2" t="s">
        <v>111</v>
      </c>
      <c r="C264" s="40"/>
      <c r="D264" s="41"/>
      <c r="E264" s="43"/>
      <c r="F264" s="41">
        <v>150</v>
      </c>
      <c r="G264" s="42"/>
      <c r="H264" s="7">
        <f t="shared" si="55"/>
        <v>150</v>
      </c>
      <c r="I264" s="43">
        <v>0</v>
      </c>
      <c r="J264" s="41"/>
      <c r="K264" s="41"/>
      <c r="L264" s="41"/>
      <c r="M264" s="41"/>
      <c r="N264" s="41"/>
      <c r="O264" s="7">
        <f t="shared" si="56"/>
        <v>0</v>
      </c>
      <c r="P264" s="62"/>
      <c r="Q264" s="41">
        <v>1137</v>
      </c>
      <c r="R264" s="41"/>
      <c r="S264" s="41">
        <v>0</v>
      </c>
      <c r="T264" s="7">
        <f t="shared" si="57"/>
        <v>1137</v>
      </c>
      <c r="U264" s="43"/>
      <c r="V264" s="9">
        <v>0</v>
      </c>
      <c r="W264" s="7">
        <f t="shared" si="58"/>
        <v>0</v>
      </c>
      <c r="X264" s="43"/>
      <c r="Y264" s="9"/>
      <c r="Z264" s="9">
        <v>0</v>
      </c>
      <c r="AA264" s="9">
        <v>0</v>
      </c>
      <c r="AB264" s="9">
        <v>0</v>
      </c>
      <c r="AC264" s="9"/>
      <c r="AD264" s="41"/>
      <c r="AE264" s="9"/>
      <c r="AF264" s="9">
        <v>0</v>
      </c>
      <c r="AG264" s="9"/>
      <c r="AH264" s="9">
        <v>0</v>
      </c>
      <c r="AI264" s="9">
        <v>10035</v>
      </c>
      <c r="AJ264" s="7">
        <f t="shared" si="59"/>
        <v>10035</v>
      </c>
      <c r="AK264" s="41">
        <v>0</v>
      </c>
      <c r="AL264" s="7">
        <f t="shared" si="60"/>
        <v>0</v>
      </c>
      <c r="AM264" s="41">
        <v>0</v>
      </c>
      <c r="AN264" s="9">
        <v>0</v>
      </c>
      <c r="AO264" s="41"/>
      <c r="AP264" s="41">
        <v>0</v>
      </c>
      <c r="AQ264" s="41"/>
      <c r="AR264" s="41"/>
      <c r="AS264" s="41"/>
      <c r="AT264" s="41"/>
      <c r="AU264" s="41">
        <v>0</v>
      </c>
      <c r="AV264" s="41"/>
      <c r="AW264" s="7">
        <f t="shared" si="61"/>
        <v>0</v>
      </c>
      <c r="AX264" s="43"/>
      <c r="AY264" s="41"/>
      <c r="AZ264" s="41"/>
      <c r="BA264" s="41"/>
      <c r="BB264" s="41"/>
      <c r="BC264" s="41"/>
      <c r="BD264" s="41"/>
      <c r="BE264" s="7">
        <f t="shared" si="62"/>
        <v>0</v>
      </c>
      <c r="BF264" s="41">
        <v>53063</v>
      </c>
      <c r="BG264" s="362">
        <v>2027</v>
      </c>
      <c r="BH264" s="363">
        <v>3336</v>
      </c>
      <c r="BI264" s="364">
        <v>163759</v>
      </c>
      <c r="BJ264" s="41">
        <v>0</v>
      </c>
      <c r="BK264" s="41">
        <v>6892</v>
      </c>
      <c r="BL264" s="41">
        <v>126362</v>
      </c>
      <c r="BM264" s="41"/>
      <c r="BN264" s="41"/>
      <c r="BO264" s="41"/>
      <c r="BP264" s="9"/>
      <c r="BQ264" s="41">
        <v>32889</v>
      </c>
      <c r="BR264" s="9"/>
      <c r="BS264" s="9"/>
      <c r="BT264" s="41">
        <v>2800</v>
      </c>
      <c r="BU264" s="7">
        <f t="shared" si="63"/>
        <v>391128</v>
      </c>
      <c r="BV264" s="43"/>
      <c r="BW264" s="41">
        <v>0</v>
      </c>
      <c r="BX264" s="41"/>
      <c r="BY264" s="41"/>
      <c r="BZ264" s="41"/>
      <c r="CA264" s="41">
        <v>0</v>
      </c>
      <c r="CB264" s="7">
        <f t="shared" si="64"/>
        <v>0</v>
      </c>
      <c r="CC264" s="43"/>
      <c r="CD264" s="41">
        <v>0</v>
      </c>
      <c r="CE264" s="41"/>
      <c r="CF264" s="41"/>
      <c r="CG264" s="7">
        <f t="shared" si="50"/>
        <v>0</v>
      </c>
      <c r="CH264" s="62"/>
      <c r="CI264" s="9"/>
      <c r="CJ264" s="41"/>
      <c r="CK264" s="41"/>
      <c r="CL264" s="41"/>
      <c r="CM264" s="41"/>
      <c r="CN264" s="41"/>
      <c r="CO264" s="7">
        <f t="shared" si="43"/>
        <v>0</v>
      </c>
      <c r="CP264" s="62">
        <v>23225</v>
      </c>
      <c r="CQ264" s="41">
        <v>12746</v>
      </c>
      <c r="CR264" s="41"/>
      <c r="CS264" s="7">
        <f t="shared" si="44"/>
        <v>35971</v>
      </c>
      <c r="CT264" s="43">
        <v>3975</v>
      </c>
      <c r="CU264" s="7">
        <f t="shared" si="53"/>
        <v>3975</v>
      </c>
      <c r="CV264" s="10">
        <f t="shared" si="54"/>
        <v>442396</v>
      </c>
      <c r="CX264" s="72"/>
    </row>
    <row r="265" spans="1:102" ht="15.75" thickBot="1" x14ac:dyDescent="0.3">
      <c r="A265" s="320"/>
      <c r="B265" s="3" t="s">
        <v>112</v>
      </c>
      <c r="C265" s="44"/>
      <c r="D265" s="45"/>
      <c r="E265" s="47"/>
      <c r="F265" s="45">
        <v>150</v>
      </c>
      <c r="G265" s="46"/>
      <c r="H265" s="11">
        <f t="shared" si="55"/>
        <v>150</v>
      </c>
      <c r="I265" s="47">
        <v>0</v>
      </c>
      <c r="J265" s="45"/>
      <c r="K265" s="45"/>
      <c r="L265" s="45"/>
      <c r="M265" s="45"/>
      <c r="N265" s="45"/>
      <c r="O265" s="11">
        <f t="shared" si="56"/>
        <v>0</v>
      </c>
      <c r="P265" s="63"/>
      <c r="Q265" s="45">
        <v>1212</v>
      </c>
      <c r="R265" s="45"/>
      <c r="S265" s="45">
        <v>0</v>
      </c>
      <c r="T265" s="11">
        <f t="shared" si="57"/>
        <v>1212</v>
      </c>
      <c r="U265" s="47"/>
      <c r="V265" s="13">
        <v>130</v>
      </c>
      <c r="W265" s="11">
        <f t="shared" si="58"/>
        <v>130</v>
      </c>
      <c r="X265" s="47"/>
      <c r="Y265" s="13"/>
      <c r="Z265" s="13">
        <v>0</v>
      </c>
      <c r="AA265" s="13">
        <v>0</v>
      </c>
      <c r="AB265" s="13">
        <v>0</v>
      </c>
      <c r="AC265" s="13"/>
      <c r="AD265" s="45"/>
      <c r="AE265" s="13"/>
      <c r="AF265" s="13">
        <v>0</v>
      </c>
      <c r="AG265" s="13"/>
      <c r="AH265" s="13">
        <v>0</v>
      </c>
      <c r="AI265" s="13">
        <v>9630</v>
      </c>
      <c r="AJ265" s="11">
        <f t="shared" si="59"/>
        <v>9630</v>
      </c>
      <c r="AK265" s="45">
        <v>825</v>
      </c>
      <c r="AL265" s="11">
        <f t="shared" si="60"/>
        <v>825</v>
      </c>
      <c r="AM265" s="45">
        <v>0</v>
      </c>
      <c r="AN265" s="13">
        <v>0</v>
      </c>
      <c r="AO265" s="45"/>
      <c r="AP265" s="45">
        <v>0</v>
      </c>
      <c r="AQ265" s="45"/>
      <c r="AR265" s="45"/>
      <c r="AS265" s="45"/>
      <c r="AT265" s="45"/>
      <c r="AU265" s="45">
        <v>925</v>
      </c>
      <c r="AV265" s="45"/>
      <c r="AW265" s="11">
        <f t="shared" si="61"/>
        <v>925</v>
      </c>
      <c r="AX265" s="47"/>
      <c r="AY265" s="45"/>
      <c r="AZ265" s="45"/>
      <c r="BA265" s="45"/>
      <c r="BB265" s="45"/>
      <c r="BC265" s="45"/>
      <c r="BD265" s="45"/>
      <c r="BE265" s="11">
        <f t="shared" si="62"/>
        <v>0</v>
      </c>
      <c r="BF265" s="45">
        <v>46351</v>
      </c>
      <c r="BG265" s="365">
        <v>1415</v>
      </c>
      <c r="BH265" s="366">
        <v>2336</v>
      </c>
      <c r="BI265" s="367">
        <v>162204</v>
      </c>
      <c r="BJ265" s="45">
        <v>0</v>
      </c>
      <c r="BK265" s="45">
        <v>7051</v>
      </c>
      <c r="BL265" s="45">
        <v>100606</v>
      </c>
      <c r="BM265" s="45"/>
      <c r="BN265" s="45"/>
      <c r="BO265" s="45"/>
      <c r="BP265" s="13"/>
      <c r="BQ265" s="45">
        <v>31027</v>
      </c>
      <c r="BR265" s="13"/>
      <c r="BS265" s="13"/>
      <c r="BT265" s="45">
        <v>2952</v>
      </c>
      <c r="BU265" s="11">
        <f t="shared" si="63"/>
        <v>353942</v>
      </c>
      <c r="BV265" s="47"/>
      <c r="BW265" s="45">
        <v>0</v>
      </c>
      <c r="BX265" s="45"/>
      <c r="BY265" s="45"/>
      <c r="BZ265" s="45"/>
      <c r="CA265" s="45">
        <v>0</v>
      </c>
      <c r="CB265" s="11">
        <f t="shared" si="64"/>
        <v>0</v>
      </c>
      <c r="CC265" s="47"/>
      <c r="CD265" s="45">
        <v>0</v>
      </c>
      <c r="CE265" s="45"/>
      <c r="CF265" s="45"/>
      <c r="CG265" s="11">
        <f t="shared" si="50"/>
        <v>0</v>
      </c>
      <c r="CH265" s="63"/>
      <c r="CI265" s="13"/>
      <c r="CJ265" s="45"/>
      <c r="CK265" s="45"/>
      <c r="CL265" s="45"/>
      <c r="CM265" s="45"/>
      <c r="CN265" s="45"/>
      <c r="CO265" s="11">
        <f t="shared" si="43"/>
        <v>0</v>
      </c>
      <c r="CP265" s="63">
        <v>24775</v>
      </c>
      <c r="CQ265" s="45">
        <v>8565</v>
      </c>
      <c r="CR265" s="45"/>
      <c r="CS265" s="11">
        <f t="shared" si="44"/>
        <v>33340</v>
      </c>
      <c r="CT265" s="47">
        <v>2250</v>
      </c>
      <c r="CU265" s="11">
        <f t="shared" si="53"/>
        <v>2250</v>
      </c>
      <c r="CV265" s="15">
        <f t="shared" si="54"/>
        <v>402404</v>
      </c>
      <c r="CX265" s="72"/>
    </row>
    <row r="266" spans="1:102" x14ac:dyDescent="0.25">
      <c r="A266" s="353">
        <v>2018</v>
      </c>
      <c r="B266" s="33" t="s">
        <v>101</v>
      </c>
      <c r="C266" s="34"/>
      <c r="D266" s="35"/>
      <c r="E266" s="52"/>
      <c r="F266" s="35">
        <v>150</v>
      </c>
      <c r="G266" s="36"/>
      <c r="H266" s="20">
        <f t="shared" si="55"/>
        <v>150</v>
      </c>
      <c r="I266" s="52">
        <v>0</v>
      </c>
      <c r="J266" s="35"/>
      <c r="K266" s="35"/>
      <c r="L266" s="35"/>
      <c r="M266" s="35"/>
      <c r="N266" s="35"/>
      <c r="O266" s="20">
        <f t="shared" si="56"/>
        <v>0</v>
      </c>
      <c r="P266" s="61"/>
      <c r="Q266" s="291">
        <v>1571.04</v>
      </c>
      <c r="R266" s="35"/>
      <c r="S266" s="35">
        <v>0</v>
      </c>
      <c r="T266" s="294">
        <f t="shared" si="57"/>
        <v>1571.04</v>
      </c>
      <c r="U266" s="52"/>
      <c r="V266" s="22">
        <v>0</v>
      </c>
      <c r="W266" s="20">
        <f t="shared" si="58"/>
        <v>0</v>
      </c>
      <c r="X266" s="52"/>
      <c r="Y266" s="22"/>
      <c r="Z266" s="22">
        <v>0</v>
      </c>
      <c r="AA266" s="22">
        <v>0</v>
      </c>
      <c r="AB266" s="22">
        <v>0</v>
      </c>
      <c r="AC266" s="22"/>
      <c r="AD266" s="35"/>
      <c r="AE266" s="22"/>
      <c r="AF266" s="22">
        <v>0</v>
      </c>
      <c r="AG266" s="22"/>
      <c r="AH266" s="22">
        <v>0</v>
      </c>
      <c r="AI266" s="22">
        <v>10305</v>
      </c>
      <c r="AJ266" s="20">
        <f t="shared" si="59"/>
        <v>10305</v>
      </c>
      <c r="AK266" s="35">
        <v>850</v>
      </c>
      <c r="AL266" s="20">
        <f t="shared" si="60"/>
        <v>850</v>
      </c>
      <c r="AM266" s="35">
        <v>0</v>
      </c>
      <c r="AN266" s="22">
        <v>0</v>
      </c>
      <c r="AO266" s="35"/>
      <c r="AP266" s="35">
        <v>0</v>
      </c>
      <c r="AQ266" s="35"/>
      <c r="AR266" s="35"/>
      <c r="AS266" s="35"/>
      <c r="AT266" s="35"/>
      <c r="AU266" s="35">
        <v>600</v>
      </c>
      <c r="AV266" s="35"/>
      <c r="AW266" s="20">
        <f t="shared" si="61"/>
        <v>600</v>
      </c>
      <c r="AX266" s="52"/>
      <c r="AY266" s="35"/>
      <c r="AZ266" s="35"/>
      <c r="BA266" s="35"/>
      <c r="BB266" s="35"/>
      <c r="BC266" s="35"/>
      <c r="BD266" s="35"/>
      <c r="BE266" s="20">
        <f t="shared" si="62"/>
        <v>0</v>
      </c>
      <c r="BF266" s="291">
        <v>36894.78</v>
      </c>
      <c r="BG266" s="35">
        <v>3366</v>
      </c>
      <c r="BH266" s="35">
        <v>2448</v>
      </c>
      <c r="BI266" s="35">
        <v>142972.00200000001</v>
      </c>
      <c r="BJ266" s="35">
        <v>0</v>
      </c>
      <c r="BK266" s="291">
        <v>7144.0320000000002</v>
      </c>
      <c r="BL266" s="35">
        <v>89565.35</v>
      </c>
      <c r="BM266" s="35"/>
      <c r="BN266" s="35"/>
      <c r="BO266" s="35"/>
      <c r="BP266" s="22"/>
      <c r="BQ266" s="291">
        <v>39872.799999999996</v>
      </c>
      <c r="BR266" s="22"/>
      <c r="BS266" s="22"/>
      <c r="BT266" s="35">
        <v>3558</v>
      </c>
      <c r="BU266" s="294">
        <f t="shared" si="63"/>
        <v>325820.96399999998</v>
      </c>
      <c r="BV266" s="52"/>
      <c r="BW266" s="35">
        <v>0</v>
      </c>
      <c r="BX266" s="35"/>
      <c r="BY266" s="35"/>
      <c r="BZ266" s="35"/>
      <c r="CA266" s="35">
        <v>0</v>
      </c>
      <c r="CB266" s="20">
        <f t="shared" si="64"/>
        <v>0</v>
      </c>
      <c r="CC266" s="52"/>
      <c r="CD266" s="35">
        <v>0</v>
      </c>
      <c r="CE266" s="35"/>
      <c r="CF266" s="35"/>
      <c r="CG266" s="20">
        <f t="shared" si="50"/>
        <v>0</v>
      </c>
      <c r="CH266" s="61"/>
      <c r="CI266" s="22"/>
      <c r="CJ266" s="35"/>
      <c r="CK266" s="35"/>
      <c r="CL266" s="35"/>
      <c r="CM266" s="35"/>
      <c r="CN266" s="35"/>
      <c r="CO266" s="20">
        <f t="shared" si="43"/>
        <v>0</v>
      </c>
      <c r="CP266" s="61">
        <v>27700</v>
      </c>
      <c r="CQ266" s="291">
        <v>11938.7</v>
      </c>
      <c r="CR266" s="35"/>
      <c r="CS266" s="294">
        <f t="shared" si="44"/>
        <v>39638.699999999997</v>
      </c>
      <c r="CT266" s="52">
        <v>2525</v>
      </c>
      <c r="CU266" s="20">
        <f t="shared" si="53"/>
        <v>2525</v>
      </c>
      <c r="CV266" s="306">
        <f t="shared" si="54"/>
        <v>381460.70399999997</v>
      </c>
      <c r="CX266" s="72"/>
    </row>
    <row r="267" spans="1:102" x14ac:dyDescent="0.25">
      <c r="A267" s="354"/>
      <c r="B267" s="2" t="s">
        <v>102</v>
      </c>
      <c r="C267" s="40"/>
      <c r="D267" s="41"/>
      <c r="E267" s="43"/>
      <c r="F267" s="41">
        <v>0</v>
      </c>
      <c r="G267" s="42"/>
      <c r="H267" s="7">
        <f t="shared" si="55"/>
        <v>0</v>
      </c>
      <c r="I267" s="43">
        <v>0</v>
      </c>
      <c r="J267" s="41"/>
      <c r="K267" s="41"/>
      <c r="L267" s="41"/>
      <c r="M267" s="41"/>
      <c r="N267" s="41"/>
      <c r="O267" s="7">
        <f t="shared" si="56"/>
        <v>0</v>
      </c>
      <c r="P267" s="62"/>
      <c r="Q267" s="41">
        <v>0</v>
      </c>
      <c r="R267" s="41"/>
      <c r="S267" s="41">
        <v>0</v>
      </c>
      <c r="T267" s="7">
        <f t="shared" si="57"/>
        <v>0</v>
      </c>
      <c r="U267" s="43"/>
      <c r="V267" s="9">
        <v>0</v>
      </c>
      <c r="W267" s="7">
        <f t="shared" si="58"/>
        <v>0</v>
      </c>
      <c r="X267" s="43"/>
      <c r="Y267" s="9"/>
      <c r="Z267" s="9">
        <v>0</v>
      </c>
      <c r="AA267" s="9">
        <v>0</v>
      </c>
      <c r="AB267" s="9">
        <v>0</v>
      </c>
      <c r="AC267" s="9"/>
      <c r="AD267" s="41"/>
      <c r="AE267" s="9"/>
      <c r="AF267" s="9">
        <v>0</v>
      </c>
      <c r="AG267" s="9"/>
      <c r="AH267" s="9">
        <v>0</v>
      </c>
      <c r="AI267" s="9">
        <v>7965</v>
      </c>
      <c r="AJ267" s="7">
        <f t="shared" si="59"/>
        <v>7965</v>
      </c>
      <c r="AK267" s="41">
        <v>525</v>
      </c>
      <c r="AL267" s="7">
        <f t="shared" si="60"/>
        <v>525</v>
      </c>
      <c r="AM267" s="41">
        <v>0</v>
      </c>
      <c r="AN267" s="9">
        <v>0</v>
      </c>
      <c r="AO267" s="41"/>
      <c r="AP267" s="41">
        <v>0</v>
      </c>
      <c r="AQ267" s="41"/>
      <c r="AR267" s="41"/>
      <c r="AS267" s="41"/>
      <c r="AT267" s="41"/>
      <c r="AU267" s="41">
        <v>700</v>
      </c>
      <c r="AV267" s="41"/>
      <c r="AW267" s="7">
        <f t="shared" si="61"/>
        <v>700</v>
      </c>
      <c r="AX267" s="43"/>
      <c r="AY267" s="41"/>
      <c r="AZ267" s="41"/>
      <c r="BA267" s="41"/>
      <c r="BB267" s="41"/>
      <c r="BC267" s="41"/>
      <c r="BD267" s="41"/>
      <c r="BE267" s="7">
        <f t="shared" si="62"/>
        <v>0</v>
      </c>
      <c r="BF267" s="292">
        <v>38265.369999999995</v>
      </c>
      <c r="BG267" s="292">
        <v>2158.1999999999998</v>
      </c>
      <c r="BH267" s="41">
        <v>1904</v>
      </c>
      <c r="BI267" s="292">
        <v>129621.666</v>
      </c>
      <c r="BJ267" s="41">
        <v>0</v>
      </c>
      <c r="BK267" s="292">
        <v>7167.71</v>
      </c>
      <c r="BL267" s="292">
        <v>86819.859999999986</v>
      </c>
      <c r="BM267" s="41"/>
      <c r="BN267" s="41"/>
      <c r="BO267" s="41"/>
      <c r="BP267" s="9"/>
      <c r="BQ267" s="292">
        <v>34865.838000000003</v>
      </c>
      <c r="BR267" s="9"/>
      <c r="BS267" s="9"/>
      <c r="BT267" s="41">
        <v>1352</v>
      </c>
      <c r="BU267" s="295">
        <f t="shared" si="63"/>
        <v>302154.64399999997</v>
      </c>
      <c r="BV267" s="43"/>
      <c r="BW267" s="41">
        <v>0</v>
      </c>
      <c r="BX267" s="41"/>
      <c r="BY267" s="41"/>
      <c r="BZ267" s="41"/>
      <c r="CA267" s="41">
        <v>0</v>
      </c>
      <c r="CB267" s="7">
        <f t="shared" si="64"/>
        <v>0</v>
      </c>
      <c r="CC267" s="43"/>
      <c r="CD267" s="41">
        <v>0</v>
      </c>
      <c r="CE267" s="41"/>
      <c r="CF267" s="41"/>
      <c r="CG267" s="7">
        <f t="shared" si="50"/>
        <v>0</v>
      </c>
      <c r="CH267" s="62"/>
      <c r="CI267" s="9"/>
      <c r="CJ267" s="41"/>
      <c r="CK267" s="41"/>
      <c r="CL267" s="41"/>
      <c r="CM267" s="41"/>
      <c r="CN267" s="41"/>
      <c r="CO267" s="7">
        <f t="shared" si="43"/>
        <v>0</v>
      </c>
      <c r="CP267" s="62">
        <v>23000</v>
      </c>
      <c r="CQ267" s="292">
        <v>11233.56</v>
      </c>
      <c r="CR267" s="41"/>
      <c r="CS267" s="295">
        <f t="shared" si="44"/>
        <v>34233.56</v>
      </c>
      <c r="CT267" s="43">
        <v>1600</v>
      </c>
      <c r="CU267" s="7">
        <f t="shared" si="53"/>
        <v>1600</v>
      </c>
      <c r="CV267" s="307">
        <f t="shared" si="54"/>
        <v>347178.20399999997</v>
      </c>
      <c r="CX267" s="72"/>
    </row>
    <row r="268" spans="1:102" x14ac:dyDescent="0.25">
      <c r="A268" s="354"/>
      <c r="B268" s="2" t="s">
        <v>103</v>
      </c>
      <c r="C268" s="40"/>
      <c r="D268" s="41"/>
      <c r="E268" s="43"/>
      <c r="F268" s="41">
        <v>50</v>
      </c>
      <c r="G268" s="42"/>
      <c r="H268" s="7">
        <f t="shared" si="55"/>
        <v>50</v>
      </c>
      <c r="I268" s="43">
        <v>0</v>
      </c>
      <c r="J268" s="41"/>
      <c r="K268" s="41"/>
      <c r="L268" s="41"/>
      <c r="M268" s="41"/>
      <c r="N268" s="41"/>
      <c r="O268" s="7">
        <f t="shared" si="56"/>
        <v>0</v>
      </c>
      <c r="P268" s="62"/>
      <c r="Q268" s="41">
        <v>0</v>
      </c>
      <c r="R268" s="41"/>
      <c r="S268" s="41">
        <v>0</v>
      </c>
      <c r="T268" s="7">
        <f t="shared" si="57"/>
        <v>0</v>
      </c>
      <c r="U268" s="43"/>
      <c r="V268" s="9">
        <v>0</v>
      </c>
      <c r="W268" s="7">
        <f t="shared" si="58"/>
        <v>0</v>
      </c>
      <c r="X268" s="43"/>
      <c r="Y268" s="9"/>
      <c r="Z268" s="9">
        <v>0</v>
      </c>
      <c r="AA268" s="9">
        <v>0</v>
      </c>
      <c r="AB268" s="9">
        <v>0</v>
      </c>
      <c r="AC268" s="9"/>
      <c r="AD268" s="41"/>
      <c r="AE268" s="9"/>
      <c r="AF268" s="9">
        <v>0</v>
      </c>
      <c r="AG268" s="9"/>
      <c r="AH268" s="9">
        <v>0</v>
      </c>
      <c r="AI268" s="9">
        <v>9405</v>
      </c>
      <c r="AJ268" s="7">
        <f t="shared" si="59"/>
        <v>9405</v>
      </c>
      <c r="AK268" s="41">
        <v>725</v>
      </c>
      <c r="AL268" s="7">
        <f t="shared" si="60"/>
        <v>725</v>
      </c>
      <c r="AM268" s="41">
        <v>0</v>
      </c>
      <c r="AN268" s="9">
        <v>0</v>
      </c>
      <c r="AO268" s="41"/>
      <c r="AP268" s="41">
        <v>0</v>
      </c>
      <c r="AQ268" s="41"/>
      <c r="AR268" s="41"/>
      <c r="AS268" s="41"/>
      <c r="AT268" s="41"/>
      <c r="AU268" s="41">
        <v>700</v>
      </c>
      <c r="AV268" s="41"/>
      <c r="AW268" s="7">
        <f t="shared" si="61"/>
        <v>700</v>
      </c>
      <c r="AX268" s="43"/>
      <c r="AY268" s="41"/>
      <c r="AZ268" s="41"/>
      <c r="BA268" s="41"/>
      <c r="BB268" s="41"/>
      <c r="BC268" s="41"/>
      <c r="BD268" s="41"/>
      <c r="BE268" s="7">
        <f t="shared" si="62"/>
        <v>0</v>
      </c>
      <c r="BF268" s="292">
        <v>51945.919999999998</v>
      </c>
      <c r="BG268" s="292">
        <v>3036</v>
      </c>
      <c r="BH268" s="41">
        <v>4888</v>
      </c>
      <c r="BI268" s="292">
        <v>149358.139</v>
      </c>
      <c r="BJ268" s="41">
        <v>0</v>
      </c>
      <c r="BK268" s="292">
        <v>8731.4509999999991</v>
      </c>
      <c r="BL268" s="292">
        <v>116764.2</v>
      </c>
      <c r="BM268" s="41"/>
      <c r="BN268" s="41"/>
      <c r="BO268" s="41"/>
      <c r="BP268" s="9"/>
      <c r="BQ268" s="292">
        <v>42699.274000000005</v>
      </c>
      <c r="BR268" s="9"/>
      <c r="BS268" s="9"/>
      <c r="BT268" s="41">
        <v>1474</v>
      </c>
      <c r="BU268" s="295">
        <f t="shared" si="63"/>
        <v>378896.98400000005</v>
      </c>
      <c r="BV268" s="43"/>
      <c r="BW268" s="41">
        <v>0</v>
      </c>
      <c r="BX268" s="41"/>
      <c r="BY268" s="41"/>
      <c r="BZ268" s="41"/>
      <c r="CA268" s="41">
        <v>0</v>
      </c>
      <c r="CB268" s="7">
        <f t="shared" si="64"/>
        <v>0</v>
      </c>
      <c r="CC268" s="43"/>
      <c r="CD268" s="41">
        <v>0</v>
      </c>
      <c r="CE268" s="41"/>
      <c r="CF268" s="41"/>
      <c r="CG268" s="7">
        <f t="shared" si="50"/>
        <v>0</v>
      </c>
      <c r="CH268" s="62"/>
      <c r="CI268" s="9"/>
      <c r="CJ268" s="41"/>
      <c r="CK268" s="41"/>
      <c r="CL268" s="41"/>
      <c r="CM268" s="41"/>
      <c r="CN268" s="41"/>
      <c r="CO268" s="7">
        <f t="shared" si="43"/>
        <v>0</v>
      </c>
      <c r="CP268" s="62">
        <v>30100</v>
      </c>
      <c r="CQ268" s="292">
        <v>14314.186</v>
      </c>
      <c r="CR268" s="41"/>
      <c r="CS268" s="295">
        <f t="shared" si="44"/>
        <v>44414.186000000002</v>
      </c>
      <c r="CT268" s="43">
        <v>2250</v>
      </c>
      <c r="CU268" s="7">
        <f t="shared" si="53"/>
        <v>2250</v>
      </c>
      <c r="CV268" s="307">
        <f t="shared" si="54"/>
        <v>436441.17000000004</v>
      </c>
      <c r="CX268" s="72"/>
    </row>
    <row r="269" spans="1:102" x14ac:dyDescent="0.25">
      <c r="A269" s="354"/>
      <c r="B269" s="2" t="s">
        <v>104</v>
      </c>
      <c r="C269" s="40"/>
      <c r="D269" s="41"/>
      <c r="E269" s="43"/>
      <c r="F269" s="41">
        <v>50</v>
      </c>
      <c r="G269" s="42"/>
      <c r="H269" s="7">
        <f t="shared" si="55"/>
        <v>50</v>
      </c>
      <c r="I269" s="43">
        <v>0</v>
      </c>
      <c r="J269" s="41"/>
      <c r="K269" s="41"/>
      <c r="L269" s="41"/>
      <c r="M269" s="41"/>
      <c r="N269" s="41"/>
      <c r="O269" s="7">
        <f t="shared" si="56"/>
        <v>0</v>
      </c>
      <c r="P269" s="62"/>
      <c r="Q269" s="41">
        <v>0</v>
      </c>
      <c r="R269" s="41"/>
      <c r="S269" s="41">
        <v>0</v>
      </c>
      <c r="T269" s="7">
        <f t="shared" si="57"/>
        <v>0</v>
      </c>
      <c r="U269" s="43"/>
      <c r="V269" s="9">
        <v>0</v>
      </c>
      <c r="W269" s="7">
        <f t="shared" si="58"/>
        <v>0</v>
      </c>
      <c r="X269" s="43"/>
      <c r="Y269" s="9"/>
      <c r="Z269" s="9">
        <v>0</v>
      </c>
      <c r="AA269" s="9">
        <v>0</v>
      </c>
      <c r="AB269" s="9">
        <v>0</v>
      </c>
      <c r="AC269" s="9"/>
      <c r="AD269" s="41"/>
      <c r="AE269" s="9"/>
      <c r="AF269" s="9">
        <v>0</v>
      </c>
      <c r="AG269" s="9"/>
      <c r="AH269" s="9">
        <v>0</v>
      </c>
      <c r="AI269" s="9">
        <v>9945</v>
      </c>
      <c r="AJ269" s="7">
        <f t="shared" si="59"/>
        <v>9945</v>
      </c>
      <c r="AK269" s="41">
        <v>675</v>
      </c>
      <c r="AL269" s="7">
        <f t="shared" si="60"/>
        <v>675</v>
      </c>
      <c r="AM269" s="41">
        <v>0</v>
      </c>
      <c r="AN269" s="9">
        <v>0</v>
      </c>
      <c r="AO269" s="41"/>
      <c r="AP269" s="41">
        <v>0</v>
      </c>
      <c r="AQ269" s="41"/>
      <c r="AR269" s="41"/>
      <c r="AS269" s="41"/>
      <c r="AT269" s="41"/>
      <c r="AU269" s="41">
        <v>650</v>
      </c>
      <c r="AV269" s="41"/>
      <c r="AW269" s="7">
        <f t="shared" si="61"/>
        <v>650</v>
      </c>
      <c r="AX269" s="43"/>
      <c r="AY269" s="41"/>
      <c r="AZ269" s="41"/>
      <c r="BA269" s="41"/>
      <c r="BB269" s="41"/>
      <c r="BC269" s="41"/>
      <c r="BD269" s="41"/>
      <c r="BE269" s="7">
        <f t="shared" si="62"/>
        <v>0</v>
      </c>
      <c r="BF269" s="292">
        <v>41196.259999999995</v>
      </c>
      <c r="BG269" s="292">
        <v>3417.8</v>
      </c>
      <c r="BH269" s="292">
        <v>6846.4</v>
      </c>
      <c r="BI269" s="292">
        <v>146529.709</v>
      </c>
      <c r="BJ269" s="41">
        <v>0</v>
      </c>
      <c r="BK269" s="292">
        <v>9404.1560000000009</v>
      </c>
      <c r="BL269" s="292">
        <v>102015.34000000003</v>
      </c>
      <c r="BM269" s="41"/>
      <c r="BN269" s="41"/>
      <c r="BO269" s="41"/>
      <c r="BP269" s="9"/>
      <c r="BQ269" s="292">
        <v>43838.846000000005</v>
      </c>
      <c r="BR269" s="9"/>
      <c r="BS269" s="9"/>
      <c r="BT269" s="41">
        <v>2230</v>
      </c>
      <c r="BU269" s="295">
        <f t="shared" si="63"/>
        <v>355478.51100000006</v>
      </c>
      <c r="BV269" s="43"/>
      <c r="BW269" s="41">
        <v>0</v>
      </c>
      <c r="BX269" s="41"/>
      <c r="BY269" s="41"/>
      <c r="BZ269" s="41"/>
      <c r="CA269" s="41">
        <v>0</v>
      </c>
      <c r="CB269" s="7">
        <f t="shared" si="64"/>
        <v>0</v>
      </c>
      <c r="CC269" s="43"/>
      <c r="CD269" s="41">
        <v>0</v>
      </c>
      <c r="CE269" s="41"/>
      <c r="CF269" s="41"/>
      <c r="CG269" s="7">
        <f t="shared" si="50"/>
        <v>0</v>
      </c>
      <c r="CH269" s="62"/>
      <c r="CI269" s="9"/>
      <c r="CJ269" s="41"/>
      <c r="CK269" s="41"/>
      <c r="CL269" s="41"/>
      <c r="CM269" s="41"/>
      <c r="CN269" s="41"/>
      <c r="CO269" s="7">
        <f t="shared" si="43"/>
        <v>0</v>
      </c>
      <c r="CP269" s="62">
        <v>23100</v>
      </c>
      <c r="CQ269" s="292">
        <v>11959.541999999999</v>
      </c>
      <c r="CR269" s="41"/>
      <c r="CS269" s="295">
        <f t="shared" si="44"/>
        <v>35059.542000000001</v>
      </c>
      <c r="CT269" s="43">
        <v>1950</v>
      </c>
      <c r="CU269" s="7">
        <f t="shared" si="53"/>
        <v>1950</v>
      </c>
      <c r="CV269" s="307">
        <f t="shared" si="54"/>
        <v>403808.05300000007</v>
      </c>
      <c r="CX269" s="72"/>
    </row>
    <row r="270" spans="1:102" x14ac:dyDescent="0.25">
      <c r="A270" s="354"/>
      <c r="B270" s="2" t="s">
        <v>105</v>
      </c>
      <c r="C270" s="40"/>
      <c r="D270" s="41"/>
      <c r="E270" s="43"/>
      <c r="F270" s="41">
        <v>0</v>
      </c>
      <c r="G270" s="42"/>
      <c r="H270" s="7">
        <f t="shared" si="55"/>
        <v>0</v>
      </c>
      <c r="I270" s="43">
        <v>0</v>
      </c>
      <c r="J270" s="41"/>
      <c r="K270" s="41"/>
      <c r="L270" s="41"/>
      <c r="M270" s="41"/>
      <c r="N270" s="41"/>
      <c r="O270" s="7">
        <f t="shared" si="56"/>
        <v>0</v>
      </c>
      <c r="P270" s="62"/>
      <c r="Q270" s="41">
        <v>0</v>
      </c>
      <c r="R270" s="41"/>
      <c r="S270" s="41">
        <v>0</v>
      </c>
      <c r="T270" s="7">
        <f t="shared" si="57"/>
        <v>0</v>
      </c>
      <c r="U270" s="43"/>
      <c r="V270" s="9">
        <v>780</v>
      </c>
      <c r="W270" s="7">
        <f t="shared" si="58"/>
        <v>780</v>
      </c>
      <c r="X270" s="43"/>
      <c r="Y270" s="9"/>
      <c r="Z270" s="9">
        <v>0</v>
      </c>
      <c r="AA270" s="9">
        <v>0</v>
      </c>
      <c r="AB270" s="9">
        <v>0</v>
      </c>
      <c r="AC270" s="9"/>
      <c r="AD270" s="41"/>
      <c r="AE270" s="9"/>
      <c r="AF270" s="9">
        <v>0</v>
      </c>
      <c r="AG270" s="9"/>
      <c r="AH270" s="9">
        <v>0</v>
      </c>
      <c r="AI270" s="9">
        <v>9315</v>
      </c>
      <c r="AJ270" s="7">
        <f t="shared" si="59"/>
        <v>9315</v>
      </c>
      <c r="AK270" s="41">
        <v>0</v>
      </c>
      <c r="AL270" s="7">
        <f t="shared" si="60"/>
        <v>0</v>
      </c>
      <c r="AM270" s="41">
        <v>0</v>
      </c>
      <c r="AN270" s="9">
        <v>0</v>
      </c>
      <c r="AO270" s="41"/>
      <c r="AP270" s="41">
        <v>0</v>
      </c>
      <c r="AQ270" s="41"/>
      <c r="AR270" s="41"/>
      <c r="AS270" s="41"/>
      <c r="AT270" s="41"/>
      <c r="AU270" s="41">
        <v>0</v>
      </c>
      <c r="AV270" s="41"/>
      <c r="AW270" s="7">
        <f t="shared" si="61"/>
        <v>0</v>
      </c>
      <c r="AX270" s="43"/>
      <c r="AY270" s="41"/>
      <c r="AZ270" s="41"/>
      <c r="BA270" s="41"/>
      <c r="BB270" s="41"/>
      <c r="BC270" s="41"/>
      <c r="BD270" s="41"/>
      <c r="BE270" s="7">
        <f t="shared" si="62"/>
        <v>0</v>
      </c>
      <c r="BF270" s="292">
        <v>36562.749999999993</v>
      </c>
      <c r="BG270" s="292">
        <v>3048.2</v>
      </c>
      <c r="BH270" s="292">
        <v>4009.4</v>
      </c>
      <c r="BI270" s="292">
        <v>122402.564</v>
      </c>
      <c r="BJ270" s="41">
        <v>0</v>
      </c>
      <c r="BK270" s="292">
        <v>7173.72</v>
      </c>
      <c r="BL270" s="292">
        <v>98178.530000000028</v>
      </c>
      <c r="BM270" s="41"/>
      <c r="BN270" s="41"/>
      <c r="BO270" s="41"/>
      <c r="BP270" s="9"/>
      <c r="BQ270" s="292">
        <v>45878.091</v>
      </c>
      <c r="BR270" s="9"/>
      <c r="BS270" s="9"/>
      <c r="BT270" s="41">
        <v>1824</v>
      </c>
      <c r="BU270" s="295">
        <f t="shared" si="63"/>
        <v>319077.255</v>
      </c>
      <c r="BV270" s="43"/>
      <c r="BW270" s="41">
        <v>0</v>
      </c>
      <c r="BX270" s="41"/>
      <c r="BY270" s="41"/>
      <c r="BZ270" s="41"/>
      <c r="CA270" s="41">
        <v>0</v>
      </c>
      <c r="CB270" s="7">
        <f t="shared" si="64"/>
        <v>0</v>
      </c>
      <c r="CC270" s="43"/>
      <c r="CD270" s="41">
        <v>0</v>
      </c>
      <c r="CE270" s="41"/>
      <c r="CF270" s="41"/>
      <c r="CG270" s="7">
        <f t="shared" si="50"/>
        <v>0</v>
      </c>
      <c r="CH270" s="62"/>
      <c r="CI270" s="9"/>
      <c r="CJ270" s="41"/>
      <c r="CK270" s="41"/>
      <c r="CL270" s="41"/>
      <c r="CM270" s="41"/>
      <c r="CN270" s="41"/>
      <c r="CO270" s="7">
        <f t="shared" si="43"/>
        <v>0</v>
      </c>
      <c r="CP270" s="62">
        <v>19933</v>
      </c>
      <c r="CQ270" s="292">
        <v>10988.5</v>
      </c>
      <c r="CR270" s="41"/>
      <c r="CS270" s="295">
        <f t="shared" si="44"/>
        <v>30921.5</v>
      </c>
      <c r="CT270" s="43">
        <v>3125</v>
      </c>
      <c r="CU270" s="7">
        <f t="shared" si="53"/>
        <v>3125</v>
      </c>
      <c r="CV270" s="307">
        <f t="shared" si="54"/>
        <v>363218.755</v>
      </c>
      <c r="CX270" s="72"/>
    </row>
    <row r="271" spans="1:102" x14ac:dyDescent="0.25">
      <c r="A271" s="354"/>
      <c r="B271" s="2" t="s">
        <v>106</v>
      </c>
      <c r="C271" s="40"/>
      <c r="D271" s="41"/>
      <c r="E271" s="43"/>
      <c r="F271" s="41">
        <v>50</v>
      </c>
      <c r="G271" s="42"/>
      <c r="H271" s="7">
        <f t="shared" si="55"/>
        <v>50</v>
      </c>
      <c r="I271" s="43">
        <v>0</v>
      </c>
      <c r="J271" s="41"/>
      <c r="K271" s="41"/>
      <c r="L271" s="41"/>
      <c r="M271" s="41"/>
      <c r="N271" s="41"/>
      <c r="O271" s="7">
        <f t="shared" si="56"/>
        <v>0</v>
      </c>
      <c r="P271" s="62"/>
      <c r="Q271" s="41">
        <v>0</v>
      </c>
      <c r="R271" s="41"/>
      <c r="S271" s="41">
        <v>0</v>
      </c>
      <c r="T271" s="7">
        <f t="shared" si="57"/>
        <v>0</v>
      </c>
      <c r="U271" s="43"/>
      <c r="V271" s="9">
        <v>75</v>
      </c>
      <c r="W271" s="7">
        <f t="shared" si="58"/>
        <v>75</v>
      </c>
      <c r="X271" s="43"/>
      <c r="Y271" s="9"/>
      <c r="Z271" s="9">
        <v>0</v>
      </c>
      <c r="AA271" s="9">
        <v>0</v>
      </c>
      <c r="AB271" s="9">
        <v>0</v>
      </c>
      <c r="AC271" s="9"/>
      <c r="AD271" s="41"/>
      <c r="AE271" s="9"/>
      <c r="AF271" s="9">
        <v>0</v>
      </c>
      <c r="AG271" s="9"/>
      <c r="AH271" s="9">
        <v>0</v>
      </c>
      <c r="AI271" s="9">
        <v>9225</v>
      </c>
      <c r="AJ271" s="7">
        <f t="shared" si="59"/>
        <v>9225</v>
      </c>
      <c r="AK271" s="41">
        <v>700</v>
      </c>
      <c r="AL271" s="7">
        <f t="shared" si="60"/>
        <v>700</v>
      </c>
      <c r="AM271" s="41">
        <v>0</v>
      </c>
      <c r="AN271" s="9">
        <v>0</v>
      </c>
      <c r="AO271" s="41"/>
      <c r="AP271" s="41">
        <v>0</v>
      </c>
      <c r="AQ271" s="41"/>
      <c r="AR271" s="41"/>
      <c r="AS271" s="41"/>
      <c r="AT271" s="41"/>
      <c r="AU271" s="41">
        <v>600</v>
      </c>
      <c r="AV271" s="41"/>
      <c r="AW271" s="7">
        <f t="shared" si="61"/>
        <v>600</v>
      </c>
      <c r="AX271" s="43"/>
      <c r="AY271" s="41"/>
      <c r="AZ271" s="41"/>
      <c r="BA271" s="41"/>
      <c r="BB271" s="41"/>
      <c r="BC271" s="41"/>
      <c r="BD271" s="41"/>
      <c r="BE271" s="7">
        <f t="shared" si="62"/>
        <v>0</v>
      </c>
      <c r="BF271" s="292">
        <v>30835.579999999998</v>
      </c>
      <c r="BG271" s="292">
        <v>3175.48</v>
      </c>
      <c r="BH271" s="41">
        <v>3504</v>
      </c>
      <c r="BI271" s="292">
        <v>149280.15600000002</v>
      </c>
      <c r="BJ271" s="41">
        <v>0</v>
      </c>
      <c r="BK271" s="292">
        <v>8342.84</v>
      </c>
      <c r="BL271" s="292">
        <v>109790.24</v>
      </c>
      <c r="BM271" s="41"/>
      <c r="BN271" s="41"/>
      <c r="BO271" s="41"/>
      <c r="BP271" s="9"/>
      <c r="BQ271" s="292">
        <v>35471.450000000004</v>
      </c>
      <c r="BR271" s="9"/>
      <c r="BS271" s="9"/>
      <c r="BT271" s="41">
        <v>1728</v>
      </c>
      <c r="BU271" s="295">
        <f t="shared" si="63"/>
        <v>342127.74600000004</v>
      </c>
      <c r="BV271" s="43"/>
      <c r="BW271" s="41">
        <v>0</v>
      </c>
      <c r="BX271" s="41"/>
      <c r="BY271" s="41"/>
      <c r="BZ271" s="41"/>
      <c r="CA271" s="41">
        <v>0</v>
      </c>
      <c r="CB271" s="7">
        <f t="shared" si="64"/>
        <v>0</v>
      </c>
      <c r="CC271" s="43"/>
      <c r="CD271" s="41">
        <v>0</v>
      </c>
      <c r="CE271" s="41"/>
      <c r="CF271" s="41"/>
      <c r="CG271" s="7">
        <f t="shared" si="50"/>
        <v>0</v>
      </c>
      <c r="CH271" s="62"/>
      <c r="CI271" s="9"/>
      <c r="CJ271" s="41"/>
      <c r="CK271" s="41"/>
      <c r="CL271" s="41"/>
      <c r="CM271" s="41"/>
      <c r="CN271" s="41"/>
      <c r="CO271" s="7">
        <f t="shared" ref="CO271:CO273" si="65">SUM(CH271:CN271)</f>
        <v>0</v>
      </c>
      <c r="CP271" s="62">
        <v>21550</v>
      </c>
      <c r="CQ271" s="292">
        <v>12543.509999999998</v>
      </c>
      <c r="CR271" s="41"/>
      <c r="CS271" s="295">
        <f t="shared" si="44"/>
        <v>34093.509999999995</v>
      </c>
      <c r="CT271" s="43">
        <v>2125</v>
      </c>
      <c r="CU271" s="7">
        <f t="shared" si="53"/>
        <v>2125</v>
      </c>
      <c r="CV271" s="307">
        <f t="shared" si="54"/>
        <v>388996.25600000005</v>
      </c>
      <c r="CX271" s="202"/>
    </row>
    <row r="272" spans="1:102" x14ac:dyDescent="0.25">
      <c r="A272" s="354"/>
      <c r="B272" s="2" t="s">
        <v>107</v>
      </c>
      <c r="C272" s="40"/>
      <c r="D272" s="41"/>
      <c r="E272" s="43"/>
      <c r="F272" s="41">
        <v>100</v>
      </c>
      <c r="G272" s="42"/>
      <c r="H272" s="7">
        <f t="shared" si="55"/>
        <v>100</v>
      </c>
      <c r="I272" s="43">
        <v>0</v>
      </c>
      <c r="J272" s="41"/>
      <c r="K272" s="41"/>
      <c r="L272" s="41"/>
      <c r="M272" s="41"/>
      <c r="N272" s="41"/>
      <c r="O272" s="7">
        <f t="shared" si="56"/>
        <v>0</v>
      </c>
      <c r="P272" s="62"/>
      <c r="Q272" s="41">
        <v>0</v>
      </c>
      <c r="R272" s="41"/>
      <c r="S272" s="41">
        <v>0</v>
      </c>
      <c r="T272" s="7">
        <f t="shared" si="57"/>
        <v>0</v>
      </c>
      <c r="U272" s="43"/>
      <c r="V272" s="9">
        <v>145</v>
      </c>
      <c r="W272" s="7">
        <f t="shared" si="58"/>
        <v>145</v>
      </c>
      <c r="X272" s="43"/>
      <c r="Y272" s="9"/>
      <c r="Z272" s="9">
        <v>0</v>
      </c>
      <c r="AA272" s="9">
        <v>0</v>
      </c>
      <c r="AB272" s="9">
        <v>0</v>
      </c>
      <c r="AC272" s="9"/>
      <c r="AD272" s="41"/>
      <c r="AE272" s="9"/>
      <c r="AF272" s="9">
        <v>0</v>
      </c>
      <c r="AG272" s="9"/>
      <c r="AH272" s="9">
        <v>0</v>
      </c>
      <c r="AI272" s="9">
        <v>9540</v>
      </c>
      <c r="AJ272" s="7">
        <f t="shared" si="59"/>
        <v>9540</v>
      </c>
      <c r="AK272" s="41">
        <v>0</v>
      </c>
      <c r="AL272" s="7">
        <f t="shared" si="60"/>
        <v>0</v>
      </c>
      <c r="AM272" s="41">
        <v>0</v>
      </c>
      <c r="AN272" s="9">
        <v>0</v>
      </c>
      <c r="AO272" s="41"/>
      <c r="AP272" s="41">
        <v>0</v>
      </c>
      <c r="AQ272" s="41"/>
      <c r="AR272" s="41"/>
      <c r="AS272" s="41"/>
      <c r="AT272" s="41"/>
      <c r="AU272" s="41">
        <v>0</v>
      </c>
      <c r="AV272" s="41"/>
      <c r="AW272" s="7">
        <f t="shared" si="61"/>
        <v>0</v>
      </c>
      <c r="AX272" s="43"/>
      <c r="AY272" s="41"/>
      <c r="AZ272" s="41"/>
      <c r="BA272" s="41"/>
      <c r="BB272" s="41"/>
      <c r="BC272" s="41"/>
      <c r="BD272" s="41"/>
      <c r="BE272" s="7">
        <f t="shared" si="62"/>
        <v>0</v>
      </c>
      <c r="BF272" s="292">
        <v>33391.302000000003</v>
      </c>
      <c r="BG272" s="292">
        <v>3357.2</v>
      </c>
      <c r="BH272" s="41">
        <v>5952</v>
      </c>
      <c r="BI272" s="292">
        <v>136929.83499999999</v>
      </c>
      <c r="BJ272" s="41">
        <v>0</v>
      </c>
      <c r="BK272" s="292">
        <v>10558.84</v>
      </c>
      <c r="BL272" s="292">
        <v>116744.10700000002</v>
      </c>
      <c r="BM272" s="41"/>
      <c r="BN272" s="41"/>
      <c r="BO272" s="41"/>
      <c r="BP272" s="9"/>
      <c r="BQ272" s="292">
        <v>42471.24</v>
      </c>
      <c r="BR272" s="9"/>
      <c r="BS272" s="9"/>
      <c r="BT272" s="41">
        <v>2384</v>
      </c>
      <c r="BU272" s="295">
        <f t="shared" si="63"/>
        <v>351788.52399999998</v>
      </c>
      <c r="BV272" s="43"/>
      <c r="BW272" s="41">
        <v>0</v>
      </c>
      <c r="BX272" s="41"/>
      <c r="BY272" s="41"/>
      <c r="BZ272" s="41"/>
      <c r="CA272" s="41">
        <v>0</v>
      </c>
      <c r="CB272" s="7">
        <f t="shared" si="64"/>
        <v>0</v>
      </c>
      <c r="CC272" s="43"/>
      <c r="CD272" s="41">
        <v>0</v>
      </c>
      <c r="CE272" s="41"/>
      <c r="CF272" s="41"/>
      <c r="CG272" s="7">
        <f t="shared" si="50"/>
        <v>0</v>
      </c>
      <c r="CH272" s="62"/>
      <c r="CI272" s="9"/>
      <c r="CJ272" s="41"/>
      <c r="CK272" s="41"/>
      <c r="CL272" s="41"/>
      <c r="CM272" s="41"/>
      <c r="CN272" s="41"/>
      <c r="CO272" s="7">
        <f t="shared" si="65"/>
        <v>0</v>
      </c>
      <c r="CP272" s="62">
        <v>18700</v>
      </c>
      <c r="CQ272" s="292">
        <v>11006.819</v>
      </c>
      <c r="CR272" s="41"/>
      <c r="CS272" s="295">
        <f t="shared" si="44"/>
        <v>29706.819</v>
      </c>
      <c r="CT272" s="43">
        <v>4245</v>
      </c>
      <c r="CU272" s="7">
        <f t="shared" si="53"/>
        <v>4245</v>
      </c>
      <c r="CV272" s="307">
        <f t="shared" si="54"/>
        <v>395525.34299999999</v>
      </c>
      <c r="CX272" s="202"/>
    </row>
    <row r="273" spans="1:102" ht="15.75" thickBot="1" x14ac:dyDescent="0.3">
      <c r="A273" s="355"/>
      <c r="B273" s="3" t="s">
        <v>108</v>
      </c>
      <c r="C273" s="44"/>
      <c r="D273" s="45"/>
      <c r="E273" s="47"/>
      <c r="F273" s="45">
        <v>50</v>
      </c>
      <c r="G273" s="46"/>
      <c r="H273" s="11">
        <f t="shared" si="55"/>
        <v>50</v>
      </c>
      <c r="I273" s="47">
        <v>0</v>
      </c>
      <c r="J273" s="45"/>
      <c r="K273" s="45"/>
      <c r="L273" s="45"/>
      <c r="M273" s="45"/>
      <c r="N273" s="45"/>
      <c r="O273" s="11">
        <f t="shared" si="56"/>
        <v>0</v>
      </c>
      <c r="P273" s="63"/>
      <c r="Q273" s="45">
        <v>0</v>
      </c>
      <c r="R273" s="45"/>
      <c r="S273" s="45">
        <v>0</v>
      </c>
      <c r="T273" s="11">
        <f t="shared" si="57"/>
        <v>0</v>
      </c>
      <c r="U273" s="47"/>
      <c r="V273" s="13">
        <v>545</v>
      </c>
      <c r="W273" s="11">
        <f t="shared" si="58"/>
        <v>545</v>
      </c>
      <c r="X273" s="47"/>
      <c r="Y273" s="13"/>
      <c r="Z273" s="13">
        <v>0</v>
      </c>
      <c r="AA273" s="13">
        <v>0</v>
      </c>
      <c r="AB273" s="13">
        <v>0</v>
      </c>
      <c r="AC273" s="13"/>
      <c r="AD273" s="45"/>
      <c r="AE273" s="13"/>
      <c r="AF273" s="13">
        <v>0</v>
      </c>
      <c r="AG273" s="13"/>
      <c r="AH273" s="13">
        <v>0</v>
      </c>
      <c r="AI273" s="13">
        <v>9765</v>
      </c>
      <c r="AJ273" s="11">
        <f t="shared" si="59"/>
        <v>9765</v>
      </c>
      <c r="AK273" s="45">
        <v>550</v>
      </c>
      <c r="AL273" s="11">
        <f t="shared" si="60"/>
        <v>550</v>
      </c>
      <c r="AM273" s="45">
        <v>0</v>
      </c>
      <c r="AN273" s="13">
        <v>0</v>
      </c>
      <c r="AO273" s="45"/>
      <c r="AP273" s="45">
        <v>0</v>
      </c>
      <c r="AQ273" s="45"/>
      <c r="AR273" s="45"/>
      <c r="AS273" s="45"/>
      <c r="AT273" s="45"/>
      <c r="AU273" s="45">
        <v>425</v>
      </c>
      <c r="AV273" s="45"/>
      <c r="AW273" s="11">
        <f t="shared" si="61"/>
        <v>425</v>
      </c>
      <c r="AX273" s="47"/>
      <c r="AY273" s="45"/>
      <c r="AZ273" s="45"/>
      <c r="BA273" s="45"/>
      <c r="BB273" s="45"/>
      <c r="BC273" s="45"/>
      <c r="BD273" s="45"/>
      <c r="BE273" s="11">
        <f t="shared" si="62"/>
        <v>0</v>
      </c>
      <c r="BF273" s="293">
        <v>41129.751000000004</v>
      </c>
      <c r="BG273" s="293">
        <v>2510.1999999999998</v>
      </c>
      <c r="BH273" s="45">
        <v>3984</v>
      </c>
      <c r="BI273" s="293">
        <v>170646.85299999997</v>
      </c>
      <c r="BJ273" s="45">
        <v>0</v>
      </c>
      <c r="BK273" s="293">
        <v>9699.1</v>
      </c>
      <c r="BL273" s="293">
        <v>114880.34499999999</v>
      </c>
      <c r="BM273" s="45"/>
      <c r="BN273" s="45"/>
      <c r="BO273" s="45"/>
      <c r="BP273" s="13"/>
      <c r="BQ273" s="293">
        <v>32336.640000000003</v>
      </c>
      <c r="BR273" s="13"/>
      <c r="BS273" s="13"/>
      <c r="BT273" s="45">
        <v>2432</v>
      </c>
      <c r="BU273" s="296">
        <f t="shared" si="63"/>
        <v>377618.88899999997</v>
      </c>
      <c r="BV273" s="47"/>
      <c r="BW273" s="45">
        <v>0</v>
      </c>
      <c r="BX273" s="45"/>
      <c r="BY273" s="45"/>
      <c r="BZ273" s="45"/>
      <c r="CA273" s="45">
        <v>0</v>
      </c>
      <c r="CB273" s="11">
        <f t="shared" si="64"/>
        <v>0</v>
      </c>
      <c r="CC273" s="47"/>
      <c r="CD273" s="45">
        <v>0</v>
      </c>
      <c r="CE273" s="45"/>
      <c r="CF273" s="45"/>
      <c r="CG273" s="11">
        <f t="shared" si="50"/>
        <v>0</v>
      </c>
      <c r="CH273" s="63"/>
      <c r="CI273" s="13"/>
      <c r="CJ273" s="45"/>
      <c r="CK273" s="45"/>
      <c r="CL273" s="45"/>
      <c r="CM273" s="45"/>
      <c r="CN273" s="45"/>
      <c r="CO273" s="11">
        <f t="shared" si="65"/>
        <v>0</v>
      </c>
      <c r="CP273" s="63">
        <v>15025</v>
      </c>
      <c r="CQ273" s="293">
        <v>10271.52</v>
      </c>
      <c r="CR273" s="45"/>
      <c r="CS273" s="296">
        <f t="shared" si="44"/>
        <v>25296.52</v>
      </c>
      <c r="CT273" s="47">
        <v>2225</v>
      </c>
      <c r="CU273" s="11">
        <f t="shared" si="53"/>
        <v>2225</v>
      </c>
      <c r="CV273" s="310">
        <f t="shared" si="54"/>
        <v>416475.40899999999</v>
      </c>
      <c r="CX273" s="202"/>
    </row>
    <row r="274" spans="1:102" x14ac:dyDescent="0.25">
      <c r="B274" s="216"/>
    </row>
    <row r="275" spans="1:102" x14ac:dyDescent="0.25">
      <c r="B275" s="216"/>
    </row>
    <row r="277" spans="1:102" x14ac:dyDescent="0.25">
      <c r="A277" s="163" t="s">
        <v>220</v>
      </c>
    </row>
    <row r="278" spans="1:102" x14ac:dyDescent="0.25">
      <c r="A278" s="163" t="s">
        <v>166</v>
      </c>
    </row>
    <row r="279" spans="1:102" x14ac:dyDescent="0.25">
      <c r="A279" s="163" t="s">
        <v>167</v>
      </c>
    </row>
    <row r="280" spans="1:102" x14ac:dyDescent="0.25">
      <c r="A280" s="163" t="s">
        <v>168</v>
      </c>
    </row>
    <row r="281" spans="1:102" x14ac:dyDescent="0.25">
      <c r="A281" s="163" t="s">
        <v>169</v>
      </c>
    </row>
    <row r="282" spans="1:102" x14ac:dyDescent="0.25">
      <c r="A282" s="164" t="s">
        <v>170</v>
      </c>
    </row>
    <row r="283" spans="1:102" x14ac:dyDescent="0.25">
      <c r="A283" s="164" t="s">
        <v>171</v>
      </c>
    </row>
    <row r="284" spans="1:102" x14ac:dyDescent="0.25">
      <c r="A284" s="164" t="s">
        <v>172</v>
      </c>
    </row>
    <row r="285" spans="1:102" x14ac:dyDescent="0.25">
      <c r="A285" s="164" t="s">
        <v>173</v>
      </c>
    </row>
    <row r="286" spans="1:102" x14ac:dyDescent="0.25">
      <c r="A286" s="165"/>
    </row>
    <row r="288" spans="1:102" x14ac:dyDescent="0.25">
      <c r="A288" s="140" t="s">
        <v>363</v>
      </c>
    </row>
  </sheetData>
  <mergeCells count="278">
    <mergeCell ref="A254:A265"/>
    <mergeCell ref="BG254:BI254"/>
    <mergeCell ref="BG255:BI255"/>
    <mergeCell ref="BG256:BI256"/>
    <mergeCell ref="BG257:BI257"/>
    <mergeCell ref="BG258:BI258"/>
    <mergeCell ref="BG259:BI259"/>
    <mergeCell ref="BG260:BI260"/>
    <mergeCell ref="BG261:BI261"/>
    <mergeCell ref="BG262:BI262"/>
    <mergeCell ref="BG263:BI263"/>
    <mergeCell ref="BG264:BI264"/>
    <mergeCell ref="BG265:BI265"/>
    <mergeCell ref="BG251:BI251"/>
    <mergeCell ref="BG252:BI252"/>
    <mergeCell ref="BG253:BI253"/>
    <mergeCell ref="BG242:BI242"/>
    <mergeCell ref="BG243:BI243"/>
    <mergeCell ref="BG244:BI244"/>
    <mergeCell ref="BG245:BI245"/>
    <mergeCell ref="BG246:BI246"/>
    <mergeCell ref="BG247:BI247"/>
    <mergeCell ref="BG248:BI248"/>
    <mergeCell ref="BG249:BI249"/>
    <mergeCell ref="BG250:BI250"/>
    <mergeCell ref="BG208:BI208"/>
    <mergeCell ref="A242:A253"/>
    <mergeCell ref="BG160:BI160"/>
    <mergeCell ref="A230:A241"/>
    <mergeCell ref="BG201:BI201"/>
    <mergeCell ref="BG202:BI202"/>
    <mergeCell ref="BG203:BI203"/>
    <mergeCell ref="BG204:BI204"/>
    <mergeCell ref="BG205:BI205"/>
    <mergeCell ref="BG189:BI189"/>
    <mergeCell ref="BG190:BI190"/>
    <mergeCell ref="BG191:BI191"/>
    <mergeCell ref="BG192:BI192"/>
    <mergeCell ref="BG193:BI193"/>
    <mergeCell ref="BG194:BI194"/>
    <mergeCell ref="BG195:BI195"/>
    <mergeCell ref="BG196:BI196"/>
    <mergeCell ref="BG216:BI216"/>
    <mergeCell ref="BG217:BI217"/>
    <mergeCell ref="BG214:BI214"/>
    <mergeCell ref="BG197:BI197"/>
    <mergeCell ref="BG198:BI198"/>
    <mergeCell ref="BG199:BI199"/>
    <mergeCell ref="BG200:BI200"/>
    <mergeCell ref="BG207:BI207"/>
    <mergeCell ref="BG93:BI93"/>
    <mergeCell ref="BG94:BI94"/>
    <mergeCell ref="BG95:BI95"/>
    <mergeCell ref="BG96:BI96"/>
    <mergeCell ref="BG97:BI97"/>
    <mergeCell ref="BG98:BI98"/>
    <mergeCell ref="BG99:BI99"/>
    <mergeCell ref="BG100:BI100"/>
    <mergeCell ref="BG129:BI129"/>
    <mergeCell ref="BG117:BI117"/>
    <mergeCell ref="BG118:BI118"/>
    <mergeCell ref="BG119:BI119"/>
    <mergeCell ref="BG120:BI120"/>
    <mergeCell ref="BG121:BI121"/>
    <mergeCell ref="BG122:BI122"/>
    <mergeCell ref="BG123:BI123"/>
    <mergeCell ref="BG124:BI124"/>
    <mergeCell ref="BG113:BI113"/>
    <mergeCell ref="BG114:BI114"/>
    <mergeCell ref="BG115:BI115"/>
    <mergeCell ref="BG116:BI116"/>
    <mergeCell ref="BG111:BI111"/>
    <mergeCell ref="BG112:BI112"/>
    <mergeCell ref="BG101:BI101"/>
    <mergeCell ref="BG60:BI60"/>
    <mergeCell ref="BG61:BI61"/>
    <mergeCell ref="BG62:BI62"/>
    <mergeCell ref="BG41:BI41"/>
    <mergeCell ref="BG42:BI42"/>
    <mergeCell ref="BG43:BI43"/>
    <mergeCell ref="BG44:BI44"/>
    <mergeCell ref="BG39:BI39"/>
    <mergeCell ref="BG40:BI40"/>
    <mergeCell ref="BG57:BI57"/>
    <mergeCell ref="BG58:BI58"/>
    <mergeCell ref="BG59:BI59"/>
    <mergeCell ref="BG45:BI45"/>
    <mergeCell ref="BG46:BI46"/>
    <mergeCell ref="BG47:BI47"/>
    <mergeCell ref="BG48:BI48"/>
    <mergeCell ref="BG49:BI49"/>
    <mergeCell ref="BG50:BI50"/>
    <mergeCell ref="BG51:BI51"/>
    <mergeCell ref="BG52:BI52"/>
    <mergeCell ref="BG87:BI87"/>
    <mergeCell ref="BG88:BI88"/>
    <mergeCell ref="BG90:BI90"/>
    <mergeCell ref="BG206:BI206"/>
    <mergeCell ref="BG156:BI156"/>
    <mergeCell ref="BG157:BI157"/>
    <mergeCell ref="BG158:BI158"/>
    <mergeCell ref="BG185:BI185"/>
    <mergeCell ref="BG186:BI186"/>
    <mergeCell ref="BG187:BI187"/>
    <mergeCell ref="BG188:BI188"/>
    <mergeCell ref="BG183:BI183"/>
    <mergeCell ref="BG184:BI184"/>
    <mergeCell ref="BG173:BI173"/>
    <mergeCell ref="BG174:BI174"/>
    <mergeCell ref="BG175:BI175"/>
    <mergeCell ref="BG176:BI176"/>
    <mergeCell ref="BG178:BI178"/>
    <mergeCell ref="BG179:BI179"/>
    <mergeCell ref="BG170:BI170"/>
    <mergeCell ref="BG171:BI171"/>
    <mergeCell ref="BG172:BI172"/>
    <mergeCell ref="BG161:BI161"/>
    <mergeCell ref="BG162:BI162"/>
    <mergeCell ref="BG163:BI163"/>
    <mergeCell ref="BG164:BI164"/>
    <mergeCell ref="BG159:BI159"/>
    <mergeCell ref="BG209:BI209"/>
    <mergeCell ref="BG210:BI210"/>
    <mergeCell ref="BG211:BI211"/>
    <mergeCell ref="BG212:BI212"/>
    <mergeCell ref="BG213:BI213"/>
    <mergeCell ref="BG215:BI215"/>
    <mergeCell ref="BG229:BI229"/>
    <mergeCell ref="BG218:BI218"/>
    <mergeCell ref="BG219:BI219"/>
    <mergeCell ref="BG220:BI220"/>
    <mergeCell ref="BG221:BI221"/>
    <mergeCell ref="BG222:BI222"/>
    <mergeCell ref="BG223:BI223"/>
    <mergeCell ref="BG224:BI224"/>
    <mergeCell ref="BG225:BI225"/>
    <mergeCell ref="BG226:BI226"/>
    <mergeCell ref="BG227:BI227"/>
    <mergeCell ref="BG228:BI228"/>
    <mergeCell ref="BG180:BI180"/>
    <mergeCell ref="BG181:BI181"/>
    <mergeCell ref="BG182:BI182"/>
    <mergeCell ref="BG177:BI177"/>
    <mergeCell ref="BG165:BI165"/>
    <mergeCell ref="BG166:BI166"/>
    <mergeCell ref="BG167:BI167"/>
    <mergeCell ref="BG168:BI168"/>
    <mergeCell ref="BG169:BI169"/>
    <mergeCell ref="BG154:BI154"/>
    <mergeCell ref="BG155:BI155"/>
    <mergeCell ref="BG141:BI141"/>
    <mergeCell ref="BG142:BI142"/>
    <mergeCell ref="BG143:BI143"/>
    <mergeCell ref="BG144:BI144"/>
    <mergeCell ref="BG145:BI145"/>
    <mergeCell ref="BG146:BI146"/>
    <mergeCell ref="BG147:BI147"/>
    <mergeCell ref="BG148:BI148"/>
    <mergeCell ref="BG149:BI149"/>
    <mergeCell ref="A206:A217"/>
    <mergeCell ref="A218:A229"/>
    <mergeCell ref="A110:A121"/>
    <mergeCell ref="A122:A133"/>
    <mergeCell ref="A134:A145"/>
    <mergeCell ref="A146:A157"/>
    <mergeCell ref="A158:A169"/>
    <mergeCell ref="A170:A181"/>
    <mergeCell ref="BG77:BI77"/>
    <mergeCell ref="BG78:BI78"/>
    <mergeCell ref="BG79:BI79"/>
    <mergeCell ref="BG80:BI80"/>
    <mergeCell ref="BG102:BI102"/>
    <mergeCell ref="BG103:BI103"/>
    <mergeCell ref="BG104:BI104"/>
    <mergeCell ref="BG105:BI105"/>
    <mergeCell ref="BG106:BI106"/>
    <mergeCell ref="BG107:BI107"/>
    <mergeCell ref="BG108:BI108"/>
    <mergeCell ref="BG109:BI109"/>
    <mergeCell ref="BG110:BI110"/>
    <mergeCell ref="BG137:BI137"/>
    <mergeCell ref="BG138:BI138"/>
    <mergeCell ref="BG139:BI139"/>
    <mergeCell ref="A182:A193"/>
    <mergeCell ref="A194:A205"/>
    <mergeCell ref="BG71:BI71"/>
    <mergeCell ref="BG72:BI72"/>
    <mergeCell ref="BG73:BI73"/>
    <mergeCell ref="BG74:BI74"/>
    <mergeCell ref="BG75:BI75"/>
    <mergeCell ref="BG76:BI76"/>
    <mergeCell ref="BG140:BI140"/>
    <mergeCell ref="BG135:BI135"/>
    <mergeCell ref="BG136:BI136"/>
    <mergeCell ref="BG125:BI125"/>
    <mergeCell ref="BG126:BI126"/>
    <mergeCell ref="BG127:BI127"/>
    <mergeCell ref="BG128:BI128"/>
    <mergeCell ref="BG130:BI130"/>
    <mergeCell ref="BG131:BI131"/>
    <mergeCell ref="BG132:BI132"/>
    <mergeCell ref="BG133:BI133"/>
    <mergeCell ref="BG134:BI134"/>
    <mergeCell ref="BG150:BI150"/>
    <mergeCell ref="BG151:BI151"/>
    <mergeCell ref="BG152:BI152"/>
    <mergeCell ref="BG153:BI153"/>
    <mergeCell ref="BG26:BI26"/>
    <mergeCell ref="BG27:BI27"/>
    <mergeCell ref="BG28:BI28"/>
    <mergeCell ref="BG81:BI81"/>
    <mergeCell ref="BG82:BI82"/>
    <mergeCell ref="BG83:BI83"/>
    <mergeCell ref="BG69:BI69"/>
    <mergeCell ref="BG70:BI70"/>
    <mergeCell ref="BG33:BI33"/>
    <mergeCell ref="BG34:BI34"/>
    <mergeCell ref="BG35:BI35"/>
    <mergeCell ref="BG36:BI36"/>
    <mergeCell ref="BG37:BI37"/>
    <mergeCell ref="BG38:BI38"/>
    <mergeCell ref="BG29:BI29"/>
    <mergeCell ref="BG30:BI30"/>
    <mergeCell ref="BG31:BI31"/>
    <mergeCell ref="BG32:BI32"/>
    <mergeCell ref="BG16:BI16"/>
    <mergeCell ref="BG17:BI17"/>
    <mergeCell ref="BG18:BI18"/>
    <mergeCell ref="BG19:BI19"/>
    <mergeCell ref="BG20:BI20"/>
    <mergeCell ref="BG21:BI21"/>
    <mergeCell ref="BG23:BI23"/>
    <mergeCell ref="BG24:BI24"/>
    <mergeCell ref="BG25:BI25"/>
    <mergeCell ref="BG22:BI22"/>
    <mergeCell ref="BG91:BI91"/>
    <mergeCell ref="BG92:BI92"/>
    <mergeCell ref="A38:A49"/>
    <mergeCell ref="A50:A61"/>
    <mergeCell ref="A62:A73"/>
    <mergeCell ref="A74:A85"/>
    <mergeCell ref="A86:A97"/>
    <mergeCell ref="BG84:BI84"/>
    <mergeCell ref="BG85:BI85"/>
    <mergeCell ref="BG86:BI86"/>
    <mergeCell ref="BG67:BI67"/>
    <mergeCell ref="BG68:BI68"/>
    <mergeCell ref="BG63:BI63"/>
    <mergeCell ref="BG64:BI64"/>
    <mergeCell ref="BG53:BI53"/>
    <mergeCell ref="BG54:BI54"/>
    <mergeCell ref="BG55:BI55"/>
    <mergeCell ref="BG56:BI56"/>
    <mergeCell ref="BG89:BI89"/>
    <mergeCell ref="A266:A273"/>
    <mergeCell ref="CV12:CV13"/>
    <mergeCell ref="A14:A25"/>
    <mergeCell ref="A26:A37"/>
    <mergeCell ref="AK12:AL12"/>
    <mergeCell ref="AM12:AW12"/>
    <mergeCell ref="AX12:BE12"/>
    <mergeCell ref="BF12:BU12"/>
    <mergeCell ref="BV12:CB12"/>
    <mergeCell ref="CC12:CG12"/>
    <mergeCell ref="A12:B12"/>
    <mergeCell ref="C12:H12"/>
    <mergeCell ref="I12:O12"/>
    <mergeCell ref="P12:T12"/>
    <mergeCell ref="U12:W12"/>
    <mergeCell ref="X12:AJ12"/>
    <mergeCell ref="BG14:BI14"/>
    <mergeCell ref="BG15:BI15"/>
    <mergeCell ref="CT12:CU12"/>
    <mergeCell ref="A98:A109"/>
    <mergeCell ref="CH12:CO12"/>
    <mergeCell ref="CP12:CS12"/>
    <mergeCell ref="BG65:BI65"/>
    <mergeCell ref="BG66:BI66"/>
  </mergeCells>
  <hyperlinks>
    <hyperlink ref="A288" location="Índice!A1" display="Volver al í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9"/>
  <sheetViews>
    <sheetView zoomScale="80" zoomScaleNormal="80" workbookViewId="0"/>
  </sheetViews>
  <sheetFormatPr baseColWidth="10" defaultColWidth="11.42578125" defaultRowHeight="15" x14ac:dyDescent="0.25"/>
  <cols>
    <col min="1" max="1" width="27.140625" style="30" customWidth="1"/>
    <col min="2" max="98" width="11.42578125" style="30"/>
    <col min="99" max="99" width="26.28515625" style="30" customWidth="1"/>
    <col min="100" max="16384" width="11.42578125" style="30"/>
  </cols>
  <sheetData>
    <row r="1" spans="1:99" x14ac:dyDescent="0.25">
      <c r="A1" s="16" t="s">
        <v>0</v>
      </c>
      <c r="B1" s="29"/>
    </row>
    <row r="2" spans="1:99" x14ac:dyDescent="0.25">
      <c r="A2" s="16" t="s">
        <v>1</v>
      </c>
      <c r="B2" s="29"/>
    </row>
    <row r="3" spans="1:99" x14ac:dyDescent="0.25">
      <c r="A3" s="16" t="s">
        <v>2</v>
      </c>
      <c r="B3" s="29"/>
    </row>
    <row r="4" spans="1:99" x14ac:dyDescent="0.25">
      <c r="A4" s="16" t="s">
        <v>3</v>
      </c>
      <c r="B4" s="29" t="s">
        <v>4</v>
      </c>
    </row>
    <row r="5" spans="1:99" x14ac:dyDescent="0.25">
      <c r="A5" s="16" t="s">
        <v>5</v>
      </c>
      <c r="B5" s="30" t="str">
        <f>+Índice!A21</f>
        <v>2.2.3.3.2</v>
      </c>
    </row>
    <row r="6" spans="1:99" x14ac:dyDescent="0.25">
      <c r="A6" s="16" t="s">
        <v>6</v>
      </c>
      <c r="B6" s="29" t="str">
        <f>+Índice!B21</f>
        <v>Ferrosur Roca S.A.  Carga transportada por año, por categoría y por producto. En toneladas</v>
      </c>
    </row>
    <row r="7" spans="1:99" x14ac:dyDescent="0.25">
      <c r="A7" s="16" t="s">
        <v>7</v>
      </c>
      <c r="B7" s="29" t="s">
        <v>8</v>
      </c>
    </row>
    <row r="8" spans="1:99" x14ac:dyDescent="0.25">
      <c r="A8" s="166" t="s">
        <v>9</v>
      </c>
      <c r="B8" s="155" t="str">
        <f>+'2.2.3.1.1'!B8</f>
        <v>agosto 2018</v>
      </c>
      <c r="D8" s="31"/>
    </row>
    <row r="9" spans="1:99" x14ac:dyDescent="0.25">
      <c r="A9" s="166" t="s">
        <v>10</v>
      </c>
      <c r="B9" s="155" t="str">
        <f>+'2.2.3.1.1'!B9</f>
        <v>octubre 2018</v>
      </c>
      <c r="D9" s="32"/>
    </row>
    <row r="10" spans="1:99" x14ac:dyDescent="0.25">
      <c r="A10" s="166"/>
      <c r="B10" s="167"/>
      <c r="D10" s="32"/>
    </row>
    <row r="11" spans="1:99" ht="15" customHeight="1" thickBot="1" x14ac:dyDescent="0.3"/>
    <row r="12" spans="1:99" ht="25.5" customHeight="1" x14ac:dyDescent="0.25">
      <c r="A12" s="149" t="s">
        <v>11</v>
      </c>
      <c r="B12" s="344" t="s">
        <v>12</v>
      </c>
      <c r="C12" s="345"/>
      <c r="D12" s="345"/>
      <c r="E12" s="345"/>
      <c r="F12" s="345"/>
      <c r="G12" s="346"/>
      <c r="H12" s="337" t="s">
        <v>13</v>
      </c>
      <c r="I12" s="343"/>
      <c r="J12" s="343"/>
      <c r="K12" s="343"/>
      <c r="L12" s="343"/>
      <c r="M12" s="343"/>
      <c r="N12" s="338"/>
      <c r="O12" s="337" t="s">
        <v>14</v>
      </c>
      <c r="P12" s="343"/>
      <c r="Q12" s="343"/>
      <c r="R12" s="343"/>
      <c r="S12" s="338"/>
      <c r="T12" s="337" t="s">
        <v>15</v>
      </c>
      <c r="U12" s="343"/>
      <c r="V12" s="342"/>
      <c r="W12" s="341" t="s">
        <v>116</v>
      </c>
      <c r="X12" s="343"/>
      <c r="Y12" s="343"/>
      <c r="Z12" s="343"/>
      <c r="AA12" s="343"/>
      <c r="AB12" s="343"/>
      <c r="AC12" s="343"/>
      <c r="AD12" s="343"/>
      <c r="AE12" s="343"/>
      <c r="AF12" s="343"/>
      <c r="AG12" s="343"/>
      <c r="AH12" s="342"/>
      <c r="AI12" s="342"/>
      <c r="AJ12" s="341" t="s">
        <v>16</v>
      </c>
      <c r="AK12" s="342"/>
      <c r="AL12" s="341" t="s">
        <v>17</v>
      </c>
      <c r="AM12" s="343"/>
      <c r="AN12" s="343"/>
      <c r="AO12" s="343"/>
      <c r="AP12" s="343"/>
      <c r="AQ12" s="343"/>
      <c r="AR12" s="343"/>
      <c r="AS12" s="343"/>
      <c r="AT12" s="343"/>
      <c r="AU12" s="343"/>
      <c r="AV12" s="342"/>
      <c r="AW12" s="341" t="s">
        <v>18</v>
      </c>
      <c r="AX12" s="343"/>
      <c r="AY12" s="343"/>
      <c r="AZ12" s="343"/>
      <c r="BA12" s="343"/>
      <c r="BB12" s="343"/>
      <c r="BC12" s="343"/>
      <c r="BD12" s="342"/>
      <c r="BE12" s="341" t="s">
        <v>19</v>
      </c>
      <c r="BF12" s="343"/>
      <c r="BG12" s="343"/>
      <c r="BH12" s="343"/>
      <c r="BI12" s="343"/>
      <c r="BJ12" s="343"/>
      <c r="BK12" s="343"/>
      <c r="BL12" s="343"/>
      <c r="BM12" s="343"/>
      <c r="BN12" s="343"/>
      <c r="BO12" s="343"/>
      <c r="BP12" s="343"/>
      <c r="BQ12" s="343"/>
      <c r="BR12" s="343"/>
      <c r="BS12" s="343"/>
      <c r="BT12" s="342"/>
      <c r="BU12" s="341" t="s">
        <v>20</v>
      </c>
      <c r="BV12" s="343"/>
      <c r="BW12" s="343"/>
      <c r="BX12" s="343"/>
      <c r="BY12" s="343"/>
      <c r="BZ12" s="343"/>
      <c r="CA12" s="342"/>
      <c r="CB12" s="341" t="s">
        <v>21</v>
      </c>
      <c r="CC12" s="343"/>
      <c r="CD12" s="343"/>
      <c r="CE12" s="343"/>
      <c r="CF12" s="338"/>
      <c r="CG12" s="341" t="s">
        <v>427</v>
      </c>
      <c r="CH12" s="343"/>
      <c r="CI12" s="343"/>
      <c r="CJ12" s="343"/>
      <c r="CK12" s="343"/>
      <c r="CL12" s="343"/>
      <c r="CM12" s="343"/>
      <c r="CN12" s="338"/>
      <c r="CO12" s="337" t="s">
        <v>22</v>
      </c>
      <c r="CP12" s="343"/>
      <c r="CQ12" s="343"/>
      <c r="CR12" s="338"/>
      <c r="CS12" s="337" t="s">
        <v>23</v>
      </c>
      <c r="CT12" s="338"/>
      <c r="CU12" s="330" t="s">
        <v>24</v>
      </c>
    </row>
    <row r="13" spans="1:99" ht="64.5" thickBot="1" x14ac:dyDescent="0.3">
      <c r="A13" s="169" t="s">
        <v>25</v>
      </c>
      <c r="B13" s="83" t="s">
        <v>27</v>
      </c>
      <c r="C13" s="84" t="s">
        <v>28</v>
      </c>
      <c r="D13" s="85" t="s">
        <v>29</v>
      </c>
      <c r="E13" s="84" t="s">
        <v>30</v>
      </c>
      <c r="F13" s="84" t="s">
        <v>31</v>
      </c>
      <c r="G13" s="98" t="s">
        <v>32</v>
      </c>
      <c r="H13" s="89" t="s">
        <v>33</v>
      </c>
      <c r="I13" s="87" t="s">
        <v>34</v>
      </c>
      <c r="J13" s="87" t="s">
        <v>35</v>
      </c>
      <c r="K13" s="87" t="s">
        <v>36</v>
      </c>
      <c r="L13" s="87" t="s">
        <v>37</v>
      </c>
      <c r="M13" s="87" t="s">
        <v>38</v>
      </c>
      <c r="N13" s="98" t="s">
        <v>32</v>
      </c>
      <c r="O13" s="89" t="s">
        <v>39</v>
      </c>
      <c r="P13" s="87" t="s">
        <v>40</v>
      </c>
      <c r="Q13" s="87" t="s">
        <v>41</v>
      </c>
      <c r="R13" s="87" t="s">
        <v>42</v>
      </c>
      <c r="S13" s="98" t="s">
        <v>32</v>
      </c>
      <c r="T13" s="89" t="s">
        <v>43</v>
      </c>
      <c r="U13" s="87" t="s">
        <v>44</v>
      </c>
      <c r="V13" s="98" t="s">
        <v>32</v>
      </c>
      <c r="W13" s="86" t="s">
        <v>45</v>
      </c>
      <c r="X13" s="87" t="s">
        <v>46</v>
      </c>
      <c r="Y13" s="87" t="s">
        <v>47</v>
      </c>
      <c r="Z13" s="87" t="s">
        <v>48</v>
      </c>
      <c r="AA13" s="87" t="s">
        <v>49</v>
      </c>
      <c r="AB13" s="87" t="s">
        <v>124</v>
      </c>
      <c r="AC13" s="87" t="s">
        <v>50</v>
      </c>
      <c r="AD13" s="87" t="s">
        <v>51</v>
      </c>
      <c r="AE13" s="87" t="s">
        <v>52</v>
      </c>
      <c r="AF13" s="87" t="s">
        <v>53</v>
      </c>
      <c r="AG13" s="87" t="s">
        <v>54</v>
      </c>
      <c r="AH13" s="87" t="s">
        <v>55</v>
      </c>
      <c r="AI13" s="98" t="s">
        <v>56</v>
      </c>
      <c r="AJ13" s="86" t="s">
        <v>16</v>
      </c>
      <c r="AK13" s="98" t="s">
        <v>56</v>
      </c>
      <c r="AL13" s="86" t="s">
        <v>57</v>
      </c>
      <c r="AM13" s="87" t="s">
        <v>58</v>
      </c>
      <c r="AN13" s="87" t="s">
        <v>59</v>
      </c>
      <c r="AO13" s="87" t="s">
        <v>60</v>
      </c>
      <c r="AP13" s="87" t="s">
        <v>174</v>
      </c>
      <c r="AQ13" s="87" t="s">
        <v>61</v>
      </c>
      <c r="AR13" s="87" t="s">
        <v>62</v>
      </c>
      <c r="AS13" s="87" t="s">
        <v>63</v>
      </c>
      <c r="AT13" s="87" t="s">
        <v>64</v>
      </c>
      <c r="AU13" s="87" t="s">
        <v>65</v>
      </c>
      <c r="AV13" s="98" t="s">
        <v>56</v>
      </c>
      <c r="AW13" s="86" t="s">
        <v>66</v>
      </c>
      <c r="AX13" s="87" t="s">
        <v>67</v>
      </c>
      <c r="AY13" s="87" t="s">
        <v>68</v>
      </c>
      <c r="AZ13" s="87" t="s">
        <v>69</v>
      </c>
      <c r="BA13" s="87" t="s">
        <v>70</v>
      </c>
      <c r="BB13" s="87" t="s">
        <v>71</v>
      </c>
      <c r="BC13" s="87" t="s">
        <v>72</v>
      </c>
      <c r="BD13" s="98" t="s">
        <v>56</v>
      </c>
      <c r="BE13" s="86" t="s">
        <v>73</v>
      </c>
      <c r="BF13" s="87" t="s">
        <v>74</v>
      </c>
      <c r="BG13" s="87" t="s">
        <v>75</v>
      </c>
      <c r="BH13" s="87" t="s">
        <v>76</v>
      </c>
      <c r="BI13" s="87" t="s">
        <v>77</v>
      </c>
      <c r="BJ13" s="87" t="s">
        <v>78</v>
      </c>
      <c r="BK13" s="87" t="s">
        <v>79</v>
      </c>
      <c r="BL13" s="87" t="s">
        <v>80</v>
      </c>
      <c r="BM13" s="87" t="s">
        <v>81</v>
      </c>
      <c r="BN13" s="87" t="s">
        <v>82</v>
      </c>
      <c r="BO13" s="87" t="s">
        <v>83</v>
      </c>
      <c r="BP13" s="87" t="s">
        <v>84</v>
      </c>
      <c r="BQ13" s="87" t="s">
        <v>85</v>
      </c>
      <c r="BR13" s="87" t="s">
        <v>86</v>
      </c>
      <c r="BS13" s="87" t="s">
        <v>87</v>
      </c>
      <c r="BT13" s="98" t="s">
        <v>56</v>
      </c>
      <c r="BU13" s="86" t="s">
        <v>88</v>
      </c>
      <c r="BV13" s="87" t="s">
        <v>89</v>
      </c>
      <c r="BW13" s="87" t="s">
        <v>90</v>
      </c>
      <c r="BX13" s="87" t="s">
        <v>91</v>
      </c>
      <c r="BY13" s="87" t="s">
        <v>92</v>
      </c>
      <c r="BZ13" s="87" t="s">
        <v>31</v>
      </c>
      <c r="CA13" s="98" t="s">
        <v>56</v>
      </c>
      <c r="CB13" s="86" t="s">
        <v>93</v>
      </c>
      <c r="CC13" s="87" t="s">
        <v>94</v>
      </c>
      <c r="CD13" s="87" t="s">
        <v>95</v>
      </c>
      <c r="CE13" s="87" t="s">
        <v>31</v>
      </c>
      <c r="CF13" s="98" t="s">
        <v>56</v>
      </c>
      <c r="CG13" s="86" t="s">
        <v>126</v>
      </c>
      <c r="CH13" s="87" t="s">
        <v>127</v>
      </c>
      <c r="CI13" s="87" t="s">
        <v>128</v>
      </c>
      <c r="CJ13" s="87" t="s">
        <v>129</v>
      </c>
      <c r="CK13" s="87" t="s">
        <v>97</v>
      </c>
      <c r="CL13" s="87" t="s">
        <v>96</v>
      </c>
      <c r="CM13" s="87" t="s">
        <v>31</v>
      </c>
      <c r="CN13" s="98" t="s">
        <v>56</v>
      </c>
      <c r="CO13" s="89" t="s">
        <v>98</v>
      </c>
      <c r="CP13" s="87" t="s">
        <v>99</v>
      </c>
      <c r="CQ13" s="87" t="s">
        <v>31</v>
      </c>
      <c r="CR13" s="98" t="s">
        <v>56</v>
      </c>
      <c r="CS13" s="89" t="s">
        <v>23</v>
      </c>
      <c r="CT13" s="98" t="s">
        <v>56</v>
      </c>
      <c r="CU13" s="331"/>
    </row>
    <row r="14" spans="1:99" ht="18" thickBot="1" x14ac:dyDescent="0.3">
      <c r="A14" s="150" t="s">
        <v>100</v>
      </c>
      <c r="B14" s="90"/>
      <c r="C14" s="91"/>
      <c r="D14" s="91"/>
      <c r="E14" s="91">
        <f>+SUM('2.2.3.3.1'!F14:F25)</f>
        <v>0</v>
      </c>
      <c r="F14" s="91"/>
      <c r="G14" s="99">
        <f>SUM(B14:F14)</f>
        <v>0</v>
      </c>
      <c r="H14" s="92"/>
      <c r="I14" s="91"/>
      <c r="J14" s="91"/>
      <c r="K14" s="91"/>
      <c r="L14" s="91"/>
      <c r="M14" s="91"/>
      <c r="N14" s="99">
        <f>SUM(H14:M14)</f>
        <v>0</v>
      </c>
      <c r="O14" s="92"/>
      <c r="P14" s="91">
        <f>+SUM('2.2.3.3.1'!Q14:Q25)</f>
        <v>104554</v>
      </c>
      <c r="Q14" s="91"/>
      <c r="R14" s="91">
        <f>+SUM('2.2.3.3.1'!S14:S25)</f>
        <v>75928</v>
      </c>
      <c r="S14" s="99">
        <f>SUM(O14:R14)</f>
        <v>180482</v>
      </c>
      <c r="T14" s="92"/>
      <c r="U14" s="91"/>
      <c r="V14" s="99">
        <f>+SUM('2.2.3.3.1'!W14:W25)</f>
        <v>21600</v>
      </c>
      <c r="W14" s="90"/>
      <c r="X14" s="91"/>
      <c r="Y14" s="91"/>
      <c r="Z14" s="91"/>
      <c r="AA14" s="91"/>
      <c r="AB14" s="91"/>
      <c r="AC14" s="91"/>
      <c r="AD14" s="91"/>
      <c r="AE14" s="91"/>
      <c r="AF14" s="91"/>
      <c r="AG14" s="91"/>
      <c r="AH14" s="91"/>
      <c r="AI14" s="99">
        <f>+SUM('2.2.3.3.1'!AJ14:AJ25)</f>
        <v>194461</v>
      </c>
      <c r="AJ14" s="90">
        <f>+SUM('2.2.3.3.1'!AK14:AK25)</f>
        <v>0</v>
      </c>
      <c r="AK14" s="99">
        <f>+AJ14</f>
        <v>0</v>
      </c>
      <c r="AL14" s="90">
        <f>+SUM('2.2.3.3.1'!AM14:AM25)</f>
        <v>0</v>
      </c>
      <c r="AM14" s="91">
        <f>+SUM('2.2.3.3.1'!AN14:AN25)</f>
        <v>0</v>
      </c>
      <c r="AN14" s="91"/>
      <c r="AO14" s="91">
        <f>+SUM('2.2.3.3.1'!AP14:AP25)</f>
        <v>211302</v>
      </c>
      <c r="AP14" s="91"/>
      <c r="AQ14" s="91"/>
      <c r="AR14" s="91"/>
      <c r="AS14" s="91"/>
      <c r="AT14" s="91">
        <f>+SUM('2.2.3.3.1'!AU14:AU25)</f>
        <v>0</v>
      </c>
      <c r="AU14" s="91"/>
      <c r="AV14" s="99">
        <f>SUM(AL14:AU14)</f>
        <v>211302</v>
      </c>
      <c r="AW14" s="95"/>
      <c r="AX14" s="91"/>
      <c r="AY14" s="95"/>
      <c r="AZ14" s="91"/>
      <c r="BA14" s="91"/>
      <c r="BB14" s="91"/>
      <c r="BC14" s="91"/>
      <c r="BD14" s="99">
        <f>SUM(AW14:BC14)</f>
        <v>0</v>
      </c>
      <c r="BE14" s="90">
        <f>+SUM('2.2.3.3.1'!BF14:BF25)</f>
        <v>0</v>
      </c>
      <c r="BF14" s="91">
        <f>+SUM('2.2.3.3.1'!BG14:BG25)</f>
        <v>811291</v>
      </c>
      <c r="BG14" s="91">
        <f>+SUM('2.2.3.3.1'!BH14:BH25)</f>
        <v>0</v>
      </c>
      <c r="BH14" s="91">
        <f>+SUM('2.2.3.3.1'!BI14:BI25)</f>
        <v>0</v>
      </c>
      <c r="BI14" s="91">
        <f>+SUM('2.2.3.3.1'!BJ14:BJ25)</f>
        <v>0</v>
      </c>
      <c r="BJ14" s="91">
        <f>+SUM('2.2.3.3.1'!BK14:BK25)</f>
        <v>84165</v>
      </c>
      <c r="BK14" s="91">
        <f>+SUM('2.2.3.3.1'!BL14:BL25)</f>
        <v>2613398</v>
      </c>
      <c r="BL14" s="91"/>
      <c r="BM14" s="91"/>
      <c r="BN14" s="91"/>
      <c r="BO14" s="91"/>
      <c r="BP14" s="91">
        <f>+SUM('2.2.3.3.1'!BQ14:BQ25)</f>
        <v>0</v>
      </c>
      <c r="BQ14" s="91"/>
      <c r="BR14" s="91"/>
      <c r="BS14" s="91">
        <f>+SUM('2.2.3.3.1'!BT14:BT25)</f>
        <v>0</v>
      </c>
      <c r="BT14" s="99">
        <f>SUM(BE14:BS14)</f>
        <v>3508854</v>
      </c>
      <c r="BU14" s="90"/>
      <c r="BV14" s="91">
        <f>+SUM('2.2.3.3.1'!BW14:BW25)</f>
        <v>0</v>
      </c>
      <c r="BW14" s="91"/>
      <c r="BX14" s="91"/>
      <c r="BY14" s="91"/>
      <c r="BZ14" s="91">
        <f>+SUM('2.2.3.3.1'!CA14:CA25)</f>
        <v>0</v>
      </c>
      <c r="CA14" s="99">
        <f>SUM(BU14:BZ14)</f>
        <v>0</v>
      </c>
      <c r="CB14" s="92"/>
      <c r="CC14" s="91">
        <f>+SUM('2.2.3.3.1'!CD14:CD25)</f>
        <v>0</v>
      </c>
      <c r="CD14" s="91"/>
      <c r="CE14" s="91"/>
      <c r="CF14" s="99">
        <f>SUM(CB14:CE14)</f>
        <v>0</v>
      </c>
      <c r="CG14" s="90"/>
      <c r="CH14" s="91"/>
      <c r="CI14" s="91"/>
      <c r="CJ14" s="91"/>
      <c r="CK14" s="91"/>
      <c r="CL14" s="91"/>
      <c r="CM14" s="91"/>
      <c r="CN14" s="99">
        <f>SUM(CG14:CM14)</f>
        <v>0</v>
      </c>
      <c r="CO14" s="92"/>
      <c r="CP14" s="91"/>
      <c r="CQ14" s="91"/>
      <c r="CR14" s="99">
        <f>+SUM('2.2.3.3.1'!CS14:CS25)</f>
        <v>273236</v>
      </c>
      <c r="CS14" s="92">
        <f>+SUM('2.2.3.3.1'!CT14:CT25)</f>
        <v>0</v>
      </c>
      <c r="CT14" s="99">
        <f>+CS14</f>
        <v>0</v>
      </c>
      <c r="CU14" s="74">
        <f>+G14+N14+S14+V14+AI14+AK14+AV14+BD14+BT14+CA14+CF14+CN14+CR14+CT14</f>
        <v>4389935</v>
      </c>
    </row>
    <row r="15" spans="1:99" ht="18" thickBot="1" x14ac:dyDescent="0.3">
      <c r="A15" s="150" t="s">
        <v>113</v>
      </c>
      <c r="B15" s="94"/>
      <c r="C15" s="95"/>
      <c r="D15" s="95"/>
      <c r="E15" s="95">
        <f>+SUM('2.2.3.3.1'!F26:F37)</f>
        <v>0</v>
      </c>
      <c r="F15" s="95"/>
      <c r="G15" s="99">
        <f t="shared" ref="G15:G35" si="0">SUM(B15:F15)</f>
        <v>0</v>
      </c>
      <c r="H15" s="96"/>
      <c r="I15" s="95"/>
      <c r="J15" s="95"/>
      <c r="K15" s="95"/>
      <c r="L15" s="95"/>
      <c r="M15" s="95"/>
      <c r="N15" s="99">
        <f t="shared" ref="N15:N35" si="1">SUM(H15:M15)</f>
        <v>0</v>
      </c>
      <c r="O15" s="96"/>
      <c r="P15" s="95">
        <f>+SUM('2.2.3.3.1'!Q26:Q37)</f>
        <v>47200</v>
      </c>
      <c r="Q15" s="95"/>
      <c r="R15" s="95">
        <f>+SUM('2.2.3.3.1'!S26:S37)</f>
        <v>81400</v>
      </c>
      <c r="S15" s="99">
        <f t="shared" ref="S15:S35" si="2">SUM(O15:R15)</f>
        <v>128600</v>
      </c>
      <c r="T15" s="96"/>
      <c r="U15" s="95"/>
      <c r="V15" s="99">
        <f>+SUM('2.2.3.3.1'!W26:W37)</f>
        <v>40700</v>
      </c>
      <c r="W15" s="94"/>
      <c r="X15" s="95"/>
      <c r="Y15" s="95"/>
      <c r="Z15" s="95"/>
      <c r="AA15" s="95"/>
      <c r="AB15" s="95"/>
      <c r="AC15" s="95"/>
      <c r="AD15" s="95"/>
      <c r="AE15" s="95"/>
      <c r="AF15" s="95"/>
      <c r="AG15" s="95"/>
      <c r="AH15" s="95"/>
      <c r="AI15" s="100">
        <f>+SUM('2.2.3.3.1'!AJ26:AJ37)</f>
        <v>187400</v>
      </c>
      <c r="AJ15" s="94">
        <f>+SUM('2.2.3.3.1'!AK26:AK37)</f>
        <v>0</v>
      </c>
      <c r="AK15" s="99">
        <f t="shared" ref="AK15:AK35" si="3">+AJ15</f>
        <v>0</v>
      </c>
      <c r="AL15" s="94">
        <f>+SUM('2.2.3.3.1'!AM26:AM37)</f>
        <v>0</v>
      </c>
      <c r="AM15" s="95">
        <f>+SUM('2.2.3.3.1'!AN26:AN37)</f>
        <v>0</v>
      </c>
      <c r="AN15" s="95"/>
      <c r="AO15" s="95">
        <f>+SUM('2.2.3.3.1'!AP26:AP37)</f>
        <v>189700</v>
      </c>
      <c r="AP15" s="95"/>
      <c r="AQ15" s="95"/>
      <c r="AR15" s="95"/>
      <c r="AS15" s="95"/>
      <c r="AT15" s="95">
        <f>+SUM('2.2.3.3.1'!AU26:AU37)</f>
        <v>0</v>
      </c>
      <c r="AU15" s="95"/>
      <c r="AV15" s="99">
        <f t="shared" ref="AV15:AV35" si="4">SUM(AL15:AU15)</f>
        <v>189700</v>
      </c>
      <c r="AW15" s="95"/>
      <c r="AX15" s="95"/>
      <c r="AY15" s="95"/>
      <c r="AZ15" s="95"/>
      <c r="BA15" s="95"/>
      <c r="BB15" s="95"/>
      <c r="BC15" s="95"/>
      <c r="BD15" s="99">
        <f t="shared" ref="BD15:BD35" si="5">SUM(AW15:BC15)</f>
        <v>0</v>
      </c>
      <c r="BE15" s="94">
        <f>+SUM('2.2.3.3.1'!BF26:BF37)</f>
        <v>0</v>
      </c>
      <c r="BF15" s="95">
        <f>+SUM('2.2.3.3.1'!BG26:BG37)</f>
        <v>740600</v>
      </c>
      <c r="BG15" s="95">
        <f>+SUM('2.2.3.3.1'!BH26:BH37)</f>
        <v>0</v>
      </c>
      <c r="BH15" s="95">
        <f>+SUM('2.2.3.3.1'!BI26:BI37)</f>
        <v>0</v>
      </c>
      <c r="BI15" s="95">
        <f>+SUM('2.2.3.3.1'!BJ26:BJ37)</f>
        <v>0</v>
      </c>
      <c r="BJ15" s="95">
        <f>+SUM('2.2.3.3.1'!BK26:BK37)</f>
        <v>116800</v>
      </c>
      <c r="BK15" s="95">
        <f>+SUM('2.2.3.3.1'!BL26:BL37)</f>
        <v>2295200</v>
      </c>
      <c r="BL15" s="95"/>
      <c r="BM15" s="95"/>
      <c r="BN15" s="95"/>
      <c r="BO15" s="95"/>
      <c r="BP15" s="95">
        <f>+SUM('2.2.3.3.1'!BQ26:BQ37)</f>
        <v>0</v>
      </c>
      <c r="BQ15" s="95"/>
      <c r="BR15" s="95"/>
      <c r="BS15" s="95">
        <f>+SUM('2.2.3.3.1'!BT26:BT37)</f>
        <v>0</v>
      </c>
      <c r="BT15" s="99">
        <f t="shared" ref="BT15:BT35" si="6">SUM(BE15:BS15)</f>
        <v>3152600</v>
      </c>
      <c r="BU15" s="94"/>
      <c r="BV15" s="95">
        <f>+SUM('2.2.3.3.1'!BW26:BW37)</f>
        <v>0</v>
      </c>
      <c r="BW15" s="95"/>
      <c r="BX15" s="95"/>
      <c r="BY15" s="95"/>
      <c r="BZ15" s="95">
        <f>+SUM('2.2.3.3.1'!CA26:CA37)</f>
        <v>0</v>
      </c>
      <c r="CA15" s="99">
        <f t="shared" ref="CA15:CA35" si="7">SUM(BU15:BZ15)</f>
        <v>0</v>
      </c>
      <c r="CB15" s="96"/>
      <c r="CC15" s="95">
        <f>+SUM('2.2.3.3.1'!CD26:CD37)</f>
        <v>0</v>
      </c>
      <c r="CD15" s="95"/>
      <c r="CE15" s="95"/>
      <c r="CF15" s="99">
        <f t="shared" ref="CF15:CF35" si="8">SUM(CB15:CE15)</f>
        <v>0</v>
      </c>
      <c r="CG15" s="94"/>
      <c r="CH15" s="95"/>
      <c r="CI15" s="95"/>
      <c r="CJ15" s="95"/>
      <c r="CK15" s="95"/>
      <c r="CL15" s="95"/>
      <c r="CM15" s="95"/>
      <c r="CN15" s="99">
        <f t="shared" ref="CN15:CN35" si="9">SUM(CG15:CM15)</f>
        <v>0</v>
      </c>
      <c r="CO15" s="96"/>
      <c r="CP15" s="95"/>
      <c r="CQ15" s="95"/>
      <c r="CR15" s="100">
        <f>+SUM('2.2.3.3.1'!CS26:CS37)</f>
        <v>283100</v>
      </c>
      <c r="CS15" s="96">
        <f>+SUM('2.2.3.3.1'!CT26:CT37)</f>
        <v>0</v>
      </c>
      <c r="CT15" s="99">
        <f>+SUM('2.2.3.3.1'!CU26:CU37)</f>
        <v>139500</v>
      </c>
      <c r="CU15" s="75">
        <f t="shared" ref="CU15:CU32" si="10">+G15+N15+S15+V15+AI15+AK15+AV15+BD15+BT15+CA15+CF15+CN15+CR15+CT15</f>
        <v>4121600</v>
      </c>
    </row>
    <row r="16" spans="1:99" ht="18" thickBot="1" x14ac:dyDescent="0.3">
      <c r="A16" s="150" t="s">
        <v>152</v>
      </c>
      <c r="B16" s="94"/>
      <c r="C16" s="95"/>
      <c r="D16" s="95"/>
      <c r="E16" s="95">
        <f>+SUM('2.2.3.3.1'!F38:F49)</f>
        <v>0</v>
      </c>
      <c r="F16" s="95"/>
      <c r="G16" s="99">
        <f t="shared" si="0"/>
        <v>0</v>
      </c>
      <c r="H16" s="96"/>
      <c r="I16" s="95"/>
      <c r="J16" s="95"/>
      <c r="K16" s="95"/>
      <c r="L16" s="95"/>
      <c r="M16" s="95"/>
      <c r="N16" s="99">
        <f t="shared" si="1"/>
        <v>0</v>
      </c>
      <c r="O16" s="96"/>
      <c r="P16" s="95">
        <f>+SUM('2.2.3.3.1'!Q38:Q49)</f>
        <v>0</v>
      </c>
      <c r="Q16" s="95"/>
      <c r="R16" s="95">
        <f>+SUM('2.2.3.3.1'!S38:S49)</f>
        <v>90200</v>
      </c>
      <c r="S16" s="99">
        <f t="shared" si="2"/>
        <v>90200</v>
      </c>
      <c r="T16" s="96"/>
      <c r="U16" s="95"/>
      <c r="V16" s="99">
        <f>+SUM('2.2.3.3.1'!W38:W49)</f>
        <v>64200</v>
      </c>
      <c r="W16" s="94"/>
      <c r="X16" s="95"/>
      <c r="Y16" s="95"/>
      <c r="Z16" s="95"/>
      <c r="AA16" s="95"/>
      <c r="AB16" s="95"/>
      <c r="AC16" s="95"/>
      <c r="AD16" s="95"/>
      <c r="AE16" s="95"/>
      <c r="AF16" s="95"/>
      <c r="AG16" s="95"/>
      <c r="AH16" s="95"/>
      <c r="AI16" s="100">
        <f>+SUM('2.2.3.3.1'!AJ38:AJ49)</f>
        <v>96500</v>
      </c>
      <c r="AJ16" s="94">
        <f>+SUM('2.2.3.3.1'!AK38:AK49)</f>
        <v>0</v>
      </c>
      <c r="AK16" s="99">
        <f t="shared" si="3"/>
        <v>0</v>
      </c>
      <c r="AL16" s="94">
        <f>+SUM('2.2.3.3.1'!AM38:AM49)</f>
        <v>0</v>
      </c>
      <c r="AM16" s="95">
        <f>+SUM('2.2.3.3.1'!AN38:AN49)</f>
        <v>0</v>
      </c>
      <c r="AN16" s="95"/>
      <c r="AO16" s="95">
        <f>+SUM('2.2.3.3.1'!AP38:AP49)</f>
        <v>309800</v>
      </c>
      <c r="AP16" s="95"/>
      <c r="AQ16" s="95"/>
      <c r="AR16" s="95"/>
      <c r="AS16" s="95"/>
      <c r="AT16" s="95">
        <f>+SUM('2.2.3.3.1'!AU38:AU49)</f>
        <v>0</v>
      </c>
      <c r="AU16" s="95"/>
      <c r="AV16" s="99">
        <f t="shared" si="4"/>
        <v>309800</v>
      </c>
      <c r="AW16" s="95"/>
      <c r="AX16" s="95"/>
      <c r="AY16" s="95"/>
      <c r="AZ16" s="95"/>
      <c r="BA16" s="95"/>
      <c r="BB16" s="95"/>
      <c r="BC16" s="95"/>
      <c r="BD16" s="99">
        <f t="shared" si="5"/>
        <v>0</v>
      </c>
      <c r="BE16" s="94">
        <f>+SUM('2.2.3.3.1'!BF38:BF49)</f>
        <v>0</v>
      </c>
      <c r="BF16" s="95">
        <f>+SUM('2.2.3.3.1'!BG38:BG49)</f>
        <v>818900</v>
      </c>
      <c r="BG16" s="95">
        <f>+SUM('2.2.3.3.1'!BH38:BH49)</f>
        <v>0</v>
      </c>
      <c r="BH16" s="95">
        <f>+SUM('2.2.3.3.1'!BI38:BI49)</f>
        <v>0</v>
      </c>
      <c r="BI16" s="95">
        <f>+SUM('2.2.3.3.1'!BJ38:BJ49)</f>
        <v>0</v>
      </c>
      <c r="BJ16" s="95">
        <f>+SUM('2.2.3.3.1'!BK38:BK49)</f>
        <v>83700</v>
      </c>
      <c r="BK16" s="95">
        <f>+SUM('2.2.3.3.1'!BL38:BL49)</f>
        <v>2162200</v>
      </c>
      <c r="BL16" s="95"/>
      <c r="BM16" s="95"/>
      <c r="BN16" s="95"/>
      <c r="BO16" s="95"/>
      <c r="BP16" s="95">
        <f>+SUM('2.2.3.3.1'!BQ38:BQ49)</f>
        <v>0</v>
      </c>
      <c r="BQ16" s="95"/>
      <c r="BR16" s="95"/>
      <c r="BS16" s="95">
        <f>+SUM('2.2.3.3.1'!BT38:BT49)</f>
        <v>0</v>
      </c>
      <c r="BT16" s="99">
        <f t="shared" si="6"/>
        <v>3064800</v>
      </c>
      <c r="BU16" s="94"/>
      <c r="BV16" s="95">
        <f>+SUM('2.2.3.3.1'!BW38:BW49)</f>
        <v>0</v>
      </c>
      <c r="BW16" s="95"/>
      <c r="BX16" s="95"/>
      <c r="BY16" s="95"/>
      <c r="BZ16" s="95">
        <f>+SUM('2.2.3.3.1'!CA38:CA49)</f>
        <v>0</v>
      </c>
      <c r="CA16" s="99">
        <f t="shared" si="7"/>
        <v>0</v>
      </c>
      <c r="CB16" s="96"/>
      <c r="CC16" s="95">
        <f>+SUM('2.2.3.3.1'!CD38:CD49)</f>
        <v>0</v>
      </c>
      <c r="CD16" s="95"/>
      <c r="CE16" s="95"/>
      <c r="CF16" s="99">
        <f t="shared" si="8"/>
        <v>0</v>
      </c>
      <c r="CG16" s="94"/>
      <c r="CH16" s="95"/>
      <c r="CI16" s="95"/>
      <c r="CJ16" s="95"/>
      <c r="CK16" s="95"/>
      <c r="CL16" s="95"/>
      <c r="CM16" s="95"/>
      <c r="CN16" s="99">
        <f t="shared" si="9"/>
        <v>0</v>
      </c>
      <c r="CO16" s="96"/>
      <c r="CP16" s="95"/>
      <c r="CQ16" s="95"/>
      <c r="CR16" s="100">
        <f>+SUM('2.2.3.3.1'!CS38:CS49)</f>
        <v>252600</v>
      </c>
      <c r="CS16" s="96">
        <f>+SUM('2.2.3.3.1'!CT38:CT49)</f>
        <v>0</v>
      </c>
      <c r="CT16" s="99">
        <f>+SUM('2.2.3.3.1'!CU38:CU49)</f>
        <v>187600</v>
      </c>
      <c r="CU16" s="75">
        <f t="shared" si="10"/>
        <v>4065700</v>
      </c>
    </row>
    <row r="17" spans="1:99" ht="18" thickBot="1" x14ac:dyDescent="0.3">
      <c r="A17" s="150" t="s">
        <v>153</v>
      </c>
      <c r="B17" s="94"/>
      <c r="C17" s="95"/>
      <c r="D17" s="95"/>
      <c r="E17" s="95">
        <f>+SUM('2.2.3.3.1'!F50:F61)</f>
        <v>0</v>
      </c>
      <c r="F17" s="95"/>
      <c r="G17" s="99">
        <f t="shared" si="0"/>
        <v>0</v>
      </c>
      <c r="H17" s="96"/>
      <c r="I17" s="95"/>
      <c r="J17" s="95"/>
      <c r="K17" s="95"/>
      <c r="L17" s="95"/>
      <c r="M17" s="95"/>
      <c r="N17" s="99">
        <f t="shared" si="1"/>
        <v>0</v>
      </c>
      <c r="O17" s="96"/>
      <c r="P17" s="95">
        <f>+SUM('2.2.3.3.1'!Q50:Q61)</f>
        <v>0</v>
      </c>
      <c r="Q17" s="95"/>
      <c r="R17" s="95">
        <f>+SUM('2.2.3.3.1'!S50:S61)</f>
        <v>92500</v>
      </c>
      <c r="S17" s="99">
        <f t="shared" si="2"/>
        <v>92500</v>
      </c>
      <c r="T17" s="96"/>
      <c r="U17" s="95"/>
      <c r="V17" s="99">
        <f>+SUM('2.2.3.3.1'!W50:W61)</f>
        <v>48900</v>
      </c>
      <c r="W17" s="94"/>
      <c r="X17" s="95"/>
      <c r="Y17" s="95"/>
      <c r="Z17" s="95"/>
      <c r="AA17" s="95"/>
      <c r="AB17" s="95"/>
      <c r="AC17" s="95"/>
      <c r="AD17" s="95"/>
      <c r="AE17" s="95"/>
      <c r="AF17" s="95"/>
      <c r="AG17" s="95"/>
      <c r="AH17" s="95"/>
      <c r="AI17" s="100">
        <f>+SUM('2.2.3.3.1'!AJ50:AJ61)</f>
        <v>143000</v>
      </c>
      <c r="AJ17" s="94">
        <f>+SUM('2.2.3.3.1'!AK50:AK61)</f>
        <v>0</v>
      </c>
      <c r="AK17" s="99">
        <f t="shared" si="3"/>
        <v>0</v>
      </c>
      <c r="AL17" s="94">
        <f>+SUM('2.2.3.3.1'!AM50:AM61)</f>
        <v>0</v>
      </c>
      <c r="AM17" s="95">
        <f>+SUM('2.2.3.3.1'!AN50:AN61)</f>
        <v>0</v>
      </c>
      <c r="AN17" s="95"/>
      <c r="AO17" s="95">
        <f>+SUM('2.2.3.3.1'!AP50:AP61)</f>
        <v>228800</v>
      </c>
      <c r="AP17" s="95"/>
      <c r="AQ17" s="95"/>
      <c r="AR17" s="95"/>
      <c r="AS17" s="95"/>
      <c r="AT17" s="95">
        <f>+SUM('2.2.3.3.1'!AU50:AU61)</f>
        <v>0</v>
      </c>
      <c r="AU17" s="95"/>
      <c r="AV17" s="99">
        <f t="shared" si="4"/>
        <v>228800</v>
      </c>
      <c r="AW17" s="95"/>
      <c r="AX17" s="95"/>
      <c r="AY17" s="95"/>
      <c r="AZ17" s="95"/>
      <c r="BA17" s="95"/>
      <c r="BB17" s="95"/>
      <c r="BC17" s="95"/>
      <c r="BD17" s="99">
        <f t="shared" si="5"/>
        <v>0</v>
      </c>
      <c r="BE17" s="94">
        <f>+SUM('2.2.3.3.1'!BF50:BF61)</f>
        <v>0</v>
      </c>
      <c r="BF17" s="95">
        <f>+SUM('2.2.3.3.1'!BG50:BG61)</f>
        <v>724000</v>
      </c>
      <c r="BG17" s="95">
        <f>+SUM('2.2.3.3.1'!BH50:BH61)</f>
        <v>0</v>
      </c>
      <c r="BH17" s="95">
        <f>+SUM('2.2.3.3.1'!BI50:BI61)</f>
        <v>0</v>
      </c>
      <c r="BI17" s="95">
        <f>+SUM('2.2.3.3.1'!BJ50:BJ61)</f>
        <v>0</v>
      </c>
      <c r="BJ17" s="95">
        <f>+SUM('2.2.3.3.1'!BK50:BK61)</f>
        <v>77400</v>
      </c>
      <c r="BK17" s="95">
        <f>+SUM('2.2.3.3.1'!BL50:BL61)</f>
        <v>1310000</v>
      </c>
      <c r="BL17" s="95"/>
      <c r="BM17" s="95"/>
      <c r="BN17" s="95"/>
      <c r="BO17" s="95"/>
      <c r="BP17" s="95">
        <f>+SUM('2.2.3.3.1'!BQ50:BQ61)</f>
        <v>0</v>
      </c>
      <c r="BQ17" s="95"/>
      <c r="BR17" s="95"/>
      <c r="BS17" s="95">
        <f>+SUM('2.2.3.3.1'!BT50:BT61)</f>
        <v>0</v>
      </c>
      <c r="BT17" s="99">
        <f t="shared" si="6"/>
        <v>2111400</v>
      </c>
      <c r="BU17" s="94"/>
      <c r="BV17" s="95">
        <f>+SUM('2.2.3.3.1'!BW50:BW61)</f>
        <v>0</v>
      </c>
      <c r="BW17" s="95"/>
      <c r="BX17" s="95"/>
      <c r="BY17" s="95"/>
      <c r="BZ17" s="95">
        <f>+SUM('2.2.3.3.1'!CA50:CA61)</f>
        <v>0</v>
      </c>
      <c r="CA17" s="99">
        <f t="shared" si="7"/>
        <v>0</v>
      </c>
      <c r="CB17" s="96"/>
      <c r="CC17" s="95">
        <f>+SUM('2.2.3.3.1'!CD50:CD61)</f>
        <v>0</v>
      </c>
      <c r="CD17" s="95"/>
      <c r="CE17" s="95"/>
      <c r="CF17" s="99">
        <f t="shared" si="8"/>
        <v>0</v>
      </c>
      <c r="CG17" s="94"/>
      <c r="CH17" s="95"/>
      <c r="CI17" s="95"/>
      <c r="CJ17" s="95"/>
      <c r="CK17" s="95"/>
      <c r="CL17" s="95"/>
      <c r="CM17" s="95"/>
      <c r="CN17" s="99">
        <f t="shared" si="9"/>
        <v>0</v>
      </c>
      <c r="CO17" s="96"/>
      <c r="CP17" s="95"/>
      <c r="CQ17" s="95"/>
      <c r="CR17" s="100">
        <f>+SUM('2.2.3.3.1'!CS50:CS61)</f>
        <v>248500</v>
      </c>
      <c r="CS17" s="96">
        <f>+SUM('2.2.3.3.1'!CT50:CT61)</f>
        <v>0</v>
      </c>
      <c r="CT17" s="99">
        <f>+SUM('2.2.3.3.1'!CU50:CU61)</f>
        <v>206300</v>
      </c>
      <c r="CU17" s="75">
        <f t="shared" si="10"/>
        <v>3079400</v>
      </c>
    </row>
    <row r="18" spans="1:99" ht="18" thickBot="1" x14ac:dyDescent="0.3">
      <c r="A18" s="150" t="s">
        <v>154</v>
      </c>
      <c r="B18" s="94"/>
      <c r="C18" s="95"/>
      <c r="D18" s="95"/>
      <c r="E18" s="95">
        <f>+SUM('2.2.3.3.1'!F62:F73)</f>
        <v>0</v>
      </c>
      <c r="F18" s="95"/>
      <c r="G18" s="99">
        <f t="shared" si="0"/>
        <v>0</v>
      </c>
      <c r="H18" s="96"/>
      <c r="I18" s="95"/>
      <c r="J18" s="95"/>
      <c r="K18" s="95"/>
      <c r="L18" s="95"/>
      <c r="M18" s="95"/>
      <c r="N18" s="99">
        <f t="shared" si="1"/>
        <v>0</v>
      </c>
      <c r="O18" s="96"/>
      <c r="P18" s="95">
        <f>+SUM('2.2.3.3.1'!Q62:Q73)</f>
        <v>0</v>
      </c>
      <c r="Q18" s="95"/>
      <c r="R18" s="95">
        <f>+SUM('2.2.3.3.1'!S62:S73)</f>
        <v>90300</v>
      </c>
      <c r="S18" s="99">
        <f t="shared" si="2"/>
        <v>90300</v>
      </c>
      <c r="T18" s="96"/>
      <c r="U18" s="95"/>
      <c r="V18" s="99">
        <f>+SUM('2.2.3.3.1'!W62:W73)</f>
        <v>50300</v>
      </c>
      <c r="W18" s="94"/>
      <c r="X18" s="95"/>
      <c r="Y18" s="95"/>
      <c r="Z18" s="95"/>
      <c r="AA18" s="95"/>
      <c r="AB18" s="95"/>
      <c r="AC18" s="95"/>
      <c r="AD18" s="95"/>
      <c r="AE18" s="95"/>
      <c r="AF18" s="95"/>
      <c r="AG18" s="95"/>
      <c r="AH18" s="95"/>
      <c r="AI18" s="100">
        <f>+SUM('2.2.3.3.1'!AJ62:AJ73)</f>
        <v>122800</v>
      </c>
      <c r="AJ18" s="94">
        <f>+SUM('2.2.3.3.1'!AK62:AK73)</f>
        <v>0</v>
      </c>
      <c r="AK18" s="99">
        <f t="shared" si="3"/>
        <v>0</v>
      </c>
      <c r="AL18" s="94">
        <f>+SUM('2.2.3.3.1'!AM62:AM73)</f>
        <v>0</v>
      </c>
      <c r="AM18" s="95">
        <f>+SUM('2.2.3.3.1'!AN62:AN73)</f>
        <v>0</v>
      </c>
      <c r="AN18" s="95"/>
      <c r="AO18" s="95">
        <f>+SUM('2.2.3.3.1'!AP62:AP73)</f>
        <v>35300</v>
      </c>
      <c r="AP18" s="95"/>
      <c r="AQ18" s="95"/>
      <c r="AR18" s="95"/>
      <c r="AS18" s="95"/>
      <c r="AT18" s="95">
        <f>+SUM('2.2.3.3.1'!AU62:AU73)</f>
        <v>0</v>
      </c>
      <c r="AU18" s="95"/>
      <c r="AV18" s="99">
        <f t="shared" si="4"/>
        <v>35300</v>
      </c>
      <c r="AW18" s="95"/>
      <c r="AX18" s="95"/>
      <c r="AY18" s="95"/>
      <c r="AZ18" s="95"/>
      <c r="BA18" s="95"/>
      <c r="BB18" s="95"/>
      <c r="BC18" s="95"/>
      <c r="BD18" s="99">
        <f t="shared" si="5"/>
        <v>0</v>
      </c>
      <c r="BE18" s="94">
        <f>+SUM('2.2.3.3.1'!BF62:BF73)</f>
        <v>0</v>
      </c>
      <c r="BF18" s="95">
        <f>+SUM('2.2.3.3.1'!BG62:BG73)</f>
        <v>879910</v>
      </c>
      <c r="BG18" s="95">
        <f>+SUM('2.2.3.3.1'!BH62:BH73)</f>
        <v>0</v>
      </c>
      <c r="BH18" s="95">
        <f>+SUM('2.2.3.3.1'!BI62:BI73)</f>
        <v>0</v>
      </c>
      <c r="BI18" s="95">
        <f>+SUM('2.2.3.3.1'!BJ62:BJ73)</f>
        <v>0</v>
      </c>
      <c r="BJ18" s="95">
        <f>+SUM('2.2.3.3.1'!BK62:BK73)</f>
        <v>84900</v>
      </c>
      <c r="BK18" s="95">
        <f>+SUM('2.2.3.3.1'!BL62:BL73)</f>
        <v>1816100</v>
      </c>
      <c r="BL18" s="95"/>
      <c r="BM18" s="95"/>
      <c r="BN18" s="95"/>
      <c r="BO18" s="95"/>
      <c r="BP18" s="95">
        <f>+SUM('2.2.3.3.1'!BQ62:BQ73)</f>
        <v>0</v>
      </c>
      <c r="BQ18" s="95"/>
      <c r="BR18" s="95"/>
      <c r="BS18" s="95">
        <f>+SUM('2.2.3.3.1'!BT62:BT73)</f>
        <v>0</v>
      </c>
      <c r="BT18" s="99">
        <f t="shared" si="6"/>
        <v>2780910</v>
      </c>
      <c r="BU18" s="94"/>
      <c r="BV18" s="95">
        <f>+SUM('2.2.3.3.1'!BW62:BW73)</f>
        <v>0</v>
      </c>
      <c r="BW18" s="95"/>
      <c r="BX18" s="95"/>
      <c r="BY18" s="95"/>
      <c r="BZ18" s="95">
        <f>+SUM('2.2.3.3.1'!CA62:CA73)</f>
        <v>0</v>
      </c>
      <c r="CA18" s="99">
        <f t="shared" si="7"/>
        <v>0</v>
      </c>
      <c r="CB18" s="96"/>
      <c r="CC18" s="95">
        <f>+SUM('2.2.3.3.1'!CD62:CD73)</f>
        <v>0</v>
      </c>
      <c r="CD18" s="95"/>
      <c r="CE18" s="95"/>
      <c r="CF18" s="99">
        <f t="shared" si="8"/>
        <v>0</v>
      </c>
      <c r="CG18" s="94"/>
      <c r="CH18" s="95"/>
      <c r="CI18" s="95"/>
      <c r="CJ18" s="95"/>
      <c r="CK18" s="95"/>
      <c r="CL18" s="95"/>
      <c r="CM18" s="95"/>
      <c r="CN18" s="99">
        <f t="shared" si="9"/>
        <v>0</v>
      </c>
      <c r="CO18" s="96"/>
      <c r="CP18" s="95"/>
      <c r="CQ18" s="95"/>
      <c r="CR18" s="100">
        <f>+SUM('2.2.3.3.1'!CS62:CS73)</f>
        <v>441700</v>
      </c>
      <c r="CS18" s="96">
        <f>+SUM('2.2.3.3.1'!CT62:CT73)</f>
        <v>0</v>
      </c>
      <c r="CT18" s="99">
        <f>+SUM('2.2.3.3.1'!CU62:CU73)</f>
        <v>188400</v>
      </c>
      <c r="CU18" s="75">
        <f t="shared" si="10"/>
        <v>3709710</v>
      </c>
    </row>
    <row r="19" spans="1:99" ht="18" thickBot="1" x14ac:dyDescent="0.3">
      <c r="A19" s="150" t="s">
        <v>155</v>
      </c>
      <c r="B19" s="94"/>
      <c r="C19" s="95"/>
      <c r="D19" s="95"/>
      <c r="E19" s="95">
        <f>+SUM('2.2.3.3.1'!F74:F85)</f>
        <v>0</v>
      </c>
      <c r="F19" s="95"/>
      <c r="G19" s="99">
        <f t="shared" si="0"/>
        <v>0</v>
      </c>
      <c r="H19" s="96"/>
      <c r="I19" s="95"/>
      <c r="J19" s="95"/>
      <c r="K19" s="95"/>
      <c r="L19" s="95"/>
      <c r="M19" s="95"/>
      <c r="N19" s="99">
        <f t="shared" si="1"/>
        <v>0</v>
      </c>
      <c r="O19" s="96"/>
      <c r="P19" s="95">
        <f>+SUM('2.2.3.3.1'!Q74:Q85)</f>
        <v>46900</v>
      </c>
      <c r="Q19" s="95"/>
      <c r="R19" s="95">
        <f>+SUM('2.2.3.3.1'!S74:S85)</f>
        <v>24570</v>
      </c>
      <c r="S19" s="99">
        <f t="shared" si="2"/>
        <v>71470</v>
      </c>
      <c r="T19" s="96"/>
      <c r="U19" s="95"/>
      <c r="V19" s="99">
        <f>+SUM('2.2.3.3.1'!W74:W85)</f>
        <v>85700</v>
      </c>
      <c r="W19" s="94"/>
      <c r="X19" s="95"/>
      <c r="Y19" s="95"/>
      <c r="Z19" s="95"/>
      <c r="AA19" s="95"/>
      <c r="AB19" s="95"/>
      <c r="AC19" s="95"/>
      <c r="AD19" s="95"/>
      <c r="AE19" s="95"/>
      <c r="AF19" s="95"/>
      <c r="AG19" s="95"/>
      <c r="AH19" s="95"/>
      <c r="AI19" s="100">
        <f>+SUM('2.2.3.3.1'!AJ74:AJ85)</f>
        <v>203300</v>
      </c>
      <c r="AJ19" s="94">
        <f>+SUM('2.2.3.3.1'!AK74:AK85)</f>
        <v>0</v>
      </c>
      <c r="AK19" s="99">
        <f t="shared" si="3"/>
        <v>0</v>
      </c>
      <c r="AL19" s="94">
        <f>+SUM('2.2.3.3.1'!AM74:AM85)</f>
        <v>0</v>
      </c>
      <c r="AM19" s="95">
        <f>+SUM('2.2.3.3.1'!AN74:AN85)</f>
        <v>120081</v>
      </c>
      <c r="AN19" s="95"/>
      <c r="AO19" s="95">
        <f>+SUM('2.2.3.3.1'!AP74:AP85)</f>
        <v>85100</v>
      </c>
      <c r="AP19" s="95"/>
      <c r="AQ19" s="95"/>
      <c r="AR19" s="95"/>
      <c r="AS19" s="95"/>
      <c r="AT19" s="95">
        <f>+SUM('2.2.3.3.1'!AU74:AU85)</f>
        <v>0</v>
      </c>
      <c r="AU19" s="95"/>
      <c r="AV19" s="99">
        <f t="shared" si="4"/>
        <v>205181</v>
      </c>
      <c r="AW19" s="95"/>
      <c r="AX19" s="95"/>
      <c r="AY19" s="95"/>
      <c r="AZ19" s="95"/>
      <c r="BA19" s="95"/>
      <c r="BB19" s="95"/>
      <c r="BC19" s="95"/>
      <c r="BD19" s="99">
        <f t="shared" si="5"/>
        <v>0</v>
      </c>
      <c r="BE19" s="94">
        <f>+SUM('2.2.3.3.1'!BF74:BF85)</f>
        <v>0</v>
      </c>
      <c r="BF19" s="95">
        <f>+SUM('2.2.3.3.1'!BG74:BG85)</f>
        <v>656920</v>
      </c>
      <c r="BG19" s="95">
        <f>+SUM('2.2.3.3.1'!BH74:BH85)</f>
        <v>0</v>
      </c>
      <c r="BH19" s="95">
        <f>+SUM('2.2.3.3.1'!BI74:BI85)</f>
        <v>0</v>
      </c>
      <c r="BI19" s="95">
        <f>+SUM('2.2.3.3.1'!BJ74:BJ85)</f>
        <v>0</v>
      </c>
      <c r="BJ19" s="95">
        <f>+SUM('2.2.3.3.1'!BK74:BK85)</f>
        <v>108400</v>
      </c>
      <c r="BK19" s="95">
        <f>+SUM('2.2.3.3.1'!BL74:BL85)</f>
        <v>1111300</v>
      </c>
      <c r="BL19" s="95"/>
      <c r="BM19" s="95"/>
      <c r="BN19" s="95"/>
      <c r="BO19" s="95"/>
      <c r="BP19" s="95">
        <f>+SUM('2.2.3.3.1'!BQ74:BQ85)</f>
        <v>0</v>
      </c>
      <c r="BQ19" s="95"/>
      <c r="BR19" s="95"/>
      <c r="BS19" s="95">
        <f>+SUM('2.2.3.3.1'!BT74:BT85)</f>
        <v>0</v>
      </c>
      <c r="BT19" s="99">
        <f t="shared" si="6"/>
        <v>1876620</v>
      </c>
      <c r="BU19" s="94"/>
      <c r="BV19" s="95">
        <f>+SUM('2.2.3.3.1'!BW74:BW85)</f>
        <v>0</v>
      </c>
      <c r="BW19" s="95"/>
      <c r="BX19" s="95"/>
      <c r="BY19" s="95"/>
      <c r="BZ19" s="95">
        <f>+SUM('2.2.3.3.1'!CA74:CA85)</f>
        <v>46680</v>
      </c>
      <c r="CA19" s="99">
        <f t="shared" si="7"/>
        <v>46680</v>
      </c>
      <c r="CB19" s="96"/>
      <c r="CC19" s="95">
        <f>+SUM('2.2.3.3.1'!CD74:CD85)</f>
        <v>0</v>
      </c>
      <c r="CD19" s="95"/>
      <c r="CE19" s="95"/>
      <c r="CF19" s="99">
        <f t="shared" si="8"/>
        <v>0</v>
      </c>
      <c r="CG19" s="94"/>
      <c r="CH19" s="95"/>
      <c r="CI19" s="95"/>
      <c r="CJ19" s="95"/>
      <c r="CK19" s="95"/>
      <c r="CL19" s="95"/>
      <c r="CM19" s="95"/>
      <c r="CN19" s="99">
        <f t="shared" si="9"/>
        <v>0</v>
      </c>
      <c r="CO19" s="96"/>
      <c r="CP19" s="95"/>
      <c r="CQ19" s="95"/>
      <c r="CR19" s="100">
        <f>+SUM('2.2.3.3.1'!CS74:CS85)</f>
        <v>469800</v>
      </c>
      <c r="CS19" s="96">
        <f>+SUM('2.2.3.3.1'!CT74:CT85)</f>
        <v>0</v>
      </c>
      <c r="CT19" s="99">
        <f>+SUM('2.2.3.3.1'!CU74:CU85)</f>
        <v>292210</v>
      </c>
      <c r="CU19" s="75">
        <f t="shared" si="10"/>
        <v>3250961</v>
      </c>
    </row>
    <row r="20" spans="1:99" ht="18" thickBot="1" x14ac:dyDescent="0.3">
      <c r="A20" s="150" t="s">
        <v>156</v>
      </c>
      <c r="B20" s="94"/>
      <c r="C20" s="95"/>
      <c r="D20" s="95"/>
      <c r="E20" s="95">
        <f>+SUM('2.2.3.3.1'!F86:F97)</f>
        <v>0</v>
      </c>
      <c r="F20" s="95"/>
      <c r="G20" s="99">
        <f t="shared" si="0"/>
        <v>0</v>
      </c>
      <c r="H20" s="96"/>
      <c r="I20" s="95"/>
      <c r="J20" s="95"/>
      <c r="K20" s="95"/>
      <c r="L20" s="95"/>
      <c r="M20" s="95"/>
      <c r="N20" s="99">
        <f t="shared" si="1"/>
        <v>0</v>
      </c>
      <c r="O20" s="96"/>
      <c r="P20" s="95">
        <f>+SUM('2.2.3.3.1'!Q86:Q97)</f>
        <v>113470</v>
      </c>
      <c r="Q20" s="95"/>
      <c r="R20" s="95">
        <f>+SUM('2.2.3.3.1'!S86:S97)</f>
        <v>9950</v>
      </c>
      <c r="S20" s="99">
        <f t="shared" si="2"/>
        <v>123420</v>
      </c>
      <c r="T20" s="96"/>
      <c r="U20" s="95"/>
      <c r="V20" s="99">
        <f>+SUM('2.2.3.3.1'!W86:W97)</f>
        <v>62520</v>
      </c>
      <c r="W20" s="94"/>
      <c r="X20" s="95"/>
      <c r="Y20" s="95"/>
      <c r="Z20" s="95"/>
      <c r="AA20" s="95"/>
      <c r="AB20" s="95"/>
      <c r="AC20" s="95"/>
      <c r="AD20" s="95"/>
      <c r="AE20" s="95"/>
      <c r="AF20" s="95"/>
      <c r="AG20" s="95"/>
      <c r="AH20" s="95"/>
      <c r="AI20" s="100">
        <f>+SUM('2.2.3.3.1'!AJ86:AJ97)</f>
        <v>184300</v>
      </c>
      <c r="AJ20" s="94">
        <f>+SUM('2.2.3.3.1'!AK86:AK97)</f>
        <v>0</v>
      </c>
      <c r="AK20" s="99">
        <f t="shared" si="3"/>
        <v>0</v>
      </c>
      <c r="AL20" s="94">
        <f>+SUM('2.2.3.3.1'!AM86:AM97)</f>
        <v>0</v>
      </c>
      <c r="AM20" s="95">
        <f>+SUM('2.2.3.3.1'!AN86:AN97)</f>
        <v>370770</v>
      </c>
      <c r="AN20" s="95"/>
      <c r="AO20" s="95">
        <f>+SUM('2.2.3.3.1'!AP86:AP97)</f>
        <v>89020</v>
      </c>
      <c r="AP20" s="95"/>
      <c r="AQ20" s="95"/>
      <c r="AR20" s="95"/>
      <c r="AS20" s="95"/>
      <c r="AT20" s="95">
        <f>+SUM('2.2.3.3.1'!AU86:AU97)</f>
        <v>0</v>
      </c>
      <c r="AU20" s="95"/>
      <c r="AV20" s="99">
        <f t="shared" si="4"/>
        <v>459790</v>
      </c>
      <c r="AW20" s="95"/>
      <c r="AX20" s="95"/>
      <c r="AY20" s="95"/>
      <c r="AZ20" s="95"/>
      <c r="BA20" s="95"/>
      <c r="BB20" s="95"/>
      <c r="BC20" s="95"/>
      <c r="BD20" s="99">
        <f t="shared" si="5"/>
        <v>0</v>
      </c>
      <c r="BE20" s="94">
        <f>+SUM('2.2.3.3.1'!BF86:BF97)</f>
        <v>0</v>
      </c>
      <c r="BF20" s="95">
        <f>+SUM('2.2.3.3.1'!BG86:BG97)</f>
        <v>868450</v>
      </c>
      <c r="BG20" s="95">
        <f>+SUM('2.2.3.3.1'!BH86:BH97)</f>
        <v>0</v>
      </c>
      <c r="BH20" s="95">
        <f>+SUM('2.2.3.3.1'!BI86:BI97)</f>
        <v>0</v>
      </c>
      <c r="BI20" s="95">
        <f>+SUM('2.2.3.3.1'!BJ86:BJ97)</f>
        <v>0</v>
      </c>
      <c r="BJ20" s="95">
        <f>+SUM('2.2.3.3.1'!BK86:BK97)</f>
        <v>134390</v>
      </c>
      <c r="BK20" s="95">
        <f>+SUM('2.2.3.3.1'!BL86:BL97)</f>
        <v>1731950</v>
      </c>
      <c r="BL20" s="95"/>
      <c r="BM20" s="95"/>
      <c r="BN20" s="95"/>
      <c r="BO20" s="95"/>
      <c r="BP20" s="95">
        <f>+SUM('2.2.3.3.1'!BQ86:BQ97)</f>
        <v>0</v>
      </c>
      <c r="BQ20" s="95"/>
      <c r="BR20" s="95"/>
      <c r="BS20" s="95">
        <f>+SUM('2.2.3.3.1'!BT86:BT97)</f>
        <v>0</v>
      </c>
      <c r="BT20" s="99">
        <f t="shared" si="6"/>
        <v>2734790</v>
      </c>
      <c r="BU20" s="94"/>
      <c r="BV20" s="95">
        <f>+SUM('2.2.3.3.1'!BW86:BW97)</f>
        <v>75450</v>
      </c>
      <c r="BW20" s="95"/>
      <c r="BX20" s="95"/>
      <c r="BY20" s="95"/>
      <c r="BZ20" s="95">
        <f>+SUM('2.2.3.3.1'!CA86:CA97)</f>
        <v>66240</v>
      </c>
      <c r="CA20" s="99">
        <f t="shared" si="7"/>
        <v>141690</v>
      </c>
      <c r="CB20" s="96"/>
      <c r="CC20" s="95">
        <f>+SUM('2.2.3.3.1'!CD86:CD97)</f>
        <v>0</v>
      </c>
      <c r="CD20" s="95"/>
      <c r="CE20" s="95"/>
      <c r="CF20" s="99">
        <f t="shared" si="8"/>
        <v>0</v>
      </c>
      <c r="CG20" s="94"/>
      <c r="CH20" s="95"/>
      <c r="CI20" s="95"/>
      <c r="CJ20" s="95"/>
      <c r="CK20" s="95"/>
      <c r="CL20" s="95"/>
      <c r="CM20" s="95"/>
      <c r="CN20" s="99">
        <f t="shared" si="9"/>
        <v>0</v>
      </c>
      <c r="CO20" s="96"/>
      <c r="CP20" s="95"/>
      <c r="CQ20" s="95"/>
      <c r="CR20" s="100">
        <f>+SUM('2.2.3.3.1'!CS86:CS97)</f>
        <v>527020</v>
      </c>
      <c r="CS20" s="96">
        <f>+SUM('2.2.3.3.1'!CT86:CT97)</f>
        <v>0</v>
      </c>
      <c r="CT20" s="99">
        <f>+SUM('2.2.3.3.1'!CU86:CU97)</f>
        <v>129270</v>
      </c>
      <c r="CU20" s="75">
        <f t="shared" si="10"/>
        <v>4362800</v>
      </c>
    </row>
    <row r="21" spans="1:99" ht="18" thickBot="1" x14ac:dyDescent="0.3">
      <c r="A21" s="150" t="s">
        <v>157</v>
      </c>
      <c r="B21" s="94"/>
      <c r="C21" s="95"/>
      <c r="D21" s="95"/>
      <c r="E21" s="95">
        <f>+SUM('2.2.3.3.1'!F98:F109)</f>
        <v>0</v>
      </c>
      <c r="F21" s="95"/>
      <c r="G21" s="99">
        <f t="shared" si="0"/>
        <v>0</v>
      </c>
      <c r="H21" s="96"/>
      <c r="I21" s="95"/>
      <c r="J21" s="95"/>
      <c r="K21" s="95"/>
      <c r="L21" s="95"/>
      <c r="M21" s="95"/>
      <c r="N21" s="99">
        <f t="shared" si="1"/>
        <v>0</v>
      </c>
      <c r="O21" s="96"/>
      <c r="P21" s="95">
        <f>+SUM('2.2.3.3.1'!Q98:Q109)</f>
        <v>122590</v>
      </c>
      <c r="Q21" s="95"/>
      <c r="R21" s="95">
        <f>+SUM('2.2.3.3.1'!S98:S109)</f>
        <v>7190</v>
      </c>
      <c r="S21" s="99">
        <f t="shared" si="2"/>
        <v>129780</v>
      </c>
      <c r="T21" s="96"/>
      <c r="U21" s="95"/>
      <c r="V21" s="99">
        <f>+SUM('2.2.3.3.1'!W98:W109)</f>
        <v>81010</v>
      </c>
      <c r="W21" s="94"/>
      <c r="X21" s="95"/>
      <c r="Y21" s="95"/>
      <c r="Z21" s="95"/>
      <c r="AA21" s="95"/>
      <c r="AB21" s="95"/>
      <c r="AC21" s="95"/>
      <c r="AD21" s="95"/>
      <c r="AE21" s="95"/>
      <c r="AF21" s="95"/>
      <c r="AG21" s="95"/>
      <c r="AH21" s="95"/>
      <c r="AI21" s="100">
        <f>+SUM('2.2.3.3.1'!AJ98:AJ109)</f>
        <v>208240</v>
      </c>
      <c r="AJ21" s="94">
        <f>+SUM('2.2.3.3.1'!AK98:AK109)</f>
        <v>0</v>
      </c>
      <c r="AK21" s="99">
        <f t="shared" si="3"/>
        <v>0</v>
      </c>
      <c r="AL21" s="94">
        <f>+SUM('2.2.3.3.1'!AM98:AM109)</f>
        <v>0</v>
      </c>
      <c r="AM21" s="95">
        <f>+SUM('2.2.3.3.1'!AN98:AN109)</f>
        <v>302980</v>
      </c>
      <c r="AN21" s="95"/>
      <c r="AO21" s="95">
        <f>+SUM('2.2.3.3.1'!AP98:AP109)</f>
        <v>110800</v>
      </c>
      <c r="AP21" s="95"/>
      <c r="AQ21" s="95"/>
      <c r="AR21" s="95"/>
      <c r="AS21" s="95"/>
      <c r="AT21" s="95">
        <f>+SUM('2.2.3.3.1'!AU98:AU109)</f>
        <v>0</v>
      </c>
      <c r="AU21" s="95"/>
      <c r="AV21" s="99">
        <f t="shared" si="4"/>
        <v>413780</v>
      </c>
      <c r="AW21" s="95"/>
      <c r="AX21" s="95"/>
      <c r="AY21" s="95"/>
      <c r="AZ21" s="95"/>
      <c r="BA21" s="95"/>
      <c r="BB21" s="95"/>
      <c r="BC21" s="95"/>
      <c r="BD21" s="99">
        <f t="shared" si="5"/>
        <v>0</v>
      </c>
      <c r="BE21" s="94">
        <f>+SUM('2.2.3.3.1'!BF98:BF109)</f>
        <v>0</v>
      </c>
      <c r="BF21" s="95">
        <f>+SUM('2.2.3.3.1'!BG98:BG109)</f>
        <v>952980</v>
      </c>
      <c r="BG21" s="95">
        <f>+SUM('2.2.3.3.1'!BH98:BH109)</f>
        <v>0</v>
      </c>
      <c r="BH21" s="95">
        <f>+SUM('2.2.3.3.1'!BI98:BI109)</f>
        <v>0</v>
      </c>
      <c r="BI21" s="95">
        <f>+SUM('2.2.3.3.1'!BJ98:BJ109)</f>
        <v>0</v>
      </c>
      <c r="BJ21" s="95">
        <f>+SUM('2.2.3.3.1'!BK98:BK109)</f>
        <v>160570</v>
      </c>
      <c r="BK21" s="95">
        <f>+SUM('2.2.3.3.1'!BL98:BL109)</f>
        <v>2076790</v>
      </c>
      <c r="BL21" s="95"/>
      <c r="BM21" s="95"/>
      <c r="BN21" s="95"/>
      <c r="BO21" s="95"/>
      <c r="BP21" s="95">
        <f>+SUM('2.2.3.3.1'!BQ98:BQ109)</f>
        <v>0</v>
      </c>
      <c r="BQ21" s="95"/>
      <c r="BR21" s="95"/>
      <c r="BS21" s="95">
        <f>+SUM('2.2.3.3.1'!BT98:BT109)</f>
        <v>0</v>
      </c>
      <c r="BT21" s="99">
        <f t="shared" si="6"/>
        <v>3190340</v>
      </c>
      <c r="BU21" s="94"/>
      <c r="BV21" s="95">
        <f>+SUM('2.2.3.3.1'!BW98:BW109)</f>
        <v>63890</v>
      </c>
      <c r="BW21" s="95"/>
      <c r="BX21" s="95"/>
      <c r="BY21" s="95"/>
      <c r="BZ21" s="95">
        <f>+SUM('2.2.3.3.1'!CA98:CA109)</f>
        <v>21700</v>
      </c>
      <c r="CA21" s="99">
        <f t="shared" si="7"/>
        <v>85590</v>
      </c>
      <c r="CB21" s="96"/>
      <c r="CC21" s="95">
        <f>+SUM('2.2.3.3.1'!CD98:CD109)</f>
        <v>0</v>
      </c>
      <c r="CD21" s="95"/>
      <c r="CE21" s="95"/>
      <c r="CF21" s="99">
        <f t="shared" si="8"/>
        <v>0</v>
      </c>
      <c r="CG21" s="94"/>
      <c r="CH21" s="95"/>
      <c r="CI21" s="95"/>
      <c r="CJ21" s="95"/>
      <c r="CK21" s="95"/>
      <c r="CL21" s="95"/>
      <c r="CM21" s="95"/>
      <c r="CN21" s="99">
        <f t="shared" si="9"/>
        <v>0</v>
      </c>
      <c r="CO21" s="96"/>
      <c r="CP21" s="95"/>
      <c r="CQ21" s="95"/>
      <c r="CR21" s="100">
        <f>+SUM('2.2.3.3.1'!CS98:CS109)</f>
        <v>577950</v>
      </c>
      <c r="CS21" s="96">
        <f>+SUM('2.2.3.3.1'!CT98:CT109)</f>
        <v>0</v>
      </c>
      <c r="CT21" s="99">
        <f>+SUM('2.2.3.3.1'!CU98:CU109)</f>
        <v>125240</v>
      </c>
      <c r="CU21" s="75">
        <f t="shared" si="10"/>
        <v>4811930</v>
      </c>
    </row>
    <row r="22" spans="1:99" ht="18" thickBot="1" x14ac:dyDescent="0.3">
      <c r="A22" s="150" t="s">
        <v>158</v>
      </c>
      <c r="B22" s="94"/>
      <c r="C22" s="95"/>
      <c r="D22" s="95"/>
      <c r="E22" s="95">
        <f>+SUM('2.2.3.3.1'!F110:F121)</f>
        <v>0</v>
      </c>
      <c r="F22" s="95"/>
      <c r="G22" s="99">
        <f t="shared" si="0"/>
        <v>0</v>
      </c>
      <c r="H22" s="96"/>
      <c r="I22" s="95"/>
      <c r="J22" s="95"/>
      <c r="K22" s="95"/>
      <c r="L22" s="95"/>
      <c r="M22" s="95"/>
      <c r="N22" s="99">
        <f t="shared" si="1"/>
        <v>0</v>
      </c>
      <c r="O22" s="96"/>
      <c r="P22" s="95">
        <f>+SUM('2.2.3.3.1'!Q110:Q121)</f>
        <v>132120</v>
      </c>
      <c r="Q22" s="95"/>
      <c r="R22" s="95">
        <f>+SUM('2.2.3.3.1'!S110:S121)</f>
        <v>5740</v>
      </c>
      <c r="S22" s="99">
        <f t="shared" si="2"/>
        <v>137860</v>
      </c>
      <c r="T22" s="96"/>
      <c r="U22" s="95"/>
      <c r="V22" s="99">
        <f>+SUM('2.2.3.3.1'!W110:W121)</f>
        <v>104440</v>
      </c>
      <c r="W22" s="94"/>
      <c r="X22" s="95"/>
      <c r="Y22" s="95"/>
      <c r="Z22" s="95"/>
      <c r="AA22" s="95"/>
      <c r="AB22" s="95"/>
      <c r="AC22" s="95"/>
      <c r="AD22" s="95"/>
      <c r="AE22" s="95"/>
      <c r="AF22" s="95"/>
      <c r="AG22" s="95"/>
      <c r="AH22" s="95"/>
      <c r="AI22" s="100">
        <f>+SUM('2.2.3.3.1'!AJ110:AJ121)</f>
        <v>179130</v>
      </c>
      <c r="AJ22" s="94">
        <f>+SUM('2.2.3.3.1'!AK110:AK121)</f>
        <v>0</v>
      </c>
      <c r="AK22" s="99">
        <f t="shared" si="3"/>
        <v>0</v>
      </c>
      <c r="AL22" s="94">
        <f>+SUM('2.2.3.3.1'!AM110:AM121)</f>
        <v>0</v>
      </c>
      <c r="AM22" s="95">
        <f>+SUM('2.2.3.3.1'!AN110:AN121)</f>
        <v>0</v>
      </c>
      <c r="AN22" s="95"/>
      <c r="AO22" s="95">
        <f>+SUM('2.2.3.3.1'!AP110:AP121)</f>
        <v>51960</v>
      </c>
      <c r="AP22" s="95"/>
      <c r="AQ22" s="95"/>
      <c r="AR22" s="95"/>
      <c r="AS22" s="95"/>
      <c r="AT22" s="95">
        <f>+SUM('2.2.3.3.1'!AU110:AU121)</f>
        <v>0</v>
      </c>
      <c r="AU22" s="95"/>
      <c r="AV22" s="99">
        <f t="shared" si="4"/>
        <v>51960</v>
      </c>
      <c r="AW22" s="95"/>
      <c r="AX22" s="95"/>
      <c r="AY22" s="95"/>
      <c r="AZ22" s="95"/>
      <c r="BA22" s="95"/>
      <c r="BB22" s="95"/>
      <c r="BC22" s="95"/>
      <c r="BD22" s="99">
        <f t="shared" si="5"/>
        <v>0</v>
      </c>
      <c r="BE22" s="94">
        <f>+SUM('2.2.3.3.1'!BF110:BF121)</f>
        <v>0</v>
      </c>
      <c r="BF22" s="95">
        <f>+SUM('2.2.3.3.1'!BG110:BG121)</f>
        <v>1239709.5389999999</v>
      </c>
      <c r="BG22" s="95">
        <f>+SUM('2.2.3.3.1'!BH110:BH121)</f>
        <v>0</v>
      </c>
      <c r="BH22" s="95">
        <f>+SUM('2.2.3.3.1'!BI110:BI121)</f>
        <v>0</v>
      </c>
      <c r="BI22" s="95">
        <f>+SUM('2.2.3.3.1'!BJ110:BJ121)</f>
        <v>0</v>
      </c>
      <c r="BJ22" s="95">
        <f>+SUM('2.2.3.3.1'!BK110:BK121)</f>
        <v>170390</v>
      </c>
      <c r="BK22" s="95">
        <f>+SUM('2.2.3.3.1'!BL110:BL121)</f>
        <v>2532740</v>
      </c>
      <c r="BL22" s="95"/>
      <c r="BM22" s="95"/>
      <c r="BN22" s="95"/>
      <c r="BO22" s="95"/>
      <c r="BP22" s="95">
        <f>+SUM('2.2.3.3.1'!BQ110:BQ121)</f>
        <v>0</v>
      </c>
      <c r="BQ22" s="95"/>
      <c r="BR22" s="95"/>
      <c r="BS22" s="95">
        <f>+SUM('2.2.3.3.1'!BT110:BT121)</f>
        <v>0</v>
      </c>
      <c r="BT22" s="99">
        <f t="shared" si="6"/>
        <v>3942839.5389999999</v>
      </c>
      <c r="BU22" s="94"/>
      <c r="BV22" s="95">
        <f>+SUM('2.2.3.3.1'!BW110:BW121)</f>
        <v>68010</v>
      </c>
      <c r="BW22" s="95"/>
      <c r="BX22" s="95"/>
      <c r="BY22" s="95"/>
      <c r="BZ22" s="95">
        <f>+SUM('2.2.3.3.1'!CA110:CA121)</f>
        <v>0</v>
      </c>
      <c r="CA22" s="99">
        <f t="shared" si="7"/>
        <v>68010</v>
      </c>
      <c r="CB22" s="96"/>
      <c r="CC22" s="95">
        <f>+SUM('2.2.3.3.1'!CD110:CD121)</f>
        <v>0</v>
      </c>
      <c r="CD22" s="95"/>
      <c r="CE22" s="95"/>
      <c r="CF22" s="99">
        <f t="shared" si="8"/>
        <v>0</v>
      </c>
      <c r="CG22" s="94"/>
      <c r="CH22" s="95"/>
      <c r="CI22" s="95"/>
      <c r="CJ22" s="95"/>
      <c r="CK22" s="95"/>
      <c r="CL22" s="95"/>
      <c r="CM22" s="95"/>
      <c r="CN22" s="99">
        <f t="shared" si="9"/>
        <v>0</v>
      </c>
      <c r="CO22" s="96"/>
      <c r="CP22" s="95"/>
      <c r="CQ22" s="95"/>
      <c r="CR22" s="100">
        <f>+SUM('2.2.3.3.1'!CS110:CS121)</f>
        <v>520890</v>
      </c>
      <c r="CS22" s="96">
        <f>+SUM('2.2.3.3.1'!CT110:CT121)</f>
        <v>0</v>
      </c>
      <c r="CT22" s="99">
        <f>+SUM('2.2.3.3.1'!CU110:CU121)</f>
        <v>106850</v>
      </c>
      <c r="CU22" s="75">
        <f t="shared" si="10"/>
        <v>5111979.5389999999</v>
      </c>
    </row>
    <row r="23" spans="1:99" ht="18" thickBot="1" x14ac:dyDescent="0.3">
      <c r="A23" s="150" t="s">
        <v>159</v>
      </c>
      <c r="B23" s="94"/>
      <c r="C23" s="95"/>
      <c r="D23" s="95"/>
      <c r="E23" s="95">
        <f>+SUM('2.2.3.3.1'!F122:F133)</f>
        <v>0</v>
      </c>
      <c r="F23" s="95"/>
      <c r="G23" s="99">
        <f t="shared" si="0"/>
        <v>0</v>
      </c>
      <c r="H23" s="96"/>
      <c r="I23" s="95"/>
      <c r="J23" s="95"/>
      <c r="K23" s="95"/>
      <c r="L23" s="95"/>
      <c r="M23" s="95"/>
      <c r="N23" s="99">
        <f t="shared" si="1"/>
        <v>0</v>
      </c>
      <c r="O23" s="96"/>
      <c r="P23" s="95">
        <f>+SUM('2.2.3.3.1'!Q122:Q133)</f>
        <v>136030</v>
      </c>
      <c r="Q23" s="95"/>
      <c r="R23" s="95">
        <f>+SUM('2.2.3.3.1'!S122:S133)</f>
        <v>6380</v>
      </c>
      <c r="S23" s="99">
        <f t="shared" si="2"/>
        <v>142410</v>
      </c>
      <c r="T23" s="96"/>
      <c r="U23" s="95"/>
      <c r="V23" s="99">
        <f>+SUM('2.2.3.3.1'!W122:W133)</f>
        <v>98980</v>
      </c>
      <c r="W23" s="94"/>
      <c r="X23" s="95"/>
      <c r="Y23" s="95"/>
      <c r="Z23" s="95"/>
      <c r="AA23" s="95"/>
      <c r="AB23" s="95"/>
      <c r="AC23" s="95"/>
      <c r="AD23" s="95"/>
      <c r="AE23" s="95"/>
      <c r="AF23" s="95"/>
      <c r="AG23" s="95"/>
      <c r="AH23" s="95"/>
      <c r="AI23" s="100">
        <f>+SUM('2.2.3.3.1'!AJ122:AJ133)</f>
        <v>199290</v>
      </c>
      <c r="AJ23" s="94">
        <f>+SUM('2.2.3.3.1'!AK122:AK133)</f>
        <v>0</v>
      </c>
      <c r="AK23" s="99">
        <f t="shared" si="3"/>
        <v>0</v>
      </c>
      <c r="AL23" s="94">
        <f>+SUM('2.2.3.3.1'!AM122:AM133)</f>
        <v>0</v>
      </c>
      <c r="AM23" s="95">
        <f>+SUM('2.2.3.3.1'!AN122:AN133)</f>
        <v>0</v>
      </c>
      <c r="AN23" s="95"/>
      <c r="AO23" s="95">
        <f>+SUM('2.2.3.3.1'!AP122:AP133)</f>
        <v>62790</v>
      </c>
      <c r="AP23" s="95"/>
      <c r="AQ23" s="95"/>
      <c r="AR23" s="95"/>
      <c r="AS23" s="95"/>
      <c r="AT23" s="95">
        <f>+SUM('2.2.3.3.1'!AU122:AU133)</f>
        <v>0</v>
      </c>
      <c r="AU23" s="95"/>
      <c r="AV23" s="99">
        <f t="shared" si="4"/>
        <v>62790</v>
      </c>
      <c r="AW23" s="95"/>
      <c r="AX23" s="95"/>
      <c r="AY23" s="95"/>
      <c r="AZ23" s="95"/>
      <c r="BA23" s="95"/>
      <c r="BB23" s="95"/>
      <c r="BC23" s="95"/>
      <c r="BD23" s="99">
        <f t="shared" si="5"/>
        <v>0</v>
      </c>
      <c r="BE23" s="94">
        <f>+SUM('2.2.3.3.1'!BF122:BF133)</f>
        <v>0</v>
      </c>
      <c r="BF23" s="95">
        <f>+SUM('2.2.3.3.1'!BG122:BG133)</f>
        <v>1450820</v>
      </c>
      <c r="BG23" s="95">
        <f>+SUM('2.2.3.3.1'!BH122:BH133)</f>
        <v>0</v>
      </c>
      <c r="BH23" s="95">
        <f>+SUM('2.2.3.3.1'!BI122:BI133)</f>
        <v>0</v>
      </c>
      <c r="BI23" s="95">
        <f>+SUM('2.2.3.3.1'!BJ122:BJ133)</f>
        <v>0</v>
      </c>
      <c r="BJ23" s="95">
        <f>+SUM('2.2.3.3.1'!BK122:BK133)</f>
        <v>187130</v>
      </c>
      <c r="BK23" s="95">
        <f>+SUM('2.2.3.3.1'!BL122:BL133)</f>
        <v>2686960</v>
      </c>
      <c r="BL23" s="95"/>
      <c r="BM23" s="95"/>
      <c r="BN23" s="95"/>
      <c r="BO23" s="95"/>
      <c r="BP23" s="95">
        <f>+SUM('2.2.3.3.1'!BQ122:BQ133)</f>
        <v>0</v>
      </c>
      <c r="BQ23" s="95"/>
      <c r="BR23" s="95"/>
      <c r="BS23" s="95">
        <f>+SUM('2.2.3.3.1'!BT122:BT133)</f>
        <v>0</v>
      </c>
      <c r="BT23" s="99">
        <f t="shared" si="6"/>
        <v>4324910</v>
      </c>
      <c r="BU23" s="94"/>
      <c r="BV23" s="95">
        <f>+SUM('2.2.3.3.1'!BW122:BW133)</f>
        <v>63450</v>
      </c>
      <c r="BW23" s="95"/>
      <c r="BX23" s="95"/>
      <c r="BY23" s="95"/>
      <c r="BZ23" s="95">
        <f>+SUM('2.2.3.3.1'!CA122:CA133)</f>
        <v>0</v>
      </c>
      <c r="CA23" s="99">
        <f t="shared" si="7"/>
        <v>63450</v>
      </c>
      <c r="CB23" s="96"/>
      <c r="CC23" s="95">
        <f>+SUM('2.2.3.3.1'!CD122:CD133)</f>
        <v>0</v>
      </c>
      <c r="CD23" s="95"/>
      <c r="CE23" s="95"/>
      <c r="CF23" s="99">
        <f t="shared" si="8"/>
        <v>0</v>
      </c>
      <c r="CG23" s="94"/>
      <c r="CH23" s="95"/>
      <c r="CI23" s="95"/>
      <c r="CJ23" s="95"/>
      <c r="CK23" s="95"/>
      <c r="CL23" s="95"/>
      <c r="CM23" s="95"/>
      <c r="CN23" s="99">
        <f t="shared" si="9"/>
        <v>0</v>
      </c>
      <c r="CO23" s="96"/>
      <c r="CP23" s="95"/>
      <c r="CQ23" s="95"/>
      <c r="CR23" s="100">
        <f>+SUM('2.2.3.3.1'!CS122:CS133)</f>
        <v>539580</v>
      </c>
      <c r="CS23" s="96">
        <f>+SUM('2.2.3.3.1'!CT122:CT133)</f>
        <v>0</v>
      </c>
      <c r="CT23" s="99">
        <f>+SUM('2.2.3.3.1'!CU122:CU133)</f>
        <v>104050</v>
      </c>
      <c r="CU23" s="75">
        <f t="shared" si="10"/>
        <v>5535460</v>
      </c>
    </row>
    <row r="24" spans="1:99" ht="18" thickBot="1" x14ac:dyDescent="0.3">
      <c r="A24" s="150" t="s">
        <v>160</v>
      </c>
      <c r="B24" s="94"/>
      <c r="C24" s="95"/>
      <c r="D24" s="95"/>
      <c r="E24" s="95">
        <f>+SUM('2.2.3.3.1'!F134:F145)</f>
        <v>0</v>
      </c>
      <c r="F24" s="95"/>
      <c r="G24" s="99">
        <f t="shared" si="0"/>
        <v>0</v>
      </c>
      <c r="H24" s="96"/>
      <c r="I24" s="95"/>
      <c r="J24" s="95"/>
      <c r="K24" s="95"/>
      <c r="L24" s="95"/>
      <c r="M24" s="95"/>
      <c r="N24" s="99">
        <f t="shared" si="1"/>
        <v>0</v>
      </c>
      <c r="O24" s="96"/>
      <c r="P24" s="95">
        <f>+SUM('2.2.3.3.1'!Q134:Q145)</f>
        <v>162320</v>
      </c>
      <c r="Q24" s="95"/>
      <c r="R24" s="95">
        <f>+SUM('2.2.3.3.1'!S134:S145)</f>
        <v>3950</v>
      </c>
      <c r="S24" s="99">
        <f t="shared" si="2"/>
        <v>166270</v>
      </c>
      <c r="T24" s="96"/>
      <c r="U24" s="95"/>
      <c r="V24" s="99">
        <f>+SUM('2.2.3.3.1'!W134:W145)</f>
        <v>90290</v>
      </c>
      <c r="W24" s="94"/>
      <c r="X24" s="95"/>
      <c r="Y24" s="95"/>
      <c r="Z24" s="95"/>
      <c r="AA24" s="95"/>
      <c r="AB24" s="95"/>
      <c r="AC24" s="95"/>
      <c r="AD24" s="95"/>
      <c r="AE24" s="95"/>
      <c r="AF24" s="95"/>
      <c r="AG24" s="95"/>
      <c r="AH24" s="95"/>
      <c r="AI24" s="100">
        <f>+SUM('2.2.3.3.1'!AJ134:AJ145)</f>
        <v>209870</v>
      </c>
      <c r="AJ24" s="94">
        <f>+SUM('2.2.3.3.1'!AK134:AK145)</f>
        <v>0</v>
      </c>
      <c r="AK24" s="99">
        <f t="shared" si="3"/>
        <v>0</v>
      </c>
      <c r="AL24" s="94">
        <f>+SUM('2.2.3.3.1'!AM134:AM145)</f>
        <v>0</v>
      </c>
      <c r="AM24" s="95">
        <f>+SUM('2.2.3.3.1'!AN134:AN145)</f>
        <v>0</v>
      </c>
      <c r="AN24" s="95"/>
      <c r="AO24" s="95">
        <f>+SUM('2.2.3.3.1'!AP134:AP145)</f>
        <v>59880</v>
      </c>
      <c r="AP24" s="95"/>
      <c r="AQ24" s="95"/>
      <c r="AR24" s="95"/>
      <c r="AS24" s="95"/>
      <c r="AT24" s="95">
        <f>+SUM('2.2.3.3.1'!AU134:AU145)</f>
        <v>0</v>
      </c>
      <c r="AU24" s="95"/>
      <c r="AV24" s="99">
        <f t="shared" si="4"/>
        <v>59880</v>
      </c>
      <c r="AW24" s="95"/>
      <c r="AX24" s="95"/>
      <c r="AY24" s="95"/>
      <c r="AZ24" s="95"/>
      <c r="BA24" s="95"/>
      <c r="BB24" s="95"/>
      <c r="BC24" s="95"/>
      <c r="BD24" s="99">
        <f t="shared" si="5"/>
        <v>0</v>
      </c>
      <c r="BE24" s="94">
        <f>+SUM('2.2.3.3.1'!BF134:BF145)</f>
        <v>0</v>
      </c>
      <c r="BF24" s="95">
        <f>+SUM('2.2.3.3.1'!BG134:BG145)</f>
        <v>1459590</v>
      </c>
      <c r="BG24" s="95">
        <f>+SUM('2.2.3.3.1'!BH134:BH145)</f>
        <v>0</v>
      </c>
      <c r="BH24" s="95">
        <f>+SUM('2.2.3.3.1'!BI134:BI145)</f>
        <v>0</v>
      </c>
      <c r="BI24" s="95">
        <f>+SUM('2.2.3.3.1'!BJ134:BJ145)</f>
        <v>0</v>
      </c>
      <c r="BJ24" s="95">
        <f>+SUM('2.2.3.3.1'!BK134:BK145)</f>
        <v>161500</v>
      </c>
      <c r="BK24" s="95">
        <f>+SUM('2.2.3.3.1'!BL134:BL145)</f>
        <v>2723140</v>
      </c>
      <c r="BL24" s="95"/>
      <c r="BM24" s="95"/>
      <c r="BN24" s="95"/>
      <c r="BO24" s="95"/>
      <c r="BP24" s="95">
        <f>+SUM('2.2.3.3.1'!BQ134:BQ145)</f>
        <v>0</v>
      </c>
      <c r="BQ24" s="95"/>
      <c r="BR24" s="95"/>
      <c r="BS24" s="95">
        <f>+SUM('2.2.3.3.1'!BT134:BT145)</f>
        <v>0</v>
      </c>
      <c r="BT24" s="99">
        <f t="shared" si="6"/>
        <v>4344230</v>
      </c>
      <c r="BU24" s="94"/>
      <c r="BV24" s="95">
        <f>+SUM('2.2.3.3.1'!BW134:BW145)</f>
        <v>70560</v>
      </c>
      <c r="BW24" s="95"/>
      <c r="BX24" s="95"/>
      <c r="BY24" s="95"/>
      <c r="BZ24" s="95">
        <f>+SUM('2.2.3.3.1'!CA134:CA145)</f>
        <v>0</v>
      </c>
      <c r="CA24" s="99">
        <f t="shared" si="7"/>
        <v>70560</v>
      </c>
      <c r="CB24" s="96"/>
      <c r="CC24" s="95">
        <f>+SUM('2.2.3.3.1'!CD134:CD145)</f>
        <v>0</v>
      </c>
      <c r="CD24" s="95"/>
      <c r="CE24" s="95"/>
      <c r="CF24" s="99">
        <f t="shared" si="8"/>
        <v>0</v>
      </c>
      <c r="CG24" s="94"/>
      <c r="CH24" s="95"/>
      <c r="CI24" s="95"/>
      <c r="CJ24" s="95"/>
      <c r="CK24" s="95"/>
      <c r="CL24" s="95"/>
      <c r="CM24" s="95"/>
      <c r="CN24" s="99">
        <f t="shared" si="9"/>
        <v>0</v>
      </c>
      <c r="CO24" s="96"/>
      <c r="CP24" s="95"/>
      <c r="CQ24" s="95"/>
      <c r="CR24" s="100">
        <f>+SUM('2.2.3.3.1'!CS134:CS145)</f>
        <v>494920</v>
      </c>
      <c r="CS24" s="96">
        <f>+SUM('2.2.3.3.1'!CT134:CT145)</f>
        <v>0</v>
      </c>
      <c r="CT24" s="99">
        <f>+SUM('2.2.3.3.1'!CU134:CU145)</f>
        <v>82960</v>
      </c>
      <c r="CU24" s="75">
        <f t="shared" si="10"/>
        <v>5518980</v>
      </c>
    </row>
    <row r="25" spans="1:99" ht="18" thickBot="1" x14ac:dyDescent="0.3">
      <c r="A25" s="150" t="s">
        <v>161</v>
      </c>
      <c r="B25" s="94"/>
      <c r="C25" s="95"/>
      <c r="D25" s="95"/>
      <c r="E25" s="95">
        <f>+SUM('2.2.3.3.1'!F146:F157)</f>
        <v>0</v>
      </c>
      <c r="F25" s="95"/>
      <c r="G25" s="99">
        <f t="shared" si="0"/>
        <v>0</v>
      </c>
      <c r="H25" s="96"/>
      <c r="I25" s="95"/>
      <c r="J25" s="95"/>
      <c r="K25" s="95"/>
      <c r="L25" s="95"/>
      <c r="M25" s="95"/>
      <c r="N25" s="99">
        <f t="shared" si="1"/>
        <v>0</v>
      </c>
      <c r="O25" s="96"/>
      <c r="P25" s="95">
        <f>+SUM('2.2.3.3.1'!Q146:Q157)</f>
        <v>153780</v>
      </c>
      <c r="Q25" s="95"/>
      <c r="R25" s="95">
        <f>+SUM('2.2.3.3.1'!S146:S157)</f>
        <v>1180</v>
      </c>
      <c r="S25" s="99">
        <f t="shared" si="2"/>
        <v>154960</v>
      </c>
      <c r="T25" s="96"/>
      <c r="U25" s="95"/>
      <c r="V25" s="99">
        <f>+SUM('2.2.3.3.1'!W146:W157)</f>
        <v>69620</v>
      </c>
      <c r="W25" s="94"/>
      <c r="X25" s="95"/>
      <c r="Y25" s="95"/>
      <c r="Z25" s="95"/>
      <c r="AA25" s="95"/>
      <c r="AB25" s="95"/>
      <c r="AC25" s="95"/>
      <c r="AD25" s="95"/>
      <c r="AE25" s="95"/>
      <c r="AF25" s="95"/>
      <c r="AG25" s="95"/>
      <c r="AH25" s="95"/>
      <c r="AI25" s="100">
        <f>+SUM('2.2.3.3.1'!AJ146:AJ157)</f>
        <v>166230</v>
      </c>
      <c r="AJ25" s="94">
        <f>+SUM('2.2.3.3.1'!AK146:AK157)</f>
        <v>0</v>
      </c>
      <c r="AK25" s="99">
        <f t="shared" si="3"/>
        <v>0</v>
      </c>
      <c r="AL25" s="94">
        <f>+SUM('2.2.3.3.1'!AM146:AM157)</f>
        <v>0</v>
      </c>
      <c r="AM25" s="95">
        <f>+SUM('2.2.3.3.1'!AN146:AN157)</f>
        <v>0</v>
      </c>
      <c r="AN25" s="95"/>
      <c r="AO25" s="95">
        <f>+SUM('2.2.3.3.1'!AP146:AP157)</f>
        <v>57950</v>
      </c>
      <c r="AP25" s="95"/>
      <c r="AQ25" s="95"/>
      <c r="AR25" s="95"/>
      <c r="AS25" s="95"/>
      <c r="AT25" s="95">
        <f>+SUM('2.2.3.3.1'!AU146:AU157)</f>
        <v>0</v>
      </c>
      <c r="AU25" s="95"/>
      <c r="AV25" s="99">
        <f t="shared" si="4"/>
        <v>57950</v>
      </c>
      <c r="AW25" s="95"/>
      <c r="AX25" s="95"/>
      <c r="AY25" s="95"/>
      <c r="AZ25" s="95"/>
      <c r="BA25" s="95"/>
      <c r="BB25" s="95"/>
      <c r="BC25" s="95"/>
      <c r="BD25" s="99">
        <f t="shared" si="5"/>
        <v>0</v>
      </c>
      <c r="BE25" s="94">
        <f>+SUM('2.2.3.3.1'!BF146:BF157)</f>
        <v>0</v>
      </c>
      <c r="BF25" s="95">
        <f>+SUM('2.2.3.3.1'!BG146:BG157)</f>
        <v>1542880</v>
      </c>
      <c r="BG25" s="95">
        <f>+SUM('2.2.3.3.1'!BH146:BH157)</f>
        <v>0</v>
      </c>
      <c r="BH25" s="95">
        <f>+SUM('2.2.3.3.1'!BI146:BI157)</f>
        <v>0</v>
      </c>
      <c r="BI25" s="95">
        <f>+SUM('2.2.3.3.1'!BJ146:BJ157)</f>
        <v>0</v>
      </c>
      <c r="BJ25" s="95">
        <f>+SUM('2.2.3.3.1'!BK146:BK157)</f>
        <v>187880</v>
      </c>
      <c r="BK25" s="95">
        <f>+SUM('2.2.3.3.1'!BL146:BL157)</f>
        <v>2688770</v>
      </c>
      <c r="BL25" s="95"/>
      <c r="BM25" s="95"/>
      <c r="BN25" s="95"/>
      <c r="BO25" s="95"/>
      <c r="BP25" s="95">
        <f>+SUM('2.2.3.3.1'!BQ146:BQ157)</f>
        <v>0</v>
      </c>
      <c r="BQ25" s="95"/>
      <c r="BR25" s="95"/>
      <c r="BS25" s="95">
        <f>+SUM('2.2.3.3.1'!BT146:BT157)</f>
        <v>0</v>
      </c>
      <c r="BT25" s="99">
        <f t="shared" si="6"/>
        <v>4419530</v>
      </c>
      <c r="BU25" s="94"/>
      <c r="BV25" s="95">
        <f>+SUM('2.2.3.3.1'!BW146:BW157)</f>
        <v>67800</v>
      </c>
      <c r="BW25" s="95"/>
      <c r="BX25" s="95"/>
      <c r="BY25" s="95"/>
      <c r="BZ25" s="95">
        <f>+SUM('2.2.3.3.1'!CA146:CA157)</f>
        <v>0</v>
      </c>
      <c r="CA25" s="99">
        <f t="shared" si="7"/>
        <v>67800</v>
      </c>
      <c r="CB25" s="96"/>
      <c r="CC25" s="95">
        <f>+SUM('2.2.3.3.1'!CD146:CD157)</f>
        <v>0</v>
      </c>
      <c r="CD25" s="95"/>
      <c r="CE25" s="95"/>
      <c r="CF25" s="99">
        <f t="shared" si="8"/>
        <v>0</v>
      </c>
      <c r="CG25" s="94"/>
      <c r="CH25" s="95"/>
      <c r="CI25" s="95"/>
      <c r="CJ25" s="95"/>
      <c r="CK25" s="95"/>
      <c r="CL25" s="95"/>
      <c r="CM25" s="95"/>
      <c r="CN25" s="99">
        <f t="shared" si="9"/>
        <v>0</v>
      </c>
      <c r="CO25" s="96"/>
      <c r="CP25" s="95"/>
      <c r="CQ25" s="95"/>
      <c r="CR25" s="100">
        <f>+SUM('2.2.3.3.1'!CS146:CS157)</f>
        <v>512770</v>
      </c>
      <c r="CS25" s="96">
        <f>+SUM('2.2.3.3.1'!CT146:CT157)</f>
        <v>0</v>
      </c>
      <c r="CT25" s="99">
        <f>+SUM('2.2.3.3.1'!CU146:CU157)</f>
        <v>70420</v>
      </c>
      <c r="CU25" s="75">
        <f t="shared" si="10"/>
        <v>5519280</v>
      </c>
    </row>
    <row r="26" spans="1:99" ht="18" thickBot="1" x14ac:dyDescent="0.3">
      <c r="A26" s="150" t="s">
        <v>162</v>
      </c>
      <c r="B26" s="94"/>
      <c r="C26" s="95"/>
      <c r="D26" s="95"/>
      <c r="E26" s="95">
        <f>+SUM('2.2.3.3.1'!F158:F169)</f>
        <v>0</v>
      </c>
      <c r="F26" s="95"/>
      <c r="G26" s="99">
        <f t="shared" si="0"/>
        <v>0</v>
      </c>
      <c r="H26" s="96"/>
      <c r="I26" s="95"/>
      <c r="J26" s="95"/>
      <c r="K26" s="95"/>
      <c r="L26" s="95"/>
      <c r="M26" s="95"/>
      <c r="N26" s="99">
        <f t="shared" si="1"/>
        <v>0</v>
      </c>
      <c r="O26" s="96"/>
      <c r="P26" s="95">
        <f>+SUM('2.2.3.3.1'!Q158:Q169)</f>
        <v>105040</v>
      </c>
      <c r="Q26" s="95"/>
      <c r="R26" s="95">
        <f>+SUM('2.2.3.3.1'!S158:S169)</f>
        <v>290</v>
      </c>
      <c r="S26" s="99">
        <f t="shared" si="2"/>
        <v>105330</v>
      </c>
      <c r="T26" s="96"/>
      <c r="U26" s="95"/>
      <c r="V26" s="99">
        <f>+SUM('2.2.3.3.1'!W158:W169)</f>
        <v>38480</v>
      </c>
      <c r="W26" s="94"/>
      <c r="X26" s="95"/>
      <c r="Y26" s="95"/>
      <c r="Z26" s="95"/>
      <c r="AA26" s="95"/>
      <c r="AB26" s="95"/>
      <c r="AC26" s="95"/>
      <c r="AD26" s="95"/>
      <c r="AE26" s="95"/>
      <c r="AF26" s="95"/>
      <c r="AG26" s="95"/>
      <c r="AH26" s="95"/>
      <c r="AI26" s="100">
        <f>+SUM('2.2.3.3.1'!AJ158:AJ169)</f>
        <v>202310</v>
      </c>
      <c r="AJ26" s="94">
        <f>+SUM('2.2.3.3.1'!AK158:AK169)</f>
        <v>0</v>
      </c>
      <c r="AK26" s="99">
        <f t="shared" si="3"/>
        <v>0</v>
      </c>
      <c r="AL26" s="94">
        <f>+SUM('2.2.3.3.1'!AM158:AM169)</f>
        <v>0</v>
      </c>
      <c r="AM26" s="95">
        <f>+SUM('2.2.3.3.1'!AN158:AN169)</f>
        <v>0</v>
      </c>
      <c r="AN26" s="95"/>
      <c r="AO26" s="95">
        <f>+SUM('2.2.3.3.1'!AP158:AP169)</f>
        <v>49620</v>
      </c>
      <c r="AP26" s="95"/>
      <c r="AQ26" s="95"/>
      <c r="AR26" s="95"/>
      <c r="AS26" s="95"/>
      <c r="AT26" s="95">
        <f>+SUM('2.2.3.3.1'!AU158:AU169)</f>
        <v>0</v>
      </c>
      <c r="AU26" s="95"/>
      <c r="AV26" s="99">
        <f t="shared" si="4"/>
        <v>49620</v>
      </c>
      <c r="AW26" s="95"/>
      <c r="AX26" s="95"/>
      <c r="AY26" s="95"/>
      <c r="AZ26" s="95"/>
      <c r="BA26" s="95"/>
      <c r="BB26" s="95"/>
      <c r="BC26" s="95"/>
      <c r="BD26" s="99">
        <f t="shared" si="5"/>
        <v>0</v>
      </c>
      <c r="BE26" s="94">
        <f>+SUM('2.2.3.3.1'!BF158:BF169)</f>
        <v>0</v>
      </c>
      <c r="BF26" s="95">
        <f>+SUM('2.2.3.3.1'!BG158:BG169)</f>
        <v>1388760</v>
      </c>
      <c r="BG26" s="95">
        <f>+SUM('2.2.3.3.1'!BH158:BH169)</f>
        <v>0</v>
      </c>
      <c r="BH26" s="95">
        <f>+SUM('2.2.3.3.1'!BI158:BI169)</f>
        <v>0</v>
      </c>
      <c r="BI26" s="95">
        <f>+SUM('2.2.3.3.1'!BJ158:BJ169)</f>
        <v>0</v>
      </c>
      <c r="BJ26" s="95">
        <f>+SUM('2.2.3.3.1'!BK158:BK169)</f>
        <v>159460</v>
      </c>
      <c r="BK26" s="95">
        <f>+SUM('2.2.3.3.1'!BL158:BL169)</f>
        <v>2623920</v>
      </c>
      <c r="BL26" s="95"/>
      <c r="BM26" s="95"/>
      <c r="BN26" s="95"/>
      <c r="BO26" s="95"/>
      <c r="BP26" s="95">
        <f>+SUM('2.2.3.3.1'!BQ158:BQ169)</f>
        <v>0</v>
      </c>
      <c r="BQ26" s="95"/>
      <c r="BR26" s="95"/>
      <c r="BS26" s="95">
        <f>+SUM('2.2.3.3.1'!BT158:BT169)</f>
        <v>0</v>
      </c>
      <c r="BT26" s="99">
        <f t="shared" si="6"/>
        <v>4172140</v>
      </c>
      <c r="BU26" s="94"/>
      <c r="BV26" s="95">
        <f>+SUM('2.2.3.3.1'!BW158:BW169)</f>
        <v>62310</v>
      </c>
      <c r="BW26" s="95"/>
      <c r="BX26" s="95"/>
      <c r="BY26" s="95"/>
      <c r="BZ26" s="95">
        <f>+SUM('2.2.3.3.1'!CA158:CA169)</f>
        <v>0</v>
      </c>
      <c r="CA26" s="99">
        <f t="shared" si="7"/>
        <v>62310</v>
      </c>
      <c r="CB26" s="96"/>
      <c r="CC26" s="95">
        <f>+SUM('2.2.3.3.1'!CD158:CD169)</f>
        <v>0</v>
      </c>
      <c r="CD26" s="95"/>
      <c r="CE26" s="95"/>
      <c r="CF26" s="99">
        <f t="shared" si="8"/>
        <v>0</v>
      </c>
      <c r="CG26" s="94"/>
      <c r="CH26" s="95"/>
      <c r="CI26" s="95"/>
      <c r="CJ26" s="95"/>
      <c r="CK26" s="95"/>
      <c r="CL26" s="95"/>
      <c r="CM26" s="95"/>
      <c r="CN26" s="99">
        <f t="shared" si="9"/>
        <v>0</v>
      </c>
      <c r="CO26" s="96"/>
      <c r="CP26" s="95"/>
      <c r="CQ26" s="95"/>
      <c r="CR26" s="100">
        <f>+SUM('2.2.3.3.1'!CS158:CS169)</f>
        <v>454180</v>
      </c>
      <c r="CS26" s="96">
        <f>+SUM('2.2.3.3.1'!CT158:CT169)</f>
        <v>0</v>
      </c>
      <c r="CT26" s="99">
        <f>+SUM('2.2.3.3.1'!CU158:CU169)</f>
        <v>53610</v>
      </c>
      <c r="CU26" s="75">
        <f t="shared" si="10"/>
        <v>5137980</v>
      </c>
    </row>
    <row r="27" spans="1:99" ht="18" thickBot="1" x14ac:dyDescent="0.3">
      <c r="A27" s="150" t="s">
        <v>163</v>
      </c>
      <c r="B27" s="94"/>
      <c r="C27" s="95"/>
      <c r="D27" s="95"/>
      <c r="E27" s="95">
        <f>+SUM('2.2.3.3.1'!F170:F181)</f>
        <v>0</v>
      </c>
      <c r="F27" s="95"/>
      <c r="G27" s="99">
        <f t="shared" si="0"/>
        <v>0</v>
      </c>
      <c r="H27" s="96"/>
      <c r="I27" s="95"/>
      <c r="J27" s="95"/>
      <c r="K27" s="95"/>
      <c r="L27" s="95"/>
      <c r="M27" s="95"/>
      <c r="N27" s="99">
        <f t="shared" si="1"/>
        <v>0</v>
      </c>
      <c r="O27" s="96"/>
      <c r="P27" s="95">
        <f>+SUM('2.2.3.3.1'!Q170:Q181)</f>
        <v>72850</v>
      </c>
      <c r="Q27" s="95"/>
      <c r="R27" s="95">
        <f>+SUM('2.2.3.3.1'!S170:S181)</f>
        <v>0</v>
      </c>
      <c r="S27" s="99">
        <f t="shared" si="2"/>
        <v>72850</v>
      </c>
      <c r="T27" s="96"/>
      <c r="U27" s="95"/>
      <c r="V27" s="99">
        <f>+SUM('2.2.3.3.1'!W170:W181)</f>
        <v>57090</v>
      </c>
      <c r="W27" s="94"/>
      <c r="X27" s="95"/>
      <c r="Y27" s="95"/>
      <c r="Z27" s="95"/>
      <c r="AA27" s="95"/>
      <c r="AB27" s="95"/>
      <c r="AC27" s="95"/>
      <c r="AD27" s="95"/>
      <c r="AE27" s="95"/>
      <c r="AF27" s="95"/>
      <c r="AG27" s="95"/>
      <c r="AH27" s="95"/>
      <c r="AI27" s="100">
        <f>+SUM('2.2.3.3.1'!AJ170:AJ181)</f>
        <v>178560</v>
      </c>
      <c r="AJ27" s="94">
        <f>+SUM('2.2.3.3.1'!AK170:AK181)</f>
        <v>0</v>
      </c>
      <c r="AK27" s="99">
        <f t="shared" si="3"/>
        <v>0</v>
      </c>
      <c r="AL27" s="94">
        <f>+SUM('2.2.3.3.1'!AM170:AM181)</f>
        <v>0</v>
      </c>
      <c r="AM27" s="95">
        <f>+SUM('2.2.3.3.1'!AN170:AN181)</f>
        <v>0</v>
      </c>
      <c r="AN27" s="95"/>
      <c r="AO27" s="95">
        <f>+SUM('2.2.3.3.1'!AP170:AP181)</f>
        <v>62340</v>
      </c>
      <c r="AP27" s="95"/>
      <c r="AQ27" s="95"/>
      <c r="AR27" s="95"/>
      <c r="AS27" s="95"/>
      <c r="AT27" s="95">
        <f>+SUM('2.2.3.3.1'!AU170:AU181)</f>
        <v>0</v>
      </c>
      <c r="AU27" s="95"/>
      <c r="AV27" s="99">
        <f t="shared" si="4"/>
        <v>62340</v>
      </c>
      <c r="AW27" s="95"/>
      <c r="AX27" s="95"/>
      <c r="AY27" s="95"/>
      <c r="AZ27" s="95"/>
      <c r="BA27" s="95"/>
      <c r="BB27" s="95"/>
      <c r="BC27" s="95"/>
      <c r="BD27" s="99">
        <f t="shared" si="5"/>
        <v>0</v>
      </c>
      <c r="BE27" s="94">
        <f>+SUM('2.2.3.3.1'!BF170:BF181)</f>
        <v>0</v>
      </c>
      <c r="BF27" s="95">
        <f>+SUM('2.2.3.3.1'!BG170:BG181)</f>
        <v>1421130</v>
      </c>
      <c r="BG27" s="95">
        <f>+SUM('2.2.3.3.1'!BH170:BH181)</f>
        <v>0</v>
      </c>
      <c r="BH27" s="95">
        <f>+SUM('2.2.3.3.1'!BI170:BI181)</f>
        <v>0</v>
      </c>
      <c r="BI27" s="95">
        <f>+SUM('2.2.3.3.1'!BJ170:BJ181)</f>
        <v>0</v>
      </c>
      <c r="BJ27" s="95">
        <f>+SUM('2.2.3.3.1'!BK170:BK181)</f>
        <v>175010</v>
      </c>
      <c r="BK27" s="95">
        <f>+SUM('2.2.3.3.1'!BL170:BL181)</f>
        <v>2707410</v>
      </c>
      <c r="BL27" s="95"/>
      <c r="BM27" s="95"/>
      <c r="BN27" s="95"/>
      <c r="BO27" s="95"/>
      <c r="BP27" s="95">
        <f>+SUM('2.2.3.3.1'!BQ170:BQ181)</f>
        <v>0</v>
      </c>
      <c r="BQ27" s="95"/>
      <c r="BR27" s="95"/>
      <c r="BS27" s="95">
        <f>+SUM('2.2.3.3.1'!BT170:BT181)</f>
        <v>0</v>
      </c>
      <c r="BT27" s="99">
        <f t="shared" si="6"/>
        <v>4303550</v>
      </c>
      <c r="BU27" s="94"/>
      <c r="BV27" s="95">
        <f>+SUM('2.2.3.3.1'!BW170:BW181)</f>
        <v>55830</v>
      </c>
      <c r="BW27" s="95"/>
      <c r="BX27" s="95"/>
      <c r="BY27" s="95"/>
      <c r="BZ27" s="95">
        <f>+SUM('2.2.3.3.1'!CA170:CA181)</f>
        <v>0</v>
      </c>
      <c r="CA27" s="99">
        <f t="shared" si="7"/>
        <v>55830</v>
      </c>
      <c r="CB27" s="96"/>
      <c r="CC27" s="95">
        <f>+SUM('2.2.3.3.1'!CD170:CD181)</f>
        <v>0</v>
      </c>
      <c r="CD27" s="95"/>
      <c r="CE27" s="95"/>
      <c r="CF27" s="99">
        <f t="shared" si="8"/>
        <v>0</v>
      </c>
      <c r="CG27" s="94"/>
      <c r="CH27" s="95"/>
      <c r="CI27" s="95"/>
      <c r="CJ27" s="95"/>
      <c r="CK27" s="95"/>
      <c r="CL27" s="95"/>
      <c r="CM27" s="95"/>
      <c r="CN27" s="99">
        <f t="shared" si="9"/>
        <v>0</v>
      </c>
      <c r="CO27" s="96"/>
      <c r="CP27" s="95"/>
      <c r="CQ27" s="95"/>
      <c r="CR27" s="100">
        <f>+SUM('2.2.3.3.1'!CS170:CS181)</f>
        <v>445350</v>
      </c>
      <c r="CS27" s="96">
        <f>+SUM('2.2.3.3.1'!CT170:CT181)</f>
        <v>0</v>
      </c>
      <c r="CT27" s="99">
        <f>+SUM('2.2.3.3.1'!CU170:CU181)</f>
        <v>59070</v>
      </c>
      <c r="CU27" s="75">
        <f t="shared" si="10"/>
        <v>5234640</v>
      </c>
    </row>
    <row r="28" spans="1:99" ht="18" thickBot="1" x14ac:dyDescent="0.3">
      <c r="A28" s="150" t="s">
        <v>164</v>
      </c>
      <c r="B28" s="94"/>
      <c r="C28" s="95"/>
      <c r="D28" s="95"/>
      <c r="E28" s="95">
        <f>+SUM('2.2.3.3.1'!F182:F193)</f>
        <v>0</v>
      </c>
      <c r="F28" s="95"/>
      <c r="G28" s="99">
        <f t="shared" si="0"/>
        <v>0</v>
      </c>
      <c r="H28" s="96"/>
      <c r="I28" s="95"/>
      <c r="J28" s="95"/>
      <c r="K28" s="95"/>
      <c r="L28" s="95"/>
      <c r="M28" s="95"/>
      <c r="N28" s="99">
        <f t="shared" si="1"/>
        <v>0</v>
      </c>
      <c r="O28" s="96"/>
      <c r="P28" s="95">
        <f>+SUM('2.2.3.3.1'!Q182:Q193)</f>
        <v>74910</v>
      </c>
      <c r="Q28" s="95"/>
      <c r="R28" s="95">
        <f>+SUM('2.2.3.3.1'!S182:S193)</f>
        <v>0</v>
      </c>
      <c r="S28" s="99">
        <f t="shared" si="2"/>
        <v>74910</v>
      </c>
      <c r="T28" s="96"/>
      <c r="U28" s="95"/>
      <c r="V28" s="99">
        <f>+SUM('2.2.3.3.1'!W182:W193)</f>
        <v>82110</v>
      </c>
      <c r="W28" s="94"/>
      <c r="X28" s="95"/>
      <c r="Y28" s="95"/>
      <c r="Z28" s="95"/>
      <c r="AA28" s="95"/>
      <c r="AB28" s="95"/>
      <c r="AC28" s="95"/>
      <c r="AD28" s="95"/>
      <c r="AE28" s="95"/>
      <c r="AF28" s="95"/>
      <c r="AG28" s="95"/>
      <c r="AH28" s="95"/>
      <c r="AI28" s="100">
        <f>+SUM('2.2.3.3.1'!AJ182:AJ193)</f>
        <v>179940</v>
      </c>
      <c r="AJ28" s="94">
        <f>+SUM('2.2.3.3.1'!AK182:AK193)</f>
        <v>0</v>
      </c>
      <c r="AK28" s="99">
        <f t="shared" si="3"/>
        <v>0</v>
      </c>
      <c r="AL28" s="94">
        <f>+SUM('2.2.3.3.1'!AM182:AM193)</f>
        <v>0</v>
      </c>
      <c r="AM28" s="95">
        <f>+SUM('2.2.3.3.1'!AN182:AN193)</f>
        <v>0</v>
      </c>
      <c r="AN28" s="95"/>
      <c r="AO28" s="95">
        <f>+SUM('2.2.3.3.1'!AP182:AP193)</f>
        <v>31280</v>
      </c>
      <c r="AP28" s="95"/>
      <c r="AQ28" s="95"/>
      <c r="AR28" s="95"/>
      <c r="AS28" s="95"/>
      <c r="AT28" s="95">
        <f>+SUM('2.2.3.3.1'!AU182:AU193)</f>
        <v>0</v>
      </c>
      <c r="AU28" s="95"/>
      <c r="AV28" s="99">
        <f t="shared" si="4"/>
        <v>31280</v>
      </c>
      <c r="AW28" s="95"/>
      <c r="AX28" s="95"/>
      <c r="AY28" s="95"/>
      <c r="AZ28" s="95"/>
      <c r="BA28" s="95"/>
      <c r="BB28" s="95"/>
      <c r="BC28" s="95"/>
      <c r="BD28" s="99">
        <f t="shared" si="5"/>
        <v>0</v>
      </c>
      <c r="BE28" s="94">
        <f>+SUM('2.2.3.3.1'!BF182:BF193)</f>
        <v>0</v>
      </c>
      <c r="BF28" s="95">
        <f>+SUM('2.2.3.3.1'!BG182:BG193)</f>
        <v>1536760</v>
      </c>
      <c r="BG28" s="95">
        <f>+SUM('2.2.3.3.1'!BH182:BH193)</f>
        <v>0</v>
      </c>
      <c r="BH28" s="95">
        <f>+SUM('2.2.3.3.1'!BI182:BI193)</f>
        <v>0</v>
      </c>
      <c r="BI28" s="95">
        <f>+SUM('2.2.3.3.1'!BJ182:BJ193)</f>
        <v>0</v>
      </c>
      <c r="BJ28" s="95">
        <f>+SUM('2.2.3.3.1'!BK182:BK193)</f>
        <v>166820</v>
      </c>
      <c r="BK28" s="95">
        <f>+SUM('2.2.3.3.1'!BL182:BL193)</f>
        <v>2975670</v>
      </c>
      <c r="BL28" s="95"/>
      <c r="BM28" s="95"/>
      <c r="BN28" s="95"/>
      <c r="BO28" s="95"/>
      <c r="BP28" s="95">
        <f>+SUM('2.2.3.3.1'!BQ182:BQ193)</f>
        <v>0</v>
      </c>
      <c r="BQ28" s="95"/>
      <c r="BR28" s="95"/>
      <c r="BS28" s="95">
        <f>+SUM('2.2.3.3.1'!BT182:BT193)</f>
        <v>0</v>
      </c>
      <c r="BT28" s="99">
        <f t="shared" si="6"/>
        <v>4679250</v>
      </c>
      <c r="BU28" s="94"/>
      <c r="BV28" s="95">
        <f>+SUM('2.2.3.3.1'!BW182:BW193)</f>
        <v>53510</v>
      </c>
      <c r="BW28" s="95"/>
      <c r="BX28" s="95"/>
      <c r="BY28" s="95"/>
      <c r="BZ28" s="95">
        <f>+SUM('2.2.3.3.1'!CA182:CA193)</f>
        <v>0</v>
      </c>
      <c r="CA28" s="99">
        <f t="shared" si="7"/>
        <v>53510</v>
      </c>
      <c r="CB28" s="96"/>
      <c r="CC28" s="95">
        <f>+SUM('2.2.3.3.1'!CD182:CD193)</f>
        <v>0</v>
      </c>
      <c r="CD28" s="95"/>
      <c r="CE28" s="95"/>
      <c r="CF28" s="99">
        <f t="shared" si="8"/>
        <v>0</v>
      </c>
      <c r="CG28" s="94"/>
      <c r="CH28" s="95"/>
      <c r="CI28" s="95"/>
      <c r="CJ28" s="95"/>
      <c r="CK28" s="95"/>
      <c r="CL28" s="95"/>
      <c r="CM28" s="95"/>
      <c r="CN28" s="99">
        <f t="shared" si="9"/>
        <v>0</v>
      </c>
      <c r="CO28" s="96"/>
      <c r="CP28" s="95"/>
      <c r="CQ28" s="95"/>
      <c r="CR28" s="100">
        <f>+SUM('2.2.3.3.1'!CS182:CS193)</f>
        <v>418920</v>
      </c>
      <c r="CS28" s="96">
        <f>+SUM('2.2.3.3.1'!CT182:CT193)</f>
        <v>0</v>
      </c>
      <c r="CT28" s="99">
        <f>+SUM('2.2.3.3.1'!CU182:CU193)</f>
        <v>60050</v>
      </c>
      <c r="CU28" s="75">
        <f t="shared" si="10"/>
        <v>5579970</v>
      </c>
    </row>
    <row r="29" spans="1:99" ht="18" thickBot="1" x14ac:dyDescent="0.3">
      <c r="A29" s="150" t="s">
        <v>149</v>
      </c>
      <c r="B29" s="94"/>
      <c r="C29" s="95"/>
      <c r="D29" s="95"/>
      <c r="E29" s="95">
        <f>+SUM('2.2.3.3.1'!F194:F205)</f>
        <v>0</v>
      </c>
      <c r="F29" s="95"/>
      <c r="G29" s="99">
        <f t="shared" si="0"/>
        <v>0</v>
      </c>
      <c r="H29" s="96"/>
      <c r="I29" s="95"/>
      <c r="J29" s="95"/>
      <c r="K29" s="95"/>
      <c r="L29" s="95"/>
      <c r="M29" s="95"/>
      <c r="N29" s="99">
        <f t="shared" si="1"/>
        <v>0</v>
      </c>
      <c r="O29" s="96"/>
      <c r="P29" s="95">
        <f>+SUM('2.2.3.3.1'!Q194:Q205)</f>
        <v>62435.880000000005</v>
      </c>
      <c r="Q29" s="95"/>
      <c r="R29" s="95">
        <f>+SUM('2.2.3.3.1'!S194:S205)</f>
        <v>401.15999999999997</v>
      </c>
      <c r="S29" s="99">
        <f t="shared" si="2"/>
        <v>62837.040000000008</v>
      </c>
      <c r="T29" s="96"/>
      <c r="U29" s="95"/>
      <c r="V29" s="99">
        <f>+SUM('2.2.3.3.1'!W194:W205)</f>
        <v>68690</v>
      </c>
      <c r="W29" s="94"/>
      <c r="X29" s="95"/>
      <c r="Y29" s="95"/>
      <c r="Z29" s="95"/>
      <c r="AA29" s="95"/>
      <c r="AB29" s="95"/>
      <c r="AC29" s="95"/>
      <c r="AD29" s="95"/>
      <c r="AE29" s="95"/>
      <c r="AF29" s="95"/>
      <c r="AG29" s="95"/>
      <c r="AH29" s="95"/>
      <c r="AI29" s="100">
        <f>+SUM('2.2.3.3.1'!AJ194:AJ205)</f>
        <v>238781.18999999997</v>
      </c>
      <c r="AJ29" s="94">
        <f>+SUM('2.2.3.3.1'!AK194:AK205)</f>
        <v>0</v>
      </c>
      <c r="AK29" s="99">
        <f t="shared" si="3"/>
        <v>0</v>
      </c>
      <c r="AL29" s="94">
        <f>+SUM('2.2.3.3.1'!AM194:AM205)</f>
        <v>0</v>
      </c>
      <c r="AM29" s="95">
        <f>+SUM('2.2.3.3.1'!AN194:AN205)</f>
        <v>0</v>
      </c>
      <c r="AN29" s="95"/>
      <c r="AO29" s="95">
        <f>+SUM('2.2.3.3.1'!AP194:AP205)</f>
        <v>18310.45</v>
      </c>
      <c r="AP29" s="95"/>
      <c r="AQ29" s="95"/>
      <c r="AR29" s="95"/>
      <c r="AS29" s="95"/>
      <c r="AT29" s="95">
        <f>+SUM('2.2.3.3.1'!AU194:AU205)</f>
        <v>0</v>
      </c>
      <c r="AU29" s="95"/>
      <c r="AV29" s="99">
        <f t="shared" si="4"/>
        <v>18310.45</v>
      </c>
      <c r="AW29" s="95"/>
      <c r="AX29" s="95"/>
      <c r="AY29" s="95"/>
      <c r="AZ29" s="95"/>
      <c r="BA29" s="95"/>
      <c r="BB29" s="95"/>
      <c r="BC29" s="95"/>
      <c r="BD29" s="99">
        <f t="shared" si="5"/>
        <v>0</v>
      </c>
      <c r="BE29" s="94">
        <f>+SUM('2.2.3.3.1'!BF194:BF205)</f>
        <v>0</v>
      </c>
      <c r="BF29" s="95">
        <f>+SUM('2.2.3.3.1'!BG194:BG205)</f>
        <v>1626023.0899999999</v>
      </c>
      <c r="BG29" s="95">
        <f>+SUM('2.2.3.3.1'!BH194:BH205)</f>
        <v>0</v>
      </c>
      <c r="BH29" s="95">
        <f>+SUM('2.2.3.3.1'!BI194:BI205)</f>
        <v>0</v>
      </c>
      <c r="BI29" s="95">
        <f>+SUM('2.2.3.3.1'!BJ194:BJ205)</f>
        <v>0</v>
      </c>
      <c r="BJ29" s="95">
        <f>+SUM('2.2.3.3.1'!BK194:BK205)</f>
        <v>155732.18000000002</v>
      </c>
      <c r="BK29" s="95">
        <f>+SUM('2.2.3.3.1'!BL194:BL205)</f>
        <v>2514218.5699999998</v>
      </c>
      <c r="BL29" s="95"/>
      <c r="BM29" s="95"/>
      <c r="BN29" s="95"/>
      <c r="BO29" s="95"/>
      <c r="BP29" s="95">
        <f>+SUM('2.2.3.3.1'!BQ194:BQ205)</f>
        <v>0</v>
      </c>
      <c r="BQ29" s="95"/>
      <c r="BR29" s="95"/>
      <c r="BS29" s="95">
        <f>+SUM('2.2.3.3.1'!BT194:BT205)</f>
        <v>0</v>
      </c>
      <c r="BT29" s="99">
        <f t="shared" si="6"/>
        <v>4295973.84</v>
      </c>
      <c r="BU29" s="94"/>
      <c r="BV29" s="95">
        <f>+SUM('2.2.3.3.1'!BW194:BW205)</f>
        <v>66105</v>
      </c>
      <c r="BW29" s="95"/>
      <c r="BX29" s="95"/>
      <c r="BY29" s="95"/>
      <c r="BZ29" s="95">
        <f>+SUM('2.2.3.3.1'!CA194:CA205)</f>
        <v>0</v>
      </c>
      <c r="CA29" s="99">
        <f t="shared" si="7"/>
        <v>66105</v>
      </c>
      <c r="CB29" s="96"/>
      <c r="CC29" s="95">
        <f>+SUM('2.2.3.3.1'!CD194:CD205)</f>
        <v>0</v>
      </c>
      <c r="CD29" s="95"/>
      <c r="CE29" s="95"/>
      <c r="CF29" s="99">
        <f t="shared" si="8"/>
        <v>0</v>
      </c>
      <c r="CG29" s="94"/>
      <c r="CH29" s="95"/>
      <c r="CI29" s="95"/>
      <c r="CJ29" s="95"/>
      <c r="CK29" s="95"/>
      <c r="CL29" s="95"/>
      <c r="CM29" s="95"/>
      <c r="CN29" s="99">
        <f t="shared" si="9"/>
        <v>0</v>
      </c>
      <c r="CO29" s="96"/>
      <c r="CP29" s="95"/>
      <c r="CQ29" s="95"/>
      <c r="CR29" s="100">
        <f>+SUM('2.2.3.3.1'!CS194:CS205)</f>
        <v>393946.06</v>
      </c>
      <c r="CS29" s="96">
        <f>+SUM('2.2.3.3.1'!CT194:CT205)</f>
        <v>0</v>
      </c>
      <c r="CT29" s="99">
        <f>+SUM('2.2.3.3.1'!CU194:CU205)</f>
        <v>59700.409999999996</v>
      </c>
      <c r="CU29" s="75">
        <f t="shared" si="10"/>
        <v>5204343.9899999993</v>
      </c>
    </row>
    <row r="30" spans="1:99" ht="18" thickBot="1" x14ac:dyDescent="0.3">
      <c r="A30" s="150" t="s">
        <v>150</v>
      </c>
      <c r="B30" s="94"/>
      <c r="C30" s="95"/>
      <c r="D30" s="95"/>
      <c r="E30" s="95">
        <f>+SUM('2.2.3.3.1'!F206:F217)</f>
        <v>0</v>
      </c>
      <c r="F30" s="95"/>
      <c r="G30" s="99">
        <f t="shared" si="0"/>
        <v>0</v>
      </c>
      <c r="H30" s="96"/>
      <c r="I30" s="95"/>
      <c r="J30" s="95"/>
      <c r="K30" s="95"/>
      <c r="L30" s="95"/>
      <c r="M30" s="95"/>
      <c r="N30" s="99">
        <f t="shared" si="1"/>
        <v>0</v>
      </c>
      <c r="O30" s="96"/>
      <c r="P30" s="95">
        <f>+SUM('2.2.3.3.1'!Q206:Q217)</f>
        <v>59178.080000000002</v>
      </c>
      <c r="Q30" s="95"/>
      <c r="R30" s="95">
        <f>+SUM('2.2.3.3.1'!S206:S217)</f>
        <v>368</v>
      </c>
      <c r="S30" s="99">
        <f t="shared" si="2"/>
        <v>59546.080000000002</v>
      </c>
      <c r="T30" s="96"/>
      <c r="U30" s="95"/>
      <c r="V30" s="99">
        <f>+SUM('2.2.3.3.1'!W206:W217)</f>
        <v>75562</v>
      </c>
      <c r="W30" s="94"/>
      <c r="X30" s="95"/>
      <c r="Y30" s="95"/>
      <c r="Z30" s="95"/>
      <c r="AA30" s="95"/>
      <c r="AB30" s="95"/>
      <c r="AC30" s="95"/>
      <c r="AD30" s="95"/>
      <c r="AE30" s="95"/>
      <c r="AF30" s="95"/>
      <c r="AG30" s="95"/>
      <c r="AH30" s="95"/>
      <c r="AI30" s="100">
        <f>+SUM('2.2.3.3.1'!AJ206:AJ217)</f>
        <v>209274.21</v>
      </c>
      <c r="AJ30" s="94">
        <f>+SUM('2.2.3.3.1'!AK206:AK217)</f>
        <v>0</v>
      </c>
      <c r="AK30" s="99">
        <f t="shared" si="3"/>
        <v>0</v>
      </c>
      <c r="AL30" s="94">
        <f>+SUM('2.2.3.3.1'!AM206:AM217)</f>
        <v>0</v>
      </c>
      <c r="AM30" s="95">
        <f>+SUM('2.2.3.3.1'!AN206:AN217)</f>
        <v>0</v>
      </c>
      <c r="AN30" s="95"/>
      <c r="AO30" s="95">
        <f>+SUM('2.2.3.3.1'!AP206:AP217)</f>
        <v>19827.900000000001</v>
      </c>
      <c r="AP30" s="95"/>
      <c r="AQ30" s="95"/>
      <c r="AR30" s="95"/>
      <c r="AS30" s="95"/>
      <c r="AT30" s="95">
        <f>+SUM('2.2.3.3.1'!AU206:AU217)</f>
        <v>0</v>
      </c>
      <c r="AU30" s="95"/>
      <c r="AV30" s="99">
        <f t="shared" si="4"/>
        <v>19827.900000000001</v>
      </c>
      <c r="AW30" s="95"/>
      <c r="AX30" s="95"/>
      <c r="AY30" s="95"/>
      <c r="AZ30" s="95"/>
      <c r="BA30" s="95"/>
      <c r="BB30" s="95"/>
      <c r="BC30" s="95"/>
      <c r="BD30" s="99">
        <f t="shared" si="5"/>
        <v>0</v>
      </c>
      <c r="BE30" s="94">
        <f>+SUM('2.2.3.3.1'!BF206:BF217)</f>
        <v>0</v>
      </c>
      <c r="BF30" s="95">
        <f>+SUM('2.2.3.3.1'!BG206:BG217)</f>
        <v>1997640.4100000001</v>
      </c>
      <c r="BG30" s="95">
        <f>+SUM('2.2.3.3.1'!BH206:BH217)</f>
        <v>0</v>
      </c>
      <c r="BH30" s="95">
        <f>+SUM('2.2.3.3.1'!BI206:BI217)</f>
        <v>0</v>
      </c>
      <c r="BI30" s="95">
        <f>+SUM('2.2.3.3.1'!BJ206:BJ217)</f>
        <v>0</v>
      </c>
      <c r="BJ30" s="95">
        <f>+SUM('2.2.3.3.1'!BK206:BK217)</f>
        <v>125175.2</v>
      </c>
      <c r="BK30" s="95">
        <f>+SUM('2.2.3.3.1'!BL206:BL217)</f>
        <v>2711548.42</v>
      </c>
      <c r="BL30" s="95"/>
      <c r="BM30" s="95"/>
      <c r="BN30" s="95"/>
      <c r="BO30" s="95"/>
      <c r="BP30" s="95">
        <f>+SUM('2.2.3.3.1'!BQ206:BQ217)</f>
        <v>0</v>
      </c>
      <c r="BQ30" s="95"/>
      <c r="BR30" s="95"/>
      <c r="BS30" s="95">
        <f>+SUM('2.2.3.3.1'!BT206:BT217)</f>
        <v>0</v>
      </c>
      <c r="BT30" s="99">
        <f t="shared" si="6"/>
        <v>4834364.03</v>
      </c>
      <c r="BU30" s="94"/>
      <c r="BV30" s="95">
        <f>+SUM('2.2.3.3.1'!BW206:BW217)</f>
        <v>44660</v>
      </c>
      <c r="BW30" s="95"/>
      <c r="BX30" s="95"/>
      <c r="BY30" s="95"/>
      <c r="BZ30" s="95">
        <f>+SUM('2.2.3.3.1'!CA206:CA217)</f>
        <v>0</v>
      </c>
      <c r="CA30" s="99">
        <f t="shared" si="7"/>
        <v>44660</v>
      </c>
      <c r="CB30" s="96"/>
      <c r="CC30" s="95">
        <f>+SUM('2.2.3.3.1'!CD206:CD217)</f>
        <v>0</v>
      </c>
      <c r="CD30" s="95"/>
      <c r="CE30" s="95"/>
      <c r="CF30" s="99">
        <f t="shared" si="8"/>
        <v>0</v>
      </c>
      <c r="CG30" s="94"/>
      <c r="CH30" s="95"/>
      <c r="CI30" s="95"/>
      <c r="CJ30" s="95"/>
      <c r="CK30" s="95"/>
      <c r="CL30" s="95"/>
      <c r="CM30" s="95"/>
      <c r="CN30" s="99">
        <f t="shared" si="9"/>
        <v>0</v>
      </c>
      <c r="CO30" s="96"/>
      <c r="CP30" s="95"/>
      <c r="CQ30" s="95"/>
      <c r="CR30" s="100">
        <f>+SUM('2.2.3.3.1'!CS206:CS217)</f>
        <v>412559.8</v>
      </c>
      <c r="CS30" s="96">
        <f>+SUM('2.2.3.3.1'!CT206:CT217)</f>
        <v>0</v>
      </c>
      <c r="CT30" s="99">
        <f>+SUM('2.2.3.3.1'!CU206:CU217)</f>
        <v>96461</v>
      </c>
      <c r="CU30" s="75">
        <f t="shared" si="10"/>
        <v>5752255.0200000005</v>
      </c>
    </row>
    <row r="31" spans="1:99" ht="18" thickBot="1" x14ac:dyDescent="0.3">
      <c r="A31" s="150" t="s">
        <v>165</v>
      </c>
      <c r="B31" s="94"/>
      <c r="C31" s="95"/>
      <c r="D31" s="95"/>
      <c r="E31" s="95">
        <f>+SUM('2.2.3.3.1'!F218:F229)</f>
        <v>0</v>
      </c>
      <c r="F31" s="95"/>
      <c r="G31" s="99">
        <f t="shared" si="0"/>
        <v>0</v>
      </c>
      <c r="H31" s="96"/>
      <c r="I31" s="95"/>
      <c r="J31" s="95"/>
      <c r="K31" s="95"/>
      <c r="L31" s="95"/>
      <c r="M31" s="95"/>
      <c r="N31" s="99">
        <f t="shared" si="1"/>
        <v>0</v>
      </c>
      <c r="O31" s="96"/>
      <c r="P31" s="95">
        <f>+SUM('2.2.3.3.1'!Q218:Q229)</f>
        <v>48551</v>
      </c>
      <c r="Q31" s="95"/>
      <c r="R31" s="95">
        <f>+SUM('2.2.3.3.1'!S218:S229)</f>
        <v>693</v>
      </c>
      <c r="S31" s="99">
        <f t="shared" si="2"/>
        <v>49244</v>
      </c>
      <c r="T31" s="96"/>
      <c r="U31" s="95"/>
      <c r="V31" s="99">
        <f>+SUM('2.2.3.3.1'!W218:W229)</f>
        <v>52803</v>
      </c>
      <c r="W31" s="94"/>
      <c r="X31" s="95"/>
      <c r="Y31" s="95"/>
      <c r="Z31" s="95"/>
      <c r="AA31" s="95"/>
      <c r="AB31" s="95"/>
      <c r="AC31" s="95"/>
      <c r="AD31" s="95"/>
      <c r="AE31" s="95"/>
      <c r="AF31" s="95"/>
      <c r="AG31" s="95"/>
      <c r="AH31" s="95"/>
      <c r="AI31" s="100">
        <f>+SUM('2.2.3.3.1'!AJ218:AJ229)</f>
        <v>170555</v>
      </c>
      <c r="AJ31" s="94">
        <f>+SUM('2.2.3.3.1'!AK218:AK229)</f>
        <v>0</v>
      </c>
      <c r="AK31" s="99">
        <f t="shared" si="3"/>
        <v>0</v>
      </c>
      <c r="AL31" s="94">
        <f>+SUM('2.2.3.3.1'!AM218:AM229)</f>
        <v>0</v>
      </c>
      <c r="AM31" s="95">
        <f>+SUM('2.2.3.3.1'!AN218:AN229)</f>
        <v>0</v>
      </c>
      <c r="AN31" s="95"/>
      <c r="AO31" s="95">
        <f>+SUM('2.2.3.3.1'!AP218:AP229)</f>
        <v>21400</v>
      </c>
      <c r="AP31" s="95"/>
      <c r="AQ31" s="95"/>
      <c r="AR31" s="95"/>
      <c r="AS31" s="95"/>
      <c r="AT31" s="95">
        <f>+SUM('2.2.3.3.1'!AU218:AU229)</f>
        <v>0</v>
      </c>
      <c r="AU31" s="95"/>
      <c r="AV31" s="99">
        <f t="shared" si="4"/>
        <v>21400</v>
      </c>
      <c r="AW31" s="95"/>
      <c r="AX31" s="95"/>
      <c r="AY31" s="95"/>
      <c r="AZ31" s="95"/>
      <c r="BA31" s="95"/>
      <c r="BB31" s="95"/>
      <c r="BC31" s="95"/>
      <c r="BD31" s="99">
        <f t="shared" si="5"/>
        <v>0</v>
      </c>
      <c r="BE31" s="94">
        <f>+SUM('2.2.3.3.1'!BF218:BF229)</f>
        <v>0</v>
      </c>
      <c r="BF31" s="95">
        <f>+SUM('2.2.3.3.1'!BG218:BG229)</f>
        <v>1842942</v>
      </c>
      <c r="BG31" s="95">
        <f>+SUM('2.2.3.3.1'!BH218:BH229)</f>
        <v>0</v>
      </c>
      <c r="BH31" s="95">
        <f>+SUM('2.2.3.3.1'!BI218:BI229)</f>
        <v>0</v>
      </c>
      <c r="BI31" s="95">
        <f>+SUM('2.2.3.3.1'!BJ218:BJ229)</f>
        <v>0</v>
      </c>
      <c r="BJ31" s="95">
        <f>+SUM('2.2.3.3.1'!BK218:BK229)</f>
        <v>93811</v>
      </c>
      <c r="BK31" s="95">
        <f>+SUM('2.2.3.3.1'!BL218:BL229)</f>
        <v>2447355</v>
      </c>
      <c r="BL31" s="95"/>
      <c r="BM31" s="95"/>
      <c r="BN31" s="95"/>
      <c r="BO31" s="95"/>
      <c r="BP31" s="95">
        <f>+SUM('2.2.3.3.1'!BQ218:BQ229)</f>
        <v>100150</v>
      </c>
      <c r="BQ31" s="95"/>
      <c r="BR31" s="95"/>
      <c r="BS31" s="95">
        <f>+SUM('2.2.3.3.1'!BT218:BT229)</f>
        <v>0</v>
      </c>
      <c r="BT31" s="99">
        <f t="shared" si="6"/>
        <v>4484258</v>
      </c>
      <c r="BU31" s="94"/>
      <c r="BV31" s="95">
        <f>+SUM('2.2.3.3.1'!BW218:BW229)</f>
        <v>32715</v>
      </c>
      <c r="BW31" s="95"/>
      <c r="BX31" s="95"/>
      <c r="BY31" s="95"/>
      <c r="BZ31" s="95">
        <f>+SUM('2.2.3.3.1'!CA218:CA229)</f>
        <v>0</v>
      </c>
      <c r="CA31" s="99">
        <f t="shared" si="7"/>
        <v>32715</v>
      </c>
      <c r="CB31" s="96"/>
      <c r="CC31" s="95">
        <f>+SUM('2.2.3.3.1'!CD218:CD229)</f>
        <v>0</v>
      </c>
      <c r="CD31" s="95"/>
      <c r="CE31" s="95"/>
      <c r="CF31" s="99">
        <f t="shared" si="8"/>
        <v>0</v>
      </c>
      <c r="CG31" s="94"/>
      <c r="CH31" s="95"/>
      <c r="CI31" s="95"/>
      <c r="CJ31" s="95"/>
      <c r="CK31" s="95"/>
      <c r="CL31" s="95"/>
      <c r="CM31" s="95"/>
      <c r="CN31" s="99">
        <f t="shared" si="9"/>
        <v>0</v>
      </c>
      <c r="CO31" s="96"/>
      <c r="CP31" s="95"/>
      <c r="CQ31" s="95"/>
      <c r="CR31" s="100">
        <f>+SUM('2.2.3.3.1'!CS218:CS229)</f>
        <v>384060</v>
      </c>
      <c r="CS31" s="96">
        <f>+SUM('2.2.3.3.1'!CT218:CT229)</f>
        <v>0</v>
      </c>
      <c r="CT31" s="99">
        <f>+SUM('2.2.3.3.1'!CU218:CU229)</f>
        <v>63266</v>
      </c>
      <c r="CU31" s="75">
        <f t="shared" si="10"/>
        <v>5258301</v>
      </c>
    </row>
    <row r="32" spans="1:99" ht="16.5" thickBot="1" x14ac:dyDescent="0.3">
      <c r="A32" s="116">
        <v>2015</v>
      </c>
      <c r="B32" s="95"/>
      <c r="C32" s="95"/>
      <c r="D32" s="95"/>
      <c r="E32" s="95">
        <f>+SUM('2.2.3.3.1'!F230:F241)</f>
        <v>900</v>
      </c>
      <c r="F32" s="95"/>
      <c r="G32" s="99">
        <f t="shared" si="0"/>
        <v>900</v>
      </c>
      <c r="H32" s="95"/>
      <c r="I32" s="95"/>
      <c r="J32" s="95"/>
      <c r="K32" s="95"/>
      <c r="L32" s="95"/>
      <c r="M32" s="95"/>
      <c r="N32" s="99">
        <f t="shared" si="1"/>
        <v>0</v>
      </c>
      <c r="O32" s="95"/>
      <c r="P32" s="95">
        <f>+SUM('2.2.3.3.1'!Q230:Q241)</f>
        <v>33532.53</v>
      </c>
      <c r="Q32" s="95"/>
      <c r="R32" s="95">
        <f>+SUM('2.2.3.3.1'!S230:S241)</f>
        <v>295.33000000000004</v>
      </c>
      <c r="S32" s="99">
        <f t="shared" si="2"/>
        <v>33827.86</v>
      </c>
      <c r="T32" s="95"/>
      <c r="U32" s="95">
        <f>+SUM('2.2.3.3.1'!V230:V241)</f>
        <v>1260</v>
      </c>
      <c r="V32" s="99">
        <f>+U32</f>
        <v>1260</v>
      </c>
      <c r="W32" s="95"/>
      <c r="X32" s="95"/>
      <c r="Y32" s="95">
        <f>+SUM('2.2.3.3.1'!Z230:Z241)</f>
        <v>2520.44</v>
      </c>
      <c r="Z32" s="95">
        <f>+SUM('2.2.3.3.1'!AA230:AA241)</f>
        <v>1056.8699999999999</v>
      </c>
      <c r="AA32" s="95">
        <f>+SUM('2.2.3.3.1'!AB230:AB241)</f>
        <v>7481.2199999999993</v>
      </c>
      <c r="AB32" s="95"/>
      <c r="AC32" s="95"/>
      <c r="AD32" s="95"/>
      <c r="AE32" s="95">
        <f>+SUM('2.2.3.3.1'!AF230:AF241)</f>
        <v>37463.459999999992</v>
      </c>
      <c r="AF32" s="95"/>
      <c r="AG32" s="95">
        <f>+SUM('2.2.3.3.1'!AH230:AH241)</f>
        <v>17186.02</v>
      </c>
      <c r="AH32" s="95">
        <f>+SUM('2.2.3.3.1'!AI230:AI241)</f>
        <v>114880</v>
      </c>
      <c r="AI32" s="100">
        <f>SUM(W32:AH32)</f>
        <v>180588.01</v>
      </c>
      <c r="AJ32" s="95">
        <f>+SUM('2.2.3.3.1'!AK230:AK241)</f>
        <v>8575</v>
      </c>
      <c r="AK32" s="99">
        <f t="shared" si="3"/>
        <v>8575</v>
      </c>
      <c r="AL32" s="95">
        <f>+SUM('2.2.3.3.1'!AM230:AM241)</f>
        <v>479.44900000000001</v>
      </c>
      <c r="AM32" s="95">
        <f>+SUM('2.2.3.3.1'!AN230:AN241)</f>
        <v>0</v>
      </c>
      <c r="AN32" s="95"/>
      <c r="AO32" s="95">
        <f>+SUM('2.2.3.3.1'!AP230:AP241)</f>
        <v>0</v>
      </c>
      <c r="AP32" s="95"/>
      <c r="AQ32" s="95"/>
      <c r="AR32" s="95"/>
      <c r="AS32" s="95"/>
      <c r="AT32" s="95">
        <f>+SUM('2.2.3.3.1'!AU230:AU241)</f>
        <v>7875</v>
      </c>
      <c r="AU32" s="95"/>
      <c r="AV32" s="99">
        <f t="shared" si="4"/>
        <v>8354.4490000000005</v>
      </c>
      <c r="AW32" s="95"/>
      <c r="AX32" s="95"/>
      <c r="AY32" s="95"/>
      <c r="AZ32" s="95"/>
      <c r="BA32" s="95"/>
      <c r="BB32" s="95"/>
      <c r="BC32" s="95"/>
      <c r="BD32" s="99">
        <f t="shared" si="5"/>
        <v>0</v>
      </c>
      <c r="BE32" s="95">
        <f>+SUM('2.2.3.3.1'!BF230:BF241)</f>
        <v>491332.15100000001</v>
      </c>
      <c r="BF32" s="95">
        <f>+SUM('2.2.3.3.1'!BG230:BG241)</f>
        <v>47538.119999999995</v>
      </c>
      <c r="BG32" s="95">
        <f>+SUM('2.2.3.3.1'!BH230:BH241)</f>
        <v>52884</v>
      </c>
      <c r="BH32" s="95">
        <f>+SUM('2.2.3.3.1'!BI230:BI241)</f>
        <v>1748665.9079999998</v>
      </c>
      <c r="BI32" s="95">
        <f>+SUM('2.2.3.3.1'!BJ230:BJ241)</f>
        <v>2810.002</v>
      </c>
      <c r="BJ32" s="95">
        <f>+SUM('2.2.3.3.1'!BK230:BK241)</f>
        <v>94193.1</v>
      </c>
      <c r="BK32" s="95">
        <f>+SUM('2.2.3.3.1'!BL230:BL241)</f>
        <v>1759768.7019999998</v>
      </c>
      <c r="BL32" s="95"/>
      <c r="BM32" s="95"/>
      <c r="BN32" s="95"/>
      <c r="BO32" s="95"/>
      <c r="BP32" s="95">
        <f>+SUM('2.2.3.3.1'!BQ230:BQ241)</f>
        <v>115464.041</v>
      </c>
      <c r="BQ32" s="95"/>
      <c r="BR32" s="95"/>
      <c r="BS32" s="95">
        <f>+SUM('2.2.3.3.1'!BT230:BT241)</f>
        <v>45819</v>
      </c>
      <c r="BT32" s="99">
        <f t="shared" si="6"/>
        <v>4358475.0239999993</v>
      </c>
      <c r="BU32" s="94"/>
      <c r="BV32" s="95">
        <f>+SUM('2.2.3.3.1'!BW230:BW241)</f>
        <v>29040</v>
      </c>
      <c r="BW32" s="95"/>
      <c r="BX32" s="95"/>
      <c r="BY32" s="95"/>
      <c r="BZ32" s="95">
        <f>+SUM('2.2.3.3.1'!CA230:CA241)</f>
        <v>0</v>
      </c>
      <c r="CA32" s="99">
        <f t="shared" si="7"/>
        <v>29040</v>
      </c>
      <c r="CB32" s="96"/>
      <c r="CC32" s="95">
        <f>+SUM('2.2.3.3.1'!CD230:CD241)</f>
        <v>1450</v>
      </c>
      <c r="CD32" s="95"/>
      <c r="CE32" s="95"/>
      <c r="CF32" s="99">
        <f t="shared" si="8"/>
        <v>1450</v>
      </c>
      <c r="CG32" s="95"/>
      <c r="CH32" s="95"/>
      <c r="CI32" s="95"/>
      <c r="CJ32" s="95"/>
      <c r="CK32" s="95"/>
      <c r="CL32" s="95"/>
      <c r="CM32" s="95"/>
      <c r="CN32" s="99">
        <f t="shared" si="9"/>
        <v>0</v>
      </c>
      <c r="CO32" s="95">
        <f>+SUM('2.2.3.3.1'!CP230:CP241)</f>
        <v>274065.46999999997</v>
      </c>
      <c r="CP32" s="95">
        <f>+SUM('2.2.3.3.1'!CQ230:CQ241)</f>
        <v>149719.75600000002</v>
      </c>
      <c r="CQ32" s="95"/>
      <c r="CR32" s="100">
        <f>+CO32+CP32+CQ32</f>
        <v>423785.22600000002</v>
      </c>
      <c r="CS32" s="95">
        <f>+SUM('2.2.3.3.1'!CT230:CT241)</f>
        <v>26876</v>
      </c>
      <c r="CT32" s="99">
        <f>+CS32</f>
        <v>26876</v>
      </c>
      <c r="CU32" s="75">
        <f t="shared" si="10"/>
        <v>5073131.5689999992</v>
      </c>
    </row>
    <row r="33" spans="1:99" ht="16.5" thickBot="1" x14ac:dyDescent="0.3">
      <c r="A33" s="116">
        <v>2016</v>
      </c>
      <c r="B33" s="96"/>
      <c r="C33" s="96"/>
      <c r="D33" s="96"/>
      <c r="E33" s="96">
        <f>+SUM('2.2.3.3.1'!F242:F253)</f>
        <v>1000</v>
      </c>
      <c r="F33" s="96"/>
      <c r="G33" s="99">
        <f t="shared" si="0"/>
        <v>1000</v>
      </c>
      <c r="H33" s="96"/>
      <c r="I33" s="96"/>
      <c r="J33" s="96"/>
      <c r="K33" s="96"/>
      <c r="L33" s="96"/>
      <c r="M33" s="96"/>
      <c r="N33" s="99">
        <f t="shared" si="1"/>
        <v>0</v>
      </c>
      <c r="O33" s="96"/>
      <c r="P33" s="96">
        <f>+SUM('2.2.3.3.1'!Q242:Q253)</f>
        <v>33028.269999999997</v>
      </c>
      <c r="Q33" s="96"/>
      <c r="R33" s="96">
        <f>+SUM('2.2.3.3.1'!S242:S253)</f>
        <v>0</v>
      </c>
      <c r="S33" s="99">
        <f t="shared" si="2"/>
        <v>33028.269999999997</v>
      </c>
      <c r="T33" s="96"/>
      <c r="U33" s="96">
        <f>+SUM('2.2.3.3.1'!V242:V253)</f>
        <v>1620</v>
      </c>
      <c r="V33" s="99">
        <f>+U33</f>
        <v>1620</v>
      </c>
      <c r="W33" s="96"/>
      <c r="X33" s="96"/>
      <c r="Y33" s="96">
        <f>+SUM('2.2.3.3.1'!Z242:Z253)</f>
        <v>0</v>
      </c>
      <c r="Z33" s="96">
        <f>+SUM('2.2.3.3.1'!AA242:AA253)</f>
        <v>0</v>
      </c>
      <c r="AA33" s="96">
        <f>+SUM('2.2.3.3.1'!AB242:AB253)</f>
        <v>0</v>
      </c>
      <c r="AB33" s="96"/>
      <c r="AC33" s="96"/>
      <c r="AD33" s="96"/>
      <c r="AE33" s="96">
        <f>+SUM('2.2.3.3.1'!AF242:AF253)</f>
        <v>0</v>
      </c>
      <c r="AF33" s="96"/>
      <c r="AG33" s="96">
        <f>+SUM('2.2.3.3.1'!AH242:AH253)</f>
        <v>0</v>
      </c>
      <c r="AH33" s="96">
        <f>+SUM('2.2.3.3.1'!AI242:AI253)</f>
        <v>115245</v>
      </c>
      <c r="AI33" s="100">
        <f>SUM(W33:AH33)</f>
        <v>115245</v>
      </c>
      <c r="AJ33" s="96">
        <f>+SUM('2.2.3.3.1'!AK242:AK253)</f>
        <v>7000</v>
      </c>
      <c r="AK33" s="99">
        <f t="shared" si="3"/>
        <v>7000</v>
      </c>
      <c r="AL33" s="96">
        <f>+SUM('2.2.3.3.1'!AM242:AM253)</f>
        <v>0</v>
      </c>
      <c r="AM33" s="96">
        <f>+SUM('2.2.3.3.1'!AN242:AN253)</f>
        <v>0</v>
      </c>
      <c r="AN33" s="96"/>
      <c r="AO33" s="96">
        <f>+SUM('2.2.3.3.1'!AP242:AP253)</f>
        <v>0</v>
      </c>
      <c r="AP33" s="96"/>
      <c r="AQ33" s="96"/>
      <c r="AR33" s="96"/>
      <c r="AS33" s="96"/>
      <c r="AT33" s="96">
        <f>+SUM('2.2.3.3.1'!AU242:AU253)</f>
        <v>7225</v>
      </c>
      <c r="AU33" s="96"/>
      <c r="AV33" s="99">
        <f t="shared" si="4"/>
        <v>7225</v>
      </c>
      <c r="AW33" s="96"/>
      <c r="AX33" s="96"/>
      <c r="AY33" s="96"/>
      <c r="AZ33" s="96"/>
      <c r="BA33" s="96"/>
      <c r="BB33" s="96"/>
      <c r="BC33" s="96"/>
      <c r="BD33" s="99">
        <f t="shared" si="5"/>
        <v>0</v>
      </c>
      <c r="BE33" s="96">
        <f>+SUM('2.2.3.3.1'!BF242:BF253)</f>
        <v>503992.78</v>
      </c>
      <c r="BF33" s="96">
        <f>+SUM('2.2.3.3.1'!BG242:BG253)</f>
        <v>36284.399999999994</v>
      </c>
      <c r="BG33" s="96">
        <f>+SUM('2.2.3.3.1'!BH242:BH253)</f>
        <v>47595</v>
      </c>
      <c r="BH33" s="96">
        <f>+SUM('2.2.3.3.1'!BI242:BI253)</f>
        <v>1696332.9909999999</v>
      </c>
      <c r="BI33" s="96">
        <f>+SUM('2.2.3.3.1'!BJ242:BJ253)</f>
        <v>0</v>
      </c>
      <c r="BJ33" s="96">
        <f>+SUM('2.2.3.3.1'!BK242:BK253)</f>
        <v>99447.708999999988</v>
      </c>
      <c r="BK33" s="96">
        <f>+SUM('2.2.3.3.1'!BL242:BL253)</f>
        <v>1316609.3069999998</v>
      </c>
      <c r="BL33" s="96"/>
      <c r="BM33" s="96"/>
      <c r="BN33" s="96"/>
      <c r="BO33" s="96"/>
      <c r="BP33" s="96">
        <f>+SUM('2.2.3.3.1'!BQ242:BQ253)</f>
        <v>231776.02600000001</v>
      </c>
      <c r="BQ33" s="96"/>
      <c r="BR33" s="96"/>
      <c r="BS33" s="96">
        <f>+SUM('2.2.3.3.1'!BT242:BT253)</f>
        <v>36600</v>
      </c>
      <c r="BT33" s="99">
        <f t="shared" si="6"/>
        <v>3968638.213</v>
      </c>
      <c r="BU33" s="94"/>
      <c r="BV33" s="96">
        <f>+SUM('2.2.3.3.1'!BW242:BW253)</f>
        <v>19380</v>
      </c>
      <c r="BW33" s="96"/>
      <c r="BX33" s="96"/>
      <c r="BY33" s="96"/>
      <c r="BZ33" s="96">
        <f>+SUM('2.2.3.3.1'!CA242:CA253)</f>
        <v>0</v>
      </c>
      <c r="CA33" s="99">
        <f t="shared" si="7"/>
        <v>19380</v>
      </c>
      <c r="CB33" s="96"/>
      <c r="CC33" s="96">
        <f>+SUM('2.2.3.3.1'!CD242:CD253)</f>
        <v>0</v>
      </c>
      <c r="CD33" s="96"/>
      <c r="CE33" s="96"/>
      <c r="CF33" s="99">
        <f t="shared" si="8"/>
        <v>0</v>
      </c>
      <c r="CG33" s="96"/>
      <c r="CH33" s="96"/>
      <c r="CI33" s="96"/>
      <c r="CJ33" s="96"/>
      <c r="CK33" s="96"/>
      <c r="CL33" s="96"/>
      <c r="CM33" s="96"/>
      <c r="CN33" s="99">
        <f t="shared" si="9"/>
        <v>0</v>
      </c>
      <c r="CO33" s="96">
        <f>+SUM('2.2.3.3.1'!CP242:CP253)</f>
        <v>302718.73499999999</v>
      </c>
      <c r="CP33" s="96">
        <f>+SUM('2.2.3.3.1'!CQ242:CQ253)</f>
        <v>155199.64600000001</v>
      </c>
      <c r="CQ33" s="96"/>
      <c r="CR33" s="100">
        <f>+CO33+CP33+CQ33</f>
        <v>457918.38099999999</v>
      </c>
      <c r="CS33" s="96">
        <f>+SUM('2.2.3.3.1'!CT242:CT253)</f>
        <v>26175</v>
      </c>
      <c r="CT33" s="99">
        <f>+CS33</f>
        <v>26175</v>
      </c>
      <c r="CU33" s="75">
        <f>+G33+N33+S33+V33+AI33+AK33+AV33+BD33+BT33+CA33+CF33+CN33+CR33+CT33</f>
        <v>4637229.8640000001</v>
      </c>
    </row>
    <row r="34" spans="1:99" ht="16.5" thickBot="1" x14ac:dyDescent="0.3">
      <c r="A34" s="116">
        <v>2017</v>
      </c>
      <c r="B34" s="96"/>
      <c r="C34" s="96"/>
      <c r="D34" s="96"/>
      <c r="E34" s="96">
        <f>+SUM('2.2.3.3.1'!F254:F265)</f>
        <v>700</v>
      </c>
      <c r="F34" s="96"/>
      <c r="G34" s="99">
        <f t="shared" si="0"/>
        <v>700</v>
      </c>
      <c r="H34" s="96"/>
      <c r="I34" s="96"/>
      <c r="J34" s="96"/>
      <c r="K34" s="96"/>
      <c r="L34" s="96"/>
      <c r="M34" s="96"/>
      <c r="N34" s="99">
        <f t="shared" si="1"/>
        <v>0</v>
      </c>
      <c r="O34" s="96"/>
      <c r="P34" s="96">
        <f>+SUM('2.2.3.3.1'!Q254:Q265)</f>
        <v>22954</v>
      </c>
      <c r="Q34" s="96"/>
      <c r="R34" s="96">
        <f>+SUM('2.2.3.3.1'!S254:S265)</f>
        <v>0</v>
      </c>
      <c r="S34" s="99">
        <f t="shared" si="2"/>
        <v>22954</v>
      </c>
      <c r="T34" s="96"/>
      <c r="U34" s="96">
        <f>+SUM('2.2.3.3.1'!V254:V265)</f>
        <v>1260</v>
      </c>
      <c r="V34" s="96">
        <f>+SUM('2.2.3.3.1'!W254:W265)</f>
        <v>1260</v>
      </c>
      <c r="W34" s="96"/>
      <c r="X34" s="96"/>
      <c r="Y34" s="96">
        <f>+SUM('2.2.3.3.1'!Z254:Z265)</f>
        <v>0</v>
      </c>
      <c r="Z34" s="96">
        <f>+SUM('2.2.3.3.1'!AA254:AA265)</f>
        <v>0</v>
      </c>
      <c r="AA34" s="96">
        <f>+SUM('2.2.3.3.1'!AB254:AB265)</f>
        <v>0</v>
      </c>
      <c r="AB34" s="96"/>
      <c r="AC34" s="96"/>
      <c r="AD34" s="96"/>
      <c r="AE34" s="96">
        <f>+SUM('2.2.3.3.1'!AF254:AF265)</f>
        <v>0</v>
      </c>
      <c r="AF34" s="96"/>
      <c r="AG34" s="96">
        <f>+SUM('2.2.3.3.1'!AH254:AH265)</f>
        <v>0</v>
      </c>
      <c r="AH34" s="96">
        <f>+SUM('2.2.3.3.1'!AI254:AI265)</f>
        <v>109494</v>
      </c>
      <c r="AI34" s="100">
        <f t="shared" ref="AI34:AI35" si="11">SUM(W34:AH34)</f>
        <v>109494</v>
      </c>
      <c r="AJ34" s="96">
        <f>+SUM('2.2.3.3.1'!AK254:AK265)</f>
        <v>7800</v>
      </c>
      <c r="AK34" s="99">
        <f t="shared" si="3"/>
        <v>7800</v>
      </c>
      <c r="AL34" s="96">
        <f>+SUM('2.2.3.3.1'!AM254:AM265)</f>
        <v>0</v>
      </c>
      <c r="AM34" s="96">
        <f>+SUM('2.2.3.3.1'!AN254:AN265)</f>
        <v>0</v>
      </c>
      <c r="AN34" s="96"/>
      <c r="AO34" s="96">
        <f>+SUM('2.2.3.3.1'!AP254:AP265)</f>
        <v>0</v>
      </c>
      <c r="AP34" s="96"/>
      <c r="AQ34" s="96"/>
      <c r="AR34" s="96"/>
      <c r="AS34" s="96"/>
      <c r="AT34" s="96">
        <f>+SUM('2.2.3.3.1'!AU254:AU265)</f>
        <v>7875</v>
      </c>
      <c r="AU34" s="96"/>
      <c r="AV34" s="99">
        <f t="shared" si="4"/>
        <v>7875</v>
      </c>
      <c r="AW34" s="96"/>
      <c r="AX34" s="96"/>
      <c r="AY34" s="96"/>
      <c r="AZ34" s="96"/>
      <c r="BA34" s="96"/>
      <c r="BB34" s="96"/>
      <c r="BC34" s="96"/>
      <c r="BD34" s="99">
        <f t="shared" si="5"/>
        <v>0</v>
      </c>
      <c r="BE34" s="96">
        <f>+SUM('2.2.3.3.1'!BF254:BF265)</f>
        <v>587203</v>
      </c>
      <c r="BF34" s="96">
        <f>+SUM('2.2.3.3.1'!BG254:BG265)</f>
        <v>33235</v>
      </c>
      <c r="BG34" s="96">
        <f>+SUM('2.2.3.3.1'!BH254:BH265)</f>
        <v>46098</v>
      </c>
      <c r="BH34" s="96">
        <f>+SUM('2.2.3.3.1'!BI254:BI265)</f>
        <v>1786763</v>
      </c>
      <c r="BI34" s="96">
        <f>+SUM('2.2.3.3.1'!BJ254:BJ265)</f>
        <v>0</v>
      </c>
      <c r="BJ34" s="96">
        <f>+SUM('2.2.3.3.1'!BK254:BK265)</f>
        <v>87835</v>
      </c>
      <c r="BK34" s="96">
        <f>+SUM('2.2.3.3.1'!BL254:BL265)</f>
        <v>1459053</v>
      </c>
      <c r="BL34" s="96"/>
      <c r="BM34" s="96"/>
      <c r="BN34" s="96"/>
      <c r="BO34" s="96"/>
      <c r="BP34" s="96">
        <f>+SUM('2.2.3.3.1'!BQ254:BQ265)</f>
        <v>322646</v>
      </c>
      <c r="BQ34" s="96"/>
      <c r="BR34" s="96"/>
      <c r="BS34" s="96">
        <f>+SUM('2.2.3.3.1'!BT254:BT265)</f>
        <v>34366</v>
      </c>
      <c r="BT34" s="99">
        <f t="shared" si="6"/>
        <v>4357199</v>
      </c>
      <c r="BU34" s="96"/>
      <c r="BV34" s="96">
        <f>+SUM('2.2.3.3.1'!BW254:BW265)</f>
        <v>0</v>
      </c>
      <c r="BW34" s="96"/>
      <c r="BX34" s="96"/>
      <c r="BY34" s="96"/>
      <c r="BZ34" s="96">
        <f>+SUM('2.2.3.3.1'!CA254:CA265)</f>
        <v>0</v>
      </c>
      <c r="CA34" s="99">
        <f t="shared" si="7"/>
        <v>0</v>
      </c>
      <c r="CB34" s="96"/>
      <c r="CC34" s="96">
        <f>+SUM('2.2.3.3.1'!CD254:CD265)</f>
        <v>0</v>
      </c>
      <c r="CD34" s="96"/>
      <c r="CE34" s="96"/>
      <c r="CF34" s="99">
        <f t="shared" si="8"/>
        <v>0</v>
      </c>
      <c r="CG34" s="96"/>
      <c r="CH34" s="96"/>
      <c r="CI34" s="96"/>
      <c r="CJ34" s="96"/>
      <c r="CK34" s="96"/>
      <c r="CL34" s="96"/>
      <c r="CM34" s="96"/>
      <c r="CN34" s="99">
        <f t="shared" si="9"/>
        <v>0</v>
      </c>
      <c r="CO34" s="96">
        <f>+SUM('2.2.3.3.1'!CP254:CP265)</f>
        <v>300661</v>
      </c>
      <c r="CP34" s="96">
        <f>+SUM('2.2.3.3.1'!CQ254:CQ265)</f>
        <v>144108</v>
      </c>
      <c r="CQ34" s="96"/>
      <c r="CR34" s="100">
        <f t="shared" ref="CR34:CR35" si="12">+CO34+CP34+CQ34</f>
        <v>444769</v>
      </c>
      <c r="CS34" s="96">
        <f>+SUM('2.2.3.3.1'!CT254:CT265)</f>
        <v>27700</v>
      </c>
      <c r="CT34" s="99">
        <f t="shared" ref="CT34:CT35" si="13">+CS34</f>
        <v>27700</v>
      </c>
      <c r="CU34" s="75">
        <f t="shared" ref="CU34:CU35" si="14">+G34+N34+S34+V34+AI34+AK34+AV34+BD34+BT34+CA34+CF34+CN34+CR34+CT34</f>
        <v>4979751</v>
      </c>
    </row>
    <row r="35" spans="1:99" ht="16.5" thickBot="1" x14ac:dyDescent="0.3">
      <c r="A35" s="116" t="s">
        <v>449</v>
      </c>
      <c r="B35" s="96"/>
      <c r="C35" s="96"/>
      <c r="D35" s="96"/>
      <c r="E35" s="96">
        <f>+SUM('2.2.3.3.1'!F266:F277)</f>
        <v>450</v>
      </c>
      <c r="F35" s="96"/>
      <c r="G35" s="99">
        <f t="shared" si="0"/>
        <v>450</v>
      </c>
      <c r="H35" s="96"/>
      <c r="I35" s="96"/>
      <c r="J35" s="96"/>
      <c r="K35" s="96"/>
      <c r="L35" s="96"/>
      <c r="M35" s="96"/>
      <c r="N35" s="99">
        <f t="shared" si="1"/>
        <v>0</v>
      </c>
      <c r="O35" s="96"/>
      <c r="P35" s="96">
        <f>+SUM('2.2.3.3.1'!Q266:Q277)</f>
        <v>1571.04</v>
      </c>
      <c r="Q35" s="96"/>
      <c r="R35" s="96">
        <f>+SUM('2.2.3.3.1'!S266:S277)</f>
        <v>0</v>
      </c>
      <c r="S35" s="99">
        <f t="shared" si="2"/>
        <v>1571.04</v>
      </c>
      <c r="T35" s="96"/>
      <c r="U35" s="96">
        <f>+SUM('2.2.3.3.1'!V266:V277)</f>
        <v>1545</v>
      </c>
      <c r="V35" s="96">
        <f>+SUM('2.2.3.3.1'!W266:W277)</f>
        <v>1545</v>
      </c>
      <c r="W35" s="96"/>
      <c r="X35" s="96"/>
      <c r="Y35" s="96">
        <f>+SUM('2.2.3.3.1'!Z266:Z277)</f>
        <v>0</v>
      </c>
      <c r="Z35" s="96">
        <f>+SUM('2.2.3.3.1'!AA266:AA277)</f>
        <v>0</v>
      </c>
      <c r="AA35" s="96">
        <f>+SUM('2.2.3.3.1'!AB266:AB277)</f>
        <v>0</v>
      </c>
      <c r="AB35" s="96"/>
      <c r="AC35" s="96"/>
      <c r="AD35" s="96"/>
      <c r="AE35" s="96">
        <f>+SUM('2.2.3.3.1'!AF266:AF277)</f>
        <v>0</v>
      </c>
      <c r="AF35" s="96"/>
      <c r="AG35" s="96">
        <f>+SUM('2.2.3.3.1'!AH266:AH277)</f>
        <v>0</v>
      </c>
      <c r="AH35" s="96">
        <f>+SUM('2.2.3.3.1'!AI266:AI277)</f>
        <v>75465</v>
      </c>
      <c r="AI35" s="100">
        <f t="shared" si="11"/>
        <v>75465</v>
      </c>
      <c r="AJ35" s="96">
        <f>+SUM('2.2.3.3.1'!AK266:AK277)</f>
        <v>4025</v>
      </c>
      <c r="AK35" s="99">
        <f t="shared" si="3"/>
        <v>4025</v>
      </c>
      <c r="AL35" s="96">
        <f>+SUM('2.2.3.3.1'!AM266:AM277)</f>
        <v>0</v>
      </c>
      <c r="AM35" s="96">
        <f>+SUM('2.2.3.3.1'!AN266:AN277)</f>
        <v>0</v>
      </c>
      <c r="AN35" s="96"/>
      <c r="AO35" s="96">
        <f>+SUM('2.2.3.3.1'!AP266:AP277)</f>
        <v>0</v>
      </c>
      <c r="AP35" s="96"/>
      <c r="AQ35" s="96"/>
      <c r="AR35" s="96"/>
      <c r="AS35" s="96"/>
      <c r="AT35" s="96">
        <f>+SUM('2.2.3.3.1'!AU266:AU277)</f>
        <v>3675</v>
      </c>
      <c r="AU35" s="96"/>
      <c r="AV35" s="99">
        <f t="shared" si="4"/>
        <v>3675</v>
      </c>
      <c r="AW35" s="96"/>
      <c r="AX35" s="96"/>
      <c r="AY35" s="96"/>
      <c r="AZ35" s="96"/>
      <c r="BA35" s="96"/>
      <c r="BB35" s="96"/>
      <c r="BC35" s="96"/>
      <c r="BD35" s="99">
        <f t="shared" si="5"/>
        <v>0</v>
      </c>
      <c r="BE35" s="96">
        <f>+SUM('2.2.3.3.1'!BF266:BF277)</f>
        <v>310221.71299999999</v>
      </c>
      <c r="BF35" s="96">
        <f>+SUM('2.2.3.3.1'!BG266:BG277)</f>
        <v>24069.08</v>
      </c>
      <c r="BG35" s="96">
        <f>+SUM('2.2.3.3.1'!BH266:BH277)</f>
        <v>33535.800000000003</v>
      </c>
      <c r="BH35" s="96">
        <f>+SUM('2.2.3.3.1'!BI266:BI277)</f>
        <v>1147740.9239999999</v>
      </c>
      <c r="BI35" s="96">
        <f>+SUM('2.2.3.3.1'!BJ266:BJ277)</f>
        <v>0</v>
      </c>
      <c r="BJ35" s="96">
        <f>+SUM('2.2.3.3.1'!BK266:BK277)</f>
        <v>68221.849000000002</v>
      </c>
      <c r="BK35" s="96">
        <f>+SUM('2.2.3.3.1'!BL266:BL277)</f>
        <v>834757.97200000007</v>
      </c>
      <c r="BL35" s="96"/>
      <c r="BM35" s="96"/>
      <c r="BN35" s="96"/>
      <c r="BO35" s="96"/>
      <c r="BP35" s="96">
        <f>+SUM('2.2.3.3.1'!BQ266:BQ277)</f>
        <v>317434.17900000006</v>
      </c>
      <c r="BQ35" s="96"/>
      <c r="BR35" s="96"/>
      <c r="BS35" s="96">
        <f>+SUM('2.2.3.3.1'!BT266:BT277)</f>
        <v>16982</v>
      </c>
      <c r="BT35" s="99">
        <f t="shared" si="6"/>
        <v>2752963.517</v>
      </c>
      <c r="BU35" s="96"/>
      <c r="BV35" s="96">
        <f>+SUM('2.2.3.3.1'!BW266:BW277)</f>
        <v>0</v>
      </c>
      <c r="BW35" s="96"/>
      <c r="BX35" s="96"/>
      <c r="BY35" s="96"/>
      <c r="BZ35" s="96">
        <f>+SUM('2.2.3.3.1'!CA266:CA277)</f>
        <v>0</v>
      </c>
      <c r="CA35" s="99">
        <f t="shared" si="7"/>
        <v>0</v>
      </c>
      <c r="CB35" s="96"/>
      <c r="CC35" s="96">
        <f>+SUM('2.2.3.3.1'!CD266:CD277)</f>
        <v>0</v>
      </c>
      <c r="CD35" s="96"/>
      <c r="CE35" s="96"/>
      <c r="CF35" s="99">
        <f t="shared" si="8"/>
        <v>0</v>
      </c>
      <c r="CG35" s="96"/>
      <c r="CH35" s="96"/>
      <c r="CI35" s="96"/>
      <c r="CJ35" s="96"/>
      <c r="CK35" s="96"/>
      <c r="CL35" s="96"/>
      <c r="CM35" s="96"/>
      <c r="CN35" s="99">
        <f t="shared" si="9"/>
        <v>0</v>
      </c>
      <c r="CO35" s="96">
        <f>+SUM('2.2.3.3.1'!CP266:CP277)</f>
        <v>179108</v>
      </c>
      <c r="CP35" s="96">
        <f>+SUM('2.2.3.3.1'!CQ266:CQ277)</f>
        <v>94256.337000000014</v>
      </c>
      <c r="CQ35" s="96"/>
      <c r="CR35" s="100">
        <f t="shared" si="12"/>
        <v>273364.337</v>
      </c>
      <c r="CS35" s="96">
        <f>+SUM('2.2.3.3.1'!CT266:CT277)</f>
        <v>20045</v>
      </c>
      <c r="CT35" s="99">
        <f t="shared" si="13"/>
        <v>20045</v>
      </c>
      <c r="CU35" s="75">
        <f t="shared" si="14"/>
        <v>3133103.8939999999</v>
      </c>
    </row>
    <row r="37" spans="1:99" x14ac:dyDescent="0.25">
      <c r="A37" s="163" t="s">
        <v>229</v>
      </c>
    </row>
    <row r="38" spans="1:99" x14ac:dyDescent="0.25">
      <c r="A38" s="163" t="s">
        <v>220</v>
      </c>
    </row>
    <row r="39" spans="1:99" x14ac:dyDescent="0.25">
      <c r="A39" s="163" t="s">
        <v>166</v>
      </c>
    </row>
    <row r="40" spans="1:99" x14ac:dyDescent="0.25">
      <c r="A40" s="163" t="s">
        <v>167</v>
      </c>
    </row>
    <row r="41" spans="1:99" x14ac:dyDescent="0.25">
      <c r="A41" s="163" t="s">
        <v>168</v>
      </c>
    </row>
    <row r="42" spans="1:99" x14ac:dyDescent="0.25">
      <c r="A42" s="163" t="s">
        <v>169</v>
      </c>
    </row>
    <row r="43" spans="1:99" x14ac:dyDescent="0.25">
      <c r="A43" s="164" t="s">
        <v>170</v>
      </c>
    </row>
    <row r="44" spans="1:99" x14ac:dyDescent="0.25">
      <c r="A44" s="164" t="s">
        <v>171</v>
      </c>
    </row>
    <row r="45" spans="1:99" x14ac:dyDescent="0.25">
      <c r="A45" s="164" t="s">
        <v>172</v>
      </c>
    </row>
    <row r="46" spans="1:99" x14ac:dyDescent="0.25">
      <c r="A46" s="164" t="s">
        <v>173</v>
      </c>
    </row>
    <row r="47" spans="1:99" x14ac:dyDescent="0.25">
      <c r="A47" s="165"/>
    </row>
    <row r="49" spans="1:1" x14ac:dyDescent="0.25">
      <c r="A49" s="140" t="s">
        <v>363</v>
      </c>
    </row>
  </sheetData>
  <mergeCells count="15">
    <mergeCell ref="AJ12:AK12"/>
    <mergeCell ref="B12:G12"/>
    <mergeCell ref="H12:N12"/>
    <mergeCell ref="O12:S12"/>
    <mergeCell ref="T12:V12"/>
    <mergeCell ref="W12:AI12"/>
    <mergeCell ref="CO12:CR12"/>
    <mergeCell ref="CS12:CT12"/>
    <mergeCell ref="CU12:CU13"/>
    <mergeCell ref="AL12:AV12"/>
    <mergeCell ref="AW12:BD12"/>
    <mergeCell ref="BE12:BT12"/>
    <mergeCell ref="BU12:CA12"/>
    <mergeCell ref="CB12:CF12"/>
    <mergeCell ref="CG12:CN12"/>
  </mergeCells>
  <hyperlinks>
    <hyperlink ref="A49" location="Índice!A1" display="Volver al índice"/>
  </hyperlinks>
  <pageMargins left="0.7" right="0.7" top="0.75" bottom="0.75" header="0.3" footer="0.3"/>
  <ignoredErrors>
    <ignoredError sqref="E14:E31 P14:P31 R15:R31 V14:V31 R14 AI15:AJ31 AI14:AJ14 BE14:BK14 BE15:BK31 AT15:AT31 AT14 AO15:AO31 AO14 BP14 BP15:BP31 BS14 BS15:BS31 BV14 BV15:BV31 BZ14 BZ15:BZ31 CC14 CC15:CC31 CR14:CS14 CR15:CU31 CU14 AL14:AM14 AL15:AM31 CU32 E32:BY32 CA32:CT32 CA33:CB33 CQ33:CR33 CD33:CN33 BW33:BY33 BT33:BU33 BQ33:BR33 BL33:BO33 AU33:BD33 AP33:AS33 AN33 AK33 AI33 AF33 AB33:AD33 V33:X33 S33:T33 Q33 F33:O33 B34:D34 B33:E33 P33 R33 U33 Y33:AA33 AE33 AG33:AH33 AJ33 AL33:AM33 AO33 AT33 BE33:BK33 BP33 BS33 BV33 BZ33 CO33:CP33 CS33 CC33"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zoomScale="80" zoomScaleNormal="80" workbookViewId="0"/>
  </sheetViews>
  <sheetFormatPr baseColWidth="10" defaultColWidth="11.42578125" defaultRowHeight="18.75" x14ac:dyDescent="0.3"/>
  <cols>
    <col min="1" max="1" width="27.14062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6" ht="15" customHeight="1" x14ac:dyDescent="0.3">
      <c r="A1" s="16" t="s">
        <v>0</v>
      </c>
      <c r="B1" s="29"/>
    </row>
    <row r="2" spans="1:16" ht="15" customHeight="1" x14ac:dyDescent="0.3">
      <c r="A2" s="16" t="s">
        <v>1</v>
      </c>
      <c r="B2" s="29"/>
    </row>
    <row r="3" spans="1:16" ht="15" customHeight="1" x14ac:dyDescent="0.3">
      <c r="A3" s="16" t="s">
        <v>2</v>
      </c>
      <c r="B3" s="29"/>
    </row>
    <row r="4" spans="1:16" ht="15" customHeight="1" x14ac:dyDescent="0.3">
      <c r="A4" s="16" t="s">
        <v>3</v>
      </c>
      <c r="B4" s="29" t="s">
        <v>4</v>
      </c>
    </row>
    <row r="5" spans="1:16" ht="15" customHeight="1" x14ac:dyDescent="0.3">
      <c r="A5" s="16" t="s">
        <v>5</v>
      </c>
      <c r="B5" s="30" t="str">
        <f>+Índice!A22</f>
        <v>2.2.3.3.3</v>
      </c>
    </row>
    <row r="6" spans="1:16" ht="15" customHeight="1" x14ac:dyDescent="0.3">
      <c r="A6" s="16" t="s">
        <v>6</v>
      </c>
      <c r="B6" s="29" t="str">
        <f>+Índice!B22</f>
        <v>Ferrosur Roca S.A.  Carga transportada por año y por categoría. En toneladas</v>
      </c>
    </row>
    <row r="7" spans="1:16" ht="15" customHeight="1" x14ac:dyDescent="0.3">
      <c r="A7" s="16" t="s">
        <v>7</v>
      </c>
      <c r="B7" s="29" t="s">
        <v>8</v>
      </c>
    </row>
    <row r="8" spans="1:16" ht="15" customHeight="1" x14ac:dyDescent="0.3">
      <c r="A8" s="166" t="s">
        <v>9</v>
      </c>
      <c r="B8" s="155" t="str">
        <f>+'2.2.3.1.1'!B8</f>
        <v>agosto 2018</v>
      </c>
      <c r="D8" s="31"/>
    </row>
    <row r="9" spans="1:16" ht="15" customHeight="1" x14ac:dyDescent="0.3">
      <c r="A9" s="166" t="s">
        <v>10</v>
      </c>
      <c r="B9" s="155" t="str">
        <f>+'2.2.3.1.1'!B9</f>
        <v>octubre 2018</v>
      </c>
      <c r="D9" s="32"/>
    </row>
    <row r="10" spans="1:16" x14ac:dyDescent="0.3">
      <c r="A10" s="166"/>
      <c r="B10" s="167"/>
      <c r="D10" s="32"/>
    </row>
    <row r="11" spans="1:16" ht="15" customHeight="1" thickBot="1" x14ac:dyDescent="0.35"/>
    <row r="12" spans="1:16" s="73" customFormat="1" ht="41.25" customHeight="1" thickBot="1" x14ac:dyDescent="0.3">
      <c r="A12" s="173" t="s">
        <v>25</v>
      </c>
      <c r="B12" s="174" t="s">
        <v>12</v>
      </c>
      <c r="C12" s="175" t="s">
        <v>13</v>
      </c>
      <c r="D12" s="174" t="s">
        <v>14</v>
      </c>
      <c r="E12" s="174" t="s">
        <v>15</v>
      </c>
      <c r="F12" s="176" t="s">
        <v>116</v>
      </c>
      <c r="G12" s="174" t="s">
        <v>16</v>
      </c>
      <c r="H12" s="174" t="s">
        <v>17</v>
      </c>
      <c r="I12" s="176" t="s">
        <v>18</v>
      </c>
      <c r="J12" s="174" t="s">
        <v>19</v>
      </c>
      <c r="K12" s="174" t="s">
        <v>20</v>
      </c>
      <c r="L12" s="174" t="s">
        <v>21</v>
      </c>
      <c r="M12" s="174" t="s">
        <v>427</v>
      </c>
      <c r="N12" s="174" t="s">
        <v>22</v>
      </c>
      <c r="O12" s="174" t="s">
        <v>23</v>
      </c>
      <c r="P12" s="177" t="s">
        <v>24</v>
      </c>
    </row>
    <row r="13" spans="1:16" ht="17.25" customHeight="1" thickBot="1" x14ac:dyDescent="0.3">
      <c r="A13" s="150" t="s">
        <v>100</v>
      </c>
      <c r="B13" s="120">
        <f>+'2.2.3.3.2'!G14</f>
        <v>0</v>
      </c>
      <c r="C13" s="121">
        <f>+'2.2.3.3.2'!N14</f>
        <v>0</v>
      </c>
      <c r="D13" s="122">
        <f>+'2.2.3.3.2'!S14</f>
        <v>180482</v>
      </c>
      <c r="E13" s="122">
        <f>+'2.2.3.3.2'!V14</f>
        <v>21600</v>
      </c>
      <c r="F13" s="122">
        <f>+'2.2.3.3.2'!AI14</f>
        <v>194461</v>
      </c>
      <c r="G13" s="122">
        <f>+'2.2.3.3.2'!AK14</f>
        <v>0</v>
      </c>
      <c r="H13" s="122">
        <f>+'2.2.3.3.2'!AV14</f>
        <v>211302</v>
      </c>
      <c r="I13" s="122">
        <f>+'2.2.3.3.2'!BD14</f>
        <v>0</v>
      </c>
      <c r="J13" s="122">
        <f>+'2.2.3.3.2'!BT14</f>
        <v>3508854</v>
      </c>
      <c r="K13" s="122">
        <f>+'2.2.3.3.2'!CA14</f>
        <v>0</v>
      </c>
      <c r="L13" s="122">
        <f>+'2.2.3.3.2'!CF14</f>
        <v>0</v>
      </c>
      <c r="M13" s="122">
        <f>+'2.2.3.3.2'!CN14</f>
        <v>0</v>
      </c>
      <c r="N13" s="122">
        <f>+'2.2.3.3.2'!CR14</f>
        <v>273236</v>
      </c>
      <c r="O13" s="122">
        <f>+'2.2.3.3.2'!CT14</f>
        <v>0</v>
      </c>
      <c r="P13" s="77">
        <f>SUM(B13:O13)</f>
        <v>4389935</v>
      </c>
    </row>
    <row r="14" spans="1:16" ht="17.25" customHeight="1" thickBot="1" x14ac:dyDescent="0.3">
      <c r="A14" s="150" t="s">
        <v>113</v>
      </c>
      <c r="B14" s="120">
        <f>+'2.2.3.3.2'!G15</f>
        <v>0</v>
      </c>
      <c r="C14" s="121">
        <f>+'2.2.3.3.2'!N15</f>
        <v>0</v>
      </c>
      <c r="D14" s="122">
        <f>+'2.2.3.3.2'!S15</f>
        <v>128600</v>
      </c>
      <c r="E14" s="122">
        <f>+'2.2.3.3.2'!V15</f>
        <v>40700</v>
      </c>
      <c r="F14" s="122">
        <f>+'2.2.3.3.2'!AI15</f>
        <v>187400</v>
      </c>
      <c r="G14" s="122">
        <f>+'2.2.3.3.2'!AK15</f>
        <v>0</v>
      </c>
      <c r="H14" s="122">
        <f>+'2.2.3.3.2'!AV15</f>
        <v>189700</v>
      </c>
      <c r="I14" s="122">
        <f>+'2.2.3.3.2'!BD15</f>
        <v>0</v>
      </c>
      <c r="J14" s="122">
        <f>+'2.2.3.3.2'!BT15</f>
        <v>3152600</v>
      </c>
      <c r="K14" s="122">
        <f>+'2.2.3.3.2'!CA15</f>
        <v>0</v>
      </c>
      <c r="L14" s="122">
        <f>+'2.2.3.3.2'!CF15</f>
        <v>0</v>
      </c>
      <c r="M14" s="122">
        <f>+'2.2.3.3.2'!CN15</f>
        <v>0</v>
      </c>
      <c r="N14" s="122">
        <f>+'2.2.3.3.2'!CR15</f>
        <v>283100</v>
      </c>
      <c r="O14" s="122">
        <f>+'2.2.3.3.2'!CT15</f>
        <v>139500</v>
      </c>
      <c r="P14" s="77">
        <f t="shared" ref="P14:P32" si="0">SUM(B14:O14)</f>
        <v>4121600</v>
      </c>
    </row>
    <row r="15" spans="1:16" ht="17.25" customHeight="1" thickBot="1" x14ac:dyDescent="0.3">
      <c r="A15" s="150" t="s">
        <v>152</v>
      </c>
      <c r="B15" s="120">
        <f>+'2.2.3.3.2'!G16</f>
        <v>0</v>
      </c>
      <c r="C15" s="121">
        <f>+'2.2.3.3.2'!N16</f>
        <v>0</v>
      </c>
      <c r="D15" s="122">
        <f>+'2.2.3.3.2'!S16</f>
        <v>90200</v>
      </c>
      <c r="E15" s="122">
        <f>+'2.2.3.3.2'!V16</f>
        <v>64200</v>
      </c>
      <c r="F15" s="122">
        <f>+'2.2.3.3.2'!AI16</f>
        <v>96500</v>
      </c>
      <c r="G15" s="122">
        <f>+'2.2.3.3.2'!AK16</f>
        <v>0</v>
      </c>
      <c r="H15" s="122">
        <f>+'2.2.3.3.2'!AV16</f>
        <v>309800</v>
      </c>
      <c r="I15" s="122">
        <f>+'2.2.3.3.2'!BD16</f>
        <v>0</v>
      </c>
      <c r="J15" s="122">
        <f>+'2.2.3.3.2'!BT16</f>
        <v>3064800</v>
      </c>
      <c r="K15" s="122">
        <f>+'2.2.3.3.2'!CA16</f>
        <v>0</v>
      </c>
      <c r="L15" s="122">
        <f>+'2.2.3.3.2'!CF16</f>
        <v>0</v>
      </c>
      <c r="M15" s="122">
        <f>+'2.2.3.3.2'!CN16</f>
        <v>0</v>
      </c>
      <c r="N15" s="122">
        <f>+'2.2.3.3.2'!CR16</f>
        <v>252600</v>
      </c>
      <c r="O15" s="122">
        <f>+'2.2.3.3.2'!CT16</f>
        <v>187600</v>
      </c>
      <c r="P15" s="77">
        <f t="shared" si="0"/>
        <v>4065700</v>
      </c>
    </row>
    <row r="16" spans="1:16" ht="17.25" customHeight="1" thickBot="1" x14ac:dyDescent="0.3">
      <c r="A16" s="150" t="s">
        <v>153</v>
      </c>
      <c r="B16" s="120">
        <f>+'2.2.3.3.2'!G17</f>
        <v>0</v>
      </c>
      <c r="C16" s="121">
        <f>+'2.2.3.3.2'!N17</f>
        <v>0</v>
      </c>
      <c r="D16" s="122">
        <f>+'2.2.3.3.2'!S17</f>
        <v>92500</v>
      </c>
      <c r="E16" s="122">
        <f>+'2.2.3.3.2'!V17</f>
        <v>48900</v>
      </c>
      <c r="F16" s="122">
        <f>+'2.2.3.3.2'!AI17</f>
        <v>143000</v>
      </c>
      <c r="G16" s="122">
        <f>+'2.2.3.3.2'!AK17</f>
        <v>0</v>
      </c>
      <c r="H16" s="122">
        <f>+'2.2.3.3.2'!AV17</f>
        <v>228800</v>
      </c>
      <c r="I16" s="122">
        <f>+'2.2.3.3.2'!BD17</f>
        <v>0</v>
      </c>
      <c r="J16" s="122">
        <f>+'2.2.3.3.2'!BT17</f>
        <v>2111400</v>
      </c>
      <c r="K16" s="122">
        <f>+'2.2.3.3.2'!CA17</f>
        <v>0</v>
      </c>
      <c r="L16" s="122">
        <f>+'2.2.3.3.2'!CF17</f>
        <v>0</v>
      </c>
      <c r="M16" s="122">
        <f>+'2.2.3.3.2'!CN17</f>
        <v>0</v>
      </c>
      <c r="N16" s="122">
        <f>+'2.2.3.3.2'!CR17</f>
        <v>248500</v>
      </c>
      <c r="O16" s="122">
        <f>+'2.2.3.3.2'!CT17</f>
        <v>206300</v>
      </c>
      <c r="P16" s="77">
        <f t="shared" si="0"/>
        <v>3079400</v>
      </c>
    </row>
    <row r="17" spans="1:16" ht="17.25" customHeight="1" thickBot="1" x14ac:dyDescent="0.3">
      <c r="A17" s="150" t="s">
        <v>154</v>
      </c>
      <c r="B17" s="120">
        <f>+'2.2.3.3.2'!G18</f>
        <v>0</v>
      </c>
      <c r="C17" s="121">
        <f>+'2.2.3.3.2'!N18</f>
        <v>0</v>
      </c>
      <c r="D17" s="122">
        <f>+'2.2.3.3.2'!S18</f>
        <v>90300</v>
      </c>
      <c r="E17" s="122">
        <f>+'2.2.3.3.2'!V18</f>
        <v>50300</v>
      </c>
      <c r="F17" s="122">
        <f>+'2.2.3.3.2'!AI18</f>
        <v>122800</v>
      </c>
      <c r="G17" s="122">
        <f>+'2.2.3.3.2'!AK18</f>
        <v>0</v>
      </c>
      <c r="H17" s="122">
        <f>+'2.2.3.3.2'!AV18</f>
        <v>35300</v>
      </c>
      <c r="I17" s="122">
        <f>+'2.2.3.3.2'!BD18</f>
        <v>0</v>
      </c>
      <c r="J17" s="122">
        <f>+'2.2.3.3.2'!BT18</f>
        <v>2780910</v>
      </c>
      <c r="K17" s="122">
        <f>+'2.2.3.3.2'!CA18</f>
        <v>0</v>
      </c>
      <c r="L17" s="122">
        <f>+'2.2.3.3.2'!CF18</f>
        <v>0</v>
      </c>
      <c r="M17" s="122">
        <f>+'2.2.3.3.2'!CN18</f>
        <v>0</v>
      </c>
      <c r="N17" s="122">
        <f>+'2.2.3.3.2'!CR18</f>
        <v>441700</v>
      </c>
      <c r="O17" s="122">
        <f>+'2.2.3.3.2'!CT18</f>
        <v>188400</v>
      </c>
      <c r="P17" s="77">
        <f t="shared" si="0"/>
        <v>3709710</v>
      </c>
    </row>
    <row r="18" spans="1:16" ht="17.25" customHeight="1" thickBot="1" x14ac:dyDescent="0.3">
      <c r="A18" s="150" t="s">
        <v>155</v>
      </c>
      <c r="B18" s="120">
        <f>+'2.2.3.3.2'!G19</f>
        <v>0</v>
      </c>
      <c r="C18" s="121">
        <f>+'2.2.3.3.2'!N19</f>
        <v>0</v>
      </c>
      <c r="D18" s="122">
        <f>+'2.2.3.3.2'!S19</f>
        <v>71470</v>
      </c>
      <c r="E18" s="122">
        <f>+'2.2.3.3.2'!V19</f>
        <v>85700</v>
      </c>
      <c r="F18" s="122">
        <f>+'2.2.3.3.2'!AI19</f>
        <v>203300</v>
      </c>
      <c r="G18" s="122">
        <f>+'2.2.3.3.2'!AK19</f>
        <v>0</v>
      </c>
      <c r="H18" s="122">
        <f>+'2.2.3.3.2'!AV19</f>
        <v>205181</v>
      </c>
      <c r="I18" s="122">
        <f>+'2.2.3.3.2'!BD19</f>
        <v>0</v>
      </c>
      <c r="J18" s="122">
        <f>+'2.2.3.3.2'!BT19</f>
        <v>1876620</v>
      </c>
      <c r="K18" s="122">
        <f>+'2.2.3.3.2'!CA19</f>
        <v>46680</v>
      </c>
      <c r="L18" s="122">
        <f>+'2.2.3.3.2'!CF19</f>
        <v>0</v>
      </c>
      <c r="M18" s="122">
        <f>+'2.2.3.3.2'!CN19</f>
        <v>0</v>
      </c>
      <c r="N18" s="122">
        <f>+'2.2.3.3.2'!CR19</f>
        <v>469800</v>
      </c>
      <c r="O18" s="122">
        <f>+'2.2.3.3.2'!CT19</f>
        <v>292210</v>
      </c>
      <c r="P18" s="77">
        <f t="shared" si="0"/>
        <v>3250961</v>
      </c>
    </row>
    <row r="19" spans="1:16" ht="17.25" customHeight="1" thickBot="1" x14ac:dyDescent="0.3">
      <c r="A19" s="150" t="s">
        <v>156</v>
      </c>
      <c r="B19" s="120">
        <f>+'2.2.3.3.2'!G20</f>
        <v>0</v>
      </c>
      <c r="C19" s="121">
        <f>+'2.2.3.3.2'!N20</f>
        <v>0</v>
      </c>
      <c r="D19" s="122">
        <f>+'2.2.3.3.2'!S20</f>
        <v>123420</v>
      </c>
      <c r="E19" s="122">
        <f>+'2.2.3.3.2'!V20</f>
        <v>62520</v>
      </c>
      <c r="F19" s="122">
        <f>+'2.2.3.3.2'!AI20</f>
        <v>184300</v>
      </c>
      <c r="G19" s="122">
        <f>+'2.2.3.3.2'!AK20</f>
        <v>0</v>
      </c>
      <c r="H19" s="122">
        <f>+'2.2.3.3.2'!AV20</f>
        <v>459790</v>
      </c>
      <c r="I19" s="122">
        <f>+'2.2.3.3.2'!BD20</f>
        <v>0</v>
      </c>
      <c r="J19" s="122">
        <f>+'2.2.3.3.2'!BT20</f>
        <v>2734790</v>
      </c>
      <c r="K19" s="122">
        <f>+'2.2.3.3.2'!CA20</f>
        <v>141690</v>
      </c>
      <c r="L19" s="122">
        <f>+'2.2.3.3.2'!CF20</f>
        <v>0</v>
      </c>
      <c r="M19" s="122">
        <f>+'2.2.3.3.2'!CN20</f>
        <v>0</v>
      </c>
      <c r="N19" s="122">
        <f>+'2.2.3.3.2'!CR20</f>
        <v>527020</v>
      </c>
      <c r="O19" s="122">
        <f>+'2.2.3.3.2'!CT20</f>
        <v>129270</v>
      </c>
      <c r="P19" s="77">
        <f t="shared" si="0"/>
        <v>4362800</v>
      </c>
    </row>
    <row r="20" spans="1:16" ht="17.25" customHeight="1" thickBot="1" x14ac:dyDescent="0.3">
      <c r="A20" s="150" t="s">
        <v>157</v>
      </c>
      <c r="B20" s="120">
        <f>+'2.2.3.3.2'!G21</f>
        <v>0</v>
      </c>
      <c r="C20" s="121">
        <f>+'2.2.3.3.2'!N21</f>
        <v>0</v>
      </c>
      <c r="D20" s="122">
        <f>+'2.2.3.3.2'!S21</f>
        <v>129780</v>
      </c>
      <c r="E20" s="122">
        <f>+'2.2.3.3.2'!V21</f>
        <v>81010</v>
      </c>
      <c r="F20" s="122">
        <f>+'2.2.3.3.2'!AI21</f>
        <v>208240</v>
      </c>
      <c r="G20" s="122">
        <f>+'2.2.3.3.2'!AK21</f>
        <v>0</v>
      </c>
      <c r="H20" s="122">
        <f>+'2.2.3.3.2'!AV21</f>
        <v>413780</v>
      </c>
      <c r="I20" s="122">
        <f>+'2.2.3.3.2'!BD21</f>
        <v>0</v>
      </c>
      <c r="J20" s="122">
        <f>+'2.2.3.3.2'!BT21</f>
        <v>3190340</v>
      </c>
      <c r="K20" s="122">
        <f>+'2.2.3.3.2'!CA21</f>
        <v>85590</v>
      </c>
      <c r="L20" s="122">
        <f>+'2.2.3.3.2'!CF21</f>
        <v>0</v>
      </c>
      <c r="M20" s="122">
        <f>+'2.2.3.3.2'!CN21</f>
        <v>0</v>
      </c>
      <c r="N20" s="122">
        <f>+'2.2.3.3.2'!CR21</f>
        <v>577950</v>
      </c>
      <c r="O20" s="122">
        <f>+'2.2.3.3.2'!CT21</f>
        <v>125240</v>
      </c>
      <c r="P20" s="77">
        <f t="shared" si="0"/>
        <v>4811930</v>
      </c>
    </row>
    <row r="21" spans="1:16" ht="17.25" customHeight="1" thickBot="1" x14ac:dyDescent="0.3">
      <c r="A21" s="150" t="s">
        <v>158</v>
      </c>
      <c r="B21" s="120">
        <f>+'2.2.3.3.2'!G22</f>
        <v>0</v>
      </c>
      <c r="C21" s="121">
        <f>+'2.2.3.3.2'!N22</f>
        <v>0</v>
      </c>
      <c r="D21" s="122">
        <f>+'2.2.3.3.2'!S22</f>
        <v>137860</v>
      </c>
      <c r="E21" s="122">
        <f>+'2.2.3.3.2'!V22</f>
        <v>104440</v>
      </c>
      <c r="F21" s="122">
        <f>+'2.2.3.3.2'!AI22</f>
        <v>179130</v>
      </c>
      <c r="G21" s="122">
        <f>+'2.2.3.3.2'!AK22</f>
        <v>0</v>
      </c>
      <c r="H21" s="122">
        <f>+'2.2.3.3.2'!AV22</f>
        <v>51960</v>
      </c>
      <c r="I21" s="122">
        <f>+'2.2.3.3.2'!BD22</f>
        <v>0</v>
      </c>
      <c r="J21" s="122">
        <f>+'2.2.3.3.2'!BT22</f>
        <v>3942839.5389999999</v>
      </c>
      <c r="K21" s="122">
        <f>+'2.2.3.3.2'!CA22</f>
        <v>68010</v>
      </c>
      <c r="L21" s="122">
        <f>+'2.2.3.3.2'!CF22</f>
        <v>0</v>
      </c>
      <c r="M21" s="122">
        <f>+'2.2.3.3.2'!CN22</f>
        <v>0</v>
      </c>
      <c r="N21" s="122">
        <f>+'2.2.3.3.2'!CR22</f>
        <v>520890</v>
      </c>
      <c r="O21" s="122">
        <f>+'2.2.3.3.2'!CT22</f>
        <v>106850</v>
      </c>
      <c r="P21" s="77">
        <f t="shared" si="0"/>
        <v>5111979.5389999999</v>
      </c>
    </row>
    <row r="22" spans="1:16" ht="17.25" customHeight="1" thickBot="1" x14ac:dyDescent="0.3">
      <c r="A22" s="150" t="s">
        <v>159</v>
      </c>
      <c r="B22" s="120">
        <f>+'2.2.3.3.2'!G23</f>
        <v>0</v>
      </c>
      <c r="C22" s="121">
        <f>+'2.2.3.3.2'!N23</f>
        <v>0</v>
      </c>
      <c r="D22" s="122">
        <f>+'2.2.3.3.2'!S23</f>
        <v>142410</v>
      </c>
      <c r="E22" s="122">
        <f>+'2.2.3.3.2'!V23</f>
        <v>98980</v>
      </c>
      <c r="F22" s="122">
        <f>+'2.2.3.3.2'!AI23</f>
        <v>199290</v>
      </c>
      <c r="G22" s="122">
        <f>+'2.2.3.3.2'!AK23</f>
        <v>0</v>
      </c>
      <c r="H22" s="122">
        <f>+'2.2.3.3.2'!AV23</f>
        <v>62790</v>
      </c>
      <c r="I22" s="122">
        <f>+'2.2.3.3.2'!BD23</f>
        <v>0</v>
      </c>
      <c r="J22" s="122">
        <f>+'2.2.3.3.2'!BT23</f>
        <v>4324910</v>
      </c>
      <c r="K22" s="122">
        <f>+'2.2.3.3.2'!CA23</f>
        <v>63450</v>
      </c>
      <c r="L22" s="122">
        <f>+'2.2.3.3.2'!CF23</f>
        <v>0</v>
      </c>
      <c r="M22" s="122">
        <f>+'2.2.3.3.2'!CN23</f>
        <v>0</v>
      </c>
      <c r="N22" s="122">
        <f>+'2.2.3.3.2'!CR23</f>
        <v>539580</v>
      </c>
      <c r="O22" s="122">
        <f>+'2.2.3.3.2'!CT23</f>
        <v>104050</v>
      </c>
      <c r="P22" s="77">
        <f t="shared" si="0"/>
        <v>5535460</v>
      </c>
    </row>
    <row r="23" spans="1:16" ht="17.25" customHeight="1" thickBot="1" x14ac:dyDescent="0.3">
      <c r="A23" s="150" t="s">
        <v>160</v>
      </c>
      <c r="B23" s="120">
        <f>+'2.2.3.3.2'!G24</f>
        <v>0</v>
      </c>
      <c r="C23" s="121">
        <f>+'2.2.3.3.2'!N24</f>
        <v>0</v>
      </c>
      <c r="D23" s="122">
        <f>+'2.2.3.3.2'!S24</f>
        <v>166270</v>
      </c>
      <c r="E23" s="122">
        <f>+'2.2.3.3.2'!V24</f>
        <v>90290</v>
      </c>
      <c r="F23" s="122">
        <f>+'2.2.3.3.2'!AI24</f>
        <v>209870</v>
      </c>
      <c r="G23" s="122">
        <f>+'2.2.3.3.2'!AK24</f>
        <v>0</v>
      </c>
      <c r="H23" s="122">
        <f>+'2.2.3.3.2'!AV24</f>
        <v>59880</v>
      </c>
      <c r="I23" s="122">
        <f>+'2.2.3.3.2'!BD24</f>
        <v>0</v>
      </c>
      <c r="J23" s="122">
        <f>+'2.2.3.3.2'!BT24</f>
        <v>4344230</v>
      </c>
      <c r="K23" s="122">
        <f>+'2.2.3.3.2'!CA24</f>
        <v>70560</v>
      </c>
      <c r="L23" s="122">
        <f>+'2.2.3.3.2'!CF24</f>
        <v>0</v>
      </c>
      <c r="M23" s="122">
        <f>+'2.2.3.3.2'!CN24</f>
        <v>0</v>
      </c>
      <c r="N23" s="122">
        <f>+'2.2.3.3.2'!CR24</f>
        <v>494920</v>
      </c>
      <c r="O23" s="122">
        <f>+'2.2.3.3.2'!CT24</f>
        <v>82960</v>
      </c>
      <c r="P23" s="77">
        <f t="shared" si="0"/>
        <v>5518980</v>
      </c>
    </row>
    <row r="24" spans="1:16" ht="17.25" customHeight="1" thickBot="1" x14ac:dyDescent="0.3">
      <c r="A24" s="150" t="s">
        <v>161</v>
      </c>
      <c r="B24" s="120">
        <f>+'2.2.3.3.2'!G25</f>
        <v>0</v>
      </c>
      <c r="C24" s="121">
        <f>+'2.2.3.3.2'!N25</f>
        <v>0</v>
      </c>
      <c r="D24" s="122">
        <f>+'2.2.3.3.2'!S25</f>
        <v>154960</v>
      </c>
      <c r="E24" s="122">
        <f>+'2.2.3.3.2'!V25</f>
        <v>69620</v>
      </c>
      <c r="F24" s="122">
        <f>+'2.2.3.3.2'!AI25</f>
        <v>166230</v>
      </c>
      <c r="G24" s="122">
        <f>+'2.2.3.3.2'!AK25</f>
        <v>0</v>
      </c>
      <c r="H24" s="122">
        <f>+'2.2.3.3.2'!AV25</f>
        <v>57950</v>
      </c>
      <c r="I24" s="122">
        <f>+'2.2.3.3.2'!BD25</f>
        <v>0</v>
      </c>
      <c r="J24" s="122">
        <f>+'2.2.3.3.2'!BT25</f>
        <v>4419530</v>
      </c>
      <c r="K24" s="122">
        <f>+'2.2.3.3.2'!CA25</f>
        <v>67800</v>
      </c>
      <c r="L24" s="122">
        <f>+'2.2.3.3.2'!CF25</f>
        <v>0</v>
      </c>
      <c r="M24" s="122">
        <f>+'2.2.3.3.2'!CN25</f>
        <v>0</v>
      </c>
      <c r="N24" s="122">
        <f>+'2.2.3.3.2'!CR25</f>
        <v>512770</v>
      </c>
      <c r="O24" s="122">
        <f>+'2.2.3.3.2'!CT25</f>
        <v>70420</v>
      </c>
      <c r="P24" s="77">
        <f t="shared" si="0"/>
        <v>5519280</v>
      </c>
    </row>
    <row r="25" spans="1:16" ht="17.25" customHeight="1" thickBot="1" x14ac:dyDescent="0.3">
      <c r="A25" s="150" t="s">
        <v>162</v>
      </c>
      <c r="B25" s="120">
        <f>+'2.2.3.3.2'!G26</f>
        <v>0</v>
      </c>
      <c r="C25" s="121">
        <f>+'2.2.3.3.2'!N26</f>
        <v>0</v>
      </c>
      <c r="D25" s="122">
        <f>+'2.2.3.3.2'!S26</f>
        <v>105330</v>
      </c>
      <c r="E25" s="122">
        <f>+'2.2.3.3.2'!V26</f>
        <v>38480</v>
      </c>
      <c r="F25" s="122">
        <f>+'2.2.3.3.2'!AI26</f>
        <v>202310</v>
      </c>
      <c r="G25" s="122">
        <f>+'2.2.3.3.2'!AK26</f>
        <v>0</v>
      </c>
      <c r="H25" s="122">
        <f>+'2.2.3.3.2'!AV26</f>
        <v>49620</v>
      </c>
      <c r="I25" s="122">
        <f>+'2.2.3.3.2'!BD26</f>
        <v>0</v>
      </c>
      <c r="J25" s="122">
        <f>+'2.2.3.3.2'!BT26</f>
        <v>4172140</v>
      </c>
      <c r="K25" s="122">
        <f>+'2.2.3.3.2'!CA26</f>
        <v>62310</v>
      </c>
      <c r="L25" s="122">
        <f>+'2.2.3.3.2'!CF26</f>
        <v>0</v>
      </c>
      <c r="M25" s="122">
        <f>+'2.2.3.3.2'!CN26</f>
        <v>0</v>
      </c>
      <c r="N25" s="122">
        <f>+'2.2.3.3.2'!CR26</f>
        <v>454180</v>
      </c>
      <c r="O25" s="122">
        <f>+'2.2.3.3.2'!CT26</f>
        <v>53610</v>
      </c>
      <c r="P25" s="77">
        <f t="shared" si="0"/>
        <v>5137980</v>
      </c>
    </row>
    <row r="26" spans="1:16" ht="17.25" customHeight="1" thickBot="1" x14ac:dyDescent="0.3">
      <c r="A26" s="150" t="s">
        <v>163</v>
      </c>
      <c r="B26" s="120">
        <f>+'2.2.3.3.2'!G27</f>
        <v>0</v>
      </c>
      <c r="C26" s="121">
        <f>+'2.2.3.3.2'!N27</f>
        <v>0</v>
      </c>
      <c r="D26" s="122">
        <f>+'2.2.3.3.2'!S27</f>
        <v>72850</v>
      </c>
      <c r="E26" s="122">
        <f>+'2.2.3.3.2'!V27</f>
        <v>57090</v>
      </c>
      <c r="F26" s="122">
        <f>+'2.2.3.3.2'!AI27</f>
        <v>178560</v>
      </c>
      <c r="G26" s="122">
        <f>+'2.2.3.3.2'!AK27</f>
        <v>0</v>
      </c>
      <c r="H26" s="122">
        <f>+'2.2.3.3.2'!AV27</f>
        <v>62340</v>
      </c>
      <c r="I26" s="122">
        <f>+'2.2.3.3.2'!BD27</f>
        <v>0</v>
      </c>
      <c r="J26" s="122">
        <f>+'2.2.3.3.2'!BT27</f>
        <v>4303550</v>
      </c>
      <c r="K26" s="122">
        <f>+'2.2.3.3.2'!CA27</f>
        <v>55830</v>
      </c>
      <c r="L26" s="122">
        <f>+'2.2.3.3.2'!CF27</f>
        <v>0</v>
      </c>
      <c r="M26" s="122">
        <f>+'2.2.3.3.2'!CN27</f>
        <v>0</v>
      </c>
      <c r="N26" s="122">
        <f>+'2.2.3.3.2'!CR27</f>
        <v>445350</v>
      </c>
      <c r="O26" s="122">
        <f>+'2.2.3.3.2'!CT27</f>
        <v>59070</v>
      </c>
      <c r="P26" s="77">
        <f t="shared" si="0"/>
        <v>5234640</v>
      </c>
    </row>
    <row r="27" spans="1:16" ht="17.25" customHeight="1" thickBot="1" x14ac:dyDescent="0.3">
      <c r="A27" s="150" t="s">
        <v>164</v>
      </c>
      <c r="B27" s="120">
        <f>+'2.2.3.3.2'!G28</f>
        <v>0</v>
      </c>
      <c r="C27" s="121">
        <f>+'2.2.3.3.2'!N28</f>
        <v>0</v>
      </c>
      <c r="D27" s="122">
        <f>+'2.2.3.3.2'!S28</f>
        <v>74910</v>
      </c>
      <c r="E27" s="122">
        <f>+'2.2.3.3.2'!V28</f>
        <v>82110</v>
      </c>
      <c r="F27" s="122">
        <f>+'2.2.3.3.2'!AI28</f>
        <v>179940</v>
      </c>
      <c r="G27" s="122">
        <f>+'2.2.3.3.2'!AK28</f>
        <v>0</v>
      </c>
      <c r="H27" s="122">
        <f>+'2.2.3.3.2'!AV28</f>
        <v>31280</v>
      </c>
      <c r="I27" s="122">
        <f>+'2.2.3.3.2'!BD28</f>
        <v>0</v>
      </c>
      <c r="J27" s="122">
        <f>+'2.2.3.3.2'!BT28</f>
        <v>4679250</v>
      </c>
      <c r="K27" s="122">
        <f>+'2.2.3.3.2'!CA28</f>
        <v>53510</v>
      </c>
      <c r="L27" s="122">
        <f>+'2.2.3.3.2'!CF28</f>
        <v>0</v>
      </c>
      <c r="M27" s="122">
        <f>+'2.2.3.3.2'!CN28</f>
        <v>0</v>
      </c>
      <c r="N27" s="122">
        <f>+'2.2.3.3.2'!CR28</f>
        <v>418920</v>
      </c>
      <c r="O27" s="122">
        <f>+'2.2.3.3.2'!CT28</f>
        <v>60050</v>
      </c>
      <c r="P27" s="77">
        <f t="shared" si="0"/>
        <v>5579970</v>
      </c>
    </row>
    <row r="28" spans="1:16" ht="17.25" customHeight="1" thickBot="1" x14ac:dyDescent="0.3">
      <c r="A28" s="150" t="s">
        <v>149</v>
      </c>
      <c r="B28" s="120">
        <f>+'2.2.3.3.2'!G29</f>
        <v>0</v>
      </c>
      <c r="C28" s="121">
        <f>+'2.2.3.3.2'!N29</f>
        <v>0</v>
      </c>
      <c r="D28" s="122">
        <f>+'2.2.3.3.2'!S29</f>
        <v>62837.040000000008</v>
      </c>
      <c r="E28" s="122">
        <f>+'2.2.3.3.2'!V29</f>
        <v>68690</v>
      </c>
      <c r="F28" s="122">
        <f>+'2.2.3.3.2'!AI29</f>
        <v>238781.18999999997</v>
      </c>
      <c r="G28" s="122">
        <f>+'2.2.3.3.2'!AK29</f>
        <v>0</v>
      </c>
      <c r="H28" s="122">
        <f>+'2.2.3.3.2'!AV29</f>
        <v>18310.45</v>
      </c>
      <c r="I28" s="122">
        <f>+'2.2.3.3.2'!BD29</f>
        <v>0</v>
      </c>
      <c r="J28" s="122">
        <f>+'2.2.3.3.2'!BT29</f>
        <v>4295973.84</v>
      </c>
      <c r="K28" s="122">
        <f>+'2.2.3.3.2'!CA29</f>
        <v>66105</v>
      </c>
      <c r="L28" s="122">
        <f>+'2.2.3.3.2'!CF29</f>
        <v>0</v>
      </c>
      <c r="M28" s="122">
        <f>+'2.2.3.3.2'!CN29</f>
        <v>0</v>
      </c>
      <c r="N28" s="122">
        <f>+'2.2.3.3.2'!CR29</f>
        <v>393946.06</v>
      </c>
      <c r="O28" s="122">
        <f>+'2.2.3.3.2'!CT29</f>
        <v>59700.409999999996</v>
      </c>
      <c r="P28" s="77">
        <f t="shared" si="0"/>
        <v>5204343.9899999993</v>
      </c>
    </row>
    <row r="29" spans="1:16" ht="17.25" customHeight="1" thickBot="1" x14ac:dyDescent="0.3">
      <c r="A29" s="150" t="s">
        <v>150</v>
      </c>
      <c r="B29" s="120">
        <f>+'2.2.3.3.2'!G30</f>
        <v>0</v>
      </c>
      <c r="C29" s="121">
        <f>+'2.2.3.3.2'!N30</f>
        <v>0</v>
      </c>
      <c r="D29" s="122">
        <f>+'2.2.3.3.2'!S30</f>
        <v>59546.080000000002</v>
      </c>
      <c r="E29" s="122">
        <f>+'2.2.3.3.2'!V30</f>
        <v>75562</v>
      </c>
      <c r="F29" s="122">
        <f>+'2.2.3.3.2'!AI30</f>
        <v>209274.21</v>
      </c>
      <c r="G29" s="122">
        <f>+'2.2.3.3.2'!AK30</f>
        <v>0</v>
      </c>
      <c r="H29" s="122">
        <f>+'2.2.3.3.2'!AV30</f>
        <v>19827.900000000001</v>
      </c>
      <c r="I29" s="122">
        <f>+'2.2.3.3.2'!BD30</f>
        <v>0</v>
      </c>
      <c r="J29" s="122">
        <f>+'2.2.3.3.2'!BT30</f>
        <v>4834364.03</v>
      </c>
      <c r="K29" s="122">
        <f>+'2.2.3.3.2'!CA30</f>
        <v>44660</v>
      </c>
      <c r="L29" s="122">
        <f>+'2.2.3.3.2'!CF30</f>
        <v>0</v>
      </c>
      <c r="M29" s="122">
        <f>+'2.2.3.3.2'!CN30</f>
        <v>0</v>
      </c>
      <c r="N29" s="122">
        <f>+'2.2.3.3.2'!CR30</f>
        <v>412559.8</v>
      </c>
      <c r="O29" s="122">
        <f>+'2.2.3.3.2'!CT30</f>
        <v>96461</v>
      </c>
      <c r="P29" s="77">
        <f t="shared" si="0"/>
        <v>5752255.0200000005</v>
      </c>
    </row>
    <row r="30" spans="1:16" ht="17.25" customHeight="1" thickBot="1" x14ac:dyDescent="0.3">
      <c r="A30" s="150" t="s">
        <v>165</v>
      </c>
      <c r="B30" s="120">
        <f>+'2.2.3.3.2'!G31</f>
        <v>0</v>
      </c>
      <c r="C30" s="121">
        <f>+'2.2.3.3.2'!N31</f>
        <v>0</v>
      </c>
      <c r="D30" s="122">
        <f>+'2.2.3.3.2'!S31</f>
        <v>49244</v>
      </c>
      <c r="E30" s="122">
        <f>+'2.2.3.3.2'!V31</f>
        <v>52803</v>
      </c>
      <c r="F30" s="122">
        <f>+'2.2.3.3.2'!AI31</f>
        <v>170555</v>
      </c>
      <c r="G30" s="122">
        <f>+'2.2.3.3.2'!AK31</f>
        <v>0</v>
      </c>
      <c r="H30" s="122">
        <f>+'2.2.3.3.2'!AV31</f>
        <v>21400</v>
      </c>
      <c r="I30" s="122">
        <f>+'2.2.3.3.2'!BD31</f>
        <v>0</v>
      </c>
      <c r="J30" s="122">
        <f>+'2.2.3.3.2'!BT31</f>
        <v>4484258</v>
      </c>
      <c r="K30" s="122">
        <f>+'2.2.3.3.2'!CA31</f>
        <v>32715</v>
      </c>
      <c r="L30" s="122">
        <f>+'2.2.3.3.2'!CF31</f>
        <v>0</v>
      </c>
      <c r="M30" s="122">
        <f>+'2.2.3.3.2'!CN31</f>
        <v>0</v>
      </c>
      <c r="N30" s="122">
        <f>+'2.2.3.3.2'!CR31</f>
        <v>384060</v>
      </c>
      <c r="O30" s="122">
        <f>+'2.2.3.3.2'!CT31</f>
        <v>63266</v>
      </c>
      <c r="P30" s="77">
        <f t="shared" si="0"/>
        <v>5258301</v>
      </c>
    </row>
    <row r="31" spans="1:16" ht="17.25" customHeight="1" thickBot="1" x14ac:dyDescent="0.3">
      <c r="A31" s="116">
        <v>2015</v>
      </c>
      <c r="B31" s="120">
        <f>+'2.2.3.3.2'!G32</f>
        <v>900</v>
      </c>
      <c r="C31" s="121">
        <f>+'2.2.3.3.2'!N32</f>
        <v>0</v>
      </c>
      <c r="D31" s="122">
        <f>+'2.2.3.3.2'!S32</f>
        <v>33827.86</v>
      </c>
      <c r="E31" s="122">
        <f>+'2.2.3.3.2'!V32</f>
        <v>1260</v>
      </c>
      <c r="F31" s="122">
        <f>+'2.2.3.3.2'!AI32</f>
        <v>180588.01</v>
      </c>
      <c r="G31" s="122">
        <f>+'2.2.3.3.2'!AK32</f>
        <v>8575</v>
      </c>
      <c r="H31" s="122">
        <f>+'2.2.3.3.2'!AV32</f>
        <v>8354.4490000000005</v>
      </c>
      <c r="I31" s="122">
        <f>+'2.2.3.3.2'!BD32</f>
        <v>0</v>
      </c>
      <c r="J31" s="122">
        <f>+'2.2.3.3.2'!BT32</f>
        <v>4358475.0239999993</v>
      </c>
      <c r="K31" s="122">
        <f>+'2.2.3.3.2'!CA32</f>
        <v>29040</v>
      </c>
      <c r="L31" s="122">
        <f>+'2.2.3.3.2'!CF32</f>
        <v>1450</v>
      </c>
      <c r="M31" s="122">
        <f>+'2.2.3.3.2'!CN32</f>
        <v>0</v>
      </c>
      <c r="N31" s="122">
        <f>+'2.2.3.3.2'!CR32</f>
        <v>423785.22600000002</v>
      </c>
      <c r="O31" s="122">
        <f>+'2.2.3.3.2'!CT32</f>
        <v>26876</v>
      </c>
      <c r="P31" s="77">
        <f t="shared" si="0"/>
        <v>5073131.5689999992</v>
      </c>
    </row>
    <row r="32" spans="1:16" ht="17.25" customHeight="1" thickBot="1" x14ac:dyDescent="0.3">
      <c r="A32" s="116">
        <v>2016</v>
      </c>
      <c r="B32" s="120">
        <f>+'2.2.3.3.2'!G33</f>
        <v>1000</v>
      </c>
      <c r="C32" s="121">
        <f>+'2.2.3.3.2'!N33</f>
        <v>0</v>
      </c>
      <c r="D32" s="122">
        <f>+'2.2.3.3.2'!S33</f>
        <v>33028.269999999997</v>
      </c>
      <c r="E32" s="122">
        <f>+'2.2.3.3.2'!V33</f>
        <v>1620</v>
      </c>
      <c r="F32" s="122">
        <f>+'2.2.3.3.2'!AI33</f>
        <v>115245</v>
      </c>
      <c r="G32" s="122">
        <f>+'2.2.3.3.2'!AK33</f>
        <v>7000</v>
      </c>
      <c r="H32" s="122">
        <f>+'2.2.3.3.2'!AV33</f>
        <v>7225</v>
      </c>
      <c r="I32" s="122">
        <f>+'2.2.3.3.2'!BD33</f>
        <v>0</v>
      </c>
      <c r="J32" s="122">
        <f>+'2.2.3.3.2'!BT33</f>
        <v>3968638.213</v>
      </c>
      <c r="K32" s="122">
        <f>+'2.2.3.3.2'!CA33</f>
        <v>19380</v>
      </c>
      <c r="L32" s="122">
        <f>+'2.2.3.3.2'!CF33</f>
        <v>0</v>
      </c>
      <c r="M32" s="122">
        <f>+'2.2.3.3.2'!CN33</f>
        <v>0</v>
      </c>
      <c r="N32" s="122">
        <f>+'2.2.3.3.2'!CR33</f>
        <v>457918.38099999999</v>
      </c>
      <c r="O32" s="122">
        <f>+'2.2.3.3.2'!CT33</f>
        <v>26175</v>
      </c>
      <c r="P32" s="77">
        <f t="shared" si="0"/>
        <v>4637229.8640000001</v>
      </c>
    </row>
    <row r="33" spans="1:16" ht="19.5" thickBot="1" x14ac:dyDescent="0.3">
      <c r="A33" s="116">
        <v>2017</v>
      </c>
      <c r="B33" s="120">
        <f>+'2.2.3.3.2'!G34</f>
        <v>700</v>
      </c>
      <c r="C33" s="121">
        <f>+'2.2.3.3.2'!N34</f>
        <v>0</v>
      </c>
      <c r="D33" s="122">
        <f>+'2.2.3.3.2'!S34</f>
        <v>22954</v>
      </c>
      <c r="E33" s="122">
        <f>+'2.2.3.3.2'!V34</f>
        <v>1260</v>
      </c>
      <c r="F33" s="122">
        <f>+'2.2.3.3.2'!AI34</f>
        <v>109494</v>
      </c>
      <c r="G33" s="122">
        <f>+'2.2.3.3.2'!AK34</f>
        <v>7800</v>
      </c>
      <c r="H33" s="122">
        <f>+'2.2.3.3.2'!AV34</f>
        <v>7875</v>
      </c>
      <c r="I33" s="122">
        <f>+'2.2.3.3.2'!BD34</f>
        <v>0</v>
      </c>
      <c r="J33" s="122">
        <f>+'2.2.3.3.2'!BT34</f>
        <v>4357199</v>
      </c>
      <c r="K33" s="122">
        <f>+'2.2.3.3.2'!CA34</f>
        <v>0</v>
      </c>
      <c r="L33" s="122">
        <f>+'2.2.3.3.2'!CF34</f>
        <v>0</v>
      </c>
      <c r="M33" s="122">
        <f>+'2.2.3.3.2'!CN34</f>
        <v>0</v>
      </c>
      <c r="N33" s="122">
        <f>+'2.2.3.3.2'!CR34</f>
        <v>444769</v>
      </c>
      <c r="O33" s="122">
        <f>+'2.2.3.3.2'!CT34</f>
        <v>27700</v>
      </c>
      <c r="P33" s="77">
        <f>SUM(B33:O33)</f>
        <v>4979751</v>
      </c>
    </row>
    <row r="34" spans="1:16" ht="19.5" thickBot="1" x14ac:dyDescent="0.3">
      <c r="A34" s="272" t="s">
        <v>449</v>
      </c>
      <c r="B34" s="120">
        <f>+'2.2.3.3.2'!G35</f>
        <v>450</v>
      </c>
      <c r="C34" s="121">
        <f>+'2.2.3.3.2'!N35</f>
        <v>0</v>
      </c>
      <c r="D34" s="122">
        <f>+'2.2.3.3.2'!S35</f>
        <v>1571.04</v>
      </c>
      <c r="E34" s="122">
        <f>+'2.2.3.3.2'!V35</f>
        <v>1545</v>
      </c>
      <c r="F34" s="122">
        <f>+'2.2.3.3.2'!AI35</f>
        <v>75465</v>
      </c>
      <c r="G34" s="122">
        <f>+'2.2.3.3.2'!AK35</f>
        <v>4025</v>
      </c>
      <c r="H34" s="122">
        <f>+'2.2.3.3.2'!AV35</f>
        <v>3675</v>
      </c>
      <c r="I34" s="122">
        <f>+'2.2.3.3.2'!BD35</f>
        <v>0</v>
      </c>
      <c r="J34" s="122">
        <f>+'2.2.3.3.2'!BT35</f>
        <v>2752963.517</v>
      </c>
      <c r="K34" s="122">
        <f>+'2.2.3.3.2'!CA35</f>
        <v>0</v>
      </c>
      <c r="L34" s="122">
        <f>+'2.2.3.3.2'!CF35</f>
        <v>0</v>
      </c>
      <c r="M34" s="122">
        <f>+'2.2.3.3.2'!CN35</f>
        <v>0</v>
      </c>
      <c r="N34" s="122">
        <f>+'2.2.3.3.2'!CR35</f>
        <v>273364.337</v>
      </c>
      <c r="O34" s="122">
        <f>+'2.2.3.3.2'!CT35</f>
        <v>20045</v>
      </c>
      <c r="P34" s="77">
        <f>SUM(B34:O34)</f>
        <v>3133103.8939999999</v>
      </c>
    </row>
    <row r="35" spans="1:16" x14ac:dyDescent="0.25">
      <c r="A35" s="259"/>
      <c r="B35" s="123"/>
      <c r="C35" s="123"/>
      <c r="D35" s="123"/>
      <c r="E35" s="123"/>
      <c r="F35" s="123"/>
      <c r="G35" s="123"/>
      <c r="H35" s="123"/>
      <c r="I35" s="123"/>
      <c r="J35" s="123"/>
      <c r="K35" s="123"/>
      <c r="L35" s="123"/>
      <c r="M35" s="123"/>
      <c r="N35" s="123"/>
      <c r="O35" s="123"/>
      <c r="P35" s="271"/>
    </row>
    <row r="36" spans="1:16" x14ac:dyDescent="0.3">
      <c r="A36" s="163" t="s">
        <v>229</v>
      </c>
      <c r="D36" s="72"/>
    </row>
    <row r="37" spans="1:16" ht="15" x14ac:dyDescent="0.25">
      <c r="A37" s="163" t="s">
        <v>220</v>
      </c>
      <c r="P37" s="30"/>
    </row>
    <row r="38" spans="1:16" ht="15" x14ac:dyDescent="0.25">
      <c r="A38" s="163" t="s">
        <v>166</v>
      </c>
      <c r="P38" s="30"/>
    </row>
    <row r="39" spans="1:16" ht="15" x14ac:dyDescent="0.25">
      <c r="A39" s="163" t="s">
        <v>167</v>
      </c>
      <c r="P39" s="30"/>
    </row>
    <row r="40" spans="1:16" ht="15" x14ac:dyDescent="0.25">
      <c r="A40" s="163" t="s">
        <v>168</v>
      </c>
      <c r="P40" s="30"/>
    </row>
    <row r="41" spans="1:16" ht="15" x14ac:dyDescent="0.25">
      <c r="A41" s="163" t="s">
        <v>169</v>
      </c>
      <c r="P41" s="30"/>
    </row>
    <row r="42" spans="1:16" ht="15" x14ac:dyDescent="0.25">
      <c r="A42" s="164" t="s">
        <v>170</v>
      </c>
      <c r="P42" s="30"/>
    </row>
    <row r="43" spans="1:16" ht="15" x14ac:dyDescent="0.25">
      <c r="A43" s="164" t="s">
        <v>171</v>
      </c>
      <c r="P43" s="30"/>
    </row>
    <row r="44" spans="1:16" ht="15" x14ac:dyDescent="0.25">
      <c r="A44" s="164" t="s">
        <v>172</v>
      </c>
      <c r="P44" s="30"/>
    </row>
    <row r="45" spans="1:16" ht="15" x14ac:dyDescent="0.25">
      <c r="A45" s="164" t="s">
        <v>173</v>
      </c>
      <c r="P45" s="30"/>
    </row>
    <row r="46" spans="1:16" ht="15" x14ac:dyDescent="0.25">
      <c r="A46" s="165"/>
      <c r="P46" s="30"/>
    </row>
    <row r="48" spans="1:16" x14ac:dyDescent="0.3">
      <c r="A48" s="140" t="s">
        <v>363</v>
      </c>
    </row>
  </sheetData>
  <hyperlinks>
    <hyperlink ref="A48" location="Índice!A1" display="Volver al índice"/>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ht="15" customHeight="1" x14ac:dyDescent="0.3">
      <c r="A1" s="16" t="s">
        <v>0</v>
      </c>
      <c r="B1" s="29"/>
    </row>
    <row r="2" spans="1:18" ht="15" customHeight="1" x14ac:dyDescent="0.3">
      <c r="A2" s="16" t="s">
        <v>1</v>
      </c>
      <c r="B2" s="29"/>
    </row>
    <row r="3" spans="1:18" ht="15" customHeight="1" x14ac:dyDescent="0.3">
      <c r="A3" s="16" t="s">
        <v>2</v>
      </c>
      <c r="B3" s="29"/>
    </row>
    <row r="4" spans="1:18" ht="15" customHeight="1" x14ac:dyDescent="0.3">
      <c r="A4" s="16" t="s">
        <v>3</v>
      </c>
      <c r="B4" s="29" t="s">
        <v>4</v>
      </c>
    </row>
    <row r="5" spans="1:18" ht="15" customHeight="1" x14ac:dyDescent="0.3">
      <c r="A5" s="16" t="s">
        <v>5</v>
      </c>
      <c r="B5" s="30" t="str">
        <f>+Índice!A23</f>
        <v>2.2.3.3.4</v>
      </c>
    </row>
    <row r="6" spans="1:18" ht="15" customHeight="1" x14ac:dyDescent="0.3">
      <c r="A6" s="16" t="s">
        <v>6</v>
      </c>
      <c r="B6" s="29" t="str">
        <f>+Índice!B23</f>
        <v>Ferrosur Roca S.A.  Variación anual de carga transportada por categoría. En porcentaje</v>
      </c>
    </row>
    <row r="7" spans="1:18" ht="15" customHeight="1" x14ac:dyDescent="0.3">
      <c r="A7" s="16" t="s">
        <v>7</v>
      </c>
      <c r="B7" s="29" t="s">
        <v>8</v>
      </c>
    </row>
    <row r="8" spans="1:18" ht="15" customHeight="1" x14ac:dyDescent="0.3">
      <c r="A8" s="166" t="s">
        <v>9</v>
      </c>
      <c r="B8" s="155" t="str">
        <f>+'2.2.3.1.1'!B8</f>
        <v>agosto 2018</v>
      </c>
      <c r="D8" s="31"/>
    </row>
    <row r="9" spans="1:18" ht="15" customHeight="1" x14ac:dyDescent="0.3">
      <c r="A9" s="166" t="s">
        <v>10</v>
      </c>
      <c r="B9" s="155" t="str">
        <f>+'2.2.3.1.1'!B9</f>
        <v>octubre 2018</v>
      </c>
      <c r="D9" s="32"/>
    </row>
    <row r="10" spans="1:18" x14ac:dyDescent="0.3">
      <c r="A10" s="166"/>
      <c r="B10" s="167"/>
      <c r="D10" s="32"/>
    </row>
    <row r="11" spans="1:18" ht="15" customHeight="1" thickBot="1" x14ac:dyDescent="0.35"/>
    <row r="12" spans="1:18" s="73" customFormat="1" ht="41.25" customHeight="1" thickBot="1" x14ac:dyDescent="0.3">
      <c r="A12" s="178" t="s">
        <v>25</v>
      </c>
      <c r="B12" s="174" t="s">
        <v>12</v>
      </c>
      <c r="C12" s="175" t="s">
        <v>13</v>
      </c>
      <c r="D12" s="174" t="s">
        <v>14</v>
      </c>
      <c r="E12" s="174" t="s">
        <v>15</v>
      </c>
      <c r="F12" s="176" t="s">
        <v>116</v>
      </c>
      <c r="G12" s="174" t="s">
        <v>16</v>
      </c>
      <c r="H12" s="174" t="s">
        <v>17</v>
      </c>
      <c r="I12" s="176" t="s">
        <v>18</v>
      </c>
      <c r="J12" s="174" t="s">
        <v>19</v>
      </c>
      <c r="K12" s="174" t="s">
        <v>20</v>
      </c>
      <c r="L12" s="174" t="s">
        <v>21</v>
      </c>
      <c r="M12" s="174" t="s">
        <v>427</v>
      </c>
      <c r="N12" s="174" t="s">
        <v>22</v>
      </c>
      <c r="O12" s="174" t="s">
        <v>23</v>
      </c>
      <c r="P12" s="177" t="s">
        <v>24</v>
      </c>
    </row>
    <row r="13" spans="1:18" ht="16.5" thickBot="1" x14ac:dyDescent="0.3">
      <c r="A13" s="68" t="s">
        <v>203</v>
      </c>
      <c r="B13" s="242">
        <v>0</v>
      </c>
      <c r="C13" s="242">
        <v>0</v>
      </c>
      <c r="D13" s="125">
        <f>+'2.2.3.3.3'!D14/'2.2.3.3.3'!D13-1</f>
        <v>-0.28746356977427112</v>
      </c>
      <c r="E13" s="125">
        <f>+'2.2.3.3.3'!E14/'2.2.3.3.3'!E13-1</f>
        <v>0.8842592592592593</v>
      </c>
      <c r="F13" s="125">
        <f>+'2.2.3.3.3'!F14/'2.2.3.3.3'!F13-1</f>
        <v>-3.6310622695553296E-2</v>
      </c>
      <c r="G13" s="242">
        <v>0</v>
      </c>
      <c r="H13" s="125">
        <f>+'2.2.3.3.3'!H14/'2.2.3.3.3'!H13-1</f>
        <v>-0.10223282316305571</v>
      </c>
      <c r="I13" s="242">
        <v>0</v>
      </c>
      <c r="J13" s="125">
        <f>+'2.2.3.3.3'!J14/'2.2.3.3.3'!J13-1</f>
        <v>-0.10153001521294414</v>
      </c>
      <c r="K13" s="242">
        <v>0</v>
      </c>
      <c r="L13" s="242">
        <v>0</v>
      </c>
      <c r="M13" s="242">
        <v>0</v>
      </c>
      <c r="N13" s="125">
        <f>+'2.2.3.3.3'!N14/'2.2.3.3.3'!N13-1</f>
        <v>3.6100660235108162E-2</v>
      </c>
      <c r="O13" s="125">
        <v>0</v>
      </c>
      <c r="P13" s="79">
        <f>+'2.2.3.3.3'!P14/'2.2.3.3.3'!P13-1</f>
        <v>-6.1125050826492888E-2</v>
      </c>
      <c r="Q13" s="72"/>
      <c r="R13" s="72"/>
    </row>
    <row r="14" spans="1:18" ht="16.5" thickBot="1" x14ac:dyDescent="0.3">
      <c r="A14" s="71" t="s">
        <v>204</v>
      </c>
      <c r="B14" s="242">
        <v>0</v>
      </c>
      <c r="C14" s="242">
        <v>0</v>
      </c>
      <c r="D14" s="125">
        <f>+'2.2.3.3.3'!D15/'2.2.3.3.3'!D14-1</f>
        <v>-0.2986003110419907</v>
      </c>
      <c r="E14" s="125">
        <f>+'2.2.3.3.3'!E15/'2.2.3.3.3'!E14-1</f>
        <v>0.57739557739557745</v>
      </c>
      <c r="F14" s="125">
        <f>+'2.2.3.3.3'!F15/'2.2.3.3.3'!F14-1</f>
        <v>-0.48505869797225187</v>
      </c>
      <c r="G14" s="242">
        <v>0</v>
      </c>
      <c r="H14" s="125">
        <f>+'2.2.3.3.3'!H15/'2.2.3.3.3'!H14-1</f>
        <v>0.6331049024775961</v>
      </c>
      <c r="I14" s="242">
        <v>0</v>
      </c>
      <c r="J14" s="125">
        <f>+'2.2.3.3.3'!J15/'2.2.3.3.3'!J14-1</f>
        <v>-2.7850028547865224E-2</v>
      </c>
      <c r="K14" s="242">
        <v>0</v>
      </c>
      <c r="L14" s="242">
        <v>0</v>
      </c>
      <c r="M14" s="242">
        <v>0</v>
      </c>
      <c r="N14" s="125">
        <f>+'2.2.3.3.3'!N15/'2.2.3.3.3'!N14-1</f>
        <v>-0.10773578240904269</v>
      </c>
      <c r="O14" s="125">
        <f>+'2.2.3.3.3'!O15/'2.2.3.3.3'!O14-1</f>
        <v>0.34480286738351262</v>
      </c>
      <c r="P14" s="79">
        <f>+'2.2.3.3.3'!P15/'2.2.3.3.3'!P14-1</f>
        <v>-1.3562694099378936E-2</v>
      </c>
      <c r="Q14" s="72"/>
      <c r="R14" s="72"/>
    </row>
    <row r="15" spans="1:18" ht="16.5" thickBot="1" x14ac:dyDescent="0.3">
      <c r="A15" s="71" t="s">
        <v>205</v>
      </c>
      <c r="B15" s="242">
        <v>0</v>
      </c>
      <c r="C15" s="242">
        <v>0</v>
      </c>
      <c r="D15" s="125">
        <f>+'2.2.3.3.3'!D16/'2.2.3.3.3'!D15-1</f>
        <v>2.5498891352549791E-2</v>
      </c>
      <c r="E15" s="125">
        <f>+'2.2.3.3.3'!E16/'2.2.3.3.3'!E15-1</f>
        <v>-0.23831775700934577</v>
      </c>
      <c r="F15" s="125">
        <f>+'2.2.3.3.3'!F16/'2.2.3.3.3'!F15-1</f>
        <v>0.4818652849740932</v>
      </c>
      <c r="G15" s="242">
        <v>0</v>
      </c>
      <c r="H15" s="125">
        <f>+'2.2.3.3.3'!H16/'2.2.3.3.3'!H15-1</f>
        <v>-0.2614590058102001</v>
      </c>
      <c r="I15" s="242">
        <v>0</v>
      </c>
      <c r="J15" s="125">
        <f>+'2.2.3.3.3'!J16/'2.2.3.3.3'!J15-1</f>
        <v>-0.31108065779169924</v>
      </c>
      <c r="K15" s="242">
        <v>0</v>
      </c>
      <c r="L15" s="242">
        <v>0</v>
      </c>
      <c r="M15" s="242">
        <v>0</v>
      </c>
      <c r="N15" s="125">
        <f>+'2.2.3.3.3'!N16/'2.2.3.3.3'!N15-1</f>
        <v>-1.6231195566112411E-2</v>
      </c>
      <c r="O15" s="125">
        <f>+'2.2.3.3.3'!O16/'2.2.3.3.3'!O15-1</f>
        <v>9.9680170575692895E-2</v>
      </c>
      <c r="P15" s="79">
        <f>+'2.2.3.3.3'!P16/'2.2.3.3.3'!P15-1</f>
        <v>-0.24259045182871342</v>
      </c>
      <c r="Q15" s="72"/>
      <c r="R15" s="72"/>
    </row>
    <row r="16" spans="1:18" ht="16.5" thickBot="1" x14ac:dyDescent="0.3">
      <c r="A16" s="71" t="s">
        <v>206</v>
      </c>
      <c r="B16" s="242">
        <v>0</v>
      </c>
      <c r="C16" s="242">
        <v>0</v>
      </c>
      <c r="D16" s="125">
        <f>+'2.2.3.3.3'!D17/'2.2.3.3.3'!D16-1</f>
        <v>-2.3783783783783763E-2</v>
      </c>
      <c r="E16" s="125">
        <f>+'2.2.3.3.3'!E17/'2.2.3.3.3'!E16-1</f>
        <v>2.8629856850715729E-2</v>
      </c>
      <c r="F16" s="125">
        <f>+'2.2.3.3.3'!F17/'2.2.3.3.3'!F16-1</f>
        <v>-0.14125874125874127</v>
      </c>
      <c r="G16" s="242">
        <v>0</v>
      </c>
      <c r="H16" s="125">
        <f>+'2.2.3.3.3'!H17/'2.2.3.3.3'!H16-1</f>
        <v>-0.84571678321678323</v>
      </c>
      <c r="I16" s="242">
        <v>0</v>
      </c>
      <c r="J16" s="125">
        <f>+'2.2.3.3.3'!J17/'2.2.3.3.3'!J16-1</f>
        <v>0.31709292412617218</v>
      </c>
      <c r="K16" s="242">
        <v>0</v>
      </c>
      <c r="L16" s="242">
        <v>0</v>
      </c>
      <c r="M16" s="242">
        <v>0</v>
      </c>
      <c r="N16" s="125">
        <f>+'2.2.3.3.3'!N17/'2.2.3.3.3'!N16-1</f>
        <v>0.77746478873239444</v>
      </c>
      <c r="O16" s="125">
        <f>+'2.2.3.3.3'!O17/'2.2.3.3.3'!O16-1</f>
        <v>-8.676684440135729E-2</v>
      </c>
      <c r="P16" s="79">
        <f>+'2.2.3.3.3'!P17/'2.2.3.3.3'!P16-1</f>
        <v>0.20468597778788067</v>
      </c>
      <c r="Q16" s="72"/>
      <c r="R16" s="72"/>
    </row>
    <row r="17" spans="1:18" ht="16.5" thickBot="1" x14ac:dyDescent="0.3">
      <c r="A17" s="71" t="s">
        <v>207</v>
      </c>
      <c r="B17" s="242">
        <v>0</v>
      </c>
      <c r="C17" s="242">
        <v>0</v>
      </c>
      <c r="D17" s="125">
        <f>+'2.2.3.3.3'!D18/'2.2.3.3.3'!D17-1</f>
        <v>-0.20852713178294568</v>
      </c>
      <c r="E17" s="125">
        <f>+'2.2.3.3.3'!E18/'2.2.3.3.3'!E17-1</f>
        <v>0.70377733598409553</v>
      </c>
      <c r="F17" s="125">
        <f>+'2.2.3.3.3'!F18/'2.2.3.3.3'!F17-1</f>
        <v>0.65553745928338758</v>
      </c>
      <c r="G17" s="242">
        <v>0</v>
      </c>
      <c r="H17" s="125">
        <f>+'2.2.3.3.3'!H18/'2.2.3.3.3'!H17-1</f>
        <v>4.8124929178470257</v>
      </c>
      <c r="I17" s="242">
        <v>0</v>
      </c>
      <c r="J17" s="125">
        <f>+'2.2.3.3.3'!J18/'2.2.3.3.3'!J17-1</f>
        <v>-0.32517772959211189</v>
      </c>
      <c r="K17" s="242">
        <v>0</v>
      </c>
      <c r="L17" s="242">
        <v>0</v>
      </c>
      <c r="M17" s="242">
        <v>0</v>
      </c>
      <c r="N17" s="125">
        <f>+'2.2.3.3.3'!N18/'2.2.3.3.3'!N17-1</f>
        <v>6.3617840163006534E-2</v>
      </c>
      <c r="O17" s="125">
        <f>+'2.2.3.3.3'!O18/'2.2.3.3.3'!O17-1</f>
        <v>0.5510084925690022</v>
      </c>
      <c r="P17" s="79">
        <f>+'2.2.3.3.3'!P18/'2.2.3.3.3'!P17-1</f>
        <v>-0.12366168784082854</v>
      </c>
      <c r="Q17" s="72"/>
      <c r="R17" s="72"/>
    </row>
    <row r="18" spans="1:18" ht="16.5" thickBot="1" x14ac:dyDescent="0.3">
      <c r="A18" s="71" t="s">
        <v>208</v>
      </c>
      <c r="B18" s="242">
        <v>0</v>
      </c>
      <c r="C18" s="242">
        <v>0</v>
      </c>
      <c r="D18" s="125">
        <f>+'2.2.3.3.3'!D19/'2.2.3.3.3'!D18-1</f>
        <v>0.72687841052189728</v>
      </c>
      <c r="E18" s="125">
        <f>+'2.2.3.3.3'!E19/'2.2.3.3.3'!E18-1</f>
        <v>-0.27047841306884479</v>
      </c>
      <c r="F18" s="125">
        <f>+'2.2.3.3.3'!F19/'2.2.3.3.3'!F18-1</f>
        <v>-9.3457943925233655E-2</v>
      </c>
      <c r="G18" s="242">
        <v>0</v>
      </c>
      <c r="H18" s="125">
        <f>+'2.2.3.3.3'!H19/'2.2.3.3.3'!H18-1</f>
        <v>1.2408994984915758</v>
      </c>
      <c r="I18" s="242">
        <v>0</v>
      </c>
      <c r="J18" s="125">
        <f>+'2.2.3.3.3'!J19/'2.2.3.3.3'!J18-1</f>
        <v>0.45729556329997556</v>
      </c>
      <c r="K18" s="125">
        <f>+'2.2.3.3.3'!K19/'2.2.3.3.3'!K18-1</f>
        <v>2.0353470437017993</v>
      </c>
      <c r="L18" s="242">
        <v>0</v>
      </c>
      <c r="M18" s="242">
        <v>0</v>
      </c>
      <c r="N18" s="125">
        <f>+'2.2.3.3.3'!N19/'2.2.3.3.3'!N18-1</f>
        <v>0.12179650915283102</v>
      </c>
      <c r="O18" s="125">
        <f>+'2.2.3.3.3'!O19/'2.2.3.3.3'!O18-1</f>
        <v>-0.55761267581533835</v>
      </c>
      <c r="P18" s="79">
        <f>+'2.2.3.3.3'!P19/'2.2.3.3.3'!P18-1</f>
        <v>0.34200317998278051</v>
      </c>
      <c r="Q18" s="72"/>
      <c r="R18" s="72"/>
    </row>
    <row r="19" spans="1:18" ht="16.5" thickBot="1" x14ac:dyDescent="0.3">
      <c r="A19" s="71" t="s">
        <v>209</v>
      </c>
      <c r="B19" s="242">
        <v>0</v>
      </c>
      <c r="C19" s="242">
        <v>0</v>
      </c>
      <c r="D19" s="125">
        <f>+'2.2.3.3.3'!D20/'2.2.3.3.3'!D19-1</f>
        <v>5.1531356344190593E-2</v>
      </c>
      <c r="E19" s="125">
        <f>+'2.2.3.3.3'!E20/'2.2.3.3.3'!E19-1</f>
        <v>0.29574536148432506</v>
      </c>
      <c r="F19" s="125">
        <f>+'2.2.3.3.3'!F20/'2.2.3.3.3'!F19-1</f>
        <v>0.12989690721649483</v>
      </c>
      <c r="G19" s="242">
        <v>0</v>
      </c>
      <c r="H19" s="125">
        <f>+'2.2.3.3.3'!H20/'2.2.3.3.3'!H19-1</f>
        <v>-0.10006742208399488</v>
      </c>
      <c r="I19" s="242">
        <v>0</v>
      </c>
      <c r="J19" s="125">
        <f>+'2.2.3.3.3'!J20/'2.2.3.3.3'!J19-1</f>
        <v>0.16657586140069247</v>
      </c>
      <c r="K19" s="125">
        <f>+'2.2.3.3.3'!K20/'2.2.3.3.3'!K19-1</f>
        <v>-0.39593478721151809</v>
      </c>
      <c r="L19" s="242">
        <v>0</v>
      </c>
      <c r="M19" s="242">
        <v>0</v>
      </c>
      <c r="N19" s="125">
        <f>+'2.2.3.3.3'!N20/'2.2.3.3.3'!N19-1</f>
        <v>9.6637698759060475E-2</v>
      </c>
      <c r="O19" s="125">
        <f>+'2.2.3.3.3'!O20/'2.2.3.3.3'!O19-1</f>
        <v>-3.1175059952038398E-2</v>
      </c>
      <c r="P19" s="79">
        <f>+'2.2.3.3.3'!P20/'2.2.3.3.3'!P19-1</f>
        <v>0.10294535619327028</v>
      </c>
      <c r="Q19" s="72"/>
      <c r="R19" s="72"/>
    </row>
    <row r="20" spans="1:18" ht="16.5" thickBot="1" x14ac:dyDescent="0.3">
      <c r="A20" s="71" t="s">
        <v>210</v>
      </c>
      <c r="B20" s="242">
        <v>0</v>
      </c>
      <c r="C20" s="242">
        <v>0</v>
      </c>
      <c r="D20" s="125">
        <f>+'2.2.3.3.3'!D21/'2.2.3.3.3'!D20-1</f>
        <v>6.2259207890275947E-2</v>
      </c>
      <c r="E20" s="125">
        <f>+'2.2.3.3.3'!E21/'2.2.3.3.3'!E20-1</f>
        <v>0.28922355264782129</v>
      </c>
      <c r="F20" s="125">
        <f>+'2.2.3.3.3'!F21/'2.2.3.3.3'!F20-1</f>
        <v>-0.13979062620053784</v>
      </c>
      <c r="G20" s="242">
        <v>0</v>
      </c>
      <c r="H20" s="125">
        <f>+'2.2.3.3.3'!H21/'2.2.3.3.3'!H20-1</f>
        <v>-0.87442602349074394</v>
      </c>
      <c r="I20" s="242">
        <v>0</v>
      </c>
      <c r="J20" s="125">
        <f>+'2.2.3.3.3'!J21/'2.2.3.3.3'!J20-1</f>
        <v>0.23586813286358188</v>
      </c>
      <c r="K20" s="125">
        <f>+'2.2.3.3.3'!K21/'2.2.3.3.3'!K20-1</f>
        <v>-0.20539782684893093</v>
      </c>
      <c r="L20" s="242">
        <v>0</v>
      </c>
      <c r="M20" s="242">
        <v>0</v>
      </c>
      <c r="N20" s="125">
        <f>+'2.2.3.3.3'!N21/'2.2.3.3.3'!N20-1</f>
        <v>-9.8728263690630702E-2</v>
      </c>
      <c r="O20" s="125">
        <f>+'2.2.3.3.3'!O21/'2.2.3.3.3'!O20-1</f>
        <v>-0.14683807090386458</v>
      </c>
      <c r="P20" s="79">
        <f>+'2.2.3.3.3'!P21/'2.2.3.3.3'!P20-1</f>
        <v>6.2355341619682703E-2</v>
      </c>
      <c r="Q20" s="72"/>
      <c r="R20" s="72"/>
    </row>
    <row r="21" spans="1:18" ht="16.5" thickBot="1" x14ac:dyDescent="0.3">
      <c r="A21" s="71" t="s">
        <v>211</v>
      </c>
      <c r="B21" s="242">
        <v>0</v>
      </c>
      <c r="C21" s="242">
        <v>0</v>
      </c>
      <c r="D21" s="125">
        <f>+'2.2.3.3.3'!D22/'2.2.3.3.3'!D21-1</f>
        <v>3.3004497316117876E-2</v>
      </c>
      <c r="E21" s="125">
        <f>+'2.2.3.3.3'!E22/'2.2.3.3.3'!E21-1</f>
        <v>-5.2278820375335155E-2</v>
      </c>
      <c r="F21" s="125">
        <f>+'2.2.3.3.3'!F22/'2.2.3.3.3'!F21-1</f>
        <v>0.11254396248534593</v>
      </c>
      <c r="G21" s="242">
        <v>0</v>
      </c>
      <c r="H21" s="125">
        <f>+'2.2.3.3.3'!H22/'2.2.3.3.3'!H21-1</f>
        <v>0.20842956120092371</v>
      </c>
      <c r="I21" s="242">
        <v>0</v>
      </c>
      <c r="J21" s="125">
        <f>+'2.2.3.3.3'!J22/'2.2.3.3.3'!J21-1</f>
        <v>9.6902361158958783E-2</v>
      </c>
      <c r="K21" s="125">
        <f>+'2.2.3.3.3'!K22/'2.2.3.3.3'!K21-1</f>
        <v>-6.7048963387737137E-2</v>
      </c>
      <c r="L21" s="242">
        <v>0</v>
      </c>
      <c r="M21" s="242">
        <v>0</v>
      </c>
      <c r="N21" s="125">
        <f>+'2.2.3.3.3'!N22/'2.2.3.3.3'!N21-1</f>
        <v>3.5880896158497988E-2</v>
      </c>
      <c r="O21" s="125">
        <f>+'2.2.3.3.3'!O22/'2.2.3.3.3'!O21-1</f>
        <v>-2.6204960224613938E-2</v>
      </c>
      <c r="P21" s="79">
        <f>+'2.2.3.3.3'!P22/'2.2.3.3.3'!P21-1</f>
        <v>8.2840797340679728E-2</v>
      </c>
      <c r="Q21" s="72"/>
      <c r="R21" s="72"/>
    </row>
    <row r="22" spans="1:18" ht="16.5" thickBot="1" x14ac:dyDescent="0.3">
      <c r="A22" s="71" t="s">
        <v>212</v>
      </c>
      <c r="B22" s="242">
        <v>0</v>
      </c>
      <c r="C22" s="242">
        <v>0</v>
      </c>
      <c r="D22" s="125">
        <f>+'2.2.3.3.3'!D23/'2.2.3.3.3'!D22-1</f>
        <v>0.16754441401586972</v>
      </c>
      <c r="E22" s="125">
        <f>+'2.2.3.3.3'!E23/'2.2.3.3.3'!E22-1</f>
        <v>-8.7795514245302075E-2</v>
      </c>
      <c r="F22" s="125">
        <f>+'2.2.3.3.3'!F23/'2.2.3.3.3'!F22-1</f>
        <v>5.3088464047368111E-2</v>
      </c>
      <c r="G22" s="242">
        <v>0</v>
      </c>
      <c r="H22" s="125">
        <f>+'2.2.3.3.3'!H23/'2.2.3.3.3'!H22-1</f>
        <v>-4.6344959388437634E-2</v>
      </c>
      <c r="I22" s="242">
        <v>0</v>
      </c>
      <c r="J22" s="125">
        <f>+'2.2.3.3.3'!J23/'2.2.3.3.3'!J22-1</f>
        <v>4.4671449810516073E-3</v>
      </c>
      <c r="K22" s="125">
        <f>+'2.2.3.3.3'!K23/'2.2.3.3.3'!K22-1</f>
        <v>0.11205673758865253</v>
      </c>
      <c r="L22" s="242">
        <v>0</v>
      </c>
      <c r="M22" s="242">
        <v>0</v>
      </c>
      <c r="N22" s="125">
        <f>+'2.2.3.3.3'!N23/'2.2.3.3.3'!N22-1</f>
        <v>-8.2768078876162887E-2</v>
      </c>
      <c r="O22" s="125">
        <f>+'2.2.3.3.3'!O23/'2.2.3.3.3'!O22-1</f>
        <v>-0.20269101393560784</v>
      </c>
      <c r="P22" s="79">
        <f>+'2.2.3.3.3'!P23/'2.2.3.3.3'!P22-1</f>
        <v>-2.9771690157638364E-3</v>
      </c>
      <c r="Q22" s="72"/>
      <c r="R22" s="72"/>
    </row>
    <row r="23" spans="1:18" ht="16.5" thickBot="1" x14ac:dyDescent="0.3">
      <c r="A23" s="71" t="s">
        <v>213</v>
      </c>
      <c r="B23" s="242">
        <v>0</v>
      </c>
      <c r="C23" s="242">
        <v>0</v>
      </c>
      <c r="D23" s="125">
        <f>+'2.2.3.3.3'!D24/'2.2.3.3.3'!D23-1</f>
        <v>-6.8021892103205639E-2</v>
      </c>
      <c r="E23" s="125">
        <f>+'2.2.3.3.3'!E24/'2.2.3.3.3'!E23-1</f>
        <v>-0.22892900653449999</v>
      </c>
      <c r="F23" s="125">
        <f>+'2.2.3.3.3'!F24/'2.2.3.3.3'!F23-1</f>
        <v>-0.20793824748653933</v>
      </c>
      <c r="G23" s="242">
        <v>0</v>
      </c>
      <c r="H23" s="125">
        <f>+'2.2.3.3.3'!H24/'2.2.3.3.3'!H23-1</f>
        <v>-3.223112892451574E-2</v>
      </c>
      <c r="I23" s="242">
        <v>0</v>
      </c>
      <c r="J23" s="125">
        <f>+'2.2.3.3.3'!J24/'2.2.3.3.3'!J23-1</f>
        <v>1.7333336402538535E-2</v>
      </c>
      <c r="K23" s="125">
        <f>+'2.2.3.3.3'!K24/'2.2.3.3.3'!K23-1</f>
        <v>-3.9115646258503389E-2</v>
      </c>
      <c r="L23" s="242">
        <v>0</v>
      </c>
      <c r="M23" s="242">
        <v>0</v>
      </c>
      <c r="N23" s="125">
        <f>+'2.2.3.3.3'!N24/'2.2.3.3.3'!N23-1</f>
        <v>3.606643497939066E-2</v>
      </c>
      <c r="O23" s="125">
        <f>+'2.2.3.3.3'!O24/'2.2.3.3.3'!O23-1</f>
        <v>-0.15115718418514945</v>
      </c>
      <c r="P23" s="79">
        <f>+'2.2.3.3.3'!P24/'2.2.3.3.3'!P23-1</f>
        <v>5.4357870476140491E-5</v>
      </c>
      <c r="Q23" s="72"/>
      <c r="R23" s="72"/>
    </row>
    <row r="24" spans="1:18" ht="16.5" thickBot="1" x14ac:dyDescent="0.3">
      <c r="A24" s="71" t="s">
        <v>214</v>
      </c>
      <c r="B24" s="242">
        <v>0</v>
      </c>
      <c r="C24" s="242">
        <v>0</v>
      </c>
      <c r="D24" s="125">
        <f>+'2.2.3.3.3'!D25/'2.2.3.3.3'!D24-1</f>
        <v>-0.32027620030975734</v>
      </c>
      <c r="E24" s="125">
        <f>+'2.2.3.3.3'!E25/'2.2.3.3.3'!E24-1</f>
        <v>-0.4472852628555013</v>
      </c>
      <c r="F24" s="125">
        <f>+'2.2.3.3.3'!F25/'2.2.3.3.3'!F24-1</f>
        <v>0.21704866750887319</v>
      </c>
      <c r="G24" s="242">
        <v>0</v>
      </c>
      <c r="H24" s="125">
        <f>+'2.2.3.3.3'!H25/'2.2.3.3.3'!H24-1</f>
        <v>-0.1437446074201898</v>
      </c>
      <c r="I24" s="242">
        <v>0</v>
      </c>
      <c r="J24" s="125">
        <f>+'2.2.3.3.3'!J25/'2.2.3.3.3'!J24-1</f>
        <v>-5.5976540491862292E-2</v>
      </c>
      <c r="K24" s="125">
        <f>+'2.2.3.3.3'!K25/'2.2.3.3.3'!K24-1</f>
        <v>-8.097345132743361E-2</v>
      </c>
      <c r="L24" s="242">
        <v>0</v>
      </c>
      <c r="M24" s="242">
        <v>0</v>
      </c>
      <c r="N24" s="125">
        <f>+'2.2.3.3.3'!N25/'2.2.3.3.3'!N24-1</f>
        <v>-0.11426175478284606</v>
      </c>
      <c r="O24" s="125">
        <f>+'2.2.3.3.3'!O25/'2.2.3.3.3'!O24-1</f>
        <v>-0.23871059358136892</v>
      </c>
      <c r="P24" s="79">
        <f>+'2.2.3.3.3'!P25/'2.2.3.3.3'!P24-1</f>
        <v>-6.9085098056268168E-2</v>
      </c>
      <c r="Q24" s="72"/>
      <c r="R24" s="72"/>
    </row>
    <row r="25" spans="1:18" ht="16.5" thickBot="1" x14ac:dyDescent="0.3">
      <c r="A25" s="71" t="s">
        <v>215</v>
      </c>
      <c r="B25" s="242">
        <v>0</v>
      </c>
      <c r="C25" s="242">
        <v>0</v>
      </c>
      <c r="D25" s="125">
        <f>+'2.2.3.3.3'!D26/'2.2.3.3.3'!D25-1</f>
        <v>-0.30836418874015004</v>
      </c>
      <c r="E25" s="125">
        <f>+'2.2.3.3.3'!E26/'2.2.3.3.3'!E25-1</f>
        <v>0.48362785862785862</v>
      </c>
      <c r="F25" s="125">
        <f>+'2.2.3.3.3'!F26/'2.2.3.3.3'!F25-1</f>
        <v>-0.11739409816618063</v>
      </c>
      <c r="G25" s="242">
        <v>0</v>
      </c>
      <c r="H25" s="125">
        <f>+'2.2.3.3.3'!H26/'2.2.3.3.3'!H25-1</f>
        <v>0.256348246674728</v>
      </c>
      <c r="I25" s="242">
        <v>0</v>
      </c>
      <c r="J25" s="125">
        <f>+'2.2.3.3.3'!J26/'2.2.3.3.3'!J25-1</f>
        <v>3.1497025507293719E-2</v>
      </c>
      <c r="K25" s="125">
        <f>+'2.2.3.3.3'!K26/'2.2.3.3.3'!K25-1</f>
        <v>-0.10399614829080406</v>
      </c>
      <c r="L25" s="242">
        <v>0</v>
      </c>
      <c r="M25" s="242">
        <v>0</v>
      </c>
      <c r="N25" s="125">
        <f>+'2.2.3.3.3'!N26/'2.2.3.3.3'!N25-1</f>
        <v>-1.9441631071381416E-2</v>
      </c>
      <c r="O25" s="125">
        <f>+'2.2.3.3.3'!O26/'2.2.3.3.3'!O25-1</f>
        <v>0.10184667039731399</v>
      </c>
      <c r="P25" s="79">
        <f>+'2.2.3.3.3'!P26/'2.2.3.3.3'!P25-1</f>
        <v>1.8812840844067091E-2</v>
      </c>
      <c r="Q25" s="72"/>
      <c r="R25" s="72"/>
    </row>
    <row r="26" spans="1:18" ht="16.5" thickBot="1" x14ac:dyDescent="0.3">
      <c r="A26" s="71" t="s">
        <v>216</v>
      </c>
      <c r="B26" s="242">
        <v>0</v>
      </c>
      <c r="C26" s="242">
        <v>0</v>
      </c>
      <c r="D26" s="125">
        <f>+'2.2.3.3.3'!D27/'2.2.3.3.3'!D26-1</f>
        <v>2.8277282086479172E-2</v>
      </c>
      <c r="E26" s="125">
        <f>+'2.2.3.3.3'!E27/'2.2.3.3.3'!E26-1</f>
        <v>0.4382553862322649</v>
      </c>
      <c r="F26" s="125">
        <f>+'2.2.3.3.3'!F27/'2.2.3.3.3'!F26-1</f>
        <v>7.7284946236559904E-3</v>
      </c>
      <c r="G26" s="242">
        <v>0</v>
      </c>
      <c r="H26" s="125">
        <f>+'2.2.3.3.3'!H27/'2.2.3.3.3'!H26-1</f>
        <v>-0.49823548283606034</v>
      </c>
      <c r="I26" s="242">
        <v>0</v>
      </c>
      <c r="J26" s="125">
        <f>+'2.2.3.3.3'!J27/'2.2.3.3.3'!J26-1</f>
        <v>8.7300019751135771E-2</v>
      </c>
      <c r="K26" s="125">
        <f>+'2.2.3.3.3'!K27/'2.2.3.3.3'!K26-1</f>
        <v>-4.1554719684757324E-2</v>
      </c>
      <c r="L26" s="242">
        <v>0</v>
      </c>
      <c r="M26" s="242">
        <v>0</v>
      </c>
      <c r="N26" s="125">
        <f>+'2.2.3.3.3'!N27/'2.2.3.3.3'!N26-1</f>
        <v>-5.9346581340518734E-2</v>
      </c>
      <c r="O26" s="125">
        <f>+'2.2.3.3.3'!O27/'2.2.3.3.3'!O26-1</f>
        <v>1.6590485864228954E-2</v>
      </c>
      <c r="P26" s="79">
        <f>+'2.2.3.3.3'!P27/'2.2.3.3.3'!P26-1</f>
        <v>6.5970152675255633E-2</v>
      </c>
      <c r="Q26" s="72"/>
      <c r="R26" s="72"/>
    </row>
    <row r="27" spans="1:18" ht="16.5" thickBot="1" x14ac:dyDescent="0.3">
      <c r="A27" s="71" t="s">
        <v>217</v>
      </c>
      <c r="B27" s="242">
        <v>0</v>
      </c>
      <c r="C27" s="242">
        <v>0</v>
      </c>
      <c r="D27" s="125">
        <f>+'2.2.3.3.3'!D28/'2.2.3.3.3'!D27-1</f>
        <v>-0.16116619943932708</v>
      </c>
      <c r="E27" s="125">
        <f>+'2.2.3.3.3'!E28/'2.2.3.3.3'!E27-1</f>
        <v>-0.16343928875898184</v>
      </c>
      <c r="F27" s="125">
        <f>+'2.2.3.3.3'!F28/'2.2.3.3.3'!F27-1</f>
        <v>0.32700450150050009</v>
      </c>
      <c r="G27" s="242">
        <v>0</v>
      </c>
      <c r="H27" s="125">
        <f>+'2.2.3.3.3'!H28/'2.2.3.3.3'!H27-1</f>
        <v>-0.414627557544757</v>
      </c>
      <c r="I27" s="242">
        <v>0</v>
      </c>
      <c r="J27" s="125">
        <f>+'2.2.3.3.3'!J28/'2.2.3.3.3'!J27-1</f>
        <v>-8.1909741945824677E-2</v>
      </c>
      <c r="K27" s="125">
        <f>+'2.2.3.3.3'!K28/'2.2.3.3.3'!K27-1</f>
        <v>0.23537656512801353</v>
      </c>
      <c r="L27" s="242">
        <v>0</v>
      </c>
      <c r="M27" s="242">
        <v>0</v>
      </c>
      <c r="N27" s="125">
        <f>+'2.2.3.3.3'!N28/'2.2.3.3.3'!N27-1</f>
        <v>-5.9615057767592905E-2</v>
      </c>
      <c r="O27" s="125">
        <f>+'2.2.3.3.3'!O28/'2.2.3.3.3'!O27-1</f>
        <v>-5.8216486261449818E-3</v>
      </c>
      <c r="P27" s="79">
        <f>+'2.2.3.3.3'!P28/'2.2.3.3.3'!P27-1</f>
        <v>-6.7316851165866609E-2</v>
      </c>
      <c r="Q27" s="72"/>
      <c r="R27" s="72"/>
    </row>
    <row r="28" spans="1:18" ht="16.5" thickBot="1" x14ac:dyDescent="0.3">
      <c r="A28" s="71" t="s">
        <v>218</v>
      </c>
      <c r="B28" s="242">
        <v>0</v>
      </c>
      <c r="C28" s="242">
        <v>0</v>
      </c>
      <c r="D28" s="125">
        <f>+'2.2.3.3.3'!D29/'2.2.3.3.3'!D28-1</f>
        <v>-5.2372931633953623E-2</v>
      </c>
      <c r="E28" s="125">
        <f>+'2.2.3.3.3'!E29/'2.2.3.3.3'!E28-1</f>
        <v>0.10004367447954587</v>
      </c>
      <c r="F28" s="125">
        <f>+'2.2.3.3.3'!F29/'2.2.3.3.3'!F28-1</f>
        <v>-0.12357330156533686</v>
      </c>
      <c r="G28" s="242">
        <v>0</v>
      </c>
      <c r="H28" s="125">
        <f>+'2.2.3.3.3'!H29/'2.2.3.3.3'!H28-1</f>
        <v>8.2873441122419234E-2</v>
      </c>
      <c r="I28" s="242">
        <v>0</v>
      </c>
      <c r="J28" s="125">
        <f>+'2.2.3.3.3'!J29/'2.2.3.3.3'!J28-1</f>
        <v>0.12532436417257142</v>
      </c>
      <c r="K28" s="125">
        <f>+'2.2.3.3.3'!K29/'2.2.3.3.3'!K28-1</f>
        <v>-0.32440813856743056</v>
      </c>
      <c r="L28" s="242">
        <v>0</v>
      </c>
      <c r="M28" s="242">
        <v>0</v>
      </c>
      <c r="N28" s="125">
        <f>+'2.2.3.3.3'!N29/'2.2.3.3.3'!N28-1</f>
        <v>4.7249463543308501E-2</v>
      </c>
      <c r="O28" s="125">
        <f>+'2.2.3.3.3'!O29/'2.2.3.3.3'!O28-1</f>
        <v>0.61575104760587074</v>
      </c>
      <c r="P28" s="79">
        <f>+'2.2.3.3.3'!P29/'2.2.3.3.3'!P28-1</f>
        <v>0.10527955704941805</v>
      </c>
      <c r="Q28" s="72"/>
      <c r="R28" s="72"/>
    </row>
    <row r="29" spans="1:18" ht="16.5" thickBot="1" x14ac:dyDescent="0.3">
      <c r="A29" s="71" t="s">
        <v>219</v>
      </c>
      <c r="B29" s="242">
        <v>0</v>
      </c>
      <c r="C29" s="242">
        <v>0</v>
      </c>
      <c r="D29" s="125">
        <f>+'2.2.3.3.3'!D30/'2.2.3.3.3'!D29-1</f>
        <v>-0.17301021326676758</v>
      </c>
      <c r="E29" s="125">
        <f>+'2.2.3.3.3'!E30/'2.2.3.3.3'!E29-1</f>
        <v>-0.30119636854503584</v>
      </c>
      <c r="F29" s="125">
        <f>+'2.2.3.3.3'!F30/'2.2.3.3.3'!F29-1</f>
        <v>-0.18501663439560945</v>
      </c>
      <c r="G29" s="242">
        <v>0</v>
      </c>
      <c r="H29" s="125">
        <f>+'2.2.3.3.3'!H30/'2.2.3.3.3'!H29-1</f>
        <v>7.9287266931949318E-2</v>
      </c>
      <c r="I29" s="242">
        <v>0</v>
      </c>
      <c r="J29" s="125">
        <f>+'2.2.3.3.3'!J30/'2.2.3.3.3'!J29-1</f>
        <v>-7.2420286893455144E-2</v>
      </c>
      <c r="K29" s="125">
        <f>+'2.2.3.3.3'!K30/'2.2.3.3.3'!K29-1</f>
        <v>-0.26746529332736224</v>
      </c>
      <c r="L29" s="242">
        <v>0</v>
      </c>
      <c r="M29" s="242">
        <v>0</v>
      </c>
      <c r="N29" s="125">
        <f>+'2.2.3.3.3'!N30/'2.2.3.3.3'!N29-1</f>
        <v>-6.9080409676366861E-2</v>
      </c>
      <c r="O29" s="125">
        <f>+'2.2.3.3.3'!O30/'2.2.3.3.3'!O29-1</f>
        <v>-0.34412871523206268</v>
      </c>
      <c r="P29" s="79">
        <f>+'2.2.3.3.3'!P30/'2.2.3.3.3'!P29-1</f>
        <v>-8.5871370146589965E-2</v>
      </c>
      <c r="Q29" s="72"/>
      <c r="R29" s="72"/>
    </row>
    <row r="30" spans="1:18" ht="16.5" thickBot="1" x14ac:dyDescent="0.3">
      <c r="A30" s="71" t="s">
        <v>425</v>
      </c>
      <c r="B30" s="242">
        <v>0</v>
      </c>
      <c r="C30" s="242">
        <v>0</v>
      </c>
      <c r="D30" s="125">
        <f>+'2.2.3.3.3'!D31/'2.2.3.3.3'!D30-1</f>
        <v>-0.31305620989359106</v>
      </c>
      <c r="E30" s="125">
        <f>+'2.2.3.3.3'!E31/'2.2.3.3.3'!E30-1</f>
        <v>-0.97613771944775862</v>
      </c>
      <c r="F30" s="125">
        <f>+'2.2.3.3.3'!F31/'2.2.3.3.3'!F30-1</f>
        <v>5.8825657412564958E-2</v>
      </c>
      <c r="G30" s="242">
        <v>0</v>
      </c>
      <c r="H30" s="125">
        <f>+'2.2.3.3.3'!H31/'2.2.3.3.3'!H30-1</f>
        <v>-0.60960518691588783</v>
      </c>
      <c r="I30" s="242">
        <v>0</v>
      </c>
      <c r="J30" s="125">
        <f>+'2.2.3.3.3'!J31/'2.2.3.3.3'!J30-1</f>
        <v>-2.8049897218224484E-2</v>
      </c>
      <c r="K30" s="125">
        <f>+'2.2.3.3.3'!K31/'2.2.3.3.3'!K30-1</f>
        <v>-0.11233379183860615</v>
      </c>
      <c r="L30" s="242">
        <v>0</v>
      </c>
      <c r="M30" s="242">
        <v>0</v>
      </c>
      <c r="N30" s="125">
        <f>+'2.2.3.3.3'!N31/'2.2.3.3.3'!N30-1</f>
        <v>0.1034349476644274</v>
      </c>
      <c r="O30" s="125">
        <f>+'2.2.3.3.3'!O31/'2.2.3.3.3'!O30-1</f>
        <v>-0.57519046565295739</v>
      </c>
      <c r="P30" s="79">
        <f>+'2.2.3.3.3'!P31/'2.2.3.3.3'!P30-1</f>
        <v>-3.5214688356562496E-2</v>
      </c>
      <c r="Q30" s="72"/>
      <c r="R30" s="72"/>
    </row>
    <row r="31" spans="1:18" ht="16.5" thickBot="1" x14ac:dyDescent="0.3">
      <c r="A31" s="71" t="s">
        <v>442</v>
      </c>
      <c r="B31" s="125">
        <f>+'2.2.3.3.3'!B32/'2.2.3.3.3'!B31-1</f>
        <v>0.11111111111111116</v>
      </c>
      <c r="C31" s="242">
        <v>0</v>
      </c>
      <c r="D31" s="125">
        <f>+'2.2.3.3.3'!D32/'2.2.3.3.3'!D31-1</f>
        <v>-2.3637025812451751E-2</v>
      </c>
      <c r="E31" s="125">
        <f>+'2.2.3.3.3'!E32/'2.2.3.3.3'!E31-1</f>
        <v>0.28571428571428581</v>
      </c>
      <c r="F31" s="125">
        <f>+'2.2.3.3.3'!F32/'2.2.3.3.3'!F31-1</f>
        <v>-0.36183470873841517</v>
      </c>
      <c r="G31" s="125">
        <f>+'2.2.3.3.3'!G32/'2.2.3.3.3'!G31-1</f>
        <v>-0.18367346938775508</v>
      </c>
      <c r="H31" s="125">
        <f>+'2.2.3.3.3'!H32/'2.2.3.3.3'!H31-1</f>
        <v>-0.1351913214144943</v>
      </c>
      <c r="I31" s="242">
        <v>0</v>
      </c>
      <c r="J31" s="125">
        <f>+'2.2.3.3.3'!J32/'2.2.3.3.3'!J31-1</f>
        <v>-8.9443396796668018E-2</v>
      </c>
      <c r="K31" s="125">
        <f>+'2.2.3.3.3'!K32/'2.2.3.3.3'!K31-1</f>
        <v>-0.3326446280991735</v>
      </c>
      <c r="L31" s="125">
        <f>+'2.2.3.3.3'!L32/'2.2.3.3.3'!L31-1</f>
        <v>-1</v>
      </c>
      <c r="M31" s="242">
        <v>0</v>
      </c>
      <c r="N31" s="125">
        <f>+'2.2.3.3.3'!N32/'2.2.3.3.3'!N31-1</f>
        <v>8.0543522770187392E-2</v>
      </c>
      <c r="O31" s="125">
        <f>+'2.2.3.3.3'!O32/'2.2.3.3.3'!O31-1</f>
        <v>-2.6082750409287092E-2</v>
      </c>
      <c r="P31" s="79">
        <f>+'2.2.3.3.3'!P32/'2.2.3.3.3'!P31-1</f>
        <v>-8.5923595528968888E-2</v>
      </c>
      <c r="Q31" s="72"/>
      <c r="R31" s="72"/>
    </row>
    <row r="32" spans="1:18" ht="16.5" thickBot="1" x14ac:dyDescent="0.3">
      <c r="A32" s="71" t="s">
        <v>446</v>
      </c>
      <c r="B32" s="125">
        <f>+'2.2.3.3.3'!B33/'2.2.3.3.3'!B32-1</f>
        <v>-0.30000000000000004</v>
      </c>
      <c r="C32" s="242">
        <v>0</v>
      </c>
      <c r="D32" s="125">
        <f>+'2.2.3.3.3'!D33/'2.2.3.3.3'!D32-1</f>
        <v>-0.30501960895923397</v>
      </c>
      <c r="E32" s="125">
        <f>+'2.2.3.3.3'!E33/'2.2.3.3.3'!E32-1</f>
        <v>-0.22222222222222221</v>
      </c>
      <c r="F32" s="125">
        <f>+'2.2.3.3.3'!F33/'2.2.3.3.3'!F32-1</f>
        <v>-4.9902381882077296E-2</v>
      </c>
      <c r="G32" s="125">
        <f>+'2.2.3.3.3'!G33/'2.2.3.3.3'!G32-1</f>
        <v>0.11428571428571432</v>
      </c>
      <c r="H32" s="125">
        <f>+'2.2.3.3.3'!H33/'2.2.3.3.3'!H32-1</f>
        <v>8.9965397923875479E-2</v>
      </c>
      <c r="I32" s="242">
        <v>0</v>
      </c>
      <c r="J32" s="125">
        <f>+'2.2.3.3.3'!J33/'2.2.3.3.3'!J32-1</f>
        <v>9.7907837939774423E-2</v>
      </c>
      <c r="K32" s="125">
        <f>+'2.2.3.3.3'!K33/'2.2.3.3.3'!K32-1</f>
        <v>-1</v>
      </c>
      <c r="L32" s="242">
        <v>0</v>
      </c>
      <c r="M32" s="242">
        <v>0</v>
      </c>
      <c r="N32" s="125">
        <f>+'2.2.3.3.3'!N33/'2.2.3.3.3'!N32-1</f>
        <v>-2.871555618991406E-2</v>
      </c>
      <c r="O32" s="125">
        <f>+'2.2.3.3.3'!O33/'2.2.3.3.3'!O32-1</f>
        <v>5.8261700095511015E-2</v>
      </c>
      <c r="P32" s="79">
        <f>+'2.2.3.3.3'!P33/'2.2.3.3.3'!P32-1</f>
        <v>7.3863307630936959E-2</v>
      </c>
    </row>
    <row r="33" spans="1:16" ht="16.5" thickBot="1" x14ac:dyDescent="0.3">
      <c r="A33" s="268" t="s">
        <v>450</v>
      </c>
      <c r="B33" s="125">
        <f>+'2.2.3.3.3'!B34/'2.2.3.3.3'!B33-1</f>
        <v>-0.3571428571428571</v>
      </c>
      <c r="C33" s="242">
        <v>0</v>
      </c>
      <c r="D33" s="125">
        <f>+'2.2.3.3.3'!D34/'2.2.3.3.3'!D33-1</f>
        <v>-0.93155702709767363</v>
      </c>
      <c r="E33" s="125">
        <f>+'2.2.3.3.3'!E34/'2.2.3.3.3'!E33-1</f>
        <v>0.22619047619047628</v>
      </c>
      <c r="F33" s="125">
        <f>+'2.2.3.3.3'!F34/'2.2.3.3.3'!F33-1</f>
        <v>-0.31078415255630443</v>
      </c>
      <c r="G33" s="125">
        <f>+'2.2.3.3.3'!G34/'2.2.3.3.3'!G33-1</f>
        <v>-0.48397435897435892</v>
      </c>
      <c r="H33" s="125">
        <f>+'2.2.3.3.3'!H34/'2.2.3.3.3'!H33-1</f>
        <v>-0.53333333333333333</v>
      </c>
      <c r="I33" s="242">
        <v>0</v>
      </c>
      <c r="J33" s="125">
        <f>+'2.2.3.3.3'!J34/'2.2.3.3.3'!J33-1</f>
        <v>-0.3681804487240542</v>
      </c>
      <c r="K33" s="242">
        <v>0</v>
      </c>
      <c r="L33" s="242">
        <v>0</v>
      </c>
      <c r="M33" s="242">
        <v>0</v>
      </c>
      <c r="N33" s="125">
        <f>+'2.2.3.3.3'!N34/'2.2.3.3.3'!N33-1</f>
        <v>-0.38537906868509275</v>
      </c>
      <c r="O33" s="125">
        <f>+'2.2.3.3.3'!O34/'2.2.3.3.3'!O33-1</f>
        <v>-0.27635379061371845</v>
      </c>
      <c r="P33" s="79">
        <f>+'2.2.3.3.3'!P34/'2.2.3.3.3'!P33-1</f>
        <v>-0.37083121344822267</v>
      </c>
    </row>
    <row r="34" spans="1:16" ht="15.75" x14ac:dyDescent="0.25">
      <c r="A34" s="235"/>
      <c r="B34" s="273"/>
      <c r="C34" s="274"/>
      <c r="D34" s="273"/>
      <c r="E34" s="273"/>
      <c r="F34" s="273"/>
      <c r="G34" s="273"/>
      <c r="H34" s="273"/>
      <c r="I34" s="274"/>
      <c r="J34" s="273"/>
      <c r="K34" s="273"/>
      <c r="L34" s="274"/>
      <c r="M34" s="274"/>
      <c r="N34" s="273"/>
      <c r="O34" s="273"/>
      <c r="P34" s="269"/>
    </row>
    <row r="35" spans="1:16" x14ac:dyDescent="0.3">
      <c r="A35" s="163" t="s">
        <v>229</v>
      </c>
    </row>
    <row r="36" spans="1:16" x14ac:dyDescent="0.3">
      <c r="A36" s="163" t="s">
        <v>220</v>
      </c>
    </row>
    <row r="37" spans="1:16" ht="15" x14ac:dyDescent="0.25">
      <c r="A37" s="163" t="s">
        <v>166</v>
      </c>
      <c r="P37" s="30"/>
    </row>
    <row r="38" spans="1:16" ht="15" x14ac:dyDescent="0.25">
      <c r="A38" s="163" t="s">
        <v>167</v>
      </c>
      <c r="P38" s="30"/>
    </row>
    <row r="39" spans="1:16" ht="15" x14ac:dyDescent="0.25">
      <c r="A39" s="163" t="s">
        <v>168</v>
      </c>
      <c r="P39" s="30"/>
    </row>
    <row r="40" spans="1:16" ht="15" x14ac:dyDescent="0.25">
      <c r="A40" s="163" t="s">
        <v>169</v>
      </c>
      <c r="P40" s="30"/>
    </row>
    <row r="41" spans="1:16" ht="15" x14ac:dyDescent="0.25">
      <c r="A41" s="164" t="s">
        <v>170</v>
      </c>
      <c r="P41" s="30"/>
    </row>
    <row r="42" spans="1:16" ht="15" x14ac:dyDescent="0.25">
      <c r="A42" s="164" t="s">
        <v>171</v>
      </c>
      <c r="P42" s="30"/>
    </row>
    <row r="43" spans="1:16" ht="15" x14ac:dyDescent="0.25">
      <c r="A43" s="164" t="s">
        <v>172</v>
      </c>
      <c r="P43" s="30"/>
    </row>
    <row r="44" spans="1:16" ht="15" x14ac:dyDescent="0.25">
      <c r="A44" s="164" t="s">
        <v>173</v>
      </c>
      <c r="P44" s="30"/>
    </row>
    <row r="45" spans="1:16" ht="15" x14ac:dyDescent="0.25">
      <c r="A45" s="165"/>
      <c r="P45" s="30"/>
    </row>
    <row r="47" spans="1:16" x14ac:dyDescent="0.3">
      <c r="A47" s="140" t="s">
        <v>363</v>
      </c>
    </row>
  </sheetData>
  <hyperlinks>
    <hyperlink ref="A47" location="Índice!A1" display="Volver al índic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7" ht="15" customHeight="1" x14ac:dyDescent="0.3">
      <c r="A1" s="16" t="s">
        <v>0</v>
      </c>
      <c r="B1" s="29"/>
    </row>
    <row r="2" spans="1:17" ht="15" customHeight="1" x14ac:dyDescent="0.3">
      <c r="A2" s="16" t="s">
        <v>1</v>
      </c>
      <c r="B2" s="29"/>
    </row>
    <row r="3" spans="1:17" ht="15" customHeight="1" x14ac:dyDescent="0.3">
      <c r="A3" s="16" t="s">
        <v>2</v>
      </c>
      <c r="B3" s="29"/>
    </row>
    <row r="4" spans="1:17" ht="15" customHeight="1" x14ac:dyDescent="0.3">
      <c r="A4" s="16" t="s">
        <v>3</v>
      </c>
      <c r="B4" s="29" t="s">
        <v>4</v>
      </c>
    </row>
    <row r="5" spans="1:17" ht="15" customHeight="1" x14ac:dyDescent="0.3">
      <c r="A5" s="16" t="s">
        <v>5</v>
      </c>
      <c r="B5" s="30" t="str">
        <f>+Índice!A24</f>
        <v>2.2.3.3.5</v>
      </c>
    </row>
    <row r="6" spans="1:17" ht="15" customHeight="1" x14ac:dyDescent="0.3">
      <c r="A6" s="16" t="s">
        <v>6</v>
      </c>
      <c r="B6" s="29" t="str">
        <f>+Índice!B24</f>
        <v>Ferrosur Roca S.A.  Carga transportada por año y por categoria. Participación porcentual</v>
      </c>
    </row>
    <row r="7" spans="1:17" ht="15" customHeight="1" x14ac:dyDescent="0.3">
      <c r="A7" s="16" t="s">
        <v>7</v>
      </c>
      <c r="B7" s="29" t="s">
        <v>8</v>
      </c>
    </row>
    <row r="8" spans="1:17" ht="15" customHeight="1" x14ac:dyDescent="0.3">
      <c r="A8" s="166" t="s">
        <v>9</v>
      </c>
      <c r="B8" s="155" t="str">
        <f>+'2.2.3.1.1'!B8</f>
        <v>agosto 2018</v>
      </c>
      <c r="D8" s="31"/>
    </row>
    <row r="9" spans="1:17" ht="15" customHeight="1" x14ac:dyDescent="0.3">
      <c r="A9" s="166" t="s">
        <v>10</v>
      </c>
      <c r="B9" s="155" t="str">
        <f>+'2.2.3.1.1'!B9</f>
        <v>octubre 2018</v>
      </c>
      <c r="D9" s="32"/>
    </row>
    <row r="10" spans="1:17" ht="15" customHeight="1" x14ac:dyDescent="0.3">
      <c r="A10" s="166"/>
      <c r="B10" s="167"/>
      <c r="D10" s="32"/>
    </row>
    <row r="11" spans="1:17" ht="15" customHeight="1" thickBot="1" x14ac:dyDescent="0.35"/>
    <row r="12" spans="1:17" s="73" customFormat="1" ht="41.25" customHeight="1" thickBot="1" x14ac:dyDescent="0.3">
      <c r="A12" s="173" t="s">
        <v>25</v>
      </c>
      <c r="B12" s="174" t="s">
        <v>12</v>
      </c>
      <c r="C12" s="175" t="s">
        <v>13</v>
      </c>
      <c r="D12" s="174" t="s">
        <v>14</v>
      </c>
      <c r="E12" s="174" t="s">
        <v>15</v>
      </c>
      <c r="F12" s="176" t="s">
        <v>116</v>
      </c>
      <c r="G12" s="174" t="s">
        <v>16</v>
      </c>
      <c r="H12" s="174" t="s">
        <v>17</v>
      </c>
      <c r="I12" s="176" t="s">
        <v>18</v>
      </c>
      <c r="J12" s="174" t="s">
        <v>19</v>
      </c>
      <c r="K12" s="174" t="s">
        <v>20</v>
      </c>
      <c r="L12" s="174" t="s">
        <v>21</v>
      </c>
      <c r="M12" s="174" t="s">
        <v>427</v>
      </c>
      <c r="N12" s="174" t="s">
        <v>22</v>
      </c>
      <c r="O12" s="174" t="s">
        <v>23</v>
      </c>
      <c r="P12" s="177" t="s">
        <v>24</v>
      </c>
    </row>
    <row r="13" spans="1:17" ht="17.25" customHeight="1" thickBot="1" x14ac:dyDescent="0.3">
      <c r="A13" s="68" t="s">
        <v>100</v>
      </c>
      <c r="B13" s="114"/>
      <c r="C13" s="114"/>
      <c r="D13" s="114">
        <f>+'2.2.3.3.3'!D13/'2.2.3.3.3'!$P13</f>
        <v>4.1112681622848632E-2</v>
      </c>
      <c r="E13" s="114">
        <f>+'2.2.3.3.3'!E13/'2.2.3.3.3'!$P13</f>
        <v>4.9203462010257559E-3</v>
      </c>
      <c r="F13" s="114">
        <f>+'2.2.3.3.3'!F13/'2.2.3.3.3'!$P13</f>
        <v>4.4297011231373584E-2</v>
      </c>
      <c r="G13" s="114">
        <f>+'2.2.3.3.3'!G13/'2.2.3.3.3'!$P13</f>
        <v>0</v>
      </c>
      <c r="H13" s="114">
        <f>+'2.2.3.3.3'!H13/'2.2.3.3.3'!$P13</f>
        <v>4.8133286711534454E-2</v>
      </c>
      <c r="I13" s="114"/>
      <c r="J13" s="114">
        <f>+'2.2.3.3.3'!J13/'2.2.3.3.3'!$P13</f>
        <v>0.79929520596546422</v>
      </c>
      <c r="K13" s="114">
        <f>+'2.2.3.3.3'!K13/'2.2.3.3.3'!$P13</f>
        <v>0</v>
      </c>
      <c r="L13" s="114">
        <f>+'2.2.3.3.3'!L13/'2.2.3.3.3'!$P13</f>
        <v>0</v>
      </c>
      <c r="M13" s="114"/>
      <c r="N13" s="114">
        <f>+'2.2.3.3.3'!N13/'2.2.3.3.3'!$P13</f>
        <v>6.2241468267753397E-2</v>
      </c>
      <c r="O13" s="114">
        <f>+'2.2.3.3.3'!O13/'2.2.3.3.3'!$P13</f>
        <v>0</v>
      </c>
      <c r="P13" s="218">
        <f>SUM(B13:O13)</f>
        <v>1</v>
      </c>
      <c r="Q13" s="72"/>
    </row>
    <row r="14" spans="1:17" ht="17.25" customHeight="1" thickBot="1" x14ac:dyDescent="0.3">
      <c r="A14" s="69" t="s">
        <v>135</v>
      </c>
      <c r="B14" s="114"/>
      <c r="C14" s="114"/>
      <c r="D14" s="114">
        <f>+'2.2.3.3.3'!D14/'2.2.3.3.3'!$P14</f>
        <v>3.1201475155279504E-2</v>
      </c>
      <c r="E14" s="114">
        <f>+'2.2.3.3.3'!E14/'2.2.3.3.3'!$P14</f>
        <v>9.874805900621118E-3</v>
      </c>
      <c r="F14" s="114">
        <f>+'2.2.3.3.3'!F14/'2.2.3.3.3'!$P14</f>
        <v>4.5467779503105592E-2</v>
      </c>
      <c r="G14" s="114">
        <f>+'2.2.3.3.3'!G14/'2.2.3.3.3'!$P14</f>
        <v>0</v>
      </c>
      <c r="H14" s="114">
        <f>+'2.2.3.3.3'!H14/'2.2.3.3.3'!$P14</f>
        <v>4.6025815217391304E-2</v>
      </c>
      <c r="I14" s="114"/>
      <c r="J14" s="114">
        <f>+'2.2.3.3.3'!J14/'2.2.3.3.3'!$P14</f>
        <v>0.76489712732919257</v>
      </c>
      <c r="K14" s="114">
        <f>+'2.2.3.3.3'!K14/'2.2.3.3.3'!$P14</f>
        <v>0</v>
      </c>
      <c r="L14" s="114">
        <f>+'2.2.3.3.3'!L14/'2.2.3.3.3'!$P14</f>
        <v>0</v>
      </c>
      <c r="M14" s="114"/>
      <c r="N14" s="114">
        <f>+'2.2.3.3.3'!N14/'2.2.3.3.3'!$P14</f>
        <v>6.8686917701863359E-2</v>
      </c>
      <c r="O14" s="114">
        <f>+'2.2.3.3.3'!O14/'2.2.3.3.3'!$P14</f>
        <v>3.3846079192546584E-2</v>
      </c>
      <c r="P14" s="218">
        <f t="shared" ref="P14:P31" si="0">SUM(B14:O14)</f>
        <v>1</v>
      </c>
      <c r="Q14" s="72"/>
    </row>
    <row r="15" spans="1:17" ht="17.25" customHeight="1" thickBot="1" x14ac:dyDescent="0.3">
      <c r="A15" s="68" t="s">
        <v>136</v>
      </c>
      <c r="B15" s="114"/>
      <c r="C15" s="114"/>
      <c r="D15" s="114">
        <f>+'2.2.3.3.3'!D15/'2.2.3.3.3'!$P15</f>
        <v>2.218560149543744E-2</v>
      </c>
      <c r="E15" s="114">
        <f>+'2.2.3.3.3'!E15/'2.2.3.3.3'!$P15</f>
        <v>1.5790638758393389E-2</v>
      </c>
      <c r="F15" s="114">
        <f>+'2.2.3.3.3'!F15/'2.2.3.3.3'!$P15</f>
        <v>2.3735150158644268E-2</v>
      </c>
      <c r="G15" s="114">
        <f>+'2.2.3.3.3'!G15/'2.2.3.3.3'!$P15</f>
        <v>0</v>
      </c>
      <c r="H15" s="114">
        <f>+'2.2.3.3.3'!H15/'2.2.3.3.3'!$P15</f>
        <v>7.6198440612932586E-2</v>
      </c>
      <c r="I15" s="114"/>
      <c r="J15" s="114">
        <f>+'2.2.3.3.3'!J15/'2.2.3.3.3'!$P15</f>
        <v>0.75381853063433113</v>
      </c>
      <c r="K15" s="114">
        <f>+'2.2.3.3.3'!K15/'2.2.3.3.3'!$P15</f>
        <v>0</v>
      </c>
      <c r="L15" s="114">
        <f>+'2.2.3.3.3'!L15/'2.2.3.3.3'!$P15</f>
        <v>0</v>
      </c>
      <c r="M15" s="114"/>
      <c r="N15" s="114">
        <f>+'2.2.3.3.3'!N15/'2.2.3.3.3'!$P15</f>
        <v>6.2129522591435671E-2</v>
      </c>
      <c r="O15" s="114">
        <f>+'2.2.3.3.3'!O15/'2.2.3.3.3'!$P15</f>
        <v>4.6142115748825541E-2</v>
      </c>
      <c r="P15" s="218">
        <f t="shared" si="0"/>
        <v>1</v>
      </c>
      <c r="Q15" s="72"/>
    </row>
    <row r="16" spans="1:17" ht="17.25" customHeight="1" thickBot="1" x14ac:dyDescent="0.3">
      <c r="A16" s="69" t="s">
        <v>137</v>
      </c>
      <c r="B16" s="114"/>
      <c r="C16" s="114"/>
      <c r="D16" s="114">
        <f>+'2.2.3.3.3'!D16/'2.2.3.3.3'!$P16</f>
        <v>3.003831915308177E-2</v>
      </c>
      <c r="E16" s="114">
        <f>+'2.2.3.3.3'!E16/'2.2.3.3.3'!$P16</f>
        <v>1.5879716827953496E-2</v>
      </c>
      <c r="F16" s="114">
        <f>+'2.2.3.3.3'!F16/'2.2.3.3.3'!$P16</f>
        <v>4.6437617717737224E-2</v>
      </c>
      <c r="G16" s="114">
        <f>+'2.2.3.3.3'!G16/'2.2.3.3.3'!$P16</f>
        <v>0</v>
      </c>
      <c r="H16" s="114">
        <f>+'2.2.3.3.3'!H16/'2.2.3.3.3'!$P16</f>
        <v>7.4300188348379551E-2</v>
      </c>
      <c r="I16" s="114"/>
      <c r="J16" s="114">
        <f>+'2.2.3.3.3'!J16/'2.2.3.3.3'!$P16</f>
        <v>0.68565304929531723</v>
      </c>
      <c r="K16" s="114">
        <f>+'2.2.3.3.3'!K16/'2.2.3.3.3'!$P16</f>
        <v>0</v>
      </c>
      <c r="L16" s="114">
        <f>+'2.2.3.3.3'!L16/'2.2.3.3.3'!$P16</f>
        <v>0</v>
      </c>
      <c r="M16" s="114"/>
      <c r="N16" s="114">
        <f>+'2.2.3.3.3'!N16/'2.2.3.3.3'!$P16</f>
        <v>8.0697538481522377E-2</v>
      </c>
      <c r="O16" s="114">
        <f>+'2.2.3.3.3'!O16/'2.2.3.3.3'!$P16</f>
        <v>6.6993570176008307E-2</v>
      </c>
      <c r="P16" s="218">
        <f t="shared" si="0"/>
        <v>0.99999999999999989</v>
      </c>
      <c r="Q16" s="72"/>
    </row>
    <row r="17" spans="1:17" ht="17.25" customHeight="1" thickBot="1" x14ac:dyDescent="0.3">
      <c r="A17" s="68" t="s">
        <v>138</v>
      </c>
      <c r="B17" s="114"/>
      <c r="C17" s="114"/>
      <c r="D17" s="114">
        <f>+'2.2.3.3.3'!D17/'2.2.3.3.3'!$P17</f>
        <v>2.4341525348342594E-2</v>
      </c>
      <c r="E17" s="114">
        <f>+'2.2.3.3.3'!E17/'2.2.3.3.3'!$P17</f>
        <v>1.355901135129161E-2</v>
      </c>
      <c r="F17" s="114">
        <f>+'2.2.3.3.3'!F17/'2.2.3.3.3'!$P17</f>
        <v>3.3102317970946517E-2</v>
      </c>
      <c r="G17" s="114">
        <f>+'2.2.3.3.3'!G17/'2.2.3.3.3'!$P17</f>
        <v>0</v>
      </c>
      <c r="H17" s="114">
        <f>+'2.2.3.3.3'!H17/'2.2.3.3.3'!$P17</f>
        <v>9.5155686023974916E-3</v>
      </c>
      <c r="I17" s="114"/>
      <c r="J17" s="114">
        <f>+'2.2.3.3.3'!J17/'2.2.3.3.3'!$P17</f>
        <v>0.7496300249884762</v>
      </c>
      <c r="K17" s="114">
        <f>+'2.2.3.3.3'!K17/'2.2.3.3.3'!$P17</f>
        <v>0</v>
      </c>
      <c r="L17" s="114">
        <f>+'2.2.3.3.3'!L17/'2.2.3.3.3'!$P17</f>
        <v>0</v>
      </c>
      <c r="M17" s="114"/>
      <c r="N17" s="114">
        <f>+'2.2.3.3.3'!N17/'2.2.3.3.3'!$P17</f>
        <v>0.11906591081243548</v>
      </c>
      <c r="O17" s="114">
        <f>+'2.2.3.3.3'!O17/'2.2.3.3.3'!$P17</f>
        <v>5.0785640926110126E-2</v>
      </c>
      <c r="P17" s="218">
        <f t="shared" si="0"/>
        <v>1</v>
      </c>
      <c r="Q17" s="72"/>
    </row>
    <row r="18" spans="1:17" ht="17.25" customHeight="1" thickBot="1" x14ac:dyDescent="0.3">
      <c r="A18" s="69" t="s">
        <v>139</v>
      </c>
      <c r="B18" s="114"/>
      <c r="C18" s="114"/>
      <c r="D18" s="114">
        <f>+'2.2.3.3.3'!D18/'2.2.3.3.3'!$P18</f>
        <v>2.1984268651638699E-2</v>
      </c>
      <c r="E18" s="114">
        <f>+'2.2.3.3.3'!E18/'2.2.3.3.3'!$P18</f>
        <v>2.6361435895416771E-2</v>
      </c>
      <c r="F18" s="114">
        <f>+'2.2.3.3.3'!F18/'2.2.3.3.3'!$P18</f>
        <v>6.2535354930434411E-2</v>
      </c>
      <c r="G18" s="114">
        <f>+'2.2.3.3.3'!G18/'2.2.3.3.3'!$P18</f>
        <v>0</v>
      </c>
      <c r="H18" s="114">
        <f>+'2.2.3.3.3'!H18/'2.2.3.3.3'!$P18</f>
        <v>6.3113953074183299E-2</v>
      </c>
      <c r="I18" s="114"/>
      <c r="J18" s="114">
        <f>+'2.2.3.3.3'!J18/'2.2.3.3.3'!$P18</f>
        <v>0.57725084982563613</v>
      </c>
      <c r="K18" s="114">
        <f>+'2.2.3.3.3'!K18/'2.2.3.3.3'!$P18</f>
        <v>1.4358831127165168E-2</v>
      </c>
      <c r="L18" s="114">
        <f>+'2.2.3.3.3'!L18/'2.2.3.3.3'!$P18</f>
        <v>0</v>
      </c>
      <c r="M18" s="114"/>
      <c r="N18" s="114">
        <f>+'2.2.3.3.3'!N18/'2.2.3.3.3'!$P18</f>
        <v>0.14451111532866742</v>
      </c>
      <c r="O18" s="114">
        <f>+'2.2.3.3.3'!O18/'2.2.3.3.3'!$P18</f>
        <v>8.9884191166858043E-2</v>
      </c>
      <c r="P18" s="218">
        <f t="shared" si="0"/>
        <v>1</v>
      </c>
      <c r="Q18" s="72"/>
    </row>
    <row r="19" spans="1:17" ht="17.25" customHeight="1" thickBot="1" x14ac:dyDescent="0.3">
      <c r="A19" s="68" t="s">
        <v>140</v>
      </c>
      <c r="B19" s="114"/>
      <c r="C19" s="114"/>
      <c r="D19" s="114">
        <f>+'2.2.3.3.3'!D19/'2.2.3.3.3'!$P19</f>
        <v>2.8289172091317503E-2</v>
      </c>
      <c r="E19" s="114">
        <f>+'2.2.3.3.3'!E19/'2.2.3.3.3'!$P19</f>
        <v>1.4330246630604199E-2</v>
      </c>
      <c r="F19" s="114">
        <f>+'2.2.3.3.3'!F19/'2.2.3.3.3'!$P19</f>
        <v>4.2243513340056847E-2</v>
      </c>
      <c r="G19" s="114">
        <f>+'2.2.3.3.3'!G19/'2.2.3.3.3'!$P19</f>
        <v>0</v>
      </c>
      <c r="H19" s="114">
        <f>+'2.2.3.3.3'!H19/'2.2.3.3.3'!$P19</f>
        <v>0.10538874117539195</v>
      </c>
      <c r="I19" s="114"/>
      <c r="J19" s="114">
        <f>+'2.2.3.3.3'!J19/'2.2.3.3.3'!$P19</f>
        <v>0.62684285321353261</v>
      </c>
      <c r="K19" s="114">
        <f>+'2.2.3.3.3'!K19/'2.2.3.3.3'!$P19</f>
        <v>3.2476849729531493E-2</v>
      </c>
      <c r="L19" s="114">
        <f>+'2.2.3.3.3'!L19/'2.2.3.3.3'!$P19</f>
        <v>0</v>
      </c>
      <c r="M19" s="114"/>
      <c r="N19" s="114">
        <f>+'2.2.3.3.3'!N19/'2.2.3.3.3'!$P19</f>
        <v>0.12079856972586413</v>
      </c>
      <c r="O19" s="114">
        <f>+'2.2.3.3.3'!O19/'2.2.3.3.3'!$P19</f>
        <v>2.9630054093701293E-2</v>
      </c>
      <c r="P19" s="218">
        <f t="shared" si="0"/>
        <v>1</v>
      </c>
      <c r="Q19" s="72"/>
    </row>
    <row r="20" spans="1:17" ht="17.25" customHeight="1" thickBot="1" x14ac:dyDescent="0.3">
      <c r="A20" s="69" t="s">
        <v>141</v>
      </c>
      <c r="B20" s="114"/>
      <c r="C20" s="114"/>
      <c r="D20" s="114">
        <f>+'2.2.3.3.3'!D20/'2.2.3.3.3'!$P20</f>
        <v>2.697046715143404E-2</v>
      </c>
      <c r="E20" s="114">
        <f>+'2.2.3.3.3'!E20/'2.2.3.3.3'!$P20</f>
        <v>1.6835240745397377E-2</v>
      </c>
      <c r="F20" s="114">
        <f>+'2.2.3.3.3'!F20/'2.2.3.3.3'!$P20</f>
        <v>4.327577500088322E-2</v>
      </c>
      <c r="G20" s="114">
        <f>+'2.2.3.3.3'!G20/'2.2.3.3.3'!$P20</f>
        <v>0</v>
      </c>
      <c r="H20" s="114">
        <f>+'2.2.3.3.3'!H20/'2.2.3.3.3'!$P20</f>
        <v>8.5990444582527178E-2</v>
      </c>
      <c r="I20" s="114"/>
      <c r="J20" s="114">
        <f>+'2.2.3.3.3'!J20/'2.2.3.3.3'!$P20</f>
        <v>0.66300631970955526</v>
      </c>
      <c r="K20" s="114">
        <f>+'2.2.3.3.3'!K20/'2.2.3.3.3'!$P20</f>
        <v>1.7787041789884724E-2</v>
      </c>
      <c r="L20" s="114">
        <f>+'2.2.3.3.3'!L20/'2.2.3.3.3'!$P20</f>
        <v>0</v>
      </c>
      <c r="M20" s="114"/>
      <c r="N20" s="114">
        <f>+'2.2.3.3.3'!N20/'2.2.3.3.3'!$P20</f>
        <v>0.12010773224049394</v>
      </c>
      <c r="O20" s="114">
        <f>+'2.2.3.3.3'!O20/'2.2.3.3.3'!$P20</f>
        <v>2.6026978779824312E-2</v>
      </c>
      <c r="P20" s="218">
        <f t="shared" si="0"/>
        <v>1.0000000000000002</v>
      </c>
      <c r="Q20" s="72"/>
    </row>
    <row r="21" spans="1:17" ht="17.25" customHeight="1" thickBot="1" x14ac:dyDescent="0.3">
      <c r="A21" s="68" t="s">
        <v>142</v>
      </c>
      <c r="B21" s="114"/>
      <c r="C21" s="114"/>
      <c r="D21" s="114">
        <f>+'2.2.3.3.3'!D21/'2.2.3.3.3'!$P21</f>
        <v>2.6968026563535117E-2</v>
      </c>
      <c r="E21" s="114">
        <f>+'2.2.3.3.3'!E21/'2.2.3.3.3'!$P21</f>
        <v>2.0430441711124386E-2</v>
      </c>
      <c r="F21" s="114">
        <f>+'2.2.3.3.3'!F21/'2.2.3.3.3'!$P21</f>
        <v>3.504122006619792E-2</v>
      </c>
      <c r="G21" s="114">
        <f>+'2.2.3.3.3'!G21/'2.2.3.3.3'!$P21</f>
        <v>0</v>
      </c>
      <c r="H21" s="114">
        <f>+'2.2.3.3.3'!H21/'2.2.3.3.3'!$P21</f>
        <v>1.0164359932114352E-2</v>
      </c>
      <c r="I21" s="114"/>
      <c r="J21" s="114">
        <f>+'2.2.3.3.3'!J21/'2.2.3.3.3'!$P21</f>
        <v>0.77129407676997352</v>
      </c>
      <c r="K21" s="114">
        <f>+'2.2.3.3.3'!K21/'2.2.3.3.3'!$P21</f>
        <v>1.3304043860336743E-2</v>
      </c>
      <c r="L21" s="114">
        <f>+'2.2.3.3.3'!L21/'2.2.3.3.3'!$P21</f>
        <v>0</v>
      </c>
      <c r="M21" s="114"/>
      <c r="N21" s="114">
        <f>+'2.2.3.3.3'!N21/'2.2.3.3.3'!$P21</f>
        <v>0.10189594774901935</v>
      </c>
      <c r="O21" s="114">
        <f>+'2.2.3.3.3'!O21/'2.2.3.3.3'!$P21</f>
        <v>2.0901883347698588E-2</v>
      </c>
      <c r="P21" s="218">
        <f t="shared" si="0"/>
        <v>1</v>
      </c>
      <c r="Q21" s="72"/>
    </row>
    <row r="22" spans="1:17" ht="17.25" customHeight="1" thickBot="1" x14ac:dyDescent="0.3">
      <c r="A22" s="69" t="s">
        <v>143</v>
      </c>
      <c r="B22" s="114"/>
      <c r="C22" s="114"/>
      <c r="D22" s="114">
        <f>+'2.2.3.3.3'!D22/'2.2.3.3.3'!$P22</f>
        <v>2.5726859195080446E-2</v>
      </c>
      <c r="E22" s="114">
        <f>+'2.2.3.3.3'!E22/'2.2.3.3.3'!$P22</f>
        <v>1.7881079440552367E-2</v>
      </c>
      <c r="F22" s="114">
        <f>+'2.2.3.3.3'!F22/'2.2.3.3.3'!$P22</f>
        <v>3.6002427982498295E-2</v>
      </c>
      <c r="G22" s="114">
        <f>+'2.2.3.3.3'!G22/'2.2.3.3.3'!$P22</f>
        <v>0</v>
      </c>
      <c r="H22" s="114">
        <f>+'2.2.3.3.3'!H22/'2.2.3.3.3'!$P22</f>
        <v>1.1343230734211791E-2</v>
      </c>
      <c r="I22" s="114"/>
      <c r="J22" s="114">
        <f>+'2.2.3.3.3'!J22/'2.2.3.3.3'!$P22</f>
        <v>0.78130995436693607</v>
      </c>
      <c r="K22" s="114">
        <f>+'2.2.3.3.3'!K22/'2.2.3.3.3'!$P22</f>
        <v>1.1462462017610099E-2</v>
      </c>
      <c r="L22" s="114">
        <f>+'2.2.3.3.3'!L22/'2.2.3.3.3'!$P22</f>
        <v>0</v>
      </c>
      <c r="M22" s="114"/>
      <c r="N22" s="114">
        <f>+'2.2.3.3.3'!N22/'2.2.3.3.3'!$P22</f>
        <v>9.7476993781907911E-2</v>
      </c>
      <c r="O22" s="114">
        <f>+'2.2.3.3.3'!O22/'2.2.3.3.3'!$P22</f>
        <v>1.8796992481203006E-2</v>
      </c>
      <c r="P22" s="218">
        <f t="shared" si="0"/>
        <v>1</v>
      </c>
      <c r="Q22" s="72"/>
    </row>
    <row r="23" spans="1:17" ht="17.25" customHeight="1" thickBot="1" x14ac:dyDescent="0.3">
      <c r="A23" s="68" t="s">
        <v>144</v>
      </c>
      <c r="B23" s="114"/>
      <c r="C23" s="114"/>
      <c r="D23" s="114">
        <f>+'2.2.3.3.3'!D23/'2.2.3.3.3'!$P23</f>
        <v>3.0126943746851775E-2</v>
      </c>
      <c r="E23" s="114">
        <f>+'2.2.3.3.3'!E23/'2.2.3.3.3'!$P23</f>
        <v>1.6359907084280065E-2</v>
      </c>
      <c r="F23" s="114">
        <f>+'2.2.3.3.3'!F23/'2.2.3.3.3'!$P23</f>
        <v>3.8026954256040066E-2</v>
      </c>
      <c r="G23" s="114">
        <f>+'2.2.3.3.3'!G23/'2.2.3.3.3'!$P23</f>
        <v>0</v>
      </c>
      <c r="H23" s="114">
        <f>+'2.2.3.3.3'!H23/'2.2.3.3.3'!$P23</f>
        <v>1.0849830947022819E-2</v>
      </c>
      <c r="I23" s="114"/>
      <c r="J23" s="114">
        <f>+'2.2.3.3.3'!J23/'2.2.3.3.3'!$P23</f>
        <v>0.78714363886080396</v>
      </c>
      <c r="K23" s="114">
        <f>+'2.2.3.3.3'!K23/'2.2.3.3.3'!$P23</f>
        <v>1.2784971135970777E-2</v>
      </c>
      <c r="L23" s="114">
        <f>+'2.2.3.3.3'!L23/'2.2.3.3.3'!$P23</f>
        <v>0</v>
      </c>
      <c r="M23" s="114"/>
      <c r="N23" s="114">
        <f>+'2.2.3.3.3'!N23/'2.2.3.3.3'!$P23</f>
        <v>8.9675990853382334E-2</v>
      </c>
      <c r="O23" s="114">
        <f>+'2.2.3.3.3'!O23/'2.2.3.3.3'!$P23</f>
        <v>1.5031763115648182E-2</v>
      </c>
      <c r="P23" s="218">
        <f t="shared" si="0"/>
        <v>0.99999999999999989</v>
      </c>
      <c r="Q23" s="72"/>
    </row>
    <row r="24" spans="1:17" ht="17.25" customHeight="1" thickBot="1" x14ac:dyDescent="0.3">
      <c r="A24" s="69" t="s">
        <v>145</v>
      </c>
      <c r="B24" s="114"/>
      <c r="C24" s="114"/>
      <c r="D24" s="114">
        <f>+'2.2.3.3.3'!D24/'2.2.3.3.3'!$P24</f>
        <v>2.8076125871490484E-2</v>
      </c>
      <c r="E24" s="114">
        <f>+'2.2.3.3.3'!E24/'2.2.3.3.3'!$P24</f>
        <v>1.2613964140250178E-2</v>
      </c>
      <c r="F24" s="114">
        <f>+'2.2.3.3.3'!F24/'2.2.3.3.3'!$P24</f>
        <v>3.011805887724486E-2</v>
      </c>
      <c r="G24" s="114">
        <f>+'2.2.3.3.3'!G24/'2.2.3.3.3'!$P24</f>
        <v>0</v>
      </c>
      <c r="H24" s="114">
        <f>+'2.2.3.3.3'!H24/'2.2.3.3.3'!$P24</f>
        <v>1.0499557913351016E-2</v>
      </c>
      <c r="I24" s="114"/>
      <c r="J24" s="114">
        <f>+'2.2.3.3.3'!J24/'2.2.3.3.3'!$P24</f>
        <v>0.80074393761505125</v>
      </c>
      <c r="K24" s="114">
        <f>+'2.2.3.3.3'!K24/'2.2.3.3.3'!$P24</f>
        <v>1.2284210984041397E-2</v>
      </c>
      <c r="L24" s="114">
        <f>+'2.2.3.3.3'!L24/'2.2.3.3.3'!$P24</f>
        <v>0</v>
      </c>
      <c r="M24" s="114"/>
      <c r="N24" s="114">
        <f>+'2.2.3.3.3'!N24/'2.2.3.3.3'!$P24</f>
        <v>9.2905234016031082E-2</v>
      </c>
      <c r="O24" s="114">
        <f>+'2.2.3.3.3'!O24/'2.2.3.3.3'!$P24</f>
        <v>1.2758910582539751E-2</v>
      </c>
      <c r="P24" s="218">
        <f t="shared" si="0"/>
        <v>1</v>
      </c>
      <c r="Q24" s="72"/>
    </row>
    <row r="25" spans="1:17" ht="17.25" customHeight="1" thickBot="1" x14ac:dyDescent="0.3">
      <c r="A25" s="68" t="s">
        <v>146</v>
      </c>
      <c r="B25" s="114"/>
      <c r="C25" s="114"/>
      <c r="D25" s="114">
        <f>+'2.2.3.3.3'!D25/'2.2.3.3.3'!$P25</f>
        <v>2.0500274426914857E-2</v>
      </c>
      <c r="E25" s="114">
        <f>+'2.2.3.3.3'!E25/'2.2.3.3.3'!$P25</f>
        <v>7.4893245983830223E-3</v>
      </c>
      <c r="F25" s="114">
        <f>+'2.2.3.3.3'!F25/'2.2.3.3.3'!$P25</f>
        <v>3.9375396556623421E-2</v>
      </c>
      <c r="G25" s="114">
        <f>+'2.2.3.3.3'!G25/'2.2.3.3.3'!$P25</f>
        <v>0</v>
      </c>
      <c r="H25" s="114">
        <f>+'2.2.3.3.3'!H25/'2.2.3.3.3'!$P25</f>
        <v>9.6574918547756121E-3</v>
      </c>
      <c r="I25" s="114"/>
      <c r="J25" s="114">
        <f>+'2.2.3.3.3'!J25/'2.2.3.3.3'!$P25</f>
        <v>0.81201950961272717</v>
      </c>
      <c r="K25" s="114">
        <f>+'2.2.3.3.3'!K25/'2.2.3.3.3'!$P25</f>
        <v>1.2127334088493922E-2</v>
      </c>
      <c r="L25" s="114">
        <f>+'2.2.3.3.3'!L25/'2.2.3.3.3'!$P25</f>
        <v>0</v>
      </c>
      <c r="M25" s="114"/>
      <c r="N25" s="114">
        <f>+'2.2.3.3.3'!N25/'2.2.3.3.3'!$P25</f>
        <v>8.8396607226964685E-2</v>
      </c>
      <c r="O25" s="114">
        <f>+'2.2.3.3.3'!O25/'2.2.3.3.3'!$P25</f>
        <v>1.0434061635117302E-2</v>
      </c>
      <c r="P25" s="218">
        <f t="shared" si="0"/>
        <v>1</v>
      </c>
      <c r="Q25" s="72"/>
    </row>
    <row r="26" spans="1:17" ht="17.25" customHeight="1" thickBot="1" x14ac:dyDescent="0.3">
      <c r="A26" s="69" t="s">
        <v>147</v>
      </c>
      <c r="B26" s="114"/>
      <c r="C26" s="114"/>
      <c r="D26" s="114">
        <f>+'2.2.3.3.3'!D26/'2.2.3.3.3'!$P26</f>
        <v>1.3916907370898476E-2</v>
      </c>
      <c r="E26" s="114">
        <f>+'2.2.3.3.3'!E26/'2.2.3.3.3'!$P26</f>
        <v>1.0906194122231901E-2</v>
      </c>
      <c r="F26" s="114">
        <f>+'2.2.3.3.3'!F26/'2.2.3.3.3'!$P26</f>
        <v>3.4111228279308604E-2</v>
      </c>
      <c r="G26" s="114">
        <f>+'2.2.3.3.3'!G26/'2.2.3.3.3'!$P26</f>
        <v>0</v>
      </c>
      <c r="H26" s="114">
        <f>+'2.2.3.3.3'!H26/'2.2.3.3.3'!$P26</f>
        <v>1.1909128421438724E-2</v>
      </c>
      <c r="I26" s="114"/>
      <c r="J26" s="114">
        <f>+'2.2.3.3.3'!J26/'2.2.3.3.3'!$P26</f>
        <v>0.82212912444790853</v>
      </c>
      <c r="K26" s="114">
        <f>+'2.2.3.3.3'!K26/'2.2.3.3.3'!$P26</f>
        <v>1.0665489890422264E-2</v>
      </c>
      <c r="L26" s="114">
        <f>+'2.2.3.3.3'!L26/'2.2.3.3.3'!$P26</f>
        <v>0</v>
      </c>
      <c r="M26" s="114"/>
      <c r="N26" s="114">
        <f>+'2.2.3.3.3'!N26/'2.2.3.3.3'!$P26</f>
        <v>8.5077483838430154E-2</v>
      </c>
      <c r="O26" s="114">
        <f>+'2.2.3.3.3'!O26/'2.2.3.3.3'!$P26</f>
        <v>1.1284443629361332E-2</v>
      </c>
      <c r="P26" s="218">
        <f>SUM(B26:O26)</f>
        <v>1</v>
      </c>
      <c r="Q26" s="72"/>
    </row>
    <row r="27" spans="1:17" ht="17.25" customHeight="1" thickBot="1" x14ac:dyDescent="0.3">
      <c r="A27" s="70" t="s">
        <v>148</v>
      </c>
      <c r="B27" s="114"/>
      <c r="C27" s="114"/>
      <c r="D27" s="114">
        <f>+'2.2.3.3.3'!D27/'2.2.3.3.3'!$P27</f>
        <v>1.3424803359157845E-2</v>
      </c>
      <c r="E27" s="114">
        <f>+'2.2.3.3.3'!E27/'2.2.3.3.3'!$P27</f>
        <v>1.4715132877058478E-2</v>
      </c>
      <c r="F27" s="114">
        <f>+'2.2.3.3.3'!F27/'2.2.3.3.3'!$P27</f>
        <v>3.2247485201533345E-2</v>
      </c>
      <c r="G27" s="114">
        <f>+'2.2.3.3.3'!G27/'2.2.3.3.3'!$P27</f>
        <v>0</v>
      </c>
      <c r="H27" s="114">
        <f>+'2.2.3.3.3'!H27/'2.2.3.3.3'!$P27</f>
        <v>5.605764905546087E-3</v>
      </c>
      <c r="I27" s="114"/>
      <c r="J27" s="114">
        <f>+'2.2.3.3.3'!J27/'2.2.3.3.3'!$P27</f>
        <v>0.83857977731063071</v>
      </c>
      <c r="K27" s="114">
        <f>+'2.2.3.3.3'!K27/'2.2.3.3.3'!$P27</f>
        <v>9.5896572920642943E-3</v>
      </c>
      <c r="L27" s="114">
        <f>+'2.2.3.3.3'!L27/'2.2.3.3.3'!$P27</f>
        <v>0</v>
      </c>
      <c r="M27" s="114"/>
      <c r="N27" s="114">
        <f>+'2.2.3.3.3'!N27/'2.2.3.3.3'!$P27</f>
        <v>7.5075672449851874E-2</v>
      </c>
      <c r="O27" s="114">
        <f>+'2.2.3.3.3'!O27/'2.2.3.3.3'!$P27</f>
        <v>1.0761706604157369E-2</v>
      </c>
      <c r="P27" s="218">
        <f t="shared" si="0"/>
        <v>1</v>
      </c>
      <c r="Q27" s="72"/>
    </row>
    <row r="28" spans="1:17" ht="17.25" customHeight="1" thickBot="1" x14ac:dyDescent="0.3">
      <c r="A28" s="68" t="s">
        <v>149</v>
      </c>
      <c r="B28" s="114"/>
      <c r="C28" s="114"/>
      <c r="D28" s="114">
        <f>+'2.2.3.3.3'!D28/'2.2.3.3.3'!$P28</f>
        <v>1.2073959776820981E-2</v>
      </c>
      <c r="E28" s="114">
        <f>+'2.2.3.3.3'!E28/'2.2.3.3.3'!$P28</f>
        <v>1.319858951137471E-2</v>
      </c>
      <c r="F28" s="114">
        <f>+'2.2.3.3.3'!F28/'2.2.3.3.3'!$P28</f>
        <v>4.5881131312382757E-2</v>
      </c>
      <c r="G28" s="114">
        <f>+'2.2.3.3.3'!G28/'2.2.3.3.3'!$P28</f>
        <v>0</v>
      </c>
      <c r="H28" s="114">
        <f>+'2.2.3.3.3'!H28/'2.2.3.3.3'!$P28</f>
        <v>3.5183012566392642E-3</v>
      </c>
      <c r="I28" s="114"/>
      <c r="J28" s="114">
        <f>+'2.2.3.3.3'!J28/'2.2.3.3.3'!$P28</f>
        <v>0.82545924102146073</v>
      </c>
      <c r="K28" s="114">
        <f>+'2.2.3.3.3'!K28/'2.2.3.3.3'!$P28</f>
        <v>1.270188906171823E-2</v>
      </c>
      <c r="L28" s="114">
        <f>+'2.2.3.3.3'!L28/'2.2.3.3.3'!$P28</f>
        <v>0</v>
      </c>
      <c r="M28" s="114"/>
      <c r="N28" s="114">
        <f>+'2.2.3.3.3'!N28/'2.2.3.3.3'!$P28</f>
        <v>7.569562287907107E-2</v>
      </c>
      <c r="O28" s="114">
        <f>+'2.2.3.3.3'!O28/'2.2.3.3.3'!$P28</f>
        <v>1.1471265180532389E-2</v>
      </c>
      <c r="P28" s="218">
        <f t="shared" si="0"/>
        <v>1</v>
      </c>
      <c r="Q28" s="72"/>
    </row>
    <row r="29" spans="1:17" ht="17.25" customHeight="1" thickBot="1" x14ac:dyDescent="0.3">
      <c r="A29" s="71" t="s">
        <v>150</v>
      </c>
      <c r="B29" s="114"/>
      <c r="C29" s="114"/>
      <c r="D29" s="114">
        <f>+'2.2.3.3.3'!D29/'2.2.3.3.3'!$P29</f>
        <v>1.0351780265819994E-2</v>
      </c>
      <c r="E29" s="114">
        <f>+'2.2.3.3.3'!E29/'2.2.3.3.3'!$P29</f>
        <v>1.3136065723316975E-2</v>
      </c>
      <c r="F29" s="114">
        <f>+'2.2.3.3.3'!F29/'2.2.3.3.3'!$P29</f>
        <v>3.6381246880114848E-2</v>
      </c>
      <c r="G29" s="114">
        <f>+'2.2.3.3.3'!G29/'2.2.3.3.3'!$P29</f>
        <v>0</v>
      </c>
      <c r="H29" s="114">
        <f>+'2.2.3.3.3'!H29/'2.2.3.3.3'!$P29</f>
        <v>3.4469786077043572E-3</v>
      </c>
      <c r="I29" s="114"/>
      <c r="J29" s="114">
        <f>+'2.2.3.3.3'!J29/'2.2.3.3.3'!$P29</f>
        <v>0.84042936434344662</v>
      </c>
      <c r="K29" s="114">
        <f>+'2.2.3.3.3'!K29/'2.2.3.3.3'!$P29</f>
        <v>7.7639116911057942E-3</v>
      </c>
      <c r="L29" s="114">
        <f>+'2.2.3.3.3'!L29/'2.2.3.3.3'!$P29</f>
        <v>0</v>
      </c>
      <c r="M29" s="114"/>
      <c r="N29" s="114">
        <f>+'2.2.3.3.3'!N29/'2.2.3.3.3'!$P29</f>
        <v>7.1721402922083927E-2</v>
      </c>
      <c r="O29" s="114">
        <f>+'2.2.3.3.3'!O29/'2.2.3.3.3'!$P29</f>
        <v>1.6769249566407435E-2</v>
      </c>
      <c r="P29" s="218">
        <f t="shared" si="0"/>
        <v>1</v>
      </c>
      <c r="Q29" s="72"/>
    </row>
    <row r="30" spans="1:17" ht="17.25" customHeight="1" thickBot="1" x14ac:dyDescent="0.3">
      <c r="A30" s="71" t="s">
        <v>151</v>
      </c>
      <c r="B30" s="114"/>
      <c r="C30" s="114"/>
      <c r="D30" s="114">
        <f>+'2.2.3.3.3'!D30/'2.2.3.3.3'!$P30</f>
        <v>9.3650021176041459E-3</v>
      </c>
      <c r="E30" s="114">
        <f>+'2.2.3.3.3'!E30/'2.2.3.3.3'!$P30</f>
        <v>1.0041836707331893E-2</v>
      </c>
      <c r="F30" s="114">
        <f>+'2.2.3.3.3'!F30/'2.2.3.3.3'!$P30</f>
        <v>3.2435381694581579E-2</v>
      </c>
      <c r="G30" s="114">
        <f>+'2.2.3.3.3'!G30/'2.2.3.3.3'!$P30</f>
        <v>0</v>
      </c>
      <c r="H30" s="114">
        <f>+'2.2.3.3.3'!H30/'2.2.3.3.3'!$P30</f>
        <v>4.069755611175549E-3</v>
      </c>
      <c r="I30" s="114"/>
      <c r="J30" s="114">
        <f>+'2.2.3.3.3'!J30/'2.2.3.3.3'!$P30</f>
        <v>0.85279598866630113</v>
      </c>
      <c r="K30" s="114">
        <f>+'2.2.3.3.3'!K30/'2.2.3.3.3'!$P30</f>
        <v>6.2215913467106579E-3</v>
      </c>
      <c r="L30" s="114">
        <f>+'2.2.3.3.3'!L30/'2.2.3.3.3'!$P30</f>
        <v>0</v>
      </c>
      <c r="M30" s="114"/>
      <c r="N30" s="114">
        <f>+'2.2.3.3.3'!N30/'2.2.3.3.3'!$P30</f>
        <v>7.3038800935891657E-2</v>
      </c>
      <c r="O30" s="114">
        <f>+'2.2.3.3.3'!O30/'2.2.3.3.3'!$P30</f>
        <v>1.2031642920403377E-2</v>
      </c>
      <c r="P30" s="218">
        <f t="shared" si="0"/>
        <v>1</v>
      </c>
      <c r="Q30" s="72"/>
    </row>
    <row r="31" spans="1:17" ht="17.25" customHeight="1" thickBot="1" x14ac:dyDescent="0.3">
      <c r="A31" s="71">
        <v>2015</v>
      </c>
      <c r="B31" s="114">
        <f>+'2.2.3.3.3'!B31/'2.2.3.3.3'!$P31</f>
        <v>1.7740521564620201E-4</v>
      </c>
      <c r="C31" s="114"/>
      <c r="D31" s="114">
        <f>+'2.2.3.3.3'!D31/'2.2.3.3.3'!$P31</f>
        <v>6.6680431090550343E-3</v>
      </c>
      <c r="E31" s="114">
        <f>+'2.2.3.3.3'!E31/'2.2.3.3.3'!$P31</f>
        <v>2.4836730190468283E-4</v>
      </c>
      <c r="F31" s="114">
        <f>+'2.2.3.3.3'!F31/'2.2.3.3.3'!$P31</f>
        <v>3.5596949841298318E-2</v>
      </c>
      <c r="G31" s="114">
        <f>+'2.2.3.3.3'!G31/'2.2.3.3.3'!$P31</f>
        <v>1.6902774712957581E-3</v>
      </c>
      <c r="H31" s="114">
        <f>+'2.2.3.3.3'!H31/'2.2.3.3.3'!$P31</f>
        <v>1.6468031405002187E-3</v>
      </c>
      <c r="I31" s="114"/>
      <c r="J31" s="114">
        <f>+'2.2.3.3.3'!J31/'2.2.3.3.3'!$P31</f>
        <v>0.85912911280145043</v>
      </c>
      <c r="K31" s="114">
        <f>+'2.2.3.3.3'!K31/'2.2.3.3.3'!$P31</f>
        <v>5.7242749581841185E-3</v>
      </c>
      <c r="L31" s="114">
        <f>+'2.2.3.3.3'!L31/'2.2.3.3.3'!$P31</f>
        <v>2.8581951409665878E-4</v>
      </c>
      <c r="M31" s="114"/>
      <c r="N31" s="114">
        <f>+'2.2.3.3.3'!N31/'2.2.3.3.3'!$P31</f>
        <v>8.3535232673560514E-2</v>
      </c>
      <c r="O31" s="114">
        <f>+'2.2.3.3.3'!O31/'2.2.3.3.3'!$P31</f>
        <v>5.2977139730081392E-3</v>
      </c>
      <c r="P31" s="218">
        <f t="shared" si="0"/>
        <v>1.0000000000000002</v>
      </c>
      <c r="Q31" s="72"/>
    </row>
    <row r="32" spans="1:17" ht="15.75" thickBot="1" x14ac:dyDescent="0.3">
      <c r="A32" s="71">
        <v>2016</v>
      </c>
      <c r="B32" s="114">
        <f>+'2.2.3.3.3'!B32/'2.2.3.3.3'!$P32</f>
        <v>2.1564598463476124E-4</v>
      </c>
      <c r="C32" s="114"/>
      <c r="D32" s="114">
        <f>+'2.2.3.3.3'!D32/'2.2.3.3.3'!$P32</f>
        <v>7.1224138049327448E-3</v>
      </c>
      <c r="E32" s="114">
        <f>+'2.2.3.3.3'!E32/'2.2.3.3.3'!$P32</f>
        <v>3.4934649510831323E-4</v>
      </c>
      <c r="F32" s="114">
        <f>+'2.2.3.3.3'!F32/'2.2.3.3.3'!$P32</f>
        <v>2.4852121499233059E-2</v>
      </c>
      <c r="G32" s="114">
        <f>+'2.2.3.3.3'!G32/'2.2.3.3.3'!$P32</f>
        <v>1.5095218924433287E-3</v>
      </c>
      <c r="H32" s="114">
        <f>+'2.2.3.3.3'!H32/'2.2.3.3.3'!$P32</f>
        <v>1.55804223898615E-3</v>
      </c>
      <c r="I32" s="114"/>
      <c r="J32" s="114">
        <f>+'2.2.3.3.3'!J32/'2.2.3.3.3'!$P32</f>
        <v>0.85582089510152437</v>
      </c>
      <c r="K32" s="114">
        <f>+'2.2.3.3.3'!K32/'2.2.3.3.3'!$P32</f>
        <v>4.1792191822216732E-3</v>
      </c>
      <c r="L32" s="114">
        <f>+'2.2.3.3.3'!L32/'2.2.3.3.3'!$P32</f>
        <v>0</v>
      </c>
      <c r="M32" s="114"/>
      <c r="N32" s="114">
        <f>+'2.2.3.3.3'!N32/'2.2.3.3.3'!$P32</f>
        <v>9.8748260153100745E-2</v>
      </c>
      <c r="O32" s="114">
        <f>+'2.2.3.3.3'!O32/'2.2.3.3.3'!$P32</f>
        <v>5.6445336478148757E-3</v>
      </c>
      <c r="P32" s="218">
        <f>SUM(B32:O32)</f>
        <v>1</v>
      </c>
    </row>
    <row r="33" spans="1:16" ht="15.75" thickBot="1" x14ac:dyDescent="0.3">
      <c r="A33" s="71">
        <v>2017</v>
      </c>
      <c r="B33" s="114">
        <f>+'2.2.3.3.3'!B33/'2.2.3.3.3'!$P33</f>
        <v>1.4056927745985693E-4</v>
      </c>
      <c r="C33" s="114"/>
      <c r="D33" s="114">
        <f>+'2.2.3.3.3'!D33/'2.2.3.3.3'!$P33</f>
        <v>4.6094674211622231E-3</v>
      </c>
      <c r="E33" s="114">
        <f>+'2.2.3.3.3'!E33/'2.2.3.3.3'!$P33</f>
        <v>2.5302469942774247E-4</v>
      </c>
      <c r="F33" s="114">
        <f>+'2.2.3.3.3'!F33/'2.2.3.3.3'!$P33</f>
        <v>2.198784638027082E-2</v>
      </c>
      <c r="G33" s="114">
        <f>+'2.2.3.3.3'!G33/'2.2.3.3.3'!$P33</f>
        <v>1.5663433774098343E-3</v>
      </c>
      <c r="H33" s="114">
        <f>+'2.2.3.3.3'!H33/'2.2.3.3.3'!$P33</f>
        <v>1.5814043714233905E-3</v>
      </c>
      <c r="I33" s="114"/>
      <c r="J33" s="114">
        <f>+'2.2.3.3.3'!J33/'2.2.3.3.3'!$P33</f>
        <v>0.87498330739830166</v>
      </c>
      <c r="K33" s="114">
        <f>+'2.2.3.3.3'!K33/'2.2.3.3.3'!$P33</f>
        <v>0</v>
      </c>
      <c r="L33" s="114">
        <f>+'2.2.3.3.3'!L33/'2.2.3.3.3'!$P33</f>
        <v>0</v>
      </c>
      <c r="M33" s="114"/>
      <c r="N33" s="114">
        <f>+'2.2.3.3.3'!N33/'2.2.3.3.3'!$P33</f>
        <v>8.9315509952204442E-2</v>
      </c>
      <c r="O33" s="114">
        <f>+'2.2.3.3.3'!O33/'2.2.3.3.3'!$P33</f>
        <v>5.5625271223400524E-3</v>
      </c>
      <c r="P33" s="218">
        <f>SUM(B33:O33)</f>
        <v>1</v>
      </c>
    </row>
    <row r="34" spans="1:16" ht="15.75" thickBot="1" x14ac:dyDescent="0.3">
      <c r="A34" s="235" t="s">
        <v>449</v>
      </c>
      <c r="B34" s="114">
        <f>+'2.2.3.3.3'!B34/'2.2.3.3.3'!$P34</f>
        <v>1.4362753844893725E-4</v>
      </c>
      <c r="C34" s="114"/>
      <c r="D34" s="114">
        <f>+'2.2.3.3.3'!D34/'2.2.3.3.3'!$P34</f>
        <v>5.0143246223292967E-4</v>
      </c>
      <c r="E34" s="114">
        <f>+'2.2.3.3.3'!E34/'2.2.3.3.3'!$P34</f>
        <v>4.9312121534135121E-4</v>
      </c>
      <c r="F34" s="114">
        <f>+'2.2.3.3.3'!F34/'2.2.3.3.3'!$P34</f>
        <v>2.4086338197886779E-2</v>
      </c>
      <c r="G34" s="114">
        <f>+'2.2.3.3.3'!G34/'2.2.3.3.3'!$P34</f>
        <v>1.2846685383488276E-3</v>
      </c>
      <c r="H34" s="114">
        <f>+'2.2.3.3.3'!H34/'2.2.3.3.3'!$P34</f>
        <v>1.1729582306663209E-3</v>
      </c>
      <c r="I34" s="114"/>
      <c r="J34" s="114">
        <f>+'2.2.3.3.3'!J34/'2.2.3.3.3'!$P34</f>
        <v>0.87866971863653121</v>
      </c>
      <c r="K34" s="114">
        <f>+'2.2.3.3.3'!K34/'2.2.3.3.3'!$P34</f>
        <v>0</v>
      </c>
      <c r="L34" s="114">
        <f>+'2.2.3.3.3'!L34/'2.2.3.3.3'!$P34</f>
        <v>0</v>
      </c>
      <c r="M34" s="114"/>
      <c r="N34" s="114">
        <f>+'2.2.3.3.3'!N34/'2.2.3.3.3'!$P34</f>
        <v>8.7250326273412754E-2</v>
      </c>
      <c r="O34" s="114">
        <f>+'2.2.3.3.3'!O34/'2.2.3.3.3'!$P34</f>
        <v>6.3978089071309941E-3</v>
      </c>
      <c r="P34" s="218">
        <f>SUM(B34:O34)</f>
        <v>1.0000000000000002</v>
      </c>
    </row>
    <row r="35" spans="1:16" x14ac:dyDescent="0.3">
      <c r="A35" s="235"/>
      <c r="B35" s="241"/>
      <c r="C35" s="241"/>
      <c r="D35" s="241"/>
      <c r="E35" s="241"/>
      <c r="F35" s="241"/>
      <c r="G35" s="241"/>
      <c r="H35" s="241"/>
      <c r="I35" s="241"/>
      <c r="J35" s="241"/>
      <c r="K35" s="241"/>
      <c r="L35" s="241"/>
      <c r="M35" s="241"/>
      <c r="N35" s="241"/>
      <c r="O35" s="241"/>
    </row>
    <row r="36" spans="1:16" x14ac:dyDescent="0.3">
      <c r="A36" s="163" t="s">
        <v>229</v>
      </c>
    </row>
    <row r="37" spans="1:16" ht="15" x14ac:dyDescent="0.25">
      <c r="A37" s="163" t="s">
        <v>220</v>
      </c>
      <c r="P37" s="30"/>
    </row>
    <row r="38" spans="1:16" ht="15" x14ac:dyDescent="0.25">
      <c r="A38" s="163" t="s">
        <v>428</v>
      </c>
      <c r="P38" s="30"/>
    </row>
    <row r="39" spans="1:16" ht="15" x14ac:dyDescent="0.25">
      <c r="A39" s="164" t="s">
        <v>429</v>
      </c>
      <c r="P39" s="30"/>
    </row>
    <row r="40" spans="1:16" ht="15" x14ac:dyDescent="0.25">
      <c r="A40" s="164" t="s">
        <v>430</v>
      </c>
      <c r="P40" s="30"/>
    </row>
    <row r="41" spans="1:16" ht="15" x14ac:dyDescent="0.25">
      <c r="A41" s="164" t="s">
        <v>431</v>
      </c>
      <c r="P41" s="30"/>
    </row>
    <row r="42" spans="1:16" ht="15" x14ac:dyDescent="0.25">
      <c r="A42" s="164" t="s">
        <v>432</v>
      </c>
      <c r="P42" s="30"/>
    </row>
    <row r="43" spans="1:16" ht="15" x14ac:dyDescent="0.25">
      <c r="A43" s="164" t="s">
        <v>433</v>
      </c>
      <c r="P43" s="30"/>
    </row>
    <row r="44" spans="1:16" ht="15" x14ac:dyDescent="0.25">
      <c r="A44" s="164" t="s">
        <v>434</v>
      </c>
      <c r="P44" s="30"/>
    </row>
    <row r="45" spans="1:16" ht="15" x14ac:dyDescent="0.25">
      <c r="A45" s="164" t="s">
        <v>435</v>
      </c>
      <c r="P45" s="30"/>
    </row>
    <row r="46" spans="1:16" ht="15" x14ac:dyDescent="0.25">
      <c r="A46" s="164" t="s">
        <v>436</v>
      </c>
      <c r="P46" s="30"/>
    </row>
    <row r="47" spans="1:16" x14ac:dyDescent="0.3">
      <c r="A47" s="163"/>
    </row>
    <row r="48" spans="1:16" x14ac:dyDescent="0.3">
      <c r="A48" s="163"/>
    </row>
    <row r="49" spans="1:1" x14ac:dyDescent="0.3">
      <c r="A49" s="140" t="s">
        <v>363</v>
      </c>
    </row>
  </sheetData>
  <hyperlinks>
    <hyperlink ref="A49" location="Índice!A1" display="Volver al índice"/>
  </hyperlink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82"/>
  <sheetViews>
    <sheetView zoomScale="80" zoomScaleNormal="80" workbookViewId="0"/>
  </sheetViews>
  <sheetFormatPr baseColWidth="10" defaultColWidth="11.42578125" defaultRowHeight="15" x14ac:dyDescent="0.25"/>
  <cols>
    <col min="1" max="1" width="21.28515625" style="30" customWidth="1"/>
    <col min="2" max="2" width="25.140625" style="30" customWidth="1"/>
    <col min="3" max="16384" width="11.42578125" style="30"/>
  </cols>
  <sheetData>
    <row r="1" spans="1:100" x14ac:dyDescent="0.25">
      <c r="A1" s="16" t="s">
        <v>0</v>
      </c>
      <c r="B1" s="29"/>
    </row>
    <row r="2" spans="1:100" x14ac:dyDescent="0.25">
      <c r="A2" s="16" t="s">
        <v>1</v>
      </c>
      <c r="B2" s="29"/>
    </row>
    <row r="3" spans="1:100" x14ac:dyDescent="0.25">
      <c r="A3" s="16" t="s">
        <v>2</v>
      </c>
      <c r="B3" s="29"/>
    </row>
    <row r="4" spans="1:100" x14ac:dyDescent="0.25">
      <c r="A4" s="16" t="s">
        <v>3</v>
      </c>
      <c r="B4" s="29" t="s">
        <v>4</v>
      </c>
    </row>
    <row r="5" spans="1:100" x14ac:dyDescent="0.25">
      <c r="A5" s="16" t="s">
        <v>5</v>
      </c>
      <c r="B5" s="30" t="str">
        <f>+Índice!A26</f>
        <v>2.2.3.4.1</v>
      </c>
    </row>
    <row r="6" spans="1:100" x14ac:dyDescent="0.25">
      <c r="A6" s="16" t="s">
        <v>6</v>
      </c>
      <c r="B6" s="29" t="str">
        <f>+Índice!B26</f>
        <v>Trenes Argentinos Cargas y Logística (Línea Ex San Martín). Carga transportada por mes, por categoría y por producto. En toneladas</v>
      </c>
    </row>
    <row r="7" spans="1:100" x14ac:dyDescent="0.25">
      <c r="A7" s="16" t="s">
        <v>7</v>
      </c>
      <c r="B7" s="29" t="s">
        <v>8</v>
      </c>
    </row>
    <row r="8" spans="1:100" x14ac:dyDescent="0.25">
      <c r="A8" s="166" t="s">
        <v>9</v>
      </c>
      <c r="B8" s="155" t="str">
        <f>+'2.2.3.1.1'!B8</f>
        <v>agosto 2018</v>
      </c>
    </row>
    <row r="9" spans="1:100" x14ac:dyDescent="0.25">
      <c r="A9" s="166" t="s">
        <v>10</v>
      </c>
      <c r="B9" s="155" t="str">
        <f>+'2.2.3.1.1'!B9</f>
        <v>octubre 2018</v>
      </c>
    </row>
    <row r="10" spans="1:100" x14ac:dyDescent="0.25">
      <c r="A10" s="166"/>
      <c r="B10" s="167"/>
    </row>
    <row r="11" spans="1:100" ht="15.75" thickBot="1" x14ac:dyDescent="0.3"/>
    <row r="12" spans="1:100" ht="21" x14ac:dyDescent="0.25">
      <c r="A12" s="332" t="s">
        <v>11</v>
      </c>
      <c r="B12" s="356"/>
      <c r="C12" s="344" t="s">
        <v>12</v>
      </c>
      <c r="D12" s="345"/>
      <c r="E12" s="345"/>
      <c r="F12" s="345"/>
      <c r="G12" s="345"/>
      <c r="H12" s="346"/>
      <c r="I12" s="341" t="s">
        <v>13</v>
      </c>
      <c r="J12" s="343"/>
      <c r="K12" s="343"/>
      <c r="L12" s="343"/>
      <c r="M12" s="343"/>
      <c r="N12" s="343"/>
      <c r="O12" s="338"/>
      <c r="P12" s="341" t="s">
        <v>14</v>
      </c>
      <c r="Q12" s="343"/>
      <c r="R12" s="343"/>
      <c r="S12" s="343"/>
      <c r="T12" s="338"/>
      <c r="U12" s="341" t="s">
        <v>15</v>
      </c>
      <c r="V12" s="343"/>
      <c r="W12" s="338"/>
      <c r="X12" s="341" t="s">
        <v>116</v>
      </c>
      <c r="Y12" s="343"/>
      <c r="Z12" s="343"/>
      <c r="AA12" s="343"/>
      <c r="AB12" s="343"/>
      <c r="AC12" s="343"/>
      <c r="AD12" s="343"/>
      <c r="AE12" s="343"/>
      <c r="AF12" s="343"/>
      <c r="AG12" s="343"/>
      <c r="AH12" s="343"/>
      <c r="AI12" s="342"/>
      <c r="AJ12" s="338"/>
      <c r="AK12" s="341" t="s">
        <v>16</v>
      </c>
      <c r="AL12" s="338"/>
      <c r="AM12" s="341" t="s">
        <v>17</v>
      </c>
      <c r="AN12" s="343"/>
      <c r="AO12" s="343"/>
      <c r="AP12" s="343"/>
      <c r="AQ12" s="343"/>
      <c r="AR12" s="343"/>
      <c r="AS12" s="343"/>
      <c r="AT12" s="343"/>
      <c r="AU12" s="343"/>
      <c r="AV12" s="343"/>
      <c r="AW12" s="338"/>
      <c r="AX12" s="341" t="s">
        <v>18</v>
      </c>
      <c r="AY12" s="343"/>
      <c r="AZ12" s="343"/>
      <c r="BA12" s="343"/>
      <c r="BB12" s="343"/>
      <c r="BC12" s="343"/>
      <c r="BD12" s="343"/>
      <c r="BE12" s="338"/>
      <c r="BF12" s="341" t="s">
        <v>19</v>
      </c>
      <c r="BG12" s="343"/>
      <c r="BH12" s="343"/>
      <c r="BI12" s="343"/>
      <c r="BJ12" s="343"/>
      <c r="BK12" s="343"/>
      <c r="BL12" s="343"/>
      <c r="BM12" s="343"/>
      <c r="BN12" s="343"/>
      <c r="BO12" s="343"/>
      <c r="BP12" s="343"/>
      <c r="BQ12" s="343"/>
      <c r="BR12" s="343"/>
      <c r="BS12" s="343"/>
      <c r="BT12" s="343"/>
      <c r="BU12" s="338"/>
      <c r="BV12" s="341" t="s">
        <v>20</v>
      </c>
      <c r="BW12" s="343"/>
      <c r="BX12" s="343"/>
      <c r="BY12" s="343"/>
      <c r="BZ12" s="343"/>
      <c r="CA12" s="343"/>
      <c r="CB12" s="338"/>
      <c r="CC12" s="341" t="s">
        <v>21</v>
      </c>
      <c r="CD12" s="343"/>
      <c r="CE12" s="343"/>
      <c r="CF12" s="343"/>
      <c r="CG12" s="338"/>
      <c r="CH12" s="341" t="s">
        <v>427</v>
      </c>
      <c r="CI12" s="343"/>
      <c r="CJ12" s="343"/>
      <c r="CK12" s="343"/>
      <c r="CL12" s="343"/>
      <c r="CM12" s="343"/>
      <c r="CN12" s="343"/>
      <c r="CO12" s="338"/>
      <c r="CP12" s="341" t="s">
        <v>22</v>
      </c>
      <c r="CQ12" s="343"/>
      <c r="CR12" s="343"/>
      <c r="CS12" s="338"/>
      <c r="CT12" s="337" t="s">
        <v>23</v>
      </c>
      <c r="CU12" s="338"/>
      <c r="CV12" s="330" t="s">
        <v>24</v>
      </c>
    </row>
    <row r="13" spans="1:100" ht="64.5" thickBot="1" x14ac:dyDescent="0.3">
      <c r="A13" s="181" t="s">
        <v>25</v>
      </c>
      <c r="B13" s="182" t="s">
        <v>26</v>
      </c>
      <c r="C13" s="183" t="s">
        <v>27</v>
      </c>
      <c r="D13" s="184" t="s">
        <v>28</v>
      </c>
      <c r="E13" s="185" t="s">
        <v>29</v>
      </c>
      <c r="F13" s="184" t="s">
        <v>30</v>
      </c>
      <c r="G13" s="184" t="s">
        <v>31</v>
      </c>
      <c r="H13" s="180" t="s">
        <v>32</v>
      </c>
      <c r="I13" s="186" t="s">
        <v>33</v>
      </c>
      <c r="J13" s="88" t="s">
        <v>34</v>
      </c>
      <c r="K13" s="88" t="s">
        <v>35</v>
      </c>
      <c r="L13" s="88" t="s">
        <v>36</v>
      </c>
      <c r="M13" s="88" t="s">
        <v>37</v>
      </c>
      <c r="N13" s="88" t="s">
        <v>38</v>
      </c>
      <c r="O13" s="180" t="s">
        <v>32</v>
      </c>
      <c r="P13" s="186" t="s">
        <v>39</v>
      </c>
      <c r="Q13" s="88" t="s">
        <v>40</v>
      </c>
      <c r="R13" s="88" t="s">
        <v>41</v>
      </c>
      <c r="S13" s="88" t="s">
        <v>42</v>
      </c>
      <c r="T13" s="180" t="s">
        <v>32</v>
      </c>
      <c r="U13" s="186" t="s">
        <v>43</v>
      </c>
      <c r="V13" s="88" t="s">
        <v>44</v>
      </c>
      <c r="W13" s="180" t="s">
        <v>32</v>
      </c>
      <c r="X13" s="186" t="s">
        <v>45</v>
      </c>
      <c r="Y13" s="88" t="s">
        <v>46</v>
      </c>
      <c r="Z13" s="88" t="s">
        <v>47</v>
      </c>
      <c r="AA13" s="88" t="s">
        <v>48</v>
      </c>
      <c r="AB13" s="88" t="s">
        <v>49</v>
      </c>
      <c r="AC13" s="88" t="s">
        <v>124</v>
      </c>
      <c r="AD13" s="88" t="s">
        <v>50</v>
      </c>
      <c r="AE13" s="88" t="s">
        <v>51</v>
      </c>
      <c r="AF13" s="88" t="s">
        <v>52</v>
      </c>
      <c r="AG13" s="88" t="s">
        <v>53</v>
      </c>
      <c r="AH13" s="88" t="s">
        <v>54</v>
      </c>
      <c r="AI13" s="88" t="s">
        <v>55</v>
      </c>
      <c r="AJ13" s="180" t="s">
        <v>56</v>
      </c>
      <c r="AK13" s="186" t="s">
        <v>16</v>
      </c>
      <c r="AL13" s="180" t="s">
        <v>56</v>
      </c>
      <c r="AM13" s="186" t="s">
        <v>57</v>
      </c>
      <c r="AN13" s="88" t="s">
        <v>58</v>
      </c>
      <c r="AO13" s="88" t="s">
        <v>59</v>
      </c>
      <c r="AP13" s="88" t="s">
        <v>60</v>
      </c>
      <c r="AQ13" s="88" t="s">
        <v>174</v>
      </c>
      <c r="AR13" s="88" t="s">
        <v>61</v>
      </c>
      <c r="AS13" s="88" t="s">
        <v>62</v>
      </c>
      <c r="AT13" s="88" t="s">
        <v>63</v>
      </c>
      <c r="AU13" s="88" t="s">
        <v>64</v>
      </c>
      <c r="AV13" s="88" t="s">
        <v>65</v>
      </c>
      <c r="AW13" s="180" t="s">
        <v>56</v>
      </c>
      <c r="AX13" s="186" t="s">
        <v>66</v>
      </c>
      <c r="AY13" s="88" t="s">
        <v>67</v>
      </c>
      <c r="AZ13" s="88" t="s">
        <v>68</v>
      </c>
      <c r="BA13" s="88" t="s">
        <v>69</v>
      </c>
      <c r="BB13" s="88" t="s">
        <v>70</v>
      </c>
      <c r="BC13" s="88" t="s">
        <v>71</v>
      </c>
      <c r="BD13" s="88" t="s">
        <v>72</v>
      </c>
      <c r="BE13" s="180" t="s">
        <v>56</v>
      </c>
      <c r="BF13" s="186" t="s">
        <v>73</v>
      </c>
      <c r="BG13" s="88" t="s">
        <v>74</v>
      </c>
      <c r="BH13" s="88" t="s">
        <v>75</v>
      </c>
      <c r="BI13" s="88" t="s">
        <v>76</v>
      </c>
      <c r="BJ13" s="88" t="s">
        <v>77</v>
      </c>
      <c r="BK13" s="88" t="s">
        <v>78</v>
      </c>
      <c r="BL13" s="88" t="s">
        <v>79</v>
      </c>
      <c r="BM13" s="88" t="s">
        <v>80</v>
      </c>
      <c r="BN13" s="88" t="s">
        <v>81</v>
      </c>
      <c r="BO13" s="88" t="s">
        <v>82</v>
      </c>
      <c r="BP13" s="88" t="s">
        <v>83</v>
      </c>
      <c r="BQ13" s="88" t="s">
        <v>84</v>
      </c>
      <c r="BR13" s="88" t="s">
        <v>85</v>
      </c>
      <c r="BS13" s="88" t="s">
        <v>86</v>
      </c>
      <c r="BT13" s="88" t="s">
        <v>87</v>
      </c>
      <c r="BU13" s="180" t="s">
        <v>56</v>
      </c>
      <c r="BV13" s="186" t="s">
        <v>88</v>
      </c>
      <c r="BW13" s="88" t="s">
        <v>405</v>
      </c>
      <c r="BX13" s="88" t="s">
        <v>90</v>
      </c>
      <c r="BY13" s="88" t="s">
        <v>91</v>
      </c>
      <c r="BZ13" s="88" t="s">
        <v>92</v>
      </c>
      <c r="CA13" s="88" t="s">
        <v>31</v>
      </c>
      <c r="CB13" s="180" t="s">
        <v>56</v>
      </c>
      <c r="CC13" s="186" t="s">
        <v>93</v>
      </c>
      <c r="CD13" s="88" t="s">
        <v>94</v>
      </c>
      <c r="CE13" s="88" t="s">
        <v>95</v>
      </c>
      <c r="CF13" s="88" t="s">
        <v>31</v>
      </c>
      <c r="CG13" s="180" t="s">
        <v>56</v>
      </c>
      <c r="CH13" s="186" t="s">
        <v>126</v>
      </c>
      <c r="CI13" s="88" t="s">
        <v>406</v>
      </c>
      <c r="CJ13" s="88" t="s">
        <v>128</v>
      </c>
      <c r="CK13" s="88" t="s">
        <v>129</v>
      </c>
      <c r="CL13" s="88" t="s">
        <v>97</v>
      </c>
      <c r="CM13" s="88" t="s">
        <v>96</v>
      </c>
      <c r="CN13" s="88" t="s">
        <v>31</v>
      </c>
      <c r="CO13" s="180" t="s">
        <v>56</v>
      </c>
      <c r="CP13" s="186" t="s">
        <v>98</v>
      </c>
      <c r="CQ13" s="88" t="s">
        <v>99</v>
      </c>
      <c r="CR13" s="88" t="s">
        <v>31</v>
      </c>
      <c r="CS13" s="180" t="s">
        <v>56</v>
      </c>
      <c r="CT13" s="187" t="s">
        <v>23</v>
      </c>
      <c r="CU13" s="180" t="s">
        <v>56</v>
      </c>
      <c r="CV13" s="357"/>
    </row>
    <row r="14" spans="1:100" x14ac:dyDescent="0.25">
      <c r="A14" s="358" t="s">
        <v>100</v>
      </c>
      <c r="B14" s="33" t="s">
        <v>101</v>
      </c>
      <c r="C14" s="34"/>
      <c r="D14" s="35"/>
      <c r="E14" s="52"/>
      <c r="F14" s="35"/>
      <c r="G14" s="36"/>
      <c r="H14" s="20">
        <f>SUM(C14:G14)</f>
        <v>0</v>
      </c>
      <c r="I14" s="52"/>
      <c r="J14" s="35"/>
      <c r="K14" s="35"/>
      <c r="L14" s="35"/>
      <c r="M14" s="35"/>
      <c r="N14" s="35"/>
      <c r="O14" s="20">
        <v>36004.94</v>
      </c>
      <c r="P14" s="35">
        <v>25556.61</v>
      </c>
      <c r="Q14" s="35"/>
      <c r="R14" s="35"/>
      <c r="S14" s="35">
        <v>20468.009999999998</v>
      </c>
      <c r="T14" s="20">
        <f t="shared" ref="T14:T45" si="0">SUM(P14:S14)</f>
        <v>46024.619999999995</v>
      </c>
      <c r="U14" s="52"/>
      <c r="V14" s="22"/>
      <c r="W14" s="20">
        <f>SUM(U14:V14)</f>
        <v>0</v>
      </c>
      <c r="X14" s="52"/>
      <c r="Y14" s="22"/>
      <c r="Z14" s="22"/>
      <c r="AA14" s="22"/>
      <c r="AB14" s="22"/>
      <c r="AC14" s="22"/>
      <c r="AD14" s="35"/>
      <c r="AE14" s="22"/>
      <c r="AF14" s="22"/>
      <c r="AG14" s="22"/>
      <c r="AH14" s="22"/>
      <c r="AI14" s="22"/>
      <c r="AJ14" s="20">
        <v>100046.1</v>
      </c>
      <c r="AK14" s="52"/>
      <c r="AL14" s="20">
        <f>+AK14</f>
        <v>0</v>
      </c>
      <c r="AM14" s="61"/>
      <c r="AN14" s="22"/>
      <c r="AO14" s="35"/>
      <c r="AP14" s="35"/>
      <c r="AQ14" s="22">
        <v>0</v>
      </c>
      <c r="AR14" s="22">
        <v>0</v>
      </c>
      <c r="AS14" s="22">
        <v>0</v>
      </c>
      <c r="AT14" s="22">
        <v>0</v>
      </c>
      <c r="AU14" s="35"/>
      <c r="AV14" s="35"/>
      <c r="AW14" s="20">
        <f>SUM(AM14:AV14)</f>
        <v>0</v>
      </c>
      <c r="AX14" s="52"/>
      <c r="AY14" s="35"/>
      <c r="AZ14" s="35"/>
      <c r="BA14" s="35"/>
      <c r="BB14" s="35"/>
      <c r="BC14" s="35"/>
      <c r="BD14" s="35"/>
      <c r="BE14" s="20">
        <f>SUM(AX14:BD14)</f>
        <v>0</v>
      </c>
      <c r="BF14" s="35">
        <v>0</v>
      </c>
      <c r="BG14" s="35">
        <v>0</v>
      </c>
      <c r="BH14" s="35">
        <v>0</v>
      </c>
      <c r="BI14" s="35"/>
      <c r="BJ14" s="35"/>
      <c r="BK14" s="35"/>
      <c r="BL14" s="35"/>
      <c r="BM14" s="35"/>
      <c r="BN14" s="35">
        <v>78158.8</v>
      </c>
      <c r="BO14" s="35"/>
      <c r="BP14" s="22"/>
      <c r="BQ14" s="35"/>
      <c r="BR14" s="22"/>
      <c r="BS14" s="22">
        <v>0</v>
      </c>
      <c r="BT14" s="35"/>
      <c r="BU14" s="20">
        <f>SUM(BF14:BT14)</f>
        <v>78158.8</v>
      </c>
      <c r="BV14" s="52"/>
      <c r="BW14" s="35"/>
      <c r="BX14" s="22">
        <v>0</v>
      </c>
      <c r="BY14" s="35"/>
      <c r="BZ14" s="22">
        <v>0</v>
      </c>
      <c r="CA14" s="35"/>
      <c r="CB14" s="20">
        <f>SUM(BV14:CA14)</f>
        <v>0</v>
      </c>
      <c r="CC14" s="52"/>
      <c r="CD14" s="35"/>
      <c r="CE14" s="35"/>
      <c r="CF14" s="35"/>
      <c r="CG14" s="20">
        <f>SUM(CC14:CF14)</f>
        <v>0</v>
      </c>
      <c r="CH14" s="61"/>
      <c r="CI14" s="22"/>
      <c r="CJ14" s="35"/>
      <c r="CK14" s="35"/>
      <c r="CL14" s="35">
        <v>0</v>
      </c>
      <c r="CM14" s="35">
        <v>0</v>
      </c>
      <c r="CN14" s="22">
        <v>0</v>
      </c>
      <c r="CO14" s="20">
        <f>SUM(CH14:CN14)</f>
        <v>0</v>
      </c>
      <c r="CP14" s="61"/>
      <c r="CQ14" s="35"/>
      <c r="CR14" s="35">
        <v>0</v>
      </c>
      <c r="CS14" s="20">
        <f>SUM(CP14:CR14)</f>
        <v>0</v>
      </c>
      <c r="CT14" s="52">
        <v>26734.02</v>
      </c>
      <c r="CU14" s="20">
        <f>+CT14</f>
        <v>26734.02</v>
      </c>
      <c r="CV14" s="23">
        <f>+H14+O14+T14+W14+AJ14+AL14+AW14+BE14+BU14+CB14+CG14+CO14+CS14+CU14</f>
        <v>286968.48000000004</v>
      </c>
    </row>
    <row r="15" spans="1:100" x14ac:dyDescent="0.25">
      <c r="A15" s="348"/>
      <c r="B15" s="2" t="s">
        <v>102</v>
      </c>
      <c r="C15" s="40"/>
      <c r="D15" s="41"/>
      <c r="E15" s="43"/>
      <c r="F15" s="41"/>
      <c r="G15" s="42"/>
      <c r="H15" s="7">
        <f t="shared" ref="H15:H78" si="1">SUM(C15:G15)</f>
        <v>0</v>
      </c>
      <c r="I15" s="43"/>
      <c r="J15" s="41"/>
      <c r="K15" s="41"/>
      <c r="L15" s="41"/>
      <c r="M15" s="41"/>
      <c r="N15" s="41"/>
      <c r="O15" s="7">
        <v>42869</v>
      </c>
      <c r="P15" s="41">
        <v>19693</v>
      </c>
      <c r="Q15" s="41"/>
      <c r="R15" s="41"/>
      <c r="S15" s="41">
        <v>17882.099999999999</v>
      </c>
      <c r="T15" s="7">
        <f t="shared" si="0"/>
        <v>37575.1</v>
      </c>
      <c r="U15" s="43"/>
      <c r="V15" s="9"/>
      <c r="W15" s="7">
        <f t="shared" ref="W15:W49" si="2">SUM(U15:V15)</f>
        <v>0</v>
      </c>
      <c r="X15" s="43"/>
      <c r="Y15" s="9"/>
      <c r="Z15" s="9"/>
      <c r="AA15" s="9"/>
      <c r="AB15" s="9"/>
      <c r="AC15" s="9"/>
      <c r="AD15" s="41"/>
      <c r="AE15" s="9"/>
      <c r="AF15" s="9"/>
      <c r="AG15" s="9"/>
      <c r="AH15" s="9"/>
      <c r="AI15" s="9"/>
      <c r="AJ15" s="7">
        <v>87276</v>
      </c>
      <c r="AK15" s="43"/>
      <c r="AL15" s="7">
        <f t="shared" ref="AL15:AL78" si="3">+AK15</f>
        <v>0</v>
      </c>
      <c r="AM15" s="62"/>
      <c r="AN15" s="9"/>
      <c r="AO15" s="41"/>
      <c r="AP15" s="41"/>
      <c r="AQ15" s="9">
        <v>0</v>
      </c>
      <c r="AR15" s="9">
        <v>0</v>
      </c>
      <c r="AS15" s="9">
        <v>0</v>
      </c>
      <c r="AT15" s="9">
        <v>0</v>
      </c>
      <c r="AU15" s="41"/>
      <c r="AV15" s="41"/>
      <c r="AW15" s="7">
        <f t="shared" ref="AW15:AW78" si="4">SUM(AM15:AV15)</f>
        <v>0</v>
      </c>
      <c r="AX15" s="43"/>
      <c r="AY15" s="41"/>
      <c r="AZ15" s="41"/>
      <c r="BA15" s="41"/>
      <c r="BB15" s="41"/>
      <c r="BC15" s="41"/>
      <c r="BD15" s="41"/>
      <c r="BE15" s="7">
        <f t="shared" ref="BE15:BE78" si="5">SUM(AX15:BD15)</f>
        <v>0</v>
      </c>
      <c r="BF15" s="41">
        <v>0</v>
      </c>
      <c r="BG15" s="41">
        <v>0</v>
      </c>
      <c r="BH15" s="41">
        <v>0</v>
      </c>
      <c r="BI15" s="41"/>
      <c r="BJ15" s="41"/>
      <c r="BK15" s="41"/>
      <c r="BL15" s="41"/>
      <c r="BM15" s="41"/>
      <c r="BN15" s="41">
        <v>82812</v>
      </c>
      <c r="BO15" s="41"/>
      <c r="BP15" s="9"/>
      <c r="BQ15" s="41"/>
      <c r="BR15" s="9"/>
      <c r="BS15" s="9">
        <v>0</v>
      </c>
      <c r="BT15" s="41"/>
      <c r="BU15" s="7">
        <f t="shared" ref="BU15:BU78" si="6">SUM(BF15:BT15)</f>
        <v>82812</v>
      </c>
      <c r="BV15" s="43"/>
      <c r="BW15" s="41"/>
      <c r="BX15" s="9">
        <v>0</v>
      </c>
      <c r="BY15" s="41"/>
      <c r="BZ15" s="9">
        <v>0</v>
      </c>
      <c r="CA15" s="41"/>
      <c r="CB15" s="7">
        <f t="shared" ref="CB15:CB78" si="7">SUM(BV15:CA15)</f>
        <v>0</v>
      </c>
      <c r="CC15" s="43"/>
      <c r="CD15" s="41"/>
      <c r="CE15" s="41"/>
      <c r="CF15" s="41"/>
      <c r="CG15" s="7">
        <f t="shared" ref="CG15:CG78" si="8">SUM(CC15:CF15)</f>
        <v>0</v>
      </c>
      <c r="CH15" s="62"/>
      <c r="CI15" s="9"/>
      <c r="CJ15" s="41"/>
      <c r="CK15" s="41"/>
      <c r="CL15" s="41">
        <v>0</v>
      </c>
      <c r="CM15" s="41">
        <v>0</v>
      </c>
      <c r="CN15" s="9">
        <v>0</v>
      </c>
      <c r="CO15" s="7">
        <f t="shared" ref="CO15:CO78" si="9">SUM(CH15:CN15)</f>
        <v>0</v>
      </c>
      <c r="CP15" s="62"/>
      <c r="CQ15" s="41"/>
      <c r="CR15" s="41">
        <v>0</v>
      </c>
      <c r="CS15" s="7">
        <f t="shared" ref="CS15:CS78" si="10">SUM(CP15:CR15)</f>
        <v>0</v>
      </c>
      <c r="CT15" s="43">
        <v>25202</v>
      </c>
      <c r="CU15" s="7">
        <f t="shared" ref="CU15:CU78" si="11">+CT15</f>
        <v>25202</v>
      </c>
      <c r="CV15" s="10">
        <f t="shared" ref="CV15:CV78" si="12">+H15+O15+T15+W15+AJ15+AL15+AW15+BE15+BU15+CB15+CG15+CO15+CS15+CU15</f>
        <v>275734.09999999998</v>
      </c>
    </row>
    <row r="16" spans="1:100" x14ac:dyDescent="0.25">
      <c r="A16" s="348"/>
      <c r="B16" s="2" t="s">
        <v>103</v>
      </c>
      <c r="C16" s="40"/>
      <c r="D16" s="41"/>
      <c r="E16" s="43"/>
      <c r="F16" s="41"/>
      <c r="G16" s="42"/>
      <c r="H16" s="7">
        <f t="shared" si="1"/>
        <v>0</v>
      </c>
      <c r="I16" s="43"/>
      <c r="J16" s="41"/>
      <c r="K16" s="41"/>
      <c r="L16" s="41"/>
      <c r="M16" s="41"/>
      <c r="N16" s="41"/>
      <c r="O16" s="7">
        <v>44894</v>
      </c>
      <c r="P16" s="41">
        <v>26428</v>
      </c>
      <c r="Q16" s="41"/>
      <c r="R16" s="41"/>
      <c r="S16" s="41">
        <v>23282.9</v>
      </c>
      <c r="T16" s="7">
        <f t="shared" si="0"/>
        <v>49710.9</v>
      </c>
      <c r="U16" s="43"/>
      <c r="V16" s="9"/>
      <c r="W16" s="7">
        <f t="shared" si="2"/>
        <v>0</v>
      </c>
      <c r="X16" s="43"/>
      <c r="Y16" s="9"/>
      <c r="Z16" s="9"/>
      <c r="AA16" s="9"/>
      <c r="AB16" s="9"/>
      <c r="AC16" s="9"/>
      <c r="AD16" s="41"/>
      <c r="AE16" s="9"/>
      <c r="AF16" s="9"/>
      <c r="AG16" s="9"/>
      <c r="AH16" s="9"/>
      <c r="AI16" s="9"/>
      <c r="AJ16" s="7">
        <v>112412</v>
      </c>
      <c r="AK16" s="43"/>
      <c r="AL16" s="7">
        <f t="shared" si="3"/>
        <v>0</v>
      </c>
      <c r="AM16" s="62"/>
      <c r="AN16" s="9"/>
      <c r="AO16" s="41"/>
      <c r="AP16" s="41"/>
      <c r="AQ16" s="9">
        <v>0</v>
      </c>
      <c r="AR16" s="9">
        <v>0</v>
      </c>
      <c r="AS16" s="9">
        <v>0</v>
      </c>
      <c r="AT16" s="9">
        <v>0</v>
      </c>
      <c r="AU16" s="41"/>
      <c r="AV16" s="41"/>
      <c r="AW16" s="7">
        <f t="shared" si="4"/>
        <v>0</v>
      </c>
      <c r="AX16" s="43"/>
      <c r="AY16" s="41"/>
      <c r="AZ16" s="41"/>
      <c r="BA16" s="41"/>
      <c r="BB16" s="41"/>
      <c r="BC16" s="41"/>
      <c r="BD16" s="41"/>
      <c r="BE16" s="7">
        <f t="shared" si="5"/>
        <v>0</v>
      </c>
      <c r="BF16" s="41">
        <v>0</v>
      </c>
      <c r="BG16" s="41">
        <v>0</v>
      </c>
      <c r="BH16" s="41">
        <v>0</v>
      </c>
      <c r="BI16" s="41"/>
      <c r="BJ16" s="41"/>
      <c r="BK16" s="41"/>
      <c r="BL16" s="41"/>
      <c r="BM16" s="41"/>
      <c r="BN16" s="41">
        <v>91246.48</v>
      </c>
      <c r="BO16" s="41"/>
      <c r="BP16" s="9"/>
      <c r="BQ16" s="41"/>
      <c r="BR16" s="9"/>
      <c r="BS16" s="9">
        <v>0</v>
      </c>
      <c r="BT16" s="41"/>
      <c r="BU16" s="7">
        <f t="shared" si="6"/>
        <v>91246.48</v>
      </c>
      <c r="BV16" s="43"/>
      <c r="BW16" s="41"/>
      <c r="BX16" s="9">
        <v>0</v>
      </c>
      <c r="BY16" s="41"/>
      <c r="BZ16" s="9">
        <v>0</v>
      </c>
      <c r="CA16" s="41"/>
      <c r="CB16" s="7">
        <f t="shared" si="7"/>
        <v>0</v>
      </c>
      <c r="CC16" s="43"/>
      <c r="CD16" s="41"/>
      <c r="CE16" s="41"/>
      <c r="CF16" s="41"/>
      <c r="CG16" s="7">
        <f t="shared" si="8"/>
        <v>0</v>
      </c>
      <c r="CH16" s="62"/>
      <c r="CI16" s="9"/>
      <c r="CJ16" s="41"/>
      <c r="CK16" s="41"/>
      <c r="CL16" s="41">
        <v>0</v>
      </c>
      <c r="CM16" s="41">
        <v>0</v>
      </c>
      <c r="CN16" s="9">
        <v>0</v>
      </c>
      <c r="CO16" s="7">
        <f t="shared" si="9"/>
        <v>0</v>
      </c>
      <c r="CP16" s="62"/>
      <c r="CQ16" s="41"/>
      <c r="CR16" s="41">
        <v>0</v>
      </c>
      <c r="CS16" s="7">
        <f t="shared" si="10"/>
        <v>0</v>
      </c>
      <c r="CT16" s="43">
        <v>30479</v>
      </c>
      <c r="CU16" s="7">
        <f t="shared" si="11"/>
        <v>30479</v>
      </c>
      <c r="CV16" s="10">
        <f t="shared" si="12"/>
        <v>328742.38</v>
      </c>
    </row>
    <row r="17" spans="1:100" x14ac:dyDescent="0.25">
      <c r="A17" s="348"/>
      <c r="B17" s="2" t="s">
        <v>104</v>
      </c>
      <c r="C17" s="40"/>
      <c r="D17" s="41"/>
      <c r="E17" s="43"/>
      <c r="F17" s="41"/>
      <c r="G17" s="42"/>
      <c r="H17" s="7">
        <f t="shared" si="1"/>
        <v>0</v>
      </c>
      <c r="I17" s="43"/>
      <c r="J17" s="41"/>
      <c r="K17" s="41"/>
      <c r="L17" s="41"/>
      <c r="M17" s="41"/>
      <c r="N17" s="41"/>
      <c r="O17" s="7">
        <v>49693</v>
      </c>
      <c r="P17" s="41">
        <v>27773</v>
      </c>
      <c r="Q17" s="41"/>
      <c r="R17" s="41"/>
      <c r="S17" s="41">
        <v>19134</v>
      </c>
      <c r="T17" s="7">
        <f t="shared" si="0"/>
        <v>46907</v>
      </c>
      <c r="U17" s="43"/>
      <c r="V17" s="9"/>
      <c r="W17" s="7">
        <f t="shared" si="2"/>
        <v>0</v>
      </c>
      <c r="X17" s="43"/>
      <c r="Y17" s="9"/>
      <c r="Z17" s="9"/>
      <c r="AA17" s="9"/>
      <c r="AB17" s="9"/>
      <c r="AC17" s="9"/>
      <c r="AD17" s="41"/>
      <c r="AE17" s="9"/>
      <c r="AF17" s="9"/>
      <c r="AG17" s="9"/>
      <c r="AH17" s="9"/>
      <c r="AI17" s="9"/>
      <c r="AJ17" s="7">
        <v>100850</v>
      </c>
      <c r="AK17" s="43"/>
      <c r="AL17" s="7">
        <f t="shared" si="3"/>
        <v>0</v>
      </c>
      <c r="AM17" s="62"/>
      <c r="AN17" s="9"/>
      <c r="AO17" s="41"/>
      <c r="AP17" s="41"/>
      <c r="AQ17" s="9">
        <v>0</v>
      </c>
      <c r="AR17" s="9">
        <v>0</v>
      </c>
      <c r="AS17" s="9">
        <v>0</v>
      </c>
      <c r="AT17" s="9">
        <v>0</v>
      </c>
      <c r="AU17" s="41"/>
      <c r="AV17" s="41"/>
      <c r="AW17" s="7">
        <f t="shared" si="4"/>
        <v>0</v>
      </c>
      <c r="AX17" s="43"/>
      <c r="AY17" s="41"/>
      <c r="AZ17" s="41"/>
      <c r="BA17" s="41"/>
      <c r="BB17" s="41"/>
      <c r="BC17" s="41"/>
      <c r="BD17" s="41"/>
      <c r="BE17" s="7">
        <f t="shared" si="5"/>
        <v>0</v>
      </c>
      <c r="BF17" s="41">
        <v>0</v>
      </c>
      <c r="BG17" s="41">
        <v>0</v>
      </c>
      <c r="BH17" s="41">
        <v>0</v>
      </c>
      <c r="BI17" s="41"/>
      <c r="BJ17" s="41"/>
      <c r="BK17" s="41"/>
      <c r="BL17" s="41"/>
      <c r="BM17" s="41"/>
      <c r="BN17" s="41">
        <v>95353</v>
      </c>
      <c r="BO17" s="41"/>
      <c r="BP17" s="9"/>
      <c r="BQ17" s="41"/>
      <c r="BR17" s="9"/>
      <c r="BS17" s="9">
        <v>0</v>
      </c>
      <c r="BT17" s="41"/>
      <c r="BU17" s="7">
        <f t="shared" si="6"/>
        <v>95353</v>
      </c>
      <c r="BV17" s="43"/>
      <c r="BW17" s="41"/>
      <c r="BX17" s="9">
        <v>0</v>
      </c>
      <c r="BY17" s="41"/>
      <c r="BZ17" s="9">
        <v>0</v>
      </c>
      <c r="CA17" s="41"/>
      <c r="CB17" s="7">
        <f t="shared" si="7"/>
        <v>0</v>
      </c>
      <c r="CC17" s="43"/>
      <c r="CD17" s="41"/>
      <c r="CE17" s="41"/>
      <c r="CF17" s="41"/>
      <c r="CG17" s="7">
        <f t="shared" si="8"/>
        <v>0</v>
      </c>
      <c r="CH17" s="62"/>
      <c r="CI17" s="9"/>
      <c r="CJ17" s="41"/>
      <c r="CK17" s="41"/>
      <c r="CL17" s="41">
        <v>0</v>
      </c>
      <c r="CM17" s="41">
        <v>0</v>
      </c>
      <c r="CN17" s="9">
        <v>0</v>
      </c>
      <c r="CO17" s="7">
        <f t="shared" si="9"/>
        <v>0</v>
      </c>
      <c r="CP17" s="62"/>
      <c r="CQ17" s="41"/>
      <c r="CR17" s="41">
        <v>0</v>
      </c>
      <c r="CS17" s="7">
        <f t="shared" si="10"/>
        <v>0</v>
      </c>
      <c r="CT17" s="43">
        <v>37482</v>
      </c>
      <c r="CU17" s="7">
        <f t="shared" si="11"/>
        <v>37482</v>
      </c>
      <c r="CV17" s="10">
        <f t="shared" si="12"/>
        <v>330285</v>
      </c>
    </row>
    <row r="18" spans="1:100" x14ac:dyDescent="0.25">
      <c r="A18" s="348"/>
      <c r="B18" s="2" t="s">
        <v>105</v>
      </c>
      <c r="C18" s="40"/>
      <c r="D18" s="41"/>
      <c r="E18" s="43"/>
      <c r="F18" s="41"/>
      <c r="G18" s="42"/>
      <c r="H18" s="7">
        <f t="shared" si="1"/>
        <v>0</v>
      </c>
      <c r="I18" s="43"/>
      <c r="J18" s="41"/>
      <c r="K18" s="41"/>
      <c r="L18" s="41"/>
      <c r="M18" s="41"/>
      <c r="N18" s="41"/>
      <c r="O18" s="7">
        <v>46328</v>
      </c>
      <c r="P18" s="41">
        <v>29527</v>
      </c>
      <c r="Q18" s="41"/>
      <c r="R18" s="41"/>
      <c r="S18" s="41">
        <v>18219</v>
      </c>
      <c r="T18" s="7">
        <f t="shared" si="0"/>
        <v>47746</v>
      </c>
      <c r="U18" s="43"/>
      <c r="V18" s="9"/>
      <c r="W18" s="7">
        <f t="shared" si="2"/>
        <v>0</v>
      </c>
      <c r="X18" s="43"/>
      <c r="Y18" s="9"/>
      <c r="Z18" s="9"/>
      <c r="AA18" s="9"/>
      <c r="AB18" s="9"/>
      <c r="AC18" s="9"/>
      <c r="AD18" s="41"/>
      <c r="AE18" s="9"/>
      <c r="AF18" s="9"/>
      <c r="AG18" s="9"/>
      <c r="AH18" s="9"/>
      <c r="AI18" s="9"/>
      <c r="AJ18" s="7">
        <v>101207</v>
      </c>
      <c r="AK18" s="43"/>
      <c r="AL18" s="7">
        <f t="shared" si="3"/>
        <v>0</v>
      </c>
      <c r="AM18" s="62"/>
      <c r="AN18" s="9"/>
      <c r="AO18" s="41"/>
      <c r="AP18" s="41"/>
      <c r="AQ18" s="9">
        <v>0</v>
      </c>
      <c r="AR18" s="9">
        <v>0</v>
      </c>
      <c r="AS18" s="9">
        <v>0</v>
      </c>
      <c r="AT18" s="9">
        <v>0</v>
      </c>
      <c r="AU18" s="41"/>
      <c r="AV18" s="41"/>
      <c r="AW18" s="7">
        <f t="shared" si="4"/>
        <v>0</v>
      </c>
      <c r="AX18" s="43"/>
      <c r="AY18" s="41"/>
      <c r="AZ18" s="41"/>
      <c r="BA18" s="41"/>
      <c r="BB18" s="41"/>
      <c r="BC18" s="41"/>
      <c r="BD18" s="41"/>
      <c r="BE18" s="7">
        <f t="shared" si="5"/>
        <v>0</v>
      </c>
      <c r="BF18" s="41">
        <v>0</v>
      </c>
      <c r="BG18" s="41">
        <v>0</v>
      </c>
      <c r="BH18" s="41">
        <v>0</v>
      </c>
      <c r="BI18" s="41"/>
      <c r="BJ18" s="41"/>
      <c r="BK18" s="41"/>
      <c r="BL18" s="41"/>
      <c r="BM18" s="41"/>
      <c r="BN18" s="41">
        <v>95670</v>
      </c>
      <c r="BO18" s="41"/>
      <c r="BP18" s="9"/>
      <c r="BQ18" s="41"/>
      <c r="BR18" s="9"/>
      <c r="BS18" s="9">
        <v>0</v>
      </c>
      <c r="BT18" s="41"/>
      <c r="BU18" s="7">
        <f t="shared" si="6"/>
        <v>95670</v>
      </c>
      <c r="BV18" s="43"/>
      <c r="BW18" s="41"/>
      <c r="BX18" s="9">
        <v>0</v>
      </c>
      <c r="BY18" s="41"/>
      <c r="BZ18" s="9">
        <v>0</v>
      </c>
      <c r="CA18" s="41"/>
      <c r="CB18" s="7">
        <f t="shared" si="7"/>
        <v>0</v>
      </c>
      <c r="CC18" s="43"/>
      <c r="CD18" s="41"/>
      <c r="CE18" s="41"/>
      <c r="CF18" s="41"/>
      <c r="CG18" s="7">
        <f t="shared" si="8"/>
        <v>0</v>
      </c>
      <c r="CH18" s="62"/>
      <c r="CI18" s="9"/>
      <c r="CJ18" s="41"/>
      <c r="CK18" s="41"/>
      <c r="CL18" s="41">
        <v>0</v>
      </c>
      <c r="CM18" s="41">
        <v>0</v>
      </c>
      <c r="CN18" s="9">
        <v>0</v>
      </c>
      <c r="CO18" s="7">
        <f t="shared" si="9"/>
        <v>0</v>
      </c>
      <c r="CP18" s="62"/>
      <c r="CQ18" s="41"/>
      <c r="CR18" s="41">
        <v>0</v>
      </c>
      <c r="CS18" s="7">
        <f t="shared" si="10"/>
        <v>0</v>
      </c>
      <c r="CT18" s="43">
        <v>43106</v>
      </c>
      <c r="CU18" s="7">
        <f t="shared" si="11"/>
        <v>43106</v>
      </c>
      <c r="CV18" s="10">
        <f t="shared" si="12"/>
        <v>334057</v>
      </c>
    </row>
    <row r="19" spans="1:100" x14ac:dyDescent="0.25">
      <c r="A19" s="348"/>
      <c r="B19" s="2" t="s">
        <v>106</v>
      </c>
      <c r="C19" s="40"/>
      <c r="D19" s="41"/>
      <c r="E19" s="43"/>
      <c r="F19" s="41"/>
      <c r="G19" s="42"/>
      <c r="H19" s="7">
        <f t="shared" si="1"/>
        <v>0</v>
      </c>
      <c r="I19" s="43"/>
      <c r="J19" s="41"/>
      <c r="K19" s="41"/>
      <c r="L19" s="41"/>
      <c r="M19" s="41"/>
      <c r="N19" s="41"/>
      <c r="O19" s="7">
        <v>41978</v>
      </c>
      <c r="P19" s="41">
        <v>29067</v>
      </c>
      <c r="Q19" s="41"/>
      <c r="R19" s="41"/>
      <c r="S19" s="41">
        <v>15796</v>
      </c>
      <c r="T19" s="7">
        <f t="shared" si="0"/>
        <v>44863</v>
      </c>
      <c r="U19" s="43"/>
      <c r="V19" s="9"/>
      <c r="W19" s="7">
        <f t="shared" si="2"/>
        <v>0</v>
      </c>
      <c r="X19" s="43"/>
      <c r="Y19" s="9"/>
      <c r="Z19" s="9"/>
      <c r="AA19" s="9"/>
      <c r="AB19" s="9"/>
      <c r="AC19" s="9"/>
      <c r="AD19" s="41"/>
      <c r="AE19" s="9"/>
      <c r="AF19" s="9"/>
      <c r="AG19" s="9"/>
      <c r="AH19" s="9"/>
      <c r="AI19" s="9"/>
      <c r="AJ19" s="7">
        <v>76428</v>
      </c>
      <c r="AK19" s="43"/>
      <c r="AL19" s="7">
        <f t="shared" si="3"/>
        <v>0</v>
      </c>
      <c r="AM19" s="62"/>
      <c r="AN19" s="9"/>
      <c r="AO19" s="41"/>
      <c r="AP19" s="41"/>
      <c r="AQ19" s="9">
        <v>0</v>
      </c>
      <c r="AR19" s="9">
        <v>0</v>
      </c>
      <c r="AS19" s="9">
        <v>0</v>
      </c>
      <c r="AT19" s="9">
        <v>0</v>
      </c>
      <c r="AU19" s="41"/>
      <c r="AV19" s="41"/>
      <c r="AW19" s="7">
        <f t="shared" si="4"/>
        <v>0</v>
      </c>
      <c r="AX19" s="43"/>
      <c r="AY19" s="41"/>
      <c r="AZ19" s="41"/>
      <c r="BA19" s="41"/>
      <c r="BB19" s="41"/>
      <c r="BC19" s="41"/>
      <c r="BD19" s="41"/>
      <c r="BE19" s="7">
        <f t="shared" si="5"/>
        <v>0</v>
      </c>
      <c r="BF19" s="41">
        <v>0</v>
      </c>
      <c r="BG19" s="41">
        <v>0</v>
      </c>
      <c r="BH19" s="41">
        <v>0</v>
      </c>
      <c r="BI19" s="41"/>
      <c r="BJ19" s="41"/>
      <c r="BK19" s="41"/>
      <c r="BL19" s="41"/>
      <c r="BM19" s="41"/>
      <c r="BN19" s="41">
        <v>91884</v>
      </c>
      <c r="BO19" s="41"/>
      <c r="BP19" s="9"/>
      <c r="BQ19" s="41"/>
      <c r="BR19" s="9"/>
      <c r="BS19" s="9">
        <v>0</v>
      </c>
      <c r="BT19" s="41"/>
      <c r="BU19" s="7">
        <f t="shared" si="6"/>
        <v>91884</v>
      </c>
      <c r="BV19" s="43"/>
      <c r="BW19" s="41"/>
      <c r="BX19" s="9">
        <v>0</v>
      </c>
      <c r="BY19" s="41"/>
      <c r="BZ19" s="9">
        <v>0</v>
      </c>
      <c r="CA19" s="41"/>
      <c r="CB19" s="7">
        <f t="shared" si="7"/>
        <v>0</v>
      </c>
      <c r="CC19" s="43"/>
      <c r="CD19" s="41"/>
      <c r="CE19" s="41"/>
      <c r="CF19" s="41"/>
      <c r="CG19" s="7">
        <f t="shared" si="8"/>
        <v>0</v>
      </c>
      <c r="CH19" s="62"/>
      <c r="CI19" s="9"/>
      <c r="CJ19" s="41"/>
      <c r="CK19" s="41"/>
      <c r="CL19" s="41">
        <v>0</v>
      </c>
      <c r="CM19" s="41">
        <v>0</v>
      </c>
      <c r="CN19" s="9">
        <v>0</v>
      </c>
      <c r="CO19" s="7">
        <f t="shared" si="9"/>
        <v>0</v>
      </c>
      <c r="CP19" s="62"/>
      <c r="CQ19" s="41"/>
      <c r="CR19" s="41">
        <v>0</v>
      </c>
      <c r="CS19" s="7">
        <f t="shared" si="10"/>
        <v>0</v>
      </c>
      <c r="CT19" s="43">
        <v>48699</v>
      </c>
      <c r="CU19" s="7">
        <f t="shared" si="11"/>
        <v>48699</v>
      </c>
      <c r="CV19" s="10">
        <f t="shared" si="12"/>
        <v>303852</v>
      </c>
    </row>
    <row r="20" spans="1:100" x14ac:dyDescent="0.25">
      <c r="A20" s="348"/>
      <c r="B20" s="2" t="s">
        <v>107</v>
      </c>
      <c r="C20" s="40"/>
      <c r="D20" s="41"/>
      <c r="E20" s="43"/>
      <c r="F20" s="41"/>
      <c r="G20" s="42"/>
      <c r="H20" s="7">
        <f t="shared" si="1"/>
        <v>0</v>
      </c>
      <c r="I20" s="43"/>
      <c r="J20" s="41"/>
      <c r="K20" s="41"/>
      <c r="L20" s="41"/>
      <c r="M20" s="41"/>
      <c r="N20" s="41"/>
      <c r="O20" s="7">
        <v>46930</v>
      </c>
      <c r="P20" s="41">
        <v>34258</v>
      </c>
      <c r="Q20" s="41"/>
      <c r="R20" s="41"/>
      <c r="S20" s="41">
        <v>18372</v>
      </c>
      <c r="T20" s="7">
        <f t="shared" si="0"/>
        <v>52630</v>
      </c>
      <c r="U20" s="43"/>
      <c r="V20" s="9"/>
      <c r="W20" s="7">
        <f t="shared" si="2"/>
        <v>0</v>
      </c>
      <c r="X20" s="43"/>
      <c r="Y20" s="9"/>
      <c r="Z20" s="9"/>
      <c r="AA20" s="9"/>
      <c r="AB20" s="9"/>
      <c r="AC20" s="9"/>
      <c r="AD20" s="41"/>
      <c r="AE20" s="9"/>
      <c r="AF20" s="9"/>
      <c r="AG20" s="9"/>
      <c r="AH20" s="9"/>
      <c r="AI20" s="9"/>
      <c r="AJ20" s="7">
        <v>62661</v>
      </c>
      <c r="AK20" s="43"/>
      <c r="AL20" s="7">
        <f t="shared" si="3"/>
        <v>0</v>
      </c>
      <c r="AM20" s="62"/>
      <c r="AN20" s="9"/>
      <c r="AO20" s="41"/>
      <c r="AP20" s="41"/>
      <c r="AQ20" s="9">
        <v>0</v>
      </c>
      <c r="AR20" s="9">
        <v>0</v>
      </c>
      <c r="AS20" s="9">
        <v>0</v>
      </c>
      <c r="AT20" s="9">
        <v>0</v>
      </c>
      <c r="AU20" s="41"/>
      <c r="AV20" s="41"/>
      <c r="AW20" s="7">
        <f t="shared" si="4"/>
        <v>0</v>
      </c>
      <c r="AX20" s="43"/>
      <c r="AY20" s="41"/>
      <c r="AZ20" s="41"/>
      <c r="BA20" s="41"/>
      <c r="BB20" s="41"/>
      <c r="BC20" s="41"/>
      <c r="BD20" s="41"/>
      <c r="BE20" s="7">
        <f t="shared" si="5"/>
        <v>0</v>
      </c>
      <c r="BF20" s="41">
        <v>0</v>
      </c>
      <c r="BG20" s="41">
        <v>0</v>
      </c>
      <c r="BH20" s="41">
        <v>0</v>
      </c>
      <c r="BI20" s="41"/>
      <c r="BJ20" s="41"/>
      <c r="BK20" s="41"/>
      <c r="BL20" s="41"/>
      <c r="BM20" s="41"/>
      <c r="BN20" s="41">
        <v>100193</v>
      </c>
      <c r="BO20" s="41"/>
      <c r="BP20" s="9"/>
      <c r="BQ20" s="41"/>
      <c r="BR20" s="9"/>
      <c r="BS20" s="9">
        <v>0</v>
      </c>
      <c r="BT20" s="41"/>
      <c r="BU20" s="7">
        <f t="shared" si="6"/>
        <v>100193</v>
      </c>
      <c r="BV20" s="43"/>
      <c r="BW20" s="41"/>
      <c r="BX20" s="9">
        <v>0</v>
      </c>
      <c r="BY20" s="41"/>
      <c r="BZ20" s="9">
        <v>0</v>
      </c>
      <c r="CA20" s="41"/>
      <c r="CB20" s="7">
        <f t="shared" si="7"/>
        <v>0</v>
      </c>
      <c r="CC20" s="43"/>
      <c r="CD20" s="41"/>
      <c r="CE20" s="41"/>
      <c r="CF20" s="41"/>
      <c r="CG20" s="7">
        <f t="shared" si="8"/>
        <v>0</v>
      </c>
      <c r="CH20" s="62"/>
      <c r="CI20" s="9"/>
      <c r="CJ20" s="41"/>
      <c r="CK20" s="41"/>
      <c r="CL20" s="41">
        <v>0</v>
      </c>
      <c r="CM20" s="41">
        <v>0</v>
      </c>
      <c r="CN20" s="9">
        <v>0</v>
      </c>
      <c r="CO20" s="7">
        <f t="shared" si="9"/>
        <v>0</v>
      </c>
      <c r="CP20" s="62"/>
      <c r="CQ20" s="41"/>
      <c r="CR20" s="41">
        <v>0</v>
      </c>
      <c r="CS20" s="7">
        <f t="shared" si="10"/>
        <v>0</v>
      </c>
      <c r="CT20" s="43">
        <v>52080</v>
      </c>
      <c r="CU20" s="7">
        <f t="shared" si="11"/>
        <v>52080</v>
      </c>
      <c r="CV20" s="10">
        <f t="shared" si="12"/>
        <v>314494</v>
      </c>
    </row>
    <row r="21" spans="1:100" x14ac:dyDescent="0.25">
      <c r="A21" s="348"/>
      <c r="B21" s="2" t="s">
        <v>108</v>
      </c>
      <c r="C21" s="40"/>
      <c r="D21" s="41"/>
      <c r="E21" s="43"/>
      <c r="F21" s="41"/>
      <c r="G21" s="42"/>
      <c r="H21" s="7">
        <f t="shared" si="1"/>
        <v>0</v>
      </c>
      <c r="I21" s="43"/>
      <c r="J21" s="41"/>
      <c r="K21" s="41"/>
      <c r="L21" s="41"/>
      <c r="M21" s="41"/>
      <c r="N21" s="41"/>
      <c r="O21" s="7">
        <v>39381</v>
      </c>
      <c r="P21" s="41">
        <v>26670</v>
      </c>
      <c r="Q21" s="41"/>
      <c r="R21" s="41"/>
      <c r="S21" s="41">
        <v>13062</v>
      </c>
      <c r="T21" s="7">
        <f t="shared" si="0"/>
        <v>39732</v>
      </c>
      <c r="U21" s="43"/>
      <c r="V21" s="9"/>
      <c r="W21" s="7">
        <f t="shared" si="2"/>
        <v>0</v>
      </c>
      <c r="X21" s="43"/>
      <c r="Y21" s="9"/>
      <c r="Z21" s="9"/>
      <c r="AA21" s="9"/>
      <c r="AB21" s="9"/>
      <c r="AC21" s="9"/>
      <c r="AD21" s="41"/>
      <c r="AE21" s="9"/>
      <c r="AF21" s="9"/>
      <c r="AG21" s="9"/>
      <c r="AH21" s="9"/>
      <c r="AI21" s="9"/>
      <c r="AJ21" s="7">
        <v>53754</v>
      </c>
      <c r="AK21" s="43"/>
      <c r="AL21" s="7">
        <f t="shared" si="3"/>
        <v>0</v>
      </c>
      <c r="AM21" s="62"/>
      <c r="AN21" s="9"/>
      <c r="AO21" s="41"/>
      <c r="AP21" s="41"/>
      <c r="AQ21" s="9">
        <v>0</v>
      </c>
      <c r="AR21" s="9">
        <v>0</v>
      </c>
      <c r="AS21" s="9">
        <v>0</v>
      </c>
      <c r="AT21" s="9">
        <v>0</v>
      </c>
      <c r="AU21" s="41"/>
      <c r="AV21" s="41"/>
      <c r="AW21" s="7">
        <f t="shared" si="4"/>
        <v>0</v>
      </c>
      <c r="AX21" s="43"/>
      <c r="AY21" s="41"/>
      <c r="AZ21" s="41"/>
      <c r="BA21" s="41"/>
      <c r="BB21" s="41"/>
      <c r="BC21" s="41"/>
      <c r="BD21" s="41"/>
      <c r="BE21" s="7">
        <f t="shared" si="5"/>
        <v>0</v>
      </c>
      <c r="BF21" s="41">
        <v>0</v>
      </c>
      <c r="BG21" s="41">
        <v>0</v>
      </c>
      <c r="BH21" s="41">
        <v>0</v>
      </c>
      <c r="BI21" s="41"/>
      <c r="BJ21" s="41"/>
      <c r="BK21" s="41"/>
      <c r="BL21" s="41"/>
      <c r="BM21" s="41"/>
      <c r="BN21" s="41">
        <v>102983</v>
      </c>
      <c r="BO21" s="41"/>
      <c r="BP21" s="9"/>
      <c r="BQ21" s="41"/>
      <c r="BR21" s="9"/>
      <c r="BS21" s="9">
        <v>0</v>
      </c>
      <c r="BT21" s="41"/>
      <c r="BU21" s="7">
        <f t="shared" si="6"/>
        <v>102983</v>
      </c>
      <c r="BV21" s="43"/>
      <c r="BW21" s="41"/>
      <c r="BX21" s="9">
        <v>0</v>
      </c>
      <c r="BY21" s="41"/>
      <c r="BZ21" s="9">
        <v>0</v>
      </c>
      <c r="CA21" s="41"/>
      <c r="CB21" s="7">
        <f t="shared" si="7"/>
        <v>0</v>
      </c>
      <c r="CC21" s="43"/>
      <c r="CD21" s="41"/>
      <c r="CE21" s="41"/>
      <c r="CF21" s="41"/>
      <c r="CG21" s="7">
        <f t="shared" si="8"/>
        <v>0</v>
      </c>
      <c r="CH21" s="62"/>
      <c r="CI21" s="9"/>
      <c r="CJ21" s="41"/>
      <c r="CK21" s="41"/>
      <c r="CL21" s="41">
        <v>0</v>
      </c>
      <c r="CM21" s="41">
        <v>0</v>
      </c>
      <c r="CN21" s="9">
        <v>0</v>
      </c>
      <c r="CO21" s="7">
        <f t="shared" si="9"/>
        <v>0</v>
      </c>
      <c r="CP21" s="62"/>
      <c r="CQ21" s="41"/>
      <c r="CR21" s="41">
        <v>0</v>
      </c>
      <c r="CS21" s="7">
        <f t="shared" si="10"/>
        <v>0</v>
      </c>
      <c r="CT21" s="43">
        <v>48821</v>
      </c>
      <c r="CU21" s="7">
        <f t="shared" si="11"/>
        <v>48821</v>
      </c>
      <c r="CV21" s="10">
        <f t="shared" si="12"/>
        <v>284671</v>
      </c>
    </row>
    <row r="22" spans="1:100" x14ac:dyDescent="0.25">
      <c r="A22" s="348"/>
      <c r="B22" s="2" t="s">
        <v>109</v>
      </c>
      <c r="C22" s="40"/>
      <c r="D22" s="41"/>
      <c r="E22" s="43"/>
      <c r="F22" s="41"/>
      <c r="G22" s="42"/>
      <c r="H22" s="7">
        <f t="shared" si="1"/>
        <v>0</v>
      </c>
      <c r="I22" s="43"/>
      <c r="J22" s="41"/>
      <c r="K22" s="41"/>
      <c r="L22" s="41"/>
      <c r="M22" s="41"/>
      <c r="N22" s="41"/>
      <c r="O22" s="7">
        <v>47441</v>
      </c>
      <c r="P22" s="41">
        <v>33164</v>
      </c>
      <c r="Q22" s="41"/>
      <c r="R22" s="41"/>
      <c r="S22" s="41">
        <v>0</v>
      </c>
      <c r="T22" s="7">
        <f t="shared" si="0"/>
        <v>33164</v>
      </c>
      <c r="U22" s="43"/>
      <c r="V22" s="9"/>
      <c r="W22" s="7">
        <f t="shared" si="2"/>
        <v>0</v>
      </c>
      <c r="X22" s="43"/>
      <c r="Y22" s="9"/>
      <c r="Z22" s="9"/>
      <c r="AA22" s="9"/>
      <c r="AB22" s="9"/>
      <c r="AC22" s="9"/>
      <c r="AD22" s="41"/>
      <c r="AE22" s="9"/>
      <c r="AF22" s="9"/>
      <c r="AG22" s="9"/>
      <c r="AH22" s="9"/>
      <c r="AI22" s="9"/>
      <c r="AJ22" s="7">
        <v>40862</v>
      </c>
      <c r="AK22" s="43"/>
      <c r="AL22" s="7">
        <f t="shared" si="3"/>
        <v>0</v>
      </c>
      <c r="AM22" s="62"/>
      <c r="AN22" s="9"/>
      <c r="AO22" s="41"/>
      <c r="AP22" s="41"/>
      <c r="AQ22" s="9">
        <v>0</v>
      </c>
      <c r="AR22" s="9">
        <v>0</v>
      </c>
      <c r="AS22" s="9">
        <v>0</v>
      </c>
      <c r="AT22" s="9">
        <v>0</v>
      </c>
      <c r="AU22" s="41"/>
      <c r="AV22" s="41"/>
      <c r="AW22" s="7">
        <f t="shared" si="4"/>
        <v>0</v>
      </c>
      <c r="AX22" s="43"/>
      <c r="AY22" s="41"/>
      <c r="AZ22" s="41"/>
      <c r="BA22" s="41"/>
      <c r="BB22" s="41"/>
      <c r="BC22" s="41"/>
      <c r="BD22" s="41"/>
      <c r="BE22" s="7">
        <f t="shared" si="5"/>
        <v>0</v>
      </c>
      <c r="BF22" s="41">
        <v>0</v>
      </c>
      <c r="BG22" s="41">
        <v>0</v>
      </c>
      <c r="BH22" s="41">
        <v>0</v>
      </c>
      <c r="BI22" s="41"/>
      <c r="BJ22" s="41"/>
      <c r="BK22" s="41"/>
      <c r="BL22" s="41"/>
      <c r="BM22" s="41"/>
      <c r="BN22" s="41">
        <v>108030</v>
      </c>
      <c r="BO22" s="41"/>
      <c r="BP22" s="9"/>
      <c r="BQ22" s="41"/>
      <c r="BR22" s="9"/>
      <c r="BS22" s="9">
        <v>0</v>
      </c>
      <c r="BT22" s="41"/>
      <c r="BU22" s="7">
        <f t="shared" si="6"/>
        <v>108030</v>
      </c>
      <c r="BV22" s="43"/>
      <c r="BW22" s="41"/>
      <c r="BX22" s="9">
        <v>0</v>
      </c>
      <c r="BY22" s="41"/>
      <c r="BZ22" s="9">
        <v>0</v>
      </c>
      <c r="CA22" s="41"/>
      <c r="CB22" s="7">
        <f t="shared" si="7"/>
        <v>0</v>
      </c>
      <c r="CC22" s="43"/>
      <c r="CD22" s="41"/>
      <c r="CE22" s="41"/>
      <c r="CF22" s="41"/>
      <c r="CG22" s="7">
        <f t="shared" si="8"/>
        <v>0</v>
      </c>
      <c r="CH22" s="62"/>
      <c r="CI22" s="9"/>
      <c r="CJ22" s="41"/>
      <c r="CK22" s="41"/>
      <c r="CL22" s="41">
        <v>0</v>
      </c>
      <c r="CM22" s="41">
        <v>0</v>
      </c>
      <c r="CN22" s="9">
        <v>0</v>
      </c>
      <c r="CO22" s="7">
        <f t="shared" si="9"/>
        <v>0</v>
      </c>
      <c r="CP22" s="62"/>
      <c r="CQ22" s="41"/>
      <c r="CR22" s="41">
        <v>0</v>
      </c>
      <c r="CS22" s="7">
        <f t="shared" si="10"/>
        <v>0</v>
      </c>
      <c r="CT22" s="43">
        <v>50936</v>
      </c>
      <c r="CU22" s="7">
        <f t="shared" si="11"/>
        <v>50936</v>
      </c>
      <c r="CV22" s="10">
        <f t="shared" si="12"/>
        <v>280433</v>
      </c>
    </row>
    <row r="23" spans="1:100" x14ac:dyDescent="0.25">
      <c r="A23" s="348"/>
      <c r="B23" s="2" t="s">
        <v>110</v>
      </c>
      <c r="C23" s="40"/>
      <c r="D23" s="41"/>
      <c r="E23" s="43"/>
      <c r="F23" s="41"/>
      <c r="G23" s="42"/>
      <c r="H23" s="7">
        <f t="shared" si="1"/>
        <v>0</v>
      </c>
      <c r="I23" s="43"/>
      <c r="J23" s="41"/>
      <c r="K23" s="41"/>
      <c r="L23" s="41"/>
      <c r="M23" s="41"/>
      <c r="N23" s="41"/>
      <c r="O23" s="7">
        <v>56584</v>
      </c>
      <c r="P23" s="41">
        <v>30801</v>
      </c>
      <c r="Q23" s="41"/>
      <c r="R23" s="41"/>
      <c r="S23" s="41">
        <v>14720</v>
      </c>
      <c r="T23" s="7">
        <f t="shared" si="0"/>
        <v>45521</v>
      </c>
      <c r="U23" s="43"/>
      <c r="V23" s="9"/>
      <c r="W23" s="7">
        <f t="shared" si="2"/>
        <v>0</v>
      </c>
      <c r="X23" s="43"/>
      <c r="Y23" s="9"/>
      <c r="Z23" s="9"/>
      <c r="AA23" s="9"/>
      <c r="AB23" s="9"/>
      <c r="AC23" s="9"/>
      <c r="AD23" s="41"/>
      <c r="AE23" s="9"/>
      <c r="AF23" s="9"/>
      <c r="AG23" s="9"/>
      <c r="AH23" s="9"/>
      <c r="AI23" s="9"/>
      <c r="AJ23" s="7">
        <v>52931</v>
      </c>
      <c r="AK23" s="43"/>
      <c r="AL23" s="7">
        <f t="shared" si="3"/>
        <v>0</v>
      </c>
      <c r="AM23" s="62"/>
      <c r="AN23" s="9"/>
      <c r="AO23" s="41"/>
      <c r="AP23" s="41"/>
      <c r="AQ23" s="9">
        <v>0</v>
      </c>
      <c r="AR23" s="9">
        <v>0</v>
      </c>
      <c r="AS23" s="9">
        <v>0</v>
      </c>
      <c r="AT23" s="9">
        <v>0</v>
      </c>
      <c r="AU23" s="41"/>
      <c r="AV23" s="41"/>
      <c r="AW23" s="7">
        <f t="shared" si="4"/>
        <v>0</v>
      </c>
      <c r="AX23" s="43"/>
      <c r="AY23" s="41"/>
      <c r="AZ23" s="41"/>
      <c r="BA23" s="41"/>
      <c r="BB23" s="41"/>
      <c r="BC23" s="41"/>
      <c r="BD23" s="41"/>
      <c r="BE23" s="7">
        <f t="shared" si="5"/>
        <v>0</v>
      </c>
      <c r="BF23" s="41">
        <v>0</v>
      </c>
      <c r="BG23" s="41">
        <v>0</v>
      </c>
      <c r="BH23" s="41">
        <v>0</v>
      </c>
      <c r="BI23" s="41"/>
      <c r="BJ23" s="41"/>
      <c r="BK23" s="41"/>
      <c r="BL23" s="41"/>
      <c r="BM23" s="41"/>
      <c r="BN23" s="41">
        <v>96934</v>
      </c>
      <c r="BO23" s="41"/>
      <c r="BP23" s="9"/>
      <c r="BQ23" s="41"/>
      <c r="BR23" s="9"/>
      <c r="BS23" s="9">
        <v>0</v>
      </c>
      <c r="BT23" s="41"/>
      <c r="BU23" s="7">
        <f t="shared" si="6"/>
        <v>96934</v>
      </c>
      <c r="BV23" s="43"/>
      <c r="BW23" s="41"/>
      <c r="BX23" s="9">
        <v>0</v>
      </c>
      <c r="BY23" s="41"/>
      <c r="BZ23" s="9">
        <v>0</v>
      </c>
      <c r="CA23" s="41"/>
      <c r="CB23" s="7">
        <f t="shared" si="7"/>
        <v>0</v>
      </c>
      <c r="CC23" s="43"/>
      <c r="CD23" s="41"/>
      <c r="CE23" s="41"/>
      <c r="CF23" s="41"/>
      <c r="CG23" s="7">
        <f t="shared" si="8"/>
        <v>0</v>
      </c>
      <c r="CH23" s="62"/>
      <c r="CI23" s="9"/>
      <c r="CJ23" s="41"/>
      <c r="CK23" s="41"/>
      <c r="CL23" s="41">
        <v>0</v>
      </c>
      <c r="CM23" s="41">
        <v>0</v>
      </c>
      <c r="CN23" s="9">
        <v>0</v>
      </c>
      <c r="CO23" s="7">
        <f t="shared" si="9"/>
        <v>0</v>
      </c>
      <c r="CP23" s="62"/>
      <c r="CQ23" s="41"/>
      <c r="CR23" s="41">
        <v>0</v>
      </c>
      <c r="CS23" s="7">
        <f t="shared" si="10"/>
        <v>0</v>
      </c>
      <c r="CT23" s="43">
        <v>48467</v>
      </c>
      <c r="CU23" s="7">
        <f t="shared" si="11"/>
        <v>48467</v>
      </c>
      <c r="CV23" s="10">
        <f t="shared" si="12"/>
        <v>300437</v>
      </c>
    </row>
    <row r="24" spans="1:100" x14ac:dyDescent="0.25">
      <c r="A24" s="348"/>
      <c r="B24" s="2" t="s">
        <v>111</v>
      </c>
      <c r="C24" s="40"/>
      <c r="D24" s="41"/>
      <c r="E24" s="43"/>
      <c r="F24" s="41"/>
      <c r="G24" s="42"/>
      <c r="H24" s="7">
        <f t="shared" si="1"/>
        <v>0</v>
      </c>
      <c r="I24" s="43"/>
      <c r="J24" s="41"/>
      <c r="K24" s="41"/>
      <c r="L24" s="41"/>
      <c r="M24" s="41"/>
      <c r="N24" s="41"/>
      <c r="O24" s="7">
        <v>47164</v>
      </c>
      <c r="P24" s="41">
        <v>29880</v>
      </c>
      <c r="Q24" s="41"/>
      <c r="R24" s="41"/>
      <c r="S24" s="41">
        <v>13886</v>
      </c>
      <c r="T24" s="7">
        <f t="shared" si="0"/>
        <v>43766</v>
      </c>
      <c r="U24" s="43"/>
      <c r="V24" s="9"/>
      <c r="W24" s="7">
        <f t="shared" si="2"/>
        <v>0</v>
      </c>
      <c r="X24" s="43"/>
      <c r="Y24" s="9"/>
      <c r="Z24" s="9"/>
      <c r="AA24" s="9"/>
      <c r="AB24" s="9"/>
      <c r="AC24" s="9"/>
      <c r="AD24" s="41"/>
      <c r="AE24" s="9"/>
      <c r="AF24" s="9"/>
      <c r="AG24" s="9"/>
      <c r="AH24" s="9"/>
      <c r="AI24" s="9"/>
      <c r="AJ24" s="7">
        <v>36807</v>
      </c>
      <c r="AK24" s="43"/>
      <c r="AL24" s="7">
        <f t="shared" si="3"/>
        <v>0</v>
      </c>
      <c r="AM24" s="62"/>
      <c r="AN24" s="9"/>
      <c r="AO24" s="41"/>
      <c r="AP24" s="41"/>
      <c r="AQ24" s="9">
        <v>0</v>
      </c>
      <c r="AR24" s="9">
        <v>0</v>
      </c>
      <c r="AS24" s="9">
        <v>0</v>
      </c>
      <c r="AT24" s="9">
        <v>0</v>
      </c>
      <c r="AU24" s="41"/>
      <c r="AV24" s="41"/>
      <c r="AW24" s="7">
        <f t="shared" si="4"/>
        <v>0</v>
      </c>
      <c r="AX24" s="43"/>
      <c r="AY24" s="41"/>
      <c r="AZ24" s="41"/>
      <c r="BA24" s="41"/>
      <c r="BB24" s="41"/>
      <c r="BC24" s="41"/>
      <c r="BD24" s="41"/>
      <c r="BE24" s="7">
        <f t="shared" si="5"/>
        <v>0</v>
      </c>
      <c r="BF24" s="41">
        <v>0</v>
      </c>
      <c r="BG24" s="41">
        <v>0</v>
      </c>
      <c r="BH24" s="41">
        <v>0</v>
      </c>
      <c r="BI24" s="41"/>
      <c r="BJ24" s="41"/>
      <c r="BK24" s="41"/>
      <c r="BL24" s="41"/>
      <c r="BM24" s="41"/>
      <c r="BN24" s="41">
        <v>81540</v>
      </c>
      <c r="BO24" s="41"/>
      <c r="BP24" s="9"/>
      <c r="BQ24" s="41"/>
      <c r="BR24" s="9"/>
      <c r="BS24" s="9">
        <v>0</v>
      </c>
      <c r="BT24" s="41"/>
      <c r="BU24" s="7">
        <f t="shared" si="6"/>
        <v>81540</v>
      </c>
      <c r="BV24" s="43"/>
      <c r="BW24" s="41"/>
      <c r="BX24" s="9">
        <v>0</v>
      </c>
      <c r="BY24" s="41"/>
      <c r="BZ24" s="9">
        <v>0</v>
      </c>
      <c r="CA24" s="41"/>
      <c r="CB24" s="7">
        <f t="shared" si="7"/>
        <v>0</v>
      </c>
      <c r="CC24" s="43"/>
      <c r="CD24" s="41"/>
      <c r="CE24" s="41"/>
      <c r="CF24" s="41"/>
      <c r="CG24" s="7">
        <f t="shared" si="8"/>
        <v>0</v>
      </c>
      <c r="CH24" s="62"/>
      <c r="CI24" s="9"/>
      <c r="CJ24" s="41"/>
      <c r="CK24" s="41"/>
      <c r="CL24" s="41">
        <v>0</v>
      </c>
      <c r="CM24" s="41">
        <v>0</v>
      </c>
      <c r="CN24" s="9">
        <v>0</v>
      </c>
      <c r="CO24" s="7">
        <f t="shared" si="9"/>
        <v>0</v>
      </c>
      <c r="CP24" s="62"/>
      <c r="CQ24" s="41"/>
      <c r="CR24" s="41">
        <v>0</v>
      </c>
      <c r="CS24" s="7">
        <f t="shared" si="10"/>
        <v>0</v>
      </c>
      <c r="CT24" s="43">
        <v>47477</v>
      </c>
      <c r="CU24" s="7">
        <f t="shared" si="11"/>
        <v>47477</v>
      </c>
      <c r="CV24" s="10">
        <f t="shared" si="12"/>
        <v>256754</v>
      </c>
    </row>
    <row r="25" spans="1:100" ht="15.75" thickBot="1" x14ac:dyDescent="0.3">
      <c r="A25" s="349"/>
      <c r="B25" s="3" t="s">
        <v>112</v>
      </c>
      <c r="C25" s="44"/>
      <c r="D25" s="45"/>
      <c r="E25" s="47"/>
      <c r="F25" s="45"/>
      <c r="G25" s="46"/>
      <c r="H25" s="11">
        <f t="shared" si="1"/>
        <v>0</v>
      </c>
      <c r="I25" s="47"/>
      <c r="J25" s="45"/>
      <c r="K25" s="45"/>
      <c r="L25" s="45"/>
      <c r="M25" s="45"/>
      <c r="N25" s="45"/>
      <c r="O25" s="11">
        <v>49756</v>
      </c>
      <c r="P25" s="45">
        <v>28366</v>
      </c>
      <c r="Q25" s="45"/>
      <c r="R25" s="45"/>
      <c r="S25" s="45">
        <v>12221</v>
      </c>
      <c r="T25" s="11">
        <f t="shared" si="0"/>
        <v>40587</v>
      </c>
      <c r="U25" s="47"/>
      <c r="V25" s="13"/>
      <c r="W25" s="11">
        <f t="shared" si="2"/>
        <v>0</v>
      </c>
      <c r="X25" s="47"/>
      <c r="Y25" s="13"/>
      <c r="Z25" s="13"/>
      <c r="AA25" s="13"/>
      <c r="AB25" s="13"/>
      <c r="AC25" s="13"/>
      <c r="AD25" s="45"/>
      <c r="AE25" s="13"/>
      <c r="AF25" s="13"/>
      <c r="AG25" s="13"/>
      <c r="AH25" s="13"/>
      <c r="AI25" s="13"/>
      <c r="AJ25" s="11">
        <v>69900</v>
      </c>
      <c r="AK25" s="47"/>
      <c r="AL25" s="11">
        <f t="shared" si="3"/>
        <v>0</v>
      </c>
      <c r="AM25" s="63"/>
      <c r="AN25" s="13"/>
      <c r="AO25" s="45"/>
      <c r="AP25" s="45"/>
      <c r="AQ25" s="13">
        <v>0</v>
      </c>
      <c r="AR25" s="13">
        <v>0</v>
      </c>
      <c r="AS25" s="13">
        <v>0</v>
      </c>
      <c r="AT25" s="13">
        <v>0</v>
      </c>
      <c r="AU25" s="45"/>
      <c r="AV25" s="45"/>
      <c r="AW25" s="11">
        <f t="shared" si="4"/>
        <v>0</v>
      </c>
      <c r="AX25" s="47"/>
      <c r="AY25" s="45"/>
      <c r="AZ25" s="45"/>
      <c r="BA25" s="45"/>
      <c r="BB25" s="45"/>
      <c r="BC25" s="45"/>
      <c r="BD25" s="45"/>
      <c r="BE25" s="11">
        <f t="shared" si="5"/>
        <v>0</v>
      </c>
      <c r="BF25" s="45">
        <v>0</v>
      </c>
      <c r="BG25" s="45">
        <v>0</v>
      </c>
      <c r="BH25" s="45">
        <v>0</v>
      </c>
      <c r="BI25" s="45"/>
      <c r="BJ25" s="45"/>
      <c r="BK25" s="45"/>
      <c r="BL25" s="45"/>
      <c r="BM25" s="45"/>
      <c r="BN25" s="45">
        <v>101249</v>
      </c>
      <c r="BO25" s="45"/>
      <c r="BP25" s="13"/>
      <c r="BQ25" s="45"/>
      <c r="BR25" s="13"/>
      <c r="BS25" s="13">
        <v>0</v>
      </c>
      <c r="BT25" s="45"/>
      <c r="BU25" s="11">
        <f t="shared" si="6"/>
        <v>101249</v>
      </c>
      <c r="BV25" s="47"/>
      <c r="BW25" s="45"/>
      <c r="BX25" s="13">
        <v>0</v>
      </c>
      <c r="BY25" s="45"/>
      <c r="BZ25" s="13">
        <v>0</v>
      </c>
      <c r="CA25" s="45"/>
      <c r="CB25" s="11">
        <f t="shared" si="7"/>
        <v>0</v>
      </c>
      <c r="CC25" s="47"/>
      <c r="CD25" s="45"/>
      <c r="CE25" s="45"/>
      <c r="CF25" s="45"/>
      <c r="CG25" s="11">
        <f t="shared" si="8"/>
        <v>0</v>
      </c>
      <c r="CH25" s="63"/>
      <c r="CI25" s="13"/>
      <c r="CJ25" s="45"/>
      <c r="CK25" s="45"/>
      <c r="CL25" s="45">
        <v>0</v>
      </c>
      <c r="CM25" s="45">
        <v>0</v>
      </c>
      <c r="CN25" s="13">
        <v>0</v>
      </c>
      <c r="CO25" s="11">
        <f t="shared" si="9"/>
        <v>0</v>
      </c>
      <c r="CP25" s="63"/>
      <c r="CQ25" s="45"/>
      <c r="CR25" s="45">
        <v>0</v>
      </c>
      <c r="CS25" s="11">
        <f t="shared" si="10"/>
        <v>0</v>
      </c>
      <c r="CT25" s="47">
        <v>47643</v>
      </c>
      <c r="CU25" s="11">
        <f t="shared" si="11"/>
        <v>47643</v>
      </c>
      <c r="CV25" s="15">
        <f t="shared" si="12"/>
        <v>309135</v>
      </c>
    </row>
    <row r="26" spans="1:100" x14ac:dyDescent="0.25">
      <c r="A26" s="347" t="s">
        <v>113</v>
      </c>
      <c r="B26" s="33" t="s">
        <v>101</v>
      </c>
      <c r="C26" s="34"/>
      <c r="D26" s="35"/>
      <c r="E26" s="52"/>
      <c r="F26" s="35"/>
      <c r="G26" s="36"/>
      <c r="H26" s="20">
        <f t="shared" si="1"/>
        <v>0</v>
      </c>
      <c r="I26" s="52"/>
      <c r="J26" s="35"/>
      <c r="K26" s="35"/>
      <c r="L26" s="35"/>
      <c r="M26" s="35"/>
      <c r="N26" s="35"/>
      <c r="O26" s="20">
        <v>37384</v>
      </c>
      <c r="P26" s="35">
        <v>32177</v>
      </c>
      <c r="Q26" s="35"/>
      <c r="R26" s="35"/>
      <c r="S26" s="35">
        <v>17987</v>
      </c>
      <c r="T26" s="20">
        <f t="shared" si="0"/>
        <v>50164</v>
      </c>
      <c r="U26" s="52"/>
      <c r="V26" s="22"/>
      <c r="W26" s="20">
        <f t="shared" si="2"/>
        <v>0</v>
      </c>
      <c r="X26" s="52"/>
      <c r="Y26" s="22"/>
      <c r="Z26" s="22"/>
      <c r="AA26" s="22"/>
      <c r="AB26" s="22"/>
      <c r="AC26" s="22"/>
      <c r="AD26" s="35"/>
      <c r="AE26" s="22"/>
      <c r="AF26" s="22"/>
      <c r="AG26" s="22"/>
      <c r="AH26" s="22"/>
      <c r="AI26" s="22"/>
      <c r="AJ26" s="20">
        <v>63682</v>
      </c>
      <c r="AK26" s="52"/>
      <c r="AL26" s="20">
        <f t="shared" si="3"/>
        <v>0</v>
      </c>
      <c r="AM26" s="61"/>
      <c r="AN26" s="22"/>
      <c r="AO26" s="35"/>
      <c r="AP26" s="35"/>
      <c r="AQ26" s="22">
        <v>0</v>
      </c>
      <c r="AR26" s="22">
        <v>0</v>
      </c>
      <c r="AS26" s="22">
        <v>0</v>
      </c>
      <c r="AT26" s="22">
        <v>0</v>
      </c>
      <c r="AU26" s="35"/>
      <c r="AV26" s="35"/>
      <c r="AW26" s="20">
        <f t="shared" si="4"/>
        <v>0</v>
      </c>
      <c r="AX26" s="52"/>
      <c r="AY26" s="35"/>
      <c r="AZ26" s="35"/>
      <c r="BA26" s="35"/>
      <c r="BB26" s="35"/>
      <c r="BC26" s="35"/>
      <c r="BD26" s="35"/>
      <c r="BE26" s="20">
        <f t="shared" si="5"/>
        <v>0</v>
      </c>
      <c r="BF26" s="35">
        <v>0</v>
      </c>
      <c r="BG26" s="35">
        <v>0</v>
      </c>
      <c r="BH26" s="35">
        <v>0</v>
      </c>
      <c r="BI26" s="35"/>
      <c r="BJ26" s="35"/>
      <c r="BK26" s="35"/>
      <c r="BL26" s="35"/>
      <c r="BM26" s="35"/>
      <c r="BN26" s="35">
        <v>99630</v>
      </c>
      <c r="BO26" s="35"/>
      <c r="BP26" s="22"/>
      <c r="BQ26" s="35"/>
      <c r="BR26" s="22"/>
      <c r="BS26" s="22">
        <v>0</v>
      </c>
      <c r="BT26" s="35"/>
      <c r="BU26" s="20">
        <f t="shared" si="6"/>
        <v>99630</v>
      </c>
      <c r="BV26" s="52"/>
      <c r="BW26" s="35"/>
      <c r="BX26" s="22">
        <v>0</v>
      </c>
      <c r="BY26" s="35"/>
      <c r="BZ26" s="22">
        <v>0</v>
      </c>
      <c r="CA26" s="35"/>
      <c r="CB26" s="20">
        <f t="shared" si="7"/>
        <v>0</v>
      </c>
      <c r="CC26" s="52"/>
      <c r="CD26" s="35"/>
      <c r="CE26" s="35"/>
      <c r="CF26" s="35"/>
      <c r="CG26" s="20">
        <f t="shared" si="8"/>
        <v>0</v>
      </c>
      <c r="CH26" s="61"/>
      <c r="CI26" s="22"/>
      <c r="CJ26" s="35"/>
      <c r="CK26" s="35"/>
      <c r="CL26" s="35">
        <v>0</v>
      </c>
      <c r="CM26" s="35">
        <v>0</v>
      </c>
      <c r="CN26" s="22">
        <v>0</v>
      </c>
      <c r="CO26" s="20">
        <f t="shared" si="9"/>
        <v>0</v>
      </c>
      <c r="CP26" s="61"/>
      <c r="CQ26" s="35"/>
      <c r="CR26" s="35">
        <v>0</v>
      </c>
      <c r="CS26" s="20">
        <f t="shared" si="10"/>
        <v>0</v>
      </c>
      <c r="CT26" s="52">
        <v>43498</v>
      </c>
      <c r="CU26" s="20">
        <f t="shared" si="11"/>
        <v>43498</v>
      </c>
      <c r="CV26" s="23">
        <f t="shared" si="12"/>
        <v>294358</v>
      </c>
    </row>
    <row r="27" spans="1:100" x14ac:dyDescent="0.25">
      <c r="A27" s="348"/>
      <c r="B27" s="2" t="s">
        <v>102</v>
      </c>
      <c r="C27" s="40"/>
      <c r="D27" s="41"/>
      <c r="E27" s="43"/>
      <c r="F27" s="41"/>
      <c r="G27" s="42"/>
      <c r="H27" s="7">
        <f t="shared" si="1"/>
        <v>0</v>
      </c>
      <c r="I27" s="43"/>
      <c r="J27" s="41"/>
      <c r="K27" s="41"/>
      <c r="L27" s="41"/>
      <c r="M27" s="41"/>
      <c r="N27" s="41"/>
      <c r="O27" s="7">
        <v>32836</v>
      </c>
      <c r="P27" s="41">
        <v>28776</v>
      </c>
      <c r="Q27" s="41"/>
      <c r="R27" s="41"/>
      <c r="S27" s="41">
        <v>17867</v>
      </c>
      <c r="T27" s="7">
        <f t="shared" si="0"/>
        <v>46643</v>
      </c>
      <c r="U27" s="43"/>
      <c r="V27" s="9"/>
      <c r="W27" s="7">
        <f t="shared" si="2"/>
        <v>0</v>
      </c>
      <c r="X27" s="43"/>
      <c r="Y27" s="9"/>
      <c r="Z27" s="9"/>
      <c r="AA27" s="9"/>
      <c r="AB27" s="9"/>
      <c r="AC27" s="9"/>
      <c r="AD27" s="41"/>
      <c r="AE27" s="9"/>
      <c r="AF27" s="9"/>
      <c r="AG27" s="9"/>
      <c r="AH27" s="9"/>
      <c r="AI27" s="9"/>
      <c r="AJ27" s="7">
        <v>34692</v>
      </c>
      <c r="AK27" s="43"/>
      <c r="AL27" s="7">
        <f t="shared" si="3"/>
        <v>0</v>
      </c>
      <c r="AM27" s="62"/>
      <c r="AN27" s="9"/>
      <c r="AO27" s="41"/>
      <c r="AP27" s="41"/>
      <c r="AQ27" s="9">
        <v>0</v>
      </c>
      <c r="AR27" s="9">
        <v>0</v>
      </c>
      <c r="AS27" s="9">
        <v>0</v>
      </c>
      <c r="AT27" s="9">
        <v>0</v>
      </c>
      <c r="AU27" s="41"/>
      <c r="AV27" s="41"/>
      <c r="AW27" s="7">
        <f t="shared" si="4"/>
        <v>0</v>
      </c>
      <c r="AX27" s="43"/>
      <c r="AY27" s="41"/>
      <c r="AZ27" s="41"/>
      <c r="BA27" s="41"/>
      <c r="BB27" s="41"/>
      <c r="BC27" s="41"/>
      <c r="BD27" s="41"/>
      <c r="BE27" s="7">
        <f t="shared" si="5"/>
        <v>0</v>
      </c>
      <c r="BF27" s="41">
        <v>0</v>
      </c>
      <c r="BG27" s="41">
        <v>0</v>
      </c>
      <c r="BH27" s="41">
        <v>0</v>
      </c>
      <c r="BI27" s="41"/>
      <c r="BJ27" s="41"/>
      <c r="BK27" s="41"/>
      <c r="BL27" s="41"/>
      <c r="BM27" s="41"/>
      <c r="BN27" s="41">
        <v>97026</v>
      </c>
      <c r="BO27" s="41"/>
      <c r="BP27" s="9"/>
      <c r="BQ27" s="41"/>
      <c r="BR27" s="9"/>
      <c r="BS27" s="9">
        <v>0</v>
      </c>
      <c r="BT27" s="41"/>
      <c r="BU27" s="7">
        <f t="shared" si="6"/>
        <v>97026</v>
      </c>
      <c r="BV27" s="43"/>
      <c r="BW27" s="41"/>
      <c r="BX27" s="9">
        <v>0</v>
      </c>
      <c r="BY27" s="41"/>
      <c r="BZ27" s="9">
        <v>0</v>
      </c>
      <c r="CA27" s="41"/>
      <c r="CB27" s="7">
        <f t="shared" si="7"/>
        <v>0</v>
      </c>
      <c r="CC27" s="43"/>
      <c r="CD27" s="41"/>
      <c r="CE27" s="41"/>
      <c r="CF27" s="41"/>
      <c r="CG27" s="7">
        <f t="shared" si="8"/>
        <v>0</v>
      </c>
      <c r="CH27" s="62"/>
      <c r="CI27" s="9"/>
      <c r="CJ27" s="41"/>
      <c r="CK27" s="41"/>
      <c r="CL27" s="41">
        <v>0</v>
      </c>
      <c r="CM27" s="41">
        <v>0</v>
      </c>
      <c r="CN27" s="9">
        <v>0</v>
      </c>
      <c r="CO27" s="7">
        <f t="shared" si="9"/>
        <v>0</v>
      </c>
      <c r="CP27" s="62"/>
      <c r="CQ27" s="41"/>
      <c r="CR27" s="41">
        <v>0</v>
      </c>
      <c r="CS27" s="7">
        <f t="shared" si="10"/>
        <v>0</v>
      </c>
      <c r="CT27" s="43">
        <v>39307</v>
      </c>
      <c r="CU27" s="7">
        <f t="shared" si="11"/>
        <v>39307</v>
      </c>
      <c r="CV27" s="10">
        <f t="shared" si="12"/>
        <v>250504</v>
      </c>
    </row>
    <row r="28" spans="1:100" x14ac:dyDescent="0.25">
      <c r="A28" s="348"/>
      <c r="B28" s="2" t="s">
        <v>103</v>
      </c>
      <c r="C28" s="40"/>
      <c r="D28" s="41"/>
      <c r="E28" s="43"/>
      <c r="F28" s="41"/>
      <c r="G28" s="42"/>
      <c r="H28" s="7">
        <f t="shared" si="1"/>
        <v>0</v>
      </c>
      <c r="I28" s="43"/>
      <c r="J28" s="41"/>
      <c r="K28" s="41"/>
      <c r="L28" s="41"/>
      <c r="M28" s="41"/>
      <c r="N28" s="41"/>
      <c r="O28" s="7">
        <v>60917</v>
      </c>
      <c r="P28" s="41">
        <v>31239</v>
      </c>
      <c r="Q28" s="41"/>
      <c r="R28" s="41"/>
      <c r="S28" s="41">
        <v>18343</v>
      </c>
      <c r="T28" s="7">
        <f t="shared" si="0"/>
        <v>49582</v>
      </c>
      <c r="U28" s="43"/>
      <c r="V28" s="9"/>
      <c r="W28" s="7">
        <f t="shared" si="2"/>
        <v>0</v>
      </c>
      <c r="X28" s="43"/>
      <c r="Y28" s="9"/>
      <c r="Z28" s="9"/>
      <c r="AA28" s="9"/>
      <c r="AB28" s="9"/>
      <c r="AC28" s="9"/>
      <c r="AD28" s="41"/>
      <c r="AE28" s="9"/>
      <c r="AF28" s="9"/>
      <c r="AG28" s="9"/>
      <c r="AH28" s="9"/>
      <c r="AI28" s="9"/>
      <c r="AJ28" s="7">
        <v>97649</v>
      </c>
      <c r="AK28" s="43"/>
      <c r="AL28" s="7">
        <f t="shared" si="3"/>
        <v>0</v>
      </c>
      <c r="AM28" s="62"/>
      <c r="AN28" s="9"/>
      <c r="AO28" s="41"/>
      <c r="AP28" s="41"/>
      <c r="AQ28" s="9">
        <v>0</v>
      </c>
      <c r="AR28" s="9">
        <v>0</v>
      </c>
      <c r="AS28" s="9">
        <v>0</v>
      </c>
      <c r="AT28" s="9">
        <v>0</v>
      </c>
      <c r="AU28" s="41"/>
      <c r="AV28" s="41"/>
      <c r="AW28" s="7">
        <f t="shared" si="4"/>
        <v>0</v>
      </c>
      <c r="AX28" s="43"/>
      <c r="AY28" s="41"/>
      <c r="AZ28" s="41"/>
      <c r="BA28" s="41"/>
      <c r="BB28" s="41"/>
      <c r="BC28" s="41"/>
      <c r="BD28" s="41"/>
      <c r="BE28" s="7">
        <f t="shared" si="5"/>
        <v>0</v>
      </c>
      <c r="BF28" s="41">
        <v>0</v>
      </c>
      <c r="BG28" s="41">
        <v>0</v>
      </c>
      <c r="BH28" s="41">
        <v>0</v>
      </c>
      <c r="BI28" s="41"/>
      <c r="BJ28" s="41"/>
      <c r="BK28" s="41"/>
      <c r="BL28" s="41"/>
      <c r="BM28" s="41"/>
      <c r="BN28" s="41">
        <v>96752</v>
      </c>
      <c r="BO28" s="41"/>
      <c r="BP28" s="9"/>
      <c r="BQ28" s="41"/>
      <c r="BR28" s="9"/>
      <c r="BS28" s="9">
        <v>0</v>
      </c>
      <c r="BT28" s="41"/>
      <c r="BU28" s="7">
        <f t="shared" si="6"/>
        <v>96752</v>
      </c>
      <c r="BV28" s="43"/>
      <c r="BW28" s="41"/>
      <c r="BX28" s="9">
        <v>0</v>
      </c>
      <c r="BY28" s="41"/>
      <c r="BZ28" s="9">
        <v>0</v>
      </c>
      <c r="CA28" s="41"/>
      <c r="CB28" s="7">
        <f t="shared" si="7"/>
        <v>0</v>
      </c>
      <c r="CC28" s="43"/>
      <c r="CD28" s="41"/>
      <c r="CE28" s="41"/>
      <c r="CF28" s="41"/>
      <c r="CG28" s="7">
        <f t="shared" si="8"/>
        <v>0</v>
      </c>
      <c r="CH28" s="62"/>
      <c r="CI28" s="9"/>
      <c r="CJ28" s="41"/>
      <c r="CK28" s="41"/>
      <c r="CL28" s="41">
        <v>0</v>
      </c>
      <c r="CM28" s="41">
        <v>0</v>
      </c>
      <c r="CN28" s="9">
        <v>0</v>
      </c>
      <c r="CO28" s="7">
        <f t="shared" si="9"/>
        <v>0</v>
      </c>
      <c r="CP28" s="62"/>
      <c r="CQ28" s="41"/>
      <c r="CR28" s="41">
        <v>0</v>
      </c>
      <c r="CS28" s="7">
        <f t="shared" si="10"/>
        <v>0</v>
      </c>
      <c r="CT28" s="43">
        <v>45886</v>
      </c>
      <c r="CU28" s="7">
        <f t="shared" si="11"/>
        <v>45886</v>
      </c>
      <c r="CV28" s="10">
        <f t="shared" si="12"/>
        <v>350786</v>
      </c>
    </row>
    <row r="29" spans="1:100" x14ac:dyDescent="0.25">
      <c r="A29" s="348"/>
      <c r="B29" s="2" t="s">
        <v>104</v>
      </c>
      <c r="C29" s="40"/>
      <c r="D29" s="41"/>
      <c r="E29" s="43"/>
      <c r="F29" s="41"/>
      <c r="G29" s="42"/>
      <c r="H29" s="7">
        <f t="shared" si="1"/>
        <v>0</v>
      </c>
      <c r="I29" s="43"/>
      <c r="J29" s="41"/>
      <c r="K29" s="41"/>
      <c r="L29" s="41"/>
      <c r="M29" s="41"/>
      <c r="N29" s="41"/>
      <c r="O29" s="7">
        <v>47723</v>
      </c>
      <c r="P29" s="41">
        <v>26988</v>
      </c>
      <c r="Q29" s="41"/>
      <c r="R29" s="41"/>
      <c r="S29" s="41">
        <v>16798</v>
      </c>
      <c r="T29" s="7">
        <f t="shared" si="0"/>
        <v>43786</v>
      </c>
      <c r="U29" s="43"/>
      <c r="V29" s="9"/>
      <c r="W29" s="7">
        <f t="shared" si="2"/>
        <v>0</v>
      </c>
      <c r="X29" s="43"/>
      <c r="Y29" s="9"/>
      <c r="Z29" s="9"/>
      <c r="AA29" s="9"/>
      <c r="AB29" s="9"/>
      <c r="AC29" s="9"/>
      <c r="AD29" s="41"/>
      <c r="AE29" s="9"/>
      <c r="AF29" s="9"/>
      <c r="AG29" s="9"/>
      <c r="AH29" s="9"/>
      <c r="AI29" s="9"/>
      <c r="AJ29" s="7">
        <v>96664</v>
      </c>
      <c r="AK29" s="43"/>
      <c r="AL29" s="7">
        <f t="shared" si="3"/>
        <v>0</v>
      </c>
      <c r="AM29" s="62"/>
      <c r="AN29" s="9"/>
      <c r="AO29" s="41"/>
      <c r="AP29" s="41"/>
      <c r="AQ29" s="9">
        <v>0</v>
      </c>
      <c r="AR29" s="9">
        <v>0</v>
      </c>
      <c r="AS29" s="9">
        <v>0</v>
      </c>
      <c r="AT29" s="9">
        <v>0</v>
      </c>
      <c r="AU29" s="41"/>
      <c r="AV29" s="41"/>
      <c r="AW29" s="7">
        <f t="shared" si="4"/>
        <v>0</v>
      </c>
      <c r="AX29" s="43"/>
      <c r="AY29" s="41"/>
      <c r="AZ29" s="41"/>
      <c r="BA29" s="41"/>
      <c r="BB29" s="41"/>
      <c r="BC29" s="41"/>
      <c r="BD29" s="41"/>
      <c r="BE29" s="7">
        <f t="shared" si="5"/>
        <v>0</v>
      </c>
      <c r="BF29" s="41">
        <v>0</v>
      </c>
      <c r="BG29" s="41">
        <v>0</v>
      </c>
      <c r="BH29" s="41">
        <v>0</v>
      </c>
      <c r="BI29" s="41"/>
      <c r="BJ29" s="41"/>
      <c r="BK29" s="41"/>
      <c r="BL29" s="41"/>
      <c r="BM29" s="41"/>
      <c r="BN29" s="41">
        <v>103204</v>
      </c>
      <c r="BO29" s="41"/>
      <c r="BP29" s="9"/>
      <c r="BQ29" s="41"/>
      <c r="BR29" s="9"/>
      <c r="BS29" s="9">
        <v>0</v>
      </c>
      <c r="BT29" s="41"/>
      <c r="BU29" s="7">
        <f t="shared" si="6"/>
        <v>103204</v>
      </c>
      <c r="BV29" s="43"/>
      <c r="BW29" s="41"/>
      <c r="BX29" s="9">
        <v>0</v>
      </c>
      <c r="BY29" s="41"/>
      <c r="BZ29" s="9">
        <v>0</v>
      </c>
      <c r="CA29" s="41"/>
      <c r="CB29" s="7">
        <f t="shared" si="7"/>
        <v>0</v>
      </c>
      <c r="CC29" s="43"/>
      <c r="CD29" s="41"/>
      <c r="CE29" s="41"/>
      <c r="CF29" s="41"/>
      <c r="CG29" s="7">
        <f t="shared" si="8"/>
        <v>0</v>
      </c>
      <c r="CH29" s="62"/>
      <c r="CI29" s="9"/>
      <c r="CJ29" s="41"/>
      <c r="CK29" s="41"/>
      <c r="CL29" s="41">
        <v>0</v>
      </c>
      <c r="CM29" s="41">
        <v>0</v>
      </c>
      <c r="CN29" s="9">
        <v>0</v>
      </c>
      <c r="CO29" s="7">
        <f t="shared" si="9"/>
        <v>0</v>
      </c>
      <c r="CP29" s="62"/>
      <c r="CQ29" s="41"/>
      <c r="CR29" s="41">
        <v>0</v>
      </c>
      <c r="CS29" s="7">
        <f t="shared" si="10"/>
        <v>0</v>
      </c>
      <c r="CT29" s="43">
        <v>44089</v>
      </c>
      <c r="CU29" s="7">
        <f t="shared" si="11"/>
        <v>44089</v>
      </c>
      <c r="CV29" s="10">
        <f t="shared" si="12"/>
        <v>335466</v>
      </c>
    </row>
    <row r="30" spans="1:100" x14ac:dyDescent="0.25">
      <c r="A30" s="348"/>
      <c r="B30" s="2" t="s">
        <v>105</v>
      </c>
      <c r="C30" s="40"/>
      <c r="D30" s="41"/>
      <c r="E30" s="43"/>
      <c r="F30" s="41"/>
      <c r="G30" s="42"/>
      <c r="H30" s="7">
        <f t="shared" si="1"/>
        <v>0</v>
      </c>
      <c r="I30" s="43"/>
      <c r="J30" s="41"/>
      <c r="K30" s="41"/>
      <c r="L30" s="41"/>
      <c r="M30" s="41"/>
      <c r="N30" s="41"/>
      <c r="O30" s="7">
        <v>35532</v>
      </c>
      <c r="P30" s="41">
        <v>25428</v>
      </c>
      <c r="Q30" s="41"/>
      <c r="R30" s="41"/>
      <c r="S30" s="41">
        <v>9827</v>
      </c>
      <c r="T30" s="7">
        <f t="shared" si="0"/>
        <v>35255</v>
      </c>
      <c r="U30" s="43"/>
      <c r="V30" s="9"/>
      <c r="W30" s="7">
        <f t="shared" si="2"/>
        <v>0</v>
      </c>
      <c r="X30" s="43"/>
      <c r="Y30" s="9"/>
      <c r="Z30" s="9"/>
      <c r="AA30" s="9"/>
      <c r="AB30" s="9"/>
      <c r="AC30" s="9"/>
      <c r="AD30" s="41"/>
      <c r="AE30" s="9"/>
      <c r="AF30" s="9"/>
      <c r="AG30" s="9"/>
      <c r="AH30" s="9"/>
      <c r="AI30" s="9"/>
      <c r="AJ30" s="7">
        <v>68986</v>
      </c>
      <c r="AK30" s="43"/>
      <c r="AL30" s="7">
        <f t="shared" si="3"/>
        <v>0</v>
      </c>
      <c r="AM30" s="62"/>
      <c r="AN30" s="9"/>
      <c r="AO30" s="41"/>
      <c r="AP30" s="41"/>
      <c r="AQ30" s="9">
        <v>0</v>
      </c>
      <c r="AR30" s="9">
        <v>0</v>
      </c>
      <c r="AS30" s="9">
        <v>0</v>
      </c>
      <c r="AT30" s="9">
        <v>0</v>
      </c>
      <c r="AU30" s="41"/>
      <c r="AV30" s="41"/>
      <c r="AW30" s="7">
        <f t="shared" si="4"/>
        <v>0</v>
      </c>
      <c r="AX30" s="43"/>
      <c r="AY30" s="41"/>
      <c r="AZ30" s="41"/>
      <c r="BA30" s="41"/>
      <c r="BB30" s="41"/>
      <c r="BC30" s="41"/>
      <c r="BD30" s="41"/>
      <c r="BE30" s="7">
        <f t="shared" si="5"/>
        <v>0</v>
      </c>
      <c r="BF30" s="41">
        <v>0</v>
      </c>
      <c r="BG30" s="41">
        <v>0</v>
      </c>
      <c r="BH30" s="41">
        <v>0</v>
      </c>
      <c r="BI30" s="41"/>
      <c r="BJ30" s="41"/>
      <c r="BK30" s="41"/>
      <c r="BL30" s="41"/>
      <c r="BM30" s="41"/>
      <c r="BN30" s="41">
        <v>80311</v>
      </c>
      <c r="BO30" s="41"/>
      <c r="BP30" s="9"/>
      <c r="BQ30" s="41"/>
      <c r="BR30" s="9"/>
      <c r="BS30" s="9">
        <v>0</v>
      </c>
      <c r="BT30" s="41"/>
      <c r="BU30" s="7">
        <f t="shared" si="6"/>
        <v>80311</v>
      </c>
      <c r="BV30" s="43"/>
      <c r="BW30" s="41"/>
      <c r="BX30" s="9">
        <v>0</v>
      </c>
      <c r="BY30" s="41"/>
      <c r="BZ30" s="9">
        <v>0</v>
      </c>
      <c r="CA30" s="41"/>
      <c r="CB30" s="7">
        <f t="shared" si="7"/>
        <v>0</v>
      </c>
      <c r="CC30" s="43"/>
      <c r="CD30" s="41"/>
      <c r="CE30" s="41"/>
      <c r="CF30" s="41"/>
      <c r="CG30" s="7">
        <f t="shared" si="8"/>
        <v>0</v>
      </c>
      <c r="CH30" s="62"/>
      <c r="CI30" s="9"/>
      <c r="CJ30" s="41"/>
      <c r="CK30" s="41"/>
      <c r="CL30" s="41">
        <v>0</v>
      </c>
      <c r="CM30" s="41">
        <v>0</v>
      </c>
      <c r="CN30" s="9">
        <v>0</v>
      </c>
      <c r="CO30" s="7">
        <f t="shared" si="9"/>
        <v>0</v>
      </c>
      <c r="CP30" s="62"/>
      <c r="CQ30" s="41"/>
      <c r="CR30" s="41">
        <v>0</v>
      </c>
      <c r="CS30" s="7">
        <f t="shared" si="10"/>
        <v>0</v>
      </c>
      <c r="CT30" s="43">
        <v>40341</v>
      </c>
      <c r="CU30" s="7">
        <f t="shared" si="11"/>
        <v>40341</v>
      </c>
      <c r="CV30" s="10">
        <f t="shared" si="12"/>
        <v>260425</v>
      </c>
    </row>
    <row r="31" spans="1:100" x14ac:dyDescent="0.25">
      <c r="A31" s="348"/>
      <c r="B31" s="2" t="s">
        <v>106</v>
      </c>
      <c r="C31" s="40"/>
      <c r="D31" s="41"/>
      <c r="E31" s="43"/>
      <c r="F31" s="41"/>
      <c r="G31" s="42"/>
      <c r="H31" s="7">
        <f t="shared" si="1"/>
        <v>0</v>
      </c>
      <c r="I31" s="43"/>
      <c r="J31" s="41"/>
      <c r="K31" s="41"/>
      <c r="L31" s="41"/>
      <c r="M31" s="41"/>
      <c r="N31" s="41"/>
      <c r="O31" s="7">
        <v>26608</v>
      </c>
      <c r="P31" s="41">
        <v>16986</v>
      </c>
      <c r="Q31" s="41"/>
      <c r="R31" s="41"/>
      <c r="S31" s="41">
        <v>0</v>
      </c>
      <c r="T31" s="7">
        <f t="shared" si="0"/>
        <v>16986</v>
      </c>
      <c r="U31" s="43"/>
      <c r="V31" s="9"/>
      <c r="W31" s="7">
        <f t="shared" si="2"/>
        <v>0</v>
      </c>
      <c r="X31" s="43"/>
      <c r="Y31" s="9"/>
      <c r="Z31" s="9"/>
      <c r="AA31" s="9"/>
      <c r="AB31" s="9"/>
      <c r="AC31" s="9"/>
      <c r="AD31" s="41"/>
      <c r="AE31" s="9"/>
      <c r="AF31" s="9"/>
      <c r="AG31" s="9"/>
      <c r="AH31" s="9"/>
      <c r="AI31" s="9"/>
      <c r="AJ31" s="7">
        <v>46755</v>
      </c>
      <c r="AK31" s="43"/>
      <c r="AL31" s="7">
        <f t="shared" si="3"/>
        <v>0</v>
      </c>
      <c r="AM31" s="62"/>
      <c r="AN31" s="9"/>
      <c r="AO31" s="41"/>
      <c r="AP31" s="41"/>
      <c r="AQ31" s="9">
        <v>0</v>
      </c>
      <c r="AR31" s="9">
        <v>0</v>
      </c>
      <c r="AS31" s="9">
        <v>0</v>
      </c>
      <c r="AT31" s="9">
        <v>0</v>
      </c>
      <c r="AU31" s="41"/>
      <c r="AV31" s="41"/>
      <c r="AW31" s="7">
        <f t="shared" si="4"/>
        <v>0</v>
      </c>
      <c r="AX31" s="43"/>
      <c r="AY31" s="41"/>
      <c r="AZ31" s="41"/>
      <c r="BA31" s="41"/>
      <c r="BB31" s="41"/>
      <c r="BC31" s="41"/>
      <c r="BD31" s="41"/>
      <c r="BE31" s="7">
        <f t="shared" si="5"/>
        <v>0</v>
      </c>
      <c r="BF31" s="41">
        <v>0</v>
      </c>
      <c r="BG31" s="41">
        <v>0</v>
      </c>
      <c r="BH31" s="41">
        <v>0</v>
      </c>
      <c r="BI31" s="41"/>
      <c r="BJ31" s="41"/>
      <c r="BK31" s="41"/>
      <c r="BL31" s="41"/>
      <c r="BM31" s="41"/>
      <c r="BN31" s="41">
        <v>69915</v>
      </c>
      <c r="BO31" s="41"/>
      <c r="BP31" s="9"/>
      <c r="BQ31" s="41"/>
      <c r="BR31" s="9"/>
      <c r="BS31" s="9">
        <v>0</v>
      </c>
      <c r="BT31" s="41"/>
      <c r="BU31" s="7">
        <f t="shared" si="6"/>
        <v>69915</v>
      </c>
      <c r="BV31" s="43"/>
      <c r="BW31" s="41"/>
      <c r="BX31" s="9">
        <v>0</v>
      </c>
      <c r="BY31" s="41"/>
      <c r="BZ31" s="9">
        <v>0</v>
      </c>
      <c r="CA31" s="41"/>
      <c r="CB31" s="7">
        <f t="shared" si="7"/>
        <v>0</v>
      </c>
      <c r="CC31" s="43"/>
      <c r="CD31" s="41"/>
      <c r="CE31" s="41"/>
      <c r="CF31" s="41"/>
      <c r="CG31" s="7">
        <f t="shared" si="8"/>
        <v>0</v>
      </c>
      <c r="CH31" s="62"/>
      <c r="CI31" s="9"/>
      <c r="CJ31" s="41"/>
      <c r="CK31" s="41"/>
      <c r="CL31" s="41">
        <v>0</v>
      </c>
      <c r="CM31" s="41">
        <v>0</v>
      </c>
      <c r="CN31" s="9">
        <v>0</v>
      </c>
      <c r="CO31" s="7">
        <f t="shared" si="9"/>
        <v>0</v>
      </c>
      <c r="CP31" s="62"/>
      <c r="CQ31" s="41"/>
      <c r="CR31" s="41">
        <v>0</v>
      </c>
      <c r="CS31" s="7">
        <f t="shared" si="10"/>
        <v>0</v>
      </c>
      <c r="CT31" s="43">
        <v>38138</v>
      </c>
      <c r="CU31" s="7">
        <f t="shared" si="11"/>
        <v>38138</v>
      </c>
      <c r="CV31" s="10">
        <f t="shared" si="12"/>
        <v>198402</v>
      </c>
    </row>
    <row r="32" spans="1:100" x14ac:dyDescent="0.25">
      <c r="A32" s="348"/>
      <c r="B32" s="2" t="s">
        <v>107</v>
      </c>
      <c r="C32" s="40"/>
      <c r="D32" s="41"/>
      <c r="E32" s="43"/>
      <c r="F32" s="41"/>
      <c r="G32" s="42"/>
      <c r="H32" s="7">
        <f t="shared" si="1"/>
        <v>0</v>
      </c>
      <c r="I32" s="43"/>
      <c r="J32" s="41"/>
      <c r="K32" s="41"/>
      <c r="L32" s="41"/>
      <c r="M32" s="41"/>
      <c r="N32" s="41"/>
      <c r="O32" s="7">
        <v>44605</v>
      </c>
      <c r="P32" s="41">
        <v>27492</v>
      </c>
      <c r="Q32" s="41"/>
      <c r="R32" s="41"/>
      <c r="S32" s="41">
        <v>0</v>
      </c>
      <c r="T32" s="7">
        <f t="shared" si="0"/>
        <v>27492</v>
      </c>
      <c r="U32" s="43"/>
      <c r="V32" s="9"/>
      <c r="W32" s="7">
        <f t="shared" si="2"/>
        <v>0</v>
      </c>
      <c r="X32" s="43"/>
      <c r="Y32" s="9"/>
      <c r="Z32" s="9"/>
      <c r="AA32" s="9"/>
      <c r="AB32" s="9"/>
      <c r="AC32" s="9"/>
      <c r="AD32" s="41"/>
      <c r="AE32" s="9"/>
      <c r="AF32" s="9"/>
      <c r="AG32" s="9"/>
      <c r="AH32" s="9"/>
      <c r="AI32" s="9"/>
      <c r="AJ32" s="7">
        <v>31974</v>
      </c>
      <c r="AK32" s="43"/>
      <c r="AL32" s="7">
        <f t="shared" si="3"/>
        <v>0</v>
      </c>
      <c r="AM32" s="62"/>
      <c r="AN32" s="9"/>
      <c r="AO32" s="41"/>
      <c r="AP32" s="41"/>
      <c r="AQ32" s="9">
        <v>0</v>
      </c>
      <c r="AR32" s="9">
        <v>0</v>
      </c>
      <c r="AS32" s="9">
        <v>0</v>
      </c>
      <c r="AT32" s="9">
        <v>0</v>
      </c>
      <c r="AU32" s="41"/>
      <c r="AV32" s="41"/>
      <c r="AW32" s="7">
        <f t="shared" si="4"/>
        <v>0</v>
      </c>
      <c r="AX32" s="43"/>
      <c r="AY32" s="41"/>
      <c r="AZ32" s="41"/>
      <c r="BA32" s="41"/>
      <c r="BB32" s="41"/>
      <c r="BC32" s="41"/>
      <c r="BD32" s="41"/>
      <c r="BE32" s="7">
        <f t="shared" si="5"/>
        <v>0</v>
      </c>
      <c r="BF32" s="41">
        <v>0</v>
      </c>
      <c r="BG32" s="41">
        <v>0</v>
      </c>
      <c r="BH32" s="41">
        <v>0</v>
      </c>
      <c r="BI32" s="41"/>
      <c r="BJ32" s="41"/>
      <c r="BK32" s="41"/>
      <c r="BL32" s="41"/>
      <c r="BM32" s="41"/>
      <c r="BN32" s="41">
        <v>82663</v>
      </c>
      <c r="BO32" s="41"/>
      <c r="BP32" s="9"/>
      <c r="BQ32" s="41"/>
      <c r="BR32" s="9"/>
      <c r="BS32" s="9">
        <v>0</v>
      </c>
      <c r="BT32" s="41"/>
      <c r="BU32" s="7">
        <f t="shared" si="6"/>
        <v>82663</v>
      </c>
      <c r="BV32" s="43"/>
      <c r="BW32" s="41"/>
      <c r="BX32" s="9">
        <v>0</v>
      </c>
      <c r="BY32" s="41"/>
      <c r="BZ32" s="9">
        <v>0</v>
      </c>
      <c r="CA32" s="41"/>
      <c r="CB32" s="7">
        <f t="shared" si="7"/>
        <v>0</v>
      </c>
      <c r="CC32" s="43"/>
      <c r="CD32" s="41"/>
      <c r="CE32" s="41"/>
      <c r="CF32" s="41"/>
      <c r="CG32" s="7">
        <f t="shared" si="8"/>
        <v>0</v>
      </c>
      <c r="CH32" s="62"/>
      <c r="CI32" s="9"/>
      <c r="CJ32" s="41"/>
      <c r="CK32" s="41"/>
      <c r="CL32" s="41">
        <v>0</v>
      </c>
      <c r="CM32" s="41">
        <v>0</v>
      </c>
      <c r="CN32" s="9">
        <v>0</v>
      </c>
      <c r="CO32" s="7">
        <f t="shared" si="9"/>
        <v>0</v>
      </c>
      <c r="CP32" s="62"/>
      <c r="CQ32" s="41"/>
      <c r="CR32" s="41">
        <v>0</v>
      </c>
      <c r="CS32" s="7">
        <f t="shared" si="10"/>
        <v>0</v>
      </c>
      <c r="CT32" s="43">
        <v>44186</v>
      </c>
      <c r="CU32" s="7">
        <f t="shared" si="11"/>
        <v>44186</v>
      </c>
      <c r="CV32" s="10">
        <f t="shared" si="12"/>
        <v>230920</v>
      </c>
    </row>
    <row r="33" spans="1:100" x14ac:dyDescent="0.25">
      <c r="A33" s="348"/>
      <c r="B33" s="2" t="s">
        <v>108</v>
      </c>
      <c r="C33" s="40"/>
      <c r="D33" s="41"/>
      <c r="E33" s="43"/>
      <c r="F33" s="41"/>
      <c r="G33" s="42"/>
      <c r="H33" s="7">
        <f t="shared" si="1"/>
        <v>0</v>
      </c>
      <c r="I33" s="43"/>
      <c r="J33" s="41"/>
      <c r="K33" s="41"/>
      <c r="L33" s="41"/>
      <c r="M33" s="41"/>
      <c r="N33" s="41"/>
      <c r="O33" s="7">
        <v>34238</v>
      </c>
      <c r="P33" s="41">
        <v>29830</v>
      </c>
      <c r="Q33" s="41"/>
      <c r="R33" s="41"/>
      <c r="S33" s="41">
        <v>0</v>
      </c>
      <c r="T33" s="7">
        <f t="shared" si="0"/>
        <v>29830</v>
      </c>
      <c r="U33" s="43"/>
      <c r="V33" s="9"/>
      <c r="W33" s="7">
        <f t="shared" si="2"/>
        <v>0</v>
      </c>
      <c r="X33" s="43"/>
      <c r="Y33" s="9"/>
      <c r="Z33" s="9"/>
      <c r="AA33" s="9"/>
      <c r="AB33" s="9"/>
      <c r="AC33" s="9"/>
      <c r="AD33" s="41"/>
      <c r="AE33" s="9"/>
      <c r="AF33" s="9"/>
      <c r="AG33" s="9"/>
      <c r="AH33" s="9"/>
      <c r="AI33" s="9"/>
      <c r="AJ33" s="7">
        <v>48394</v>
      </c>
      <c r="AK33" s="43"/>
      <c r="AL33" s="7">
        <f t="shared" si="3"/>
        <v>0</v>
      </c>
      <c r="AM33" s="62"/>
      <c r="AN33" s="9"/>
      <c r="AO33" s="41"/>
      <c r="AP33" s="41"/>
      <c r="AQ33" s="9">
        <v>0</v>
      </c>
      <c r="AR33" s="9">
        <v>0</v>
      </c>
      <c r="AS33" s="9">
        <v>0</v>
      </c>
      <c r="AT33" s="9">
        <v>0</v>
      </c>
      <c r="AU33" s="41"/>
      <c r="AV33" s="41"/>
      <c r="AW33" s="7">
        <f t="shared" si="4"/>
        <v>0</v>
      </c>
      <c r="AX33" s="43"/>
      <c r="AY33" s="41"/>
      <c r="AZ33" s="41"/>
      <c r="BA33" s="41"/>
      <c r="BB33" s="41"/>
      <c r="BC33" s="41"/>
      <c r="BD33" s="41"/>
      <c r="BE33" s="7">
        <f t="shared" si="5"/>
        <v>0</v>
      </c>
      <c r="BF33" s="41">
        <v>0</v>
      </c>
      <c r="BG33" s="41">
        <v>0</v>
      </c>
      <c r="BH33" s="41">
        <v>0</v>
      </c>
      <c r="BI33" s="41"/>
      <c r="BJ33" s="41"/>
      <c r="BK33" s="41"/>
      <c r="BL33" s="41"/>
      <c r="BM33" s="41"/>
      <c r="BN33" s="41">
        <v>117438</v>
      </c>
      <c r="BO33" s="41"/>
      <c r="BP33" s="9"/>
      <c r="BQ33" s="41"/>
      <c r="BR33" s="9"/>
      <c r="BS33" s="9">
        <v>0</v>
      </c>
      <c r="BT33" s="41"/>
      <c r="BU33" s="7">
        <f t="shared" si="6"/>
        <v>117438</v>
      </c>
      <c r="BV33" s="43"/>
      <c r="BW33" s="41"/>
      <c r="BX33" s="9">
        <v>0</v>
      </c>
      <c r="BY33" s="41"/>
      <c r="BZ33" s="9">
        <v>0</v>
      </c>
      <c r="CA33" s="41"/>
      <c r="CB33" s="7">
        <f t="shared" si="7"/>
        <v>0</v>
      </c>
      <c r="CC33" s="43"/>
      <c r="CD33" s="41"/>
      <c r="CE33" s="41"/>
      <c r="CF33" s="41"/>
      <c r="CG33" s="7">
        <f t="shared" si="8"/>
        <v>0</v>
      </c>
      <c r="CH33" s="62"/>
      <c r="CI33" s="9"/>
      <c r="CJ33" s="41"/>
      <c r="CK33" s="41"/>
      <c r="CL33" s="41">
        <v>0</v>
      </c>
      <c r="CM33" s="41">
        <v>0</v>
      </c>
      <c r="CN33" s="9">
        <v>0</v>
      </c>
      <c r="CO33" s="7">
        <f t="shared" si="9"/>
        <v>0</v>
      </c>
      <c r="CP33" s="62"/>
      <c r="CQ33" s="41"/>
      <c r="CR33" s="41">
        <v>0</v>
      </c>
      <c r="CS33" s="7">
        <f t="shared" si="10"/>
        <v>0</v>
      </c>
      <c r="CT33" s="43">
        <v>41210</v>
      </c>
      <c r="CU33" s="7">
        <f t="shared" si="11"/>
        <v>41210</v>
      </c>
      <c r="CV33" s="10">
        <f t="shared" si="12"/>
        <v>271110</v>
      </c>
    </row>
    <row r="34" spans="1:100" x14ac:dyDescent="0.25">
      <c r="A34" s="348"/>
      <c r="B34" s="2" t="s">
        <v>109</v>
      </c>
      <c r="C34" s="40"/>
      <c r="D34" s="41"/>
      <c r="E34" s="43"/>
      <c r="F34" s="41"/>
      <c r="G34" s="42"/>
      <c r="H34" s="7">
        <f t="shared" si="1"/>
        <v>0</v>
      </c>
      <c r="I34" s="43"/>
      <c r="J34" s="41"/>
      <c r="K34" s="41"/>
      <c r="L34" s="41"/>
      <c r="M34" s="41"/>
      <c r="N34" s="41"/>
      <c r="O34" s="7">
        <v>39096</v>
      </c>
      <c r="P34" s="41">
        <v>27837</v>
      </c>
      <c r="Q34" s="41"/>
      <c r="R34" s="41"/>
      <c r="S34" s="41">
        <v>0</v>
      </c>
      <c r="T34" s="7">
        <f t="shared" si="0"/>
        <v>27837</v>
      </c>
      <c r="U34" s="43"/>
      <c r="V34" s="9"/>
      <c r="W34" s="7">
        <f t="shared" si="2"/>
        <v>0</v>
      </c>
      <c r="X34" s="43"/>
      <c r="Y34" s="9"/>
      <c r="Z34" s="9"/>
      <c r="AA34" s="9"/>
      <c r="AB34" s="9"/>
      <c r="AC34" s="9"/>
      <c r="AD34" s="41"/>
      <c r="AE34" s="9"/>
      <c r="AF34" s="9"/>
      <c r="AG34" s="9"/>
      <c r="AH34" s="9"/>
      <c r="AI34" s="9"/>
      <c r="AJ34" s="7">
        <v>37389</v>
      </c>
      <c r="AK34" s="43"/>
      <c r="AL34" s="7">
        <f t="shared" si="3"/>
        <v>0</v>
      </c>
      <c r="AM34" s="62"/>
      <c r="AN34" s="9"/>
      <c r="AO34" s="41"/>
      <c r="AP34" s="41"/>
      <c r="AQ34" s="9">
        <v>0</v>
      </c>
      <c r="AR34" s="9">
        <v>0</v>
      </c>
      <c r="AS34" s="9">
        <v>0</v>
      </c>
      <c r="AT34" s="9">
        <v>0</v>
      </c>
      <c r="AU34" s="41"/>
      <c r="AV34" s="41"/>
      <c r="AW34" s="7">
        <f t="shared" si="4"/>
        <v>0</v>
      </c>
      <c r="AX34" s="43"/>
      <c r="AY34" s="41"/>
      <c r="AZ34" s="41"/>
      <c r="BA34" s="41"/>
      <c r="BB34" s="41"/>
      <c r="BC34" s="41"/>
      <c r="BD34" s="41"/>
      <c r="BE34" s="7">
        <f t="shared" si="5"/>
        <v>0</v>
      </c>
      <c r="BF34" s="41">
        <v>0</v>
      </c>
      <c r="BG34" s="41">
        <v>0</v>
      </c>
      <c r="BH34" s="41">
        <v>0</v>
      </c>
      <c r="BI34" s="41"/>
      <c r="BJ34" s="41"/>
      <c r="BK34" s="41"/>
      <c r="BL34" s="41"/>
      <c r="BM34" s="41"/>
      <c r="BN34" s="41">
        <v>104983</v>
      </c>
      <c r="BO34" s="41"/>
      <c r="BP34" s="9"/>
      <c r="BQ34" s="41"/>
      <c r="BR34" s="9"/>
      <c r="BS34" s="9">
        <v>0</v>
      </c>
      <c r="BT34" s="41"/>
      <c r="BU34" s="7">
        <f t="shared" si="6"/>
        <v>104983</v>
      </c>
      <c r="BV34" s="43"/>
      <c r="BW34" s="41"/>
      <c r="BX34" s="9">
        <v>0</v>
      </c>
      <c r="BY34" s="41"/>
      <c r="BZ34" s="9">
        <v>0</v>
      </c>
      <c r="CA34" s="41"/>
      <c r="CB34" s="7">
        <f t="shared" si="7"/>
        <v>0</v>
      </c>
      <c r="CC34" s="43"/>
      <c r="CD34" s="41"/>
      <c r="CE34" s="41"/>
      <c r="CF34" s="41"/>
      <c r="CG34" s="7">
        <f t="shared" si="8"/>
        <v>0</v>
      </c>
      <c r="CH34" s="62"/>
      <c r="CI34" s="9"/>
      <c r="CJ34" s="41"/>
      <c r="CK34" s="41"/>
      <c r="CL34" s="41">
        <v>0</v>
      </c>
      <c r="CM34" s="41">
        <v>0</v>
      </c>
      <c r="CN34" s="9">
        <v>0</v>
      </c>
      <c r="CO34" s="7">
        <f t="shared" si="9"/>
        <v>0</v>
      </c>
      <c r="CP34" s="62"/>
      <c r="CQ34" s="41"/>
      <c r="CR34" s="41">
        <v>0</v>
      </c>
      <c r="CS34" s="7">
        <f t="shared" si="10"/>
        <v>0</v>
      </c>
      <c r="CT34" s="43">
        <v>48046</v>
      </c>
      <c r="CU34" s="7">
        <f t="shared" si="11"/>
        <v>48046</v>
      </c>
      <c r="CV34" s="10">
        <f t="shared" si="12"/>
        <v>257351</v>
      </c>
    </row>
    <row r="35" spans="1:100" x14ac:dyDescent="0.25">
      <c r="A35" s="348"/>
      <c r="B35" s="2" t="s">
        <v>110</v>
      </c>
      <c r="C35" s="40"/>
      <c r="D35" s="41"/>
      <c r="E35" s="43"/>
      <c r="F35" s="41"/>
      <c r="G35" s="42"/>
      <c r="H35" s="7">
        <f t="shared" si="1"/>
        <v>0</v>
      </c>
      <c r="I35" s="43"/>
      <c r="J35" s="41"/>
      <c r="K35" s="41"/>
      <c r="L35" s="41"/>
      <c r="M35" s="41"/>
      <c r="N35" s="41"/>
      <c r="O35" s="7">
        <v>39857</v>
      </c>
      <c r="P35" s="41">
        <v>35425</v>
      </c>
      <c r="Q35" s="41"/>
      <c r="R35" s="41"/>
      <c r="S35" s="41">
        <v>0</v>
      </c>
      <c r="T35" s="7">
        <f t="shared" si="0"/>
        <v>35425</v>
      </c>
      <c r="U35" s="43"/>
      <c r="V35" s="9"/>
      <c r="W35" s="7">
        <f t="shared" si="2"/>
        <v>0</v>
      </c>
      <c r="X35" s="43"/>
      <c r="Y35" s="9"/>
      <c r="Z35" s="9"/>
      <c r="AA35" s="9"/>
      <c r="AB35" s="9"/>
      <c r="AC35" s="9"/>
      <c r="AD35" s="41"/>
      <c r="AE35" s="9"/>
      <c r="AF35" s="9"/>
      <c r="AG35" s="9"/>
      <c r="AH35" s="9"/>
      <c r="AI35" s="9"/>
      <c r="AJ35" s="7">
        <v>43690</v>
      </c>
      <c r="AK35" s="43"/>
      <c r="AL35" s="7">
        <f t="shared" si="3"/>
        <v>0</v>
      </c>
      <c r="AM35" s="62"/>
      <c r="AN35" s="9"/>
      <c r="AO35" s="41"/>
      <c r="AP35" s="41"/>
      <c r="AQ35" s="9">
        <v>0</v>
      </c>
      <c r="AR35" s="9">
        <v>0</v>
      </c>
      <c r="AS35" s="9">
        <v>0</v>
      </c>
      <c r="AT35" s="9">
        <v>0</v>
      </c>
      <c r="AU35" s="41"/>
      <c r="AV35" s="41"/>
      <c r="AW35" s="7">
        <f t="shared" si="4"/>
        <v>0</v>
      </c>
      <c r="AX35" s="43"/>
      <c r="AY35" s="41"/>
      <c r="AZ35" s="41"/>
      <c r="BA35" s="41"/>
      <c r="BB35" s="41"/>
      <c r="BC35" s="41"/>
      <c r="BD35" s="41"/>
      <c r="BE35" s="7">
        <f t="shared" si="5"/>
        <v>0</v>
      </c>
      <c r="BF35" s="41">
        <v>0</v>
      </c>
      <c r="BG35" s="41">
        <v>0</v>
      </c>
      <c r="BH35" s="41">
        <v>0</v>
      </c>
      <c r="BI35" s="41"/>
      <c r="BJ35" s="41"/>
      <c r="BK35" s="41"/>
      <c r="BL35" s="41"/>
      <c r="BM35" s="41"/>
      <c r="BN35" s="41">
        <v>129998</v>
      </c>
      <c r="BO35" s="41"/>
      <c r="BP35" s="9"/>
      <c r="BQ35" s="41"/>
      <c r="BR35" s="9"/>
      <c r="BS35" s="9">
        <v>0</v>
      </c>
      <c r="BT35" s="41"/>
      <c r="BU35" s="7">
        <f t="shared" si="6"/>
        <v>129998</v>
      </c>
      <c r="BV35" s="43"/>
      <c r="BW35" s="41"/>
      <c r="BX35" s="9">
        <v>0</v>
      </c>
      <c r="BY35" s="41"/>
      <c r="BZ35" s="9">
        <v>0</v>
      </c>
      <c r="CA35" s="41"/>
      <c r="CB35" s="7">
        <f t="shared" si="7"/>
        <v>0</v>
      </c>
      <c r="CC35" s="43"/>
      <c r="CD35" s="41"/>
      <c r="CE35" s="41"/>
      <c r="CF35" s="41"/>
      <c r="CG35" s="7">
        <f t="shared" si="8"/>
        <v>0</v>
      </c>
      <c r="CH35" s="62"/>
      <c r="CI35" s="9"/>
      <c r="CJ35" s="41"/>
      <c r="CK35" s="41"/>
      <c r="CL35" s="41">
        <v>0</v>
      </c>
      <c r="CM35" s="41">
        <v>0</v>
      </c>
      <c r="CN35" s="9">
        <v>0</v>
      </c>
      <c r="CO35" s="7">
        <f t="shared" si="9"/>
        <v>0</v>
      </c>
      <c r="CP35" s="62"/>
      <c r="CQ35" s="41"/>
      <c r="CR35" s="41">
        <v>0</v>
      </c>
      <c r="CS35" s="7">
        <f t="shared" si="10"/>
        <v>0</v>
      </c>
      <c r="CT35" s="43">
        <v>44206</v>
      </c>
      <c r="CU35" s="7">
        <f t="shared" si="11"/>
        <v>44206</v>
      </c>
      <c r="CV35" s="10">
        <f t="shared" si="12"/>
        <v>293176</v>
      </c>
    </row>
    <row r="36" spans="1:100" x14ac:dyDescent="0.25">
      <c r="A36" s="348"/>
      <c r="B36" s="2" t="s">
        <v>111</v>
      </c>
      <c r="C36" s="40"/>
      <c r="D36" s="41"/>
      <c r="E36" s="43"/>
      <c r="F36" s="41"/>
      <c r="G36" s="42"/>
      <c r="H36" s="7">
        <f t="shared" si="1"/>
        <v>0</v>
      </c>
      <c r="I36" s="43"/>
      <c r="J36" s="41"/>
      <c r="K36" s="41"/>
      <c r="L36" s="41"/>
      <c r="M36" s="41"/>
      <c r="N36" s="41"/>
      <c r="O36" s="7">
        <v>46949</v>
      </c>
      <c r="P36" s="41">
        <v>33215</v>
      </c>
      <c r="Q36" s="41"/>
      <c r="R36" s="41"/>
      <c r="S36" s="41">
        <v>0</v>
      </c>
      <c r="T36" s="7">
        <f t="shared" si="0"/>
        <v>33215</v>
      </c>
      <c r="U36" s="43"/>
      <c r="V36" s="9"/>
      <c r="W36" s="7">
        <f t="shared" si="2"/>
        <v>0</v>
      </c>
      <c r="X36" s="43"/>
      <c r="Y36" s="9"/>
      <c r="Z36" s="9"/>
      <c r="AA36" s="9"/>
      <c r="AB36" s="9"/>
      <c r="AC36" s="9"/>
      <c r="AD36" s="41"/>
      <c r="AE36" s="9"/>
      <c r="AF36" s="9"/>
      <c r="AG36" s="9"/>
      <c r="AH36" s="9"/>
      <c r="AI36" s="9"/>
      <c r="AJ36" s="7">
        <v>38865</v>
      </c>
      <c r="AK36" s="43"/>
      <c r="AL36" s="7">
        <f t="shared" si="3"/>
        <v>0</v>
      </c>
      <c r="AM36" s="62"/>
      <c r="AN36" s="9"/>
      <c r="AO36" s="41"/>
      <c r="AP36" s="41"/>
      <c r="AQ36" s="9">
        <v>0</v>
      </c>
      <c r="AR36" s="9">
        <v>0</v>
      </c>
      <c r="AS36" s="9">
        <v>0</v>
      </c>
      <c r="AT36" s="9">
        <v>0</v>
      </c>
      <c r="AU36" s="41"/>
      <c r="AV36" s="41"/>
      <c r="AW36" s="7">
        <f t="shared" si="4"/>
        <v>0</v>
      </c>
      <c r="AX36" s="43"/>
      <c r="AY36" s="41"/>
      <c r="AZ36" s="41"/>
      <c r="BA36" s="41"/>
      <c r="BB36" s="41"/>
      <c r="BC36" s="41"/>
      <c r="BD36" s="41"/>
      <c r="BE36" s="7">
        <f t="shared" si="5"/>
        <v>0</v>
      </c>
      <c r="BF36" s="41">
        <v>0</v>
      </c>
      <c r="BG36" s="41">
        <v>0</v>
      </c>
      <c r="BH36" s="41">
        <v>0</v>
      </c>
      <c r="BI36" s="41"/>
      <c r="BJ36" s="41"/>
      <c r="BK36" s="41"/>
      <c r="BL36" s="41"/>
      <c r="BM36" s="41"/>
      <c r="BN36" s="41">
        <v>104807</v>
      </c>
      <c r="BO36" s="41"/>
      <c r="BP36" s="9"/>
      <c r="BQ36" s="41"/>
      <c r="BR36" s="9"/>
      <c r="BS36" s="9">
        <v>0</v>
      </c>
      <c r="BT36" s="41"/>
      <c r="BU36" s="7">
        <f t="shared" si="6"/>
        <v>104807</v>
      </c>
      <c r="BV36" s="43"/>
      <c r="BW36" s="41"/>
      <c r="BX36" s="9">
        <v>0</v>
      </c>
      <c r="BY36" s="41"/>
      <c r="BZ36" s="9">
        <v>0</v>
      </c>
      <c r="CA36" s="41"/>
      <c r="CB36" s="7">
        <f t="shared" si="7"/>
        <v>0</v>
      </c>
      <c r="CC36" s="43"/>
      <c r="CD36" s="41"/>
      <c r="CE36" s="41"/>
      <c r="CF36" s="41"/>
      <c r="CG36" s="7">
        <f t="shared" si="8"/>
        <v>0</v>
      </c>
      <c r="CH36" s="62"/>
      <c r="CI36" s="9"/>
      <c r="CJ36" s="41"/>
      <c r="CK36" s="41"/>
      <c r="CL36" s="41">
        <v>0</v>
      </c>
      <c r="CM36" s="41">
        <v>0</v>
      </c>
      <c r="CN36" s="9">
        <v>0</v>
      </c>
      <c r="CO36" s="7">
        <f t="shared" si="9"/>
        <v>0</v>
      </c>
      <c r="CP36" s="62"/>
      <c r="CQ36" s="41"/>
      <c r="CR36" s="41">
        <v>0</v>
      </c>
      <c r="CS36" s="7">
        <f t="shared" si="10"/>
        <v>0</v>
      </c>
      <c r="CT36" s="43">
        <v>44373</v>
      </c>
      <c r="CU36" s="7">
        <f t="shared" si="11"/>
        <v>44373</v>
      </c>
      <c r="CV36" s="10">
        <f t="shared" si="12"/>
        <v>268209</v>
      </c>
    </row>
    <row r="37" spans="1:100" ht="15.75" thickBot="1" x14ac:dyDescent="0.3">
      <c r="A37" s="349"/>
      <c r="B37" s="3" t="s">
        <v>112</v>
      </c>
      <c r="C37" s="44"/>
      <c r="D37" s="45"/>
      <c r="E37" s="47"/>
      <c r="F37" s="45"/>
      <c r="G37" s="46"/>
      <c r="H37" s="11">
        <f t="shared" si="1"/>
        <v>0</v>
      </c>
      <c r="I37" s="47"/>
      <c r="J37" s="45"/>
      <c r="K37" s="45"/>
      <c r="L37" s="45"/>
      <c r="M37" s="45"/>
      <c r="N37" s="45"/>
      <c r="O37" s="11">
        <v>44477</v>
      </c>
      <c r="P37" s="45">
        <v>28614</v>
      </c>
      <c r="Q37" s="45"/>
      <c r="R37" s="45"/>
      <c r="S37" s="45">
        <v>0</v>
      </c>
      <c r="T37" s="11">
        <f t="shared" si="0"/>
        <v>28614</v>
      </c>
      <c r="U37" s="47"/>
      <c r="V37" s="13"/>
      <c r="W37" s="11">
        <f t="shared" si="2"/>
        <v>0</v>
      </c>
      <c r="X37" s="47"/>
      <c r="Y37" s="13"/>
      <c r="Z37" s="13"/>
      <c r="AA37" s="13"/>
      <c r="AB37" s="13"/>
      <c r="AC37" s="13"/>
      <c r="AD37" s="45"/>
      <c r="AE37" s="13"/>
      <c r="AF37" s="13"/>
      <c r="AG37" s="13"/>
      <c r="AH37" s="13"/>
      <c r="AI37" s="13"/>
      <c r="AJ37" s="11">
        <v>43813</v>
      </c>
      <c r="AK37" s="47"/>
      <c r="AL37" s="11">
        <f t="shared" si="3"/>
        <v>0</v>
      </c>
      <c r="AM37" s="63"/>
      <c r="AN37" s="13"/>
      <c r="AO37" s="45"/>
      <c r="AP37" s="45"/>
      <c r="AQ37" s="13">
        <v>0</v>
      </c>
      <c r="AR37" s="13">
        <v>0</v>
      </c>
      <c r="AS37" s="13">
        <v>0</v>
      </c>
      <c r="AT37" s="13">
        <v>0</v>
      </c>
      <c r="AU37" s="45"/>
      <c r="AV37" s="45"/>
      <c r="AW37" s="11">
        <f t="shared" si="4"/>
        <v>0</v>
      </c>
      <c r="AX37" s="47"/>
      <c r="AY37" s="45"/>
      <c r="AZ37" s="45"/>
      <c r="BA37" s="45"/>
      <c r="BB37" s="45"/>
      <c r="BC37" s="45"/>
      <c r="BD37" s="45"/>
      <c r="BE37" s="11">
        <f t="shared" si="5"/>
        <v>0</v>
      </c>
      <c r="BF37" s="45">
        <v>0</v>
      </c>
      <c r="BG37" s="45">
        <v>0</v>
      </c>
      <c r="BH37" s="45">
        <v>0</v>
      </c>
      <c r="BI37" s="45"/>
      <c r="BJ37" s="45"/>
      <c r="BK37" s="45"/>
      <c r="BL37" s="45"/>
      <c r="BM37" s="45"/>
      <c r="BN37" s="45">
        <v>116124</v>
      </c>
      <c r="BO37" s="45"/>
      <c r="BP37" s="13"/>
      <c r="BQ37" s="45"/>
      <c r="BR37" s="13"/>
      <c r="BS37" s="13">
        <v>0</v>
      </c>
      <c r="BT37" s="45"/>
      <c r="BU37" s="11">
        <f t="shared" si="6"/>
        <v>116124</v>
      </c>
      <c r="BV37" s="47"/>
      <c r="BW37" s="45"/>
      <c r="BX37" s="13">
        <v>0</v>
      </c>
      <c r="BY37" s="45"/>
      <c r="BZ37" s="13">
        <v>0</v>
      </c>
      <c r="CA37" s="45"/>
      <c r="CB37" s="11">
        <f t="shared" si="7"/>
        <v>0</v>
      </c>
      <c r="CC37" s="47"/>
      <c r="CD37" s="45"/>
      <c r="CE37" s="45"/>
      <c r="CF37" s="45"/>
      <c r="CG37" s="11">
        <f t="shared" si="8"/>
        <v>0</v>
      </c>
      <c r="CH37" s="63"/>
      <c r="CI37" s="13"/>
      <c r="CJ37" s="45"/>
      <c r="CK37" s="45"/>
      <c r="CL37" s="45">
        <v>0</v>
      </c>
      <c r="CM37" s="45">
        <v>0</v>
      </c>
      <c r="CN37" s="13">
        <v>0</v>
      </c>
      <c r="CO37" s="11">
        <f t="shared" si="9"/>
        <v>0</v>
      </c>
      <c r="CP37" s="63"/>
      <c r="CQ37" s="45"/>
      <c r="CR37" s="45">
        <v>0</v>
      </c>
      <c r="CS37" s="11">
        <f t="shared" si="10"/>
        <v>0</v>
      </c>
      <c r="CT37" s="47">
        <v>43780</v>
      </c>
      <c r="CU37" s="11">
        <f t="shared" si="11"/>
        <v>43780</v>
      </c>
      <c r="CV37" s="15">
        <f t="shared" si="12"/>
        <v>276808</v>
      </c>
    </row>
    <row r="38" spans="1:100" x14ac:dyDescent="0.25">
      <c r="A38" s="347" t="s">
        <v>114</v>
      </c>
      <c r="B38" s="33" t="s">
        <v>101</v>
      </c>
      <c r="C38" s="34"/>
      <c r="D38" s="35"/>
      <c r="E38" s="52"/>
      <c r="F38" s="35"/>
      <c r="G38" s="36"/>
      <c r="H38" s="20">
        <f t="shared" si="1"/>
        <v>0</v>
      </c>
      <c r="I38" s="52"/>
      <c r="J38" s="35"/>
      <c r="K38" s="35"/>
      <c r="L38" s="35"/>
      <c r="M38" s="35"/>
      <c r="N38" s="35"/>
      <c r="O38" s="20">
        <v>24861</v>
      </c>
      <c r="P38" s="35">
        <v>33990</v>
      </c>
      <c r="Q38" s="35"/>
      <c r="R38" s="35"/>
      <c r="S38" s="35">
        <v>0</v>
      </c>
      <c r="T38" s="20">
        <f t="shared" si="0"/>
        <v>33990</v>
      </c>
      <c r="U38" s="52"/>
      <c r="V38" s="22"/>
      <c r="W38" s="20">
        <f t="shared" si="2"/>
        <v>0</v>
      </c>
      <c r="X38" s="52"/>
      <c r="Y38" s="22"/>
      <c r="Z38" s="22"/>
      <c r="AA38" s="22"/>
      <c r="AB38" s="22"/>
      <c r="AC38" s="22"/>
      <c r="AD38" s="35"/>
      <c r="AE38" s="22"/>
      <c r="AF38" s="22"/>
      <c r="AG38" s="22"/>
      <c r="AH38" s="22"/>
      <c r="AI38" s="22"/>
      <c r="AJ38" s="20">
        <v>25209</v>
      </c>
      <c r="AK38" s="52"/>
      <c r="AL38" s="20">
        <f t="shared" si="3"/>
        <v>0</v>
      </c>
      <c r="AM38" s="61"/>
      <c r="AN38" s="22"/>
      <c r="AO38" s="35"/>
      <c r="AP38" s="35"/>
      <c r="AQ38" s="22">
        <v>0</v>
      </c>
      <c r="AR38" s="22">
        <v>0</v>
      </c>
      <c r="AS38" s="22">
        <v>0</v>
      </c>
      <c r="AT38" s="22">
        <v>0</v>
      </c>
      <c r="AU38" s="35"/>
      <c r="AV38" s="35"/>
      <c r="AW38" s="20">
        <f t="shared" si="4"/>
        <v>0</v>
      </c>
      <c r="AX38" s="52"/>
      <c r="AY38" s="35"/>
      <c r="AZ38" s="35"/>
      <c r="BA38" s="35"/>
      <c r="BB38" s="35"/>
      <c r="BC38" s="35"/>
      <c r="BD38" s="35"/>
      <c r="BE38" s="20">
        <f t="shared" si="5"/>
        <v>0</v>
      </c>
      <c r="BF38" s="35">
        <v>0</v>
      </c>
      <c r="BG38" s="35">
        <v>0</v>
      </c>
      <c r="BH38" s="35">
        <v>0</v>
      </c>
      <c r="BI38" s="35"/>
      <c r="BJ38" s="35"/>
      <c r="BK38" s="35"/>
      <c r="BL38" s="35"/>
      <c r="BM38" s="35"/>
      <c r="BN38" s="35">
        <v>125042</v>
      </c>
      <c r="BO38" s="35"/>
      <c r="BP38" s="22"/>
      <c r="BQ38" s="35"/>
      <c r="BR38" s="22"/>
      <c r="BS38" s="22">
        <v>0</v>
      </c>
      <c r="BT38" s="35"/>
      <c r="BU38" s="20">
        <f t="shared" si="6"/>
        <v>125042</v>
      </c>
      <c r="BV38" s="52"/>
      <c r="BW38" s="35"/>
      <c r="BX38" s="22">
        <v>0</v>
      </c>
      <c r="BY38" s="35"/>
      <c r="BZ38" s="22">
        <v>0</v>
      </c>
      <c r="CA38" s="35"/>
      <c r="CB38" s="20">
        <f t="shared" si="7"/>
        <v>0</v>
      </c>
      <c r="CC38" s="52"/>
      <c r="CD38" s="35"/>
      <c r="CE38" s="35"/>
      <c r="CF38" s="35"/>
      <c r="CG38" s="20">
        <f t="shared" si="8"/>
        <v>0</v>
      </c>
      <c r="CH38" s="61"/>
      <c r="CI38" s="22"/>
      <c r="CJ38" s="35"/>
      <c r="CK38" s="35"/>
      <c r="CL38" s="35">
        <v>0</v>
      </c>
      <c r="CM38" s="35">
        <v>0</v>
      </c>
      <c r="CN38" s="22">
        <v>0</v>
      </c>
      <c r="CO38" s="20">
        <f t="shared" si="9"/>
        <v>0</v>
      </c>
      <c r="CP38" s="61"/>
      <c r="CQ38" s="35"/>
      <c r="CR38" s="35">
        <v>0</v>
      </c>
      <c r="CS38" s="20">
        <f t="shared" si="10"/>
        <v>0</v>
      </c>
      <c r="CT38" s="52">
        <v>39069</v>
      </c>
      <c r="CU38" s="20">
        <f t="shared" si="11"/>
        <v>39069</v>
      </c>
      <c r="CV38" s="23">
        <f t="shared" si="12"/>
        <v>248171</v>
      </c>
    </row>
    <row r="39" spans="1:100" x14ac:dyDescent="0.25">
      <c r="A39" s="348"/>
      <c r="B39" s="2" t="s">
        <v>102</v>
      </c>
      <c r="C39" s="40"/>
      <c r="D39" s="41"/>
      <c r="E39" s="43"/>
      <c r="F39" s="41"/>
      <c r="G39" s="42"/>
      <c r="H39" s="7">
        <f t="shared" si="1"/>
        <v>0</v>
      </c>
      <c r="I39" s="43"/>
      <c r="J39" s="41"/>
      <c r="K39" s="41"/>
      <c r="L39" s="41"/>
      <c r="M39" s="41"/>
      <c r="N39" s="41"/>
      <c r="O39" s="7">
        <v>40676</v>
      </c>
      <c r="P39" s="41">
        <v>28915</v>
      </c>
      <c r="Q39" s="41"/>
      <c r="R39" s="41"/>
      <c r="S39" s="41">
        <v>0</v>
      </c>
      <c r="T39" s="7">
        <f t="shared" si="0"/>
        <v>28915</v>
      </c>
      <c r="U39" s="43"/>
      <c r="V39" s="9"/>
      <c r="W39" s="7">
        <f t="shared" si="2"/>
        <v>0</v>
      </c>
      <c r="X39" s="43"/>
      <c r="Y39" s="9"/>
      <c r="Z39" s="9"/>
      <c r="AA39" s="9"/>
      <c r="AB39" s="9"/>
      <c r="AC39" s="9"/>
      <c r="AD39" s="41"/>
      <c r="AE39" s="9"/>
      <c r="AF39" s="9"/>
      <c r="AG39" s="9"/>
      <c r="AH39" s="9"/>
      <c r="AI39" s="9"/>
      <c r="AJ39" s="7">
        <v>36882</v>
      </c>
      <c r="AK39" s="43"/>
      <c r="AL39" s="7">
        <f t="shared" si="3"/>
        <v>0</v>
      </c>
      <c r="AM39" s="62"/>
      <c r="AN39" s="9"/>
      <c r="AO39" s="41"/>
      <c r="AP39" s="41"/>
      <c r="AQ39" s="9">
        <v>0</v>
      </c>
      <c r="AR39" s="9">
        <v>0</v>
      </c>
      <c r="AS39" s="9">
        <v>0</v>
      </c>
      <c r="AT39" s="9">
        <v>0</v>
      </c>
      <c r="AU39" s="41"/>
      <c r="AV39" s="41"/>
      <c r="AW39" s="7">
        <f t="shared" si="4"/>
        <v>0</v>
      </c>
      <c r="AX39" s="43"/>
      <c r="AY39" s="41"/>
      <c r="AZ39" s="41"/>
      <c r="BA39" s="41"/>
      <c r="BB39" s="41"/>
      <c r="BC39" s="41"/>
      <c r="BD39" s="41"/>
      <c r="BE39" s="7">
        <f t="shared" si="5"/>
        <v>0</v>
      </c>
      <c r="BF39" s="41">
        <v>0</v>
      </c>
      <c r="BG39" s="41">
        <v>0</v>
      </c>
      <c r="BH39" s="41">
        <v>0</v>
      </c>
      <c r="BI39" s="41"/>
      <c r="BJ39" s="41"/>
      <c r="BK39" s="41"/>
      <c r="BL39" s="41"/>
      <c r="BM39" s="41"/>
      <c r="BN39" s="41">
        <v>102646</v>
      </c>
      <c r="BO39" s="41"/>
      <c r="BP39" s="9"/>
      <c r="BQ39" s="41"/>
      <c r="BR39" s="9"/>
      <c r="BS39" s="9">
        <v>0</v>
      </c>
      <c r="BT39" s="41"/>
      <c r="BU39" s="7">
        <f t="shared" si="6"/>
        <v>102646</v>
      </c>
      <c r="BV39" s="43"/>
      <c r="BW39" s="41"/>
      <c r="BX39" s="9">
        <v>0</v>
      </c>
      <c r="BY39" s="41"/>
      <c r="BZ39" s="9">
        <v>0</v>
      </c>
      <c r="CA39" s="41"/>
      <c r="CB39" s="7">
        <f t="shared" si="7"/>
        <v>0</v>
      </c>
      <c r="CC39" s="43"/>
      <c r="CD39" s="41"/>
      <c r="CE39" s="41"/>
      <c r="CF39" s="41"/>
      <c r="CG39" s="7">
        <f t="shared" si="8"/>
        <v>0</v>
      </c>
      <c r="CH39" s="62"/>
      <c r="CI39" s="9"/>
      <c r="CJ39" s="41"/>
      <c r="CK39" s="41"/>
      <c r="CL39" s="41">
        <v>0</v>
      </c>
      <c r="CM39" s="41">
        <v>0</v>
      </c>
      <c r="CN39" s="9">
        <v>0</v>
      </c>
      <c r="CO39" s="7">
        <f t="shared" si="9"/>
        <v>0</v>
      </c>
      <c r="CP39" s="62"/>
      <c r="CQ39" s="41"/>
      <c r="CR39" s="41">
        <v>0</v>
      </c>
      <c r="CS39" s="7">
        <f t="shared" si="10"/>
        <v>0</v>
      </c>
      <c r="CT39" s="43">
        <v>32641</v>
      </c>
      <c r="CU39" s="7">
        <f t="shared" si="11"/>
        <v>32641</v>
      </c>
      <c r="CV39" s="10">
        <f t="shared" si="12"/>
        <v>241760</v>
      </c>
    </row>
    <row r="40" spans="1:100" x14ac:dyDescent="0.25">
      <c r="A40" s="348"/>
      <c r="B40" s="2" t="s">
        <v>103</v>
      </c>
      <c r="C40" s="40"/>
      <c r="D40" s="41"/>
      <c r="E40" s="43"/>
      <c r="F40" s="41"/>
      <c r="G40" s="42"/>
      <c r="H40" s="7">
        <f t="shared" si="1"/>
        <v>0</v>
      </c>
      <c r="I40" s="43"/>
      <c r="J40" s="41"/>
      <c r="K40" s="41"/>
      <c r="L40" s="41"/>
      <c r="M40" s="41"/>
      <c r="N40" s="41"/>
      <c r="O40" s="7">
        <v>54205</v>
      </c>
      <c r="P40" s="41">
        <v>33100</v>
      </c>
      <c r="Q40" s="41"/>
      <c r="R40" s="41"/>
      <c r="S40" s="41">
        <v>0</v>
      </c>
      <c r="T40" s="7">
        <f t="shared" si="0"/>
        <v>33100</v>
      </c>
      <c r="U40" s="43"/>
      <c r="V40" s="9"/>
      <c r="W40" s="7">
        <f t="shared" si="2"/>
        <v>0</v>
      </c>
      <c r="X40" s="43"/>
      <c r="Y40" s="9"/>
      <c r="Z40" s="9"/>
      <c r="AA40" s="9"/>
      <c r="AB40" s="9"/>
      <c r="AC40" s="9"/>
      <c r="AD40" s="41"/>
      <c r="AE40" s="9"/>
      <c r="AF40" s="9"/>
      <c r="AG40" s="9"/>
      <c r="AH40" s="9"/>
      <c r="AI40" s="9"/>
      <c r="AJ40" s="7">
        <v>86138</v>
      </c>
      <c r="AK40" s="43"/>
      <c r="AL40" s="7">
        <f t="shared" si="3"/>
        <v>0</v>
      </c>
      <c r="AM40" s="62"/>
      <c r="AN40" s="9"/>
      <c r="AO40" s="41"/>
      <c r="AP40" s="41"/>
      <c r="AQ40" s="9">
        <v>0</v>
      </c>
      <c r="AR40" s="9">
        <v>0</v>
      </c>
      <c r="AS40" s="9">
        <v>0</v>
      </c>
      <c r="AT40" s="9">
        <v>0</v>
      </c>
      <c r="AU40" s="41"/>
      <c r="AV40" s="41"/>
      <c r="AW40" s="7">
        <f t="shared" si="4"/>
        <v>0</v>
      </c>
      <c r="AX40" s="43"/>
      <c r="AY40" s="41"/>
      <c r="AZ40" s="41"/>
      <c r="BA40" s="41"/>
      <c r="BB40" s="41"/>
      <c r="BC40" s="41"/>
      <c r="BD40" s="41"/>
      <c r="BE40" s="7">
        <f t="shared" si="5"/>
        <v>0</v>
      </c>
      <c r="BF40" s="41">
        <v>0</v>
      </c>
      <c r="BG40" s="41">
        <v>0</v>
      </c>
      <c r="BH40" s="41">
        <v>0</v>
      </c>
      <c r="BI40" s="41"/>
      <c r="BJ40" s="41"/>
      <c r="BK40" s="41"/>
      <c r="BL40" s="41"/>
      <c r="BM40" s="41"/>
      <c r="BN40" s="41">
        <v>109113</v>
      </c>
      <c r="BO40" s="41"/>
      <c r="BP40" s="9"/>
      <c r="BQ40" s="41"/>
      <c r="BR40" s="9"/>
      <c r="BS40" s="9">
        <v>0</v>
      </c>
      <c r="BT40" s="41"/>
      <c r="BU40" s="7">
        <f t="shared" si="6"/>
        <v>109113</v>
      </c>
      <c r="BV40" s="43"/>
      <c r="BW40" s="41"/>
      <c r="BX40" s="9">
        <v>0</v>
      </c>
      <c r="BY40" s="41"/>
      <c r="BZ40" s="9">
        <v>0</v>
      </c>
      <c r="CA40" s="41"/>
      <c r="CB40" s="7">
        <f t="shared" si="7"/>
        <v>0</v>
      </c>
      <c r="CC40" s="43"/>
      <c r="CD40" s="41"/>
      <c r="CE40" s="41"/>
      <c r="CF40" s="41"/>
      <c r="CG40" s="7">
        <f t="shared" si="8"/>
        <v>0</v>
      </c>
      <c r="CH40" s="62"/>
      <c r="CI40" s="9"/>
      <c r="CJ40" s="41"/>
      <c r="CK40" s="41"/>
      <c r="CL40" s="41">
        <v>0</v>
      </c>
      <c r="CM40" s="41">
        <v>0</v>
      </c>
      <c r="CN40" s="9">
        <v>0</v>
      </c>
      <c r="CO40" s="7">
        <f t="shared" si="9"/>
        <v>0</v>
      </c>
      <c r="CP40" s="62"/>
      <c r="CQ40" s="41"/>
      <c r="CR40" s="41">
        <v>0</v>
      </c>
      <c r="CS40" s="7">
        <f t="shared" si="10"/>
        <v>0</v>
      </c>
      <c r="CT40" s="43">
        <v>37151</v>
      </c>
      <c r="CU40" s="7">
        <f t="shared" si="11"/>
        <v>37151</v>
      </c>
      <c r="CV40" s="10">
        <f t="shared" si="12"/>
        <v>319707</v>
      </c>
    </row>
    <row r="41" spans="1:100" x14ac:dyDescent="0.25">
      <c r="A41" s="348"/>
      <c r="B41" s="2" t="s">
        <v>104</v>
      </c>
      <c r="C41" s="40"/>
      <c r="D41" s="41"/>
      <c r="E41" s="43"/>
      <c r="F41" s="41"/>
      <c r="G41" s="42"/>
      <c r="H41" s="7">
        <f t="shared" si="1"/>
        <v>0</v>
      </c>
      <c r="I41" s="43"/>
      <c r="J41" s="41"/>
      <c r="K41" s="41"/>
      <c r="L41" s="41"/>
      <c r="M41" s="41"/>
      <c r="N41" s="41"/>
      <c r="O41" s="7">
        <v>43742</v>
      </c>
      <c r="P41" s="41">
        <v>30020</v>
      </c>
      <c r="Q41" s="41"/>
      <c r="R41" s="41"/>
      <c r="S41" s="41">
        <v>0</v>
      </c>
      <c r="T41" s="7">
        <f t="shared" si="0"/>
        <v>30020</v>
      </c>
      <c r="U41" s="43"/>
      <c r="V41" s="9"/>
      <c r="W41" s="7">
        <f t="shared" si="2"/>
        <v>0</v>
      </c>
      <c r="X41" s="43"/>
      <c r="Y41" s="9"/>
      <c r="Z41" s="9"/>
      <c r="AA41" s="9"/>
      <c r="AB41" s="9"/>
      <c r="AC41" s="9"/>
      <c r="AD41" s="41"/>
      <c r="AE41" s="9"/>
      <c r="AF41" s="9"/>
      <c r="AG41" s="9"/>
      <c r="AH41" s="9"/>
      <c r="AI41" s="9"/>
      <c r="AJ41" s="7">
        <v>77242</v>
      </c>
      <c r="AK41" s="43"/>
      <c r="AL41" s="7">
        <f t="shared" si="3"/>
        <v>0</v>
      </c>
      <c r="AM41" s="62"/>
      <c r="AN41" s="9"/>
      <c r="AO41" s="41"/>
      <c r="AP41" s="41"/>
      <c r="AQ41" s="9">
        <v>0</v>
      </c>
      <c r="AR41" s="9">
        <v>0</v>
      </c>
      <c r="AS41" s="9">
        <v>0</v>
      </c>
      <c r="AT41" s="9">
        <v>0</v>
      </c>
      <c r="AU41" s="41"/>
      <c r="AV41" s="41"/>
      <c r="AW41" s="7">
        <f t="shared" si="4"/>
        <v>0</v>
      </c>
      <c r="AX41" s="43"/>
      <c r="AY41" s="41"/>
      <c r="AZ41" s="41"/>
      <c r="BA41" s="41"/>
      <c r="BB41" s="41"/>
      <c r="BC41" s="41"/>
      <c r="BD41" s="41"/>
      <c r="BE41" s="7">
        <f t="shared" si="5"/>
        <v>0</v>
      </c>
      <c r="BF41" s="41">
        <v>0</v>
      </c>
      <c r="BG41" s="41">
        <v>0</v>
      </c>
      <c r="BH41" s="41">
        <v>0</v>
      </c>
      <c r="BI41" s="41"/>
      <c r="BJ41" s="41"/>
      <c r="BK41" s="41"/>
      <c r="BL41" s="41"/>
      <c r="BM41" s="41"/>
      <c r="BN41" s="41">
        <v>126175</v>
      </c>
      <c r="BO41" s="41"/>
      <c r="BP41" s="9"/>
      <c r="BQ41" s="41"/>
      <c r="BR41" s="9"/>
      <c r="BS41" s="9">
        <v>0</v>
      </c>
      <c r="BT41" s="41"/>
      <c r="BU41" s="7">
        <f t="shared" si="6"/>
        <v>126175</v>
      </c>
      <c r="BV41" s="43"/>
      <c r="BW41" s="41"/>
      <c r="BX41" s="9">
        <v>0</v>
      </c>
      <c r="BY41" s="41"/>
      <c r="BZ41" s="9">
        <v>0</v>
      </c>
      <c r="CA41" s="41"/>
      <c r="CB41" s="7">
        <f t="shared" si="7"/>
        <v>0</v>
      </c>
      <c r="CC41" s="43"/>
      <c r="CD41" s="41"/>
      <c r="CE41" s="41"/>
      <c r="CF41" s="41"/>
      <c r="CG41" s="7">
        <f t="shared" si="8"/>
        <v>0</v>
      </c>
      <c r="CH41" s="62"/>
      <c r="CI41" s="9"/>
      <c r="CJ41" s="41"/>
      <c r="CK41" s="41"/>
      <c r="CL41" s="41">
        <v>0</v>
      </c>
      <c r="CM41" s="41">
        <v>0</v>
      </c>
      <c r="CN41" s="9">
        <v>0</v>
      </c>
      <c r="CO41" s="7">
        <f t="shared" si="9"/>
        <v>0</v>
      </c>
      <c r="CP41" s="62"/>
      <c r="CQ41" s="41"/>
      <c r="CR41" s="41">
        <v>0</v>
      </c>
      <c r="CS41" s="7">
        <f t="shared" si="10"/>
        <v>0</v>
      </c>
      <c r="CT41" s="43">
        <v>32338</v>
      </c>
      <c r="CU41" s="7">
        <f t="shared" si="11"/>
        <v>32338</v>
      </c>
      <c r="CV41" s="10">
        <f t="shared" si="12"/>
        <v>309517</v>
      </c>
    </row>
    <row r="42" spans="1:100" x14ac:dyDescent="0.25">
      <c r="A42" s="348"/>
      <c r="B42" s="2" t="s">
        <v>105</v>
      </c>
      <c r="C42" s="40"/>
      <c r="D42" s="41"/>
      <c r="E42" s="43"/>
      <c r="F42" s="41"/>
      <c r="G42" s="42"/>
      <c r="H42" s="7">
        <f t="shared" si="1"/>
        <v>0</v>
      </c>
      <c r="I42" s="43"/>
      <c r="J42" s="41"/>
      <c r="K42" s="41"/>
      <c r="L42" s="41"/>
      <c r="M42" s="41"/>
      <c r="N42" s="41"/>
      <c r="O42" s="7">
        <v>40401</v>
      </c>
      <c r="P42" s="41">
        <v>26631</v>
      </c>
      <c r="Q42" s="41"/>
      <c r="R42" s="41"/>
      <c r="S42" s="41">
        <v>0</v>
      </c>
      <c r="T42" s="7">
        <f t="shared" si="0"/>
        <v>26631</v>
      </c>
      <c r="U42" s="43"/>
      <c r="V42" s="9"/>
      <c r="W42" s="7">
        <f t="shared" si="2"/>
        <v>0</v>
      </c>
      <c r="X42" s="43"/>
      <c r="Y42" s="9"/>
      <c r="Z42" s="9"/>
      <c r="AA42" s="9"/>
      <c r="AB42" s="9"/>
      <c r="AC42" s="9"/>
      <c r="AD42" s="41"/>
      <c r="AE42" s="9"/>
      <c r="AF42" s="9"/>
      <c r="AG42" s="9"/>
      <c r="AH42" s="9"/>
      <c r="AI42" s="9"/>
      <c r="AJ42" s="7">
        <v>67707</v>
      </c>
      <c r="AK42" s="43"/>
      <c r="AL42" s="7">
        <f t="shared" si="3"/>
        <v>0</v>
      </c>
      <c r="AM42" s="62"/>
      <c r="AN42" s="9"/>
      <c r="AO42" s="41"/>
      <c r="AP42" s="41"/>
      <c r="AQ42" s="9">
        <v>0</v>
      </c>
      <c r="AR42" s="9">
        <v>0</v>
      </c>
      <c r="AS42" s="9">
        <v>0</v>
      </c>
      <c r="AT42" s="9">
        <v>0</v>
      </c>
      <c r="AU42" s="41"/>
      <c r="AV42" s="41"/>
      <c r="AW42" s="7">
        <f t="shared" si="4"/>
        <v>0</v>
      </c>
      <c r="AX42" s="43"/>
      <c r="AY42" s="41"/>
      <c r="AZ42" s="41"/>
      <c r="BA42" s="41"/>
      <c r="BB42" s="41"/>
      <c r="BC42" s="41"/>
      <c r="BD42" s="41"/>
      <c r="BE42" s="7">
        <f t="shared" si="5"/>
        <v>0</v>
      </c>
      <c r="BF42" s="41">
        <v>0</v>
      </c>
      <c r="BG42" s="41">
        <v>0</v>
      </c>
      <c r="BH42" s="41">
        <v>0</v>
      </c>
      <c r="BI42" s="41"/>
      <c r="BJ42" s="41"/>
      <c r="BK42" s="41"/>
      <c r="BL42" s="41"/>
      <c r="BM42" s="41"/>
      <c r="BN42" s="41">
        <v>116713</v>
      </c>
      <c r="BO42" s="41"/>
      <c r="BP42" s="9"/>
      <c r="BQ42" s="41"/>
      <c r="BR42" s="9"/>
      <c r="BS42" s="9">
        <v>0</v>
      </c>
      <c r="BT42" s="41"/>
      <c r="BU42" s="7">
        <f t="shared" si="6"/>
        <v>116713</v>
      </c>
      <c r="BV42" s="43"/>
      <c r="BW42" s="41"/>
      <c r="BX42" s="9">
        <v>0</v>
      </c>
      <c r="BY42" s="41"/>
      <c r="BZ42" s="9">
        <v>0</v>
      </c>
      <c r="CA42" s="41"/>
      <c r="CB42" s="7">
        <f t="shared" si="7"/>
        <v>0</v>
      </c>
      <c r="CC42" s="43"/>
      <c r="CD42" s="41"/>
      <c r="CE42" s="41"/>
      <c r="CF42" s="41"/>
      <c r="CG42" s="7">
        <f t="shared" si="8"/>
        <v>0</v>
      </c>
      <c r="CH42" s="62"/>
      <c r="CI42" s="9"/>
      <c r="CJ42" s="41"/>
      <c r="CK42" s="41"/>
      <c r="CL42" s="41">
        <v>0</v>
      </c>
      <c r="CM42" s="41">
        <v>0</v>
      </c>
      <c r="CN42" s="9">
        <v>0</v>
      </c>
      <c r="CO42" s="7">
        <f t="shared" si="9"/>
        <v>0</v>
      </c>
      <c r="CP42" s="62"/>
      <c r="CQ42" s="41"/>
      <c r="CR42" s="41">
        <v>0</v>
      </c>
      <c r="CS42" s="7">
        <f t="shared" si="10"/>
        <v>0</v>
      </c>
      <c r="CT42" s="43">
        <v>35728</v>
      </c>
      <c r="CU42" s="7">
        <f t="shared" si="11"/>
        <v>35728</v>
      </c>
      <c r="CV42" s="10">
        <f t="shared" si="12"/>
        <v>287180</v>
      </c>
    </row>
    <row r="43" spans="1:100" x14ac:dyDescent="0.25">
      <c r="A43" s="348"/>
      <c r="B43" s="2" t="s">
        <v>106</v>
      </c>
      <c r="C43" s="40"/>
      <c r="D43" s="41"/>
      <c r="E43" s="43"/>
      <c r="F43" s="41"/>
      <c r="G43" s="42"/>
      <c r="H43" s="7">
        <f t="shared" si="1"/>
        <v>0</v>
      </c>
      <c r="I43" s="43"/>
      <c r="J43" s="41"/>
      <c r="K43" s="41"/>
      <c r="L43" s="41"/>
      <c r="M43" s="41"/>
      <c r="N43" s="41"/>
      <c r="O43" s="7">
        <v>46635</v>
      </c>
      <c r="P43" s="41">
        <v>36866</v>
      </c>
      <c r="Q43" s="41"/>
      <c r="R43" s="41"/>
      <c r="S43" s="41">
        <v>0</v>
      </c>
      <c r="T43" s="7">
        <f t="shared" si="0"/>
        <v>36866</v>
      </c>
      <c r="U43" s="43"/>
      <c r="V43" s="9"/>
      <c r="W43" s="7">
        <f t="shared" si="2"/>
        <v>0</v>
      </c>
      <c r="X43" s="43"/>
      <c r="Y43" s="9"/>
      <c r="Z43" s="9"/>
      <c r="AA43" s="9"/>
      <c r="AB43" s="9"/>
      <c r="AC43" s="9"/>
      <c r="AD43" s="41"/>
      <c r="AE43" s="9"/>
      <c r="AF43" s="9"/>
      <c r="AG43" s="9"/>
      <c r="AH43" s="9"/>
      <c r="AI43" s="9"/>
      <c r="AJ43" s="7">
        <v>50586</v>
      </c>
      <c r="AK43" s="43"/>
      <c r="AL43" s="7">
        <f t="shared" si="3"/>
        <v>0</v>
      </c>
      <c r="AM43" s="62"/>
      <c r="AN43" s="9"/>
      <c r="AO43" s="41"/>
      <c r="AP43" s="41"/>
      <c r="AQ43" s="9">
        <v>0</v>
      </c>
      <c r="AR43" s="9">
        <v>0</v>
      </c>
      <c r="AS43" s="9">
        <v>0</v>
      </c>
      <c r="AT43" s="9">
        <v>0</v>
      </c>
      <c r="AU43" s="41"/>
      <c r="AV43" s="41"/>
      <c r="AW43" s="7">
        <f t="shared" si="4"/>
        <v>0</v>
      </c>
      <c r="AX43" s="43"/>
      <c r="AY43" s="41"/>
      <c r="AZ43" s="41"/>
      <c r="BA43" s="41"/>
      <c r="BB43" s="41"/>
      <c r="BC43" s="41"/>
      <c r="BD43" s="41"/>
      <c r="BE43" s="7">
        <f t="shared" si="5"/>
        <v>0</v>
      </c>
      <c r="BF43" s="41">
        <v>0</v>
      </c>
      <c r="BG43" s="41">
        <v>0</v>
      </c>
      <c r="BH43" s="41">
        <v>0</v>
      </c>
      <c r="BI43" s="41"/>
      <c r="BJ43" s="41"/>
      <c r="BK43" s="41"/>
      <c r="BL43" s="41"/>
      <c r="BM43" s="41"/>
      <c r="BN43" s="41">
        <v>125684</v>
      </c>
      <c r="BO43" s="41"/>
      <c r="BP43" s="9"/>
      <c r="BQ43" s="41"/>
      <c r="BR43" s="9"/>
      <c r="BS43" s="9">
        <v>0</v>
      </c>
      <c r="BT43" s="41"/>
      <c r="BU43" s="7">
        <f t="shared" si="6"/>
        <v>125684</v>
      </c>
      <c r="BV43" s="43"/>
      <c r="BW43" s="41"/>
      <c r="BX43" s="9">
        <v>0</v>
      </c>
      <c r="BY43" s="41"/>
      <c r="BZ43" s="9">
        <v>0</v>
      </c>
      <c r="CA43" s="41"/>
      <c r="CB43" s="7">
        <f t="shared" si="7"/>
        <v>0</v>
      </c>
      <c r="CC43" s="43"/>
      <c r="CD43" s="41"/>
      <c r="CE43" s="41"/>
      <c r="CF43" s="41"/>
      <c r="CG43" s="7">
        <f t="shared" si="8"/>
        <v>0</v>
      </c>
      <c r="CH43" s="62"/>
      <c r="CI43" s="9"/>
      <c r="CJ43" s="41"/>
      <c r="CK43" s="41"/>
      <c r="CL43" s="41">
        <v>0</v>
      </c>
      <c r="CM43" s="41">
        <v>0</v>
      </c>
      <c r="CN43" s="9">
        <v>0</v>
      </c>
      <c r="CO43" s="7">
        <f t="shared" si="9"/>
        <v>0</v>
      </c>
      <c r="CP43" s="62"/>
      <c r="CQ43" s="41"/>
      <c r="CR43" s="41">
        <v>0</v>
      </c>
      <c r="CS43" s="7">
        <f t="shared" si="10"/>
        <v>0</v>
      </c>
      <c r="CT43" s="43">
        <v>40454</v>
      </c>
      <c r="CU43" s="7">
        <f t="shared" si="11"/>
        <v>40454</v>
      </c>
      <c r="CV43" s="10">
        <f t="shared" si="12"/>
        <v>300225</v>
      </c>
    </row>
    <row r="44" spans="1:100" x14ac:dyDescent="0.25">
      <c r="A44" s="348"/>
      <c r="B44" s="2" t="s">
        <v>107</v>
      </c>
      <c r="C44" s="40"/>
      <c r="D44" s="41"/>
      <c r="E44" s="43"/>
      <c r="F44" s="41"/>
      <c r="G44" s="42"/>
      <c r="H44" s="7">
        <f t="shared" si="1"/>
        <v>0</v>
      </c>
      <c r="I44" s="43"/>
      <c r="J44" s="41"/>
      <c r="K44" s="41"/>
      <c r="L44" s="41"/>
      <c r="M44" s="41"/>
      <c r="N44" s="41"/>
      <c r="O44" s="7">
        <v>45167</v>
      </c>
      <c r="P44" s="41">
        <v>35503</v>
      </c>
      <c r="Q44" s="41"/>
      <c r="R44" s="41"/>
      <c r="S44" s="41">
        <v>0</v>
      </c>
      <c r="T44" s="7">
        <f t="shared" si="0"/>
        <v>35503</v>
      </c>
      <c r="U44" s="43"/>
      <c r="V44" s="9"/>
      <c r="W44" s="7">
        <f t="shared" si="2"/>
        <v>0</v>
      </c>
      <c r="X44" s="43"/>
      <c r="Y44" s="9"/>
      <c r="Z44" s="9"/>
      <c r="AA44" s="9"/>
      <c r="AB44" s="9"/>
      <c r="AC44" s="9"/>
      <c r="AD44" s="41"/>
      <c r="AE44" s="9"/>
      <c r="AF44" s="9"/>
      <c r="AG44" s="9"/>
      <c r="AH44" s="9"/>
      <c r="AI44" s="9"/>
      <c r="AJ44" s="7">
        <v>49902</v>
      </c>
      <c r="AK44" s="43"/>
      <c r="AL44" s="7">
        <f t="shared" si="3"/>
        <v>0</v>
      </c>
      <c r="AM44" s="62"/>
      <c r="AN44" s="9"/>
      <c r="AO44" s="41"/>
      <c r="AP44" s="41"/>
      <c r="AQ44" s="9">
        <v>0</v>
      </c>
      <c r="AR44" s="9">
        <v>0</v>
      </c>
      <c r="AS44" s="9">
        <v>0</v>
      </c>
      <c r="AT44" s="9">
        <v>0</v>
      </c>
      <c r="AU44" s="41"/>
      <c r="AV44" s="41"/>
      <c r="AW44" s="7">
        <f t="shared" si="4"/>
        <v>0</v>
      </c>
      <c r="AX44" s="43"/>
      <c r="AY44" s="41"/>
      <c r="AZ44" s="41"/>
      <c r="BA44" s="41"/>
      <c r="BB44" s="41"/>
      <c r="BC44" s="41"/>
      <c r="BD44" s="41"/>
      <c r="BE44" s="7">
        <f t="shared" si="5"/>
        <v>0</v>
      </c>
      <c r="BF44" s="41">
        <v>0</v>
      </c>
      <c r="BG44" s="41">
        <v>0</v>
      </c>
      <c r="BH44" s="41">
        <v>0</v>
      </c>
      <c r="BI44" s="41"/>
      <c r="BJ44" s="41"/>
      <c r="BK44" s="41"/>
      <c r="BL44" s="41"/>
      <c r="BM44" s="41"/>
      <c r="BN44" s="41">
        <v>102032</v>
      </c>
      <c r="BO44" s="41"/>
      <c r="BP44" s="9"/>
      <c r="BQ44" s="41"/>
      <c r="BR44" s="9"/>
      <c r="BS44" s="9">
        <v>0</v>
      </c>
      <c r="BT44" s="41"/>
      <c r="BU44" s="7">
        <f t="shared" si="6"/>
        <v>102032</v>
      </c>
      <c r="BV44" s="43"/>
      <c r="BW44" s="41"/>
      <c r="BX44" s="9">
        <v>0</v>
      </c>
      <c r="BY44" s="41"/>
      <c r="BZ44" s="9">
        <v>0</v>
      </c>
      <c r="CA44" s="41"/>
      <c r="CB44" s="7">
        <f t="shared" si="7"/>
        <v>0</v>
      </c>
      <c r="CC44" s="43"/>
      <c r="CD44" s="41"/>
      <c r="CE44" s="41"/>
      <c r="CF44" s="41"/>
      <c r="CG44" s="7">
        <f t="shared" si="8"/>
        <v>0</v>
      </c>
      <c r="CH44" s="62"/>
      <c r="CI44" s="9"/>
      <c r="CJ44" s="41"/>
      <c r="CK44" s="41"/>
      <c r="CL44" s="41">
        <v>0</v>
      </c>
      <c r="CM44" s="41">
        <v>0</v>
      </c>
      <c r="CN44" s="9">
        <v>0</v>
      </c>
      <c r="CO44" s="7">
        <f t="shared" si="9"/>
        <v>0</v>
      </c>
      <c r="CP44" s="62"/>
      <c r="CQ44" s="41"/>
      <c r="CR44" s="41">
        <v>0</v>
      </c>
      <c r="CS44" s="7">
        <f t="shared" si="10"/>
        <v>0</v>
      </c>
      <c r="CT44" s="43">
        <v>38199</v>
      </c>
      <c r="CU44" s="7">
        <f t="shared" si="11"/>
        <v>38199</v>
      </c>
      <c r="CV44" s="10">
        <f t="shared" si="12"/>
        <v>270803</v>
      </c>
    </row>
    <row r="45" spans="1:100" x14ac:dyDescent="0.25">
      <c r="A45" s="348"/>
      <c r="B45" s="2" t="s">
        <v>108</v>
      </c>
      <c r="C45" s="40"/>
      <c r="D45" s="41"/>
      <c r="E45" s="43"/>
      <c r="F45" s="41"/>
      <c r="G45" s="42"/>
      <c r="H45" s="7">
        <f t="shared" si="1"/>
        <v>0</v>
      </c>
      <c r="I45" s="43"/>
      <c r="J45" s="41"/>
      <c r="K45" s="41"/>
      <c r="L45" s="41"/>
      <c r="M45" s="41"/>
      <c r="N45" s="41"/>
      <c r="O45" s="7">
        <v>15012</v>
      </c>
      <c r="P45" s="41">
        <v>27932</v>
      </c>
      <c r="Q45" s="41"/>
      <c r="R45" s="41"/>
      <c r="S45" s="41">
        <v>0</v>
      </c>
      <c r="T45" s="7">
        <f t="shared" si="0"/>
        <v>27932</v>
      </c>
      <c r="U45" s="43"/>
      <c r="V45" s="9"/>
      <c r="W45" s="7">
        <f t="shared" si="2"/>
        <v>0</v>
      </c>
      <c r="X45" s="43"/>
      <c r="Y45" s="9"/>
      <c r="Z45" s="9"/>
      <c r="AA45" s="9"/>
      <c r="AB45" s="9"/>
      <c r="AC45" s="9"/>
      <c r="AD45" s="41"/>
      <c r="AE45" s="9"/>
      <c r="AF45" s="9"/>
      <c r="AG45" s="9"/>
      <c r="AH45" s="9"/>
      <c r="AI45" s="9"/>
      <c r="AJ45" s="7">
        <v>69152</v>
      </c>
      <c r="AK45" s="43"/>
      <c r="AL45" s="7">
        <f t="shared" si="3"/>
        <v>0</v>
      </c>
      <c r="AM45" s="62"/>
      <c r="AN45" s="9"/>
      <c r="AO45" s="41"/>
      <c r="AP45" s="41"/>
      <c r="AQ45" s="9">
        <v>0</v>
      </c>
      <c r="AR45" s="9">
        <v>0</v>
      </c>
      <c r="AS45" s="9">
        <v>0</v>
      </c>
      <c r="AT45" s="9">
        <v>0</v>
      </c>
      <c r="AU45" s="41"/>
      <c r="AV45" s="41"/>
      <c r="AW45" s="7">
        <f t="shared" si="4"/>
        <v>0</v>
      </c>
      <c r="AX45" s="43"/>
      <c r="AY45" s="41"/>
      <c r="AZ45" s="41"/>
      <c r="BA45" s="41"/>
      <c r="BB45" s="41"/>
      <c r="BC45" s="41"/>
      <c r="BD45" s="41"/>
      <c r="BE45" s="7">
        <f t="shared" si="5"/>
        <v>0</v>
      </c>
      <c r="BF45" s="41">
        <v>0</v>
      </c>
      <c r="BG45" s="41">
        <v>0</v>
      </c>
      <c r="BH45" s="41">
        <v>0</v>
      </c>
      <c r="BI45" s="41"/>
      <c r="BJ45" s="41"/>
      <c r="BK45" s="41"/>
      <c r="BL45" s="41"/>
      <c r="BM45" s="41"/>
      <c r="BN45" s="41">
        <v>106198</v>
      </c>
      <c r="BO45" s="41"/>
      <c r="BP45" s="9"/>
      <c r="BQ45" s="41"/>
      <c r="BR45" s="9"/>
      <c r="BS45" s="9">
        <v>0</v>
      </c>
      <c r="BT45" s="41"/>
      <c r="BU45" s="7">
        <f t="shared" si="6"/>
        <v>106198</v>
      </c>
      <c r="BV45" s="43"/>
      <c r="BW45" s="41"/>
      <c r="BX45" s="9">
        <v>0</v>
      </c>
      <c r="BY45" s="41"/>
      <c r="BZ45" s="9">
        <v>0</v>
      </c>
      <c r="CA45" s="41"/>
      <c r="CB45" s="7">
        <f t="shared" si="7"/>
        <v>0</v>
      </c>
      <c r="CC45" s="43"/>
      <c r="CD45" s="41"/>
      <c r="CE45" s="41"/>
      <c r="CF45" s="41"/>
      <c r="CG45" s="7">
        <f t="shared" si="8"/>
        <v>0</v>
      </c>
      <c r="CH45" s="62"/>
      <c r="CI45" s="9"/>
      <c r="CJ45" s="41"/>
      <c r="CK45" s="41"/>
      <c r="CL45" s="41">
        <v>0</v>
      </c>
      <c r="CM45" s="41">
        <v>0</v>
      </c>
      <c r="CN45" s="9">
        <v>0</v>
      </c>
      <c r="CO45" s="7">
        <f t="shared" si="9"/>
        <v>0</v>
      </c>
      <c r="CP45" s="62"/>
      <c r="CQ45" s="41"/>
      <c r="CR45" s="41">
        <v>0</v>
      </c>
      <c r="CS45" s="7">
        <f t="shared" si="10"/>
        <v>0</v>
      </c>
      <c r="CT45" s="43">
        <v>32330</v>
      </c>
      <c r="CU45" s="7">
        <f t="shared" si="11"/>
        <v>32330</v>
      </c>
      <c r="CV45" s="10">
        <f t="shared" si="12"/>
        <v>250624</v>
      </c>
    </row>
    <row r="46" spans="1:100" x14ac:dyDescent="0.25">
      <c r="A46" s="348"/>
      <c r="B46" s="2" t="s">
        <v>109</v>
      </c>
      <c r="C46" s="40"/>
      <c r="D46" s="41"/>
      <c r="E46" s="43"/>
      <c r="F46" s="41"/>
      <c r="G46" s="42"/>
      <c r="H46" s="7">
        <f t="shared" si="1"/>
        <v>0</v>
      </c>
      <c r="I46" s="43"/>
      <c r="J46" s="41"/>
      <c r="K46" s="41"/>
      <c r="L46" s="41"/>
      <c r="M46" s="41"/>
      <c r="N46" s="41"/>
      <c r="O46" s="7">
        <v>49131</v>
      </c>
      <c r="P46" s="41">
        <v>24814</v>
      </c>
      <c r="Q46" s="41"/>
      <c r="R46" s="41"/>
      <c r="S46" s="41">
        <v>0</v>
      </c>
      <c r="T46" s="7">
        <f t="shared" ref="T46:T73" si="13">SUM(P46:S46)</f>
        <v>24814</v>
      </c>
      <c r="U46" s="43"/>
      <c r="V46" s="9"/>
      <c r="W46" s="7">
        <f t="shared" si="2"/>
        <v>0</v>
      </c>
      <c r="X46" s="43"/>
      <c r="Y46" s="9"/>
      <c r="Z46" s="9"/>
      <c r="AA46" s="9"/>
      <c r="AB46" s="9"/>
      <c r="AC46" s="9"/>
      <c r="AD46" s="41"/>
      <c r="AE46" s="9"/>
      <c r="AF46" s="9"/>
      <c r="AG46" s="9"/>
      <c r="AH46" s="9"/>
      <c r="AI46" s="9"/>
      <c r="AJ46" s="7">
        <v>56727</v>
      </c>
      <c r="AK46" s="43"/>
      <c r="AL46" s="7">
        <f t="shared" si="3"/>
        <v>0</v>
      </c>
      <c r="AM46" s="62"/>
      <c r="AN46" s="9"/>
      <c r="AO46" s="41"/>
      <c r="AP46" s="41"/>
      <c r="AQ46" s="9">
        <v>0</v>
      </c>
      <c r="AR46" s="9">
        <v>0</v>
      </c>
      <c r="AS46" s="9">
        <v>0</v>
      </c>
      <c r="AT46" s="9">
        <v>0</v>
      </c>
      <c r="AU46" s="41"/>
      <c r="AV46" s="41"/>
      <c r="AW46" s="7">
        <f t="shared" si="4"/>
        <v>0</v>
      </c>
      <c r="AX46" s="43"/>
      <c r="AY46" s="41"/>
      <c r="AZ46" s="41"/>
      <c r="BA46" s="41"/>
      <c r="BB46" s="41"/>
      <c r="BC46" s="41"/>
      <c r="BD46" s="41"/>
      <c r="BE46" s="7">
        <f t="shared" si="5"/>
        <v>0</v>
      </c>
      <c r="BF46" s="41">
        <v>0</v>
      </c>
      <c r="BG46" s="41">
        <v>0</v>
      </c>
      <c r="BH46" s="41">
        <v>0</v>
      </c>
      <c r="BI46" s="41"/>
      <c r="BJ46" s="41"/>
      <c r="BK46" s="41"/>
      <c r="BL46" s="41"/>
      <c r="BM46" s="41"/>
      <c r="BN46" s="41">
        <v>50693</v>
      </c>
      <c r="BO46" s="41"/>
      <c r="BP46" s="9"/>
      <c r="BQ46" s="41"/>
      <c r="BR46" s="9"/>
      <c r="BS46" s="9">
        <v>0</v>
      </c>
      <c r="BT46" s="41"/>
      <c r="BU46" s="7">
        <f t="shared" si="6"/>
        <v>50693</v>
      </c>
      <c r="BV46" s="43"/>
      <c r="BW46" s="41"/>
      <c r="BX46" s="9">
        <v>0</v>
      </c>
      <c r="BY46" s="41"/>
      <c r="BZ46" s="9">
        <v>0</v>
      </c>
      <c r="CA46" s="41"/>
      <c r="CB46" s="7">
        <f t="shared" si="7"/>
        <v>0</v>
      </c>
      <c r="CC46" s="43"/>
      <c r="CD46" s="41"/>
      <c r="CE46" s="41"/>
      <c r="CF46" s="41"/>
      <c r="CG46" s="7">
        <f t="shared" si="8"/>
        <v>0</v>
      </c>
      <c r="CH46" s="62"/>
      <c r="CI46" s="9"/>
      <c r="CJ46" s="41"/>
      <c r="CK46" s="41"/>
      <c r="CL46" s="41">
        <v>0</v>
      </c>
      <c r="CM46" s="41">
        <v>0</v>
      </c>
      <c r="CN46" s="9">
        <v>0</v>
      </c>
      <c r="CO46" s="7">
        <f t="shared" si="9"/>
        <v>0</v>
      </c>
      <c r="CP46" s="62"/>
      <c r="CQ46" s="41"/>
      <c r="CR46" s="41">
        <v>0</v>
      </c>
      <c r="CS46" s="7">
        <f t="shared" si="10"/>
        <v>0</v>
      </c>
      <c r="CT46" s="43">
        <v>78707</v>
      </c>
      <c r="CU46" s="7">
        <f t="shared" si="11"/>
        <v>78707</v>
      </c>
      <c r="CV46" s="10">
        <f t="shared" si="12"/>
        <v>260072</v>
      </c>
    </row>
    <row r="47" spans="1:100" x14ac:dyDescent="0.25">
      <c r="A47" s="348"/>
      <c r="B47" s="2" t="s">
        <v>110</v>
      </c>
      <c r="C47" s="40"/>
      <c r="D47" s="41"/>
      <c r="E47" s="43"/>
      <c r="F47" s="41"/>
      <c r="G47" s="42"/>
      <c r="H47" s="7">
        <f t="shared" si="1"/>
        <v>0</v>
      </c>
      <c r="I47" s="43"/>
      <c r="J47" s="41"/>
      <c r="K47" s="41"/>
      <c r="L47" s="41"/>
      <c r="M47" s="41"/>
      <c r="N47" s="41"/>
      <c r="O47" s="7">
        <v>43008</v>
      </c>
      <c r="P47" s="41">
        <v>25698</v>
      </c>
      <c r="Q47" s="41"/>
      <c r="R47" s="41"/>
      <c r="S47" s="41">
        <v>0</v>
      </c>
      <c r="T47" s="7">
        <f t="shared" si="13"/>
        <v>25698</v>
      </c>
      <c r="U47" s="43"/>
      <c r="V47" s="9"/>
      <c r="W47" s="7">
        <f t="shared" si="2"/>
        <v>0</v>
      </c>
      <c r="X47" s="43"/>
      <c r="Y47" s="9"/>
      <c r="Z47" s="9"/>
      <c r="AA47" s="9"/>
      <c r="AB47" s="9"/>
      <c r="AC47" s="9"/>
      <c r="AD47" s="41"/>
      <c r="AE47" s="9"/>
      <c r="AF47" s="9"/>
      <c r="AG47" s="9"/>
      <c r="AH47" s="9"/>
      <c r="AI47" s="9"/>
      <c r="AJ47" s="7">
        <v>58706</v>
      </c>
      <c r="AK47" s="43"/>
      <c r="AL47" s="7">
        <f t="shared" si="3"/>
        <v>0</v>
      </c>
      <c r="AM47" s="62"/>
      <c r="AN47" s="9"/>
      <c r="AO47" s="41"/>
      <c r="AP47" s="41"/>
      <c r="AQ47" s="9">
        <v>0</v>
      </c>
      <c r="AR47" s="9">
        <v>0</v>
      </c>
      <c r="AS47" s="9">
        <v>0</v>
      </c>
      <c r="AT47" s="9">
        <v>0</v>
      </c>
      <c r="AU47" s="41"/>
      <c r="AV47" s="41"/>
      <c r="AW47" s="7">
        <f t="shared" si="4"/>
        <v>0</v>
      </c>
      <c r="AX47" s="43"/>
      <c r="AY47" s="41"/>
      <c r="AZ47" s="41"/>
      <c r="BA47" s="41"/>
      <c r="BB47" s="41"/>
      <c r="BC47" s="41"/>
      <c r="BD47" s="41"/>
      <c r="BE47" s="7">
        <f t="shared" si="5"/>
        <v>0</v>
      </c>
      <c r="BF47" s="41">
        <v>0</v>
      </c>
      <c r="BG47" s="41">
        <v>0</v>
      </c>
      <c r="BH47" s="41">
        <v>0</v>
      </c>
      <c r="BI47" s="41"/>
      <c r="BJ47" s="41"/>
      <c r="BK47" s="41"/>
      <c r="BL47" s="41"/>
      <c r="BM47" s="41"/>
      <c r="BN47" s="41">
        <v>40105</v>
      </c>
      <c r="BO47" s="41"/>
      <c r="BP47" s="9"/>
      <c r="BQ47" s="41"/>
      <c r="BR47" s="9"/>
      <c r="BS47" s="9">
        <v>0</v>
      </c>
      <c r="BT47" s="41"/>
      <c r="BU47" s="7">
        <f t="shared" si="6"/>
        <v>40105</v>
      </c>
      <c r="BV47" s="43"/>
      <c r="BW47" s="41"/>
      <c r="BX47" s="9">
        <v>0</v>
      </c>
      <c r="BY47" s="41"/>
      <c r="BZ47" s="9">
        <v>0</v>
      </c>
      <c r="CA47" s="41"/>
      <c r="CB47" s="7">
        <f t="shared" si="7"/>
        <v>0</v>
      </c>
      <c r="CC47" s="43"/>
      <c r="CD47" s="41"/>
      <c r="CE47" s="41"/>
      <c r="CF47" s="41"/>
      <c r="CG47" s="7">
        <f t="shared" si="8"/>
        <v>0</v>
      </c>
      <c r="CH47" s="62"/>
      <c r="CI47" s="9"/>
      <c r="CJ47" s="41"/>
      <c r="CK47" s="41"/>
      <c r="CL47" s="41">
        <v>0</v>
      </c>
      <c r="CM47" s="41">
        <v>0</v>
      </c>
      <c r="CN47" s="9">
        <v>0</v>
      </c>
      <c r="CO47" s="7">
        <f t="shared" si="9"/>
        <v>0</v>
      </c>
      <c r="CP47" s="62"/>
      <c r="CQ47" s="41"/>
      <c r="CR47" s="41">
        <v>0</v>
      </c>
      <c r="CS47" s="7">
        <f t="shared" si="10"/>
        <v>0</v>
      </c>
      <c r="CT47" s="43">
        <v>89251</v>
      </c>
      <c r="CU47" s="7">
        <f t="shared" si="11"/>
        <v>89251</v>
      </c>
      <c r="CV47" s="10">
        <f t="shared" si="12"/>
        <v>256768</v>
      </c>
    </row>
    <row r="48" spans="1:100" x14ac:dyDescent="0.25">
      <c r="A48" s="348"/>
      <c r="B48" s="2" t="s">
        <v>111</v>
      </c>
      <c r="C48" s="40"/>
      <c r="D48" s="41"/>
      <c r="E48" s="43"/>
      <c r="F48" s="41"/>
      <c r="G48" s="42"/>
      <c r="H48" s="7">
        <f t="shared" si="1"/>
        <v>0</v>
      </c>
      <c r="I48" s="43"/>
      <c r="J48" s="41"/>
      <c r="K48" s="41"/>
      <c r="L48" s="41"/>
      <c r="M48" s="41"/>
      <c r="N48" s="41"/>
      <c r="O48" s="7">
        <v>31446</v>
      </c>
      <c r="P48" s="41">
        <v>17167</v>
      </c>
      <c r="Q48" s="41"/>
      <c r="R48" s="41"/>
      <c r="S48" s="41">
        <v>0</v>
      </c>
      <c r="T48" s="7">
        <f t="shared" si="13"/>
        <v>17167</v>
      </c>
      <c r="U48" s="43"/>
      <c r="V48" s="9"/>
      <c r="W48" s="7">
        <f t="shared" si="2"/>
        <v>0</v>
      </c>
      <c r="X48" s="43"/>
      <c r="Y48" s="9"/>
      <c r="Z48" s="9"/>
      <c r="AA48" s="9"/>
      <c r="AB48" s="9"/>
      <c r="AC48" s="9"/>
      <c r="AD48" s="41"/>
      <c r="AE48" s="9"/>
      <c r="AF48" s="9"/>
      <c r="AG48" s="9"/>
      <c r="AH48" s="9"/>
      <c r="AI48" s="9"/>
      <c r="AJ48" s="7">
        <v>25365</v>
      </c>
      <c r="AK48" s="43"/>
      <c r="AL48" s="7">
        <f t="shared" si="3"/>
        <v>0</v>
      </c>
      <c r="AM48" s="62"/>
      <c r="AN48" s="9"/>
      <c r="AO48" s="41"/>
      <c r="AP48" s="41"/>
      <c r="AQ48" s="9">
        <v>0</v>
      </c>
      <c r="AR48" s="9">
        <v>0</v>
      </c>
      <c r="AS48" s="9">
        <v>0</v>
      </c>
      <c r="AT48" s="9">
        <v>0</v>
      </c>
      <c r="AU48" s="41"/>
      <c r="AV48" s="41"/>
      <c r="AW48" s="7">
        <f t="shared" si="4"/>
        <v>0</v>
      </c>
      <c r="AX48" s="43"/>
      <c r="AY48" s="41"/>
      <c r="AZ48" s="41"/>
      <c r="BA48" s="41"/>
      <c r="BB48" s="41"/>
      <c r="BC48" s="41"/>
      <c r="BD48" s="41"/>
      <c r="BE48" s="7">
        <f t="shared" si="5"/>
        <v>0</v>
      </c>
      <c r="BF48" s="41">
        <v>0</v>
      </c>
      <c r="BG48" s="41">
        <v>0</v>
      </c>
      <c r="BH48" s="41">
        <v>0</v>
      </c>
      <c r="BI48" s="41"/>
      <c r="BJ48" s="41"/>
      <c r="BK48" s="41"/>
      <c r="BL48" s="41"/>
      <c r="BM48" s="41"/>
      <c r="BN48" s="41">
        <v>22040</v>
      </c>
      <c r="BO48" s="41"/>
      <c r="BP48" s="9"/>
      <c r="BQ48" s="41"/>
      <c r="BR48" s="9"/>
      <c r="BS48" s="9">
        <v>0</v>
      </c>
      <c r="BT48" s="41"/>
      <c r="BU48" s="7">
        <f t="shared" si="6"/>
        <v>22040</v>
      </c>
      <c r="BV48" s="43"/>
      <c r="BW48" s="41"/>
      <c r="BX48" s="9">
        <v>0</v>
      </c>
      <c r="BY48" s="41"/>
      <c r="BZ48" s="9">
        <v>0</v>
      </c>
      <c r="CA48" s="41"/>
      <c r="CB48" s="7">
        <f t="shared" si="7"/>
        <v>0</v>
      </c>
      <c r="CC48" s="43"/>
      <c r="CD48" s="41"/>
      <c r="CE48" s="41"/>
      <c r="CF48" s="41"/>
      <c r="CG48" s="7">
        <f t="shared" si="8"/>
        <v>0</v>
      </c>
      <c r="CH48" s="62"/>
      <c r="CI48" s="9"/>
      <c r="CJ48" s="41"/>
      <c r="CK48" s="41"/>
      <c r="CL48" s="41">
        <v>0</v>
      </c>
      <c r="CM48" s="41">
        <v>0</v>
      </c>
      <c r="CN48" s="9">
        <v>0</v>
      </c>
      <c r="CO48" s="7">
        <f t="shared" si="9"/>
        <v>0</v>
      </c>
      <c r="CP48" s="62"/>
      <c r="CQ48" s="41"/>
      <c r="CR48" s="41">
        <v>0</v>
      </c>
      <c r="CS48" s="7">
        <f t="shared" si="10"/>
        <v>0</v>
      </c>
      <c r="CT48" s="43">
        <v>57828</v>
      </c>
      <c r="CU48" s="7">
        <f t="shared" si="11"/>
        <v>57828</v>
      </c>
      <c r="CV48" s="10">
        <f t="shared" si="12"/>
        <v>153846</v>
      </c>
    </row>
    <row r="49" spans="1:100" ht="15.75" thickBot="1" x14ac:dyDescent="0.3">
      <c r="A49" s="349"/>
      <c r="B49" s="3" t="s">
        <v>112</v>
      </c>
      <c r="C49" s="44"/>
      <c r="D49" s="45"/>
      <c r="E49" s="47"/>
      <c r="F49" s="45"/>
      <c r="G49" s="46"/>
      <c r="H49" s="11">
        <f t="shared" si="1"/>
        <v>0</v>
      </c>
      <c r="I49" s="47"/>
      <c r="J49" s="45"/>
      <c r="K49" s="45"/>
      <c r="L49" s="45"/>
      <c r="M49" s="45"/>
      <c r="N49" s="45"/>
      <c r="O49" s="11">
        <v>30862</v>
      </c>
      <c r="P49" s="45">
        <v>26569</v>
      </c>
      <c r="Q49" s="45"/>
      <c r="R49" s="45"/>
      <c r="S49" s="45">
        <v>0</v>
      </c>
      <c r="T49" s="11">
        <f t="shared" si="13"/>
        <v>26569</v>
      </c>
      <c r="U49" s="47"/>
      <c r="V49" s="13"/>
      <c r="W49" s="11">
        <f t="shared" si="2"/>
        <v>0</v>
      </c>
      <c r="X49" s="47"/>
      <c r="Y49" s="13"/>
      <c r="Z49" s="13"/>
      <c r="AA49" s="13"/>
      <c r="AB49" s="13"/>
      <c r="AC49" s="13"/>
      <c r="AD49" s="45"/>
      <c r="AE49" s="13"/>
      <c r="AF49" s="13"/>
      <c r="AG49" s="13"/>
      <c r="AH49" s="13"/>
      <c r="AI49" s="13"/>
      <c r="AJ49" s="11">
        <v>66566</v>
      </c>
      <c r="AK49" s="47"/>
      <c r="AL49" s="11">
        <f t="shared" si="3"/>
        <v>0</v>
      </c>
      <c r="AM49" s="63"/>
      <c r="AN49" s="13"/>
      <c r="AO49" s="45"/>
      <c r="AP49" s="45"/>
      <c r="AQ49" s="13">
        <v>0</v>
      </c>
      <c r="AR49" s="13">
        <v>0</v>
      </c>
      <c r="AS49" s="13">
        <v>0</v>
      </c>
      <c r="AT49" s="13">
        <v>0</v>
      </c>
      <c r="AU49" s="45"/>
      <c r="AV49" s="45"/>
      <c r="AW49" s="11">
        <f t="shared" si="4"/>
        <v>0</v>
      </c>
      <c r="AX49" s="47"/>
      <c r="AY49" s="45"/>
      <c r="AZ49" s="45"/>
      <c r="BA49" s="45"/>
      <c r="BB49" s="45"/>
      <c r="BC49" s="45"/>
      <c r="BD49" s="45"/>
      <c r="BE49" s="11">
        <f t="shared" si="5"/>
        <v>0</v>
      </c>
      <c r="BF49" s="45">
        <v>0</v>
      </c>
      <c r="BG49" s="45">
        <v>0</v>
      </c>
      <c r="BH49" s="45">
        <v>0</v>
      </c>
      <c r="BI49" s="45"/>
      <c r="BJ49" s="45"/>
      <c r="BK49" s="45"/>
      <c r="BL49" s="45"/>
      <c r="BM49" s="45"/>
      <c r="BN49" s="45">
        <v>54740</v>
      </c>
      <c r="BO49" s="45"/>
      <c r="BP49" s="13"/>
      <c r="BQ49" s="45"/>
      <c r="BR49" s="13"/>
      <c r="BS49" s="13">
        <v>0</v>
      </c>
      <c r="BT49" s="45"/>
      <c r="BU49" s="11">
        <f t="shared" si="6"/>
        <v>54740</v>
      </c>
      <c r="BV49" s="47"/>
      <c r="BW49" s="45"/>
      <c r="BX49" s="13">
        <v>0</v>
      </c>
      <c r="BY49" s="45"/>
      <c r="BZ49" s="13">
        <v>0</v>
      </c>
      <c r="CA49" s="45"/>
      <c r="CB49" s="11">
        <f t="shared" si="7"/>
        <v>0</v>
      </c>
      <c r="CC49" s="47"/>
      <c r="CD49" s="45"/>
      <c r="CE49" s="45"/>
      <c r="CF49" s="45"/>
      <c r="CG49" s="11">
        <f t="shared" si="8"/>
        <v>0</v>
      </c>
      <c r="CH49" s="63"/>
      <c r="CI49" s="13"/>
      <c r="CJ49" s="45"/>
      <c r="CK49" s="45"/>
      <c r="CL49" s="45">
        <v>0</v>
      </c>
      <c r="CM49" s="45">
        <v>0</v>
      </c>
      <c r="CN49" s="13">
        <v>0</v>
      </c>
      <c r="CO49" s="11">
        <f t="shared" si="9"/>
        <v>0</v>
      </c>
      <c r="CP49" s="63"/>
      <c r="CQ49" s="45"/>
      <c r="CR49" s="45">
        <v>0</v>
      </c>
      <c r="CS49" s="11">
        <f t="shared" si="10"/>
        <v>0</v>
      </c>
      <c r="CT49" s="47">
        <v>70613</v>
      </c>
      <c r="CU49" s="11">
        <f t="shared" si="11"/>
        <v>70613</v>
      </c>
      <c r="CV49" s="15">
        <f t="shared" si="12"/>
        <v>249350</v>
      </c>
    </row>
    <row r="50" spans="1:100" x14ac:dyDescent="0.25">
      <c r="A50" s="347" t="s">
        <v>175</v>
      </c>
      <c r="B50" s="33" t="s">
        <v>101</v>
      </c>
      <c r="C50" s="34"/>
      <c r="D50" s="35"/>
      <c r="E50" s="52"/>
      <c r="F50" s="35"/>
      <c r="G50" s="36"/>
      <c r="H50" s="20">
        <f t="shared" si="1"/>
        <v>0</v>
      </c>
      <c r="I50" s="52"/>
      <c r="J50" s="35"/>
      <c r="K50" s="35"/>
      <c r="L50" s="35"/>
      <c r="M50" s="35"/>
      <c r="N50" s="35"/>
      <c r="O50" s="20">
        <v>27806</v>
      </c>
      <c r="P50" s="35">
        <v>24152</v>
      </c>
      <c r="Q50" s="35"/>
      <c r="R50" s="35"/>
      <c r="S50" s="35">
        <v>0</v>
      </c>
      <c r="T50" s="20">
        <f t="shared" si="13"/>
        <v>24152</v>
      </c>
      <c r="U50" s="52"/>
      <c r="V50" s="22"/>
      <c r="W50" s="20">
        <v>15254</v>
      </c>
      <c r="X50" s="52"/>
      <c r="Y50" s="22"/>
      <c r="Z50" s="22"/>
      <c r="AA50" s="22"/>
      <c r="AB50" s="22"/>
      <c r="AC50" s="22"/>
      <c r="AD50" s="35"/>
      <c r="AE50" s="22"/>
      <c r="AF50" s="22"/>
      <c r="AG50" s="22"/>
      <c r="AH50" s="22"/>
      <c r="AI50" s="22"/>
      <c r="AJ50" s="20">
        <v>69002</v>
      </c>
      <c r="AK50" s="52"/>
      <c r="AL50" s="20">
        <f t="shared" si="3"/>
        <v>0</v>
      </c>
      <c r="AM50" s="61"/>
      <c r="AN50" s="22"/>
      <c r="AO50" s="35"/>
      <c r="AP50" s="35"/>
      <c r="AQ50" s="22">
        <v>0</v>
      </c>
      <c r="AR50" s="22">
        <v>0</v>
      </c>
      <c r="AS50" s="22">
        <v>0</v>
      </c>
      <c r="AT50" s="22">
        <v>0</v>
      </c>
      <c r="AU50" s="35"/>
      <c r="AV50" s="35"/>
      <c r="AW50" s="20">
        <f t="shared" ref="AW50:AW61" si="14">SUM(AM50:AU50)</f>
        <v>0</v>
      </c>
      <c r="AX50" s="52"/>
      <c r="AY50" s="35"/>
      <c r="AZ50" s="35"/>
      <c r="BA50" s="35"/>
      <c r="BB50" s="35"/>
      <c r="BC50" s="35"/>
      <c r="BD50" s="35"/>
      <c r="BE50" s="20">
        <f t="shared" si="5"/>
        <v>0</v>
      </c>
      <c r="BF50" s="35">
        <v>0</v>
      </c>
      <c r="BG50" s="35">
        <v>0</v>
      </c>
      <c r="BH50" s="35">
        <v>0</v>
      </c>
      <c r="BI50" s="35"/>
      <c r="BJ50" s="35"/>
      <c r="BK50" s="35"/>
      <c r="BL50" s="35"/>
      <c r="BM50" s="35"/>
      <c r="BN50" s="35">
        <v>57082</v>
      </c>
      <c r="BO50" s="35"/>
      <c r="BP50" s="22"/>
      <c r="BQ50" s="35"/>
      <c r="BR50" s="22"/>
      <c r="BS50" s="22">
        <v>0</v>
      </c>
      <c r="BT50" s="35"/>
      <c r="BU50" s="20">
        <f t="shared" si="6"/>
        <v>57082</v>
      </c>
      <c r="BV50" s="52"/>
      <c r="BW50" s="35"/>
      <c r="BX50" s="22">
        <v>0</v>
      </c>
      <c r="BY50" s="35"/>
      <c r="BZ50" s="22">
        <v>0</v>
      </c>
      <c r="CA50" s="35"/>
      <c r="CB50" s="20">
        <f t="shared" si="7"/>
        <v>0</v>
      </c>
      <c r="CC50" s="52"/>
      <c r="CD50" s="35"/>
      <c r="CE50" s="35"/>
      <c r="CF50" s="35"/>
      <c r="CG50" s="20">
        <f t="shared" si="8"/>
        <v>0</v>
      </c>
      <c r="CH50" s="61"/>
      <c r="CI50" s="22"/>
      <c r="CJ50" s="35"/>
      <c r="CK50" s="35"/>
      <c r="CL50" s="35">
        <v>0</v>
      </c>
      <c r="CM50" s="35">
        <v>0</v>
      </c>
      <c r="CN50" s="22">
        <v>0</v>
      </c>
      <c r="CO50" s="20">
        <f t="shared" si="9"/>
        <v>0</v>
      </c>
      <c r="CP50" s="61"/>
      <c r="CQ50" s="35"/>
      <c r="CR50" s="35">
        <v>0</v>
      </c>
      <c r="CS50" s="20">
        <f t="shared" si="10"/>
        <v>0</v>
      </c>
      <c r="CT50" s="52">
        <v>60306</v>
      </c>
      <c r="CU50" s="20">
        <f t="shared" si="11"/>
        <v>60306</v>
      </c>
      <c r="CV50" s="23">
        <f t="shared" si="12"/>
        <v>253602</v>
      </c>
    </row>
    <row r="51" spans="1:100" x14ac:dyDescent="0.25">
      <c r="A51" s="348"/>
      <c r="B51" s="2" t="s">
        <v>102</v>
      </c>
      <c r="C51" s="40"/>
      <c r="D51" s="41"/>
      <c r="E51" s="43"/>
      <c r="F51" s="41"/>
      <c r="G51" s="42"/>
      <c r="H51" s="7">
        <f t="shared" si="1"/>
        <v>0</v>
      </c>
      <c r="I51" s="43"/>
      <c r="J51" s="41"/>
      <c r="K51" s="41"/>
      <c r="L51" s="41"/>
      <c r="M51" s="41"/>
      <c r="N51" s="41"/>
      <c r="O51" s="7">
        <v>30038</v>
      </c>
      <c r="P51" s="41">
        <v>29139</v>
      </c>
      <c r="Q51" s="41"/>
      <c r="R51" s="41"/>
      <c r="S51" s="41">
        <v>0</v>
      </c>
      <c r="T51" s="7">
        <f t="shared" si="13"/>
        <v>29139</v>
      </c>
      <c r="U51" s="43"/>
      <c r="V51" s="9"/>
      <c r="W51" s="7">
        <v>13645</v>
      </c>
      <c r="X51" s="43"/>
      <c r="Y51" s="9"/>
      <c r="Z51" s="9"/>
      <c r="AA51" s="9"/>
      <c r="AB51" s="9"/>
      <c r="AC51" s="9"/>
      <c r="AD51" s="41"/>
      <c r="AE51" s="9"/>
      <c r="AF51" s="9"/>
      <c r="AG51" s="9"/>
      <c r="AH51" s="9"/>
      <c r="AI51" s="9"/>
      <c r="AJ51" s="7">
        <v>58783</v>
      </c>
      <c r="AK51" s="43"/>
      <c r="AL51" s="7">
        <f t="shared" si="3"/>
        <v>0</v>
      </c>
      <c r="AM51" s="62"/>
      <c r="AN51" s="9"/>
      <c r="AO51" s="41"/>
      <c r="AP51" s="41"/>
      <c r="AQ51" s="9">
        <v>0</v>
      </c>
      <c r="AR51" s="9">
        <v>0</v>
      </c>
      <c r="AS51" s="9">
        <v>0</v>
      </c>
      <c r="AT51" s="9">
        <v>0</v>
      </c>
      <c r="AU51" s="41"/>
      <c r="AV51" s="41"/>
      <c r="AW51" s="7">
        <f t="shared" si="14"/>
        <v>0</v>
      </c>
      <c r="AX51" s="43"/>
      <c r="AY51" s="41"/>
      <c r="AZ51" s="41"/>
      <c r="BA51" s="41"/>
      <c r="BB51" s="41"/>
      <c r="BC51" s="41"/>
      <c r="BD51" s="41"/>
      <c r="BE51" s="7">
        <f t="shared" si="5"/>
        <v>0</v>
      </c>
      <c r="BF51" s="41">
        <v>0</v>
      </c>
      <c r="BG51" s="41">
        <v>0</v>
      </c>
      <c r="BH51" s="41">
        <v>0</v>
      </c>
      <c r="BI51" s="41"/>
      <c r="BJ51" s="41"/>
      <c r="BK51" s="41"/>
      <c r="BL51" s="41"/>
      <c r="BM51" s="41"/>
      <c r="BN51" s="41">
        <v>67034</v>
      </c>
      <c r="BO51" s="41"/>
      <c r="BP51" s="9"/>
      <c r="BQ51" s="41"/>
      <c r="BR51" s="9"/>
      <c r="BS51" s="9">
        <v>0</v>
      </c>
      <c r="BT51" s="41"/>
      <c r="BU51" s="7">
        <f t="shared" si="6"/>
        <v>67034</v>
      </c>
      <c r="BV51" s="43"/>
      <c r="BW51" s="41"/>
      <c r="BX51" s="9">
        <v>0</v>
      </c>
      <c r="BY51" s="41"/>
      <c r="BZ51" s="9">
        <v>0</v>
      </c>
      <c r="CA51" s="41"/>
      <c r="CB51" s="7">
        <f t="shared" si="7"/>
        <v>0</v>
      </c>
      <c r="CC51" s="43"/>
      <c r="CD51" s="41"/>
      <c r="CE51" s="41"/>
      <c r="CF51" s="41"/>
      <c r="CG51" s="7">
        <f t="shared" si="8"/>
        <v>0</v>
      </c>
      <c r="CH51" s="62"/>
      <c r="CI51" s="9"/>
      <c r="CJ51" s="41"/>
      <c r="CK51" s="41"/>
      <c r="CL51" s="41">
        <v>0</v>
      </c>
      <c r="CM51" s="41">
        <v>0</v>
      </c>
      <c r="CN51" s="9">
        <v>0</v>
      </c>
      <c r="CO51" s="7">
        <f t="shared" si="9"/>
        <v>0</v>
      </c>
      <c r="CP51" s="62"/>
      <c r="CQ51" s="41"/>
      <c r="CR51" s="41">
        <v>0</v>
      </c>
      <c r="CS51" s="7">
        <f t="shared" si="10"/>
        <v>0</v>
      </c>
      <c r="CT51" s="43">
        <v>60602</v>
      </c>
      <c r="CU51" s="7">
        <f t="shared" si="11"/>
        <v>60602</v>
      </c>
      <c r="CV51" s="10">
        <f t="shared" si="12"/>
        <v>259241</v>
      </c>
    </row>
    <row r="52" spans="1:100" x14ac:dyDescent="0.25">
      <c r="A52" s="348"/>
      <c r="B52" s="2" t="s">
        <v>103</v>
      </c>
      <c r="C52" s="40"/>
      <c r="D52" s="41"/>
      <c r="E52" s="43"/>
      <c r="F52" s="41"/>
      <c r="G52" s="42"/>
      <c r="H52" s="7">
        <f t="shared" si="1"/>
        <v>0</v>
      </c>
      <c r="I52" s="43"/>
      <c r="J52" s="41"/>
      <c r="K52" s="41"/>
      <c r="L52" s="41"/>
      <c r="M52" s="41"/>
      <c r="N52" s="41"/>
      <c r="O52" s="7">
        <v>45209</v>
      </c>
      <c r="P52" s="41">
        <v>53079</v>
      </c>
      <c r="Q52" s="41"/>
      <c r="R52" s="41"/>
      <c r="S52" s="41">
        <v>0</v>
      </c>
      <c r="T52" s="7">
        <f t="shared" si="13"/>
        <v>53079</v>
      </c>
      <c r="U52" s="43"/>
      <c r="V52" s="9"/>
      <c r="W52" s="7">
        <v>15883</v>
      </c>
      <c r="X52" s="43"/>
      <c r="Y52" s="9"/>
      <c r="Z52" s="9"/>
      <c r="AA52" s="9"/>
      <c r="AB52" s="9"/>
      <c r="AC52" s="9"/>
      <c r="AD52" s="41"/>
      <c r="AE52" s="9"/>
      <c r="AF52" s="9"/>
      <c r="AG52" s="9"/>
      <c r="AH52" s="9"/>
      <c r="AI52" s="9"/>
      <c r="AJ52" s="7">
        <v>82388</v>
      </c>
      <c r="AK52" s="43"/>
      <c r="AL52" s="7">
        <f t="shared" si="3"/>
        <v>0</v>
      </c>
      <c r="AM52" s="62"/>
      <c r="AN52" s="9"/>
      <c r="AO52" s="41"/>
      <c r="AP52" s="41"/>
      <c r="AQ52" s="9">
        <v>0</v>
      </c>
      <c r="AR52" s="9">
        <v>0</v>
      </c>
      <c r="AS52" s="9">
        <v>0</v>
      </c>
      <c r="AT52" s="9">
        <v>0</v>
      </c>
      <c r="AU52" s="41"/>
      <c r="AV52" s="41"/>
      <c r="AW52" s="7">
        <f t="shared" si="14"/>
        <v>0</v>
      </c>
      <c r="AX52" s="43"/>
      <c r="AY52" s="41"/>
      <c r="AZ52" s="41"/>
      <c r="BA52" s="41"/>
      <c r="BB52" s="41"/>
      <c r="BC52" s="41"/>
      <c r="BD52" s="41"/>
      <c r="BE52" s="7">
        <f t="shared" si="5"/>
        <v>0</v>
      </c>
      <c r="BF52" s="41">
        <v>0</v>
      </c>
      <c r="BG52" s="41">
        <v>0</v>
      </c>
      <c r="BH52" s="41">
        <v>0</v>
      </c>
      <c r="BI52" s="41"/>
      <c r="BJ52" s="41"/>
      <c r="BK52" s="41"/>
      <c r="BL52" s="41"/>
      <c r="BM52" s="41"/>
      <c r="BN52" s="41">
        <v>52725</v>
      </c>
      <c r="BO52" s="41"/>
      <c r="BP52" s="9"/>
      <c r="BQ52" s="41"/>
      <c r="BR52" s="9"/>
      <c r="BS52" s="9">
        <v>0</v>
      </c>
      <c r="BT52" s="41"/>
      <c r="BU52" s="7">
        <f t="shared" si="6"/>
        <v>52725</v>
      </c>
      <c r="BV52" s="43"/>
      <c r="BW52" s="41"/>
      <c r="BX52" s="9">
        <v>0</v>
      </c>
      <c r="BY52" s="41"/>
      <c r="BZ52" s="9">
        <v>0</v>
      </c>
      <c r="CA52" s="41"/>
      <c r="CB52" s="7">
        <f t="shared" si="7"/>
        <v>0</v>
      </c>
      <c r="CC52" s="43"/>
      <c r="CD52" s="41"/>
      <c r="CE52" s="41"/>
      <c r="CF52" s="41"/>
      <c r="CG52" s="7">
        <f t="shared" si="8"/>
        <v>0</v>
      </c>
      <c r="CH52" s="62"/>
      <c r="CI52" s="9"/>
      <c r="CJ52" s="41"/>
      <c r="CK52" s="41"/>
      <c r="CL52" s="41">
        <v>0</v>
      </c>
      <c r="CM52" s="41">
        <v>0</v>
      </c>
      <c r="CN52" s="9">
        <v>0</v>
      </c>
      <c r="CO52" s="7">
        <f t="shared" si="9"/>
        <v>0</v>
      </c>
      <c r="CP52" s="62"/>
      <c r="CQ52" s="41"/>
      <c r="CR52" s="41">
        <v>0</v>
      </c>
      <c r="CS52" s="7">
        <f t="shared" si="10"/>
        <v>0</v>
      </c>
      <c r="CT52" s="43">
        <v>40146</v>
      </c>
      <c r="CU52" s="7">
        <f t="shared" si="11"/>
        <v>40146</v>
      </c>
      <c r="CV52" s="10">
        <f t="shared" si="12"/>
        <v>289430</v>
      </c>
    </row>
    <row r="53" spans="1:100" x14ac:dyDescent="0.25">
      <c r="A53" s="348"/>
      <c r="B53" s="2" t="s">
        <v>104</v>
      </c>
      <c r="C53" s="40"/>
      <c r="D53" s="41"/>
      <c r="E53" s="43"/>
      <c r="F53" s="41"/>
      <c r="G53" s="42"/>
      <c r="H53" s="7">
        <f t="shared" si="1"/>
        <v>0</v>
      </c>
      <c r="I53" s="43"/>
      <c r="J53" s="41"/>
      <c r="K53" s="41"/>
      <c r="L53" s="41"/>
      <c r="M53" s="41"/>
      <c r="N53" s="41"/>
      <c r="O53" s="7">
        <v>35370</v>
      </c>
      <c r="P53" s="41">
        <v>22554</v>
      </c>
      <c r="Q53" s="41"/>
      <c r="R53" s="41"/>
      <c r="S53" s="41">
        <v>0</v>
      </c>
      <c r="T53" s="7">
        <f t="shared" si="13"/>
        <v>22554</v>
      </c>
      <c r="U53" s="43"/>
      <c r="V53" s="9"/>
      <c r="W53" s="7">
        <v>16087</v>
      </c>
      <c r="X53" s="43"/>
      <c r="Y53" s="9"/>
      <c r="Z53" s="9"/>
      <c r="AA53" s="9"/>
      <c r="AB53" s="9"/>
      <c r="AC53" s="9"/>
      <c r="AD53" s="41"/>
      <c r="AE53" s="9"/>
      <c r="AF53" s="9"/>
      <c r="AG53" s="9"/>
      <c r="AH53" s="9"/>
      <c r="AI53" s="9"/>
      <c r="AJ53" s="7">
        <v>104224</v>
      </c>
      <c r="AK53" s="43"/>
      <c r="AL53" s="7">
        <f t="shared" si="3"/>
        <v>0</v>
      </c>
      <c r="AM53" s="62"/>
      <c r="AN53" s="9"/>
      <c r="AO53" s="41"/>
      <c r="AP53" s="41"/>
      <c r="AQ53" s="9">
        <v>0</v>
      </c>
      <c r="AR53" s="9">
        <v>0</v>
      </c>
      <c r="AS53" s="9">
        <v>0</v>
      </c>
      <c r="AT53" s="9">
        <v>0</v>
      </c>
      <c r="AU53" s="41"/>
      <c r="AV53" s="41"/>
      <c r="AW53" s="7">
        <f t="shared" si="14"/>
        <v>0</v>
      </c>
      <c r="AX53" s="43"/>
      <c r="AY53" s="41"/>
      <c r="AZ53" s="41"/>
      <c r="BA53" s="41"/>
      <c r="BB53" s="41"/>
      <c r="BC53" s="41"/>
      <c r="BD53" s="41"/>
      <c r="BE53" s="7">
        <f t="shared" si="5"/>
        <v>0</v>
      </c>
      <c r="BF53" s="41">
        <v>0</v>
      </c>
      <c r="BG53" s="41">
        <v>0</v>
      </c>
      <c r="BH53" s="41">
        <v>0</v>
      </c>
      <c r="BI53" s="41"/>
      <c r="BJ53" s="41"/>
      <c r="BK53" s="41"/>
      <c r="BL53" s="41"/>
      <c r="BM53" s="41"/>
      <c r="BN53" s="41">
        <v>40292</v>
      </c>
      <c r="BO53" s="41"/>
      <c r="BP53" s="9"/>
      <c r="BQ53" s="41"/>
      <c r="BR53" s="9"/>
      <c r="BS53" s="9">
        <v>0</v>
      </c>
      <c r="BT53" s="41"/>
      <c r="BU53" s="7">
        <f t="shared" si="6"/>
        <v>40292</v>
      </c>
      <c r="BV53" s="43"/>
      <c r="BW53" s="41"/>
      <c r="BX53" s="9">
        <v>0</v>
      </c>
      <c r="BY53" s="41"/>
      <c r="BZ53" s="9">
        <v>0</v>
      </c>
      <c r="CA53" s="41"/>
      <c r="CB53" s="7">
        <f t="shared" si="7"/>
        <v>0</v>
      </c>
      <c r="CC53" s="43"/>
      <c r="CD53" s="41"/>
      <c r="CE53" s="41"/>
      <c r="CF53" s="41"/>
      <c r="CG53" s="7">
        <f t="shared" si="8"/>
        <v>0</v>
      </c>
      <c r="CH53" s="62"/>
      <c r="CI53" s="9"/>
      <c r="CJ53" s="41"/>
      <c r="CK53" s="41"/>
      <c r="CL53" s="41">
        <v>0</v>
      </c>
      <c r="CM53" s="41">
        <v>0</v>
      </c>
      <c r="CN53" s="9">
        <v>0</v>
      </c>
      <c r="CO53" s="7">
        <f t="shared" si="9"/>
        <v>0</v>
      </c>
      <c r="CP53" s="62"/>
      <c r="CQ53" s="41"/>
      <c r="CR53" s="41">
        <v>0</v>
      </c>
      <c r="CS53" s="7">
        <f t="shared" si="10"/>
        <v>0</v>
      </c>
      <c r="CT53" s="43">
        <v>55682</v>
      </c>
      <c r="CU53" s="7">
        <f t="shared" si="11"/>
        <v>55682</v>
      </c>
      <c r="CV53" s="10">
        <f t="shared" si="12"/>
        <v>274209</v>
      </c>
    </row>
    <row r="54" spans="1:100" x14ac:dyDescent="0.25">
      <c r="A54" s="348"/>
      <c r="B54" s="2" t="s">
        <v>105</v>
      </c>
      <c r="C54" s="40"/>
      <c r="D54" s="41"/>
      <c r="E54" s="43"/>
      <c r="F54" s="41"/>
      <c r="G54" s="42"/>
      <c r="H54" s="7">
        <f t="shared" si="1"/>
        <v>0</v>
      </c>
      <c r="I54" s="43"/>
      <c r="J54" s="41"/>
      <c r="K54" s="41"/>
      <c r="L54" s="41"/>
      <c r="M54" s="41"/>
      <c r="N54" s="41"/>
      <c r="O54" s="7">
        <v>42329</v>
      </c>
      <c r="P54" s="41">
        <v>26900</v>
      </c>
      <c r="Q54" s="41"/>
      <c r="R54" s="41"/>
      <c r="S54" s="41">
        <v>0</v>
      </c>
      <c r="T54" s="7">
        <f t="shared" si="13"/>
        <v>26900</v>
      </c>
      <c r="U54" s="43"/>
      <c r="V54" s="9"/>
      <c r="W54" s="7">
        <v>13669</v>
      </c>
      <c r="X54" s="43"/>
      <c r="Y54" s="9"/>
      <c r="Z54" s="9"/>
      <c r="AA54" s="9"/>
      <c r="AB54" s="9"/>
      <c r="AC54" s="9"/>
      <c r="AD54" s="41"/>
      <c r="AE54" s="9"/>
      <c r="AF54" s="9"/>
      <c r="AG54" s="9"/>
      <c r="AH54" s="9"/>
      <c r="AI54" s="9"/>
      <c r="AJ54" s="7">
        <v>103355</v>
      </c>
      <c r="AK54" s="43"/>
      <c r="AL54" s="7">
        <f t="shared" si="3"/>
        <v>0</v>
      </c>
      <c r="AM54" s="62"/>
      <c r="AN54" s="9"/>
      <c r="AO54" s="41"/>
      <c r="AP54" s="41"/>
      <c r="AQ54" s="9">
        <v>0</v>
      </c>
      <c r="AR54" s="9">
        <v>0</v>
      </c>
      <c r="AS54" s="9">
        <v>0</v>
      </c>
      <c r="AT54" s="9">
        <v>0</v>
      </c>
      <c r="AU54" s="41"/>
      <c r="AV54" s="41"/>
      <c r="AW54" s="7">
        <f t="shared" si="14"/>
        <v>0</v>
      </c>
      <c r="AX54" s="43"/>
      <c r="AY54" s="41"/>
      <c r="AZ54" s="41"/>
      <c r="BA54" s="41"/>
      <c r="BB54" s="41"/>
      <c r="BC54" s="41"/>
      <c r="BD54" s="41"/>
      <c r="BE54" s="7">
        <f t="shared" si="5"/>
        <v>0</v>
      </c>
      <c r="BF54" s="41">
        <v>0</v>
      </c>
      <c r="BG54" s="41">
        <v>0</v>
      </c>
      <c r="BH54" s="41">
        <v>0</v>
      </c>
      <c r="BI54" s="41"/>
      <c r="BJ54" s="41"/>
      <c r="BK54" s="41"/>
      <c r="BL54" s="41"/>
      <c r="BM54" s="41"/>
      <c r="BN54" s="41">
        <v>31385</v>
      </c>
      <c r="BO54" s="41"/>
      <c r="BP54" s="9"/>
      <c r="BQ54" s="41"/>
      <c r="BR54" s="9"/>
      <c r="BS54" s="9">
        <v>0</v>
      </c>
      <c r="BT54" s="41"/>
      <c r="BU54" s="7">
        <f t="shared" si="6"/>
        <v>31385</v>
      </c>
      <c r="BV54" s="43"/>
      <c r="BW54" s="41"/>
      <c r="BX54" s="9">
        <v>0</v>
      </c>
      <c r="BY54" s="41"/>
      <c r="BZ54" s="9">
        <v>0</v>
      </c>
      <c r="CA54" s="41"/>
      <c r="CB54" s="7">
        <f t="shared" si="7"/>
        <v>0</v>
      </c>
      <c r="CC54" s="43"/>
      <c r="CD54" s="41"/>
      <c r="CE54" s="41"/>
      <c r="CF54" s="41"/>
      <c r="CG54" s="7">
        <f t="shared" si="8"/>
        <v>0</v>
      </c>
      <c r="CH54" s="62"/>
      <c r="CI54" s="9"/>
      <c r="CJ54" s="41"/>
      <c r="CK54" s="41"/>
      <c r="CL54" s="41">
        <v>0</v>
      </c>
      <c r="CM54" s="41">
        <v>0</v>
      </c>
      <c r="CN54" s="9">
        <v>0</v>
      </c>
      <c r="CO54" s="7">
        <f t="shared" si="9"/>
        <v>0</v>
      </c>
      <c r="CP54" s="62"/>
      <c r="CQ54" s="41"/>
      <c r="CR54" s="41">
        <v>0</v>
      </c>
      <c r="CS54" s="7">
        <f t="shared" si="10"/>
        <v>0</v>
      </c>
      <c r="CT54" s="43">
        <v>62452</v>
      </c>
      <c r="CU54" s="7">
        <f t="shared" si="11"/>
        <v>62452</v>
      </c>
      <c r="CV54" s="10">
        <f t="shared" si="12"/>
        <v>280090</v>
      </c>
    </row>
    <row r="55" spans="1:100" x14ac:dyDescent="0.25">
      <c r="A55" s="348"/>
      <c r="B55" s="2" t="s">
        <v>106</v>
      </c>
      <c r="C55" s="40"/>
      <c r="D55" s="41"/>
      <c r="E55" s="43"/>
      <c r="F55" s="41"/>
      <c r="G55" s="42"/>
      <c r="H55" s="7">
        <f t="shared" si="1"/>
        <v>0</v>
      </c>
      <c r="I55" s="43"/>
      <c r="J55" s="41"/>
      <c r="K55" s="41"/>
      <c r="L55" s="41"/>
      <c r="M55" s="41"/>
      <c r="N55" s="41"/>
      <c r="O55" s="7">
        <v>32026</v>
      </c>
      <c r="P55" s="41">
        <v>26740</v>
      </c>
      <c r="Q55" s="41"/>
      <c r="R55" s="41"/>
      <c r="S55" s="41">
        <v>0</v>
      </c>
      <c r="T55" s="7">
        <f t="shared" si="13"/>
        <v>26740</v>
      </c>
      <c r="U55" s="43"/>
      <c r="V55" s="9"/>
      <c r="W55" s="7">
        <v>17025</v>
      </c>
      <c r="X55" s="43"/>
      <c r="Y55" s="9"/>
      <c r="Z55" s="9"/>
      <c r="AA55" s="9"/>
      <c r="AB55" s="9"/>
      <c r="AC55" s="9"/>
      <c r="AD55" s="41"/>
      <c r="AE55" s="9"/>
      <c r="AF55" s="9"/>
      <c r="AG55" s="9"/>
      <c r="AH55" s="9"/>
      <c r="AI55" s="9"/>
      <c r="AJ55" s="7">
        <v>67966</v>
      </c>
      <c r="AK55" s="43"/>
      <c r="AL55" s="7">
        <f t="shared" si="3"/>
        <v>0</v>
      </c>
      <c r="AM55" s="62"/>
      <c r="AN55" s="9"/>
      <c r="AO55" s="41"/>
      <c r="AP55" s="41"/>
      <c r="AQ55" s="9">
        <v>0</v>
      </c>
      <c r="AR55" s="9">
        <v>0</v>
      </c>
      <c r="AS55" s="9">
        <v>0</v>
      </c>
      <c r="AT55" s="9">
        <v>0</v>
      </c>
      <c r="AU55" s="41"/>
      <c r="AV55" s="41"/>
      <c r="AW55" s="7">
        <f t="shared" si="14"/>
        <v>0</v>
      </c>
      <c r="AX55" s="43"/>
      <c r="AY55" s="41"/>
      <c r="AZ55" s="41"/>
      <c r="BA55" s="41"/>
      <c r="BB55" s="41"/>
      <c r="BC55" s="41"/>
      <c r="BD55" s="41"/>
      <c r="BE55" s="7">
        <f t="shared" si="5"/>
        <v>0</v>
      </c>
      <c r="BF55" s="41">
        <v>0</v>
      </c>
      <c r="BG55" s="41">
        <v>0</v>
      </c>
      <c r="BH55" s="41">
        <v>0</v>
      </c>
      <c r="BI55" s="41"/>
      <c r="BJ55" s="41"/>
      <c r="BK55" s="41"/>
      <c r="BL55" s="41"/>
      <c r="BM55" s="41"/>
      <c r="BN55" s="41">
        <v>26760</v>
      </c>
      <c r="BO55" s="41"/>
      <c r="BP55" s="9"/>
      <c r="BQ55" s="41"/>
      <c r="BR55" s="9"/>
      <c r="BS55" s="9">
        <v>0</v>
      </c>
      <c r="BT55" s="41"/>
      <c r="BU55" s="7">
        <f t="shared" si="6"/>
        <v>26760</v>
      </c>
      <c r="BV55" s="43"/>
      <c r="BW55" s="41"/>
      <c r="BX55" s="9">
        <v>0</v>
      </c>
      <c r="BY55" s="41"/>
      <c r="BZ55" s="9">
        <v>0</v>
      </c>
      <c r="CA55" s="41"/>
      <c r="CB55" s="7">
        <f t="shared" si="7"/>
        <v>0</v>
      </c>
      <c r="CC55" s="43"/>
      <c r="CD55" s="41"/>
      <c r="CE55" s="41"/>
      <c r="CF55" s="41"/>
      <c r="CG55" s="7">
        <f t="shared" si="8"/>
        <v>0</v>
      </c>
      <c r="CH55" s="62"/>
      <c r="CI55" s="9"/>
      <c r="CJ55" s="41"/>
      <c r="CK55" s="41"/>
      <c r="CL55" s="41">
        <v>0</v>
      </c>
      <c r="CM55" s="41">
        <v>0</v>
      </c>
      <c r="CN55" s="9">
        <v>0</v>
      </c>
      <c r="CO55" s="7">
        <f t="shared" si="9"/>
        <v>0</v>
      </c>
      <c r="CP55" s="62"/>
      <c r="CQ55" s="41"/>
      <c r="CR55" s="41">
        <v>0</v>
      </c>
      <c r="CS55" s="7">
        <f t="shared" si="10"/>
        <v>0</v>
      </c>
      <c r="CT55" s="43">
        <v>56537</v>
      </c>
      <c r="CU55" s="7">
        <f t="shared" si="11"/>
        <v>56537</v>
      </c>
      <c r="CV55" s="10">
        <f t="shared" si="12"/>
        <v>227054</v>
      </c>
    </row>
    <row r="56" spans="1:100" x14ac:dyDescent="0.25">
      <c r="A56" s="348"/>
      <c r="B56" s="2" t="s">
        <v>107</v>
      </c>
      <c r="C56" s="40"/>
      <c r="D56" s="41"/>
      <c r="E56" s="43"/>
      <c r="F56" s="41"/>
      <c r="G56" s="42"/>
      <c r="H56" s="7">
        <f t="shared" si="1"/>
        <v>0</v>
      </c>
      <c r="I56" s="43"/>
      <c r="J56" s="41"/>
      <c r="K56" s="41"/>
      <c r="L56" s="41"/>
      <c r="M56" s="41"/>
      <c r="N56" s="41"/>
      <c r="O56" s="7">
        <v>27221</v>
      </c>
      <c r="P56" s="41">
        <v>26935</v>
      </c>
      <c r="Q56" s="41"/>
      <c r="R56" s="41"/>
      <c r="S56" s="41">
        <v>0</v>
      </c>
      <c r="T56" s="7">
        <f t="shared" si="13"/>
        <v>26935</v>
      </c>
      <c r="U56" s="43"/>
      <c r="V56" s="9"/>
      <c r="W56" s="7">
        <v>14632</v>
      </c>
      <c r="X56" s="43"/>
      <c r="Y56" s="9"/>
      <c r="Z56" s="9"/>
      <c r="AA56" s="9"/>
      <c r="AB56" s="9"/>
      <c r="AC56" s="9"/>
      <c r="AD56" s="41"/>
      <c r="AE56" s="9"/>
      <c r="AF56" s="9"/>
      <c r="AG56" s="9"/>
      <c r="AH56" s="9"/>
      <c r="AI56" s="9"/>
      <c r="AJ56" s="7">
        <v>50719</v>
      </c>
      <c r="AK56" s="43"/>
      <c r="AL56" s="7">
        <f t="shared" si="3"/>
        <v>0</v>
      </c>
      <c r="AM56" s="62"/>
      <c r="AN56" s="9"/>
      <c r="AO56" s="41"/>
      <c r="AP56" s="41"/>
      <c r="AQ56" s="9">
        <v>0</v>
      </c>
      <c r="AR56" s="9">
        <v>0</v>
      </c>
      <c r="AS56" s="9">
        <v>0</v>
      </c>
      <c r="AT56" s="9">
        <v>0</v>
      </c>
      <c r="AU56" s="41"/>
      <c r="AV56" s="41"/>
      <c r="AW56" s="7">
        <f t="shared" si="14"/>
        <v>0</v>
      </c>
      <c r="AX56" s="43"/>
      <c r="AY56" s="41"/>
      <c r="AZ56" s="41"/>
      <c r="BA56" s="41"/>
      <c r="BB56" s="41"/>
      <c r="BC56" s="41"/>
      <c r="BD56" s="41"/>
      <c r="BE56" s="7">
        <f t="shared" si="5"/>
        <v>0</v>
      </c>
      <c r="BF56" s="41">
        <v>0</v>
      </c>
      <c r="BG56" s="41">
        <v>0</v>
      </c>
      <c r="BH56" s="41">
        <v>0</v>
      </c>
      <c r="BI56" s="41"/>
      <c r="BJ56" s="41"/>
      <c r="BK56" s="41"/>
      <c r="BL56" s="41"/>
      <c r="BM56" s="41"/>
      <c r="BN56" s="41">
        <v>11110</v>
      </c>
      <c r="BO56" s="41"/>
      <c r="BP56" s="9"/>
      <c r="BQ56" s="41"/>
      <c r="BR56" s="9"/>
      <c r="BS56" s="9">
        <v>0</v>
      </c>
      <c r="BT56" s="41"/>
      <c r="BU56" s="7">
        <f t="shared" si="6"/>
        <v>11110</v>
      </c>
      <c r="BV56" s="43"/>
      <c r="BW56" s="41"/>
      <c r="BX56" s="9">
        <v>0</v>
      </c>
      <c r="BY56" s="41"/>
      <c r="BZ56" s="9">
        <v>0</v>
      </c>
      <c r="CA56" s="41"/>
      <c r="CB56" s="7">
        <f t="shared" si="7"/>
        <v>0</v>
      </c>
      <c r="CC56" s="43"/>
      <c r="CD56" s="41"/>
      <c r="CE56" s="41"/>
      <c r="CF56" s="41"/>
      <c r="CG56" s="7">
        <f t="shared" si="8"/>
        <v>0</v>
      </c>
      <c r="CH56" s="62"/>
      <c r="CI56" s="9"/>
      <c r="CJ56" s="41"/>
      <c r="CK56" s="41"/>
      <c r="CL56" s="41">
        <v>0</v>
      </c>
      <c r="CM56" s="41">
        <v>0</v>
      </c>
      <c r="CN56" s="9">
        <v>0</v>
      </c>
      <c r="CO56" s="7">
        <f t="shared" si="9"/>
        <v>0</v>
      </c>
      <c r="CP56" s="62"/>
      <c r="CQ56" s="41"/>
      <c r="CR56" s="41">
        <v>0</v>
      </c>
      <c r="CS56" s="7">
        <f t="shared" si="10"/>
        <v>0</v>
      </c>
      <c r="CT56" s="43">
        <v>50772</v>
      </c>
      <c r="CU56" s="7">
        <f t="shared" si="11"/>
        <v>50772</v>
      </c>
      <c r="CV56" s="10">
        <f t="shared" si="12"/>
        <v>181389</v>
      </c>
    </row>
    <row r="57" spans="1:100" x14ac:dyDescent="0.25">
      <c r="A57" s="348"/>
      <c r="B57" s="2" t="s">
        <v>108</v>
      </c>
      <c r="C57" s="40"/>
      <c r="D57" s="41"/>
      <c r="E57" s="43"/>
      <c r="F57" s="41"/>
      <c r="G57" s="42"/>
      <c r="H57" s="7">
        <f t="shared" si="1"/>
        <v>0</v>
      </c>
      <c r="I57" s="43"/>
      <c r="J57" s="41"/>
      <c r="K57" s="41"/>
      <c r="L57" s="41"/>
      <c r="M57" s="41"/>
      <c r="N57" s="41"/>
      <c r="O57" s="7">
        <v>39341</v>
      </c>
      <c r="P57" s="41">
        <v>31349</v>
      </c>
      <c r="Q57" s="41"/>
      <c r="R57" s="41"/>
      <c r="S57" s="41">
        <v>0</v>
      </c>
      <c r="T57" s="7">
        <f t="shared" si="13"/>
        <v>31349</v>
      </c>
      <c r="U57" s="43"/>
      <c r="V57" s="9"/>
      <c r="W57" s="7">
        <v>14405</v>
      </c>
      <c r="X57" s="43"/>
      <c r="Y57" s="9"/>
      <c r="Z57" s="9"/>
      <c r="AA57" s="9"/>
      <c r="AB57" s="9"/>
      <c r="AC57" s="9"/>
      <c r="AD57" s="41"/>
      <c r="AE57" s="9"/>
      <c r="AF57" s="9"/>
      <c r="AG57" s="9"/>
      <c r="AH57" s="9"/>
      <c r="AI57" s="9"/>
      <c r="AJ57" s="7">
        <v>61943</v>
      </c>
      <c r="AK57" s="43"/>
      <c r="AL57" s="7">
        <f t="shared" si="3"/>
        <v>0</v>
      </c>
      <c r="AM57" s="62"/>
      <c r="AN57" s="9"/>
      <c r="AO57" s="41"/>
      <c r="AP57" s="41"/>
      <c r="AQ57" s="9">
        <v>0</v>
      </c>
      <c r="AR57" s="9">
        <v>0</v>
      </c>
      <c r="AS57" s="9">
        <v>0</v>
      </c>
      <c r="AT57" s="9">
        <v>0</v>
      </c>
      <c r="AU57" s="41"/>
      <c r="AV57" s="41"/>
      <c r="AW57" s="7">
        <f t="shared" si="14"/>
        <v>0</v>
      </c>
      <c r="AX57" s="43"/>
      <c r="AY57" s="41"/>
      <c r="AZ57" s="41"/>
      <c r="BA57" s="41"/>
      <c r="BB57" s="41"/>
      <c r="BC57" s="41"/>
      <c r="BD57" s="41"/>
      <c r="BE57" s="7">
        <f t="shared" si="5"/>
        <v>0</v>
      </c>
      <c r="BF57" s="41">
        <v>0</v>
      </c>
      <c r="BG57" s="41">
        <v>0</v>
      </c>
      <c r="BH57" s="41">
        <v>0</v>
      </c>
      <c r="BI57" s="41"/>
      <c r="BJ57" s="41"/>
      <c r="BK57" s="41"/>
      <c r="BL57" s="41"/>
      <c r="BM57" s="41"/>
      <c r="BN57" s="41">
        <v>5775</v>
      </c>
      <c r="BO57" s="41"/>
      <c r="BP57" s="9"/>
      <c r="BQ57" s="41"/>
      <c r="BR57" s="9"/>
      <c r="BS57" s="9">
        <v>0</v>
      </c>
      <c r="BT57" s="41"/>
      <c r="BU57" s="7">
        <f t="shared" si="6"/>
        <v>5775</v>
      </c>
      <c r="BV57" s="43"/>
      <c r="BW57" s="41"/>
      <c r="BX57" s="9">
        <v>0</v>
      </c>
      <c r="BY57" s="41"/>
      <c r="BZ57" s="9">
        <v>0</v>
      </c>
      <c r="CA57" s="41"/>
      <c r="CB57" s="7">
        <f t="shared" si="7"/>
        <v>0</v>
      </c>
      <c r="CC57" s="43"/>
      <c r="CD57" s="41"/>
      <c r="CE57" s="41"/>
      <c r="CF57" s="41"/>
      <c r="CG57" s="7">
        <f t="shared" si="8"/>
        <v>0</v>
      </c>
      <c r="CH57" s="62"/>
      <c r="CI57" s="9"/>
      <c r="CJ57" s="41"/>
      <c r="CK57" s="41"/>
      <c r="CL57" s="41">
        <v>0</v>
      </c>
      <c r="CM57" s="41">
        <v>0</v>
      </c>
      <c r="CN57" s="9">
        <v>0</v>
      </c>
      <c r="CO57" s="7">
        <f t="shared" si="9"/>
        <v>0</v>
      </c>
      <c r="CP57" s="62"/>
      <c r="CQ57" s="41"/>
      <c r="CR57" s="41">
        <v>0</v>
      </c>
      <c r="CS57" s="7">
        <f t="shared" si="10"/>
        <v>0</v>
      </c>
      <c r="CT57" s="43">
        <v>57650</v>
      </c>
      <c r="CU57" s="7">
        <f t="shared" si="11"/>
        <v>57650</v>
      </c>
      <c r="CV57" s="10">
        <f t="shared" si="12"/>
        <v>210463</v>
      </c>
    </row>
    <row r="58" spans="1:100" x14ac:dyDescent="0.25">
      <c r="A58" s="348"/>
      <c r="B58" s="2" t="s">
        <v>109</v>
      </c>
      <c r="C58" s="40"/>
      <c r="D58" s="41"/>
      <c r="E58" s="43"/>
      <c r="F58" s="41"/>
      <c r="G58" s="42"/>
      <c r="H58" s="7">
        <f t="shared" si="1"/>
        <v>0</v>
      </c>
      <c r="I58" s="43"/>
      <c r="J58" s="41"/>
      <c r="K58" s="41"/>
      <c r="L58" s="41"/>
      <c r="M58" s="41"/>
      <c r="N58" s="41"/>
      <c r="O58" s="7">
        <v>41258</v>
      </c>
      <c r="P58" s="41">
        <v>30087</v>
      </c>
      <c r="Q58" s="41"/>
      <c r="R58" s="41"/>
      <c r="S58" s="41">
        <v>0</v>
      </c>
      <c r="T58" s="7">
        <f t="shared" si="13"/>
        <v>30087</v>
      </c>
      <c r="U58" s="43"/>
      <c r="V58" s="9"/>
      <c r="W58" s="7">
        <v>13312</v>
      </c>
      <c r="X58" s="43"/>
      <c r="Y58" s="9"/>
      <c r="Z58" s="9"/>
      <c r="AA58" s="9"/>
      <c r="AB58" s="9"/>
      <c r="AC58" s="9"/>
      <c r="AD58" s="41"/>
      <c r="AE58" s="9"/>
      <c r="AF58" s="9"/>
      <c r="AG58" s="9"/>
      <c r="AH58" s="9"/>
      <c r="AI58" s="9"/>
      <c r="AJ58" s="7">
        <v>59873</v>
      </c>
      <c r="AK58" s="43"/>
      <c r="AL58" s="7">
        <f t="shared" si="3"/>
        <v>0</v>
      </c>
      <c r="AM58" s="62"/>
      <c r="AN58" s="9"/>
      <c r="AO58" s="41"/>
      <c r="AP58" s="41"/>
      <c r="AQ58" s="9">
        <v>9175</v>
      </c>
      <c r="AR58" s="9">
        <v>20950</v>
      </c>
      <c r="AS58" s="9">
        <v>0</v>
      </c>
      <c r="AT58" s="9">
        <v>0</v>
      </c>
      <c r="AU58" s="41"/>
      <c r="AV58" s="41"/>
      <c r="AW58" s="7">
        <f t="shared" si="14"/>
        <v>30125</v>
      </c>
      <c r="AX58" s="43"/>
      <c r="AY58" s="41"/>
      <c r="AZ58" s="41"/>
      <c r="BA58" s="41"/>
      <c r="BB58" s="41"/>
      <c r="BC58" s="41"/>
      <c r="BD58" s="41"/>
      <c r="BE58" s="7">
        <f t="shared" si="5"/>
        <v>0</v>
      </c>
      <c r="BF58" s="41">
        <v>0</v>
      </c>
      <c r="BG58" s="41">
        <v>0</v>
      </c>
      <c r="BH58" s="41">
        <v>0</v>
      </c>
      <c r="BI58" s="41"/>
      <c r="BJ58" s="41"/>
      <c r="BK58" s="41"/>
      <c r="BL58" s="41"/>
      <c r="BM58" s="41"/>
      <c r="BN58" s="41">
        <v>14025</v>
      </c>
      <c r="BO58" s="41"/>
      <c r="BP58" s="9"/>
      <c r="BQ58" s="41"/>
      <c r="BR58" s="9"/>
      <c r="BS58" s="9">
        <v>16671</v>
      </c>
      <c r="BT58" s="41"/>
      <c r="BU58" s="7">
        <f t="shared" si="6"/>
        <v>30696</v>
      </c>
      <c r="BV58" s="43"/>
      <c r="BW58" s="41"/>
      <c r="BX58" s="9">
        <v>0</v>
      </c>
      <c r="BY58" s="41"/>
      <c r="BZ58" s="9">
        <v>0</v>
      </c>
      <c r="CA58" s="41"/>
      <c r="CB58" s="7">
        <f t="shared" si="7"/>
        <v>0</v>
      </c>
      <c r="CC58" s="43"/>
      <c r="CD58" s="41"/>
      <c r="CE58" s="41"/>
      <c r="CF58" s="41"/>
      <c r="CG58" s="7">
        <f t="shared" si="8"/>
        <v>0</v>
      </c>
      <c r="CH58" s="62"/>
      <c r="CI58" s="9"/>
      <c r="CJ58" s="41"/>
      <c r="CK58" s="41"/>
      <c r="CL58" s="41">
        <v>0</v>
      </c>
      <c r="CM58" s="41">
        <v>0</v>
      </c>
      <c r="CN58" s="9">
        <v>0</v>
      </c>
      <c r="CO58" s="7">
        <f t="shared" si="9"/>
        <v>0</v>
      </c>
      <c r="CP58" s="62"/>
      <c r="CQ58" s="41"/>
      <c r="CR58" s="41">
        <v>0</v>
      </c>
      <c r="CS58" s="7">
        <f t="shared" si="10"/>
        <v>0</v>
      </c>
      <c r="CT58" s="43">
        <v>8443</v>
      </c>
      <c r="CU58" s="7">
        <f t="shared" si="11"/>
        <v>8443</v>
      </c>
      <c r="CV58" s="10">
        <f t="shared" si="12"/>
        <v>213794</v>
      </c>
    </row>
    <row r="59" spans="1:100" x14ac:dyDescent="0.25">
      <c r="A59" s="348"/>
      <c r="B59" s="2" t="s">
        <v>110</v>
      </c>
      <c r="C59" s="40"/>
      <c r="D59" s="41"/>
      <c r="E59" s="43"/>
      <c r="F59" s="41"/>
      <c r="G59" s="42"/>
      <c r="H59" s="7">
        <f t="shared" si="1"/>
        <v>0</v>
      </c>
      <c r="I59" s="43"/>
      <c r="J59" s="41"/>
      <c r="K59" s="41"/>
      <c r="L59" s="41"/>
      <c r="M59" s="41"/>
      <c r="N59" s="41"/>
      <c r="O59" s="7">
        <v>54618</v>
      </c>
      <c r="P59" s="41">
        <v>17406</v>
      </c>
      <c r="Q59" s="41"/>
      <c r="R59" s="41"/>
      <c r="S59" s="41">
        <v>0</v>
      </c>
      <c r="T59" s="7">
        <f t="shared" si="13"/>
        <v>17406</v>
      </c>
      <c r="U59" s="43"/>
      <c r="V59" s="9"/>
      <c r="W59" s="7">
        <v>11545</v>
      </c>
      <c r="X59" s="43"/>
      <c r="Y59" s="9"/>
      <c r="Z59" s="9"/>
      <c r="AA59" s="9"/>
      <c r="AB59" s="9"/>
      <c r="AC59" s="9"/>
      <c r="AD59" s="41"/>
      <c r="AE59" s="9"/>
      <c r="AF59" s="9"/>
      <c r="AG59" s="9"/>
      <c r="AH59" s="9"/>
      <c r="AI59" s="9"/>
      <c r="AJ59" s="7">
        <v>76768</v>
      </c>
      <c r="AK59" s="43"/>
      <c r="AL59" s="7">
        <f t="shared" si="3"/>
        <v>0</v>
      </c>
      <c r="AM59" s="62"/>
      <c r="AN59" s="9"/>
      <c r="AO59" s="41"/>
      <c r="AP59" s="41"/>
      <c r="AQ59" s="9">
        <v>8107</v>
      </c>
      <c r="AR59" s="9">
        <v>27200</v>
      </c>
      <c r="AS59" s="9">
        <v>0</v>
      </c>
      <c r="AT59" s="9">
        <v>0</v>
      </c>
      <c r="AU59" s="41"/>
      <c r="AV59" s="41"/>
      <c r="AW59" s="7">
        <f t="shared" si="14"/>
        <v>35307</v>
      </c>
      <c r="AX59" s="43"/>
      <c r="AY59" s="41"/>
      <c r="AZ59" s="41"/>
      <c r="BA59" s="41"/>
      <c r="BB59" s="41"/>
      <c r="BC59" s="41"/>
      <c r="BD59" s="41"/>
      <c r="BE59" s="7">
        <f t="shared" si="5"/>
        <v>0</v>
      </c>
      <c r="BF59" s="41">
        <v>0</v>
      </c>
      <c r="BG59" s="41">
        <v>0</v>
      </c>
      <c r="BH59" s="41">
        <v>0</v>
      </c>
      <c r="BI59" s="41"/>
      <c r="BJ59" s="41"/>
      <c r="BK59" s="41"/>
      <c r="BL59" s="41"/>
      <c r="BM59" s="41"/>
      <c r="BN59" s="41">
        <v>12450</v>
      </c>
      <c r="BO59" s="41"/>
      <c r="BP59" s="9"/>
      <c r="BQ59" s="41"/>
      <c r="BR59" s="9"/>
      <c r="BS59" s="9">
        <v>17646</v>
      </c>
      <c r="BT59" s="41"/>
      <c r="BU59" s="7">
        <f t="shared" si="6"/>
        <v>30096</v>
      </c>
      <c r="BV59" s="43"/>
      <c r="BW59" s="41"/>
      <c r="BX59" s="9">
        <v>0</v>
      </c>
      <c r="BY59" s="41"/>
      <c r="BZ59" s="9">
        <v>0</v>
      </c>
      <c r="CA59" s="41"/>
      <c r="CB59" s="7">
        <f t="shared" si="7"/>
        <v>0</v>
      </c>
      <c r="CC59" s="43"/>
      <c r="CD59" s="41"/>
      <c r="CE59" s="41"/>
      <c r="CF59" s="41"/>
      <c r="CG59" s="7">
        <f t="shared" si="8"/>
        <v>0</v>
      </c>
      <c r="CH59" s="62"/>
      <c r="CI59" s="9"/>
      <c r="CJ59" s="41"/>
      <c r="CK59" s="41"/>
      <c r="CL59" s="41">
        <v>0</v>
      </c>
      <c r="CM59" s="41">
        <v>0</v>
      </c>
      <c r="CN59" s="9">
        <v>0</v>
      </c>
      <c r="CO59" s="7">
        <f t="shared" si="9"/>
        <v>0</v>
      </c>
      <c r="CP59" s="62"/>
      <c r="CQ59" s="41"/>
      <c r="CR59" s="41">
        <v>0</v>
      </c>
      <c r="CS59" s="7">
        <f t="shared" si="10"/>
        <v>0</v>
      </c>
      <c r="CT59" s="43">
        <v>8819</v>
      </c>
      <c r="CU59" s="7">
        <f t="shared" si="11"/>
        <v>8819</v>
      </c>
      <c r="CV59" s="10">
        <f t="shared" si="12"/>
        <v>234559</v>
      </c>
    </row>
    <row r="60" spans="1:100" x14ac:dyDescent="0.25">
      <c r="A60" s="348"/>
      <c r="B60" s="2" t="s">
        <v>111</v>
      </c>
      <c r="C60" s="40"/>
      <c r="D60" s="41"/>
      <c r="E60" s="43"/>
      <c r="F60" s="41"/>
      <c r="G60" s="42"/>
      <c r="H60" s="7">
        <f t="shared" si="1"/>
        <v>0</v>
      </c>
      <c r="I60" s="43"/>
      <c r="J60" s="41"/>
      <c r="K60" s="41"/>
      <c r="L60" s="41"/>
      <c r="M60" s="41"/>
      <c r="N60" s="41"/>
      <c r="O60" s="7">
        <v>42679</v>
      </c>
      <c r="P60" s="41">
        <v>17327</v>
      </c>
      <c r="Q60" s="41"/>
      <c r="R60" s="41"/>
      <c r="S60" s="41">
        <v>0</v>
      </c>
      <c r="T60" s="7">
        <f t="shared" si="13"/>
        <v>17327</v>
      </c>
      <c r="U60" s="43"/>
      <c r="V60" s="9"/>
      <c r="W60" s="7">
        <v>10010</v>
      </c>
      <c r="X60" s="43"/>
      <c r="Y60" s="9"/>
      <c r="Z60" s="9"/>
      <c r="AA60" s="9"/>
      <c r="AB60" s="9"/>
      <c r="AC60" s="9"/>
      <c r="AD60" s="41"/>
      <c r="AE60" s="9"/>
      <c r="AF60" s="9"/>
      <c r="AG60" s="9"/>
      <c r="AH60" s="9"/>
      <c r="AI60" s="9"/>
      <c r="AJ60" s="7">
        <v>81775</v>
      </c>
      <c r="AK60" s="43"/>
      <c r="AL60" s="7">
        <f t="shared" si="3"/>
        <v>0</v>
      </c>
      <c r="AM60" s="62"/>
      <c r="AN60" s="9"/>
      <c r="AO60" s="41"/>
      <c r="AP60" s="41"/>
      <c r="AQ60" s="9">
        <v>7968</v>
      </c>
      <c r="AR60" s="9">
        <v>30350</v>
      </c>
      <c r="AS60" s="9">
        <v>0</v>
      </c>
      <c r="AT60" s="9">
        <v>0</v>
      </c>
      <c r="AU60" s="41"/>
      <c r="AV60" s="41"/>
      <c r="AW60" s="7">
        <f t="shared" si="14"/>
        <v>38318</v>
      </c>
      <c r="AX60" s="43"/>
      <c r="AY60" s="41"/>
      <c r="AZ60" s="41"/>
      <c r="BA60" s="41"/>
      <c r="BB60" s="41"/>
      <c r="BC60" s="41"/>
      <c r="BD60" s="41"/>
      <c r="BE60" s="7">
        <f t="shared" si="5"/>
        <v>0</v>
      </c>
      <c r="BF60" s="41">
        <v>0</v>
      </c>
      <c r="BG60" s="41">
        <v>0</v>
      </c>
      <c r="BH60" s="41">
        <v>0</v>
      </c>
      <c r="BI60" s="41"/>
      <c r="BJ60" s="41"/>
      <c r="BK60" s="41"/>
      <c r="BL60" s="41"/>
      <c r="BM60" s="41"/>
      <c r="BN60" s="41">
        <v>23850</v>
      </c>
      <c r="BO60" s="41"/>
      <c r="BP60" s="9"/>
      <c r="BQ60" s="41"/>
      <c r="BR60" s="9"/>
      <c r="BS60" s="9">
        <v>16047</v>
      </c>
      <c r="BT60" s="41"/>
      <c r="BU60" s="7">
        <f t="shared" si="6"/>
        <v>39897</v>
      </c>
      <c r="BV60" s="43"/>
      <c r="BW60" s="41"/>
      <c r="BX60" s="9">
        <v>0</v>
      </c>
      <c r="BY60" s="41"/>
      <c r="BZ60" s="9">
        <v>0</v>
      </c>
      <c r="CA60" s="41"/>
      <c r="CB60" s="7">
        <f t="shared" si="7"/>
        <v>0</v>
      </c>
      <c r="CC60" s="43"/>
      <c r="CD60" s="41"/>
      <c r="CE60" s="41"/>
      <c r="CF60" s="41"/>
      <c r="CG60" s="7">
        <f t="shared" si="8"/>
        <v>0</v>
      </c>
      <c r="CH60" s="62"/>
      <c r="CI60" s="9"/>
      <c r="CJ60" s="41"/>
      <c r="CK60" s="41"/>
      <c r="CL60" s="41">
        <v>0</v>
      </c>
      <c r="CM60" s="41">
        <v>0</v>
      </c>
      <c r="CN60" s="9">
        <v>0</v>
      </c>
      <c r="CO60" s="7">
        <f t="shared" si="9"/>
        <v>0</v>
      </c>
      <c r="CP60" s="62"/>
      <c r="CQ60" s="41"/>
      <c r="CR60" s="41">
        <v>0</v>
      </c>
      <c r="CS60" s="7">
        <f t="shared" si="10"/>
        <v>0</v>
      </c>
      <c r="CT60" s="43">
        <v>7361</v>
      </c>
      <c r="CU60" s="7">
        <f t="shared" si="11"/>
        <v>7361</v>
      </c>
      <c r="CV60" s="10">
        <f t="shared" si="12"/>
        <v>237367</v>
      </c>
    </row>
    <row r="61" spans="1:100" ht="15.75" thickBot="1" x14ac:dyDescent="0.3">
      <c r="A61" s="349"/>
      <c r="B61" s="3" t="s">
        <v>112</v>
      </c>
      <c r="C61" s="44"/>
      <c r="D61" s="45"/>
      <c r="E61" s="47"/>
      <c r="F61" s="45"/>
      <c r="G61" s="46"/>
      <c r="H61" s="11">
        <f t="shared" si="1"/>
        <v>0</v>
      </c>
      <c r="I61" s="47"/>
      <c r="J61" s="45"/>
      <c r="K61" s="45"/>
      <c r="L61" s="45"/>
      <c r="M61" s="45"/>
      <c r="N61" s="45"/>
      <c r="O61" s="11">
        <v>40766</v>
      </c>
      <c r="P61" s="45">
        <v>32931</v>
      </c>
      <c r="Q61" s="45"/>
      <c r="R61" s="45"/>
      <c r="S61" s="45">
        <v>0</v>
      </c>
      <c r="T61" s="11">
        <f t="shared" si="13"/>
        <v>32931</v>
      </c>
      <c r="U61" s="47"/>
      <c r="V61" s="13"/>
      <c r="W61" s="11">
        <v>10599</v>
      </c>
      <c r="X61" s="47"/>
      <c r="Y61" s="13"/>
      <c r="Z61" s="13"/>
      <c r="AA61" s="13"/>
      <c r="AB61" s="13"/>
      <c r="AC61" s="13"/>
      <c r="AD61" s="45"/>
      <c r="AE61" s="13"/>
      <c r="AF61" s="13"/>
      <c r="AG61" s="13"/>
      <c r="AH61" s="13"/>
      <c r="AI61" s="13"/>
      <c r="AJ61" s="11">
        <v>86459</v>
      </c>
      <c r="AK61" s="47"/>
      <c r="AL61" s="11">
        <f t="shared" si="3"/>
        <v>0</v>
      </c>
      <c r="AM61" s="63"/>
      <c r="AN61" s="13"/>
      <c r="AO61" s="45"/>
      <c r="AP61" s="45"/>
      <c r="AQ61" s="13">
        <v>8453</v>
      </c>
      <c r="AR61" s="13">
        <v>33500</v>
      </c>
      <c r="AS61" s="13">
        <v>0</v>
      </c>
      <c r="AT61" s="13">
        <v>0</v>
      </c>
      <c r="AU61" s="45"/>
      <c r="AV61" s="45"/>
      <c r="AW61" s="11">
        <f t="shared" si="14"/>
        <v>41953</v>
      </c>
      <c r="AX61" s="47"/>
      <c r="AY61" s="45"/>
      <c r="AZ61" s="45"/>
      <c r="BA61" s="45"/>
      <c r="BB61" s="45"/>
      <c r="BC61" s="45"/>
      <c r="BD61" s="45"/>
      <c r="BE61" s="11">
        <f t="shared" si="5"/>
        <v>0</v>
      </c>
      <c r="BF61" s="45">
        <v>0</v>
      </c>
      <c r="BG61" s="45">
        <v>0</v>
      </c>
      <c r="BH61" s="45">
        <v>0</v>
      </c>
      <c r="BI61" s="45"/>
      <c r="BJ61" s="45"/>
      <c r="BK61" s="45"/>
      <c r="BL61" s="45"/>
      <c r="BM61" s="45"/>
      <c r="BN61" s="45">
        <v>25500</v>
      </c>
      <c r="BO61" s="45"/>
      <c r="BP61" s="13"/>
      <c r="BQ61" s="45"/>
      <c r="BR61" s="13"/>
      <c r="BS61" s="13">
        <v>16966</v>
      </c>
      <c r="BT61" s="45"/>
      <c r="BU61" s="11">
        <f t="shared" si="6"/>
        <v>42466</v>
      </c>
      <c r="BV61" s="47"/>
      <c r="BW61" s="45"/>
      <c r="BX61" s="13">
        <v>0</v>
      </c>
      <c r="BY61" s="45"/>
      <c r="BZ61" s="13">
        <v>0</v>
      </c>
      <c r="CA61" s="45"/>
      <c r="CB61" s="11">
        <f t="shared" si="7"/>
        <v>0</v>
      </c>
      <c r="CC61" s="47"/>
      <c r="CD61" s="45"/>
      <c r="CE61" s="45"/>
      <c r="CF61" s="45"/>
      <c r="CG61" s="11">
        <f t="shared" si="8"/>
        <v>0</v>
      </c>
      <c r="CH61" s="63"/>
      <c r="CI61" s="13"/>
      <c r="CJ61" s="45"/>
      <c r="CK61" s="45"/>
      <c r="CL61" s="45">
        <v>0</v>
      </c>
      <c r="CM61" s="45">
        <v>0</v>
      </c>
      <c r="CN61" s="13">
        <v>0</v>
      </c>
      <c r="CO61" s="11">
        <f t="shared" si="9"/>
        <v>0</v>
      </c>
      <c r="CP61" s="63"/>
      <c r="CQ61" s="45"/>
      <c r="CR61" s="45">
        <v>0</v>
      </c>
      <c r="CS61" s="11">
        <f t="shared" si="10"/>
        <v>0</v>
      </c>
      <c r="CT61" s="47">
        <v>11799</v>
      </c>
      <c r="CU61" s="11">
        <f t="shared" si="11"/>
        <v>11799</v>
      </c>
      <c r="CV61" s="15">
        <f t="shared" si="12"/>
        <v>266973</v>
      </c>
    </row>
    <row r="62" spans="1:100" x14ac:dyDescent="0.25">
      <c r="A62" s="347" t="s">
        <v>176</v>
      </c>
      <c r="B62" s="33" t="s">
        <v>101</v>
      </c>
      <c r="C62" s="34"/>
      <c r="D62" s="35"/>
      <c r="E62" s="52"/>
      <c r="F62" s="35"/>
      <c r="G62" s="36"/>
      <c r="H62" s="20">
        <f t="shared" si="1"/>
        <v>0</v>
      </c>
      <c r="I62" s="52"/>
      <c r="J62" s="35"/>
      <c r="K62" s="35"/>
      <c r="L62" s="35"/>
      <c r="M62" s="35"/>
      <c r="N62" s="35"/>
      <c r="O62" s="20">
        <v>28420</v>
      </c>
      <c r="P62" s="35">
        <v>31542</v>
      </c>
      <c r="Q62" s="35"/>
      <c r="R62" s="35"/>
      <c r="S62" s="35">
        <v>0</v>
      </c>
      <c r="T62" s="20">
        <f t="shared" si="13"/>
        <v>31542</v>
      </c>
      <c r="U62" s="52"/>
      <c r="V62" s="22"/>
      <c r="W62" s="20">
        <v>10941</v>
      </c>
      <c r="X62" s="52"/>
      <c r="Y62" s="22"/>
      <c r="Z62" s="22"/>
      <c r="AA62" s="22"/>
      <c r="AB62" s="22"/>
      <c r="AC62" s="22"/>
      <c r="AD62" s="35"/>
      <c r="AE62" s="22"/>
      <c r="AF62" s="22"/>
      <c r="AG62" s="22"/>
      <c r="AH62" s="22"/>
      <c r="AI62" s="22"/>
      <c r="AJ62" s="20">
        <v>89698</v>
      </c>
      <c r="AK62" s="52"/>
      <c r="AL62" s="20">
        <f t="shared" si="3"/>
        <v>0</v>
      </c>
      <c r="AM62" s="61"/>
      <c r="AN62" s="22"/>
      <c r="AO62" s="35"/>
      <c r="AP62" s="35"/>
      <c r="AQ62" s="22">
        <v>6640</v>
      </c>
      <c r="AR62" s="22">
        <v>17650</v>
      </c>
      <c r="AS62" s="22">
        <v>0</v>
      </c>
      <c r="AT62" s="22">
        <v>0</v>
      </c>
      <c r="AU62" s="35"/>
      <c r="AV62" s="35"/>
      <c r="AW62" s="20">
        <f t="shared" si="4"/>
        <v>24290</v>
      </c>
      <c r="AX62" s="52"/>
      <c r="AY62" s="35"/>
      <c r="AZ62" s="35"/>
      <c r="BA62" s="35"/>
      <c r="BB62" s="35"/>
      <c r="BC62" s="35"/>
      <c r="BD62" s="35"/>
      <c r="BE62" s="20">
        <f t="shared" si="5"/>
        <v>0</v>
      </c>
      <c r="BF62" s="35">
        <v>0</v>
      </c>
      <c r="BG62" s="35">
        <v>0</v>
      </c>
      <c r="BH62" s="35">
        <v>0</v>
      </c>
      <c r="BI62" s="35"/>
      <c r="BJ62" s="35"/>
      <c r="BK62" s="35"/>
      <c r="BL62" s="35"/>
      <c r="BM62" s="35"/>
      <c r="BN62" s="35">
        <v>44586</v>
      </c>
      <c r="BO62" s="35"/>
      <c r="BP62" s="22"/>
      <c r="BQ62" s="35"/>
      <c r="BR62" s="22"/>
      <c r="BS62" s="22">
        <v>19505</v>
      </c>
      <c r="BT62" s="35"/>
      <c r="BU62" s="20">
        <f t="shared" si="6"/>
        <v>64091</v>
      </c>
      <c r="BV62" s="52"/>
      <c r="BW62" s="35"/>
      <c r="BX62" s="22">
        <v>0</v>
      </c>
      <c r="BY62" s="35"/>
      <c r="BZ62" s="22">
        <v>0</v>
      </c>
      <c r="CA62" s="35"/>
      <c r="CB62" s="20">
        <f t="shared" si="7"/>
        <v>0</v>
      </c>
      <c r="CC62" s="52"/>
      <c r="CD62" s="35"/>
      <c r="CE62" s="35"/>
      <c r="CF62" s="35"/>
      <c r="CG62" s="20">
        <f t="shared" si="8"/>
        <v>0</v>
      </c>
      <c r="CH62" s="61"/>
      <c r="CI62" s="22"/>
      <c r="CJ62" s="35"/>
      <c r="CK62" s="35"/>
      <c r="CL62" s="35">
        <v>0</v>
      </c>
      <c r="CM62" s="35">
        <v>0</v>
      </c>
      <c r="CN62" s="22">
        <v>0</v>
      </c>
      <c r="CO62" s="20">
        <f t="shared" si="9"/>
        <v>0</v>
      </c>
      <c r="CP62" s="61"/>
      <c r="CQ62" s="35"/>
      <c r="CR62" s="35">
        <v>0</v>
      </c>
      <c r="CS62" s="20">
        <f t="shared" si="10"/>
        <v>0</v>
      </c>
      <c r="CT62" s="52">
        <v>4030</v>
      </c>
      <c r="CU62" s="20">
        <f t="shared" si="11"/>
        <v>4030</v>
      </c>
      <c r="CV62" s="23">
        <f t="shared" si="12"/>
        <v>253012</v>
      </c>
    </row>
    <row r="63" spans="1:100" x14ac:dyDescent="0.25">
      <c r="A63" s="348"/>
      <c r="B63" s="2" t="s">
        <v>102</v>
      </c>
      <c r="C63" s="40"/>
      <c r="D63" s="41"/>
      <c r="E63" s="43"/>
      <c r="F63" s="41"/>
      <c r="G63" s="42"/>
      <c r="H63" s="7">
        <f t="shared" si="1"/>
        <v>0</v>
      </c>
      <c r="I63" s="43"/>
      <c r="J63" s="41"/>
      <c r="K63" s="41"/>
      <c r="L63" s="41"/>
      <c r="M63" s="41"/>
      <c r="N63" s="41"/>
      <c r="O63" s="7">
        <v>31285</v>
      </c>
      <c r="P63" s="41">
        <v>22771</v>
      </c>
      <c r="Q63" s="41"/>
      <c r="R63" s="41"/>
      <c r="S63" s="41">
        <v>0</v>
      </c>
      <c r="T63" s="7">
        <f t="shared" si="13"/>
        <v>22771</v>
      </c>
      <c r="U63" s="43"/>
      <c r="V63" s="9"/>
      <c r="W63" s="7">
        <v>7837</v>
      </c>
      <c r="X63" s="43"/>
      <c r="Y63" s="9"/>
      <c r="Z63" s="9"/>
      <c r="AA63" s="9"/>
      <c r="AB63" s="9"/>
      <c r="AC63" s="9"/>
      <c r="AD63" s="41"/>
      <c r="AE63" s="9"/>
      <c r="AF63" s="9"/>
      <c r="AG63" s="9"/>
      <c r="AH63" s="9"/>
      <c r="AI63" s="9"/>
      <c r="AJ63" s="7">
        <v>37064</v>
      </c>
      <c r="AK63" s="43"/>
      <c r="AL63" s="7">
        <f t="shared" si="3"/>
        <v>0</v>
      </c>
      <c r="AM63" s="62"/>
      <c r="AN63" s="9"/>
      <c r="AO63" s="41"/>
      <c r="AP63" s="41"/>
      <c r="AQ63" s="9">
        <v>8324</v>
      </c>
      <c r="AR63" s="9">
        <v>20050</v>
      </c>
      <c r="AS63" s="9">
        <v>0</v>
      </c>
      <c r="AT63" s="9">
        <v>0</v>
      </c>
      <c r="AU63" s="41"/>
      <c r="AV63" s="41"/>
      <c r="AW63" s="7">
        <f t="shared" si="4"/>
        <v>28374</v>
      </c>
      <c r="AX63" s="43"/>
      <c r="AY63" s="41"/>
      <c r="AZ63" s="41"/>
      <c r="BA63" s="41"/>
      <c r="BB63" s="41"/>
      <c r="BC63" s="41"/>
      <c r="BD63" s="41"/>
      <c r="BE63" s="7">
        <f t="shared" si="5"/>
        <v>0</v>
      </c>
      <c r="BF63" s="41">
        <v>0</v>
      </c>
      <c r="BG63" s="41">
        <v>0</v>
      </c>
      <c r="BH63" s="41">
        <v>0</v>
      </c>
      <c r="BI63" s="41"/>
      <c r="BJ63" s="41"/>
      <c r="BK63" s="41"/>
      <c r="BL63" s="41"/>
      <c r="BM63" s="41"/>
      <c r="BN63" s="41">
        <v>75835</v>
      </c>
      <c r="BO63" s="41"/>
      <c r="BP63" s="9"/>
      <c r="BQ63" s="41"/>
      <c r="BR63" s="9"/>
      <c r="BS63" s="9">
        <v>16813</v>
      </c>
      <c r="BT63" s="41"/>
      <c r="BU63" s="7">
        <f t="shared" si="6"/>
        <v>92648</v>
      </c>
      <c r="BV63" s="43"/>
      <c r="BW63" s="41"/>
      <c r="BX63" s="9">
        <v>0</v>
      </c>
      <c r="BY63" s="41"/>
      <c r="BZ63" s="9">
        <v>0</v>
      </c>
      <c r="CA63" s="41"/>
      <c r="CB63" s="7">
        <f t="shared" si="7"/>
        <v>0</v>
      </c>
      <c r="CC63" s="43"/>
      <c r="CD63" s="41"/>
      <c r="CE63" s="41"/>
      <c r="CF63" s="41"/>
      <c r="CG63" s="7">
        <f t="shared" si="8"/>
        <v>0</v>
      </c>
      <c r="CH63" s="62"/>
      <c r="CI63" s="9"/>
      <c r="CJ63" s="41"/>
      <c r="CK63" s="41"/>
      <c r="CL63" s="41">
        <v>0</v>
      </c>
      <c r="CM63" s="41">
        <v>0</v>
      </c>
      <c r="CN63" s="9">
        <v>0</v>
      </c>
      <c r="CO63" s="7">
        <f t="shared" si="9"/>
        <v>0</v>
      </c>
      <c r="CP63" s="62"/>
      <c r="CQ63" s="41"/>
      <c r="CR63" s="41">
        <v>0</v>
      </c>
      <c r="CS63" s="7">
        <f t="shared" si="10"/>
        <v>0</v>
      </c>
      <c r="CT63" s="43">
        <v>8849</v>
      </c>
      <c r="CU63" s="7">
        <f t="shared" si="11"/>
        <v>8849</v>
      </c>
      <c r="CV63" s="10">
        <f t="shared" si="12"/>
        <v>228828</v>
      </c>
    </row>
    <row r="64" spans="1:100" x14ac:dyDescent="0.25">
      <c r="A64" s="348"/>
      <c r="B64" s="2" t="s">
        <v>103</v>
      </c>
      <c r="C64" s="40"/>
      <c r="D64" s="41"/>
      <c r="E64" s="43"/>
      <c r="F64" s="41"/>
      <c r="G64" s="42"/>
      <c r="H64" s="7">
        <f t="shared" si="1"/>
        <v>0</v>
      </c>
      <c r="I64" s="43"/>
      <c r="J64" s="41"/>
      <c r="K64" s="41"/>
      <c r="L64" s="41"/>
      <c r="M64" s="41"/>
      <c r="N64" s="41"/>
      <c r="O64" s="7">
        <v>48892</v>
      </c>
      <c r="P64" s="41">
        <v>21086</v>
      </c>
      <c r="Q64" s="41"/>
      <c r="R64" s="41"/>
      <c r="S64" s="41">
        <v>0</v>
      </c>
      <c r="T64" s="7">
        <f t="shared" si="13"/>
        <v>21086</v>
      </c>
      <c r="U64" s="43"/>
      <c r="V64" s="9"/>
      <c r="W64" s="7">
        <v>10410</v>
      </c>
      <c r="X64" s="43"/>
      <c r="Y64" s="9"/>
      <c r="Z64" s="9"/>
      <c r="AA64" s="9"/>
      <c r="AB64" s="9"/>
      <c r="AC64" s="9"/>
      <c r="AD64" s="41"/>
      <c r="AE64" s="9"/>
      <c r="AF64" s="9"/>
      <c r="AG64" s="9"/>
      <c r="AH64" s="9"/>
      <c r="AI64" s="9"/>
      <c r="AJ64" s="7">
        <v>94608</v>
      </c>
      <c r="AK64" s="43"/>
      <c r="AL64" s="7">
        <f t="shared" si="3"/>
        <v>0</v>
      </c>
      <c r="AM64" s="62"/>
      <c r="AN64" s="9"/>
      <c r="AO64" s="41"/>
      <c r="AP64" s="41"/>
      <c r="AQ64" s="9">
        <v>10734</v>
      </c>
      <c r="AR64" s="9">
        <v>31350</v>
      </c>
      <c r="AS64" s="9">
        <v>0</v>
      </c>
      <c r="AT64" s="9">
        <v>0</v>
      </c>
      <c r="AU64" s="41"/>
      <c r="AV64" s="41"/>
      <c r="AW64" s="7">
        <f t="shared" si="4"/>
        <v>42084</v>
      </c>
      <c r="AX64" s="43"/>
      <c r="AY64" s="41"/>
      <c r="AZ64" s="41"/>
      <c r="BA64" s="41"/>
      <c r="BB64" s="41"/>
      <c r="BC64" s="41"/>
      <c r="BD64" s="41"/>
      <c r="BE64" s="7">
        <f t="shared" si="5"/>
        <v>0</v>
      </c>
      <c r="BF64" s="41">
        <v>0</v>
      </c>
      <c r="BG64" s="41">
        <v>0</v>
      </c>
      <c r="BH64" s="41">
        <v>0</v>
      </c>
      <c r="BI64" s="41"/>
      <c r="BJ64" s="41"/>
      <c r="BK64" s="41"/>
      <c r="BL64" s="41"/>
      <c r="BM64" s="41"/>
      <c r="BN64" s="41">
        <v>54400</v>
      </c>
      <c r="BO64" s="41"/>
      <c r="BP64" s="9"/>
      <c r="BQ64" s="41"/>
      <c r="BR64" s="9"/>
      <c r="BS64" s="9">
        <v>18060</v>
      </c>
      <c r="BT64" s="41"/>
      <c r="BU64" s="7">
        <f t="shared" si="6"/>
        <v>72460</v>
      </c>
      <c r="BV64" s="43"/>
      <c r="BW64" s="41"/>
      <c r="BX64" s="9">
        <v>0</v>
      </c>
      <c r="BY64" s="41"/>
      <c r="BZ64" s="9">
        <v>0</v>
      </c>
      <c r="CA64" s="41"/>
      <c r="CB64" s="7">
        <f t="shared" si="7"/>
        <v>0</v>
      </c>
      <c r="CC64" s="43"/>
      <c r="CD64" s="41"/>
      <c r="CE64" s="41"/>
      <c r="CF64" s="41"/>
      <c r="CG64" s="7">
        <f t="shared" si="8"/>
        <v>0</v>
      </c>
      <c r="CH64" s="62"/>
      <c r="CI64" s="9"/>
      <c r="CJ64" s="41"/>
      <c r="CK64" s="41"/>
      <c r="CL64" s="41">
        <v>0</v>
      </c>
      <c r="CM64" s="41">
        <v>0</v>
      </c>
      <c r="CN64" s="9">
        <v>0</v>
      </c>
      <c r="CO64" s="7">
        <f t="shared" si="9"/>
        <v>0</v>
      </c>
      <c r="CP64" s="62"/>
      <c r="CQ64" s="41"/>
      <c r="CR64" s="41">
        <v>0</v>
      </c>
      <c r="CS64" s="7">
        <f t="shared" si="10"/>
        <v>0</v>
      </c>
      <c r="CT64" s="43">
        <v>5510</v>
      </c>
      <c r="CU64" s="7">
        <f t="shared" si="11"/>
        <v>5510</v>
      </c>
      <c r="CV64" s="10">
        <f t="shared" si="12"/>
        <v>295050</v>
      </c>
    </row>
    <row r="65" spans="1:100" x14ac:dyDescent="0.25">
      <c r="A65" s="348"/>
      <c r="B65" s="2" t="s">
        <v>104</v>
      </c>
      <c r="C65" s="40"/>
      <c r="D65" s="41"/>
      <c r="E65" s="43"/>
      <c r="F65" s="41"/>
      <c r="G65" s="42"/>
      <c r="H65" s="7">
        <f t="shared" si="1"/>
        <v>0</v>
      </c>
      <c r="I65" s="43"/>
      <c r="J65" s="41"/>
      <c r="K65" s="41"/>
      <c r="L65" s="41"/>
      <c r="M65" s="41"/>
      <c r="N65" s="41"/>
      <c r="O65" s="7">
        <v>37761</v>
      </c>
      <c r="P65" s="41">
        <v>21079</v>
      </c>
      <c r="Q65" s="41"/>
      <c r="R65" s="41"/>
      <c r="S65" s="41">
        <v>0</v>
      </c>
      <c r="T65" s="7">
        <f t="shared" si="13"/>
        <v>21079</v>
      </c>
      <c r="U65" s="43"/>
      <c r="V65" s="9"/>
      <c r="W65" s="7">
        <v>10287</v>
      </c>
      <c r="X65" s="43"/>
      <c r="Y65" s="9"/>
      <c r="Z65" s="9"/>
      <c r="AA65" s="9"/>
      <c r="AB65" s="9"/>
      <c r="AC65" s="9"/>
      <c r="AD65" s="41"/>
      <c r="AE65" s="9"/>
      <c r="AF65" s="9"/>
      <c r="AG65" s="9"/>
      <c r="AH65" s="9"/>
      <c r="AI65" s="9"/>
      <c r="AJ65" s="7">
        <v>109954</v>
      </c>
      <c r="AK65" s="43"/>
      <c r="AL65" s="7">
        <f t="shared" si="3"/>
        <v>0</v>
      </c>
      <c r="AM65" s="62"/>
      <c r="AN65" s="9"/>
      <c r="AO65" s="41"/>
      <c r="AP65" s="41"/>
      <c r="AQ65" s="9">
        <v>10738</v>
      </c>
      <c r="AR65" s="9">
        <v>36700</v>
      </c>
      <c r="AS65" s="9">
        <v>0</v>
      </c>
      <c r="AT65" s="9">
        <v>0</v>
      </c>
      <c r="AU65" s="41"/>
      <c r="AV65" s="41"/>
      <c r="AW65" s="7">
        <f t="shared" si="4"/>
        <v>47438</v>
      </c>
      <c r="AX65" s="43"/>
      <c r="AY65" s="41"/>
      <c r="AZ65" s="41"/>
      <c r="BA65" s="41"/>
      <c r="BB65" s="41"/>
      <c r="BC65" s="41"/>
      <c r="BD65" s="41"/>
      <c r="BE65" s="7">
        <f t="shared" si="5"/>
        <v>0</v>
      </c>
      <c r="BF65" s="41">
        <v>0</v>
      </c>
      <c r="BG65" s="41">
        <v>0</v>
      </c>
      <c r="BH65" s="41">
        <v>0</v>
      </c>
      <c r="BI65" s="41"/>
      <c r="BJ65" s="41"/>
      <c r="BK65" s="41"/>
      <c r="BL65" s="41"/>
      <c r="BM65" s="41"/>
      <c r="BN65" s="41">
        <v>24116</v>
      </c>
      <c r="BO65" s="41"/>
      <c r="BP65" s="9"/>
      <c r="BQ65" s="41"/>
      <c r="BR65" s="9"/>
      <c r="BS65" s="9">
        <v>18254</v>
      </c>
      <c r="BT65" s="41"/>
      <c r="BU65" s="7">
        <f t="shared" si="6"/>
        <v>42370</v>
      </c>
      <c r="BV65" s="43"/>
      <c r="BW65" s="41"/>
      <c r="BX65" s="9">
        <v>0</v>
      </c>
      <c r="BY65" s="41"/>
      <c r="BZ65" s="9">
        <v>0</v>
      </c>
      <c r="CA65" s="41"/>
      <c r="CB65" s="7">
        <f t="shared" si="7"/>
        <v>0</v>
      </c>
      <c r="CC65" s="43"/>
      <c r="CD65" s="41"/>
      <c r="CE65" s="41"/>
      <c r="CF65" s="41"/>
      <c r="CG65" s="7">
        <f t="shared" si="8"/>
        <v>0</v>
      </c>
      <c r="CH65" s="62"/>
      <c r="CI65" s="9"/>
      <c r="CJ65" s="41"/>
      <c r="CK65" s="41"/>
      <c r="CL65" s="41">
        <v>0</v>
      </c>
      <c r="CM65" s="41">
        <v>0</v>
      </c>
      <c r="CN65" s="9">
        <v>0</v>
      </c>
      <c r="CO65" s="7">
        <f t="shared" si="9"/>
        <v>0</v>
      </c>
      <c r="CP65" s="62"/>
      <c r="CQ65" s="41"/>
      <c r="CR65" s="41">
        <v>0</v>
      </c>
      <c r="CS65" s="7">
        <f t="shared" si="10"/>
        <v>0</v>
      </c>
      <c r="CT65" s="43">
        <v>8114</v>
      </c>
      <c r="CU65" s="7">
        <f t="shared" si="11"/>
        <v>8114</v>
      </c>
      <c r="CV65" s="10">
        <f t="shared" si="12"/>
        <v>277003</v>
      </c>
    </row>
    <row r="66" spans="1:100" x14ac:dyDescent="0.25">
      <c r="A66" s="348"/>
      <c r="B66" s="2" t="s">
        <v>105</v>
      </c>
      <c r="C66" s="40"/>
      <c r="D66" s="41"/>
      <c r="E66" s="43"/>
      <c r="F66" s="41"/>
      <c r="G66" s="42"/>
      <c r="H66" s="7">
        <f t="shared" si="1"/>
        <v>0</v>
      </c>
      <c r="I66" s="43"/>
      <c r="J66" s="41"/>
      <c r="K66" s="41"/>
      <c r="L66" s="41"/>
      <c r="M66" s="41"/>
      <c r="N66" s="41"/>
      <c r="O66" s="7">
        <v>38737</v>
      </c>
      <c r="P66" s="41">
        <v>23621</v>
      </c>
      <c r="Q66" s="41"/>
      <c r="R66" s="41"/>
      <c r="S66" s="41">
        <v>0</v>
      </c>
      <c r="T66" s="7">
        <f t="shared" si="13"/>
        <v>23621</v>
      </c>
      <c r="U66" s="43"/>
      <c r="V66" s="9"/>
      <c r="W66" s="7">
        <v>13381</v>
      </c>
      <c r="X66" s="43"/>
      <c r="Y66" s="9"/>
      <c r="Z66" s="9"/>
      <c r="AA66" s="9"/>
      <c r="AB66" s="9"/>
      <c r="AC66" s="9"/>
      <c r="AD66" s="41"/>
      <c r="AE66" s="9"/>
      <c r="AF66" s="9"/>
      <c r="AG66" s="9"/>
      <c r="AH66" s="9"/>
      <c r="AI66" s="9"/>
      <c r="AJ66" s="7">
        <v>133419</v>
      </c>
      <c r="AK66" s="43"/>
      <c r="AL66" s="7">
        <f t="shared" si="3"/>
        <v>0</v>
      </c>
      <c r="AM66" s="62"/>
      <c r="AN66" s="9"/>
      <c r="AO66" s="41"/>
      <c r="AP66" s="41"/>
      <c r="AQ66" s="9">
        <v>8650</v>
      </c>
      <c r="AR66" s="9">
        <v>36800</v>
      </c>
      <c r="AS66" s="9">
        <v>0</v>
      </c>
      <c r="AT66" s="9">
        <v>0</v>
      </c>
      <c r="AU66" s="41"/>
      <c r="AV66" s="41"/>
      <c r="AW66" s="7">
        <f t="shared" si="4"/>
        <v>45450</v>
      </c>
      <c r="AX66" s="43"/>
      <c r="AY66" s="41"/>
      <c r="AZ66" s="41"/>
      <c r="BA66" s="41"/>
      <c r="BB66" s="41"/>
      <c r="BC66" s="41"/>
      <c r="BD66" s="41"/>
      <c r="BE66" s="7">
        <f t="shared" si="5"/>
        <v>0</v>
      </c>
      <c r="BF66" s="41">
        <v>0</v>
      </c>
      <c r="BG66" s="41">
        <v>0</v>
      </c>
      <c r="BH66" s="41">
        <v>0</v>
      </c>
      <c r="BI66" s="41"/>
      <c r="BJ66" s="41"/>
      <c r="BK66" s="41"/>
      <c r="BL66" s="41"/>
      <c r="BM66" s="41"/>
      <c r="BN66" s="41">
        <v>10134</v>
      </c>
      <c r="BO66" s="41"/>
      <c r="BP66" s="9"/>
      <c r="BQ66" s="41"/>
      <c r="BR66" s="9"/>
      <c r="BS66" s="9">
        <v>19801</v>
      </c>
      <c r="BT66" s="41"/>
      <c r="BU66" s="7">
        <f t="shared" si="6"/>
        <v>29935</v>
      </c>
      <c r="BV66" s="43"/>
      <c r="BW66" s="41"/>
      <c r="BX66" s="9">
        <v>0</v>
      </c>
      <c r="BY66" s="41"/>
      <c r="BZ66" s="9">
        <v>0</v>
      </c>
      <c r="CA66" s="41"/>
      <c r="CB66" s="7">
        <f t="shared" si="7"/>
        <v>0</v>
      </c>
      <c r="CC66" s="43"/>
      <c r="CD66" s="41"/>
      <c r="CE66" s="41"/>
      <c r="CF66" s="41"/>
      <c r="CG66" s="7">
        <f t="shared" si="8"/>
        <v>0</v>
      </c>
      <c r="CH66" s="62"/>
      <c r="CI66" s="9"/>
      <c r="CJ66" s="41"/>
      <c r="CK66" s="41"/>
      <c r="CL66" s="41">
        <v>0</v>
      </c>
      <c r="CM66" s="41">
        <v>0</v>
      </c>
      <c r="CN66" s="9">
        <v>0</v>
      </c>
      <c r="CO66" s="7">
        <f t="shared" si="9"/>
        <v>0</v>
      </c>
      <c r="CP66" s="62"/>
      <c r="CQ66" s="41"/>
      <c r="CR66" s="41">
        <v>0</v>
      </c>
      <c r="CS66" s="7">
        <f t="shared" si="10"/>
        <v>0</v>
      </c>
      <c r="CT66" s="43">
        <v>6328</v>
      </c>
      <c r="CU66" s="7">
        <f t="shared" si="11"/>
        <v>6328</v>
      </c>
      <c r="CV66" s="10">
        <f t="shared" si="12"/>
        <v>290871</v>
      </c>
    </row>
    <row r="67" spans="1:100" x14ac:dyDescent="0.25">
      <c r="A67" s="348"/>
      <c r="B67" s="2" t="s">
        <v>106</v>
      </c>
      <c r="C67" s="40"/>
      <c r="D67" s="41"/>
      <c r="E67" s="43"/>
      <c r="F67" s="41"/>
      <c r="G67" s="42"/>
      <c r="H67" s="7">
        <f t="shared" si="1"/>
        <v>0</v>
      </c>
      <c r="I67" s="43"/>
      <c r="J67" s="41"/>
      <c r="K67" s="41"/>
      <c r="L67" s="41"/>
      <c r="M67" s="41"/>
      <c r="N67" s="41"/>
      <c r="O67" s="7">
        <v>35318</v>
      </c>
      <c r="P67" s="41">
        <v>21492</v>
      </c>
      <c r="Q67" s="41"/>
      <c r="R67" s="41"/>
      <c r="S67" s="41">
        <v>0</v>
      </c>
      <c r="T67" s="7">
        <f t="shared" si="13"/>
        <v>21492</v>
      </c>
      <c r="U67" s="43"/>
      <c r="V67" s="9"/>
      <c r="W67" s="7">
        <v>14677</v>
      </c>
      <c r="X67" s="43"/>
      <c r="Y67" s="9"/>
      <c r="Z67" s="9"/>
      <c r="AA67" s="9"/>
      <c r="AB67" s="9"/>
      <c r="AC67" s="9"/>
      <c r="AD67" s="41"/>
      <c r="AE67" s="9"/>
      <c r="AF67" s="9"/>
      <c r="AG67" s="9"/>
      <c r="AH67" s="9"/>
      <c r="AI67" s="9"/>
      <c r="AJ67" s="7">
        <v>89307</v>
      </c>
      <c r="AK67" s="43"/>
      <c r="AL67" s="7">
        <f t="shared" si="3"/>
        <v>0</v>
      </c>
      <c r="AM67" s="62"/>
      <c r="AN67" s="9"/>
      <c r="AO67" s="41"/>
      <c r="AP67" s="41"/>
      <c r="AQ67" s="9">
        <v>11770</v>
      </c>
      <c r="AR67" s="9">
        <v>37150</v>
      </c>
      <c r="AS67" s="9">
        <v>0</v>
      </c>
      <c r="AT67" s="9">
        <v>0</v>
      </c>
      <c r="AU67" s="41"/>
      <c r="AV67" s="41"/>
      <c r="AW67" s="7">
        <f t="shared" si="4"/>
        <v>48920</v>
      </c>
      <c r="AX67" s="43"/>
      <c r="AY67" s="41"/>
      <c r="AZ67" s="41"/>
      <c r="BA67" s="41"/>
      <c r="BB67" s="41"/>
      <c r="BC67" s="41"/>
      <c r="BD67" s="41"/>
      <c r="BE67" s="7">
        <f t="shared" si="5"/>
        <v>0</v>
      </c>
      <c r="BF67" s="41">
        <v>0</v>
      </c>
      <c r="BG67" s="41">
        <v>0</v>
      </c>
      <c r="BH67" s="41">
        <v>0</v>
      </c>
      <c r="BI67" s="41"/>
      <c r="BJ67" s="41"/>
      <c r="BK67" s="41"/>
      <c r="BL67" s="41"/>
      <c r="BM67" s="41"/>
      <c r="BN67" s="41">
        <v>8698</v>
      </c>
      <c r="BO67" s="41"/>
      <c r="BP67" s="9"/>
      <c r="BQ67" s="41"/>
      <c r="BR67" s="9"/>
      <c r="BS67" s="9">
        <v>19866</v>
      </c>
      <c r="BT67" s="41"/>
      <c r="BU67" s="7">
        <f t="shared" si="6"/>
        <v>28564</v>
      </c>
      <c r="BV67" s="43"/>
      <c r="BW67" s="41"/>
      <c r="BX67" s="9">
        <v>0</v>
      </c>
      <c r="BY67" s="41"/>
      <c r="BZ67" s="9">
        <v>0</v>
      </c>
      <c r="CA67" s="41"/>
      <c r="CB67" s="7">
        <f t="shared" si="7"/>
        <v>0</v>
      </c>
      <c r="CC67" s="43"/>
      <c r="CD67" s="41"/>
      <c r="CE67" s="41"/>
      <c r="CF67" s="41"/>
      <c r="CG67" s="7">
        <f t="shared" si="8"/>
        <v>0</v>
      </c>
      <c r="CH67" s="62"/>
      <c r="CI67" s="9"/>
      <c r="CJ67" s="41"/>
      <c r="CK67" s="41"/>
      <c r="CL67" s="41">
        <v>0</v>
      </c>
      <c r="CM67" s="41">
        <v>0</v>
      </c>
      <c r="CN67" s="9">
        <v>0</v>
      </c>
      <c r="CO67" s="7">
        <f t="shared" si="9"/>
        <v>0</v>
      </c>
      <c r="CP67" s="62"/>
      <c r="CQ67" s="41"/>
      <c r="CR67" s="41">
        <v>0</v>
      </c>
      <c r="CS67" s="7">
        <f t="shared" si="10"/>
        <v>0</v>
      </c>
      <c r="CT67" s="43">
        <v>3593</v>
      </c>
      <c r="CU67" s="7">
        <f t="shared" si="11"/>
        <v>3593</v>
      </c>
      <c r="CV67" s="10">
        <f t="shared" si="12"/>
        <v>241871</v>
      </c>
    </row>
    <row r="68" spans="1:100" x14ac:dyDescent="0.25">
      <c r="A68" s="348"/>
      <c r="B68" s="2" t="s">
        <v>107</v>
      </c>
      <c r="C68" s="40"/>
      <c r="D68" s="41"/>
      <c r="E68" s="43"/>
      <c r="F68" s="41"/>
      <c r="G68" s="42"/>
      <c r="H68" s="7">
        <f t="shared" si="1"/>
        <v>0</v>
      </c>
      <c r="I68" s="43"/>
      <c r="J68" s="41"/>
      <c r="K68" s="41"/>
      <c r="L68" s="41"/>
      <c r="M68" s="41"/>
      <c r="N68" s="41"/>
      <c r="O68" s="7">
        <v>37157</v>
      </c>
      <c r="P68" s="41">
        <v>20966</v>
      </c>
      <c r="Q68" s="41"/>
      <c r="R68" s="41"/>
      <c r="S68" s="41">
        <v>0</v>
      </c>
      <c r="T68" s="7">
        <f t="shared" si="13"/>
        <v>20966</v>
      </c>
      <c r="U68" s="43"/>
      <c r="V68" s="9"/>
      <c r="W68" s="7">
        <v>13944</v>
      </c>
      <c r="X68" s="43"/>
      <c r="Y68" s="9"/>
      <c r="Z68" s="9"/>
      <c r="AA68" s="9"/>
      <c r="AB68" s="9"/>
      <c r="AC68" s="9"/>
      <c r="AD68" s="41"/>
      <c r="AE68" s="9"/>
      <c r="AF68" s="9"/>
      <c r="AG68" s="9"/>
      <c r="AH68" s="9"/>
      <c r="AI68" s="9"/>
      <c r="AJ68" s="7">
        <v>72115</v>
      </c>
      <c r="AK68" s="43"/>
      <c r="AL68" s="7">
        <f t="shared" si="3"/>
        <v>0</v>
      </c>
      <c r="AM68" s="62"/>
      <c r="AN68" s="9"/>
      <c r="AO68" s="41"/>
      <c r="AP68" s="41"/>
      <c r="AQ68" s="9">
        <v>6854</v>
      </c>
      <c r="AR68" s="9">
        <v>44200</v>
      </c>
      <c r="AS68" s="9">
        <v>0</v>
      </c>
      <c r="AT68" s="9">
        <v>0</v>
      </c>
      <c r="AU68" s="41"/>
      <c r="AV68" s="41"/>
      <c r="AW68" s="7">
        <f t="shared" si="4"/>
        <v>51054</v>
      </c>
      <c r="AX68" s="43"/>
      <c r="AY68" s="41"/>
      <c r="AZ68" s="41"/>
      <c r="BA68" s="41"/>
      <c r="BB68" s="41"/>
      <c r="BC68" s="41"/>
      <c r="BD68" s="41"/>
      <c r="BE68" s="7">
        <f t="shared" si="5"/>
        <v>0</v>
      </c>
      <c r="BF68" s="41">
        <v>0</v>
      </c>
      <c r="BG68" s="41">
        <v>0</v>
      </c>
      <c r="BH68" s="41">
        <v>0</v>
      </c>
      <c r="BI68" s="41"/>
      <c r="BJ68" s="41"/>
      <c r="BK68" s="41"/>
      <c r="BL68" s="41"/>
      <c r="BM68" s="41"/>
      <c r="BN68" s="41">
        <v>6050</v>
      </c>
      <c r="BO68" s="41"/>
      <c r="BP68" s="9"/>
      <c r="BQ68" s="41"/>
      <c r="BR68" s="9"/>
      <c r="BS68" s="9">
        <v>18356</v>
      </c>
      <c r="BT68" s="41"/>
      <c r="BU68" s="7">
        <f t="shared" si="6"/>
        <v>24406</v>
      </c>
      <c r="BV68" s="43"/>
      <c r="BW68" s="41"/>
      <c r="BX68" s="9">
        <v>0</v>
      </c>
      <c r="BY68" s="41"/>
      <c r="BZ68" s="9">
        <v>0</v>
      </c>
      <c r="CA68" s="41"/>
      <c r="CB68" s="7">
        <f t="shared" si="7"/>
        <v>0</v>
      </c>
      <c r="CC68" s="43"/>
      <c r="CD68" s="41"/>
      <c r="CE68" s="41"/>
      <c r="CF68" s="41"/>
      <c r="CG68" s="7">
        <f t="shared" si="8"/>
        <v>0</v>
      </c>
      <c r="CH68" s="62"/>
      <c r="CI68" s="9"/>
      <c r="CJ68" s="41"/>
      <c r="CK68" s="41"/>
      <c r="CL68" s="41">
        <v>0</v>
      </c>
      <c r="CM68" s="41">
        <v>0</v>
      </c>
      <c r="CN68" s="9">
        <v>0</v>
      </c>
      <c r="CO68" s="7">
        <f t="shared" si="9"/>
        <v>0</v>
      </c>
      <c r="CP68" s="62"/>
      <c r="CQ68" s="41"/>
      <c r="CR68" s="41">
        <v>0</v>
      </c>
      <c r="CS68" s="7">
        <f t="shared" si="10"/>
        <v>0</v>
      </c>
      <c r="CT68" s="43">
        <v>2798</v>
      </c>
      <c r="CU68" s="7">
        <f t="shared" si="11"/>
        <v>2798</v>
      </c>
      <c r="CV68" s="10">
        <f t="shared" si="12"/>
        <v>222440</v>
      </c>
    </row>
    <row r="69" spans="1:100" x14ac:dyDescent="0.25">
      <c r="A69" s="348"/>
      <c r="B69" s="2" t="s">
        <v>108</v>
      </c>
      <c r="C69" s="40"/>
      <c r="D69" s="41"/>
      <c r="E69" s="43"/>
      <c r="F69" s="41"/>
      <c r="G69" s="42"/>
      <c r="H69" s="7">
        <f t="shared" si="1"/>
        <v>0</v>
      </c>
      <c r="I69" s="43"/>
      <c r="J69" s="41"/>
      <c r="K69" s="41"/>
      <c r="L69" s="41"/>
      <c r="M69" s="41"/>
      <c r="N69" s="41"/>
      <c r="O69" s="7">
        <v>42770</v>
      </c>
      <c r="P69" s="41">
        <v>27332</v>
      </c>
      <c r="Q69" s="41"/>
      <c r="R69" s="41"/>
      <c r="S69" s="41">
        <v>0</v>
      </c>
      <c r="T69" s="7">
        <f t="shared" si="13"/>
        <v>27332</v>
      </c>
      <c r="U69" s="43"/>
      <c r="V69" s="9"/>
      <c r="W69" s="7">
        <v>14712</v>
      </c>
      <c r="X69" s="43"/>
      <c r="Y69" s="9"/>
      <c r="Z69" s="9"/>
      <c r="AA69" s="9"/>
      <c r="AB69" s="9"/>
      <c r="AC69" s="9"/>
      <c r="AD69" s="41"/>
      <c r="AE69" s="9"/>
      <c r="AF69" s="9"/>
      <c r="AG69" s="9"/>
      <c r="AH69" s="9"/>
      <c r="AI69" s="9"/>
      <c r="AJ69" s="7">
        <v>89254</v>
      </c>
      <c r="AK69" s="43"/>
      <c r="AL69" s="7">
        <f t="shared" si="3"/>
        <v>0</v>
      </c>
      <c r="AM69" s="62"/>
      <c r="AN69" s="9"/>
      <c r="AO69" s="41"/>
      <c r="AP69" s="41"/>
      <c r="AQ69" s="9">
        <v>10790</v>
      </c>
      <c r="AR69" s="9">
        <v>35700</v>
      </c>
      <c r="AS69" s="9">
        <v>0</v>
      </c>
      <c r="AT69" s="9">
        <v>0</v>
      </c>
      <c r="AU69" s="41"/>
      <c r="AV69" s="41"/>
      <c r="AW69" s="7">
        <f t="shared" si="4"/>
        <v>46490</v>
      </c>
      <c r="AX69" s="43"/>
      <c r="AY69" s="41"/>
      <c r="AZ69" s="41"/>
      <c r="BA69" s="41"/>
      <c r="BB69" s="41"/>
      <c r="BC69" s="41"/>
      <c r="BD69" s="41"/>
      <c r="BE69" s="7">
        <f t="shared" si="5"/>
        <v>0</v>
      </c>
      <c r="BF69" s="41">
        <v>0</v>
      </c>
      <c r="BG69" s="41">
        <v>0</v>
      </c>
      <c r="BH69" s="41">
        <v>0</v>
      </c>
      <c r="BI69" s="41"/>
      <c r="BJ69" s="41"/>
      <c r="BK69" s="41"/>
      <c r="BL69" s="41"/>
      <c r="BM69" s="41"/>
      <c r="BN69" s="41">
        <v>10635</v>
      </c>
      <c r="BO69" s="41"/>
      <c r="BP69" s="9"/>
      <c r="BQ69" s="41"/>
      <c r="BR69" s="9"/>
      <c r="BS69" s="9">
        <v>18636</v>
      </c>
      <c r="BT69" s="41"/>
      <c r="BU69" s="7">
        <f t="shared" si="6"/>
        <v>29271</v>
      </c>
      <c r="BV69" s="43"/>
      <c r="BW69" s="41"/>
      <c r="BX69" s="9">
        <v>0</v>
      </c>
      <c r="BY69" s="41"/>
      <c r="BZ69" s="9">
        <v>0</v>
      </c>
      <c r="CA69" s="41"/>
      <c r="CB69" s="7">
        <f t="shared" si="7"/>
        <v>0</v>
      </c>
      <c r="CC69" s="43"/>
      <c r="CD69" s="41"/>
      <c r="CE69" s="41"/>
      <c r="CF69" s="41"/>
      <c r="CG69" s="7">
        <f t="shared" si="8"/>
        <v>0</v>
      </c>
      <c r="CH69" s="62"/>
      <c r="CI69" s="9"/>
      <c r="CJ69" s="41"/>
      <c r="CK69" s="41"/>
      <c r="CL69" s="41">
        <v>0</v>
      </c>
      <c r="CM69" s="41">
        <v>0</v>
      </c>
      <c r="CN69" s="9">
        <v>0</v>
      </c>
      <c r="CO69" s="7">
        <f t="shared" si="9"/>
        <v>0</v>
      </c>
      <c r="CP69" s="62"/>
      <c r="CQ69" s="41"/>
      <c r="CR69" s="41">
        <v>0</v>
      </c>
      <c r="CS69" s="7">
        <f t="shared" si="10"/>
        <v>0</v>
      </c>
      <c r="CT69" s="43">
        <v>5623</v>
      </c>
      <c r="CU69" s="7">
        <f t="shared" si="11"/>
        <v>5623</v>
      </c>
      <c r="CV69" s="10">
        <f t="shared" si="12"/>
        <v>255452</v>
      </c>
    </row>
    <row r="70" spans="1:100" x14ac:dyDescent="0.25">
      <c r="A70" s="348"/>
      <c r="B70" s="2" t="s">
        <v>109</v>
      </c>
      <c r="C70" s="40"/>
      <c r="D70" s="41"/>
      <c r="E70" s="43"/>
      <c r="F70" s="41"/>
      <c r="G70" s="42"/>
      <c r="H70" s="7">
        <f t="shared" si="1"/>
        <v>0</v>
      </c>
      <c r="I70" s="43"/>
      <c r="J70" s="41"/>
      <c r="K70" s="41"/>
      <c r="L70" s="41"/>
      <c r="M70" s="41"/>
      <c r="N70" s="41"/>
      <c r="O70" s="7">
        <v>45493</v>
      </c>
      <c r="P70" s="41">
        <v>25090</v>
      </c>
      <c r="Q70" s="41"/>
      <c r="R70" s="41"/>
      <c r="S70" s="41">
        <v>0</v>
      </c>
      <c r="T70" s="7">
        <f t="shared" si="13"/>
        <v>25090</v>
      </c>
      <c r="U70" s="43"/>
      <c r="V70" s="9"/>
      <c r="W70" s="7">
        <v>10629</v>
      </c>
      <c r="X70" s="43"/>
      <c r="Y70" s="9"/>
      <c r="Z70" s="9"/>
      <c r="AA70" s="9"/>
      <c r="AB70" s="9"/>
      <c r="AC70" s="9"/>
      <c r="AD70" s="41"/>
      <c r="AE70" s="9"/>
      <c r="AF70" s="9"/>
      <c r="AG70" s="9"/>
      <c r="AH70" s="9"/>
      <c r="AI70" s="9"/>
      <c r="AJ70" s="7">
        <v>56673</v>
      </c>
      <c r="AK70" s="43"/>
      <c r="AL70" s="7">
        <f t="shared" si="3"/>
        <v>0</v>
      </c>
      <c r="AM70" s="62"/>
      <c r="AN70" s="9"/>
      <c r="AO70" s="41"/>
      <c r="AP70" s="41"/>
      <c r="AQ70" s="9">
        <v>3306</v>
      </c>
      <c r="AR70" s="9">
        <v>15200</v>
      </c>
      <c r="AS70" s="9">
        <v>0</v>
      </c>
      <c r="AT70" s="9">
        <v>0</v>
      </c>
      <c r="AU70" s="41"/>
      <c r="AV70" s="41"/>
      <c r="AW70" s="7">
        <f t="shared" si="4"/>
        <v>18506</v>
      </c>
      <c r="AX70" s="43"/>
      <c r="AY70" s="41"/>
      <c r="AZ70" s="41"/>
      <c r="BA70" s="41"/>
      <c r="BB70" s="41"/>
      <c r="BC70" s="41"/>
      <c r="BD70" s="41"/>
      <c r="BE70" s="7">
        <f t="shared" si="5"/>
        <v>0</v>
      </c>
      <c r="BF70" s="41">
        <v>0</v>
      </c>
      <c r="BG70" s="41">
        <v>0</v>
      </c>
      <c r="BH70" s="41">
        <v>0</v>
      </c>
      <c r="BI70" s="41"/>
      <c r="BJ70" s="41"/>
      <c r="BK70" s="41"/>
      <c r="BL70" s="41"/>
      <c r="BM70" s="41"/>
      <c r="BN70" s="41">
        <v>18398</v>
      </c>
      <c r="BO70" s="41"/>
      <c r="BP70" s="9"/>
      <c r="BQ70" s="41"/>
      <c r="BR70" s="9"/>
      <c r="BS70" s="9">
        <v>17496</v>
      </c>
      <c r="BT70" s="41"/>
      <c r="BU70" s="7">
        <f t="shared" si="6"/>
        <v>35894</v>
      </c>
      <c r="BV70" s="43"/>
      <c r="BW70" s="41"/>
      <c r="BX70" s="9">
        <v>0</v>
      </c>
      <c r="BY70" s="41"/>
      <c r="BZ70" s="9">
        <v>0</v>
      </c>
      <c r="CA70" s="41"/>
      <c r="CB70" s="7">
        <f t="shared" si="7"/>
        <v>0</v>
      </c>
      <c r="CC70" s="43"/>
      <c r="CD70" s="41"/>
      <c r="CE70" s="41"/>
      <c r="CF70" s="41"/>
      <c r="CG70" s="7">
        <f t="shared" si="8"/>
        <v>0</v>
      </c>
      <c r="CH70" s="62"/>
      <c r="CI70" s="9"/>
      <c r="CJ70" s="41"/>
      <c r="CK70" s="41"/>
      <c r="CL70" s="41">
        <v>0</v>
      </c>
      <c r="CM70" s="41">
        <v>0</v>
      </c>
      <c r="CN70" s="9">
        <v>0</v>
      </c>
      <c r="CO70" s="7">
        <f t="shared" si="9"/>
        <v>0</v>
      </c>
      <c r="CP70" s="62"/>
      <c r="CQ70" s="41"/>
      <c r="CR70" s="41">
        <v>0</v>
      </c>
      <c r="CS70" s="7">
        <f t="shared" si="10"/>
        <v>0</v>
      </c>
      <c r="CT70" s="43">
        <v>4506</v>
      </c>
      <c r="CU70" s="7">
        <f t="shared" si="11"/>
        <v>4506</v>
      </c>
      <c r="CV70" s="10">
        <f t="shared" si="12"/>
        <v>196791</v>
      </c>
    </row>
    <row r="71" spans="1:100" x14ac:dyDescent="0.25">
      <c r="A71" s="348"/>
      <c r="B71" s="2" t="s">
        <v>110</v>
      </c>
      <c r="C71" s="40"/>
      <c r="D71" s="41"/>
      <c r="E71" s="43"/>
      <c r="F71" s="41"/>
      <c r="G71" s="42"/>
      <c r="H71" s="7">
        <f t="shared" si="1"/>
        <v>0</v>
      </c>
      <c r="I71" s="43"/>
      <c r="J71" s="41"/>
      <c r="K71" s="41"/>
      <c r="L71" s="41"/>
      <c r="M71" s="41"/>
      <c r="N71" s="41"/>
      <c r="O71" s="7">
        <v>45497</v>
      </c>
      <c r="P71" s="41">
        <v>22461</v>
      </c>
      <c r="Q71" s="41"/>
      <c r="R71" s="41"/>
      <c r="S71" s="41">
        <v>0</v>
      </c>
      <c r="T71" s="7">
        <f t="shared" si="13"/>
        <v>22461</v>
      </c>
      <c r="U71" s="43"/>
      <c r="V71" s="9"/>
      <c r="W71" s="7">
        <v>10631</v>
      </c>
      <c r="X71" s="43"/>
      <c r="Y71" s="9"/>
      <c r="Z71" s="9"/>
      <c r="AA71" s="9"/>
      <c r="AB71" s="9"/>
      <c r="AC71" s="9"/>
      <c r="AD71" s="41"/>
      <c r="AE71" s="9"/>
      <c r="AF71" s="9"/>
      <c r="AG71" s="9"/>
      <c r="AH71" s="9"/>
      <c r="AI71" s="9"/>
      <c r="AJ71" s="7">
        <v>48798</v>
      </c>
      <c r="AK71" s="43"/>
      <c r="AL71" s="7">
        <f t="shared" si="3"/>
        <v>0</v>
      </c>
      <c r="AM71" s="62"/>
      <c r="AN71" s="9"/>
      <c r="AO71" s="41"/>
      <c r="AP71" s="41"/>
      <c r="AQ71" s="9">
        <v>3975</v>
      </c>
      <c r="AR71" s="9">
        <v>22100</v>
      </c>
      <c r="AS71" s="9">
        <v>0</v>
      </c>
      <c r="AT71" s="9">
        <v>0</v>
      </c>
      <c r="AU71" s="41"/>
      <c r="AV71" s="41"/>
      <c r="AW71" s="7">
        <f t="shared" si="4"/>
        <v>26075</v>
      </c>
      <c r="AX71" s="43"/>
      <c r="AY71" s="41"/>
      <c r="AZ71" s="41"/>
      <c r="BA71" s="41"/>
      <c r="BB71" s="41"/>
      <c r="BC71" s="41"/>
      <c r="BD71" s="41"/>
      <c r="BE71" s="7">
        <f t="shared" si="5"/>
        <v>0</v>
      </c>
      <c r="BF71" s="41">
        <v>0</v>
      </c>
      <c r="BG71" s="41">
        <v>0</v>
      </c>
      <c r="BH71" s="41">
        <v>0</v>
      </c>
      <c r="BI71" s="41"/>
      <c r="BJ71" s="41"/>
      <c r="BK71" s="41"/>
      <c r="BL71" s="41"/>
      <c r="BM71" s="41"/>
      <c r="BN71" s="41">
        <v>30986</v>
      </c>
      <c r="BO71" s="41"/>
      <c r="BP71" s="9"/>
      <c r="BQ71" s="41"/>
      <c r="BR71" s="9"/>
      <c r="BS71" s="9">
        <v>17633</v>
      </c>
      <c r="BT71" s="41"/>
      <c r="BU71" s="7">
        <f t="shared" si="6"/>
        <v>48619</v>
      </c>
      <c r="BV71" s="43"/>
      <c r="BW71" s="41"/>
      <c r="BX71" s="9">
        <v>0</v>
      </c>
      <c r="BY71" s="41"/>
      <c r="BZ71" s="9">
        <v>0</v>
      </c>
      <c r="CA71" s="41"/>
      <c r="CB71" s="7">
        <f t="shared" si="7"/>
        <v>0</v>
      </c>
      <c r="CC71" s="43"/>
      <c r="CD71" s="41"/>
      <c r="CE71" s="41"/>
      <c r="CF71" s="41"/>
      <c r="CG71" s="7">
        <f t="shared" si="8"/>
        <v>0</v>
      </c>
      <c r="CH71" s="62"/>
      <c r="CI71" s="9"/>
      <c r="CJ71" s="41"/>
      <c r="CK71" s="41"/>
      <c r="CL71" s="41">
        <v>0</v>
      </c>
      <c r="CM71" s="41">
        <v>0</v>
      </c>
      <c r="CN71" s="9">
        <v>0</v>
      </c>
      <c r="CO71" s="7">
        <f t="shared" si="9"/>
        <v>0</v>
      </c>
      <c r="CP71" s="62"/>
      <c r="CQ71" s="41"/>
      <c r="CR71" s="41">
        <v>0</v>
      </c>
      <c r="CS71" s="7">
        <f t="shared" si="10"/>
        <v>0</v>
      </c>
      <c r="CT71" s="43">
        <v>4982</v>
      </c>
      <c r="CU71" s="7">
        <f t="shared" si="11"/>
        <v>4982</v>
      </c>
      <c r="CV71" s="10">
        <f t="shared" si="12"/>
        <v>207063</v>
      </c>
    </row>
    <row r="72" spans="1:100" x14ac:dyDescent="0.25">
      <c r="A72" s="348"/>
      <c r="B72" s="2" t="s">
        <v>111</v>
      </c>
      <c r="C72" s="40"/>
      <c r="D72" s="41"/>
      <c r="E72" s="43"/>
      <c r="F72" s="41"/>
      <c r="G72" s="42"/>
      <c r="H72" s="7">
        <f t="shared" si="1"/>
        <v>0</v>
      </c>
      <c r="I72" s="43"/>
      <c r="J72" s="41"/>
      <c r="K72" s="41"/>
      <c r="L72" s="41"/>
      <c r="M72" s="41"/>
      <c r="N72" s="41"/>
      <c r="O72" s="7">
        <v>34948</v>
      </c>
      <c r="P72" s="41">
        <v>22219</v>
      </c>
      <c r="Q72" s="41"/>
      <c r="R72" s="41"/>
      <c r="S72" s="41">
        <v>0</v>
      </c>
      <c r="T72" s="7">
        <f t="shared" si="13"/>
        <v>22219</v>
      </c>
      <c r="U72" s="43"/>
      <c r="V72" s="9"/>
      <c r="W72" s="7">
        <v>4217</v>
      </c>
      <c r="X72" s="43"/>
      <c r="Y72" s="9"/>
      <c r="Z72" s="9"/>
      <c r="AA72" s="9"/>
      <c r="AB72" s="9"/>
      <c r="AC72" s="9"/>
      <c r="AD72" s="41"/>
      <c r="AE72" s="9"/>
      <c r="AF72" s="9"/>
      <c r="AG72" s="9"/>
      <c r="AH72" s="9"/>
      <c r="AI72" s="9"/>
      <c r="AJ72" s="7">
        <v>44971</v>
      </c>
      <c r="AK72" s="43"/>
      <c r="AL72" s="7">
        <f t="shared" si="3"/>
        <v>0</v>
      </c>
      <c r="AM72" s="62"/>
      <c r="AN72" s="9"/>
      <c r="AO72" s="41"/>
      <c r="AP72" s="41"/>
      <c r="AQ72" s="9">
        <v>4182</v>
      </c>
      <c r="AR72" s="9">
        <v>28300</v>
      </c>
      <c r="AS72" s="9">
        <v>0</v>
      </c>
      <c r="AT72" s="9">
        <v>0</v>
      </c>
      <c r="AU72" s="41"/>
      <c r="AV72" s="41"/>
      <c r="AW72" s="7">
        <f t="shared" si="4"/>
        <v>32482</v>
      </c>
      <c r="AX72" s="43"/>
      <c r="AY72" s="41"/>
      <c r="AZ72" s="41"/>
      <c r="BA72" s="41"/>
      <c r="BB72" s="41"/>
      <c r="BC72" s="41"/>
      <c r="BD72" s="41"/>
      <c r="BE72" s="7">
        <f t="shared" si="5"/>
        <v>0</v>
      </c>
      <c r="BF72" s="41">
        <v>0</v>
      </c>
      <c r="BG72" s="41">
        <v>0</v>
      </c>
      <c r="BH72" s="41">
        <v>0</v>
      </c>
      <c r="BI72" s="41"/>
      <c r="BJ72" s="41"/>
      <c r="BK72" s="41"/>
      <c r="BL72" s="41"/>
      <c r="BM72" s="41"/>
      <c r="BN72" s="41">
        <v>36852</v>
      </c>
      <c r="BO72" s="41"/>
      <c r="BP72" s="9"/>
      <c r="BQ72" s="41"/>
      <c r="BR72" s="9"/>
      <c r="BS72" s="9">
        <v>11199</v>
      </c>
      <c r="BT72" s="41"/>
      <c r="BU72" s="7">
        <f t="shared" si="6"/>
        <v>48051</v>
      </c>
      <c r="BV72" s="43"/>
      <c r="BW72" s="41"/>
      <c r="BX72" s="9">
        <v>0</v>
      </c>
      <c r="BY72" s="41"/>
      <c r="BZ72" s="9">
        <v>0</v>
      </c>
      <c r="CA72" s="41"/>
      <c r="CB72" s="7">
        <f t="shared" si="7"/>
        <v>0</v>
      </c>
      <c r="CC72" s="43"/>
      <c r="CD72" s="41"/>
      <c r="CE72" s="41"/>
      <c r="CF72" s="41"/>
      <c r="CG72" s="7">
        <f t="shared" si="8"/>
        <v>0</v>
      </c>
      <c r="CH72" s="62"/>
      <c r="CI72" s="9"/>
      <c r="CJ72" s="41"/>
      <c r="CK72" s="41"/>
      <c r="CL72" s="41">
        <v>0</v>
      </c>
      <c r="CM72" s="41">
        <v>0</v>
      </c>
      <c r="CN72" s="9">
        <v>0</v>
      </c>
      <c r="CO72" s="7">
        <f t="shared" si="9"/>
        <v>0</v>
      </c>
      <c r="CP72" s="62"/>
      <c r="CQ72" s="41"/>
      <c r="CR72" s="41">
        <v>0</v>
      </c>
      <c r="CS72" s="7">
        <f t="shared" si="10"/>
        <v>0</v>
      </c>
      <c r="CT72" s="43">
        <v>4515</v>
      </c>
      <c r="CU72" s="7">
        <f t="shared" si="11"/>
        <v>4515</v>
      </c>
      <c r="CV72" s="10">
        <f t="shared" si="12"/>
        <v>191403</v>
      </c>
    </row>
    <row r="73" spans="1:100" ht="15.75" thickBot="1" x14ac:dyDescent="0.3">
      <c r="A73" s="349"/>
      <c r="B73" s="3" t="s">
        <v>112</v>
      </c>
      <c r="C73" s="44"/>
      <c r="D73" s="45"/>
      <c r="E73" s="47"/>
      <c r="F73" s="45"/>
      <c r="G73" s="46"/>
      <c r="H73" s="11">
        <f t="shared" si="1"/>
        <v>0</v>
      </c>
      <c r="I73" s="47"/>
      <c r="J73" s="45"/>
      <c r="K73" s="45"/>
      <c r="L73" s="45"/>
      <c r="M73" s="45"/>
      <c r="N73" s="45"/>
      <c r="O73" s="11">
        <v>27780</v>
      </c>
      <c r="P73" s="45">
        <v>24518</v>
      </c>
      <c r="Q73" s="45"/>
      <c r="R73" s="45"/>
      <c r="S73" s="45">
        <v>0</v>
      </c>
      <c r="T73" s="11">
        <f t="shared" si="13"/>
        <v>24518</v>
      </c>
      <c r="U73" s="47"/>
      <c r="V73" s="13"/>
      <c r="W73" s="11">
        <v>5512</v>
      </c>
      <c r="X73" s="47"/>
      <c r="Y73" s="13"/>
      <c r="Z73" s="13"/>
      <c r="AA73" s="13"/>
      <c r="AB73" s="13"/>
      <c r="AC73" s="13"/>
      <c r="AD73" s="45"/>
      <c r="AE73" s="13"/>
      <c r="AF73" s="13"/>
      <c r="AG73" s="13"/>
      <c r="AH73" s="13"/>
      <c r="AI73" s="13"/>
      <c r="AJ73" s="11">
        <v>70852</v>
      </c>
      <c r="AK73" s="47"/>
      <c r="AL73" s="11">
        <f t="shared" si="3"/>
        <v>0</v>
      </c>
      <c r="AM73" s="63"/>
      <c r="AN73" s="13"/>
      <c r="AO73" s="45"/>
      <c r="AP73" s="45"/>
      <c r="AQ73" s="13">
        <v>2604</v>
      </c>
      <c r="AR73" s="13">
        <v>21550</v>
      </c>
      <c r="AS73" s="13">
        <v>0</v>
      </c>
      <c r="AT73" s="13">
        <v>0</v>
      </c>
      <c r="AU73" s="45"/>
      <c r="AV73" s="45"/>
      <c r="AW73" s="11">
        <f t="shared" si="4"/>
        <v>24154</v>
      </c>
      <c r="AX73" s="47"/>
      <c r="AY73" s="45"/>
      <c r="AZ73" s="45"/>
      <c r="BA73" s="45"/>
      <c r="BB73" s="45"/>
      <c r="BC73" s="45"/>
      <c r="BD73" s="45"/>
      <c r="BE73" s="11">
        <f t="shared" si="5"/>
        <v>0</v>
      </c>
      <c r="BF73" s="45">
        <v>0</v>
      </c>
      <c r="BG73" s="45">
        <v>0</v>
      </c>
      <c r="BH73" s="45">
        <v>0</v>
      </c>
      <c r="BI73" s="45"/>
      <c r="BJ73" s="45"/>
      <c r="BK73" s="45"/>
      <c r="BL73" s="45"/>
      <c r="BM73" s="45"/>
      <c r="BN73" s="45">
        <v>24076</v>
      </c>
      <c r="BO73" s="45"/>
      <c r="BP73" s="13"/>
      <c r="BQ73" s="45"/>
      <c r="BR73" s="13"/>
      <c r="BS73" s="13">
        <v>15182</v>
      </c>
      <c r="BT73" s="45"/>
      <c r="BU73" s="11">
        <f t="shared" si="6"/>
        <v>39258</v>
      </c>
      <c r="BV73" s="47"/>
      <c r="BW73" s="45"/>
      <c r="BX73" s="13">
        <v>0</v>
      </c>
      <c r="BY73" s="45"/>
      <c r="BZ73" s="13">
        <v>0</v>
      </c>
      <c r="CA73" s="45"/>
      <c r="CB73" s="11">
        <f t="shared" si="7"/>
        <v>0</v>
      </c>
      <c r="CC73" s="47"/>
      <c r="CD73" s="45"/>
      <c r="CE73" s="45"/>
      <c r="CF73" s="45"/>
      <c r="CG73" s="11">
        <f t="shared" si="8"/>
        <v>0</v>
      </c>
      <c r="CH73" s="63"/>
      <c r="CI73" s="13"/>
      <c r="CJ73" s="45"/>
      <c r="CK73" s="45"/>
      <c r="CL73" s="45">
        <v>0</v>
      </c>
      <c r="CM73" s="45">
        <v>0</v>
      </c>
      <c r="CN73" s="13">
        <v>0</v>
      </c>
      <c r="CO73" s="11">
        <f t="shared" si="9"/>
        <v>0</v>
      </c>
      <c r="CP73" s="63"/>
      <c r="CQ73" s="45"/>
      <c r="CR73" s="45">
        <v>0</v>
      </c>
      <c r="CS73" s="11">
        <f t="shared" si="10"/>
        <v>0</v>
      </c>
      <c r="CT73" s="47">
        <v>2931</v>
      </c>
      <c r="CU73" s="11">
        <f t="shared" si="11"/>
        <v>2931</v>
      </c>
      <c r="CV73" s="15">
        <f t="shared" si="12"/>
        <v>195005</v>
      </c>
    </row>
    <row r="74" spans="1:100" x14ac:dyDescent="0.25">
      <c r="A74" s="347" t="s">
        <v>177</v>
      </c>
      <c r="B74" s="33" t="s">
        <v>101</v>
      </c>
      <c r="C74" s="34"/>
      <c r="D74" s="35"/>
      <c r="E74" s="52"/>
      <c r="F74" s="35"/>
      <c r="G74" s="36"/>
      <c r="H74" s="20">
        <f t="shared" si="1"/>
        <v>0</v>
      </c>
      <c r="I74" s="52"/>
      <c r="J74" s="35"/>
      <c r="K74" s="35"/>
      <c r="L74" s="35"/>
      <c r="M74" s="35"/>
      <c r="N74" s="35"/>
      <c r="O74" s="20">
        <v>15343</v>
      </c>
      <c r="P74" s="35">
        <v>41761</v>
      </c>
      <c r="Q74" s="35"/>
      <c r="R74" s="35"/>
      <c r="S74" s="35">
        <v>0</v>
      </c>
      <c r="T74" s="20">
        <f t="shared" ref="T74:T85" si="15">SUM(P74:Q74)</f>
        <v>41761</v>
      </c>
      <c r="U74" s="52"/>
      <c r="V74" s="22"/>
      <c r="W74" s="20">
        <v>7054</v>
      </c>
      <c r="X74" s="52"/>
      <c r="Y74" s="22"/>
      <c r="Z74" s="22"/>
      <c r="AA74" s="22"/>
      <c r="AB74" s="22"/>
      <c r="AC74" s="22"/>
      <c r="AD74" s="35"/>
      <c r="AE74" s="22"/>
      <c r="AF74" s="22"/>
      <c r="AG74" s="22"/>
      <c r="AH74" s="22"/>
      <c r="AI74" s="22"/>
      <c r="AJ74" s="20">
        <v>51617</v>
      </c>
      <c r="AK74" s="52"/>
      <c r="AL74" s="20">
        <f t="shared" si="3"/>
        <v>0</v>
      </c>
      <c r="AM74" s="61"/>
      <c r="AN74" s="22"/>
      <c r="AO74" s="35"/>
      <c r="AP74" s="35"/>
      <c r="AQ74" s="22">
        <v>3888</v>
      </c>
      <c r="AR74" s="22">
        <v>24600</v>
      </c>
      <c r="AS74" s="22">
        <v>0</v>
      </c>
      <c r="AT74" s="22">
        <v>0</v>
      </c>
      <c r="AU74" s="35"/>
      <c r="AV74" s="35"/>
      <c r="AW74" s="20">
        <f t="shared" si="4"/>
        <v>28488</v>
      </c>
      <c r="AX74" s="52"/>
      <c r="AY74" s="35"/>
      <c r="AZ74" s="35"/>
      <c r="BA74" s="35"/>
      <c r="BB74" s="35"/>
      <c r="BC74" s="35"/>
      <c r="BD74" s="35"/>
      <c r="BE74" s="20">
        <f t="shared" si="5"/>
        <v>0</v>
      </c>
      <c r="BF74" s="35">
        <v>0</v>
      </c>
      <c r="BG74" s="35">
        <v>0</v>
      </c>
      <c r="BH74" s="35">
        <v>0</v>
      </c>
      <c r="BI74" s="35"/>
      <c r="BJ74" s="35"/>
      <c r="BK74" s="35"/>
      <c r="BL74" s="35"/>
      <c r="BM74" s="35"/>
      <c r="BN74" s="35">
        <v>29935</v>
      </c>
      <c r="BO74" s="35"/>
      <c r="BP74" s="22"/>
      <c r="BQ74" s="35"/>
      <c r="BR74" s="22"/>
      <c r="BS74" s="22">
        <v>14794</v>
      </c>
      <c r="BT74" s="35"/>
      <c r="BU74" s="20">
        <f t="shared" si="6"/>
        <v>44729</v>
      </c>
      <c r="BV74" s="52"/>
      <c r="BW74" s="35"/>
      <c r="BX74" s="22">
        <v>0</v>
      </c>
      <c r="BY74" s="35"/>
      <c r="BZ74" s="22">
        <v>0</v>
      </c>
      <c r="CA74" s="35"/>
      <c r="CB74" s="20">
        <f t="shared" si="7"/>
        <v>0</v>
      </c>
      <c r="CC74" s="52"/>
      <c r="CD74" s="35"/>
      <c r="CE74" s="35"/>
      <c r="CF74" s="35"/>
      <c r="CG74" s="20">
        <f t="shared" si="8"/>
        <v>0</v>
      </c>
      <c r="CH74" s="61"/>
      <c r="CI74" s="22"/>
      <c r="CJ74" s="35"/>
      <c r="CK74" s="35"/>
      <c r="CL74" s="35">
        <v>0</v>
      </c>
      <c r="CM74" s="35">
        <v>0</v>
      </c>
      <c r="CN74" s="22">
        <v>0</v>
      </c>
      <c r="CO74" s="20">
        <f t="shared" si="9"/>
        <v>0</v>
      </c>
      <c r="CP74" s="61"/>
      <c r="CQ74" s="35"/>
      <c r="CR74" s="35">
        <v>0</v>
      </c>
      <c r="CS74" s="20">
        <f t="shared" si="10"/>
        <v>0</v>
      </c>
      <c r="CT74" s="52">
        <v>3656</v>
      </c>
      <c r="CU74" s="20">
        <f t="shared" si="11"/>
        <v>3656</v>
      </c>
      <c r="CV74" s="23">
        <f t="shared" si="12"/>
        <v>192648</v>
      </c>
    </row>
    <row r="75" spans="1:100" x14ac:dyDescent="0.25">
      <c r="A75" s="348"/>
      <c r="B75" s="2" t="s">
        <v>102</v>
      </c>
      <c r="C75" s="40"/>
      <c r="D75" s="41"/>
      <c r="E75" s="43"/>
      <c r="F75" s="41"/>
      <c r="G75" s="42"/>
      <c r="H75" s="7">
        <f t="shared" si="1"/>
        <v>0</v>
      </c>
      <c r="I75" s="43"/>
      <c r="J75" s="41"/>
      <c r="K75" s="41"/>
      <c r="L75" s="41"/>
      <c r="M75" s="41"/>
      <c r="N75" s="41"/>
      <c r="O75" s="7">
        <v>20483</v>
      </c>
      <c r="P75" s="41">
        <v>34971</v>
      </c>
      <c r="Q75" s="41"/>
      <c r="R75" s="41"/>
      <c r="S75" s="41">
        <v>0</v>
      </c>
      <c r="T75" s="7">
        <f t="shared" si="15"/>
        <v>34971</v>
      </c>
      <c r="U75" s="43"/>
      <c r="V75" s="9"/>
      <c r="W75" s="7">
        <v>4815</v>
      </c>
      <c r="X75" s="43"/>
      <c r="Y75" s="9"/>
      <c r="Z75" s="9"/>
      <c r="AA75" s="9"/>
      <c r="AB75" s="9"/>
      <c r="AC75" s="9"/>
      <c r="AD75" s="41"/>
      <c r="AE75" s="9"/>
      <c r="AF75" s="9"/>
      <c r="AG75" s="9"/>
      <c r="AH75" s="9"/>
      <c r="AI75" s="9"/>
      <c r="AJ75" s="7">
        <v>25229</v>
      </c>
      <c r="AK75" s="43"/>
      <c r="AL75" s="7">
        <f t="shared" si="3"/>
        <v>0</v>
      </c>
      <c r="AM75" s="62"/>
      <c r="AN75" s="9"/>
      <c r="AO75" s="41"/>
      <c r="AP75" s="41"/>
      <c r="AQ75" s="9">
        <v>3606</v>
      </c>
      <c r="AR75" s="9">
        <v>25250</v>
      </c>
      <c r="AS75" s="9">
        <v>0</v>
      </c>
      <c r="AT75" s="9">
        <v>0</v>
      </c>
      <c r="AU75" s="41"/>
      <c r="AV75" s="41"/>
      <c r="AW75" s="7">
        <f t="shared" si="4"/>
        <v>28856</v>
      </c>
      <c r="AX75" s="43"/>
      <c r="AY75" s="41"/>
      <c r="AZ75" s="41"/>
      <c r="BA75" s="41"/>
      <c r="BB75" s="41"/>
      <c r="BC75" s="41"/>
      <c r="BD75" s="41"/>
      <c r="BE75" s="7">
        <f t="shared" si="5"/>
        <v>0</v>
      </c>
      <c r="BF75" s="41">
        <v>0</v>
      </c>
      <c r="BG75" s="41">
        <v>0</v>
      </c>
      <c r="BH75" s="41">
        <v>0</v>
      </c>
      <c r="BI75" s="41"/>
      <c r="BJ75" s="41"/>
      <c r="BK75" s="41"/>
      <c r="BL75" s="41"/>
      <c r="BM75" s="41"/>
      <c r="BN75" s="41">
        <v>34851</v>
      </c>
      <c r="BO75" s="41"/>
      <c r="BP75" s="9"/>
      <c r="BQ75" s="41"/>
      <c r="BR75" s="9"/>
      <c r="BS75" s="9">
        <v>13962</v>
      </c>
      <c r="BT75" s="41"/>
      <c r="BU75" s="7">
        <f t="shared" si="6"/>
        <v>48813</v>
      </c>
      <c r="BV75" s="43"/>
      <c r="BW75" s="41"/>
      <c r="BX75" s="9">
        <v>0</v>
      </c>
      <c r="BY75" s="41"/>
      <c r="BZ75" s="9">
        <v>0</v>
      </c>
      <c r="CA75" s="41"/>
      <c r="CB75" s="7">
        <f t="shared" si="7"/>
        <v>0</v>
      </c>
      <c r="CC75" s="43"/>
      <c r="CD75" s="41"/>
      <c r="CE75" s="41"/>
      <c r="CF75" s="41"/>
      <c r="CG75" s="7">
        <f t="shared" si="8"/>
        <v>0</v>
      </c>
      <c r="CH75" s="62"/>
      <c r="CI75" s="9"/>
      <c r="CJ75" s="41"/>
      <c r="CK75" s="41"/>
      <c r="CL75" s="41">
        <v>0</v>
      </c>
      <c r="CM75" s="41">
        <v>0</v>
      </c>
      <c r="CN75" s="9">
        <v>0</v>
      </c>
      <c r="CO75" s="7">
        <f t="shared" si="9"/>
        <v>0</v>
      </c>
      <c r="CP75" s="62"/>
      <c r="CQ75" s="41"/>
      <c r="CR75" s="41">
        <v>0</v>
      </c>
      <c r="CS75" s="7">
        <f t="shared" si="10"/>
        <v>0</v>
      </c>
      <c r="CT75" s="43">
        <v>3794</v>
      </c>
      <c r="CU75" s="7">
        <f t="shared" si="11"/>
        <v>3794</v>
      </c>
      <c r="CV75" s="10">
        <f t="shared" si="12"/>
        <v>166961</v>
      </c>
    </row>
    <row r="76" spans="1:100" x14ac:dyDescent="0.25">
      <c r="A76" s="348"/>
      <c r="B76" s="2" t="s">
        <v>103</v>
      </c>
      <c r="C76" s="40"/>
      <c r="D76" s="41"/>
      <c r="E76" s="43"/>
      <c r="F76" s="41"/>
      <c r="G76" s="42"/>
      <c r="H76" s="7">
        <f t="shared" si="1"/>
        <v>0</v>
      </c>
      <c r="I76" s="43"/>
      <c r="J76" s="41"/>
      <c r="K76" s="41"/>
      <c r="L76" s="41"/>
      <c r="M76" s="41"/>
      <c r="N76" s="41"/>
      <c r="O76" s="7">
        <v>39285</v>
      </c>
      <c r="P76" s="41">
        <v>35274</v>
      </c>
      <c r="Q76" s="41"/>
      <c r="R76" s="41"/>
      <c r="S76" s="41">
        <v>0</v>
      </c>
      <c r="T76" s="7">
        <f t="shared" si="15"/>
        <v>35274</v>
      </c>
      <c r="U76" s="43"/>
      <c r="V76" s="9"/>
      <c r="W76" s="7">
        <v>6328</v>
      </c>
      <c r="X76" s="43"/>
      <c r="Y76" s="9"/>
      <c r="Z76" s="9"/>
      <c r="AA76" s="9"/>
      <c r="AB76" s="9"/>
      <c r="AC76" s="9"/>
      <c r="AD76" s="41"/>
      <c r="AE76" s="9"/>
      <c r="AF76" s="9"/>
      <c r="AG76" s="9"/>
      <c r="AH76" s="9"/>
      <c r="AI76" s="9"/>
      <c r="AJ76" s="7">
        <v>106204</v>
      </c>
      <c r="AK76" s="43"/>
      <c r="AL76" s="7">
        <f t="shared" si="3"/>
        <v>0</v>
      </c>
      <c r="AM76" s="62"/>
      <c r="AN76" s="9"/>
      <c r="AO76" s="41"/>
      <c r="AP76" s="41"/>
      <c r="AQ76" s="9">
        <v>4194</v>
      </c>
      <c r="AR76" s="9">
        <v>32500</v>
      </c>
      <c r="AS76" s="9">
        <v>0</v>
      </c>
      <c r="AT76" s="9">
        <v>0</v>
      </c>
      <c r="AU76" s="41"/>
      <c r="AV76" s="41"/>
      <c r="AW76" s="7">
        <f t="shared" si="4"/>
        <v>36694</v>
      </c>
      <c r="AX76" s="43"/>
      <c r="AY76" s="41"/>
      <c r="AZ76" s="41"/>
      <c r="BA76" s="41"/>
      <c r="BB76" s="41"/>
      <c r="BC76" s="41"/>
      <c r="BD76" s="41"/>
      <c r="BE76" s="7">
        <f t="shared" si="5"/>
        <v>0</v>
      </c>
      <c r="BF76" s="41">
        <v>0</v>
      </c>
      <c r="BG76" s="41">
        <v>0</v>
      </c>
      <c r="BH76" s="41">
        <v>0</v>
      </c>
      <c r="BI76" s="41"/>
      <c r="BJ76" s="41"/>
      <c r="BK76" s="41"/>
      <c r="BL76" s="41"/>
      <c r="BM76" s="41"/>
      <c r="BN76" s="41">
        <v>42090</v>
      </c>
      <c r="BO76" s="41"/>
      <c r="BP76" s="9"/>
      <c r="BQ76" s="41"/>
      <c r="BR76" s="9"/>
      <c r="BS76" s="9">
        <v>14397</v>
      </c>
      <c r="BT76" s="41"/>
      <c r="BU76" s="7">
        <f t="shared" si="6"/>
        <v>56487</v>
      </c>
      <c r="BV76" s="43"/>
      <c r="BW76" s="41"/>
      <c r="BX76" s="9">
        <v>0</v>
      </c>
      <c r="BY76" s="41"/>
      <c r="BZ76" s="9">
        <v>0</v>
      </c>
      <c r="CA76" s="41"/>
      <c r="CB76" s="7">
        <f t="shared" si="7"/>
        <v>0</v>
      </c>
      <c r="CC76" s="43"/>
      <c r="CD76" s="41"/>
      <c r="CE76" s="41"/>
      <c r="CF76" s="41"/>
      <c r="CG76" s="7">
        <f t="shared" si="8"/>
        <v>0</v>
      </c>
      <c r="CH76" s="62"/>
      <c r="CI76" s="9"/>
      <c r="CJ76" s="41"/>
      <c r="CK76" s="41"/>
      <c r="CL76" s="41">
        <v>0</v>
      </c>
      <c r="CM76" s="41">
        <v>0</v>
      </c>
      <c r="CN76" s="9">
        <v>0</v>
      </c>
      <c r="CO76" s="7">
        <f t="shared" si="9"/>
        <v>0</v>
      </c>
      <c r="CP76" s="62"/>
      <c r="CQ76" s="41"/>
      <c r="CR76" s="41">
        <v>0</v>
      </c>
      <c r="CS76" s="7">
        <f t="shared" si="10"/>
        <v>0</v>
      </c>
      <c r="CT76" s="43">
        <v>4163</v>
      </c>
      <c r="CU76" s="7">
        <f t="shared" si="11"/>
        <v>4163</v>
      </c>
      <c r="CV76" s="10">
        <f t="shared" si="12"/>
        <v>284435</v>
      </c>
    </row>
    <row r="77" spans="1:100" x14ac:dyDescent="0.25">
      <c r="A77" s="348"/>
      <c r="B77" s="2" t="s">
        <v>104</v>
      </c>
      <c r="C77" s="40"/>
      <c r="D77" s="41"/>
      <c r="E77" s="43"/>
      <c r="F77" s="41"/>
      <c r="G77" s="42"/>
      <c r="H77" s="7">
        <f t="shared" si="1"/>
        <v>0</v>
      </c>
      <c r="I77" s="43"/>
      <c r="J77" s="41"/>
      <c r="K77" s="41"/>
      <c r="L77" s="41"/>
      <c r="M77" s="41"/>
      <c r="N77" s="41"/>
      <c r="O77" s="7">
        <v>46366</v>
      </c>
      <c r="P77" s="41">
        <v>28750</v>
      </c>
      <c r="Q77" s="41"/>
      <c r="R77" s="41"/>
      <c r="S77" s="41">
        <v>0</v>
      </c>
      <c r="T77" s="7">
        <f t="shared" si="15"/>
        <v>28750</v>
      </c>
      <c r="U77" s="43"/>
      <c r="V77" s="9"/>
      <c r="W77" s="7">
        <v>5474</v>
      </c>
      <c r="X77" s="43"/>
      <c r="Y77" s="9"/>
      <c r="Z77" s="9"/>
      <c r="AA77" s="9"/>
      <c r="AB77" s="9"/>
      <c r="AC77" s="9"/>
      <c r="AD77" s="41"/>
      <c r="AE77" s="9"/>
      <c r="AF77" s="9"/>
      <c r="AG77" s="9"/>
      <c r="AH77" s="9"/>
      <c r="AI77" s="9"/>
      <c r="AJ77" s="7">
        <v>111764</v>
      </c>
      <c r="AK77" s="43"/>
      <c r="AL77" s="7">
        <f t="shared" si="3"/>
        <v>0</v>
      </c>
      <c r="AM77" s="62"/>
      <c r="AN77" s="9"/>
      <c r="AO77" s="41"/>
      <c r="AP77" s="41"/>
      <c r="AQ77" s="9">
        <v>5318</v>
      </c>
      <c r="AR77" s="9">
        <v>25500</v>
      </c>
      <c r="AS77" s="9">
        <v>0</v>
      </c>
      <c r="AT77" s="9">
        <v>0</v>
      </c>
      <c r="AU77" s="41"/>
      <c r="AV77" s="41"/>
      <c r="AW77" s="7">
        <f t="shared" si="4"/>
        <v>30818</v>
      </c>
      <c r="AX77" s="43"/>
      <c r="AY77" s="41"/>
      <c r="AZ77" s="41"/>
      <c r="BA77" s="41"/>
      <c r="BB77" s="41"/>
      <c r="BC77" s="41"/>
      <c r="BD77" s="41"/>
      <c r="BE77" s="7">
        <f t="shared" si="5"/>
        <v>0</v>
      </c>
      <c r="BF77" s="41">
        <v>0</v>
      </c>
      <c r="BG77" s="41">
        <v>0</v>
      </c>
      <c r="BH77" s="41">
        <v>0</v>
      </c>
      <c r="BI77" s="41"/>
      <c r="BJ77" s="41"/>
      <c r="BK77" s="41"/>
      <c r="BL77" s="41"/>
      <c r="BM77" s="41"/>
      <c r="BN77" s="41">
        <v>38066</v>
      </c>
      <c r="BO77" s="41"/>
      <c r="BP77" s="9"/>
      <c r="BQ77" s="41"/>
      <c r="BR77" s="9"/>
      <c r="BS77" s="9">
        <v>18011</v>
      </c>
      <c r="BT77" s="41"/>
      <c r="BU77" s="7">
        <f t="shared" si="6"/>
        <v>56077</v>
      </c>
      <c r="BV77" s="43"/>
      <c r="BW77" s="41"/>
      <c r="BX77" s="9">
        <v>0</v>
      </c>
      <c r="BY77" s="41"/>
      <c r="BZ77" s="9">
        <v>0</v>
      </c>
      <c r="CA77" s="41"/>
      <c r="CB77" s="7">
        <f t="shared" si="7"/>
        <v>0</v>
      </c>
      <c r="CC77" s="43"/>
      <c r="CD77" s="41"/>
      <c r="CE77" s="41"/>
      <c r="CF77" s="41"/>
      <c r="CG77" s="7">
        <f t="shared" si="8"/>
        <v>0</v>
      </c>
      <c r="CH77" s="62"/>
      <c r="CI77" s="9"/>
      <c r="CJ77" s="41"/>
      <c r="CK77" s="41"/>
      <c r="CL77" s="41">
        <v>0</v>
      </c>
      <c r="CM77" s="41">
        <v>0</v>
      </c>
      <c r="CN77" s="9">
        <v>0</v>
      </c>
      <c r="CO77" s="7">
        <f t="shared" si="9"/>
        <v>0</v>
      </c>
      <c r="CP77" s="62"/>
      <c r="CQ77" s="41"/>
      <c r="CR77" s="41">
        <v>0</v>
      </c>
      <c r="CS77" s="7">
        <f t="shared" si="10"/>
        <v>0</v>
      </c>
      <c r="CT77" s="43">
        <v>3411</v>
      </c>
      <c r="CU77" s="7">
        <f t="shared" si="11"/>
        <v>3411</v>
      </c>
      <c r="CV77" s="10">
        <f t="shared" si="12"/>
        <v>282660</v>
      </c>
    </row>
    <row r="78" spans="1:100" x14ac:dyDescent="0.25">
      <c r="A78" s="348"/>
      <c r="B78" s="2" t="s">
        <v>105</v>
      </c>
      <c r="C78" s="40"/>
      <c r="D78" s="41"/>
      <c r="E78" s="43"/>
      <c r="F78" s="41"/>
      <c r="G78" s="42"/>
      <c r="H78" s="7">
        <f t="shared" si="1"/>
        <v>0</v>
      </c>
      <c r="I78" s="43"/>
      <c r="J78" s="41"/>
      <c r="K78" s="41"/>
      <c r="L78" s="41"/>
      <c r="M78" s="41"/>
      <c r="N78" s="41"/>
      <c r="O78" s="7">
        <v>41466</v>
      </c>
      <c r="P78" s="41">
        <v>31054</v>
      </c>
      <c r="Q78" s="41"/>
      <c r="R78" s="41"/>
      <c r="S78" s="41">
        <v>0</v>
      </c>
      <c r="T78" s="7">
        <f t="shared" si="15"/>
        <v>31054</v>
      </c>
      <c r="U78" s="43"/>
      <c r="V78" s="9"/>
      <c r="W78" s="7">
        <v>6679</v>
      </c>
      <c r="X78" s="43"/>
      <c r="Y78" s="9"/>
      <c r="Z78" s="9"/>
      <c r="AA78" s="9"/>
      <c r="AB78" s="9"/>
      <c r="AC78" s="9"/>
      <c r="AD78" s="41"/>
      <c r="AE78" s="9"/>
      <c r="AF78" s="9"/>
      <c r="AG78" s="9"/>
      <c r="AH78" s="9"/>
      <c r="AI78" s="9"/>
      <c r="AJ78" s="7">
        <v>134637</v>
      </c>
      <c r="AK78" s="43"/>
      <c r="AL78" s="7">
        <f t="shared" si="3"/>
        <v>0</v>
      </c>
      <c r="AM78" s="62"/>
      <c r="AN78" s="9"/>
      <c r="AO78" s="41"/>
      <c r="AP78" s="41"/>
      <c r="AQ78" s="9">
        <v>5968</v>
      </c>
      <c r="AR78" s="9">
        <v>41639</v>
      </c>
      <c r="AS78" s="9">
        <v>0</v>
      </c>
      <c r="AT78" s="9">
        <v>0</v>
      </c>
      <c r="AU78" s="41"/>
      <c r="AV78" s="41"/>
      <c r="AW78" s="7">
        <f t="shared" si="4"/>
        <v>47607</v>
      </c>
      <c r="AX78" s="43"/>
      <c r="AY78" s="41"/>
      <c r="AZ78" s="41"/>
      <c r="BA78" s="41"/>
      <c r="BB78" s="41"/>
      <c r="BC78" s="41"/>
      <c r="BD78" s="41"/>
      <c r="BE78" s="7">
        <f t="shared" si="5"/>
        <v>0</v>
      </c>
      <c r="BF78" s="41">
        <v>0</v>
      </c>
      <c r="BG78" s="41">
        <v>0</v>
      </c>
      <c r="BH78" s="41">
        <v>0</v>
      </c>
      <c r="BI78" s="41"/>
      <c r="BJ78" s="41"/>
      <c r="BK78" s="41"/>
      <c r="BL78" s="41"/>
      <c r="BM78" s="41"/>
      <c r="BN78" s="41">
        <v>27715</v>
      </c>
      <c r="BO78" s="41"/>
      <c r="BP78" s="9"/>
      <c r="BQ78" s="41"/>
      <c r="BR78" s="9"/>
      <c r="BS78" s="9">
        <v>17588</v>
      </c>
      <c r="BT78" s="41"/>
      <c r="BU78" s="7">
        <f t="shared" si="6"/>
        <v>45303</v>
      </c>
      <c r="BV78" s="43"/>
      <c r="BW78" s="41"/>
      <c r="BX78" s="9">
        <v>0</v>
      </c>
      <c r="BY78" s="41"/>
      <c r="BZ78" s="9">
        <v>0</v>
      </c>
      <c r="CA78" s="41"/>
      <c r="CB78" s="7">
        <f t="shared" si="7"/>
        <v>0</v>
      </c>
      <c r="CC78" s="43"/>
      <c r="CD78" s="41"/>
      <c r="CE78" s="41"/>
      <c r="CF78" s="41"/>
      <c r="CG78" s="7">
        <f t="shared" si="8"/>
        <v>0</v>
      </c>
      <c r="CH78" s="62"/>
      <c r="CI78" s="9"/>
      <c r="CJ78" s="41"/>
      <c r="CK78" s="41"/>
      <c r="CL78" s="41">
        <v>0</v>
      </c>
      <c r="CM78" s="41">
        <v>0</v>
      </c>
      <c r="CN78" s="9">
        <v>0</v>
      </c>
      <c r="CO78" s="7">
        <f t="shared" si="9"/>
        <v>0</v>
      </c>
      <c r="CP78" s="62"/>
      <c r="CQ78" s="41"/>
      <c r="CR78" s="41">
        <v>0</v>
      </c>
      <c r="CS78" s="7">
        <f t="shared" si="10"/>
        <v>0</v>
      </c>
      <c r="CT78" s="43">
        <v>5299</v>
      </c>
      <c r="CU78" s="7">
        <f t="shared" si="11"/>
        <v>5299</v>
      </c>
      <c r="CV78" s="10">
        <f t="shared" si="12"/>
        <v>312045</v>
      </c>
    </row>
    <row r="79" spans="1:100" x14ac:dyDescent="0.25">
      <c r="A79" s="348"/>
      <c r="B79" s="2" t="s">
        <v>106</v>
      </c>
      <c r="C79" s="40"/>
      <c r="D79" s="41"/>
      <c r="E79" s="43"/>
      <c r="F79" s="41"/>
      <c r="G79" s="42"/>
      <c r="H79" s="7">
        <f t="shared" ref="H79:H142" si="16">SUM(C79:G79)</f>
        <v>0</v>
      </c>
      <c r="I79" s="43"/>
      <c r="J79" s="41"/>
      <c r="K79" s="41"/>
      <c r="L79" s="41"/>
      <c r="M79" s="41"/>
      <c r="N79" s="41"/>
      <c r="O79" s="7">
        <v>34116</v>
      </c>
      <c r="P79" s="41">
        <v>27548</v>
      </c>
      <c r="Q79" s="41"/>
      <c r="R79" s="41"/>
      <c r="S79" s="41">
        <v>0</v>
      </c>
      <c r="T79" s="7">
        <f t="shared" si="15"/>
        <v>27548</v>
      </c>
      <c r="U79" s="43"/>
      <c r="V79" s="9"/>
      <c r="W79" s="7">
        <v>7668</v>
      </c>
      <c r="X79" s="43"/>
      <c r="Y79" s="9"/>
      <c r="Z79" s="9"/>
      <c r="AA79" s="9"/>
      <c r="AB79" s="9"/>
      <c r="AC79" s="9"/>
      <c r="AD79" s="41"/>
      <c r="AE79" s="9"/>
      <c r="AF79" s="9"/>
      <c r="AG79" s="9"/>
      <c r="AH79" s="9"/>
      <c r="AI79" s="9"/>
      <c r="AJ79" s="7">
        <v>76286</v>
      </c>
      <c r="AK79" s="43"/>
      <c r="AL79" s="7">
        <f t="shared" ref="AL79:AL142" si="17">+AK79</f>
        <v>0</v>
      </c>
      <c r="AM79" s="62"/>
      <c r="AN79" s="9"/>
      <c r="AO79" s="41"/>
      <c r="AP79" s="41"/>
      <c r="AQ79" s="9">
        <v>28755</v>
      </c>
      <c r="AR79" s="9">
        <v>38268</v>
      </c>
      <c r="AS79" s="9">
        <v>0</v>
      </c>
      <c r="AT79" s="9">
        <v>0</v>
      </c>
      <c r="AU79" s="41"/>
      <c r="AV79" s="41"/>
      <c r="AW79" s="7">
        <f t="shared" ref="AW79:AW142" si="18">SUM(AM79:AV79)</f>
        <v>67023</v>
      </c>
      <c r="AX79" s="43"/>
      <c r="AY79" s="41"/>
      <c r="AZ79" s="41"/>
      <c r="BA79" s="41"/>
      <c r="BB79" s="41"/>
      <c r="BC79" s="41"/>
      <c r="BD79" s="41"/>
      <c r="BE79" s="7">
        <f t="shared" ref="BE79:BE142" si="19">SUM(AX79:BD79)</f>
        <v>0</v>
      </c>
      <c r="BF79" s="41">
        <v>0</v>
      </c>
      <c r="BG79" s="41">
        <v>0</v>
      </c>
      <c r="BH79" s="41">
        <v>0</v>
      </c>
      <c r="BI79" s="41"/>
      <c r="BJ79" s="41"/>
      <c r="BK79" s="41"/>
      <c r="BL79" s="41"/>
      <c r="BM79" s="41"/>
      <c r="BN79" s="41">
        <v>31360</v>
      </c>
      <c r="BO79" s="41"/>
      <c r="BP79" s="9"/>
      <c r="BQ79" s="41"/>
      <c r="BR79" s="9"/>
      <c r="BS79" s="9">
        <v>17570</v>
      </c>
      <c r="BT79" s="41"/>
      <c r="BU79" s="7">
        <f t="shared" ref="BU79:BU142" si="20">SUM(BF79:BT79)</f>
        <v>48930</v>
      </c>
      <c r="BV79" s="43"/>
      <c r="BW79" s="41"/>
      <c r="BX79" s="9">
        <v>0</v>
      </c>
      <c r="BY79" s="41"/>
      <c r="BZ79" s="9">
        <v>0</v>
      </c>
      <c r="CA79" s="41"/>
      <c r="CB79" s="7">
        <f t="shared" ref="CB79:CB142" si="21">SUM(BV79:CA79)</f>
        <v>0</v>
      </c>
      <c r="CC79" s="43"/>
      <c r="CD79" s="41"/>
      <c r="CE79" s="41"/>
      <c r="CF79" s="41"/>
      <c r="CG79" s="7">
        <f t="shared" ref="CG79:CG142" si="22">SUM(CC79:CF79)</f>
        <v>0</v>
      </c>
      <c r="CH79" s="62"/>
      <c r="CI79" s="9"/>
      <c r="CJ79" s="41"/>
      <c r="CK79" s="41"/>
      <c r="CL79" s="41">
        <v>0</v>
      </c>
      <c r="CM79" s="41">
        <v>0</v>
      </c>
      <c r="CN79" s="9">
        <v>0</v>
      </c>
      <c r="CO79" s="7">
        <f t="shared" ref="CO79:CO142" si="23">SUM(CH79:CN79)</f>
        <v>0</v>
      </c>
      <c r="CP79" s="62"/>
      <c r="CQ79" s="41"/>
      <c r="CR79" s="41">
        <v>0</v>
      </c>
      <c r="CS79" s="7">
        <f t="shared" ref="CS79:CS142" si="24">SUM(CP79:CR79)</f>
        <v>0</v>
      </c>
      <c r="CT79" s="43">
        <v>3510</v>
      </c>
      <c r="CU79" s="7">
        <f t="shared" ref="CU79:CU142" si="25">+CT79</f>
        <v>3510</v>
      </c>
      <c r="CV79" s="10">
        <f t="shared" ref="CV79:CV142" si="26">+H79+O79+T79+W79+AJ79+AL79+AW79+BE79+BU79+CB79+CG79+CO79+CS79+CU79</f>
        <v>265081</v>
      </c>
    </row>
    <row r="80" spans="1:100" x14ac:dyDescent="0.25">
      <c r="A80" s="348"/>
      <c r="B80" s="2" t="s">
        <v>107</v>
      </c>
      <c r="C80" s="40"/>
      <c r="D80" s="41"/>
      <c r="E80" s="43"/>
      <c r="F80" s="41"/>
      <c r="G80" s="42"/>
      <c r="H80" s="7">
        <f t="shared" si="16"/>
        <v>0</v>
      </c>
      <c r="I80" s="43"/>
      <c r="J80" s="41"/>
      <c r="K80" s="41"/>
      <c r="L80" s="41"/>
      <c r="M80" s="41"/>
      <c r="N80" s="41"/>
      <c r="O80" s="7">
        <v>38774</v>
      </c>
      <c r="P80" s="41">
        <v>41527</v>
      </c>
      <c r="Q80" s="41"/>
      <c r="R80" s="41"/>
      <c r="S80" s="41">
        <v>0</v>
      </c>
      <c r="T80" s="7">
        <f t="shared" si="15"/>
        <v>41527</v>
      </c>
      <c r="U80" s="43"/>
      <c r="V80" s="9"/>
      <c r="W80" s="7">
        <v>8640</v>
      </c>
      <c r="X80" s="43"/>
      <c r="Y80" s="9"/>
      <c r="Z80" s="9"/>
      <c r="AA80" s="9"/>
      <c r="AB80" s="9"/>
      <c r="AC80" s="9"/>
      <c r="AD80" s="41"/>
      <c r="AE80" s="9"/>
      <c r="AF80" s="9"/>
      <c r="AG80" s="9"/>
      <c r="AH80" s="9"/>
      <c r="AI80" s="9"/>
      <c r="AJ80" s="7">
        <v>87183</v>
      </c>
      <c r="AK80" s="43"/>
      <c r="AL80" s="7">
        <f t="shared" si="17"/>
        <v>0</v>
      </c>
      <c r="AM80" s="62"/>
      <c r="AN80" s="9"/>
      <c r="AO80" s="41"/>
      <c r="AP80" s="41"/>
      <c r="AQ80" s="9">
        <v>17381</v>
      </c>
      <c r="AR80" s="9">
        <v>56157</v>
      </c>
      <c r="AS80" s="9">
        <v>0</v>
      </c>
      <c r="AT80" s="9">
        <v>0</v>
      </c>
      <c r="AU80" s="41"/>
      <c r="AV80" s="41"/>
      <c r="AW80" s="7">
        <f t="shared" si="18"/>
        <v>73538</v>
      </c>
      <c r="AX80" s="43"/>
      <c r="AY80" s="41"/>
      <c r="AZ80" s="41"/>
      <c r="BA80" s="41"/>
      <c r="BB80" s="41"/>
      <c r="BC80" s="41"/>
      <c r="BD80" s="41"/>
      <c r="BE80" s="7">
        <f t="shared" si="19"/>
        <v>0</v>
      </c>
      <c r="BF80" s="41">
        <v>0</v>
      </c>
      <c r="BG80" s="41">
        <v>0</v>
      </c>
      <c r="BH80" s="41">
        <v>0</v>
      </c>
      <c r="BI80" s="41"/>
      <c r="BJ80" s="41"/>
      <c r="BK80" s="41"/>
      <c r="BL80" s="41"/>
      <c r="BM80" s="41"/>
      <c r="BN80" s="41">
        <v>22648</v>
      </c>
      <c r="BO80" s="41"/>
      <c r="BP80" s="9"/>
      <c r="BQ80" s="41"/>
      <c r="BR80" s="9"/>
      <c r="BS80" s="9">
        <v>16584</v>
      </c>
      <c r="BT80" s="41"/>
      <c r="BU80" s="7">
        <f t="shared" si="20"/>
        <v>39232</v>
      </c>
      <c r="BV80" s="43"/>
      <c r="BW80" s="41"/>
      <c r="BX80" s="9">
        <v>0</v>
      </c>
      <c r="BY80" s="41"/>
      <c r="BZ80" s="9">
        <v>0</v>
      </c>
      <c r="CA80" s="41"/>
      <c r="CB80" s="7">
        <f t="shared" si="21"/>
        <v>0</v>
      </c>
      <c r="CC80" s="43"/>
      <c r="CD80" s="41"/>
      <c r="CE80" s="41"/>
      <c r="CF80" s="41"/>
      <c r="CG80" s="7">
        <f t="shared" si="22"/>
        <v>0</v>
      </c>
      <c r="CH80" s="62"/>
      <c r="CI80" s="9"/>
      <c r="CJ80" s="41"/>
      <c r="CK80" s="41"/>
      <c r="CL80" s="41">
        <v>0</v>
      </c>
      <c r="CM80" s="41">
        <v>0</v>
      </c>
      <c r="CN80" s="9">
        <v>0</v>
      </c>
      <c r="CO80" s="7">
        <f t="shared" si="23"/>
        <v>0</v>
      </c>
      <c r="CP80" s="62"/>
      <c r="CQ80" s="41"/>
      <c r="CR80" s="41">
        <v>0</v>
      </c>
      <c r="CS80" s="7">
        <f t="shared" si="24"/>
        <v>0</v>
      </c>
      <c r="CT80" s="43">
        <v>5751</v>
      </c>
      <c r="CU80" s="7">
        <f t="shared" si="25"/>
        <v>5751</v>
      </c>
      <c r="CV80" s="10">
        <f t="shared" si="26"/>
        <v>294645</v>
      </c>
    </row>
    <row r="81" spans="1:100" x14ac:dyDescent="0.25">
      <c r="A81" s="348"/>
      <c r="B81" s="2" t="s">
        <v>108</v>
      </c>
      <c r="C81" s="40"/>
      <c r="D81" s="41"/>
      <c r="E81" s="43"/>
      <c r="F81" s="41"/>
      <c r="G81" s="42"/>
      <c r="H81" s="7">
        <f t="shared" si="16"/>
        <v>0</v>
      </c>
      <c r="I81" s="43"/>
      <c r="J81" s="41"/>
      <c r="K81" s="41"/>
      <c r="L81" s="41"/>
      <c r="M81" s="41"/>
      <c r="N81" s="41"/>
      <c r="O81" s="7">
        <v>32515</v>
      </c>
      <c r="P81" s="41">
        <v>37455</v>
      </c>
      <c r="Q81" s="41"/>
      <c r="R81" s="41"/>
      <c r="S81" s="41">
        <v>0</v>
      </c>
      <c r="T81" s="7">
        <f t="shared" si="15"/>
        <v>37455</v>
      </c>
      <c r="U81" s="43"/>
      <c r="V81" s="9"/>
      <c r="W81" s="7">
        <v>7665</v>
      </c>
      <c r="X81" s="43"/>
      <c r="Y81" s="9"/>
      <c r="Z81" s="9"/>
      <c r="AA81" s="9"/>
      <c r="AB81" s="9"/>
      <c r="AC81" s="9"/>
      <c r="AD81" s="41"/>
      <c r="AE81" s="9"/>
      <c r="AF81" s="9"/>
      <c r="AG81" s="9"/>
      <c r="AH81" s="9"/>
      <c r="AI81" s="9"/>
      <c r="AJ81" s="7">
        <v>97582</v>
      </c>
      <c r="AK81" s="43"/>
      <c r="AL81" s="7">
        <f t="shared" si="17"/>
        <v>0</v>
      </c>
      <c r="AM81" s="62"/>
      <c r="AN81" s="9"/>
      <c r="AO81" s="41"/>
      <c r="AP81" s="41"/>
      <c r="AQ81" s="9">
        <v>844</v>
      </c>
      <c r="AR81" s="9">
        <v>56856</v>
      </c>
      <c r="AS81" s="9">
        <v>0</v>
      </c>
      <c r="AT81" s="9">
        <v>0</v>
      </c>
      <c r="AU81" s="41"/>
      <c r="AV81" s="41"/>
      <c r="AW81" s="7">
        <f t="shared" si="18"/>
        <v>57700</v>
      </c>
      <c r="AX81" s="43"/>
      <c r="AY81" s="41"/>
      <c r="AZ81" s="41"/>
      <c r="BA81" s="41"/>
      <c r="BB81" s="41"/>
      <c r="BC81" s="41"/>
      <c r="BD81" s="41"/>
      <c r="BE81" s="7">
        <f t="shared" si="19"/>
        <v>0</v>
      </c>
      <c r="BF81" s="41">
        <v>0</v>
      </c>
      <c r="BG81" s="41">
        <v>0</v>
      </c>
      <c r="BH81" s="41">
        <v>0</v>
      </c>
      <c r="BI81" s="41"/>
      <c r="BJ81" s="41"/>
      <c r="BK81" s="41"/>
      <c r="BL81" s="41"/>
      <c r="BM81" s="41"/>
      <c r="BN81" s="41">
        <v>2681</v>
      </c>
      <c r="BO81" s="41"/>
      <c r="BP81" s="9"/>
      <c r="BQ81" s="41"/>
      <c r="BR81" s="9"/>
      <c r="BS81" s="9">
        <v>16070</v>
      </c>
      <c r="BT81" s="41"/>
      <c r="BU81" s="7">
        <f t="shared" si="20"/>
        <v>18751</v>
      </c>
      <c r="BV81" s="43"/>
      <c r="BW81" s="41"/>
      <c r="BX81" s="9">
        <v>0</v>
      </c>
      <c r="BY81" s="41"/>
      <c r="BZ81" s="9">
        <v>0</v>
      </c>
      <c r="CA81" s="41"/>
      <c r="CB81" s="7">
        <f t="shared" si="21"/>
        <v>0</v>
      </c>
      <c r="CC81" s="43"/>
      <c r="CD81" s="41"/>
      <c r="CE81" s="41"/>
      <c r="CF81" s="41"/>
      <c r="CG81" s="7">
        <f t="shared" si="22"/>
        <v>0</v>
      </c>
      <c r="CH81" s="62"/>
      <c r="CI81" s="9"/>
      <c r="CJ81" s="41"/>
      <c r="CK81" s="41"/>
      <c r="CL81" s="41">
        <v>0</v>
      </c>
      <c r="CM81" s="41">
        <v>0</v>
      </c>
      <c r="CN81" s="9">
        <v>0</v>
      </c>
      <c r="CO81" s="7">
        <f t="shared" si="23"/>
        <v>0</v>
      </c>
      <c r="CP81" s="62"/>
      <c r="CQ81" s="41"/>
      <c r="CR81" s="41">
        <v>0</v>
      </c>
      <c r="CS81" s="7">
        <f t="shared" si="24"/>
        <v>0</v>
      </c>
      <c r="CT81" s="43">
        <v>5655</v>
      </c>
      <c r="CU81" s="7">
        <f t="shared" si="25"/>
        <v>5655</v>
      </c>
      <c r="CV81" s="10">
        <f t="shared" si="26"/>
        <v>257323</v>
      </c>
    </row>
    <row r="82" spans="1:100" x14ac:dyDescent="0.25">
      <c r="A82" s="348"/>
      <c r="B82" s="2" t="s">
        <v>109</v>
      </c>
      <c r="C82" s="40"/>
      <c r="D82" s="41"/>
      <c r="E82" s="43"/>
      <c r="F82" s="41"/>
      <c r="G82" s="42"/>
      <c r="H82" s="7">
        <f t="shared" si="16"/>
        <v>0</v>
      </c>
      <c r="I82" s="43"/>
      <c r="J82" s="41"/>
      <c r="K82" s="41"/>
      <c r="L82" s="41"/>
      <c r="M82" s="41"/>
      <c r="N82" s="41"/>
      <c r="O82" s="7">
        <v>35728</v>
      </c>
      <c r="P82" s="41">
        <v>33265</v>
      </c>
      <c r="Q82" s="41"/>
      <c r="R82" s="41"/>
      <c r="S82" s="41">
        <v>0</v>
      </c>
      <c r="T82" s="7">
        <f t="shared" si="15"/>
        <v>33265</v>
      </c>
      <c r="U82" s="43"/>
      <c r="V82" s="9"/>
      <c r="W82" s="7">
        <v>8763</v>
      </c>
      <c r="X82" s="43"/>
      <c r="Y82" s="9"/>
      <c r="Z82" s="9"/>
      <c r="AA82" s="9"/>
      <c r="AB82" s="9"/>
      <c r="AC82" s="9"/>
      <c r="AD82" s="41"/>
      <c r="AE82" s="9"/>
      <c r="AF82" s="9"/>
      <c r="AG82" s="9"/>
      <c r="AH82" s="9"/>
      <c r="AI82" s="9"/>
      <c r="AJ82" s="7">
        <v>84093</v>
      </c>
      <c r="AK82" s="43"/>
      <c r="AL82" s="7">
        <f t="shared" si="17"/>
        <v>0</v>
      </c>
      <c r="AM82" s="62"/>
      <c r="AN82" s="9"/>
      <c r="AO82" s="41"/>
      <c r="AP82" s="41"/>
      <c r="AQ82" s="9">
        <v>533</v>
      </c>
      <c r="AR82" s="9">
        <v>37970</v>
      </c>
      <c r="AS82" s="9">
        <v>0</v>
      </c>
      <c r="AT82" s="9">
        <v>0</v>
      </c>
      <c r="AU82" s="41"/>
      <c r="AV82" s="41"/>
      <c r="AW82" s="7">
        <f t="shared" si="18"/>
        <v>38503</v>
      </c>
      <c r="AX82" s="43"/>
      <c r="AY82" s="41"/>
      <c r="AZ82" s="41"/>
      <c r="BA82" s="41"/>
      <c r="BB82" s="41"/>
      <c r="BC82" s="41"/>
      <c r="BD82" s="41"/>
      <c r="BE82" s="7">
        <f t="shared" si="19"/>
        <v>0</v>
      </c>
      <c r="BF82" s="41">
        <v>0</v>
      </c>
      <c r="BG82" s="41">
        <v>0</v>
      </c>
      <c r="BH82" s="41">
        <v>0</v>
      </c>
      <c r="BI82" s="41"/>
      <c r="BJ82" s="41"/>
      <c r="BK82" s="41"/>
      <c r="BL82" s="41"/>
      <c r="BM82" s="41"/>
      <c r="BN82" s="41">
        <v>21078</v>
      </c>
      <c r="BO82" s="41"/>
      <c r="BP82" s="9"/>
      <c r="BQ82" s="41"/>
      <c r="BR82" s="9"/>
      <c r="BS82" s="9">
        <v>19151</v>
      </c>
      <c r="BT82" s="41"/>
      <c r="BU82" s="7">
        <f t="shared" si="20"/>
        <v>40229</v>
      </c>
      <c r="BV82" s="43"/>
      <c r="BW82" s="41"/>
      <c r="BX82" s="9">
        <v>0</v>
      </c>
      <c r="BY82" s="41"/>
      <c r="BZ82" s="9">
        <v>0</v>
      </c>
      <c r="CA82" s="41"/>
      <c r="CB82" s="7">
        <f t="shared" si="21"/>
        <v>0</v>
      </c>
      <c r="CC82" s="43"/>
      <c r="CD82" s="41"/>
      <c r="CE82" s="41"/>
      <c r="CF82" s="41"/>
      <c r="CG82" s="7">
        <f t="shared" si="22"/>
        <v>0</v>
      </c>
      <c r="CH82" s="62"/>
      <c r="CI82" s="9"/>
      <c r="CJ82" s="41"/>
      <c r="CK82" s="41"/>
      <c r="CL82" s="41">
        <v>0</v>
      </c>
      <c r="CM82" s="41">
        <v>0</v>
      </c>
      <c r="CN82" s="9">
        <v>0</v>
      </c>
      <c r="CO82" s="7">
        <f t="shared" si="23"/>
        <v>0</v>
      </c>
      <c r="CP82" s="62"/>
      <c r="CQ82" s="41"/>
      <c r="CR82" s="41">
        <v>0</v>
      </c>
      <c r="CS82" s="7">
        <f t="shared" si="24"/>
        <v>0</v>
      </c>
      <c r="CT82" s="43">
        <v>6672</v>
      </c>
      <c r="CU82" s="7">
        <f t="shared" si="25"/>
        <v>6672</v>
      </c>
      <c r="CV82" s="10">
        <f t="shared" si="26"/>
        <v>247253</v>
      </c>
    </row>
    <row r="83" spans="1:100" x14ac:dyDescent="0.25">
      <c r="A83" s="348"/>
      <c r="B83" s="2" t="s">
        <v>110</v>
      </c>
      <c r="C83" s="40"/>
      <c r="D83" s="41"/>
      <c r="E83" s="43"/>
      <c r="F83" s="41"/>
      <c r="G83" s="42"/>
      <c r="H83" s="7">
        <f t="shared" si="16"/>
        <v>0</v>
      </c>
      <c r="I83" s="43"/>
      <c r="J83" s="41"/>
      <c r="K83" s="41"/>
      <c r="L83" s="41"/>
      <c r="M83" s="41"/>
      <c r="N83" s="41"/>
      <c r="O83" s="7">
        <v>40410</v>
      </c>
      <c r="P83" s="41">
        <v>32356</v>
      </c>
      <c r="Q83" s="41"/>
      <c r="R83" s="41"/>
      <c r="S83" s="41">
        <v>0</v>
      </c>
      <c r="T83" s="7">
        <f t="shared" si="15"/>
        <v>32356</v>
      </c>
      <c r="U83" s="43"/>
      <c r="V83" s="9"/>
      <c r="W83" s="7">
        <v>16490</v>
      </c>
      <c r="X83" s="43"/>
      <c r="Y83" s="9"/>
      <c r="Z83" s="9"/>
      <c r="AA83" s="9"/>
      <c r="AB83" s="9"/>
      <c r="AC83" s="9"/>
      <c r="AD83" s="41"/>
      <c r="AE83" s="9"/>
      <c r="AF83" s="9"/>
      <c r="AG83" s="9"/>
      <c r="AH83" s="9"/>
      <c r="AI83" s="9"/>
      <c r="AJ83" s="7">
        <v>60739</v>
      </c>
      <c r="AK83" s="43"/>
      <c r="AL83" s="7">
        <f t="shared" si="17"/>
        <v>0</v>
      </c>
      <c r="AM83" s="62"/>
      <c r="AN83" s="9"/>
      <c r="AO83" s="41"/>
      <c r="AP83" s="41"/>
      <c r="AQ83" s="9">
        <v>3225</v>
      </c>
      <c r="AR83" s="9">
        <v>37230</v>
      </c>
      <c r="AS83" s="9">
        <v>0</v>
      </c>
      <c r="AT83" s="9">
        <v>0</v>
      </c>
      <c r="AU83" s="41"/>
      <c r="AV83" s="41"/>
      <c r="AW83" s="7">
        <f t="shared" si="18"/>
        <v>40455</v>
      </c>
      <c r="AX83" s="43"/>
      <c r="AY83" s="41"/>
      <c r="AZ83" s="41"/>
      <c r="BA83" s="41"/>
      <c r="BB83" s="41"/>
      <c r="BC83" s="41"/>
      <c r="BD83" s="41"/>
      <c r="BE83" s="7">
        <f t="shared" si="19"/>
        <v>0</v>
      </c>
      <c r="BF83" s="41">
        <v>0</v>
      </c>
      <c r="BG83" s="41">
        <v>0</v>
      </c>
      <c r="BH83" s="41">
        <v>0</v>
      </c>
      <c r="BI83" s="41"/>
      <c r="BJ83" s="41"/>
      <c r="BK83" s="41"/>
      <c r="BL83" s="41"/>
      <c r="BM83" s="41"/>
      <c r="BN83" s="41">
        <v>21493</v>
      </c>
      <c r="BO83" s="41"/>
      <c r="BP83" s="9"/>
      <c r="BQ83" s="41"/>
      <c r="BR83" s="9"/>
      <c r="BS83" s="9">
        <v>21680</v>
      </c>
      <c r="BT83" s="41"/>
      <c r="BU83" s="7">
        <f t="shared" si="20"/>
        <v>43173</v>
      </c>
      <c r="BV83" s="43"/>
      <c r="BW83" s="41"/>
      <c r="BX83" s="9">
        <v>0</v>
      </c>
      <c r="BY83" s="41"/>
      <c r="BZ83" s="9">
        <v>0</v>
      </c>
      <c r="CA83" s="41"/>
      <c r="CB83" s="7">
        <f t="shared" si="21"/>
        <v>0</v>
      </c>
      <c r="CC83" s="43"/>
      <c r="CD83" s="41"/>
      <c r="CE83" s="41"/>
      <c r="CF83" s="41"/>
      <c r="CG83" s="7">
        <f t="shared" si="22"/>
        <v>0</v>
      </c>
      <c r="CH83" s="62"/>
      <c r="CI83" s="9"/>
      <c r="CJ83" s="41"/>
      <c r="CK83" s="41"/>
      <c r="CL83" s="41">
        <v>0</v>
      </c>
      <c r="CM83" s="41">
        <v>0</v>
      </c>
      <c r="CN83" s="9">
        <v>0</v>
      </c>
      <c r="CO83" s="7">
        <f t="shared" si="23"/>
        <v>0</v>
      </c>
      <c r="CP83" s="62"/>
      <c r="CQ83" s="41"/>
      <c r="CR83" s="41">
        <v>0</v>
      </c>
      <c r="CS83" s="7">
        <f t="shared" si="24"/>
        <v>0</v>
      </c>
      <c r="CT83" s="43">
        <v>5337</v>
      </c>
      <c r="CU83" s="7">
        <f t="shared" si="25"/>
        <v>5337</v>
      </c>
      <c r="CV83" s="10">
        <f t="shared" si="26"/>
        <v>238960</v>
      </c>
    </row>
    <row r="84" spans="1:100" x14ac:dyDescent="0.25">
      <c r="A84" s="348"/>
      <c r="B84" s="2" t="s">
        <v>111</v>
      </c>
      <c r="C84" s="40"/>
      <c r="D84" s="41"/>
      <c r="E84" s="43"/>
      <c r="F84" s="41"/>
      <c r="G84" s="42"/>
      <c r="H84" s="7">
        <f t="shared" si="16"/>
        <v>0</v>
      </c>
      <c r="I84" s="43"/>
      <c r="J84" s="41"/>
      <c r="K84" s="41"/>
      <c r="L84" s="41"/>
      <c r="M84" s="41"/>
      <c r="N84" s="41"/>
      <c r="O84" s="7">
        <v>35621</v>
      </c>
      <c r="P84" s="41">
        <v>27368</v>
      </c>
      <c r="Q84" s="41"/>
      <c r="R84" s="41"/>
      <c r="S84" s="41">
        <v>0</v>
      </c>
      <c r="T84" s="7">
        <f t="shared" si="15"/>
        <v>27368</v>
      </c>
      <c r="U84" s="43"/>
      <c r="V84" s="9"/>
      <c r="W84" s="7">
        <v>13679</v>
      </c>
      <c r="X84" s="43"/>
      <c r="Y84" s="9"/>
      <c r="Z84" s="9"/>
      <c r="AA84" s="9"/>
      <c r="AB84" s="9"/>
      <c r="AC84" s="9"/>
      <c r="AD84" s="41"/>
      <c r="AE84" s="9"/>
      <c r="AF84" s="9"/>
      <c r="AG84" s="9"/>
      <c r="AH84" s="9"/>
      <c r="AI84" s="9"/>
      <c r="AJ84" s="7">
        <v>84708</v>
      </c>
      <c r="AK84" s="43"/>
      <c r="AL84" s="7">
        <f t="shared" si="17"/>
        <v>0</v>
      </c>
      <c r="AM84" s="62"/>
      <c r="AN84" s="9"/>
      <c r="AO84" s="41"/>
      <c r="AP84" s="41"/>
      <c r="AQ84" s="9">
        <v>2634</v>
      </c>
      <c r="AR84" s="9">
        <v>34977</v>
      </c>
      <c r="AS84" s="9">
        <v>0</v>
      </c>
      <c r="AT84" s="9">
        <v>0</v>
      </c>
      <c r="AU84" s="41"/>
      <c r="AV84" s="41"/>
      <c r="AW84" s="7">
        <f t="shared" si="18"/>
        <v>37611</v>
      </c>
      <c r="AX84" s="43"/>
      <c r="AY84" s="41"/>
      <c r="AZ84" s="41"/>
      <c r="BA84" s="41"/>
      <c r="BB84" s="41"/>
      <c r="BC84" s="41"/>
      <c r="BD84" s="41"/>
      <c r="BE84" s="7">
        <f t="shared" si="19"/>
        <v>0</v>
      </c>
      <c r="BF84" s="41">
        <v>0</v>
      </c>
      <c r="BG84" s="41">
        <v>0</v>
      </c>
      <c r="BH84" s="41">
        <v>0</v>
      </c>
      <c r="BI84" s="41"/>
      <c r="BJ84" s="41"/>
      <c r="BK84" s="41"/>
      <c r="BL84" s="41"/>
      <c r="BM84" s="41"/>
      <c r="BN84" s="41">
        <v>21525</v>
      </c>
      <c r="BO84" s="41"/>
      <c r="BP84" s="9"/>
      <c r="BQ84" s="41"/>
      <c r="BR84" s="9"/>
      <c r="BS84" s="9">
        <v>18787</v>
      </c>
      <c r="BT84" s="41"/>
      <c r="BU84" s="7">
        <f t="shared" si="20"/>
        <v>40312</v>
      </c>
      <c r="BV84" s="43"/>
      <c r="BW84" s="41"/>
      <c r="BX84" s="9">
        <v>0</v>
      </c>
      <c r="BY84" s="41"/>
      <c r="BZ84" s="9">
        <v>0</v>
      </c>
      <c r="CA84" s="41"/>
      <c r="CB84" s="7">
        <f t="shared" si="21"/>
        <v>0</v>
      </c>
      <c r="CC84" s="43"/>
      <c r="CD84" s="41"/>
      <c r="CE84" s="41"/>
      <c r="CF84" s="41"/>
      <c r="CG84" s="7">
        <f t="shared" si="22"/>
        <v>0</v>
      </c>
      <c r="CH84" s="62"/>
      <c r="CI84" s="9"/>
      <c r="CJ84" s="41"/>
      <c r="CK84" s="41"/>
      <c r="CL84" s="41">
        <v>0</v>
      </c>
      <c r="CM84" s="41">
        <v>0</v>
      </c>
      <c r="CN84" s="9">
        <v>0</v>
      </c>
      <c r="CO84" s="7">
        <f t="shared" si="23"/>
        <v>0</v>
      </c>
      <c r="CP84" s="62"/>
      <c r="CQ84" s="41"/>
      <c r="CR84" s="41">
        <v>0</v>
      </c>
      <c r="CS84" s="7">
        <f t="shared" si="24"/>
        <v>0</v>
      </c>
      <c r="CT84" s="43">
        <v>6547</v>
      </c>
      <c r="CU84" s="7">
        <f t="shared" si="25"/>
        <v>6547</v>
      </c>
      <c r="CV84" s="10">
        <f t="shared" si="26"/>
        <v>245846</v>
      </c>
    </row>
    <row r="85" spans="1:100" ht="15.75" thickBot="1" x14ac:dyDescent="0.3">
      <c r="A85" s="349"/>
      <c r="B85" s="3" t="s">
        <v>112</v>
      </c>
      <c r="C85" s="44"/>
      <c r="D85" s="45"/>
      <c r="E85" s="47"/>
      <c r="F85" s="45"/>
      <c r="G85" s="46"/>
      <c r="H85" s="11">
        <f t="shared" si="16"/>
        <v>0</v>
      </c>
      <c r="I85" s="47"/>
      <c r="J85" s="45"/>
      <c r="K85" s="45"/>
      <c r="L85" s="45"/>
      <c r="M85" s="45"/>
      <c r="N85" s="45"/>
      <c r="O85" s="11">
        <v>42038</v>
      </c>
      <c r="P85" s="45">
        <v>34771</v>
      </c>
      <c r="Q85" s="45"/>
      <c r="R85" s="45"/>
      <c r="S85" s="45">
        <v>0</v>
      </c>
      <c r="T85" s="11">
        <f t="shared" si="15"/>
        <v>34771</v>
      </c>
      <c r="U85" s="47"/>
      <c r="V85" s="13"/>
      <c r="W85" s="11">
        <v>8318</v>
      </c>
      <c r="X85" s="47"/>
      <c r="Y85" s="13"/>
      <c r="Z85" s="13"/>
      <c r="AA85" s="13"/>
      <c r="AB85" s="13"/>
      <c r="AC85" s="13"/>
      <c r="AD85" s="45"/>
      <c r="AE85" s="13"/>
      <c r="AF85" s="13"/>
      <c r="AG85" s="13"/>
      <c r="AH85" s="13"/>
      <c r="AI85" s="13"/>
      <c r="AJ85" s="11">
        <v>70412</v>
      </c>
      <c r="AK85" s="47"/>
      <c r="AL85" s="11">
        <f t="shared" si="17"/>
        <v>0</v>
      </c>
      <c r="AM85" s="63"/>
      <c r="AN85" s="13"/>
      <c r="AO85" s="45"/>
      <c r="AP85" s="45"/>
      <c r="AQ85" s="13">
        <v>2651</v>
      </c>
      <c r="AR85" s="13">
        <v>34321</v>
      </c>
      <c r="AS85" s="13">
        <v>0</v>
      </c>
      <c r="AT85" s="13">
        <v>0</v>
      </c>
      <c r="AU85" s="45"/>
      <c r="AV85" s="45"/>
      <c r="AW85" s="11">
        <f t="shared" si="18"/>
        <v>36972</v>
      </c>
      <c r="AX85" s="47"/>
      <c r="AY85" s="45"/>
      <c r="AZ85" s="45"/>
      <c r="BA85" s="45"/>
      <c r="BB85" s="45"/>
      <c r="BC85" s="45"/>
      <c r="BD85" s="45"/>
      <c r="BE85" s="11">
        <f t="shared" si="19"/>
        <v>0</v>
      </c>
      <c r="BF85" s="45">
        <v>0</v>
      </c>
      <c r="BG85" s="45">
        <v>0</v>
      </c>
      <c r="BH85" s="45">
        <v>0</v>
      </c>
      <c r="BI85" s="45"/>
      <c r="BJ85" s="45"/>
      <c r="BK85" s="45"/>
      <c r="BL85" s="45"/>
      <c r="BM85" s="45"/>
      <c r="BN85" s="45">
        <v>27855</v>
      </c>
      <c r="BO85" s="45"/>
      <c r="BP85" s="13"/>
      <c r="BQ85" s="45"/>
      <c r="BR85" s="13"/>
      <c r="BS85" s="13">
        <v>15236</v>
      </c>
      <c r="BT85" s="45"/>
      <c r="BU85" s="11">
        <f t="shared" si="20"/>
        <v>43091</v>
      </c>
      <c r="BV85" s="47"/>
      <c r="BW85" s="45"/>
      <c r="BX85" s="13">
        <v>0</v>
      </c>
      <c r="BY85" s="45"/>
      <c r="BZ85" s="13">
        <v>0</v>
      </c>
      <c r="CA85" s="45"/>
      <c r="CB85" s="11">
        <f t="shared" si="21"/>
        <v>0</v>
      </c>
      <c r="CC85" s="47"/>
      <c r="CD85" s="45"/>
      <c r="CE85" s="45"/>
      <c r="CF85" s="45"/>
      <c r="CG85" s="11">
        <f t="shared" si="22"/>
        <v>0</v>
      </c>
      <c r="CH85" s="63"/>
      <c r="CI85" s="13"/>
      <c r="CJ85" s="45"/>
      <c r="CK85" s="45"/>
      <c r="CL85" s="45">
        <v>0</v>
      </c>
      <c r="CM85" s="45">
        <v>0</v>
      </c>
      <c r="CN85" s="13">
        <v>0</v>
      </c>
      <c r="CO85" s="11">
        <f t="shared" si="23"/>
        <v>0</v>
      </c>
      <c r="CP85" s="63"/>
      <c r="CQ85" s="45"/>
      <c r="CR85" s="45">
        <v>0</v>
      </c>
      <c r="CS85" s="11">
        <f t="shared" si="24"/>
        <v>0</v>
      </c>
      <c r="CT85" s="47">
        <v>7026</v>
      </c>
      <c r="CU85" s="11">
        <f t="shared" si="25"/>
        <v>7026</v>
      </c>
      <c r="CV85" s="15">
        <f t="shared" si="26"/>
        <v>242628</v>
      </c>
    </row>
    <row r="86" spans="1:100" x14ac:dyDescent="0.25">
      <c r="A86" s="347" t="s">
        <v>119</v>
      </c>
      <c r="B86" s="33" t="s">
        <v>101</v>
      </c>
      <c r="C86" s="34"/>
      <c r="D86" s="35"/>
      <c r="E86" s="52"/>
      <c r="F86" s="35"/>
      <c r="G86" s="36"/>
      <c r="H86" s="20">
        <f t="shared" si="16"/>
        <v>0</v>
      </c>
      <c r="I86" s="52"/>
      <c r="J86" s="35"/>
      <c r="K86" s="35"/>
      <c r="L86" s="35"/>
      <c r="M86" s="35"/>
      <c r="N86" s="35"/>
      <c r="O86" s="20">
        <v>29843</v>
      </c>
      <c r="P86" s="35">
        <v>36686</v>
      </c>
      <c r="Q86" s="35"/>
      <c r="R86" s="35"/>
      <c r="S86" s="35">
        <v>0</v>
      </c>
      <c r="T86" s="20">
        <f t="shared" ref="T86:T117" si="27">SUM(P86:S86)</f>
        <v>36686</v>
      </c>
      <c r="U86" s="52"/>
      <c r="V86" s="22"/>
      <c r="W86" s="20">
        <v>11049</v>
      </c>
      <c r="X86" s="52"/>
      <c r="Y86" s="22"/>
      <c r="Z86" s="22"/>
      <c r="AA86" s="22"/>
      <c r="AB86" s="22"/>
      <c r="AC86" s="22"/>
      <c r="AD86" s="35"/>
      <c r="AE86" s="22"/>
      <c r="AF86" s="22"/>
      <c r="AG86" s="22"/>
      <c r="AH86" s="22"/>
      <c r="AI86" s="22"/>
      <c r="AJ86" s="20">
        <v>77961</v>
      </c>
      <c r="AK86" s="52"/>
      <c r="AL86" s="20">
        <f t="shared" si="17"/>
        <v>0</v>
      </c>
      <c r="AM86" s="61"/>
      <c r="AN86" s="22"/>
      <c r="AO86" s="35"/>
      <c r="AP86" s="35"/>
      <c r="AQ86" s="22">
        <v>4135</v>
      </c>
      <c r="AR86" s="22">
        <v>39844</v>
      </c>
      <c r="AS86" s="22">
        <v>0</v>
      </c>
      <c r="AT86" s="22">
        <v>0</v>
      </c>
      <c r="AU86" s="35"/>
      <c r="AV86" s="35"/>
      <c r="AW86" s="20">
        <f t="shared" si="18"/>
        <v>43979</v>
      </c>
      <c r="AX86" s="52"/>
      <c r="AY86" s="35"/>
      <c r="AZ86" s="35"/>
      <c r="BA86" s="35"/>
      <c r="BB86" s="35"/>
      <c r="BC86" s="35"/>
      <c r="BD86" s="35"/>
      <c r="BE86" s="20">
        <f t="shared" si="19"/>
        <v>0</v>
      </c>
      <c r="BF86" s="35">
        <v>0</v>
      </c>
      <c r="BG86" s="35">
        <v>0</v>
      </c>
      <c r="BH86" s="35">
        <v>0</v>
      </c>
      <c r="BI86" s="35"/>
      <c r="BJ86" s="35"/>
      <c r="BK86" s="35"/>
      <c r="BL86" s="35"/>
      <c r="BM86" s="35"/>
      <c r="BN86" s="35">
        <v>33690</v>
      </c>
      <c r="BO86" s="35"/>
      <c r="BP86" s="22"/>
      <c r="BQ86" s="35"/>
      <c r="BR86" s="22"/>
      <c r="BS86" s="22">
        <v>16513</v>
      </c>
      <c r="BT86" s="35"/>
      <c r="BU86" s="20">
        <f t="shared" si="20"/>
        <v>50203</v>
      </c>
      <c r="BV86" s="52"/>
      <c r="BW86" s="35"/>
      <c r="BX86" s="22">
        <v>0</v>
      </c>
      <c r="BY86" s="35"/>
      <c r="BZ86" s="22">
        <v>0</v>
      </c>
      <c r="CA86" s="35"/>
      <c r="CB86" s="20">
        <f t="shared" si="21"/>
        <v>0</v>
      </c>
      <c r="CC86" s="52"/>
      <c r="CD86" s="35"/>
      <c r="CE86" s="35"/>
      <c r="CF86" s="35"/>
      <c r="CG86" s="20">
        <f t="shared" si="22"/>
        <v>0</v>
      </c>
      <c r="CH86" s="61"/>
      <c r="CI86" s="22"/>
      <c r="CJ86" s="35"/>
      <c r="CK86" s="35"/>
      <c r="CL86" s="35">
        <v>0</v>
      </c>
      <c r="CM86" s="35">
        <v>0</v>
      </c>
      <c r="CN86" s="22">
        <v>0</v>
      </c>
      <c r="CO86" s="20">
        <f t="shared" si="23"/>
        <v>0</v>
      </c>
      <c r="CP86" s="61"/>
      <c r="CQ86" s="35"/>
      <c r="CR86" s="35">
        <v>0</v>
      </c>
      <c r="CS86" s="20">
        <f t="shared" si="24"/>
        <v>0</v>
      </c>
      <c r="CT86" s="52">
        <v>9978</v>
      </c>
      <c r="CU86" s="20">
        <f t="shared" si="25"/>
        <v>9978</v>
      </c>
      <c r="CV86" s="23">
        <f t="shared" si="26"/>
        <v>259699</v>
      </c>
    </row>
    <row r="87" spans="1:100" x14ac:dyDescent="0.25">
      <c r="A87" s="348"/>
      <c r="B87" s="2" t="s">
        <v>102</v>
      </c>
      <c r="C87" s="40"/>
      <c r="D87" s="41"/>
      <c r="E87" s="43"/>
      <c r="F87" s="41"/>
      <c r="G87" s="42"/>
      <c r="H87" s="7">
        <f t="shared" si="16"/>
        <v>0</v>
      </c>
      <c r="I87" s="43"/>
      <c r="J87" s="41"/>
      <c r="K87" s="41"/>
      <c r="L87" s="41"/>
      <c r="M87" s="41"/>
      <c r="N87" s="41"/>
      <c r="O87" s="7">
        <v>46654</v>
      </c>
      <c r="P87" s="41">
        <v>29152</v>
      </c>
      <c r="Q87" s="41"/>
      <c r="R87" s="41"/>
      <c r="S87" s="41">
        <v>0</v>
      </c>
      <c r="T87" s="7">
        <f t="shared" si="27"/>
        <v>29152</v>
      </c>
      <c r="U87" s="43"/>
      <c r="V87" s="9"/>
      <c r="W87" s="7">
        <v>10493</v>
      </c>
      <c r="X87" s="43"/>
      <c r="Y87" s="9"/>
      <c r="Z87" s="9"/>
      <c r="AA87" s="9"/>
      <c r="AB87" s="9"/>
      <c r="AC87" s="9"/>
      <c r="AD87" s="41"/>
      <c r="AE87" s="9"/>
      <c r="AF87" s="9"/>
      <c r="AG87" s="9"/>
      <c r="AH87" s="9"/>
      <c r="AI87" s="9"/>
      <c r="AJ87" s="7">
        <v>49640</v>
      </c>
      <c r="AK87" s="43"/>
      <c r="AL87" s="7">
        <f t="shared" si="17"/>
        <v>0</v>
      </c>
      <c r="AM87" s="62"/>
      <c r="AN87" s="9"/>
      <c r="AO87" s="41"/>
      <c r="AP87" s="41"/>
      <c r="AQ87" s="9">
        <v>2317</v>
      </c>
      <c r="AR87" s="9">
        <v>51646</v>
      </c>
      <c r="AS87" s="9">
        <v>0</v>
      </c>
      <c r="AT87" s="9">
        <v>0</v>
      </c>
      <c r="AU87" s="41"/>
      <c r="AV87" s="41"/>
      <c r="AW87" s="7">
        <f t="shared" si="18"/>
        <v>53963</v>
      </c>
      <c r="AX87" s="43"/>
      <c r="AY87" s="41"/>
      <c r="AZ87" s="41"/>
      <c r="BA87" s="41"/>
      <c r="BB87" s="41"/>
      <c r="BC87" s="41"/>
      <c r="BD87" s="41"/>
      <c r="BE87" s="7">
        <f t="shared" si="19"/>
        <v>0</v>
      </c>
      <c r="BF87" s="41">
        <v>0</v>
      </c>
      <c r="BG87" s="41">
        <v>0</v>
      </c>
      <c r="BH87" s="41">
        <v>0</v>
      </c>
      <c r="BI87" s="41"/>
      <c r="BJ87" s="41"/>
      <c r="BK87" s="41"/>
      <c r="BL87" s="41"/>
      <c r="BM87" s="41"/>
      <c r="BN87" s="41">
        <v>6592</v>
      </c>
      <c r="BO87" s="41"/>
      <c r="BP87" s="9"/>
      <c r="BQ87" s="41"/>
      <c r="BR87" s="9"/>
      <c r="BS87" s="9">
        <v>18578</v>
      </c>
      <c r="BT87" s="41"/>
      <c r="BU87" s="7">
        <f t="shared" si="20"/>
        <v>25170</v>
      </c>
      <c r="BV87" s="43"/>
      <c r="BW87" s="41"/>
      <c r="BX87" s="9">
        <v>0</v>
      </c>
      <c r="BY87" s="41"/>
      <c r="BZ87" s="9">
        <v>0</v>
      </c>
      <c r="CA87" s="41"/>
      <c r="CB87" s="7">
        <f t="shared" si="21"/>
        <v>0</v>
      </c>
      <c r="CC87" s="43"/>
      <c r="CD87" s="41"/>
      <c r="CE87" s="41"/>
      <c r="CF87" s="41"/>
      <c r="CG87" s="7">
        <f t="shared" si="22"/>
        <v>0</v>
      </c>
      <c r="CH87" s="62"/>
      <c r="CI87" s="9"/>
      <c r="CJ87" s="41"/>
      <c r="CK87" s="41"/>
      <c r="CL87" s="41">
        <v>0</v>
      </c>
      <c r="CM87" s="41">
        <v>0</v>
      </c>
      <c r="CN87" s="9">
        <v>0</v>
      </c>
      <c r="CO87" s="7">
        <f t="shared" si="23"/>
        <v>0</v>
      </c>
      <c r="CP87" s="62"/>
      <c r="CQ87" s="41"/>
      <c r="CR87" s="41">
        <v>0</v>
      </c>
      <c r="CS87" s="7">
        <f t="shared" si="24"/>
        <v>0</v>
      </c>
      <c r="CT87" s="43">
        <v>7593</v>
      </c>
      <c r="CU87" s="7">
        <f t="shared" si="25"/>
        <v>7593</v>
      </c>
      <c r="CV87" s="10">
        <f t="shared" si="26"/>
        <v>222665</v>
      </c>
    </row>
    <row r="88" spans="1:100" x14ac:dyDescent="0.25">
      <c r="A88" s="348"/>
      <c r="B88" s="2" t="s">
        <v>103</v>
      </c>
      <c r="C88" s="40"/>
      <c r="D88" s="41"/>
      <c r="E88" s="43"/>
      <c r="F88" s="41"/>
      <c r="G88" s="42"/>
      <c r="H88" s="7">
        <f t="shared" si="16"/>
        <v>0</v>
      </c>
      <c r="I88" s="43"/>
      <c r="J88" s="41"/>
      <c r="K88" s="41"/>
      <c r="L88" s="41"/>
      <c r="M88" s="41"/>
      <c r="N88" s="41"/>
      <c r="O88" s="7">
        <v>44104</v>
      </c>
      <c r="P88" s="41">
        <v>27372</v>
      </c>
      <c r="Q88" s="41"/>
      <c r="R88" s="41"/>
      <c r="S88" s="41">
        <v>0</v>
      </c>
      <c r="T88" s="7">
        <f t="shared" si="27"/>
        <v>27372</v>
      </c>
      <c r="U88" s="43"/>
      <c r="V88" s="9"/>
      <c r="W88" s="7">
        <v>13023</v>
      </c>
      <c r="X88" s="43"/>
      <c r="Y88" s="9"/>
      <c r="Z88" s="9"/>
      <c r="AA88" s="9"/>
      <c r="AB88" s="9"/>
      <c r="AC88" s="9"/>
      <c r="AD88" s="41"/>
      <c r="AE88" s="9"/>
      <c r="AF88" s="9"/>
      <c r="AG88" s="9"/>
      <c r="AH88" s="9"/>
      <c r="AI88" s="9"/>
      <c r="AJ88" s="7">
        <v>83775</v>
      </c>
      <c r="AK88" s="43"/>
      <c r="AL88" s="7">
        <f t="shared" si="17"/>
        <v>0</v>
      </c>
      <c r="AM88" s="62"/>
      <c r="AN88" s="9"/>
      <c r="AO88" s="41"/>
      <c r="AP88" s="41"/>
      <c r="AQ88" s="9">
        <v>796</v>
      </c>
      <c r="AR88" s="9">
        <v>34896</v>
      </c>
      <c r="AS88" s="9">
        <v>0</v>
      </c>
      <c r="AT88" s="9">
        <v>0</v>
      </c>
      <c r="AU88" s="41"/>
      <c r="AV88" s="41"/>
      <c r="AW88" s="7">
        <f t="shared" si="18"/>
        <v>35692</v>
      </c>
      <c r="AX88" s="43"/>
      <c r="AY88" s="41"/>
      <c r="AZ88" s="41"/>
      <c r="BA88" s="41"/>
      <c r="BB88" s="41"/>
      <c r="BC88" s="41"/>
      <c r="BD88" s="41"/>
      <c r="BE88" s="7">
        <f t="shared" si="19"/>
        <v>0</v>
      </c>
      <c r="BF88" s="41">
        <v>0</v>
      </c>
      <c r="BG88" s="41">
        <v>0</v>
      </c>
      <c r="BH88" s="41">
        <v>0</v>
      </c>
      <c r="BI88" s="41"/>
      <c r="BJ88" s="41"/>
      <c r="BK88" s="41"/>
      <c r="BL88" s="41"/>
      <c r="BM88" s="41"/>
      <c r="BN88" s="41">
        <v>2782</v>
      </c>
      <c r="BO88" s="41"/>
      <c r="BP88" s="9"/>
      <c r="BQ88" s="41"/>
      <c r="BR88" s="9"/>
      <c r="BS88" s="9">
        <v>16983</v>
      </c>
      <c r="BT88" s="41"/>
      <c r="BU88" s="7">
        <f t="shared" si="20"/>
        <v>19765</v>
      </c>
      <c r="BV88" s="43"/>
      <c r="BW88" s="41"/>
      <c r="BX88" s="9">
        <v>0</v>
      </c>
      <c r="BY88" s="41"/>
      <c r="BZ88" s="9">
        <v>0</v>
      </c>
      <c r="CA88" s="41"/>
      <c r="CB88" s="7">
        <f t="shared" si="21"/>
        <v>0</v>
      </c>
      <c r="CC88" s="43"/>
      <c r="CD88" s="41"/>
      <c r="CE88" s="41"/>
      <c r="CF88" s="41"/>
      <c r="CG88" s="7">
        <f t="shared" si="22"/>
        <v>0</v>
      </c>
      <c r="CH88" s="62"/>
      <c r="CI88" s="9"/>
      <c r="CJ88" s="41"/>
      <c r="CK88" s="41"/>
      <c r="CL88" s="41">
        <v>0</v>
      </c>
      <c r="CM88" s="41">
        <v>0</v>
      </c>
      <c r="CN88" s="9">
        <v>0</v>
      </c>
      <c r="CO88" s="7">
        <f t="shared" si="23"/>
        <v>0</v>
      </c>
      <c r="CP88" s="62"/>
      <c r="CQ88" s="41"/>
      <c r="CR88" s="41">
        <v>0</v>
      </c>
      <c r="CS88" s="7">
        <f t="shared" si="24"/>
        <v>0</v>
      </c>
      <c r="CT88" s="43">
        <v>14564</v>
      </c>
      <c r="CU88" s="7">
        <f t="shared" si="25"/>
        <v>14564</v>
      </c>
      <c r="CV88" s="10">
        <f t="shared" si="26"/>
        <v>238295</v>
      </c>
    </row>
    <row r="89" spans="1:100" x14ac:dyDescent="0.25">
      <c r="A89" s="348"/>
      <c r="B89" s="2" t="s">
        <v>104</v>
      </c>
      <c r="C89" s="40"/>
      <c r="D89" s="41"/>
      <c r="E89" s="43"/>
      <c r="F89" s="41"/>
      <c r="G89" s="42"/>
      <c r="H89" s="7">
        <f t="shared" si="16"/>
        <v>0</v>
      </c>
      <c r="I89" s="43"/>
      <c r="J89" s="41"/>
      <c r="K89" s="41"/>
      <c r="L89" s="41"/>
      <c r="M89" s="41"/>
      <c r="N89" s="41"/>
      <c r="O89" s="7">
        <v>37423</v>
      </c>
      <c r="P89" s="41">
        <v>29231</v>
      </c>
      <c r="Q89" s="41"/>
      <c r="R89" s="41"/>
      <c r="S89" s="41">
        <v>0</v>
      </c>
      <c r="T89" s="7">
        <f t="shared" si="27"/>
        <v>29231</v>
      </c>
      <c r="U89" s="43"/>
      <c r="V89" s="9"/>
      <c r="W89" s="7">
        <v>10919</v>
      </c>
      <c r="X89" s="43"/>
      <c r="Y89" s="9"/>
      <c r="Z89" s="9"/>
      <c r="AA89" s="9"/>
      <c r="AB89" s="9"/>
      <c r="AC89" s="9"/>
      <c r="AD89" s="41"/>
      <c r="AE89" s="9"/>
      <c r="AF89" s="9"/>
      <c r="AG89" s="9"/>
      <c r="AH89" s="9"/>
      <c r="AI89" s="9"/>
      <c r="AJ89" s="7">
        <v>101103</v>
      </c>
      <c r="AK89" s="43"/>
      <c r="AL89" s="7">
        <f t="shared" si="17"/>
        <v>0</v>
      </c>
      <c r="AM89" s="62"/>
      <c r="AN89" s="9"/>
      <c r="AO89" s="41"/>
      <c r="AP89" s="41"/>
      <c r="AQ89" s="9">
        <v>3820</v>
      </c>
      <c r="AR89" s="9">
        <v>49618</v>
      </c>
      <c r="AS89" s="9">
        <v>0</v>
      </c>
      <c r="AT89" s="9">
        <v>0</v>
      </c>
      <c r="AU89" s="41"/>
      <c r="AV89" s="41"/>
      <c r="AW89" s="7">
        <f t="shared" si="18"/>
        <v>53438</v>
      </c>
      <c r="AX89" s="43"/>
      <c r="AY89" s="41"/>
      <c r="AZ89" s="41"/>
      <c r="BA89" s="41"/>
      <c r="BB89" s="41"/>
      <c r="BC89" s="41"/>
      <c r="BD89" s="41"/>
      <c r="BE89" s="7">
        <f t="shared" si="19"/>
        <v>0</v>
      </c>
      <c r="BF89" s="41">
        <v>0</v>
      </c>
      <c r="BG89" s="41">
        <v>0</v>
      </c>
      <c r="BH89" s="41">
        <v>0</v>
      </c>
      <c r="BI89" s="41"/>
      <c r="BJ89" s="41"/>
      <c r="BK89" s="41"/>
      <c r="BL89" s="41"/>
      <c r="BM89" s="41"/>
      <c r="BN89" s="41">
        <v>0</v>
      </c>
      <c r="BO89" s="41"/>
      <c r="BP89" s="9"/>
      <c r="BQ89" s="41"/>
      <c r="BR89" s="9"/>
      <c r="BS89" s="9">
        <v>17676</v>
      </c>
      <c r="BT89" s="41"/>
      <c r="BU89" s="7">
        <f t="shared" si="20"/>
        <v>17676</v>
      </c>
      <c r="BV89" s="43"/>
      <c r="BW89" s="41"/>
      <c r="BX89" s="9">
        <v>0</v>
      </c>
      <c r="BY89" s="41"/>
      <c r="BZ89" s="9">
        <v>0</v>
      </c>
      <c r="CA89" s="41"/>
      <c r="CB89" s="7">
        <f t="shared" si="21"/>
        <v>0</v>
      </c>
      <c r="CC89" s="43"/>
      <c r="CD89" s="41"/>
      <c r="CE89" s="41"/>
      <c r="CF89" s="41"/>
      <c r="CG89" s="7">
        <f t="shared" si="22"/>
        <v>0</v>
      </c>
      <c r="CH89" s="62"/>
      <c r="CI89" s="9"/>
      <c r="CJ89" s="41"/>
      <c r="CK89" s="41"/>
      <c r="CL89" s="41">
        <v>0</v>
      </c>
      <c r="CM89" s="41">
        <v>0</v>
      </c>
      <c r="CN89" s="9">
        <v>0</v>
      </c>
      <c r="CO89" s="7">
        <f t="shared" si="23"/>
        <v>0</v>
      </c>
      <c r="CP89" s="62"/>
      <c r="CQ89" s="41"/>
      <c r="CR89" s="41">
        <v>0</v>
      </c>
      <c r="CS89" s="7">
        <f t="shared" si="24"/>
        <v>0</v>
      </c>
      <c r="CT89" s="43">
        <v>15446</v>
      </c>
      <c r="CU89" s="7">
        <f t="shared" si="25"/>
        <v>15446</v>
      </c>
      <c r="CV89" s="10">
        <f t="shared" si="26"/>
        <v>265236</v>
      </c>
    </row>
    <row r="90" spans="1:100" x14ac:dyDescent="0.25">
      <c r="A90" s="348"/>
      <c r="B90" s="2" t="s">
        <v>105</v>
      </c>
      <c r="C90" s="40"/>
      <c r="D90" s="41"/>
      <c r="E90" s="43"/>
      <c r="F90" s="41"/>
      <c r="G90" s="42"/>
      <c r="H90" s="7">
        <f t="shared" si="16"/>
        <v>0</v>
      </c>
      <c r="I90" s="43"/>
      <c r="J90" s="41"/>
      <c r="K90" s="41"/>
      <c r="L90" s="41"/>
      <c r="M90" s="41"/>
      <c r="N90" s="41"/>
      <c r="O90" s="7">
        <v>37332</v>
      </c>
      <c r="P90" s="41">
        <v>22315</v>
      </c>
      <c r="Q90" s="41"/>
      <c r="R90" s="41"/>
      <c r="S90" s="41">
        <v>0</v>
      </c>
      <c r="T90" s="7">
        <f t="shared" si="27"/>
        <v>22315</v>
      </c>
      <c r="U90" s="43"/>
      <c r="V90" s="9"/>
      <c r="W90" s="7">
        <v>12097</v>
      </c>
      <c r="X90" s="43"/>
      <c r="Y90" s="9"/>
      <c r="Z90" s="9"/>
      <c r="AA90" s="9"/>
      <c r="AB90" s="9"/>
      <c r="AC90" s="9"/>
      <c r="AD90" s="41"/>
      <c r="AE90" s="9"/>
      <c r="AF90" s="9"/>
      <c r="AG90" s="9"/>
      <c r="AH90" s="9"/>
      <c r="AI90" s="9"/>
      <c r="AJ90" s="7">
        <v>122036</v>
      </c>
      <c r="AK90" s="43"/>
      <c r="AL90" s="7">
        <f t="shared" si="17"/>
        <v>0</v>
      </c>
      <c r="AM90" s="62"/>
      <c r="AN90" s="9"/>
      <c r="AO90" s="41"/>
      <c r="AP90" s="41"/>
      <c r="AQ90" s="9">
        <v>113</v>
      </c>
      <c r="AR90" s="9">
        <v>51062</v>
      </c>
      <c r="AS90" s="9">
        <v>0</v>
      </c>
      <c r="AT90" s="9">
        <v>0</v>
      </c>
      <c r="AU90" s="41"/>
      <c r="AV90" s="41"/>
      <c r="AW90" s="7">
        <f t="shared" si="18"/>
        <v>51175</v>
      </c>
      <c r="AX90" s="43"/>
      <c r="AY90" s="41"/>
      <c r="AZ90" s="41"/>
      <c r="BA90" s="41"/>
      <c r="BB90" s="41"/>
      <c r="BC90" s="41"/>
      <c r="BD90" s="41"/>
      <c r="BE90" s="7">
        <f t="shared" si="19"/>
        <v>0</v>
      </c>
      <c r="BF90" s="41">
        <v>0</v>
      </c>
      <c r="BG90" s="41">
        <v>0</v>
      </c>
      <c r="BH90" s="41">
        <v>0</v>
      </c>
      <c r="BI90" s="41"/>
      <c r="BJ90" s="41"/>
      <c r="BK90" s="41"/>
      <c r="BL90" s="41"/>
      <c r="BM90" s="41"/>
      <c r="BN90" s="41">
        <v>12769</v>
      </c>
      <c r="BO90" s="41"/>
      <c r="BP90" s="9"/>
      <c r="BQ90" s="41"/>
      <c r="BR90" s="9"/>
      <c r="BS90" s="9">
        <v>20201</v>
      </c>
      <c r="BT90" s="41"/>
      <c r="BU90" s="7">
        <f t="shared" si="20"/>
        <v>32970</v>
      </c>
      <c r="BV90" s="43"/>
      <c r="BW90" s="41"/>
      <c r="BX90" s="9">
        <v>0</v>
      </c>
      <c r="BY90" s="41"/>
      <c r="BZ90" s="9">
        <v>0</v>
      </c>
      <c r="CA90" s="41"/>
      <c r="CB90" s="7">
        <f t="shared" si="21"/>
        <v>0</v>
      </c>
      <c r="CC90" s="43"/>
      <c r="CD90" s="41"/>
      <c r="CE90" s="41"/>
      <c r="CF90" s="41"/>
      <c r="CG90" s="7">
        <f t="shared" si="22"/>
        <v>0</v>
      </c>
      <c r="CH90" s="62"/>
      <c r="CI90" s="9"/>
      <c r="CJ90" s="41"/>
      <c r="CK90" s="41"/>
      <c r="CL90" s="41">
        <v>0</v>
      </c>
      <c r="CM90" s="41">
        <v>0</v>
      </c>
      <c r="CN90" s="9">
        <v>0</v>
      </c>
      <c r="CO90" s="7">
        <f t="shared" si="23"/>
        <v>0</v>
      </c>
      <c r="CP90" s="62"/>
      <c r="CQ90" s="41"/>
      <c r="CR90" s="41">
        <v>0</v>
      </c>
      <c r="CS90" s="7">
        <f t="shared" si="24"/>
        <v>0</v>
      </c>
      <c r="CT90" s="43">
        <v>14908</v>
      </c>
      <c r="CU90" s="7">
        <f t="shared" si="25"/>
        <v>14908</v>
      </c>
      <c r="CV90" s="10">
        <f t="shared" si="26"/>
        <v>292833</v>
      </c>
    </row>
    <row r="91" spans="1:100" x14ac:dyDescent="0.25">
      <c r="A91" s="348"/>
      <c r="B91" s="2" t="s">
        <v>106</v>
      </c>
      <c r="C91" s="40"/>
      <c r="D91" s="41"/>
      <c r="E91" s="43"/>
      <c r="F91" s="41"/>
      <c r="G91" s="42"/>
      <c r="H91" s="7">
        <f t="shared" si="16"/>
        <v>0</v>
      </c>
      <c r="I91" s="43"/>
      <c r="J91" s="41"/>
      <c r="K91" s="41"/>
      <c r="L91" s="41"/>
      <c r="M91" s="41"/>
      <c r="N91" s="41"/>
      <c r="O91" s="7">
        <v>54680</v>
      </c>
      <c r="P91" s="41">
        <v>27588</v>
      </c>
      <c r="Q91" s="41"/>
      <c r="R91" s="41"/>
      <c r="S91" s="41">
        <v>0</v>
      </c>
      <c r="T91" s="7">
        <f t="shared" si="27"/>
        <v>27588</v>
      </c>
      <c r="U91" s="43"/>
      <c r="V91" s="9"/>
      <c r="W91" s="7">
        <v>10238</v>
      </c>
      <c r="X91" s="43"/>
      <c r="Y91" s="9"/>
      <c r="Z91" s="9"/>
      <c r="AA91" s="9"/>
      <c r="AB91" s="9"/>
      <c r="AC91" s="9"/>
      <c r="AD91" s="41"/>
      <c r="AE91" s="9"/>
      <c r="AF91" s="9"/>
      <c r="AG91" s="9"/>
      <c r="AH91" s="9"/>
      <c r="AI91" s="9"/>
      <c r="AJ91" s="7">
        <v>94930</v>
      </c>
      <c r="AK91" s="43"/>
      <c r="AL91" s="7">
        <f t="shared" si="17"/>
        <v>0</v>
      </c>
      <c r="AM91" s="62"/>
      <c r="AN91" s="9"/>
      <c r="AO91" s="41"/>
      <c r="AP91" s="41"/>
      <c r="AQ91" s="9">
        <v>1700</v>
      </c>
      <c r="AR91" s="9">
        <v>47138</v>
      </c>
      <c r="AS91" s="9">
        <v>0</v>
      </c>
      <c r="AT91" s="9">
        <v>0</v>
      </c>
      <c r="AU91" s="41"/>
      <c r="AV91" s="41"/>
      <c r="AW91" s="7">
        <f t="shared" si="18"/>
        <v>48838</v>
      </c>
      <c r="AX91" s="43"/>
      <c r="AY91" s="41"/>
      <c r="AZ91" s="41"/>
      <c r="BA91" s="41"/>
      <c r="BB91" s="41"/>
      <c r="BC91" s="41"/>
      <c r="BD91" s="41"/>
      <c r="BE91" s="7">
        <f t="shared" si="19"/>
        <v>0</v>
      </c>
      <c r="BF91" s="41">
        <v>0</v>
      </c>
      <c r="BG91" s="41">
        <v>0</v>
      </c>
      <c r="BH91" s="41">
        <v>0</v>
      </c>
      <c r="BI91" s="41"/>
      <c r="BJ91" s="41"/>
      <c r="BK91" s="41"/>
      <c r="BL91" s="41"/>
      <c r="BM91" s="41"/>
      <c r="BN91" s="41">
        <v>16820</v>
      </c>
      <c r="BO91" s="41"/>
      <c r="BP91" s="9"/>
      <c r="BQ91" s="41"/>
      <c r="BR91" s="9"/>
      <c r="BS91" s="9">
        <v>22328</v>
      </c>
      <c r="BT91" s="41"/>
      <c r="BU91" s="7">
        <f t="shared" si="20"/>
        <v>39148</v>
      </c>
      <c r="BV91" s="43"/>
      <c r="BW91" s="41"/>
      <c r="BX91" s="9">
        <v>0</v>
      </c>
      <c r="BY91" s="41"/>
      <c r="BZ91" s="9">
        <v>0</v>
      </c>
      <c r="CA91" s="41"/>
      <c r="CB91" s="7">
        <f t="shared" si="21"/>
        <v>0</v>
      </c>
      <c r="CC91" s="43"/>
      <c r="CD91" s="41"/>
      <c r="CE91" s="41"/>
      <c r="CF91" s="41"/>
      <c r="CG91" s="7">
        <f t="shared" si="22"/>
        <v>0</v>
      </c>
      <c r="CH91" s="62"/>
      <c r="CI91" s="9"/>
      <c r="CJ91" s="41"/>
      <c r="CK91" s="41"/>
      <c r="CL91" s="41">
        <v>0</v>
      </c>
      <c r="CM91" s="41">
        <v>0</v>
      </c>
      <c r="CN91" s="9">
        <v>0</v>
      </c>
      <c r="CO91" s="7">
        <f t="shared" si="23"/>
        <v>0</v>
      </c>
      <c r="CP91" s="62"/>
      <c r="CQ91" s="41"/>
      <c r="CR91" s="41">
        <v>0</v>
      </c>
      <c r="CS91" s="7">
        <f t="shared" si="24"/>
        <v>0</v>
      </c>
      <c r="CT91" s="43">
        <v>11547</v>
      </c>
      <c r="CU91" s="7">
        <f t="shared" si="25"/>
        <v>11547</v>
      </c>
      <c r="CV91" s="10">
        <f t="shared" si="26"/>
        <v>286969</v>
      </c>
    </row>
    <row r="92" spans="1:100" x14ac:dyDescent="0.25">
      <c r="A92" s="348"/>
      <c r="B92" s="2" t="s">
        <v>107</v>
      </c>
      <c r="C92" s="40"/>
      <c r="D92" s="41"/>
      <c r="E92" s="43"/>
      <c r="F92" s="41"/>
      <c r="G92" s="42"/>
      <c r="H92" s="7">
        <f t="shared" si="16"/>
        <v>0</v>
      </c>
      <c r="I92" s="43"/>
      <c r="J92" s="41"/>
      <c r="K92" s="41"/>
      <c r="L92" s="41"/>
      <c r="M92" s="41"/>
      <c r="N92" s="41"/>
      <c r="O92" s="7">
        <v>31658</v>
      </c>
      <c r="P92" s="41">
        <v>30377</v>
      </c>
      <c r="Q92" s="41"/>
      <c r="R92" s="41"/>
      <c r="S92" s="41">
        <v>0</v>
      </c>
      <c r="T92" s="7">
        <f t="shared" si="27"/>
        <v>30377</v>
      </c>
      <c r="U92" s="43"/>
      <c r="V92" s="9"/>
      <c r="W92" s="7">
        <v>12495</v>
      </c>
      <c r="X92" s="43"/>
      <c r="Y92" s="9"/>
      <c r="Z92" s="9"/>
      <c r="AA92" s="9"/>
      <c r="AB92" s="9"/>
      <c r="AC92" s="9"/>
      <c r="AD92" s="41"/>
      <c r="AE92" s="9"/>
      <c r="AF92" s="9"/>
      <c r="AG92" s="9"/>
      <c r="AH92" s="9"/>
      <c r="AI92" s="9"/>
      <c r="AJ92" s="7">
        <v>114058</v>
      </c>
      <c r="AK92" s="43"/>
      <c r="AL92" s="7">
        <f t="shared" si="17"/>
        <v>0</v>
      </c>
      <c r="AM92" s="62"/>
      <c r="AN92" s="9"/>
      <c r="AO92" s="41"/>
      <c r="AP92" s="41"/>
      <c r="AQ92" s="9">
        <v>0</v>
      </c>
      <c r="AR92" s="9">
        <v>47169</v>
      </c>
      <c r="AS92" s="9">
        <v>0</v>
      </c>
      <c r="AT92" s="9">
        <v>0</v>
      </c>
      <c r="AU92" s="41"/>
      <c r="AV92" s="41"/>
      <c r="AW92" s="7">
        <f t="shared" si="18"/>
        <v>47169</v>
      </c>
      <c r="AX92" s="43"/>
      <c r="AY92" s="41"/>
      <c r="AZ92" s="41"/>
      <c r="BA92" s="41"/>
      <c r="BB92" s="41"/>
      <c r="BC92" s="41"/>
      <c r="BD92" s="41"/>
      <c r="BE92" s="7">
        <f t="shared" si="19"/>
        <v>0</v>
      </c>
      <c r="BF92" s="41">
        <v>0</v>
      </c>
      <c r="BG92" s="41">
        <v>0</v>
      </c>
      <c r="BH92" s="41">
        <v>0</v>
      </c>
      <c r="BI92" s="41"/>
      <c r="BJ92" s="41"/>
      <c r="BK92" s="41"/>
      <c r="BL92" s="41"/>
      <c r="BM92" s="41"/>
      <c r="BN92" s="41">
        <v>19442</v>
      </c>
      <c r="BO92" s="41"/>
      <c r="BP92" s="9"/>
      <c r="BQ92" s="41"/>
      <c r="BR92" s="9"/>
      <c r="BS92" s="9">
        <v>31262</v>
      </c>
      <c r="BT92" s="41"/>
      <c r="BU92" s="7">
        <f t="shared" si="20"/>
        <v>50704</v>
      </c>
      <c r="BV92" s="43"/>
      <c r="BW92" s="41"/>
      <c r="BX92" s="9">
        <v>0</v>
      </c>
      <c r="BY92" s="41"/>
      <c r="BZ92" s="9">
        <v>0</v>
      </c>
      <c r="CA92" s="41"/>
      <c r="CB92" s="7">
        <f t="shared" si="21"/>
        <v>0</v>
      </c>
      <c r="CC92" s="43"/>
      <c r="CD92" s="41"/>
      <c r="CE92" s="41"/>
      <c r="CF92" s="41"/>
      <c r="CG92" s="7">
        <f t="shared" si="22"/>
        <v>0</v>
      </c>
      <c r="CH92" s="62"/>
      <c r="CI92" s="9"/>
      <c r="CJ92" s="41"/>
      <c r="CK92" s="41"/>
      <c r="CL92" s="41">
        <v>0</v>
      </c>
      <c r="CM92" s="41">
        <v>0</v>
      </c>
      <c r="CN92" s="9">
        <v>0</v>
      </c>
      <c r="CO92" s="7">
        <f t="shared" si="23"/>
        <v>0</v>
      </c>
      <c r="CP92" s="62"/>
      <c r="CQ92" s="41"/>
      <c r="CR92" s="41">
        <v>0</v>
      </c>
      <c r="CS92" s="7">
        <f t="shared" si="24"/>
        <v>0</v>
      </c>
      <c r="CT92" s="43">
        <v>12165</v>
      </c>
      <c r="CU92" s="7">
        <f t="shared" si="25"/>
        <v>12165</v>
      </c>
      <c r="CV92" s="10">
        <f t="shared" si="26"/>
        <v>298626</v>
      </c>
    </row>
    <row r="93" spans="1:100" x14ac:dyDescent="0.25">
      <c r="A93" s="348"/>
      <c r="B93" s="2" t="s">
        <v>108</v>
      </c>
      <c r="C93" s="40"/>
      <c r="D93" s="41"/>
      <c r="E93" s="43"/>
      <c r="F93" s="41"/>
      <c r="G93" s="42"/>
      <c r="H93" s="7">
        <f t="shared" si="16"/>
        <v>0</v>
      </c>
      <c r="I93" s="43"/>
      <c r="J93" s="41"/>
      <c r="K93" s="41"/>
      <c r="L93" s="41"/>
      <c r="M93" s="41"/>
      <c r="N93" s="41"/>
      <c r="O93" s="7">
        <v>41318</v>
      </c>
      <c r="P93" s="41">
        <v>29742</v>
      </c>
      <c r="Q93" s="41"/>
      <c r="R93" s="41"/>
      <c r="S93" s="41">
        <v>0</v>
      </c>
      <c r="T93" s="7">
        <f t="shared" si="27"/>
        <v>29742</v>
      </c>
      <c r="U93" s="43"/>
      <c r="V93" s="9"/>
      <c r="W93" s="7">
        <v>11565</v>
      </c>
      <c r="X93" s="43"/>
      <c r="Y93" s="9"/>
      <c r="Z93" s="9"/>
      <c r="AA93" s="9"/>
      <c r="AB93" s="9"/>
      <c r="AC93" s="9"/>
      <c r="AD93" s="41"/>
      <c r="AE93" s="9"/>
      <c r="AF93" s="9"/>
      <c r="AG93" s="9"/>
      <c r="AH93" s="9"/>
      <c r="AI93" s="9"/>
      <c r="AJ93" s="7">
        <v>88112</v>
      </c>
      <c r="AK93" s="43"/>
      <c r="AL93" s="7">
        <f t="shared" si="17"/>
        <v>0</v>
      </c>
      <c r="AM93" s="62"/>
      <c r="AN93" s="9"/>
      <c r="AO93" s="41"/>
      <c r="AP93" s="41"/>
      <c r="AQ93" s="9">
        <v>90</v>
      </c>
      <c r="AR93" s="9">
        <v>49307</v>
      </c>
      <c r="AS93" s="9">
        <v>0</v>
      </c>
      <c r="AT93" s="9">
        <v>0</v>
      </c>
      <c r="AU93" s="41"/>
      <c r="AV93" s="41"/>
      <c r="AW93" s="7">
        <f t="shared" si="18"/>
        <v>49397</v>
      </c>
      <c r="AX93" s="43"/>
      <c r="AY93" s="41"/>
      <c r="AZ93" s="41"/>
      <c r="BA93" s="41"/>
      <c r="BB93" s="41"/>
      <c r="BC93" s="41"/>
      <c r="BD93" s="41"/>
      <c r="BE93" s="7">
        <f t="shared" si="19"/>
        <v>0</v>
      </c>
      <c r="BF93" s="41">
        <v>0</v>
      </c>
      <c r="BG93" s="41">
        <v>0</v>
      </c>
      <c r="BH93" s="41">
        <v>0</v>
      </c>
      <c r="BI93" s="41"/>
      <c r="BJ93" s="41"/>
      <c r="BK93" s="41"/>
      <c r="BL93" s="41"/>
      <c r="BM93" s="41"/>
      <c r="BN93" s="41">
        <v>21556</v>
      </c>
      <c r="BO93" s="41"/>
      <c r="BP93" s="9"/>
      <c r="BQ93" s="41"/>
      <c r="BR93" s="9"/>
      <c r="BS93" s="9">
        <v>27259</v>
      </c>
      <c r="BT93" s="41"/>
      <c r="BU93" s="7">
        <f t="shared" si="20"/>
        <v>48815</v>
      </c>
      <c r="BV93" s="43"/>
      <c r="BW93" s="41"/>
      <c r="BX93" s="9">
        <v>0</v>
      </c>
      <c r="BY93" s="41"/>
      <c r="BZ93" s="9">
        <v>0</v>
      </c>
      <c r="CA93" s="41"/>
      <c r="CB93" s="7">
        <f t="shared" si="21"/>
        <v>0</v>
      </c>
      <c r="CC93" s="43"/>
      <c r="CD93" s="41"/>
      <c r="CE93" s="41"/>
      <c r="CF93" s="41"/>
      <c r="CG93" s="7">
        <f t="shared" si="22"/>
        <v>0</v>
      </c>
      <c r="CH93" s="62"/>
      <c r="CI93" s="9"/>
      <c r="CJ93" s="41"/>
      <c r="CK93" s="41"/>
      <c r="CL93" s="41">
        <v>0</v>
      </c>
      <c r="CM93" s="41">
        <v>0</v>
      </c>
      <c r="CN93" s="9">
        <v>0</v>
      </c>
      <c r="CO93" s="7">
        <f t="shared" si="23"/>
        <v>0</v>
      </c>
      <c r="CP93" s="62"/>
      <c r="CQ93" s="41"/>
      <c r="CR93" s="41">
        <v>0</v>
      </c>
      <c r="CS93" s="7">
        <f t="shared" si="24"/>
        <v>0</v>
      </c>
      <c r="CT93" s="43">
        <v>10686</v>
      </c>
      <c r="CU93" s="7">
        <f t="shared" si="25"/>
        <v>10686</v>
      </c>
      <c r="CV93" s="10">
        <f t="shared" si="26"/>
        <v>279635</v>
      </c>
    </row>
    <row r="94" spans="1:100" x14ac:dyDescent="0.25">
      <c r="A94" s="348"/>
      <c r="B94" s="2" t="s">
        <v>109</v>
      </c>
      <c r="C94" s="40"/>
      <c r="D94" s="41"/>
      <c r="E94" s="43"/>
      <c r="F94" s="41"/>
      <c r="G94" s="42"/>
      <c r="H94" s="7">
        <f t="shared" si="16"/>
        <v>0</v>
      </c>
      <c r="I94" s="43"/>
      <c r="J94" s="41"/>
      <c r="K94" s="41"/>
      <c r="L94" s="41"/>
      <c r="M94" s="41"/>
      <c r="N94" s="41"/>
      <c r="O94" s="7">
        <v>39007</v>
      </c>
      <c r="P94" s="41">
        <v>31960</v>
      </c>
      <c r="Q94" s="41"/>
      <c r="R94" s="41"/>
      <c r="S94" s="41">
        <v>0</v>
      </c>
      <c r="T94" s="7">
        <f t="shared" si="27"/>
        <v>31960</v>
      </c>
      <c r="U94" s="43"/>
      <c r="V94" s="9"/>
      <c r="W94" s="7">
        <v>13010</v>
      </c>
      <c r="X94" s="43"/>
      <c r="Y94" s="9"/>
      <c r="Z94" s="9"/>
      <c r="AA94" s="9"/>
      <c r="AB94" s="9"/>
      <c r="AC94" s="9"/>
      <c r="AD94" s="41"/>
      <c r="AE94" s="9"/>
      <c r="AF94" s="9"/>
      <c r="AG94" s="9"/>
      <c r="AH94" s="9"/>
      <c r="AI94" s="9"/>
      <c r="AJ94" s="7">
        <v>91389</v>
      </c>
      <c r="AK94" s="43"/>
      <c r="AL94" s="7">
        <f t="shared" si="17"/>
        <v>0</v>
      </c>
      <c r="AM94" s="62"/>
      <c r="AN94" s="9"/>
      <c r="AO94" s="41"/>
      <c r="AP94" s="41"/>
      <c r="AQ94" s="9">
        <v>1671</v>
      </c>
      <c r="AR94" s="9">
        <v>56072</v>
      </c>
      <c r="AS94" s="9">
        <v>0</v>
      </c>
      <c r="AT94" s="9">
        <v>0</v>
      </c>
      <c r="AU94" s="41"/>
      <c r="AV94" s="41"/>
      <c r="AW94" s="7">
        <f t="shared" si="18"/>
        <v>57743</v>
      </c>
      <c r="AX94" s="43"/>
      <c r="AY94" s="41"/>
      <c r="AZ94" s="41"/>
      <c r="BA94" s="41"/>
      <c r="BB94" s="41"/>
      <c r="BC94" s="41"/>
      <c r="BD94" s="41"/>
      <c r="BE94" s="7">
        <f t="shared" si="19"/>
        <v>0</v>
      </c>
      <c r="BF94" s="41">
        <v>0</v>
      </c>
      <c r="BG94" s="41">
        <v>0</v>
      </c>
      <c r="BH94" s="41">
        <v>0</v>
      </c>
      <c r="BI94" s="41"/>
      <c r="BJ94" s="41"/>
      <c r="BK94" s="41"/>
      <c r="BL94" s="41"/>
      <c r="BM94" s="41"/>
      <c r="BN94" s="41">
        <v>22646</v>
      </c>
      <c r="BO94" s="41"/>
      <c r="BP94" s="9"/>
      <c r="BQ94" s="41"/>
      <c r="BR94" s="9"/>
      <c r="BS94" s="9">
        <v>25829</v>
      </c>
      <c r="BT94" s="41"/>
      <c r="BU94" s="7">
        <f t="shared" si="20"/>
        <v>48475</v>
      </c>
      <c r="BV94" s="43"/>
      <c r="BW94" s="41"/>
      <c r="BX94" s="9">
        <v>0</v>
      </c>
      <c r="BY94" s="41"/>
      <c r="BZ94" s="9">
        <v>0</v>
      </c>
      <c r="CA94" s="41"/>
      <c r="CB94" s="7">
        <f t="shared" si="21"/>
        <v>0</v>
      </c>
      <c r="CC94" s="43"/>
      <c r="CD94" s="41"/>
      <c r="CE94" s="41"/>
      <c r="CF94" s="41"/>
      <c r="CG94" s="7">
        <f t="shared" si="22"/>
        <v>0</v>
      </c>
      <c r="CH94" s="62"/>
      <c r="CI94" s="9"/>
      <c r="CJ94" s="41"/>
      <c r="CK94" s="41"/>
      <c r="CL94" s="41">
        <v>0</v>
      </c>
      <c r="CM94" s="41">
        <v>0</v>
      </c>
      <c r="CN94" s="9">
        <v>0</v>
      </c>
      <c r="CO94" s="7">
        <f t="shared" si="23"/>
        <v>0</v>
      </c>
      <c r="CP94" s="62"/>
      <c r="CQ94" s="41"/>
      <c r="CR94" s="41">
        <v>0</v>
      </c>
      <c r="CS94" s="7">
        <f t="shared" si="24"/>
        <v>0</v>
      </c>
      <c r="CT94" s="43">
        <v>12375</v>
      </c>
      <c r="CU94" s="7">
        <f t="shared" si="25"/>
        <v>12375</v>
      </c>
      <c r="CV94" s="10">
        <f t="shared" si="26"/>
        <v>293959</v>
      </c>
    </row>
    <row r="95" spans="1:100" x14ac:dyDescent="0.25">
      <c r="A95" s="348"/>
      <c r="B95" s="2" t="s">
        <v>110</v>
      </c>
      <c r="C95" s="40"/>
      <c r="D95" s="41"/>
      <c r="E95" s="43"/>
      <c r="F95" s="41"/>
      <c r="G95" s="42"/>
      <c r="H95" s="7">
        <f t="shared" si="16"/>
        <v>0</v>
      </c>
      <c r="I95" s="43"/>
      <c r="J95" s="41"/>
      <c r="K95" s="41"/>
      <c r="L95" s="41"/>
      <c r="M95" s="41"/>
      <c r="N95" s="41"/>
      <c r="O95" s="7">
        <v>46529</v>
      </c>
      <c r="P95" s="41">
        <v>29850</v>
      </c>
      <c r="Q95" s="41"/>
      <c r="R95" s="41"/>
      <c r="S95" s="41">
        <v>0</v>
      </c>
      <c r="T95" s="7">
        <f t="shared" si="27"/>
        <v>29850</v>
      </c>
      <c r="U95" s="43"/>
      <c r="V95" s="9"/>
      <c r="W95" s="7">
        <v>11438</v>
      </c>
      <c r="X95" s="43"/>
      <c r="Y95" s="9"/>
      <c r="Z95" s="9"/>
      <c r="AA95" s="9"/>
      <c r="AB95" s="9"/>
      <c r="AC95" s="9"/>
      <c r="AD95" s="41"/>
      <c r="AE95" s="9"/>
      <c r="AF95" s="9"/>
      <c r="AG95" s="9"/>
      <c r="AH95" s="9"/>
      <c r="AI95" s="9"/>
      <c r="AJ95" s="7">
        <v>70742</v>
      </c>
      <c r="AK95" s="43"/>
      <c r="AL95" s="7">
        <f t="shared" si="17"/>
        <v>0</v>
      </c>
      <c r="AM95" s="62"/>
      <c r="AN95" s="9"/>
      <c r="AO95" s="41"/>
      <c r="AP95" s="41"/>
      <c r="AQ95" s="9">
        <v>1772</v>
      </c>
      <c r="AR95" s="9">
        <v>57226</v>
      </c>
      <c r="AS95" s="9">
        <v>0</v>
      </c>
      <c r="AT95" s="9">
        <v>0</v>
      </c>
      <c r="AU95" s="41"/>
      <c r="AV95" s="41"/>
      <c r="AW95" s="7">
        <f t="shared" si="18"/>
        <v>58998</v>
      </c>
      <c r="AX95" s="43"/>
      <c r="AY95" s="41"/>
      <c r="AZ95" s="41"/>
      <c r="BA95" s="41"/>
      <c r="BB95" s="41"/>
      <c r="BC95" s="41"/>
      <c r="BD95" s="41"/>
      <c r="BE95" s="7">
        <f t="shared" si="19"/>
        <v>0</v>
      </c>
      <c r="BF95" s="41">
        <v>0</v>
      </c>
      <c r="BG95" s="41">
        <v>0</v>
      </c>
      <c r="BH95" s="41">
        <v>0</v>
      </c>
      <c r="BI95" s="41"/>
      <c r="BJ95" s="41"/>
      <c r="BK95" s="41"/>
      <c r="BL95" s="41"/>
      <c r="BM95" s="41"/>
      <c r="BN95" s="41">
        <v>24314</v>
      </c>
      <c r="BO95" s="41"/>
      <c r="BP95" s="9"/>
      <c r="BQ95" s="41"/>
      <c r="BR95" s="9"/>
      <c r="BS95" s="9">
        <v>26644</v>
      </c>
      <c r="BT95" s="41"/>
      <c r="BU95" s="7">
        <f t="shared" si="20"/>
        <v>50958</v>
      </c>
      <c r="BV95" s="43"/>
      <c r="BW95" s="41"/>
      <c r="BX95" s="9">
        <v>0</v>
      </c>
      <c r="BY95" s="41"/>
      <c r="BZ95" s="9">
        <v>0</v>
      </c>
      <c r="CA95" s="41"/>
      <c r="CB95" s="7">
        <f t="shared" si="21"/>
        <v>0</v>
      </c>
      <c r="CC95" s="43"/>
      <c r="CD95" s="41"/>
      <c r="CE95" s="41"/>
      <c r="CF95" s="41"/>
      <c r="CG95" s="7">
        <f t="shared" si="22"/>
        <v>0</v>
      </c>
      <c r="CH95" s="62"/>
      <c r="CI95" s="9"/>
      <c r="CJ95" s="41"/>
      <c r="CK95" s="41"/>
      <c r="CL95" s="41">
        <v>0</v>
      </c>
      <c r="CM95" s="41">
        <v>0</v>
      </c>
      <c r="CN95" s="9">
        <v>0</v>
      </c>
      <c r="CO95" s="7">
        <f t="shared" si="23"/>
        <v>0</v>
      </c>
      <c r="CP95" s="62"/>
      <c r="CQ95" s="41"/>
      <c r="CR95" s="41">
        <v>0</v>
      </c>
      <c r="CS95" s="7">
        <f t="shared" si="24"/>
        <v>0</v>
      </c>
      <c r="CT95" s="43">
        <v>9564</v>
      </c>
      <c r="CU95" s="7">
        <f t="shared" si="25"/>
        <v>9564</v>
      </c>
      <c r="CV95" s="10">
        <f t="shared" si="26"/>
        <v>278079</v>
      </c>
    </row>
    <row r="96" spans="1:100" x14ac:dyDescent="0.25">
      <c r="A96" s="348"/>
      <c r="B96" s="2" t="s">
        <v>111</v>
      </c>
      <c r="C96" s="40"/>
      <c r="D96" s="41"/>
      <c r="E96" s="43"/>
      <c r="F96" s="41"/>
      <c r="G96" s="42"/>
      <c r="H96" s="7">
        <f t="shared" si="16"/>
        <v>0</v>
      </c>
      <c r="I96" s="43"/>
      <c r="J96" s="41"/>
      <c r="K96" s="41"/>
      <c r="L96" s="41"/>
      <c r="M96" s="41"/>
      <c r="N96" s="41"/>
      <c r="O96" s="7">
        <v>38589</v>
      </c>
      <c r="P96" s="41">
        <v>31101</v>
      </c>
      <c r="Q96" s="41"/>
      <c r="R96" s="41"/>
      <c r="S96" s="41">
        <v>0</v>
      </c>
      <c r="T96" s="7">
        <f t="shared" si="27"/>
        <v>31101</v>
      </c>
      <c r="U96" s="43"/>
      <c r="V96" s="9"/>
      <c r="W96" s="7">
        <v>8855</v>
      </c>
      <c r="X96" s="43"/>
      <c r="Y96" s="9"/>
      <c r="Z96" s="9"/>
      <c r="AA96" s="9"/>
      <c r="AB96" s="9"/>
      <c r="AC96" s="9"/>
      <c r="AD96" s="41"/>
      <c r="AE96" s="9"/>
      <c r="AF96" s="9"/>
      <c r="AG96" s="9"/>
      <c r="AH96" s="9"/>
      <c r="AI96" s="9"/>
      <c r="AJ96" s="7">
        <v>45779</v>
      </c>
      <c r="AK96" s="43"/>
      <c r="AL96" s="7">
        <f t="shared" si="17"/>
        <v>0</v>
      </c>
      <c r="AM96" s="62"/>
      <c r="AN96" s="9"/>
      <c r="AO96" s="41"/>
      <c r="AP96" s="41"/>
      <c r="AQ96" s="9">
        <v>612</v>
      </c>
      <c r="AR96" s="9">
        <v>45798</v>
      </c>
      <c r="AS96" s="9">
        <v>0</v>
      </c>
      <c r="AT96" s="9">
        <v>0</v>
      </c>
      <c r="AU96" s="41"/>
      <c r="AV96" s="41"/>
      <c r="AW96" s="7">
        <f t="shared" si="18"/>
        <v>46410</v>
      </c>
      <c r="AX96" s="43"/>
      <c r="AY96" s="41"/>
      <c r="AZ96" s="41"/>
      <c r="BA96" s="41"/>
      <c r="BB96" s="41"/>
      <c r="BC96" s="41"/>
      <c r="BD96" s="41"/>
      <c r="BE96" s="7">
        <f t="shared" si="19"/>
        <v>0</v>
      </c>
      <c r="BF96" s="41">
        <v>0</v>
      </c>
      <c r="BG96" s="41">
        <v>0</v>
      </c>
      <c r="BH96" s="41">
        <v>0</v>
      </c>
      <c r="BI96" s="41"/>
      <c r="BJ96" s="41"/>
      <c r="BK96" s="41"/>
      <c r="BL96" s="41"/>
      <c r="BM96" s="41"/>
      <c r="BN96" s="41">
        <v>21614</v>
      </c>
      <c r="BO96" s="41"/>
      <c r="BP96" s="9"/>
      <c r="BQ96" s="41"/>
      <c r="BR96" s="9"/>
      <c r="BS96" s="9">
        <v>26170</v>
      </c>
      <c r="BT96" s="41"/>
      <c r="BU96" s="7">
        <f t="shared" si="20"/>
        <v>47784</v>
      </c>
      <c r="BV96" s="43"/>
      <c r="BW96" s="41"/>
      <c r="BX96" s="9">
        <v>0</v>
      </c>
      <c r="BY96" s="41"/>
      <c r="BZ96" s="9">
        <v>0</v>
      </c>
      <c r="CA96" s="41"/>
      <c r="CB96" s="7">
        <f t="shared" si="21"/>
        <v>0</v>
      </c>
      <c r="CC96" s="43"/>
      <c r="CD96" s="41"/>
      <c r="CE96" s="41"/>
      <c r="CF96" s="41"/>
      <c r="CG96" s="7">
        <f t="shared" si="22"/>
        <v>0</v>
      </c>
      <c r="CH96" s="62"/>
      <c r="CI96" s="9"/>
      <c r="CJ96" s="41"/>
      <c r="CK96" s="41"/>
      <c r="CL96" s="41">
        <v>0</v>
      </c>
      <c r="CM96" s="41">
        <v>0</v>
      </c>
      <c r="CN96" s="9">
        <v>0</v>
      </c>
      <c r="CO96" s="7">
        <f t="shared" si="23"/>
        <v>0</v>
      </c>
      <c r="CP96" s="62"/>
      <c r="CQ96" s="41"/>
      <c r="CR96" s="41">
        <v>0</v>
      </c>
      <c r="CS96" s="7">
        <f t="shared" si="24"/>
        <v>0</v>
      </c>
      <c r="CT96" s="43">
        <v>11536</v>
      </c>
      <c r="CU96" s="7">
        <f t="shared" si="25"/>
        <v>11536</v>
      </c>
      <c r="CV96" s="10">
        <f t="shared" si="26"/>
        <v>230054</v>
      </c>
    </row>
    <row r="97" spans="1:102" ht="15.75" thickBot="1" x14ac:dyDescent="0.3">
      <c r="A97" s="349"/>
      <c r="B97" s="3" t="s">
        <v>112</v>
      </c>
      <c r="C97" s="44"/>
      <c r="D97" s="45"/>
      <c r="E97" s="47"/>
      <c r="F97" s="45"/>
      <c r="G97" s="46"/>
      <c r="H97" s="11">
        <f t="shared" si="16"/>
        <v>0</v>
      </c>
      <c r="I97" s="47"/>
      <c r="J97" s="45"/>
      <c r="K97" s="45"/>
      <c r="L97" s="45"/>
      <c r="M97" s="45"/>
      <c r="N97" s="45"/>
      <c r="O97" s="11">
        <v>26504</v>
      </c>
      <c r="P97" s="45">
        <v>28022</v>
      </c>
      <c r="Q97" s="45"/>
      <c r="R97" s="45"/>
      <c r="S97" s="45">
        <v>0</v>
      </c>
      <c r="T97" s="11">
        <f t="shared" si="27"/>
        <v>28022</v>
      </c>
      <c r="U97" s="47"/>
      <c r="V97" s="13"/>
      <c r="W97" s="11">
        <v>9369</v>
      </c>
      <c r="X97" s="47"/>
      <c r="Y97" s="13"/>
      <c r="Z97" s="13"/>
      <c r="AA97" s="13"/>
      <c r="AB97" s="13"/>
      <c r="AC97" s="13"/>
      <c r="AD97" s="45"/>
      <c r="AE97" s="13"/>
      <c r="AF97" s="13"/>
      <c r="AG97" s="13"/>
      <c r="AH97" s="13"/>
      <c r="AI97" s="13"/>
      <c r="AJ97" s="11">
        <v>60443</v>
      </c>
      <c r="AK97" s="47"/>
      <c r="AL97" s="11">
        <f t="shared" si="17"/>
        <v>0</v>
      </c>
      <c r="AM97" s="63"/>
      <c r="AN97" s="13"/>
      <c r="AO97" s="45"/>
      <c r="AP97" s="45"/>
      <c r="AQ97" s="13">
        <v>615</v>
      </c>
      <c r="AR97" s="13">
        <v>65867</v>
      </c>
      <c r="AS97" s="13">
        <v>0</v>
      </c>
      <c r="AT97" s="13">
        <v>0</v>
      </c>
      <c r="AU97" s="45"/>
      <c r="AV97" s="45"/>
      <c r="AW97" s="11">
        <f t="shared" si="18"/>
        <v>66482</v>
      </c>
      <c r="AX97" s="47"/>
      <c r="AY97" s="45"/>
      <c r="AZ97" s="45"/>
      <c r="BA97" s="45"/>
      <c r="BB97" s="45"/>
      <c r="BC97" s="45"/>
      <c r="BD97" s="45"/>
      <c r="BE97" s="11">
        <f t="shared" si="19"/>
        <v>0</v>
      </c>
      <c r="BF97" s="45">
        <v>0</v>
      </c>
      <c r="BG97" s="45">
        <v>0</v>
      </c>
      <c r="BH97" s="45">
        <v>0</v>
      </c>
      <c r="BI97" s="45"/>
      <c r="BJ97" s="45"/>
      <c r="BK97" s="45"/>
      <c r="BL97" s="45"/>
      <c r="BM97" s="45"/>
      <c r="BN97" s="45">
        <v>26138</v>
      </c>
      <c r="BO97" s="45"/>
      <c r="BP97" s="13"/>
      <c r="BQ97" s="45"/>
      <c r="BR97" s="13"/>
      <c r="BS97" s="13">
        <v>20031</v>
      </c>
      <c r="BT97" s="45"/>
      <c r="BU97" s="11">
        <f t="shared" si="20"/>
        <v>46169</v>
      </c>
      <c r="BV97" s="47"/>
      <c r="BW97" s="45"/>
      <c r="BX97" s="13">
        <v>0</v>
      </c>
      <c r="BY97" s="45"/>
      <c r="BZ97" s="13">
        <v>0</v>
      </c>
      <c r="CA97" s="45"/>
      <c r="CB97" s="11">
        <f t="shared" si="21"/>
        <v>0</v>
      </c>
      <c r="CC97" s="47"/>
      <c r="CD97" s="45"/>
      <c r="CE97" s="45"/>
      <c r="CF97" s="45"/>
      <c r="CG97" s="11">
        <f t="shared" si="22"/>
        <v>0</v>
      </c>
      <c r="CH97" s="63"/>
      <c r="CI97" s="13"/>
      <c r="CJ97" s="45"/>
      <c r="CK97" s="45"/>
      <c r="CL97" s="45">
        <v>0</v>
      </c>
      <c r="CM97" s="45">
        <v>0</v>
      </c>
      <c r="CN97" s="13">
        <v>0</v>
      </c>
      <c r="CO97" s="11">
        <f t="shared" si="23"/>
        <v>0</v>
      </c>
      <c r="CP97" s="63"/>
      <c r="CQ97" s="45"/>
      <c r="CR97" s="45">
        <v>0</v>
      </c>
      <c r="CS97" s="11">
        <f t="shared" si="24"/>
        <v>0</v>
      </c>
      <c r="CT97" s="47">
        <v>14615</v>
      </c>
      <c r="CU97" s="11">
        <f t="shared" si="25"/>
        <v>14615</v>
      </c>
      <c r="CV97" s="15">
        <f t="shared" si="26"/>
        <v>251604</v>
      </c>
    </row>
    <row r="98" spans="1:102" x14ac:dyDescent="0.25">
      <c r="A98" s="347" t="s">
        <v>121</v>
      </c>
      <c r="B98" s="33" t="s">
        <v>101</v>
      </c>
      <c r="C98" s="34"/>
      <c r="D98" s="35"/>
      <c r="E98" s="52"/>
      <c r="F98" s="35"/>
      <c r="G98" s="36"/>
      <c r="H98" s="20">
        <f t="shared" si="16"/>
        <v>0</v>
      </c>
      <c r="I98" s="52"/>
      <c r="J98" s="35"/>
      <c r="K98" s="35"/>
      <c r="L98" s="35"/>
      <c r="M98" s="35"/>
      <c r="N98" s="35"/>
      <c r="O98" s="20">
        <v>21274</v>
      </c>
      <c r="P98" s="35">
        <v>28034</v>
      </c>
      <c r="Q98" s="35"/>
      <c r="R98" s="35"/>
      <c r="S98" s="35">
        <v>0</v>
      </c>
      <c r="T98" s="20">
        <f t="shared" si="27"/>
        <v>28034</v>
      </c>
      <c r="U98" s="52"/>
      <c r="V98" s="22"/>
      <c r="W98" s="20">
        <v>9129</v>
      </c>
      <c r="X98" s="52"/>
      <c r="Y98" s="22"/>
      <c r="Z98" s="22"/>
      <c r="AA98" s="22"/>
      <c r="AB98" s="22"/>
      <c r="AC98" s="22"/>
      <c r="AD98" s="35"/>
      <c r="AE98" s="22"/>
      <c r="AF98" s="22"/>
      <c r="AG98" s="22"/>
      <c r="AH98" s="22"/>
      <c r="AI98" s="22"/>
      <c r="AJ98" s="20">
        <v>73452</v>
      </c>
      <c r="AK98" s="52"/>
      <c r="AL98" s="20">
        <f t="shared" si="17"/>
        <v>0</v>
      </c>
      <c r="AM98" s="61"/>
      <c r="AN98" s="22"/>
      <c r="AO98" s="35"/>
      <c r="AP98" s="35"/>
      <c r="AQ98" s="22">
        <v>3505</v>
      </c>
      <c r="AR98" s="22">
        <v>60022</v>
      </c>
      <c r="AS98" s="22">
        <v>0</v>
      </c>
      <c r="AT98" s="22">
        <v>0</v>
      </c>
      <c r="AU98" s="35"/>
      <c r="AV98" s="35"/>
      <c r="AW98" s="20">
        <f t="shared" si="18"/>
        <v>63527</v>
      </c>
      <c r="AX98" s="52"/>
      <c r="AY98" s="35"/>
      <c r="AZ98" s="35"/>
      <c r="BA98" s="35"/>
      <c r="BB98" s="35"/>
      <c r="BC98" s="35"/>
      <c r="BD98" s="35"/>
      <c r="BE98" s="20">
        <f t="shared" si="19"/>
        <v>0</v>
      </c>
      <c r="BF98" s="35">
        <v>0</v>
      </c>
      <c r="BG98" s="35">
        <v>0</v>
      </c>
      <c r="BH98" s="35">
        <v>0</v>
      </c>
      <c r="BI98" s="35"/>
      <c r="BJ98" s="35"/>
      <c r="BK98" s="35"/>
      <c r="BL98" s="35"/>
      <c r="BM98" s="35"/>
      <c r="BN98" s="35">
        <v>28848</v>
      </c>
      <c r="BO98" s="35"/>
      <c r="BP98" s="22"/>
      <c r="BQ98" s="35"/>
      <c r="BR98" s="22"/>
      <c r="BS98" s="22">
        <v>18203</v>
      </c>
      <c r="BT98" s="35"/>
      <c r="BU98" s="20">
        <f t="shared" si="20"/>
        <v>47051</v>
      </c>
      <c r="BV98" s="52"/>
      <c r="BW98" s="35"/>
      <c r="BX98" s="22">
        <v>0</v>
      </c>
      <c r="BY98" s="35"/>
      <c r="BZ98" s="22">
        <v>0</v>
      </c>
      <c r="CA98" s="35"/>
      <c r="CB98" s="20">
        <f t="shared" si="21"/>
        <v>0</v>
      </c>
      <c r="CC98" s="52"/>
      <c r="CD98" s="35"/>
      <c r="CE98" s="35"/>
      <c r="CF98" s="35"/>
      <c r="CG98" s="20">
        <f t="shared" si="22"/>
        <v>0</v>
      </c>
      <c r="CH98" s="61"/>
      <c r="CI98" s="22"/>
      <c r="CJ98" s="35"/>
      <c r="CK98" s="35"/>
      <c r="CL98" s="35">
        <v>0</v>
      </c>
      <c r="CM98" s="35">
        <v>0</v>
      </c>
      <c r="CN98" s="22">
        <v>0</v>
      </c>
      <c r="CO98" s="20">
        <f t="shared" si="23"/>
        <v>0</v>
      </c>
      <c r="CP98" s="61"/>
      <c r="CQ98" s="35"/>
      <c r="CR98" s="35">
        <v>0</v>
      </c>
      <c r="CS98" s="20">
        <f t="shared" si="24"/>
        <v>0</v>
      </c>
      <c r="CT98" s="52">
        <v>18607</v>
      </c>
      <c r="CU98" s="20">
        <f t="shared" si="25"/>
        <v>18607</v>
      </c>
      <c r="CV98" s="23">
        <f t="shared" si="26"/>
        <v>261074</v>
      </c>
    </row>
    <row r="99" spans="1:102" x14ac:dyDescent="0.25">
      <c r="A99" s="348"/>
      <c r="B99" s="2" t="s">
        <v>102</v>
      </c>
      <c r="C99" s="40"/>
      <c r="D99" s="41"/>
      <c r="E99" s="43"/>
      <c r="F99" s="41"/>
      <c r="G99" s="42"/>
      <c r="H99" s="7">
        <f t="shared" si="16"/>
        <v>0</v>
      </c>
      <c r="I99" s="43"/>
      <c r="J99" s="41"/>
      <c r="K99" s="41"/>
      <c r="L99" s="41"/>
      <c r="M99" s="41"/>
      <c r="N99" s="41"/>
      <c r="O99" s="7">
        <v>22423</v>
      </c>
      <c r="P99" s="41">
        <v>27353</v>
      </c>
      <c r="Q99" s="41"/>
      <c r="R99" s="41"/>
      <c r="S99" s="41">
        <v>0</v>
      </c>
      <c r="T99" s="7">
        <f t="shared" si="27"/>
        <v>27353</v>
      </c>
      <c r="U99" s="43"/>
      <c r="V99" s="9"/>
      <c r="W99" s="7">
        <v>9384</v>
      </c>
      <c r="X99" s="43"/>
      <c r="Y99" s="9"/>
      <c r="Z99" s="9"/>
      <c r="AA99" s="9"/>
      <c r="AB99" s="9"/>
      <c r="AC99" s="9"/>
      <c r="AD99" s="41"/>
      <c r="AE99" s="9"/>
      <c r="AF99" s="9"/>
      <c r="AG99" s="9"/>
      <c r="AH99" s="9"/>
      <c r="AI99" s="9"/>
      <c r="AJ99" s="7">
        <v>85362</v>
      </c>
      <c r="AK99" s="43"/>
      <c r="AL99" s="7">
        <f t="shared" si="17"/>
        <v>0</v>
      </c>
      <c r="AM99" s="62"/>
      <c r="AN99" s="9"/>
      <c r="AO99" s="41"/>
      <c r="AP99" s="41"/>
      <c r="AQ99" s="9">
        <v>2269</v>
      </c>
      <c r="AR99" s="9">
        <v>60362</v>
      </c>
      <c r="AS99" s="9">
        <v>0</v>
      </c>
      <c r="AT99" s="9">
        <v>0</v>
      </c>
      <c r="AU99" s="41"/>
      <c r="AV99" s="41"/>
      <c r="AW99" s="7">
        <f t="shared" si="18"/>
        <v>62631</v>
      </c>
      <c r="AX99" s="43"/>
      <c r="AY99" s="41"/>
      <c r="AZ99" s="41"/>
      <c r="BA99" s="41"/>
      <c r="BB99" s="41"/>
      <c r="BC99" s="41"/>
      <c r="BD99" s="41"/>
      <c r="BE99" s="7">
        <f t="shared" si="19"/>
        <v>0</v>
      </c>
      <c r="BF99" s="41">
        <v>0</v>
      </c>
      <c r="BG99" s="41">
        <v>0</v>
      </c>
      <c r="BH99" s="41">
        <v>0</v>
      </c>
      <c r="BI99" s="41"/>
      <c r="BJ99" s="41"/>
      <c r="BK99" s="41"/>
      <c r="BL99" s="41"/>
      <c r="BM99" s="41"/>
      <c r="BN99" s="41">
        <v>33852</v>
      </c>
      <c r="BO99" s="41"/>
      <c r="BP99" s="9"/>
      <c r="BQ99" s="41"/>
      <c r="BR99" s="9"/>
      <c r="BS99" s="9">
        <v>18547</v>
      </c>
      <c r="BT99" s="41"/>
      <c r="BU99" s="7">
        <f t="shared" si="20"/>
        <v>52399</v>
      </c>
      <c r="BV99" s="43"/>
      <c r="BW99" s="41"/>
      <c r="BX99" s="9">
        <v>0</v>
      </c>
      <c r="BY99" s="41"/>
      <c r="BZ99" s="9">
        <v>0</v>
      </c>
      <c r="CA99" s="41"/>
      <c r="CB99" s="7">
        <f t="shared" si="21"/>
        <v>0</v>
      </c>
      <c r="CC99" s="43"/>
      <c r="CD99" s="41"/>
      <c r="CE99" s="41"/>
      <c r="CF99" s="41"/>
      <c r="CG99" s="7">
        <f t="shared" si="22"/>
        <v>0</v>
      </c>
      <c r="CH99" s="62"/>
      <c r="CI99" s="9"/>
      <c r="CJ99" s="41"/>
      <c r="CK99" s="41"/>
      <c r="CL99" s="41">
        <v>0</v>
      </c>
      <c r="CM99" s="41">
        <v>0</v>
      </c>
      <c r="CN99" s="9">
        <v>0</v>
      </c>
      <c r="CO99" s="7">
        <f t="shared" si="23"/>
        <v>0</v>
      </c>
      <c r="CP99" s="62"/>
      <c r="CQ99" s="41"/>
      <c r="CR99" s="41">
        <v>0</v>
      </c>
      <c r="CS99" s="7">
        <f t="shared" si="24"/>
        <v>0</v>
      </c>
      <c r="CT99" s="43">
        <v>18263</v>
      </c>
      <c r="CU99" s="7">
        <f t="shared" si="25"/>
        <v>18263</v>
      </c>
      <c r="CV99" s="10">
        <f t="shared" si="26"/>
        <v>277815</v>
      </c>
    </row>
    <row r="100" spans="1:102" x14ac:dyDescent="0.25">
      <c r="A100" s="348"/>
      <c r="B100" s="2" t="s">
        <v>103</v>
      </c>
      <c r="C100" s="40"/>
      <c r="D100" s="41"/>
      <c r="E100" s="43"/>
      <c r="F100" s="41"/>
      <c r="G100" s="42"/>
      <c r="H100" s="7">
        <f t="shared" si="16"/>
        <v>0</v>
      </c>
      <c r="I100" s="43"/>
      <c r="J100" s="41"/>
      <c r="K100" s="41"/>
      <c r="L100" s="41"/>
      <c r="M100" s="41"/>
      <c r="N100" s="41"/>
      <c r="O100" s="7">
        <v>48560</v>
      </c>
      <c r="P100" s="41">
        <v>27412</v>
      </c>
      <c r="Q100" s="41"/>
      <c r="R100" s="41"/>
      <c r="S100" s="41">
        <v>0</v>
      </c>
      <c r="T100" s="7">
        <f t="shared" si="27"/>
        <v>27412</v>
      </c>
      <c r="U100" s="43"/>
      <c r="V100" s="9"/>
      <c r="W100" s="7">
        <v>10086</v>
      </c>
      <c r="X100" s="43"/>
      <c r="Y100" s="9"/>
      <c r="Z100" s="9"/>
      <c r="AA100" s="9"/>
      <c r="AB100" s="9"/>
      <c r="AC100" s="9"/>
      <c r="AD100" s="41"/>
      <c r="AE100" s="9"/>
      <c r="AF100" s="9"/>
      <c r="AG100" s="9"/>
      <c r="AH100" s="9"/>
      <c r="AI100" s="9"/>
      <c r="AJ100" s="7">
        <v>61595</v>
      </c>
      <c r="AK100" s="43"/>
      <c r="AL100" s="7">
        <f t="shared" si="17"/>
        <v>0</v>
      </c>
      <c r="AM100" s="62"/>
      <c r="AN100" s="9"/>
      <c r="AO100" s="41"/>
      <c r="AP100" s="41"/>
      <c r="AQ100" s="9">
        <v>2666</v>
      </c>
      <c r="AR100" s="9">
        <v>64126</v>
      </c>
      <c r="AS100" s="9">
        <v>0</v>
      </c>
      <c r="AT100" s="9">
        <v>0</v>
      </c>
      <c r="AU100" s="41"/>
      <c r="AV100" s="41"/>
      <c r="AW100" s="7">
        <f t="shared" si="18"/>
        <v>66792</v>
      </c>
      <c r="AX100" s="43"/>
      <c r="AY100" s="41"/>
      <c r="AZ100" s="41"/>
      <c r="BA100" s="41"/>
      <c r="BB100" s="41"/>
      <c r="BC100" s="41"/>
      <c r="BD100" s="41"/>
      <c r="BE100" s="7">
        <f t="shared" si="19"/>
        <v>0</v>
      </c>
      <c r="BF100" s="41">
        <v>0</v>
      </c>
      <c r="BG100" s="41">
        <v>0</v>
      </c>
      <c r="BH100" s="41">
        <v>0</v>
      </c>
      <c r="BI100" s="41"/>
      <c r="BJ100" s="41"/>
      <c r="BK100" s="41"/>
      <c r="BL100" s="41"/>
      <c r="BM100" s="41"/>
      <c r="BN100" s="41">
        <v>35243</v>
      </c>
      <c r="BO100" s="41"/>
      <c r="BP100" s="9"/>
      <c r="BQ100" s="41"/>
      <c r="BR100" s="9"/>
      <c r="BS100" s="9">
        <v>23724</v>
      </c>
      <c r="BT100" s="41"/>
      <c r="BU100" s="7">
        <f t="shared" si="20"/>
        <v>58967</v>
      </c>
      <c r="BV100" s="43"/>
      <c r="BW100" s="41"/>
      <c r="BX100" s="9">
        <v>0</v>
      </c>
      <c r="BY100" s="41"/>
      <c r="BZ100" s="9">
        <v>0</v>
      </c>
      <c r="CA100" s="41"/>
      <c r="CB100" s="7">
        <f t="shared" si="21"/>
        <v>0</v>
      </c>
      <c r="CC100" s="43"/>
      <c r="CD100" s="41"/>
      <c r="CE100" s="41"/>
      <c r="CF100" s="41"/>
      <c r="CG100" s="7">
        <f t="shared" si="22"/>
        <v>0</v>
      </c>
      <c r="CH100" s="62"/>
      <c r="CI100" s="9"/>
      <c r="CJ100" s="41"/>
      <c r="CK100" s="41"/>
      <c r="CL100" s="41">
        <v>0</v>
      </c>
      <c r="CM100" s="41">
        <v>0</v>
      </c>
      <c r="CN100" s="9">
        <v>0</v>
      </c>
      <c r="CO100" s="7">
        <f t="shared" si="23"/>
        <v>0</v>
      </c>
      <c r="CP100" s="62"/>
      <c r="CQ100" s="41"/>
      <c r="CR100" s="41">
        <v>0</v>
      </c>
      <c r="CS100" s="7">
        <f t="shared" si="24"/>
        <v>0</v>
      </c>
      <c r="CT100" s="43">
        <v>20242</v>
      </c>
      <c r="CU100" s="7">
        <f t="shared" si="25"/>
        <v>20242</v>
      </c>
      <c r="CV100" s="10">
        <f t="shared" si="26"/>
        <v>293654</v>
      </c>
    </row>
    <row r="101" spans="1:102" x14ac:dyDescent="0.25">
      <c r="A101" s="348"/>
      <c r="B101" s="2" t="s">
        <v>104</v>
      </c>
      <c r="C101" s="40"/>
      <c r="D101" s="41"/>
      <c r="E101" s="43"/>
      <c r="F101" s="41"/>
      <c r="G101" s="42"/>
      <c r="H101" s="7">
        <f t="shared" si="16"/>
        <v>0</v>
      </c>
      <c r="I101" s="43"/>
      <c r="J101" s="41"/>
      <c r="K101" s="41"/>
      <c r="L101" s="41"/>
      <c r="M101" s="41"/>
      <c r="N101" s="41"/>
      <c r="O101" s="7">
        <v>28165</v>
      </c>
      <c r="P101" s="41">
        <v>27661</v>
      </c>
      <c r="Q101" s="41"/>
      <c r="R101" s="41"/>
      <c r="S101" s="41">
        <v>0</v>
      </c>
      <c r="T101" s="7">
        <f t="shared" si="27"/>
        <v>27661</v>
      </c>
      <c r="U101" s="43"/>
      <c r="V101" s="9"/>
      <c r="W101" s="7">
        <v>10485</v>
      </c>
      <c r="X101" s="43"/>
      <c r="Y101" s="9"/>
      <c r="Z101" s="9"/>
      <c r="AA101" s="9"/>
      <c r="AB101" s="9"/>
      <c r="AC101" s="9"/>
      <c r="AD101" s="41"/>
      <c r="AE101" s="9"/>
      <c r="AF101" s="9"/>
      <c r="AG101" s="9"/>
      <c r="AH101" s="9"/>
      <c r="AI101" s="9"/>
      <c r="AJ101" s="7">
        <v>98864</v>
      </c>
      <c r="AK101" s="43"/>
      <c r="AL101" s="7">
        <f t="shared" si="17"/>
        <v>0</v>
      </c>
      <c r="AM101" s="62"/>
      <c r="AN101" s="9"/>
      <c r="AO101" s="41"/>
      <c r="AP101" s="41"/>
      <c r="AQ101" s="9">
        <v>2315</v>
      </c>
      <c r="AR101" s="9">
        <v>68435</v>
      </c>
      <c r="AS101" s="9">
        <v>0</v>
      </c>
      <c r="AT101" s="9">
        <v>0</v>
      </c>
      <c r="AU101" s="41"/>
      <c r="AV101" s="41"/>
      <c r="AW101" s="7">
        <f t="shared" si="18"/>
        <v>70750</v>
      </c>
      <c r="AX101" s="43"/>
      <c r="AY101" s="41"/>
      <c r="AZ101" s="41"/>
      <c r="BA101" s="41"/>
      <c r="BB101" s="41"/>
      <c r="BC101" s="41"/>
      <c r="BD101" s="41"/>
      <c r="BE101" s="7">
        <f t="shared" si="19"/>
        <v>0</v>
      </c>
      <c r="BF101" s="41">
        <v>0</v>
      </c>
      <c r="BG101" s="41">
        <v>0</v>
      </c>
      <c r="BH101" s="41">
        <v>0</v>
      </c>
      <c r="BI101" s="41"/>
      <c r="BJ101" s="41"/>
      <c r="BK101" s="41"/>
      <c r="BL101" s="41"/>
      <c r="BM101" s="41"/>
      <c r="BN101" s="41">
        <v>37270</v>
      </c>
      <c r="BO101" s="41"/>
      <c r="BP101" s="9"/>
      <c r="BQ101" s="41"/>
      <c r="BR101" s="9"/>
      <c r="BS101" s="9">
        <v>21019</v>
      </c>
      <c r="BT101" s="41"/>
      <c r="BU101" s="7">
        <f t="shared" si="20"/>
        <v>58289</v>
      </c>
      <c r="BV101" s="43"/>
      <c r="BW101" s="41"/>
      <c r="BX101" s="9">
        <v>0</v>
      </c>
      <c r="BY101" s="41"/>
      <c r="BZ101" s="9">
        <v>0</v>
      </c>
      <c r="CA101" s="41"/>
      <c r="CB101" s="7">
        <f t="shared" si="21"/>
        <v>0</v>
      </c>
      <c r="CC101" s="43"/>
      <c r="CD101" s="41"/>
      <c r="CE101" s="41"/>
      <c r="CF101" s="41"/>
      <c r="CG101" s="7">
        <f t="shared" si="22"/>
        <v>0</v>
      </c>
      <c r="CH101" s="62"/>
      <c r="CI101" s="9"/>
      <c r="CJ101" s="41"/>
      <c r="CK101" s="41"/>
      <c r="CL101" s="41">
        <v>0</v>
      </c>
      <c r="CM101" s="41">
        <v>0</v>
      </c>
      <c r="CN101" s="9">
        <v>0</v>
      </c>
      <c r="CO101" s="7">
        <f t="shared" si="23"/>
        <v>0</v>
      </c>
      <c r="CP101" s="62"/>
      <c r="CQ101" s="41"/>
      <c r="CR101" s="41">
        <v>0</v>
      </c>
      <c r="CS101" s="7">
        <f t="shared" si="24"/>
        <v>0</v>
      </c>
      <c r="CT101" s="43">
        <v>16265</v>
      </c>
      <c r="CU101" s="7">
        <f t="shared" si="25"/>
        <v>16265</v>
      </c>
      <c r="CV101" s="10">
        <f t="shared" si="26"/>
        <v>310479</v>
      </c>
    </row>
    <row r="102" spans="1:102" x14ac:dyDescent="0.25">
      <c r="A102" s="348"/>
      <c r="B102" s="2" t="s">
        <v>105</v>
      </c>
      <c r="C102" s="40"/>
      <c r="D102" s="41"/>
      <c r="E102" s="43"/>
      <c r="F102" s="41"/>
      <c r="G102" s="42"/>
      <c r="H102" s="7">
        <f t="shared" si="16"/>
        <v>0</v>
      </c>
      <c r="I102" s="43"/>
      <c r="J102" s="41"/>
      <c r="K102" s="41"/>
      <c r="L102" s="41"/>
      <c r="M102" s="41"/>
      <c r="N102" s="41"/>
      <c r="O102" s="7">
        <v>20116</v>
      </c>
      <c r="P102" s="41">
        <v>27497</v>
      </c>
      <c r="Q102" s="41"/>
      <c r="R102" s="41"/>
      <c r="S102" s="41">
        <v>0</v>
      </c>
      <c r="T102" s="7">
        <f t="shared" si="27"/>
        <v>27497</v>
      </c>
      <c r="U102" s="43"/>
      <c r="V102" s="9"/>
      <c r="W102" s="7">
        <v>8827</v>
      </c>
      <c r="X102" s="43"/>
      <c r="Y102" s="9"/>
      <c r="Z102" s="9"/>
      <c r="AA102" s="9"/>
      <c r="AB102" s="9"/>
      <c r="AC102" s="9"/>
      <c r="AD102" s="41"/>
      <c r="AE102" s="9"/>
      <c r="AF102" s="9"/>
      <c r="AG102" s="9"/>
      <c r="AH102" s="9"/>
      <c r="AI102" s="9"/>
      <c r="AJ102" s="7">
        <v>90670</v>
      </c>
      <c r="AK102" s="43"/>
      <c r="AL102" s="7">
        <f t="shared" si="17"/>
        <v>0</v>
      </c>
      <c r="AM102" s="62"/>
      <c r="AN102" s="9"/>
      <c r="AO102" s="41"/>
      <c r="AP102" s="41"/>
      <c r="AQ102" s="9">
        <v>1701</v>
      </c>
      <c r="AR102" s="9">
        <v>49318</v>
      </c>
      <c r="AS102" s="9">
        <v>0</v>
      </c>
      <c r="AT102" s="9">
        <v>0</v>
      </c>
      <c r="AU102" s="41"/>
      <c r="AV102" s="41"/>
      <c r="AW102" s="7">
        <f t="shared" si="18"/>
        <v>51019</v>
      </c>
      <c r="AX102" s="43"/>
      <c r="AY102" s="41"/>
      <c r="AZ102" s="41"/>
      <c r="BA102" s="41"/>
      <c r="BB102" s="41"/>
      <c r="BC102" s="41"/>
      <c r="BD102" s="41"/>
      <c r="BE102" s="7">
        <f t="shared" si="19"/>
        <v>0</v>
      </c>
      <c r="BF102" s="41">
        <v>0</v>
      </c>
      <c r="BG102" s="41">
        <v>0</v>
      </c>
      <c r="BH102" s="41">
        <v>0</v>
      </c>
      <c r="BI102" s="41"/>
      <c r="BJ102" s="41"/>
      <c r="BK102" s="41"/>
      <c r="BL102" s="41"/>
      <c r="BM102" s="41"/>
      <c r="BN102" s="41">
        <v>21272</v>
      </c>
      <c r="BO102" s="41"/>
      <c r="BP102" s="9"/>
      <c r="BQ102" s="41"/>
      <c r="BR102" s="9"/>
      <c r="BS102" s="9">
        <v>18809</v>
      </c>
      <c r="BT102" s="41"/>
      <c r="BU102" s="7">
        <f t="shared" si="20"/>
        <v>40081</v>
      </c>
      <c r="BV102" s="43"/>
      <c r="BW102" s="41"/>
      <c r="BX102" s="9">
        <v>0</v>
      </c>
      <c r="BY102" s="41"/>
      <c r="BZ102" s="9">
        <v>0</v>
      </c>
      <c r="CA102" s="41"/>
      <c r="CB102" s="7">
        <f t="shared" si="21"/>
        <v>0</v>
      </c>
      <c r="CC102" s="43"/>
      <c r="CD102" s="41"/>
      <c r="CE102" s="41"/>
      <c r="CF102" s="41"/>
      <c r="CG102" s="7">
        <f t="shared" si="22"/>
        <v>0</v>
      </c>
      <c r="CH102" s="62"/>
      <c r="CI102" s="9"/>
      <c r="CJ102" s="41"/>
      <c r="CK102" s="41"/>
      <c r="CL102" s="41">
        <v>0</v>
      </c>
      <c r="CM102" s="41">
        <v>0</v>
      </c>
      <c r="CN102" s="9">
        <v>0</v>
      </c>
      <c r="CO102" s="7">
        <f t="shared" si="23"/>
        <v>0</v>
      </c>
      <c r="CP102" s="62"/>
      <c r="CQ102" s="41"/>
      <c r="CR102" s="41">
        <v>0</v>
      </c>
      <c r="CS102" s="7">
        <f t="shared" si="24"/>
        <v>0</v>
      </c>
      <c r="CT102" s="43">
        <v>14954</v>
      </c>
      <c r="CU102" s="7">
        <f t="shared" si="25"/>
        <v>14954</v>
      </c>
      <c r="CV102" s="10">
        <f t="shared" si="26"/>
        <v>253164</v>
      </c>
    </row>
    <row r="103" spans="1:102" x14ac:dyDescent="0.25">
      <c r="A103" s="348"/>
      <c r="B103" s="2" t="s">
        <v>106</v>
      </c>
      <c r="C103" s="40"/>
      <c r="D103" s="41"/>
      <c r="E103" s="43"/>
      <c r="F103" s="41"/>
      <c r="G103" s="42"/>
      <c r="H103" s="7">
        <f t="shared" si="16"/>
        <v>0</v>
      </c>
      <c r="I103" s="43"/>
      <c r="J103" s="41"/>
      <c r="K103" s="41"/>
      <c r="L103" s="41"/>
      <c r="M103" s="41"/>
      <c r="N103" s="41"/>
      <c r="O103" s="7">
        <v>22575</v>
      </c>
      <c r="P103" s="41">
        <v>26157</v>
      </c>
      <c r="Q103" s="41"/>
      <c r="R103" s="41"/>
      <c r="S103" s="41">
        <v>0</v>
      </c>
      <c r="T103" s="7">
        <f t="shared" si="27"/>
        <v>26157</v>
      </c>
      <c r="U103" s="43"/>
      <c r="V103" s="9"/>
      <c r="W103" s="7">
        <v>8145</v>
      </c>
      <c r="X103" s="43"/>
      <c r="Y103" s="9"/>
      <c r="Z103" s="9"/>
      <c r="AA103" s="9"/>
      <c r="AB103" s="9"/>
      <c r="AC103" s="9"/>
      <c r="AD103" s="41"/>
      <c r="AE103" s="9"/>
      <c r="AF103" s="9"/>
      <c r="AG103" s="9"/>
      <c r="AH103" s="9"/>
      <c r="AI103" s="9"/>
      <c r="AJ103" s="7">
        <v>81621</v>
      </c>
      <c r="AK103" s="43"/>
      <c r="AL103" s="7">
        <f t="shared" si="17"/>
        <v>0</v>
      </c>
      <c r="AM103" s="62"/>
      <c r="AN103" s="9"/>
      <c r="AO103" s="41"/>
      <c r="AP103" s="41"/>
      <c r="AQ103" s="9">
        <v>239</v>
      </c>
      <c r="AR103" s="9">
        <v>69739</v>
      </c>
      <c r="AS103" s="9">
        <v>0</v>
      </c>
      <c r="AT103" s="9">
        <v>0</v>
      </c>
      <c r="AU103" s="41"/>
      <c r="AV103" s="41"/>
      <c r="AW103" s="7">
        <f t="shared" si="18"/>
        <v>69978</v>
      </c>
      <c r="AX103" s="43"/>
      <c r="AY103" s="41"/>
      <c r="AZ103" s="41"/>
      <c r="BA103" s="41"/>
      <c r="BB103" s="41"/>
      <c r="BC103" s="41"/>
      <c r="BD103" s="41"/>
      <c r="BE103" s="7">
        <f t="shared" si="19"/>
        <v>0</v>
      </c>
      <c r="BF103" s="41">
        <v>0</v>
      </c>
      <c r="BG103" s="41">
        <v>0</v>
      </c>
      <c r="BH103" s="41">
        <v>0</v>
      </c>
      <c r="BI103" s="41"/>
      <c r="BJ103" s="41"/>
      <c r="BK103" s="41"/>
      <c r="BL103" s="41"/>
      <c r="BM103" s="41"/>
      <c r="BN103" s="41">
        <v>21107</v>
      </c>
      <c r="BO103" s="41"/>
      <c r="BP103" s="9"/>
      <c r="BQ103" s="41"/>
      <c r="BR103" s="9"/>
      <c r="BS103" s="9">
        <v>21425</v>
      </c>
      <c r="BT103" s="41"/>
      <c r="BU103" s="7">
        <f t="shared" si="20"/>
        <v>42532</v>
      </c>
      <c r="BV103" s="43"/>
      <c r="BW103" s="41"/>
      <c r="BX103" s="9">
        <v>0</v>
      </c>
      <c r="BY103" s="41"/>
      <c r="BZ103" s="9">
        <v>0</v>
      </c>
      <c r="CA103" s="41"/>
      <c r="CB103" s="7">
        <f t="shared" si="21"/>
        <v>0</v>
      </c>
      <c r="CC103" s="43"/>
      <c r="CD103" s="41"/>
      <c r="CE103" s="41"/>
      <c r="CF103" s="41"/>
      <c r="CG103" s="7">
        <f t="shared" si="22"/>
        <v>0</v>
      </c>
      <c r="CH103" s="62"/>
      <c r="CI103" s="9"/>
      <c r="CJ103" s="41"/>
      <c r="CK103" s="41"/>
      <c r="CL103" s="41">
        <v>0</v>
      </c>
      <c r="CM103" s="41">
        <v>0</v>
      </c>
      <c r="CN103" s="9">
        <v>0</v>
      </c>
      <c r="CO103" s="7">
        <f t="shared" si="23"/>
        <v>0</v>
      </c>
      <c r="CP103" s="62"/>
      <c r="CQ103" s="41"/>
      <c r="CR103" s="41">
        <v>0</v>
      </c>
      <c r="CS103" s="7">
        <f t="shared" si="24"/>
        <v>0</v>
      </c>
      <c r="CT103" s="43">
        <v>13941</v>
      </c>
      <c r="CU103" s="7">
        <f t="shared" si="25"/>
        <v>13941</v>
      </c>
      <c r="CV103" s="10">
        <f t="shared" si="26"/>
        <v>264949</v>
      </c>
    </row>
    <row r="104" spans="1:102" x14ac:dyDescent="0.25">
      <c r="A104" s="348"/>
      <c r="B104" s="2" t="s">
        <v>107</v>
      </c>
      <c r="C104" s="40"/>
      <c r="D104" s="41"/>
      <c r="E104" s="43"/>
      <c r="F104" s="41"/>
      <c r="G104" s="42"/>
      <c r="H104" s="7">
        <f t="shared" si="16"/>
        <v>0</v>
      </c>
      <c r="I104" s="43"/>
      <c r="J104" s="41"/>
      <c r="K104" s="41"/>
      <c r="L104" s="41"/>
      <c r="M104" s="41"/>
      <c r="N104" s="41"/>
      <c r="O104" s="7">
        <v>25134</v>
      </c>
      <c r="P104" s="41">
        <v>31671</v>
      </c>
      <c r="Q104" s="41"/>
      <c r="R104" s="41"/>
      <c r="S104" s="41">
        <v>0</v>
      </c>
      <c r="T104" s="7">
        <f t="shared" si="27"/>
        <v>31671</v>
      </c>
      <c r="U104" s="43"/>
      <c r="V104" s="9"/>
      <c r="W104" s="7">
        <v>9391</v>
      </c>
      <c r="X104" s="43"/>
      <c r="Y104" s="9"/>
      <c r="Z104" s="9"/>
      <c r="AA104" s="9"/>
      <c r="AB104" s="9"/>
      <c r="AC104" s="9"/>
      <c r="AD104" s="41"/>
      <c r="AE104" s="9"/>
      <c r="AF104" s="9"/>
      <c r="AG104" s="9"/>
      <c r="AH104" s="9"/>
      <c r="AI104" s="9"/>
      <c r="AJ104" s="7">
        <v>73999</v>
      </c>
      <c r="AK104" s="43"/>
      <c r="AL104" s="7">
        <f t="shared" si="17"/>
        <v>0</v>
      </c>
      <c r="AM104" s="62"/>
      <c r="AN104" s="9"/>
      <c r="AO104" s="41"/>
      <c r="AP104" s="41"/>
      <c r="AQ104" s="9">
        <v>852</v>
      </c>
      <c r="AR104" s="9">
        <v>73551</v>
      </c>
      <c r="AS104" s="9">
        <v>0</v>
      </c>
      <c r="AT104" s="9">
        <v>0</v>
      </c>
      <c r="AU104" s="41"/>
      <c r="AV104" s="41"/>
      <c r="AW104" s="7">
        <f t="shared" si="18"/>
        <v>74403</v>
      </c>
      <c r="AX104" s="43"/>
      <c r="AY104" s="41"/>
      <c r="AZ104" s="41"/>
      <c r="BA104" s="41"/>
      <c r="BB104" s="41"/>
      <c r="BC104" s="41"/>
      <c r="BD104" s="41"/>
      <c r="BE104" s="7">
        <f t="shared" si="19"/>
        <v>0</v>
      </c>
      <c r="BF104" s="41">
        <v>0</v>
      </c>
      <c r="BG104" s="41">
        <v>0</v>
      </c>
      <c r="BH104" s="41">
        <v>0</v>
      </c>
      <c r="BI104" s="41"/>
      <c r="BJ104" s="41"/>
      <c r="BK104" s="41"/>
      <c r="BL104" s="41"/>
      <c r="BM104" s="41"/>
      <c r="BN104" s="41">
        <v>33848</v>
      </c>
      <c r="BO104" s="41"/>
      <c r="BP104" s="9"/>
      <c r="BQ104" s="41"/>
      <c r="BR104" s="9"/>
      <c r="BS104" s="9">
        <v>25135</v>
      </c>
      <c r="BT104" s="41"/>
      <c r="BU104" s="7">
        <f t="shared" si="20"/>
        <v>58983</v>
      </c>
      <c r="BV104" s="43"/>
      <c r="BW104" s="41"/>
      <c r="BX104" s="9">
        <v>0</v>
      </c>
      <c r="BY104" s="41"/>
      <c r="BZ104" s="9">
        <v>0</v>
      </c>
      <c r="CA104" s="41"/>
      <c r="CB104" s="7">
        <f t="shared" si="21"/>
        <v>0</v>
      </c>
      <c r="CC104" s="43"/>
      <c r="CD104" s="41"/>
      <c r="CE104" s="41"/>
      <c r="CF104" s="41"/>
      <c r="CG104" s="7">
        <f t="shared" si="22"/>
        <v>0</v>
      </c>
      <c r="CH104" s="62"/>
      <c r="CI104" s="9"/>
      <c r="CJ104" s="41"/>
      <c r="CK104" s="41"/>
      <c r="CL104" s="41">
        <v>0</v>
      </c>
      <c r="CM104" s="41">
        <v>0</v>
      </c>
      <c r="CN104" s="9">
        <v>0</v>
      </c>
      <c r="CO104" s="7">
        <f t="shared" si="23"/>
        <v>0</v>
      </c>
      <c r="CP104" s="62"/>
      <c r="CQ104" s="41"/>
      <c r="CR104" s="41">
        <v>0</v>
      </c>
      <c r="CS104" s="7">
        <f t="shared" si="24"/>
        <v>0</v>
      </c>
      <c r="CT104" s="43">
        <v>15089</v>
      </c>
      <c r="CU104" s="7">
        <f t="shared" si="25"/>
        <v>15089</v>
      </c>
      <c r="CV104" s="10">
        <f t="shared" si="26"/>
        <v>288670</v>
      </c>
    </row>
    <row r="105" spans="1:102" x14ac:dyDescent="0.25">
      <c r="A105" s="348"/>
      <c r="B105" s="2" t="s">
        <v>108</v>
      </c>
      <c r="C105" s="40"/>
      <c r="D105" s="41"/>
      <c r="E105" s="43"/>
      <c r="F105" s="41"/>
      <c r="G105" s="42"/>
      <c r="H105" s="7">
        <f t="shared" si="16"/>
        <v>0</v>
      </c>
      <c r="I105" s="43"/>
      <c r="J105" s="41"/>
      <c r="K105" s="41"/>
      <c r="L105" s="41"/>
      <c r="M105" s="41"/>
      <c r="N105" s="41"/>
      <c r="O105" s="7">
        <v>30283</v>
      </c>
      <c r="P105" s="41">
        <v>21038</v>
      </c>
      <c r="Q105" s="41"/>
      <c r="R105" s="41"/>
      <c r="S105" s="41">
        <v>0</v>
      </c>
      <c r="T105" s="7">
        <f t="shared" si="27"/>
        <v>21038</v>
      </c>
      <c r="U105" s="43"/>
      <c r="V105" s="9"/>
      <c r="W105" s="7">
        <v>11274</v>
      </c>
      <c r="X105" s="43"/>
      <c r="Y105" s="9"/>
      <c r="Z105" s="9"/>
      <c r="AA105" s="9"/>
      <c r="AB105" s="9"/>
      <c r="AC105" s="9"/>
      <c r="AD105" s="41"/>
      <c r="AE105" s="9"/>
      <c r="AF105" s="9"/>
      <c r="AG105" s="9"/>
      <c r="AH105" s="9"/>
      <c r="AI105" s="9"/>
      <c r="AJ105" s="7">
        <v>74216</v>
      </c>
      <c r="AK105" s="43"/>
      <c r="AL105" s="7">
        <f t="shared" si="17"/>
        <v>0</v>
      </c>
      <c r="AM105" s="62"/>
      <c r="AN105" s="9"/>
      <c r="AO105" s="41"/>
      <c r="AP105" s="41"/>
      <c r="AQ105" s="9">
        <v>1271</v>
      </c>
      <c r="AR105" s="9">
        <v>75378</v>
      </c>
      <c r="AS105" s="9">
        <v>0</v>
      </c>
      <c r="AT105" s="9">
        <v>0</v>
      </c>
      <c r="AU105" s="41"/>
      <c r="AV105" s="41"/>
      <c r="AW105" s="7">
        <f t="shared" si="18"/>
        <v>76649</v>
      </c>
      <c r="AX105" s="43"/>
      <c r="AY105" s="41"/>
      <c r="AZ105" s="41"/>
      <c r="BA105" s="41"/>
      <c r="BB105" s="41"/>
      <c r="BC105" s="41"/>
      <c r="BD105" s="41"/>
      <c r="BE105" s="7">
        <f t="shared" si="19"/>
        <v>0</v>
      </c>
      <c r="BF105" s="41">
        <v>0</v>
      </c>
      <c r="BG105" s="41">
        <v>0</v>
      </c>
      <c r="BH105" s="41">
        <v>0</v>
      </c>
      <c r="BI105" s="41"/>
      <c r="BJ105" s="41"/>
      <c r="BK105" s="41"/>
      <c r="BL105" s="41"/>
      <c r="BM105" s="41"/>
      <c r="BN105" s="41">
        <v>23263</v>
      </c>
      <c r="BO105" s="41"/>
      <c r="BP105" s="9"/>
      <c r="BQ105" s="41"/>
      <c r="BR105" s="9"/>
      <c r="BS105" s="9">
        <v>21210</v>
      </c>
      <c r="BT105" s="41"/>
      <c r="BU105" s="7">
        <f t="shared" si="20"/>
        <v>44473</v>
      </c>
      <c r="BV105" s="43"/>
      <c r="BW105" s="41"/>
      <c r="BX105" s="9">
        <v>0</v>
      </c>
      <c r="BY105" s="41"/>
      <c r="BZ105" s="9">
        <v>0</v>
      </c>
      <c r="CA105" s="41"/>
      <c r="CB105" s="7">
        <f t="shared" si="21"/>
        <v>0</v>
      </c>
      <c r="CC105" s="43"/>
      <c r="CD105" s="41"/>
      <c r="CE105" s="41"/>
      <c r="CF105" s="41"/>
      <c r="CG105" s="7">
        <f t="shared" si="22"/>
        <v>0</v>
      </c>
      <c r="CH105" s="62"/>
      <c r="CI105" s="9"/>
      <c r="CJ105" s="41"/>
      <c r="CK105" s="41"/>
      <c r="CL105" s="41">
        <v>0</v>
      </c>
      <c r="CM105" s="41">
        <v>0</v>
      </c>
      <c r="CN105" s="9">
        <v>0</v>
      </c>
      <c r="CO105" s="7">
        <f t="shared" si="23"/>
        <v>0</v>
      </c>
      <c r="CP105" s="62"/>
      <c r="CQ105" s="41"/>
      <c r="CR105" s="41">
        <v>0</v>
      </c>
      <c r="CS105" s="7">
        <f t="shared" si="24"/>
        <v>0</v>
      </c>
      <c r="CT105" s="43">
        <v>14475</v>
      </c>
      <c r="CU105" s="7">
        <f t="shared" si="25"/>
        <v>14475</v>
      </c>
      <c r="CV105" s="10">
        <f t="shared" si="26"/>
        <v>272408</v>
      </c>
    </row>
    <row r="106" spans="1:102" x14ac:dyDescent="0.25">
      <c r="A106" s="348"/>
      <c r="B106" s="2" t="s">
        <v>109</v>
      </c>
      <c r="C106" s="40"/>
      <c r="D106" s="41"/>
      <c r="E106" s="43"/>
      <c r="F106" s="41"/>
      <c r="G106" s="42"/>
      <c r="H106" s="7">
        <f t="shared" si="16"/>
        <v>0</v>
      </c>
      <c r="I106" s="43"/>
      <c r="J106" s="41"/>
      <c r="K106" s="41"/>
      <c r="L106" s="41"/>
      <c r="M106" s="41"/>
      <c r="N106" s="41"/>
      <c r="O106" s="7">
        <v>33627</v>
      </c>
      <c r="P106" s="41">
        <v>28543</v>
      </c>
      <c r="Q106" s="41"/>
      <c r="R106" s="41"/>
      <c r="S106" s="41">
        <v>0</v>
      </c>
      <c r="T106" s="7">
        <f t="shared" si="27"/>
        <v>28543</v>
      </c>
      <c r="U106" s="43"/>
      <c r="V106" s="9"/>
      <c r="W106" s="7">
        <v>11341</v>
      </c>
      <c r="X106" s="43"/>
      <c r="Y106" s="9"/>
      <c r="Z106" s="9"/>
      <c r="AA106" s="9"/>
      <c r="AB106" s="9"/>
      <c r="AC106" s="9"/>
      <c r="AD106" s="41"/>
      <c r="AE106" s="9"/>
      <c r="AF106" s="9"/>
      <c r="AG106" s="9"/>
      <c r="AH106" s="9"/>
      <c r="AI106" s="9"/>
      <c r="AJ106" s="7">
        <v>98598</v>
      </c>
      <c r="AK106" s="43"/>
      <c r="AL106" s="7">
        <f t="shared" si="17"/>
        <v>0</v>
      </c>
      <c r="AM106" s="62"/>
      <c r="AN106" s="9"/>
      <c r="AO106" s="41"/>
      <c r="AP106" s="41"/>
      <c r="AQ106" s="9">
        <v>1536</v>
      </c>
      <c r="AR106" s="9">
        <v>68652</v>
      </c>
      <c r="AS106" s="9">
        <v>0</v>
      </c>
      <c r="AT106" s="9">
        <v>0</v>
      </c>
      <c r="AU106" s="41"/>
      <c r="AV106" s="41"/>
      <c r="AW106" s="7">
        <f t="shared" si="18"/>
        <v>70188</v>
      </c>
      <c r="AX106" s="43"/>
      <c r="AY106" s="41"/>
      <c r="AZ106" s="41"/>
      <c r="BA106" s="41"/>
      <c r="BB106" s="41"/>
      <c r="BC106" s="41"/>
      <c r="BD106" s="41"/>
      <c r="BE106" s="7">
        <f t="shared" si="19"/>
        <v>0</v>
      </c>
      <c r="BF106" s="41">
        <v>0</v>
      </c>
      <c r="BG106" s="41">
        <v>0</v>
      </c>
      <c r="BH106" s="41">
        <v>0</v>
      </c>
      <c r="BI106" s="41"/>
      <c r="BJ106" s="41"/>
      <c r="BK106" s="41"/>
      <c r="BL106" s="41"/>
      <c r="BM106" s="41"/>
      <c r="BN106" s="41">
        <v>26372</v>
      </c>
      <c r="BO106" s="41"/>
      <c r="BP106" s="9"/>
      <c r="BQ106" s="41"/>
      <c r="BR106" s="9"/>
      <c r="BS106" s="9">
        <v>22004</v>
      </c>
      <c r="BT106" s="41"/>
      <c r="BU106" s="7">
        <f t="shared" si="20"/>
        <v>48376</v>
      </c>
      <c r="BV106" s="43"/>
      <c r="BW106" s="41"/>
      <c r="BX106" s="9">
        <v>0</v>
      </c>
      <c r="BY106" s="41"/>
      <c r="BZ106" s="9">
        <v>0</v>
      </c>
      <c r="CA106" s="41"/>
      <c r="CB106" s="7">
        <f t="shared" si="21"/>
        <v>0</v>
      </c>
      <c r="CC106" s="43"/>
      <c r="CD106" s="41"/>
      <c r="CE106" s="41"/>
      <c r="CF106" s="41"/>
      <c r="CG106" s="7">
        <f t="shared" si="22"/>
        <v>0</v>
      </c>
      <c r="CH106" s="62"/>
      <c r="CI106" s="9"/>
      <c r="CJ106" s="41"/>
      <c r="CK106" s="41"/>
      <c r="CL106" s="41">
        <v>0</v>
      </c>
      <c r="CM106" s="41">
        <v>0</v>
      </c>
      <c r="CN106" s="9">
        <v>0</v>
      </c>
      <c r="CO106" s="7">
        <f t="shared" si="23"/>
        <v>0</v>
      </c>
      <c r="CP106" s="62"/>
      <c r="CQ106" s="41"/>
      <c r="CR106" s="41">
        <v>0</v>
      </c>
      <c r="CS106" s="7">
        <f t="shared" si="24"/>
        <v>0</v>
      </c>
      <c r="CT106" s="43">
        <v>14124</v>
      </c>
      <c r="CU106" s="7">
        <f t="shared" si="25"/>
        <v>14124</v>
      </c>
      <c r="CV106" s="10">
        <f t="shared" si="26"/>
        <v>304797</v>
      </c>
    </row>
    <row r="107" spans="1:102" x14ac:dyDescent="0.25">
      <c r="A107" s="348"/>
      <c r="B107" s="2" t="s">
        <v>110</v>
      </c>
      <c r="C107" s="40"/>
      <c r="D107" s="41"/>
      <c r="E107" s="43"/>
      <c r="F107" s="41"/>
      <c r="G107" s="42"/>
      <c r="H107" s="7">
        <f t="shared" si="16"/>
        <v>0</v>
      </c>
      <c r="I107" s="43"/>
      <c r="J107" s="41"/>
      <c r="K107" s="41"/>
      <c r="L107" s="41"/>
      <c r="M107" s="41"/>
      <c r="N107" s="41"/>
      <c r="O107" s="7">
        <v>37062</v>
      </c>
      <c r="P107" s="41">
        <v>26517</v>
      </c>
      <c r="Q107" s="41"/>
      <c r="R107" s="41"/>
      <c r="S107" s="41">
        <v>0</v>
      </c>
      <c r="T107" s="7">
        <f t="shared" si="27"/>
        <v>26517</v>
      </c>
      <c r="U107" s="43"/>
      <c r="V107" s="9"/>
      <c r="W107" s="7">
        <v>9139</v>
      </c>
      <c r="X107" s="43"/>
      <c r="Y107" s="9"/>
      <c r="Z107" s="9"/>
      <c r="AA107" s="9"/>
      <c r="AB107" s="9"/>
      <c r="AC107" s="9"/>
      <c r="AD107" s="41"/>
      <c r="AE107" s="9"/>
      <c r="AF107" s="9"/>
      <c r="AG107" s="9"/>
      <c r="AH107" s="9"/>
      <c r="AI107" s="9"/>
      <c r="AJ107" s="7">
        <v>101770</v>
      </c>
      <c r="AK107" s="43"/>
      <c r="AL107" s="7">
        <f t="shared" si="17"/>
        <v>0</v>
      </c>
      <c r="AM107" s="62"/>
      <c r="AN107" s="9"/>
      <c r="AO107" s="41"/>
      <c r="AP107" s="41"/>
      <c r="AQ107" s="9">
        <v>1280</v>
      </c>
      <c r="AR107" s="9">
        <v>71209</v>
      </c>
      <c r="AS107" s="9">
        <v>0</v>
      </c>
      <c r="AT107" s="9">
        <v>0</v>
      </c>
      <c r="AU107" s="41"/>
      <c r="AV107" s="41"/>
      <c r="AW107" s="7">
        <f t="shared" si="18"/>
        <v>72489</v>
      </c>
      <c r="AX107" s="43"/>
      <c r="AY107" s="41"/>
      <c r="AZ107" s="41"/>
      <c r="BA107" s="41"/>
      <c r="BB107" s="41"/>
      <c r="BC107" s="41"/>
      <c r="BD107" s="41"/>
      <c r="BE107" s="7">
        <f t="shared" si="19"/>
        <v>0</v>
      </c>
      <c r="BF107" s="41">
        <v>0</v>
      </c>
      <c r="BG107" s="41">
        <v>0</v>
      </c>
      <c r="BH107" s="41">
        <v>0</v>
      </c>
      <c r="BI107" s="41"/>
      <c r="BJ107" s="41"/>
      <c r="BK107" s="41"/>
      <c r="BL107" s="41"/>
      <c r="BM107" s="41"/>
      <c r="BN107" s="41">
        <v>29663</v>
      </c>
      <c r="BO107" s="41"/>
      <c r="BP107" s="9"/>
      <c r="BQ107" s="41"/>
      <c r="BR107" s="9"/>
      <c r="BS107" s="9">
        <v>22449</v>
      </c>
      <c r="BT107" s="41"/>
      <c r="BU107" s="7">
        <f t="shared" si="20"/>
        <v>52112</v>
      </c>
      <c r="BV107" s="43"/>
      <c r="BW107" s="41"/>
      <c r="BX107" s="9">
        <v>0</v>
      </c>
      <c r="BY107" s="41"/>
      <c r="BZ107" s="9">
        <v>0</v>
      </c>
      <c r="CA107" s="41"/>
      <c r="CB107" s="7">
        <f t="shared" si="21"/>
        <v>0</v>
      </c>
      <c r="CC107" s="43"/>
      <c r="CD107" s="41"/>
      <c r="CE107" s="41"/>
      <c r="CF107" s="41"/>
      <c r="CG107" s="7">
        <f t="shared" si="22"/>
        <v>0</v>
      </c>
      <c r="CH107" s="62"/>
      <c r="CI107" s="9"/>
      <c r="CJ107" s="41"/>
      <c r="CK107" s="41"/>
      <c r="CL107" s="41">
        <v>0</v>
      </c>
      <c r="CM107" s="41">
        <v>0</v>
      </c>
      <c r="CN107" s="9">
        <v>0</v>
      </c>
      <c r="CO107" s="7">
        <f t="shared" si="23"/>
        <v>0</v>
      </c>
      <c r="CP107" s="62"/>
      <c r="CQ107" s="41"/>
      <c r="CR107" s="41">
        <v>0</v>
      </c>
      <c r="CS107" s="7">
        <f t="shared" si="24"/>
        <v>0</v>
      </c>
      <c r="CT107" s="43">
        <v>12667</v>
      </c>
      <c r="CU107" s="7">
        <f t="shared" si="25"/>
        <v>12667</v>
      </c>
      <c r="CV107" s="10">
        <f t="shared" si="26"/>
        <v>311756</v>
      </c>
    </row>
    <row r="108" spans="1:102" x14ac:dyDescent="0.25">
      <c r="A108" s="348"/>
      <c r="B108" s="2" t="s">
        <v>111</v>
      </c>
      <c r="C108" s="40"/>
      <c r="D108" s="41"/>
      <c r="E108" s="43"/>
      <c r="F108" s="41"/>
      <c r="G108" s="42"/>
      <c r="H108" s="7">
        <f t="shared" si="16"/>
        <v>0</v>
      </c>
      <c r="I108" s="43"/>
      <c r="J108" s="41"/>
      <c r="K108" s="41"/>
      <c r="L108" s="41"/>
      <c r="M108" s="41"/>
      <c r="N108" s="41"/>
      <c r="O108" s="7">
        <v>46561</v>
      </c>
      <c r="P108" s="41">
        <v>18587</v>
      </c>
      <c r="Q108" s="41"/>
      <c r="R108" s="41"/>
      <c r="S108" s="41">
        <v>0</v>
      </c>
      <c r="T108" s="7">
        <f t="shared" si="27"/>
        <v>18587</v>
      </c>
      <c r="U108" s="43"/>
      <c r="V108" s="9"/>
      <c r="W108" s="7">
        <v>9000</v>
      </c>
      <c r="X108" s="43"/>
      <c r="Y108" s="9"/>
      <c r="Z108" s="9"/>
      <c r="AA108" s="9"/>
      <c r="AB108" s="9"/>
      <c r="AC108" s="9"/>
      <c r="AD108" s="41"/>
      <c r="AE108" s="9"/>
      <c r="AF108" s="9"/>
      <c r="AG108" s="9"/>
      <c r="AH108" s="9"/>
      <c r="AI108" s="9"/>
      <c r="AJ108" s="7">
        <v>71319</v>
      </c>
      <c r="AK108" s="43"/>
      <c r="AL108" s="7">
        <f t="shared" si="17"/>
        <v>0</v>
      </c>
      <c r="AM108" s="62"/>
      <c r="AN108" s="9"/>
      <c r="AO108" s="41"/>
      <c r="AP108" s="41"/>
      <c r="AQ108" s="9">
        <v>3097</v>
      </c>
      <c r="AR108" s="9">
        <v>68727</v>
      </c>
      <c r="AS108" s="9">
        <v>0</v>
      </c>
      <c r="AT108" s="9">
        <v>0</v>
      </c>
      <c r="AU108" s="41"/>
      <c r="AV108" s="41"/>
      <c r="AW108" s="7">
        <f t="shared" si="18"/>
        <v>71824</v>
      </c>
      <c r="AX108" s="43"/>
      <c r="AY108" s="41"/>
      <c r="AZ108" s="41"/>
      <c r="BA108" s="41"/>
      <c r="BB108" s="41"/>
      <c r="BC108" s="41"/>
      <c r="BD108" s="41"/>
      <c r="BE108" s="7">
        <f t="shared" si="19"/>
        <v>0</v>
      </c>
      <c r="BF108" s="41">
        <v>0</v>
      </c>
      <c r="BG108" s="41">
        <v>0</v>
      </c>
      <c r="BH108" s="41">
        <v>0</v>
      </c>
      <c r="BI108" s="41"/>
      <c r="BJ108" s="41"/>
      <c r="BK108" s="41"/>
      <c r="BL108" s="41"/>
      <c r="BM108" s="41"/>
      <c r="BN108" s="41">
        <v>29050</v>
      </c>
      <c r="BO108" s="41"/>
      <c r="BP108" s="9"/>
      <c r="BQ108" s="41"/>
      <c r="BR108" s="9"/>
      <c r="BS108" s="9">
        <v>24633</v>
      </c>
      <c r="BT108" s="41"/>
      <c r="BU108" s="7">
        <f t="shared" si="20"/>
        <v>53683</v>
      </c>
      <c r="BV108" s="43"/>
      <c r="BW108" s="41"/>
      <c r="BX108" s="9">
        <v>0</v>
      </c>
      <c r="BY108" s="41"/>
      <c r="BZ108" s="9">
        <v>0</v>
      </c>
      <c r="CA108" s="41"/>
      <c r="CB108" s="7">
        <f t="shared" si="21"/>
        <v>0</v>
      </c>
      <c r="CC108" s="43"/>
      <c r="CD108" s="41"/>
      <c r="CE108" s="41"/>
      <c r="CF108" s="41"/>
      <c r="CG108" s="7">
        <f t="shared" si="22"/>
        <v>0</v>
      </c>
      <c r="CH108" s="62"/>
      <c r="CI108" s="9"/>
      <c r="CJ108" s="41"/>
      <c r="CK108" s="41"/>
      <c r="CL108" s="41">
        <v>0</v>
      </c>
      <c r="CM108" s="41">
        <v>0</v>
      </c>
      <c r="CN108" s="9">
        <v>0</v>
      </c>
      <c r="CO108" s="7">
        <f t="shared" si="23"/>
        <v>0</v>
      </c>
      <c r="CP108" s="62"/>
      <c r="CQ108" s="41"/>
      <c r="CR108" s="41">
        <v>0</v>
      </c>
      <c r="CS108" s="7">
        <f t="shared" si="24"/>
        <v>0</v>
      </c>
      <c r="CT108" s="43">
        <v>14467</v>
      </c>
      <c r="CU108" s="7">
        <f t="shared" si="25"/>
        <v>14467</v>
      </c>
      <c r="CV108" s="10">
        <f t="shared" si="26"/>
        <v>285441</v>
      </c>
    </row>
    <row r="109" spans="1:102" ht="15.75" thickBot="1" x14ac:dyDescent="0.3">
      <c r="A109" s="349"/>
      <c r="B109" s="3" t="s">
        <v>112</v>
      </c>
      <c r="C109" s="44"/>
      <c r="D109" s="45"/>
      <c r="E109" s="47"/>
      <c r="F109" s="45"/>
      <c r="G109" s="46"/>
      <c r="H109" s="11">
        <f t="shared" si="16"/>
        <v>0</v>
      </c>
      <c r="I109" s="47"/>
      <c r="J109" s="45"/>
      <c r="K109" s="45"/>
      <c r="L109" s="45"/>
      <c r="M109" s="45"/>
      <c r="N109" s="45"/>
      <c r="O109" s="11">
        <v>29274</v>
      </c>
      <c r="P109" s="45">
        <v>25945</v>
      </c>
      <c r="Q109" s="45"/>
      <c r="R109" s="45"/>
      <c r="S109" s="45">
        <v>0</v>
      </c>
      <c r="T109" s="11">
        <f t="shared" si="27"/>
        <v>25945</v>
      </c>
      <c r="U109" s="47"/>
      <c r="V109" s="13"/>
      <c r="W109" s="11">
        <v>9273</v>
      </c>
      <c r="X109" s="47"/>
      <c r="Y109" s="13"/>
      <c r="Z109" s="13"/>
      <c r="AA109" s="13"/>
      <c r="AB109" s="13"/>
      <c r="AC109" s="13"/>
      <c r="AD109" s="45"/>
      <c r="AE109" s="13"/>
      <c r="AF109" s="13"/>
      <c r="AG109" s="13"/>
      <c r="AH109" s="13"/>
      <c r="AI109" s="13"/>
      <c r="AJ109" s="11">
        <v>87812</v>
      </c>
      <c r="AK109" s="47"/>
      <c r="AL109" s="11">
        <f t="shared" si="17"/>
        <v>0</v>
      </c>
      <c r="AM109" s="63"/>
      <c r="AN109" s="13"/>
      <c r="AO109" s="45"/>
      <c r="AP109" s="45"/>
      <c r="AQ109" s="13">
        <v>4810</v>
      </c>
      <c r="AR109" s="13">
        <v>54438</v>
      </c>
      <c r="AS109" s="13">
        <v>0</v>
      </c>
      <c r="AT109" s="13">
        <v>0</v>
      </c>
      <c r="AU109" s="45"/>
      <c r="AV109" s="45"/>
      <c r="AW109" s="11">
        <f t="shared" si="18"/>
        <v>59248</v>
      </c>
      <c r="AX109" s="47"/>
      <c r="AY109" s="45"/>
      <c r="AZ109" s="45"/>
      <c r="BA109" s="45"/>
      <c r="BB109" s="45"/>
      <c r="BC109" s="45"/>
      <c r="BD109" s="45"/>
      <c r="BE109" s="11">
        <f t="shared" si="19"/>
        <v>0</v>
      </c>
      <c r="BF109" s="45">
        <v>0</v>
      </c>
      <c r="BG109" s="45">
        <v>0</v>
      </c>
      <c r="BH109" s="45">
        <v>0</v>
      </c>
      <c r="BI109" s="45"/>
      <c r="BJ109" s="45"/>
      <c r="BK109" s="45"/>
      <c r="BL109" s="45"/>
      <c r="BM109" s="45"/>
      <c r="BN109" s="45">
        <v>30319</v>
      </c>
      <c r="BO109" s="45"/>
      <c r="BP109" s="13"/>
      <c r="BQ109" s="45"/>
      <c r="BR109" s="13"/>
      <c r="BS109" s="13">
        <v>26096</v>
      </c>
      <c r="BT109" s="45"/>
      <c r="BU109" s="11">
        <f t="shared" si="20"/>
        <v>56415</v>
      </c>
      <c r="BV109" s="47"/>
      <c r="BW109" s="45"/>
      <c r="BX109" s="13">
        <v>0</v>
      </c>
      <c r="BY109" s="45"/>
      <c r="BZ109" s="13">
        <v>0</v>
      </c>
      <c r="CA109" s="45"/>
      <c r="CB109" s="11">
        <f t="shared" si="21"/>
        <v>0</v>
      </c>
      <c r="CC109" s="47"/>
      <c r="CD109" s="45"/>
      <c r="CE109" s="45"/>
      <c r="CF109" s="45"/>
      <c r="CG109" s="11">
        <f t="shared" si="22"/>
        <v>0</v>
      </c>
      <c r="CH109" s="63"/>
      <c r="CI109" s="13"/>
      <c r="CJ109" s="45"/>
      <c r="CK109" s="45"/>
      <c r="CL109" s="45">
        <v>0</v>
      </c>
      <c r="CM109" s="45">
        <v>0</v>
      </c>
      <c r="CN109" s="13">
        <v>0</v>
      </c>
      <c r="CO109" s="11">
        <f t="shared" si="23"/>
        <v>0</v>
      </c>
      <c r="CP109" s="63"/>
      <c r="CQ109" s="45"/>
      <c r="CR109" s="45">
        <v>0</v>
      </c>
      <c r="CS109" s="11">
        <f t="shared" si="24"/>
        <v>0</v>
      </c>
      <c r="CT109" s="47">
        <v>16886</v>
      </c>
      <c r="CU109" s="11">
        <f t="shared" si="25"/>
        <v>16886</v>
      </c>
      <c r="CV109" s="15">
        <f t="shared" si="26"/>
        <v>284853</v>
      </c>
    </row>
    <row r="110" spans="1:102" x14ac:dyDescent="0.25">
      <c r="A110" s="347" t="s">
        <v>122</v>
      </c>
      <c r="B110" s="33" t="s">
        <v>101</v>
      </c>
      <c r="C110" s="34"/>
      <c r="D110" s="35"/>
      <c r="E110" s="52"/>
      <c r="F110" s="35"/>
      <c r="G110" s="36"/>
      <c r="H110" s="20">
        <f t="shared" si="16"/>
        <v>0</v>
      </c>
      <c r="I110" s="52"/>
      <c r="J110" s="35"/>
      <c r="K110" s="35"/>
      <c r="L110" s="35"/>
      <c r="M110" s="35"/>
      <c r="N110" s="35"/>
      <c r="O110" s="20">
        <v>21100</v>
      </c>
      <c r="P110" s="35">
        <v>26496</v>
      </c>
      <c r="Q110" s="35"/>
      <c r="R110" s="35"/>
      <c r="S110" s="35">
        <v>0</v>
      </c>
      <c r="T110" s="20">
        <f t="shared" si="27"/>
        <v>26496</v>
      </c>
      <c r="U110" s="52"/>
      <c r="V110" s="22"/>
      <c r="W110" s="20">
        <v>9175</v>
      </c>
      <c r="X110" s="52"/>
      <c r="Y110" s="22"/>
      <c r="Z110" s="22"/>
      <c r="AA110" s="22"/>
      <c r="AB110" s="22"/>
      <c r="AC110" s="22"/>
      <c r="AD110" s="35"/>
      <c r="AE110" s="22"/>
      <c r="AF110" s="22"/>
      <c r="AG110" s="22"/>
      <c r="AH110" s="22"/>
      <c r="AI110" s="22"/>
      <c r="AJ110" s="20">
        <v>101862</v>
      </c>
      <c r="AK110" s="52"/>
      <c r="AL110" s="20">
        <f t="shared" si="17"/>
        <v>0</v>
      </c>
      <c r="AM110" s="61"/>
      <c r="AN110" s="22"/>
      <c r="AO110" s="35"/>
      <c r="AP110" s="35"/>
      <c r="AQ110" s="22">
        <v>4804</v>
      </c>
      <c r="AR110" s="22">
        <v>52880</v>
      </c>
      <c r="AS110" s="22">
        <v>0</v>
      </c>
      <c r="AT110" s="22">
        <v>5857</v>
      </c>
      <c r="AU110" s="35"/>
      <c r="AV110" s="35"/>
      <c r="AW110" s="20">
        <f t="shared" si="18"/>
        <v>63541</v>
      </c>
      <c r="AX110" s="52"/>
      <c r="AY110" s="35"/>
      <c r="AZ110" s="35"/>
      <c r="BA110" s="35"/>
      <c r="BB110" s="35"/>
      <c r="BC110" s="35"/>
      <c r="BD110" s="35"/>
      <c r="BE110" s="20">
        <f t="shared" si="19"/>
        <v>0</v>
      </c>
      <c r="BF110" s="35">
        <v>0</v>
      </c>
      <c r="BG110" s="35">
        <v>0</v>
      </c>
      <c r="BH110" s="35">
        <v>0</v>
      </c>
      <c r="BI110" s="35"/>
      <c r="BJ110" s="35"/>
      <c r="BK110" s="35"/>
      <c r="BL110" s="35"/>
      <c r="BM110" s="35"/>
      <c r="BN110" s="35">
        <v>20636</v>
      </c>
      <c r="BO110" s="35"/>
      <c r="BP110" s="22"/>
      <c r="BQ110" s="35"/>
      <c r="BR110" s="22"/>
      <c r="BS110" s="22">
        <v>19407</v>
      </c>
      <c r="BT110" s="35"/>
      <c r="BU110" s="20">
        <f t="shared" si="20"/>
        <v>40043</v>
      </c>
      <c r="BV110" s="52"/>
      <c r="BW110" s="35"/>
      <c r="BX110" s="22">
        <v>7187</v>
      </c>
      <c r="BY110" s="35"/>
      <c r="BZ110" s="22">
        <v>0</v>
      </c>
      <c r="CA110" s="35"/>
      <c r="CB110" s="20">
        <f>SUM(BV110:CA110)</f>
        <v>7187</v>
      </c>
      <c r="CC110" s="52"/>
      <c r="CD110" s="35"/>
      <c r="CE110" s="35"/>
      <c r="CF110" s="35"/>
      <c r="CG110" s="20">
        <f t="shared" si="22"/>
        <v>0</v>
      </c>
      <c r="CH110" s="61"/>
      <c r="CI110" s="22"/>
      <c r="CJ110" s="35"/>
      <c r="CK110" s="35"/>
      <c r="CL110" s="35">
        <v>0</v>
      </c>
      <c r="CM110" s="35">
        <v>0</v>
      </c>
      <c r="CN110" s="22">
        <v>0</v>
      </c>
      <c r="CO110" s="20">
        <f t="shared" si="23"/>
        <v>0</v>
      </c>
      <c r="CP110" s="61"/>
      <c r="CQ110" s="35"/>
      <c r="CR110" s="35">
        <v>0</v>
      </c>
      <c r="CS110" s="20">
        <f t="shared" si="24"/>
        <v>0</v>
      </c>
      <c r="CT110" s="52">
        <v>7709</v>
      </c>
      <c r="CU110" s="20">
        <f>+CT110</f>
        <v>7709</v>
      </c>
      <c r="CV110" s="23">
        <f t="shared" si="26"/>
        <v>277113</v>
      </c>
      <c r="CW110" s="72"/>
      <c r="CX110" s="72"/>
    </row>
    <row r="111" spans="1:102" x14ac:dyDescent="0.25">
      <c r="A111" s="348"/>
      <c r="B111" s="2" t="s">
        <v>102</v>
      </c>
      <c r="C111" s="40"/>
      <c r="D111" s="41"/>
      <c r="E111" s="43"/>
      <c r="F111" s="41"/>
      <c r="G111" s="42"/>
      <c r="H111" s="7">
        <f t="shared" si="16"/>
        <v>0</v>
      </c>
      <c r="I111" s="43"/>
      <c r="J111" s="41"/>
      <c r="K111" s="41"/>
      <c r="L111" s="41"/>
      <c r="M111" s="41"/>
      <c r="N111" s="41"/>
      <c r="O111" s="7">
        <v>18161</v>
      </c>
      <c r="P111" s="41">
        <v>26900</v>
      </c>
      <c r="Q111" s="41"/>
      <c r="R111" s="41"/>
      <c r="S111" s="41">
        <v>0</v>
      </c>
      <c r="T111" s="7">
        <f t="shared" si="27"/>
        <v>26900</v>
      </c>
      <c r="U111" s="43"/>
      <c r="V111" s="9"/>
      <c r="W111" s="7">
        <v>8923</v>
      </c>
      <c r="X111" s="43"/>
      <c r="Y111" s="9"/>
      <c r="Z111" s="9"/>
      <c r="AA111" s="9"/>
      <c r="AB111" s="9"/>
      <c r="AC111" s="9"/>
      <c r="AD111" s="41"/>
      <c r="AE111" s="9"/>
      <c r="AF111" s="9"/>
      <c r="AG111" s="9"/>
      <c r="AH111" s="9"/>
      <c r="AI111" s="9"/>
      <c r="AJ111" s="7">
        <v>71213</v>
      </c>
      <c r="AK111" s="43"/>
      <c r="AL111" s="7">
        <f t="shared" si="17"/>
        <v>0</v>
      </c>
      <c r="AM111" s="62"/>
      <c r="AN111" s="9"/>
      <c r="AO111" s="41"/>
      <c r="AP111" s="41"/>
      <c r="AQ111" s="9">
        <v>4646</v>
      </c>
      <c r="AR111" s="9">
        <v>58848</v>
      </c>
      <c r="AS111" s="9">
        <v>0</v>
      </c>
      <c r="AT111" s="9">
        <v>5079</v>
      </c>
      <c r="AU111" s="41"/>
      <c r="AV111" s="41"/>
      <c r="AW111" s="7">
        <f t="shared" si="18"/>
        <v>68573</v>
      </c>
      <c r="AX111" s="43"/>
      <c r="AY111" s="41"/>
      <c r="AZ111" s="41"/>
      <c r="BA111" s="41"/>
      <c r="BB111" s="41"/>
      <c r="BC111" s="41"/>
      <c r="BD111" s="41"/>
      <c r="BE111" s="7">
        <f t="shared" si="19"/>
        <v>0</v>
      </c>
      <c r="BF111" s="41">
        <v>0</v>
      </c>
      <c r="BG111" s="41">
        <v>0</v>
      </c>
      <c r="BH111" s="41">
        <v>0</v>
      </c>
      <c r="BI111" s="41"/>
      <c r="BJ111" s="41"/>
      <c r="BK111" s="41"/>
      <c r="BL111" s="41"/>
      <c r="BM111" s="41"/>
      <c r="BN111" s="41">
        <v>19322</v>
      </c>
      <c r="BO111" s="41"/>
      <c r="BP111" s="9"/>
      <c r="BQ111" s="41"/>
      <c r="BR111" s="9"/>
      <c r="BS111" s="9">
        <v>17286</v>
      </c>
      <c r="BT111" s="41"/>
      <c r="BU111" s="7">
        <f t="shared" si="20"/>
        <v>36608</v>
      </c>
      <c r="BV111" s="43"/>
      <c r="BW111" s="41"/>
      <c r="BX111" s="9">
        <v>9112</v>
      </c>
      <c r="BY111" s="41"/>
      <c r="BZ111" s="9">
        <v>0</v>
      </c>
      <c r="CA111" s="41"/>
      <c r="CB111" s="7">
        <f t="shared" si="21"/>
        <v>9112</v>
      </c>
      <c r="CC111" s="43"/>
      <c r="CD111" s="41"/>
      <c r="CE111" s="41"/>
      <c r="CF111" s="41"/>
      <c r="CG111" s="7">
        <f t="shared" si="22"/>
        <v>0</v>
      </c>
      <c r="CH111" s="62"/>
      <c r="CI111" s="9"/>
      <c r="CJ111" s="41"/>
      <c r="CK111" s="41"/>
      <c r="CL111" s="41">
        <v>0</v>
      </c>
      <c r="CM111" s="41">
        <v>0</v>
      </c>
      <c r="CN111" s="9">
        <v>0</v>
      </c>
      <c r="CO111" s="7">
        <f t="shared" si="23"/>
        <v>0</v>
      </c>
      <c r="CP111" s="62"/>
      <c r="CQ111" s="41"/>
      <c r="CR111" s="41">
        <v>0</v>
      </c>
      <c r="CS111" s="7">
        <f t="shared" si="24"/>
        <v>0</v>
      </c>
      <c r="CT111" s="43">
        <v>4846</v>
      </c>
      <c r="CU111" s="7">
        <f t="shared" ref="CU111:CU121" si="28">+CT111</f>
        <v>4846</v>
      </c>
      <c r="CV111" s="10">
        <f t="shared" si="26"/>
        <v>244336</v>
      </c>
      <c r="CW111" s="72"/>
      <c r="CX111" s="72"/>
    </row>
    <row r="112" spans="1:102" x14ac:dyDescent="0.25">
      <c r="A112" s="348"/>
      <c r="B112" s="2" t="s">
        <v>103</v>
      </c>
      <c r="C112" s="40"/>
      <c r="D112" s="41"/>
      <c r="E112" s="43"/>
      <c r="F112" s="41"/>
      <c r="G112" s="42"/>
      <c r="H112" s="7">
        <f t="shared" si="16"/>
        <v>0</v>
      </c>
      <c r="I112" s="43"/>
      <c r="J112" s="41"/>
      <c r="K112" s="41"/>
      <c r="L112" s="41"/>
      <c r="M112" s="41"/>
      <c r="N112" s="41"/>
      <c r="O112" s="7">
        <v>41520</v>
      </c>
      <c r="P112" s="41">
        <v>26594</v>
      </c>
      <c r="Q112" s="41"/>
      <c r="R112" s="41"/>
      <c r="S112" s="41">
        <v>0</v>
      </c>
      <c r="T112" s="7">
        <f t="shared" si="27"/>
        <v>26594</v>
      </c>
      <c r="U112" s="43"/>
      <c r="V112" s="9"/>
      <c r="W112" s="7">
        <v>12518</v>
      </c>
      <c r="X112" s="43"/>
      <c r="Y112" s="9"/>
      <c r="Z112" s="9"/>
      <c r="AA112" s="9"/>
      <c r="AB112" s="9"/>
      <c r="AC112" s="9"/>
      <c r="AD112" s="41"/>
      <c r="AE112" s="9"/>
      <c r="AF112" s="9"/>
      <c r="AG112" s="9"/>
      <c r="AH112" s="9"/>
      <c r="AI112" s="9"/>
      <c r="AJ112" s="7">
        <v>104139</v>
      </c>
      <c r="AK112" s="43"/>
      <c r="AL112" s="7">
        <f t="shared" si="17"/>
        <v>0</v>
      </c>
      <c r="AM112" s="62"/>
      <c r="AN112" s="9"/>
      <c r="AO112" s="41"/>
      <c r="AP112" s="41"/>
      <c r="AQ112" s="9">
        <v>4295</v>
      </c>
      <c r="AR112" s="9">
        <v>63011</v>
      </c>
      <c r="AS112" s="9">
        <v>0</v>
      </c>
      <c r="AT112" s="9">
        <v>7211</v>
      </c>
      <c r="AU112" s="41"/>
      <c r="AV112" s="41"/>
      <c r="AW112" s="7">
        <f t="shared" si="18"/>
        <v>74517</v>
      </c>
      <c r="AX112" s="43"/>
      <c r="AY112" s="41"/>
      <c r="AZ112" s="41"/>
      <c r="BA112" s="41"/>
      <c r="BB112" s="41"/>
      <c r="BC112" s="41"/>
      <c r="BD112" s="41"/>
      <c r="BE112" s="7">
        <f t="shared" si="19"/>
        <v>0</v>
      </c>
      <c r="BF112" s="41">
        <v>0</v>
      </c>
      <c r="BG112" s="41">
        <v>0</v>
      </c>
      <c r="BH112" s="41">
        <v>0</v>
      </c>
      <c r="BI112" s="41"/>
      <c r="BJ112" s="41"/>
      <c r="BK112" s="41"/>
      <c r="BL112" s="41"/>
      <c r="BM112" s="41"/>
      <c r="BN112" s="41">
        <v>27764</v>
      </c>
      <c r="BO112" s="41"/>
      <c r="BP112" s="9"/>
      <c r="BQ112" s="41"/>
      <c r="BR112" s="9"/>
      <c r="BS112" s="9">
        <v>22323</v>
      </c>
      <c r="BT112" s="41"/>
      <c r="BU112" s="7">
        <f t="shared" si="20"/>
        <v>50087</v>
      </c>
      <c r="BV112" s="43"/>
      <c r="BW112" s="41"/>
      <c r="BX112" s="9">
        <v>10032</v>
      </c>
      <c r="BY112" s="41"/>
      <c r="BZ112" s="9">
        <v>0</v>
      </c>
      <c r="CA112" s="41"/>
      <c r="CB112" s="7">
        <f t="shared" si="21"/>
        <v>10032</v>
      </c>
      <c r="CC112" s="43"/>
      <c r="CD112" s="41"/>
      <c r="CE112" s="41"/>
      <c r="CF112" s="41"/>
      <c r="CG112" s="7">
        <f t="shared" si="22"/>
        <v>0</v>
      </c>
      <c r="CH112" s="62"/>
      <c r="CI112" s="9"/>
      <c r="CJ112" s="41"/>
      <c r="CK112" s="41"/>
      <c r="CL112" s="41">
        <v>0</v>
      </c>
      <c r="CM112" s="41">
        <v>0</v>
      </c>
      <c r="CN112" s="9">
        <v>0</v>
      </c>
      <c r="CO112" s="7">
        <f t="shared" si="23"/>
        <v>0</v>
      </c>
      <c r="CP112" s="62"/>
      <c r="CQ112" s="41"/>
      <c r="CR112" s="41">
        <v>0</v>
      </c>
      <c r="CS112" s="7">
        <f t="shared" si="24"/>
        <v>0</v>
      </c>
      <c r="CT112" s="43">
        <v>6161</v>
      </c>
      <c r="CU112" s="7">
        <f t="shared" si="28"/>
        <v>6161</v>
      </c>
      <c r="CV112" s="10">
        <f t="shared" si="26"/>
        <v>325568</v>
      </c>
      <c r="CW112" s="72"/>
      <c r="CX112" s="72"/>
    </row>
    <row r="113" spans="1:102" x14ac:dyDescent="0.25">
      <c r="A113" s="348"/>
      <c r="B113" s="2" t="s">
        <v>104</v>
      </c>
      <c r="C113" s="40"/>
      <c r="D113" s="41"/>
      <c r="E113" s="43"/>
      <c r="F113" s="41"/>
      <c r="G113" s="42"/>
      <c r="H113" s="7">
        <f t="shared" si="16"/>
        <v>0</v>
      </c>
      <c r="I113" s="43"/>
      <c r="J113" s="41"/>
      <c r="K113" s="41"/>
      <c r="L113" s="41"/>
      <c r="M113" s="41"/>
      <c r="N113" s="41"/>
      <c r="O113" s="7">
        <v>24751</v>
      </c>
      <c r="P113" s="41">
        <v>22624</v>
      </c>
      <c r="Q113" s="41"/>
      <c r="R113" s="41"/>
      <c r="S113" s="41">
        <v>0</v>
      </c>
      <c r="T113" s="7">
        <f t="shared" si="27"/>
        <v>22624</v>
      </c>
      <c r="U113" s="43"/>
      <c r="V113" s="9"/>
      <c r="W113" s="7">
        <v>9645</v>
      </c>
      <c r="X113" s="43"/>
      <c r="Y113" s="9"/>
      <c r="Z113" s="9"/>
      <c r="AA113" s="9"/>
      <c r="AB113" s="9"/>
      <c r="AC113" s="9"/>
      <c r="AD113" s="41"/>
      <c r="AE113" s="9"/>
      <c r="AF113" s="9"/>
      <c r="AG113" s="9"/>
      <c r="AH113" s="9"/>
      <c r="AI113" s="9"/>
      <c r="AJ113" s="7">
        <v>101448</v>
      </c>
      <c r="AK113" s="43"/>
      <c r="AL113" s="7">
        <f t="shared" si="17"/>
        <v>0</v>
      </c>
      <c r="AM113" s="62"/>
      <c r="AN113" s="9"/>
      <c r="AO113" s="41"/>
      <c r="AP113" s="41"/>
      <c r="AQ113" s="9">
        <v>3910</v>
      </c>
      <c r="AR113" s="9">
        <v>64302</v>
      </c>
      <c r="AS113" s="9">
        <v>0</v>
      </c>
      <c r="AT113" s="9">
        <v>7198</v>
      </c>
      <c r="AU113" s="41"/>
      <c r="AV113" s="41"/>
      <c r="AW113" s="7">
        <f t="shared" si="18"/>
        <v>75410</v>
      </c>
      <c r="AX113" s="43"/>
      <c r="AY113" s="41"/>
      <c r="AZ113" s="41"/>
      <c r="BA113" s="41"/>
      <c r="BB113" s="41"/>
      <c r="BC113" s="41"/>
      <c r="BD113" s="41"/>
      <c r="BE113" s="7">
        <f t="shared" si="19"/>
        <v>0</v>
      </c>
      <c r="BF113" s="41">
        <v>0</v>
      </c>
      <c r="BG113" s="41">
        <v>0</v>
      </c>
      <c r="BH113" s="41">
        <v>0</v>
      </c>
      <c r="BI113" s="41"/>
      <c r="BJ113" s="41"/>
      <c r="BK113" s="41"/>
      <c r="BL113" s="41"/>
      <c r="BM113" s="41"/>
      <c r="BN113" s="41">
        <v>18005</v>
      </c>
      <c r="BO113" s="41"/>
      <c r="BP113" s="9"/>
      <c r="BQ113" s="41"/>
      <c r="BR113" s="9"/>
      <c r="BS113" s="9">
        <v>19028</v>
      </c>
      <c r="BT113" s="41"/>
      <c r="BU113" s="7">
        <f t="shared" si="20"/>
        <v>37033</v>
      </c>
      <c r="BV113" s="43"/>
      <c r="BW113" s="41"/>
      <c r="BX113" s="9">
        <v>12458</v>
      </c>
      <c r="BY113" s="41"/>
      <c r="BZ113" s="9">
        <v>0</v>
      </c>
      <c r="CA113" s="41"/>
      <c r="CB113" s="7">
        <f t="shared" si="21"/>
        <v>12458</v>
      </c>
      <c r="CC113" s="43"/>
      <c r="CD113" s="41"/>
      <c r="CE113" s="41"/>
      <c r="CF113" s="41"/>
      <c r="CG113" s="7">
        <f t="shared" si="22"/>
        <v>0</v>
      </c>
      <c r="CH113" s="62"/>
      <c r="CI113" s="9"/>
      <c r="CJ113" s="41"/>
      <c r="CK113" s="41"/>
      <c r="CL113" s="41">
        <v>0</v>
      </c>
      <c r="CM113" s="41">
        <v>0</v>
      </c>
      <c r="CN113" s="9">
        <v>0</v>
      </c>
      <c r="CO113" s="7">
        <f t="shared" si="23"/>
        <v>0</v>
      </c>
      <c r="CP113" s="62"/>
      <c r="CQ113" s="41"/>
      <c r="CR113" s="41">
        <v>0</v>
      </c>
      <c r="CS113" s="7">
        <f t="shared" si="24"/>
        <v>0</v>
      </c>
      <c r="CT113" s="43">
        <v>3912</v>
      </c>
      <c r="CU113" s="7">
        <f t="shared" si="28"/>
        <v>3912</v>
      </c>
      <c r="CV113" s="10">
        <f t="shared" si="26"/>
        <v>287281</v>
      </c>
      <c r="CW113" s="72"/>
      <c r="CX113" s="72"/>
    </row>
    <row r="114" spans="1:102" x14ac:dyDescent="0.25">
      <c r="A114" s="348"/>
      <c r="B114" s="2" t="s">
        <v>105</v>
      </c>
      <c r="C114" s="40"/>
      <c r="D114" s="41"/>
      <c r="E114" s="43"/>
      <c r="F114" s="41"/>
      <c r="G114" s="42"/>
      <c r="H114" s="7">
        <f t="shared" si="16"/>
        <v>0</v>
      </c>
      <c r="I114" s="43"/>
      <c r="J114" s="41"/>
      <c r="K114" s="41"/>
      <c r="L114" s="41"/>
      <c r="M114" s="41"/>
      <c r="N114" s="41"/>
      <c r="O114" s="7">
        <v>26153</v>
      </c>
      <c r="P114" s="41">
        <v>22655</v>
      </c>
      <c r="Q114" s="41"/>
      <c r="R114" s="41"/>
      <c r="S114" s="41">
        <v>0</v>
      </c>
      <c r="T114" s="7">
        <f t="shared" si="27"/>
        <v>22655</v>
      </c>
      <c r="U114" s="43"/>
      <c r="V114" s="9"/>
      <c r="W114" s="7">
        <v>9287</v>
      </c>
      <c r="X114" s="43"/>
      <c r="Y114" s="9"/>
      <c r="Z114" s="9"/>
      <c r="AA114" s="9"/>
      <c r="AB114" s="9"/>
      <c r="AC114" s="9"/>
      <c r="AD114" s="41"/>
      <c r="AE114" s="9"/>
      <c r="AF114" s="9"/>
      <c r="AG114" s="9"/>
      <c r="AH114" s="9"/>
      <c r="AI114" s="9"/>
      <c r="AJ114" s="7">
        <v>116542</v>
      </c>
      <c r="AK114" s="43"/>
      <c r="AL114" s="7">
        <f t="shared" si="17"/>
        <v>0</v>
      </c>
      <c r="AM114" s="62"/>
      <c r="AN114" s="9"/>
      <c r="AO114" s="41"/>
      <c r="AP114" s="41"/>
      <c r="AQ114" s="9">
        <v>6087</v>
      </c>
      <c r="AR114" s="9">
        <v>71235</v>
      </c>
      <c r="AS114" s="9">
        <v>0</v>
      </c>
      <c r="AT114" s="9">
        <v>7895</v>
      </c>
      <c r="AU114" s="41"/>
      <c r="AV114" s="41"/>
      <c r="AW114" s="7">
        <f t="shared" si="18"/>
        <v>85217</v>
      </c>
      <c r="AX114" s="43"/>
      <c r="AY114" s="41"/>
      <c r="AZ114" s="41"/>
      <c r="BA114" s="41"/>
      <c r="BB114" s="41"/>
      <c r="BC114" s="41"/>
      <c r="BD114" s="41"/>
      <c r="BE114" s="7">
        <f t="shared" si="19"/>
        <v>0</v>
      </c>
      <c r="BF114" s="41">
        <v>0</v>
      </c>
      <c r="BG114" s="41">
        <v>0</v>
      </c>
      <c r="BH114" s="41">
        <v>0</v>
      </c>
      <c r="BI114" s="41"/>
      <c r="BJ114" s="41"/>
      <c r="BK114" s="41"/>
      <c r="BL114" s="41"/>
      <c r="BM114" s="41"/>
      <c r="BN114" s="41">
        <v>25351</v>
      </c>
      <c r="BO114" s="41"/>
      <c r="BP114" s="9"/>
      <c r="BQ114" s="41"/>
      <c r="BR114" s="9"/>
      <c r="BS114" s="9">
        <v>18093</v>
      </c>
      <c r="BT114" s="41"/>
      <c r="BU114" s="7">
        <f t="shared" si="20"/>
        <v>43444</v>
      </c>
      <c r="BV114" s="43"/>
      <c r="BW114" s="41"/>
      <c r="BX114" s="9">
        <v>6549</v>
      </c>
      <c r="BY114" s="41"/>
      <c r="BZ114" s="9">
        <v>0</v>
      </c>
      <c r="CA114" s="41"/>
      <c r="CB114" s="7">
        <f t="shared" si="21"/>
        <v>6549</v>
      </c>
      <c r="CC114" s="43"/>
      <c r="CD114" s="41"/>
      <c r="CE114" s="41"/>
      <c r="CF114" s="41"/>
      <c r="CG114" s="7">
        <f t="shared" si="22"/>
        <v>0</v>
      </c>
      <c r="CH114" s="62"/>
      <c r="CI114" s="9"/>
      <c r="CJ114" s="41"/>
      <c r="CK114" s="41"/>
      <c r="CL114" s="41">
        <v>0</v>
      </c>
      <c r="CM114" s="41">
        <v>0</v>
      </c>
      <c r="CN114" s="9">
        <v>0</v>
      </c>
      <c r="CO114" s="7">
        <f t="shared" si="23"/>
        <v>0</v>
      </c>
      <c r="CP114" s="62"/>
      <c r="CQ114" s="41"/>
      <c r="CR114" s="41">
        <v>0</v>
      </c>
      <c r="CS114" s="7">
        <f t="shared" si="24"/>
        <v>0</v>
      </c>
      <c r="CT114" s="43">
        <v>3891</v>
      </c>
      <c r="CU114" s="7">
        <f t="shared" si="28"/>
        <v>3891</v>
      </c>
      <c r="CV114" s="10">
        <f t="shared" si="26"/>
        <v>313738</v>
      </c>
      <c r="CW114" s="72"/>
      <c r="CX114" s="72"/>
    </row>
    <row r="115" spans="1:102" x14ac:dyDescent="0.25">
      <c r="A115" s="348"/>
      <c r="B115" s="2" t="s">
        <v>106</v>
      </c>
      <c r="C115" s="40"/>
      <c r="D115" s="41"/>
      <c r="E115" s="43"/>
      <c r="F115" s="41"/>
      <c r="G115" s="42"/>
      <c r="H115" s="7">
        <f t="shared" si="16"/>
        <v>0</v>
      </c>
      <c r="I115" s="43"/>
      <c r="J115" s="41"/>
      <c r="K115" s="41"/>
      <c r="L115" s="41"/>
      <c r="M115" s="41"/>
      <c r="N115" s="41"/>
      <c r="O115" s="7">
        <v>48277</v>
      </c>
      <c r="P115" s="41">
        <v>24219</v>
      </c>
      <c r="Q115" s="41"/>
      <c r="R115" s="41"/>
      <c r="S115" s="41">
        <v>0</v>
      </c>
      <c r="T115" s="7">
        <f t="shared" si="27"/>
        <v>24219</v>
      </c>
      <c r="U115" s="43"/>
      <c r="V115" s="9"/>
      <c r="W115" s="7">
        <v>9095</v>
      </c>
      <c r="X115" s="43"/>
      <c r="Y115" s="9"/>
      <c r="Z115" s="9"/>
      <c r="AA115" s="9"/>
      <c r="AB115" s="9"/>
      <c r="AC115" s="9"/>
      <c r="AD115" s="41"/>
      <c r="AE115" s="9"/>
      <c r="AF115" s="9"/>
      <c r="AG115" s="9"/>
      <c r="AH115" s="9"/>
      <c r="AI115" s="9"/>
      <c r="AJ115" s="7">
        <v>98783</v>
      </c>
      <c r="AK115" s="43"/>
      <c r="AL115" s="7">
        <f t="shared" si="17"/>
        <v>0</v>
      </c>
      <c r="AM115" s="62"/>
      <c r="AN115" s="9"/>
      <c r="AO115" s="41"/>
      <c r="AP115" s="41"/>
      <c r="AQ115" s="9">
        <v>4688</v>
      </c>
      <c r="AR115" s="9">
        <v>74235</v>
      </c>
      <c r="AS115" s="9">
        <v>0</v>
      </c>
      <c r="AT115" s="9">
        <v>7387</v>
      </c>
      <c r="AU115" s="41"/>
      <c r="AV115" s="41"/>
      <c r="AW115" s="7">
        <f t="shared" si="18"/>
        <v>86310</v>
      </c>
      <c r="AX115" s="43"/>
      <c r="AY115" s="41"/>
      <c r="AZ115" s="41"/>
      <c r="BA115" s="41"/>
      <c r="BB115" s="41"/>
      <c r="BC115" s="41"/>
      <c r="BD115" s="41"/>
      <c r="BE115" s="7">
        <f t="shared" si="19"/>
        <v>0</v>
      </c>
      <c r="BF115" s="41">
        <v>0</v>
      </c>
      <c r="BG115" s="41">
        <v>0</v>
      </c>
      <c r="BH115" s="41">
        <v>0</v>
      </c>
      <c r="BI115" s="41"/>
      <c r="BJ115" s="41"/>
      <c r="BK115" s="41"/>
      <c r="BL115" s="41"/>
      <c r="BM115" s="41"/>
      <c r="BN115" s="41">
        <v>24736</v>
      </c>
      <c r="BO115" s="41"/>
      <c r="BP115" s="9"/>
      <c r="BQ115" s="41"/>
      <c r="BR115" s="9"/>
      <c r="BS115" s="9">
        <v>21255</v>
      </c>
      <c r="BT115" s="41"/>
      <c r="BU115" s="7">
        <f t="shared" si="20"/>
        <v>45991</v>
      </c>
      <c r="BV115" s="43"/>
      <c r="BW115" s="41"/>
      <c r="BX115" s="9">
        <v>4754</v>
      </c>
      <c r="BY115" s="41"/>
      <c r="BZ115" s="9">
        <v>0</v>
      </c>
      <c r="CA115" s="41"/>
      <c r="CB115" s="7">
        <f t="shared" si="21"/>
        <v>4754</v>
      </c>
      <c r="CC115" s="43"/>
      <c r="CD115" s="41"/>
      <c r="CE115" s="41"/>
      <c r="CF115" s="41"/>
      <c r="CG115" s="7">
        <f t="shared" si="22"/>
        <v>0</v>
      </c>
      <c r="CH115" s="62"/>
      <c r="CI115" s="9"/>
      <c r="CJ115" s="41"/>
      <c r="CK115" s="41"/>
      <c r="CL115" s="41">
        <v>0</v>
      </c>
      <c r="CM115" s="41">
        <v>0</v>
      </c>
      <c r="CN115" s="9">
        <v>0</v>
      </c>
      <c r="CO115" s="7">
        <f t="shared" si="23"/>
        <v>0</v>
      </c>
      <c r="CP115" s="62"/>
      <c r="CQ115" s="41"/>
      <c r="CR115" s="41">
        <v>0</v>
      </c>
      <c r="CS115" s="7">
        <f t="shared" si="24"/>
        <v>0</v>
      </c>
      <c r="CT115" s="43">
        <v>3926</v>
      </c>
      <c r="CU115" s="7">
        <f t="shared" si="28"/>
        <v>3926</v>
      </c>
      <c r="CV115" s="10">
        <f t="shared" si="26"/>
        <v>321355</v>
      </c>
      <c r="CW115" s="72"/>
      <c r="CX115" s="72"/>
    </row>
    <row r="116" spans="1:102" x14ac:dyDescent="0.25">
      <c r="A116" s="348"/>
      <c r="B116" s="2" t="s">
        <v>107</v>
      </c>
      <c r="C116" s="40"/>
      <c r="D116" s="41"/>
      <c r="E116" s="43"/>
      <c r="F116" s="41"/>
      <c r="G116" s="42"/>
      <c r="H116" s="7">
        <f t="shared" si="16"/>
        <v>0</v>
      </c>
      <c r="I116" s="43"/>
      <c r="J116" s="41"/>
      <c r="K116" s="41"/>
      <c r="L116" s="41"/>
      <c r="M116" s="41"/>
      <c r="N116" s="41"/>
      <c r="O116" s="7">
        <v>31346</v>
      </c>
      <c r="P116" s="41">
        <v>21757</v>
      </c>
      <c r="Q116" s="41"/>
      <c r="R116" s="41"/>
      <c r="S116" s="41">
        <v>0</v>
      </c>
      <c r="T116" s="7">
        <f t="shared" si="27"/>
        <v>21757</v>
      </c>
      <c r="U116" s="43"/>
      <c r="V116" s="9"/>
      <c r="W116" s="7">
        <v>7968</v>
      </c>
      <c r="X116" s="43"/>
      <c r="Y116" s="9"/>
      <c r="Z116" s="9"/>
      <c r="AA116" s="9"/>
      <c r="AB116" s="9"/>
      <c r="AC116" s="9"/>
      <c r="AD116" s="41"/>
      <c r="AE116" s="9"/>
      <c r="AF116" s="9"/>
      <c r="AG116" s="9"/>
      <c r="AH116" s="9"/>
      <c r="AI116" s="9"/>
      <c r="AJ116" s="7">
        <v>95395</v>
      </c>
      <c r="AK116" s="43"/>
      <c r="AL116" s="7">
        <f t="shared" si="17"/>
        <v>0</v>
      </c>
      <c r="AM116" s="62"/>
      <c r="AN116" s="9"/>
      <c r="AO116" s="41"/>
      <c r="AP116" s="41"/>
      <c r="AQ116" s="9">
        <v>4028</v>
      </c>
      <c r="AR116" s="9">
        <v>67548</v>
      </c>
      <c r="AS116" s="9">
        <v>0</v>
      </c>
      <c r="AT116" s="9">
        <v>6535</v>
      </c>
      <c r="AU116" s="41"/>
      <c r="AV116" s="41"/>
      <c r="AW116" s="7">
        <f t="shared" si="18"/>
        <v>78111</v>
      </c>
      <c r="AX116" s="43"/>
      <c r="AY116" s="41"/>
      <c r="AZ116" s="41"/>
      <c r="BA116" s="41"/>
      <c r="BB116" s="41"/>
      <c r="BC116" s="41"/>
      <c r="BD116" s="41"/>
      <c r="BE116" s="7">
        <f t="shared" si="19"/>
        <v>0</v>
      </c>
      <c r="BF116" s="41">
        <v>0</v>
      </c>
      <c r="BG116" s="41">
        <v>0</v>
      </c>
      <c r="BH116" s="41">
        <v>0</v>
      </c>
      <c r="BI116" s="41"/>
      <c r="BJ116" s="41"/>
      <c r="BK116" s="41"/>
      <c r="BL116" s="41"/>
      <c r="BM116" s="41"/>
      <c r="BN116" s="41">
        <v>26266</v>
      </c>
      <c r="BO116" s="41"/>
      <c r="BP116" s="9"/>
      <c r="BQ116" s="41"/>
      <c r="BR116" s="9"/>
      <c r="BS116" s="9">
        <v>21969</v>
      </c>
      <c r="BT116" s="41"/>
      <c r="BU116" s="7">
        <f t="shared" si="20"/>
        <v>48235</v>
      </c>
      <c r="BV116" s="43"/>
      <c r="BW116" s="41"/>
      <c r="BX116" s="9">
        <v>5531</v>
      </c>
      <c r="BY116" s="41"/>
      <c r="BZ116" s="9">
        <v>0</v>
      </c>
      <c r="CA116" s="41"/>
      <c r="CB116" s="7">
        <f t="shared" si="21"/>
        <v>5531</v>
      </c>
      <c r="CC116" s="43"/>
      <c r="CD116" s="41"/>
      <c r="CE116" s="41"/>
      <c r="CF116" s="41"/>
      <c r="CG116" s="7">
        <f t="shared" si="22"/>
        <v>0</v>
      </c>
      <c r="CH116" s="62"/>
      <c r="CI116" s="9"/>
      <c r="CJ116" s="41"/>
      <c r="CK116" s="41"/>
      <c r="CL116" s="41">
        <v>0</v>
      </c>
      <c r="CM116" s="41">
        <v>0</v>
      </c>
      <c r="CN116" s="9">
        <v>0</v>
      </c>
      <c r="CO116" s="7">
        <f t="shared" si="23"/>
        <v>0</v>
      </c>
      <c r="CP116" s="62"/>
      <c r="CQ116" s="41"/>
      <c r="CR116" s="41">
        <v>0</v>
      </c>
      <c r="CS116" s="7">
        <f t="shared" si="24"/>
        <v>0</v>
      </c>
      <c r="CT116" s="43">
        <v>3352</v>
      </c>
      <c r="CU116" s="7">
        <f t="shared" si="28"/>
        <v>3352</v>
      </c>
      <c r="CV116" s="10">
        <f t="shared" si="26"/>
        <v>291695</v>
      </c>
      <c r="CW116" s="72"/>
      <c r="CX116" s="72"/>
    </row>
    <row r="117" spans="1:102" x14ac:dyDescent="0.25">
      <c r="A117" s="348"/>
      <c r="B117" s="2" t="s">
        <v>108</v>
      </c>
      <c r="C117" s="40"/>
      <c r="D117" s="41"/>
      <c r="E117" s="43"/>
      <c r="F117" s="41"/>
      <c r="G117" s="42"/>
      <c r="H117" s="7">
        <f t="shared" si="16"/>
        <v>0</v>
      </c>
      <c r="I117" s="43"/>
      <c r="J117" s="41"/>
      <c r="K117" s="41"/>
      <c r="L117" s="41"/>
      <c r="M117" s="41"/>
      <c r="N117" s="41"/>
      <c r="O117" s="7">
        <v>39468</v>
      </c>
      <c r="P117" s="41">
        <v>24534</v>
      </c>
      <c r="Q117" s="41"/>
      <c r="R117" s="41"/>
      <c r="S117" s="41">
        <v>0</v>
      </c>
      <c r="T117" s="7">
        <f t="shared" si="27"/>
        <v>24534</v>
      </c>
      <c r="U117" s="43"/>
      <c r="V117" s="9"/>
      <c r="W117" s="7">
        <v>6934</v>
      </c>
      <c r="X117" s="43"/>
      <c r="Y117" s="9"/>
      <c r="Z117" s="9"/>
      <c r="AA117" s="9"/>
      <c r="AB117" s="9"/>
      <c r="AC117" s="9"/>
      <c r="AD117" s="41"/>
      <c r="AE117" s="9"/>
      <c r="AF117" s="9"/>
      <c r="AG117" s="9"/>
      <c r="AH117" s="9"/>
      <c r="AI117" s="9"/>
      <c r="AJ117" s="7">
        <v>93304</v>
      </c>
      <c r="AK117" s="43"/>
      <c r="AL117" s="7">
        <f t="shared" si="17"/>
        <v>0</v>
      </c>
      <c r="AM117" s="62"/>
      <c r="AN117" s="9"/>
      <c r="AO117" s="41"/>
      <c r="AP117" s="41"/>
      <c r="AQ117" s="9">
        <v>5712</v>
      </c>
      <c r="AR117" s="9">
        <v>72234</v>
      </c>
      <c r="AS117" s="9">
        <v>0</v>
      </c>
      <c r="AT117" s="9">
        <v>6758</v>
      </c>
      <c r="AU117" s="41"/>
      <c r="AV117" s="41"/>
      <c r="AW117" s="7">
        <f t="shared" si="18"/>
        <v>84704</v>
      </c>
      <c r="AX117" s="43"/>
      <c r="AY117" s="41"/>
      <c r="AZ117" s="41"/>
      <c r="BA117" s="41"/>
      <c r="BB117" s="41"/>
      <c r="BC117" s="41"/>
      <c r="BD117" s="41"/>
      <c r="BE117" s="7">
        <f t="shared" si="19"/>
        <v>0</v>
      </c>
      <c r="BF117" s="41">
        <v>0</v>
      </c>
      <c r="BG117" s="41">
        <v>0</v>
      </c>
      <c r="BH117" s="41">
        <v>0</v>
      </c>
      <c r="BI117" s="41"/>
      <c r="BJ117" s="41"/>
      <c r="BK117" s="41"/>
      <c r="BL117" s="41"/>
      <c r="BM117" s="41"/>
      <c r="BN117" s="41">
        <v>26985</v>
      </c>
      <c r="BO117" s="41"/>
      <c r="BP117" s="9"/>
      <c r="BQ117" s="41"/>
      <c r="BR117" s="9"/>
      <c r="BS117" s="9">
        <v>21055</v>
      </c>
      <c r="BT117" s="41"/>
      <c r="BU117" s="7">
        <f t="shared" si="20"/>
        <v>48040</v>
      </c>
      <c r="BV117" s="43"/>
      <c r="BW117" s="41"/>
      <c r="BX117" s="9">
        <v>4251</v>
      </c>
      <c r="BY117" s="41"/>
      <c r="BZ117" s="9">
        <v>0</v>
      </c>
      <c r="CA117" s="41"/>
      <c r="CB117" s="7">
        <f t="shared" si="21"/>
        <v>4251</v>
      </c>
      <c r="CC117" s="43"/>
      <c r="CD117" s="41"/>
      <c r="CE117" s="41"/>
      <c r="CF117" s="41"/>
      <c r="CG117" s="7">
        <f t="shared" si="22"/>
        <v>0</v>
      </c>
      <c r="CH117" s="62"/>
      <c r="CI117" s="9"/>
      <c r="CJ117" s="41"/>
      <c r="CK117" s="41"/>
      <c r="CL117" s="41">
        <v>0</v>
      </c>
      <c r="CM117" s="41">
        <v>0</v>
      </c>
      <c r="CN117" s="9">
        <v>0</v>
      </c>
      <c r="CO117" s="7">
        <f t="shared" si="23"/>
        <v>0</v>
      </c>
      <c r="CP117" s="62"/>
      <c r="CQ117" s="41"/>
      <c r="CR117" s="41">
        <v>0</v>
      </c>
      <c r="CS117" s="7">
        <f t="shared" si="24"/>
        <v>0</v>
      </c>
      <c r="CT117" s="43">
        <v>2217</v>
      </c>
      <c r="CU117" s="7">
        <f t="shared" si="28"/>
        <v>2217</v>
      </c>
      <c r="CV117" s="10">
        <f t="shared" si="26"/>
        <v>303452</v>
      </c>
      <c r="CW117" s="72"/>
      <c r="CX117" s="72"/>
    </row>
    <row r="118" spans="1:102" x14ac:dyDescent="0.25">
      <c r="A118" s="348"/>
      <c r="B118" s="2" t="s">
        <v>109</v>
      </c>
      <c r="C118" s="40"/>
      <c r="D118" s="41"/>
      <c r="E118" s="43"/>
      <c r="F118" s="41"/>
      <c r="G118" s="42"/>
      <c r="H118" s="7">
        <f t="shared" si="16"/>
        <v>0</v>
      </c>
      <c r="I118" s="43"/>
      <c r="J118" s="41"/>
      <c r="K118" s="41"/>
      <c r="L118" s="41"/>
      <c r="M118" s="41"/>
      <c r="N118" s="41"/>
      <c r="O118" s="7">
        <v>32097</v>
      </c>
      <c r="P118" s="41">
        <v>22924</v>
      </c>
      <c r="Q118" s="41"/>
      <c r="R118" s="41"/>
      <c r="S118" s="41">
        <v>0</v>
      </c>
      <c r="T118" s="7">
        <f t="shared" ref="T118:T149" si="29">SUM(P118:S118)</f>
        <v>22924</v>
      </c>
      <c r="U118" s="43"/>
      <c r="V118" s="9"/>
      <c r="W118" s="7">
        <v>6968</v>
      </c>
      <c r="X118" s="43"/>
      <c r="Y118" s="9"/>
      <c r="Z118" s="9"/>
      <c r="AA118" s="9"/>
      <c r="AB118" s="9"/>
      <c r="AC118" s="9"/>
      <c r="AD118" s="41"/>
      <c r="AE118" s="9"/>
      <c r="AF118" s="9"/>
      <c r="AG118" s="9"/>
      <c r="AH118" s="9"/>
      <c r="AI118" s="9"/>
      <c r="AJ118" s="7">
        <v>104848</v>
      </c>
      <c r="AK118" s="43"/>
      <c r="AL118" s="7">
        <f t="shared" si="17"/>
        <v>0</v>
      </c>
      <c r="AM118" s="62"/>
      <c r="AN118" s="9"/>
      <c r="AO118" s="41"/>
      <c r="AP118" s="41"/>
      <c r="AQ118" s="9">
        <v>3777</v>
      </c>
      <c r="AR118" s="9">
        <v>65068</v>
      </c>
      <c r="AS118" s="9">
        <v>0</v>
      </c>
      <c r="AT118" s="9">
        <v>5945</v>
      </c>
      <c r="AU118" s="41"/>
      <c r="AV118" s="41"/>
      <c r="AW118" s="7">
        <f t="shared" si="18"/>
        <v>74790</v>
      </c>
      <c r="AX118" s="43"/>
      <c r="AY118" s="41"/>
      <c r="AZ118" s="41"/>
      <c r="BA118" s="41"/>
      <c r="BB118" s="41"/>
      <c r="BC118" s="41"/>
      <c r="BD118" s="41"/>
      <c r="BE118" s="7">
        <f t="shared" si="19"/>
        <v>0</v>
      </c>
      <c r="BF118" s="41">
        <v>0</v>
      </c>
      <c r="BG118" s="41">
        <v>0</v>
      </c>
      <c r="BH118" s="41">
        <v>0</v>
      </c>
      <c r="BI118" s="41"/>
      <c r="BJ118" s="41"/>
      <c r="BK118" s="41"/>
      <c r="BL118" s="41"/>
      <c r="BM118" s="41"/>
      <c r="BN118" s="41">
        <v>32543</v>
      </c>
      <c r="BO118" s="41"/>
      <c r="BP118" s="9"/>
      <c r="BQ118" s="41"/>
      <c r="BR118" s="9"/>
      <c r="BS118" s="9">
        <v>16726</v>
      </c>
      <c r="BT118" s="41"/>
      <c r="BU118" s="7">
        <f t="shared" si="20"/>
        <v>49269</v>
      </c>
      <c r="BV118" s="43"/>
      <c r="BW118" s="41"/>
      <c r="BX118" s="9">
        <v>4443</v>
      </c>
      <c r="BY118" s="41"/>
      <c r="BZ118" s="9">
        <v>0</v>
      </c>
      <c r="CA118" s="41"/>
      <c r="CB118" s="7">
        <f t="shared" si="21"/>
        <v>4443</v>
      </c>
      <c r="CC118" s="43"/>
      <c r="CD118" s="41"/>
      <c r="CE118" s="41"/>
      <c r="CF118" s="41"/>
      <c r="CG118" s="7">
        <f t="shared" si="22"/>
        <v>0</v>
      </c>
      <c r="CH118" s="62"/>
      <c r="CI118" s="9"/>
      <c r="CJ118" s="41"/>
      <c r="CK118" s="41"/>
      <c r="CL118" s="41">
        <v>0</v>
      </c>
      <c r="CM118" s="41">
        <v>0</v>
      </c>
      <c r="CN118" s="9">
        <v>0</v>
      </c>
      <c r="CO118" s="7">
        <f t="shared" si="23"/>
        <v>0</v>
      </c>
      <c r="CP118" s="62"/>
      <c r="CQ118" s="41"/>
      <c r="CR118" s="41">
        <v>0</v>
      </c>
      <c r="CS118" s="7">
        <f t="shared" si="24"/>
        <v>0</v>
      </c>
      <c r="CT118" s="43">
        <v>3756</v>
      </c>
      <c r="CU118" s="7">
        <f t="shared" si="28"/>
        <v>3756</v>
      </c>
      <c r="CV118" s="10">
        <f t="shared" si="26"/>
        <v>299095</v>
      </c>
      <c r="CW118" s="72"/>
      <c r="CX118" s="72"/>
    </row>
    <row r="119" spans="1:102" x14ac:dyDescent="0.25">
      <c r="A119" s="348"/>
      <c r="B119" s="2" t="s">
        <v>110</v>
      </c>
      <c r="C119" s="40"/>
      <c r="D119" s="41"/>
      <c r="E119" s="43"/>
      <c r="F119" s="41"/>
      <c r="G119" s="42"/>
      <c r="H119" s="7">
        <f t="shared" si="16"/>
        <v>0</v>
      </c>
      <c r="I119" s="43"/>
      <c r="J119" s="41"/>
      <c r="K119" s="41"/>
      <c r="L119" s="41"/>
      <c r="M119" s="41"/>
      <c r="N119" s="41"/>
      <c r="O119" s="7">
        <v>42084</v>
      </c>
      <c r="P119" s="41">
        <v>27166</v>
      </c>
      <c r="Q119" s="41"/>
      <c r="R119" s="41"/>
      <c r="S119" s="41">
        <v>0</v>
      </c>
      <c r="T119" s="7">
        <f t="shared" si="29"/>
        <v>27166</v>
      </c>
      <c r="U119" s="43"/>
      <c r="V119" s="9"/>
      <c r="W119" s="7">
        <v>7263</v>
      </c>
      <c r="X119" s="43"/>
      <c r="Y119" s="9"/>
      <c r="Z119" s="9"/>
      <c r="AA119" s="9"/>
      <c r="AB119" s="9"/>
      <c r="AC119" s="9"/>
      <c r="AD119" s="41"/>
      <c r="AE119" s="9"/>
      <c r="AF119" s="9"/>
      <c r="AG119" s="9"/>
      <c r="AH119" s="9"/>
      <c r="AI119" s="9"/>
      <c r="AJ119" s="7">
        <v>80343</v>
      </c>
      <c r="AK119" s="43"/>
      <c r="AL119" s="7">
        <f t="shared" si="17"/>
        <v>0</v>
      </c>
      <c r="AM119" s="62"/>
      <c r="AN119" s="9"/>
      <c r="AO119" s="41"/>
      <c r="AP119" s="41"/>
      <c r="AQ119" s="9">
        <v>5233</v>
      </c>
      <c r="AR119" s="9">
        <v>68746</v>
      </c>
      <c r="AS119" s="9">
        <v>0</v>
      </c>
      <c r="AT119" s="9">
        <v>5668</v>
      </c>
      <c r="AU119" s="41"/>
      <c r="AV119" s="41"/>
      <c r="AW119" s="7">
        <f t="shared" si="18"/>
        <v>79647</v>
      </c>
      <c r="AX119" s="43"/>
      <c r="AY119" s="41"/>
      <c r="AZ119" s="41"/>
      <c r="BA119" s="41"/>
      <c r="BB119" s="41"/>
      <c r="BC119" s="41"/>
      <c r="BD119" s="41"/>
      <c r="BE119" s="7">
        <f t="shared" si="19"/>
        <v>0</v>
      </c>
      <c r="BF119" s="41">
        <v>0</v>
      </c>
      <c r="BG119" s="41">
        <v>0</v>
      </c>
      <c r="BH119" s="41">
        <v>0</v>
      </c>
      <c r="BI119" s="41"/>
      <c r="BJ119" s="41"/>
      <c r="BK119" s="41"/>
      <c r="BL119" s="41"/>
      <c r="BM119" s="41"/>
      <c r="BN119" s="41">
        <v>24476</v>
      </c>
      <c r="BO119" s="41"/>
      <c r="BP119" s="9"/>
      <c r="BQ119" s="41"/>
      <c r="BR119" s="9"/>
      <c r="BS119" s="9">
        <v>17340</v>
      </c>
      <c r="BT119" s="41"/>
      <c r="BU119" s="7">
        <f t="shared" si="20"/>
        <v>41816</v>
      </c>
      <c r="BV119" s="43"/>
      <c r="BW119" s="41"/>
      <c r="BX119" s="9">
        <v>3987</v>
      </c>
      <c r="BY119" s="41"/>
      <c r="BZ119" s="9">
        <v>0</v>
      </c>
      <c r="CA119" s="41"/>
      <c r="CB119" s="7">
        <f t="shared" si="21"/>
        <v>3987</v>
      </c>
      <c r="CC119" s="43"/>
      <c r="CD119" s="41"/>
      <c r="CE119" s="41"/>
      <c r="CF119" s="41"/>
      <c r="CG119" s="7">
        <f t="shared" si="22"/>
        <v>0</v>
      </c>
      <c r="CH119" s="62"/>
      <c r="CI119" s="9"/>
      <c r="CJ119" s="41"/>
      <c r="CK119" s="41"/>
      <c r="CL119" s="41">
        <v>0</v>
      </c>
      <c r="CM119" s="41">
        <v>0</v>
      </c>
      <c r="CN119" s="9">
        <v>0</v>
      </c>
      <c r="CO119" s="7">
        <f t="shared" si="23"/>
        <v>0</v>
      </c>
      <c r="CP119" s="62"/>
      <c r="CQ119" s="41"/>
      <c r="CR119" s="41">
        <v>0</v>
      </c>
      <c r="CS119" s="7">
        <f t="shared" si="24"/>
        <v>0</v>
      </c>
      <c r="CT119" s="43">
        <v>3350</v>
      </c>
      <c r="CU119" s="7">
        <f t="shared" si="28"/>
        <v>3350</v>
      </c>
      <c r="CV119" s="10">
        <f t="shared" si="26"/>
        <v>285656</v>
      </c>
      <c r="CW119" s="72"/>
      <c r="CX119" s="72"/>
    </row>
    <row r="120" spans="1:102" x14ac:dyDescent="0.25">
      <c r="A120" s="348"/>
      <c r="B120" s="2" t="s">
        <v>111</v>
      </c>
      <c r="C120" s="40"/>
      <c r="D120" s="41"/>
      <c r="E120" s="43"/>
      <c r="F120" s="41"/>
      <c r="G120" s="42"/>
      <c r="H120" s="7">
        <f t="shared" si="16"/>
        <v>0</v>
      </c>
      <c r="I120" s="43"/>
      <c r="J120" s="41"/>
      <c r="K120" s="41"/>
      <c r="L120" s="41"/>
      <c r="M120" s="41"/>
      <c r="N120" s="41"/>
      <c r="O120" s="7">
        <v>28095</v>
      </c>
      <c r="P120" s="41">
        <v>22934</v>
      </c>
      <c r="Q120" s="41"/>
      <c r="R120" s="41"/>
      <c r="S120" s="41">
        <v>0</v>
      </c>
      <c r="T120" s="7">
        <f t="shared" si="29"/>
        <v>22934</v>
      </c>
      <c r="U120" s="43"/>
      <c r="V120" s="9"/>
      <c r="W120" s="7">
        <v>7095</v>
      </c>
      <c r="X120" s="43"/>
      <c r="Y120" s="9"/>
      <c r="Z120" s="9"/>
      <c r="AA120" s="9"/>
      <c r="AB120" s="9"/>
      <c r="AC120" s="9"/>
      <c r="AD120" s="41"/>
      <c r="AE120" s="9"/>
      <c r="AF120" s="9"/>
      <c r="AG120" s="9"/>
      <c r="AH120" s="9"/>
      <c r="AI120" s="9"/>
      <c r="AJ120" s="7">
        <v>100399</v>
      </c>
      <c r="AK120" s="43"/>
      <c r="AL120" s="7">
        <f t="shared" si="17"/>
        <v>0</v>
      </c>
      <c r="AM120" s="62"/>
      <c r="AN120" s="9"/>
      <c r="AO120" s="41"/>
      <c r="AP120" s="41"/>
      <c r="AQ120" s="9">
        <v>5529</v>
      </c>
      <c r="AR120" s="9">
        <v>69845</v>
      </c>
      <c r="AS120" s="9">
        <v>0</v>
      </c>
      <c r="AT120" s="9">
        <v>4168</v>
      </c>
      <c r="AU120" s="41"/>
      <c r="AV120" s="41"/>
      <c r="AW120" s="7">
        <f t="shared" si="18"/>
        <v>79542</v>
      </c>
      <c r="AX120" s="43"/>
      <c r="AY120" s="41"/>
      <c r="AZ120" s="41"/>
      <c r="BA120" s="41"/>
      <c r="BB120" s="41"/>
      <c r="BC120" s="41"/>
      <c r="BD120" s="41"/>
      <c r="BE120" s="7">
        <f t="shared" si="19"/>
        <v>0</v>
      </c>
      <c r="BF120" s="41">
        <v>0</v>
      </c>
      <c r="BG120" s="41">
        <v>0</v>
      </c>
      <c r="BH120" s="41">
        <v>0</v>
      </c>
      <c r="BI120" s="41"/>
      <c r="BJ120" s="41"/>
      <c r="BK120" s="41"/>
      <c r="BL120" s="41"/>
      <c r="BM120" s="41"/>
      <c r="BN120" s="41">
        <v>25907</v>
      </c>
      <c r="BO120" s="41"/>
      <c r="BP120" s="9"/>
      <c r="BQ120" s="41"/>
      <c r="BR120" s="9"/>
      <c r="BS120" s="9">
        <v>22341</v>
      </c>
      <c r="BT120" s="41"/>
      <c r="BU120" s="7">
        <f t="shared" si="20"/>
        <v>48248</v>
      </c>
      <c r="BV120" s="43"/>
      <c r="BW120" s="41"/>
      <c r="BX120" s="9">
        <v>3721</v>
      </c>
      <c r="BY120" s="41"/>
      <c r="BZ120" s="9">
        <v>0</v>
      </c>
      <c r="CA120" s="41"/>
      <c r="CB120" s="7">
        <f t="shared" si="21"/>
        <v>3721</v>
      </c>
      <c r="CC120" s="43"/>
      <c r="CD120" s="41"/>
      <c r="CE120" s="41"/>
      <c r="CF120" s="41"/>
      <c r="CG120" s="7">
        <f t="shared" si="22"/>
        <v>0</v>
      </c>
      <c r="CH120" s="62"/>
      <c r="CI120" s="9"/>
      <c r="CJ120" s="41"/>
      <c r="CK120" s="41"/>
      <c r="CL120" s="41">
        <v>0</v>
      </c>
      <c r="CM120" s="41">
        <v>0</v>
      </c>
      <c r="CN120" s="9">
        <v>0</v>
      </c>
      <c r="CO120" s="7">
        <f t="shared" si="23"/>
        <v>0</v>
      </c>
      <c r="CP120" s="62"/>
      <c r="CQ120" s="41"/>
      <c r="CR120" s="41">
        <v>0</v>
      </c>
      <c r="CS120" s="7">
        <f t="shared" si="24"/>
        <v>0</v>
      </c>
      <c r="CT120" s="43">
        <v>2067</v>
      </c>
      <c r="CU120" s="7">
        <f t="shared" si="28"/>
        <v>2067</v>
      </c>
      <c r="CV120" s="10">
        <f t="shared" si="26"/>
        <v>292101</v>
      </c>
      <c r="CW120" s="72"/>
      <c r="CX120" s="72"/>
    </row>
    <row r="121" spans="1:102" ht="15.75" thickBot="1" x14ac:dyDescent="0.3">
      <c r="A121" s="349"/>
      <c r="B121" s="3" t="s">
        <v>112</v>
      </c>
      <c r="C121" s="44"/>
      <c r="D121" s="45"/>
      <c r="E121" s="47"/>
      <c r="F121" s="45"/>
      <c r="G121" s="46"/>
      <c r="H121" s="11">
        <f t="shared" si="16"/>
        <v>0</v>
      </c>
      <c r="I121" s="47"/>
      <c r="J121" s="45"/>
      <c r="K121" s="45"/>
      <c r="L121" s="45"/>
      <c r="M121" s="45"/>
      <c r="N121" s="45"/>
      <c r="O121" s="11">
        <v>25863</v>
      </c>
      <c r="P121" s="45">
        <v>30710</v>
      </c>
      <c r="Q121" s="45"/>
      <c r="R121" s="45"/>
      <c r="S121" s="45">
        <v>0</v>
      </c>
      <c r="T121" s="11">
        <f t="shared" si="29"/>
        <v>30710</v>
      </c>
      <c r="U121" s="47"/>
      <c r="V121" s="13"/>
      <c r="W121" s="11">
        <v>6671</v>
      </c>
      <c r="X121" s="47"/>
      <c r="Y121" s="13"/>
      <c r="Z121" s="13"/>
      <c r="AA121" s="13"/>
      <c r="AB121" s="13"/>
      <c r="AC121" s="13"/>
      <c r="AD121" s="45"/>
      <c r="AE121" s="13"/>
      <c r="AF121" s="13"/>
      <c r="AG121" s="13"/>
      <c r="AH121" s="13"/>
      <c r="AI121" s="13"/>
      <c r="AJ121" s="11">
        <v>95754</v>
      </c>
      <c r="AK121" s="47"/>
      <c r="AL121" s="11">
        <f t="shared" si="17"/>
        <v>0</v>
      </c>
      <c r="AM121" s="63"/>
      <c r="AN121" s="13"/>
      <c r="AO121" s="45"/>
      <c r="AP121" s="45"/>
      <c r="AQ121" s="13">
        <v>4429</v>
      </c>
      <c r="AR121" s="13">
        <v>72987</v>
      </c>
      <c r="AS121" s="13">
        <v>0</v>
      </c>
      <c r="AT121" s="13">
        <v>3848</v>
      </c>
      <c r="AU121" s="45"/>
      <c r="AV121" s="45"/>
      <c r="AW121" s="11">
        <f t="shared" si="18"/>
        <v>81264</v>
      </c>
      <c r="AX121" s="47"/>
      <c r="AY121" s="45"/>
      <c r="AZ121" s="45"/>
      <c r="BA121" s="45"/>
      <c r="BB121" s="45"/>
      <c r="BC121" s="45"/>
      <c r="BD121" s="45"/>
      <c r="BE121" s="11">
        <f t="shared" si="19"/>
        <v>0</v>
      </c>
      <c r="BF121" s="45">
        <v>0</v>
      </c>
      <c r="BG121" s="45">
        <v>0</v>
      </c>
      <c r="BH121" s="45">
        <v>0</v>
      </c>
      <c r="BI121" s="45"/>
      <c r="BJ121" s="45"/>
      <c r="BK121" s="45"/>
      <c r="BL121" s="45"/>
      <c r="BM121" s="45"/>
      <c r="BN121" s="45">
        <v>34711</v>
      </c>
      <c r="BO121" s="45"/>
      <c r="BP121" s="13"/>
      <c r="BQ121" s="45"/>
      <c r="BR121" s="13"/>
      <c r="BS121" s="13">
        <v>18273</v>
      </c>
      <c r="BT121" s="45"/>
      <c r="BU121" s="11">
        <f t="shared" si="20"/>
        <v>52984</v>
      </c>
      <c r="BV121" s="47"/>
      <c r="BW121" s="45"/>
      <c r="BX121" s="13">
        <v>1577</v>
      </c>
      <c r="BY121" s="45"/>
      <c r="BZ121" s="13">
        <v>0</v>
      </c>
      <c r="CA121" s="45"/>
      <c r="CB121" s="11">
        <f t="shared" si="21"/>
        <v>1577</v>
      </c>
      <c r="CC121" s="47"/>
      <c r="CD121" s="45"/>
      <c r="CE121" s="45"/>
      <c r="CF121" s="45"/>
      <c r="CG121" s="11">
        <f t="shared" si="22"/>
        <v>0</v>
      </c>
      <c r="CH121" s="63"/>
      <c r="CI121" s="13"/>
      <c r="CJ121" s="45"/>
      <c r="CK121" s="45"/>
      <c r="CL121" s="45">
        <v>0</v>
      </c>
      <c r="CM121" s="45">
        <v>0</v>
      </c>
      <c r="CN121" s="13">
        <v>0</v>
      </c>
      <c r="CO121" s="11">
        <f t="shared" si="23"/>
        <v>0</v>
      </c>
      <c r="CP121" s="63"/>
      <c r="CQ121" s="45"/>
      <c r="CR121" s="45">
        <v>0</v>
      </c>
      <c r="CS121" s="11">
        <f t="shared" si="24"/>
        <v>0</v>
      </c>
      <c r="CT121" s="47">
        <v>346</v>
      </c>
      <c r="CU121" s="11">
        <f t="shared" si="28"/>
        <v>346</v>
      </c>
      <c r="CV121" s="15">
        <f t="shared" si="26"/>
        <v>295169</v>
      </c>
      <c r="CW121" s="72"/>
      <c r="CX121" s="72"/>
    </row>
    <row r="122" spans="1:102" x14ac:dyDescent="0.25">
      <c r="A122" s="347" t="s">
        <v>123</v>
      </c>
      <c r="B122" s="33" t="s">
        <v>101</v>
      </c>
      <c r="C122" s="34"/>
      <c r="D122" s="35"/>
      <c r="E122" s="52"/>
      <c r="F122" s="35"/>
      <c r="G122" s="36"/>
      <c r="H122" s="20">
        <f t="shared" si="16"/>
        <v>0</v>
      </c>
      <c r="I122" s="52"/>
      <c r="J122" s="35"/>
      <c r="K122" s="35"/>
      <c r="L122" s="35"/>
      <c r="M122" s="35"/>
      <c r="N122" s="35"/>
      <c r="O122" s="20">
        <v>15076</v>
      </c>
      <c r="P122" s="35">
        <v>28345</v>
      </c>
      <c r="Q122" s="35"/>
      <c r="R122" s="35"/>
      <c r="S122" s="35">
        <v>0</v>
      </c>
      <c r="T122" s="20">
        <f t="shared" si="29"/>
        <v>28345</v>
      </c>
      <c r="U122" s="52"/>
      <c r="V122" s="22"/>
      <c r="W122" s="20">
        <v>6127</v>
      </c>
      <c r="X122" s="52"/>
      <c r="Y122" s="22"/>
      <c r="Z122" s="22"/>
      <c r="AA122" s="22"/>
      <c r="AB122" s="22"/>
      <c r="AC122" s="22"/>
      <c r="AD122" s="35"/>
      <c r="AE122" s="22"/>
      <c r="AF122" s="22"/>
      <c r="AG122" s="22"/>
      <c r="AH122" s="22"/>
      <c r="AI122" s="22"/>
      <c r="AJ122" s="20">
        <v>106050</v>
      </c>
      <c r="AK122" s="52"/>
      <c r="AL122" s="20">
        <f t="shared" si="17"/>
        <v>0</v>
      </c>
      <c r="AM122" s="61"/>
      <c r="AN122" s="22"/>
      <c r="AO122" s="35"/>
      <c r="AP122" s="35"/>
      <c r="AQ122" s="22">
        <v>6259</v>
      </c>
      <c r="AR122" s="22">
        <v>66880</v>
      </c>
      <c r="AS122" s="22">
        <v>0</v>
      </c>
      <c r="AT122" s="22">
        <v>6163</v>
      </c>
      <c r="AU122" s="35"/>
      <c r="AV122" s="35"/>
      <c r="AW122" s="20">
        <f t="shared" si="18"/>
        <v>79302</v>
      </c>
      <c r="AX122" s="52"/>
      <c r="AY122" s="35"/>
      <c r="AZ122" s="35"/>
      <c r="BA122" s="35"/>
      <c r="BB122" s="35"/>
      <c r="BC122" s="35"/>
      <c r="BD122" s="35"/>
      <c r="BE122" s="20">
        <f t="shared" si="19"/>
        <v>0</v>
      </c>
      <c r="BF122" s="35">
        <v>0</v>
      </c>
      <c r="BG122" s="35">
        <v>0</v>
      </c>
      <c r="BH122" s="35">
        <v>0</v>
      </c>
      <c r="BI122" s="35"/>
      <c r="BJ122" s="35"/>
      <c r="BK122" s="35"/>
      <c r="BL122" s="35"/>
      <c r="BM122" s="35"/>
      <c r="BN122" s="35">
        <v>32755</v>
      </c>
      <c r="BO122" s="35"/>
      <c r="BP122" s="22"/>
      <c r="BQ122" s="35"/>
      <c r="BR122" s="22"/>
      <c r="BS122" s="22">
        <v>20334</v>
      </c>
      <c r="BT122" s="35"/>
      <c r="BU122" s="20">
        <f t="shared" si="20"/>
        <v>53089</v>
      </c>
      <c r="BV122" s="52"/>
      <c r="BW122" s="35"/>
      <c r="BX122" s="22">
        <v>6720</v>
      </c>
      <c r="BY122" s="35"/>
      <c r="BZ122" s="22">
        <v>0</v>
      </c>
      <c r="CA122" s="35"/>
      <c r="CB122" s="20">
        <f t="shared" si="21"/>
        <v>6720</v>
      </c>
      <c r="CC122" s="52"/>
      <c r="CD122" s="35"/>
      <c r="CE122" s="35"/>
      <c r="CF122" s="35"/>
      <c r="CG122" s="20">
        <f t="shared" si="22"/>
        <v>0</v>
      </c>
      <c r="CH122" s="61"/>
      <c r="CI122" s="22"/>
      <c r="CJ122" s="35"/>
      <c r="CK122" s="35"/>
      <c r="CL122" s="35">
        <v>0</v>
      </c>
      <c r="CM122" s="35">
        <v>0</v>
      </c>
      <c r="CN122" s="22">
        <v>0</v>
      </c>
      <c r="CO122" s="20">
        <f t="shared" si="23"/>
        <v>0</v>
      </c>
      <c r="CP122" s="61"/>
      <c r="CQ122" s="35"/>
      <c r="CR122" s="35">
        <v>0</v>
      </c>
      <c r="CS122" s="20">
        <f t="shared" si="24"/>
        <v>0</v>
      </c>
      <c r="CT122" s="52">
        <v>2498</v>
      </c>
      <c r="CU122" s="20">
        <f t="shared" si="25"/>
        <v>2498</v>
      </c>
      <c r="CV122" s="23">
        <f t="shared" si="26"/>
        <v>297207</v>
      </c>
      <c r="CW122" s="72"/>
      <c r="CX122" s="72"/>
    </row>
    <row r="123" spans="1:102" x14ac:dyDescent="0.25">
      <c r="A123" s="348"/>
      <c r="B123" s="2" t="s">
        <v>102</v>
      </c>
      <c r="C123" s="40"/>
      <c r="D123" s="41"/>
      <c r="E123" s="43"/>
      <c r="F123" s="41"/>
      <c r="G123" s="42"/>
      <c r="H123" s="7">
        <f t="shared" si="16"/>
        <v>0</v>
      </c>
      <c r="I123" s="43"/>
      <c r="J123" s="41"/>
      <c r="K123" s="41"/>
      <c r="L123" s="41"/>
      <c r="M123" s="41"/>
      <c r="N123" s="41"/>
      <c r="O123" s="7">
        <v>24278</v>
      </c>
      <c r="P123" s="41">
        <v>24630</v>
      </c>
      <c r="Q123" s="41"/>
      <c r="R123" s="41"/>
      <c r="S123" s="41">
        <v>0</v>
      </c>
      <c r="T123" s="7">
        <f t="shared" si="29"/>
        <v>24630</v>
      </c>
      <c r="U123" s="43"/>
      <c r="V123" s="9"/>
      <c r="W123" s="7">
        <v>5493</v>
      </c>
      <c r="X123" s="43"/>
      <c r="Y123" s="9"/>
      <c r="Z123" s="9"/>
      <c r="AA123" s="9"/>
      <c r="AB123" s="9"/>
      <c r="AC123" s="9"/>
      <c r="AD123" s="41"/>
      <c r="AE123" s="9"/>
      <c r="AF123" s="9"/>
      <c r="AG123" s="9"/>
      <c r="AH123" s="9"/>
      <c r="AI123" s="9"/>
      <c r="AJ123" s="7">
        <v>105677</v>
      </c>
      <c r="AK123" s="43"/>
      <c r="AL123" s="7">
        <f t="shared" si="17"/>
        <v>0</v>
      </c>
      <c r="AM123" s="62"/>
      <c r="AN123" s="9"/>
      <c r="AO123" s="41"/>
      <c r="AP123" s="41"/>
      <c r="AQ123" s="9">
        <v>7515</v>
      </c>
      <c r="AR123" s="9">
        <v>63265</v>
      </c>
      <c r="AS123" s="9">
        <v>0</v>
      </c>
      <c r="AT123" s="9">
        <v>2835</v>
      </c>
      <c r="AU123" s="41"/>
      <c r="AV123" s="41"/>
      <c r="AW123" s="7">
        <f t="shared" si="18"/>
        <v>73615</v>
      </c>
      <c r="AX123" s="43"/>
      <c r="AY123" s="41"/>
      <c r="AZ123" s="41"/>
      <c r="BA123" s="41"/>
      <c r="BB123" s="41"/>
      <c r="BC123" s="41"/>
      <c r="BD123" s="41"/>
      <c r="BE123" s="7">
        <f t="shared" si="19"/>
        <v>0</v>
      </c>
      <c r="BF123" s="41">
        <v>0</v>
      </c>
      <c r="BG123" s="41">
        <v>0</v>
      </c>
      <c r="BH123" s="41">
        <v>0</v>
      </c>
      <c r="BI123" s="41"/>
      <c r="BJ123" s="41"/>
      <c r="BK123" s="41"/>
      <c r="BL123" s="41"/>
      <c r="BM123" s="41"/>
      <c r="BN123" s="41">
        <v>31097</v>
      </c>
      <c r="BO123" s="41"/>
      <c r="BP123" s="9"/>
      <c r="BQ123" s="41"/>
      <c r="BR123" s="9"/>
      <c r="BS123" s="9">
        <v>13553</v>
      </c>
      <c r="BT123" s="41"/>
      <c r="BU123" s="7">
        <f t="shared" si="20"/>
        <v>44650</v>
      </c>
      <c r="BV123" s="43"/>
      <c r="BW123" s="41"/>
      <c r="BX123" s="9">
        <v>8102</v>
      </c>
      <c r="BY123" s="41"/>
      <c r="BZ123" s="9">
        <v>0</v>
      </c>
      <c r="CA123" s="41"/>
      <c r="CB123" s="7">
        <f t="shared" si="21"/>
        <v>8102</v>
      </c>
      <c r="CC123" s="43"/>
      <c r="CD123" s="41"/>
      <c r="CE123" s="41"/>
      <c r="CF123" s="41"/>
      <c r="CG123" s="7">
        <f t="shared" si="22"/>
        <v>0</v>
      </c>
      <c r="CH123" s="62"/>
      <c r="CI123" s="9"/>
      <c r="CJ123" s="41"/>
      <c r="CK123" s="41"/>
      <c r="CL123" s="41">
        <v>0</v>
      </c>
      <c r="CM123" s="41">
        <v>0</v>
      </c>
      <c r="CN123" s="9">
        <v>0</v>
      </c>
      <c r="CO123" s="7">
        <f t="shared" si="23"/>
        <v>0</v>
      </c>
      <c r="CP123" s="62"/>
      <c r="CQ123" s="41"/>
      <c r="CR123" s="41">
        <v>0</v>
      </c>
      <c r="CS123" s="7">
        <f t="shared" si="24"/>
        <v>0</v>
      </c>
      <c r="CT123" s="43">
        <v>1382</v>
      </c>
      <c r="CU123" s="7">
        <f t="shared" si="25"/>
        <v>1382</v>
      </c>
      <c r="CV123" s="10">
        <f t="shared" si="26"/>
        <v>287827</v>
      </c>
      <c r="CW123" s="72"/>
      <c r="CX123" s="72"/>
    </row>
    <row r="124" spans="1:102" x14ac:dyDescent="0.25">
      <c r="A124" s="348"/>
      <c r="B124" s="2" t="s">
        <v>103</v>
      </c>
      <c r="C124" s="40"/>
      <c r="D124" s="41"/>
      <c r="E124" s="43"/>
      <c r="F124" s="41"/>
      <c r="G124" s="42"/>
      <c r="H124" s="7">
        <f t="shared" si="16"/>
        <v>0</v>
      </c>
      <c r="I124" s="43"/>
      <c r="J124" s="41"/>
      <c r="K124" s="41"/>
      <c r="L124" s="41"/>
      <c r="M124" s="41"/>
      <c r="N124" s="41"/>
      <c r="O124" s="7">
        <v>38814</v>
      </c>
      <c r="P124" s="41">
        <v>25223</v>
      </c>
      <c r="Q124" s="41"/>
      <c r="R124" s="41"/>
      <c r="S124" s="41">
        <v>0</v>
      </c>
      <c r="T124" s="7">
        <f t="shared" si="29"/>
        <v>25223</v>
      </c>
      <c r="U124" s="43"/>
      <c r="V124" s="9"/>
      <c r="W124" s="7">
        <v>8642</v>
      </c>
      <c r="X124" s="43"/>
      <c r="Y124" s="9"/>
      <c r="Z124" s="9"/>
      <c r="AA124" s="9"/>
      <c r="AB124" s="9"/>
      <c r="AC124" s="9"/>
      <c r="AD124" s="41"/>
      <c r="AE124" s="9"/>
      <c r="AF124" s="9"/>
      <c r="AG124" s="9"/>
      <c r="AH124" s="9"/>
      <c r="AI124" s="9"/>
      <c r="AJ124" s="7">
        <v>101289</v>
      </c>
      <c r="AK124" s="43"/>
      <c r="AL124" s="7">
        <f t="shared" si="17"/>
        <v>0</v>
      </c>
      <c r="AM124" s="62"/>
      <c r="AN124" s="9"/>
      <c r="AO124" s="41"/>
      <c r="AP124" s="41"/>
      <c r="AQ124" s="9">
        <v>6866</v>
      </c>
      <c r="AR124" s="9">
        <v>71110</v>
      </c>
      <c r="AS124" s="9">
        <v>0</v>
      </c>
      <c r="AT124" s="9">
        <v>3332</v>
      </c>
      <c r="AU124" s="41"/>
      <c r="AV124" s="41"/>
      <c r="AW124" s="7">
        <f t="shared" si="18"/>
        <v>81308</v>
      </c>
      <c r="AX124" s="43"/>
      <c r="AY124" s="41"/>
      <c r="AZ124" s="41"/>
      <c r="BA124" s="41"/>
      <c r="BB124" s="41"/>
      <c r="BC124" s="41"/>
      <c r="BD124" s="41"/>
      <c r="BE124" s="7">
        <f t="shared" si="19"/>
        <v>0</v>
      </c>
      <c r="BF124" s="41">
        <v>0</v>
      </c>
      <c r="BG124" s="41">
        <v>0</v>
      </c>
      <c r="BH124" s="41">
        <v>0</v>
      </c>
      <c r="BI124" s="41"/>
      <c r="BJ124" s="41"/>
      <c r="BK124" s="41"/>
      <c r="BL124" s="41"/>
      <c r="BM124" s="41"/>
      <c r="BN124" s="41">
        <v>27306</v>
      </c>
      <c r="BO124" s="41"/>
      <c r="BP124" s="9"/>
      <c r="BQ124" s="41"/>
      <c r="BR124" s="9"/>
      <c r="BS124" s="9">
        <v>17824</v>
      </c>
      <c r="BT124" s="41"/>
      <c r="BU124" s="7">
        <f t="shared" si="20"/>
        <v>45130</v>
      </c>
      <c r="BV124" s="43"/>
      <c r="BW124" s="41"/>
      <c r="BX124" s="9">
        <v>8404</v>
      </c>
      <c r="BY124" s="41"/>
      <c r="BZ124" s="9">
        <v>0</v>
      </c>
      <c r="CA124" s="41"/>
      <c r="CB124" s="7">
        <f t="shared" si="21"/>
        <v>8404</v>
      </c>
      <c r="CC124" s="43"/>
      <c r="CD124" s="41"/>
      <c r="CE124" s="41"/>
      <c r="CF124" s="41"/>
      <c r="CG124" s="7">
        <f t="shared" si="22"/>
        <v>0</v>
      </c>
      <c r="CH124" s="62"/>
      <c r="CI124" s="9"/>
      <c r="CJ124" s="41"/>
      <c r="CK124" s="41"/>
      <c r="CL124" s="41">
        <v>0</v>
      </c>
      <c r="CM124" s="41">
        <v>0</v>
      </c>
      <c r="CN124" s="9">
        <v>0</v>
      </c>
      <c r="CO124" s="7">
        <f t="shared" si="23"/>
        <v>0</v>
      </c>
      <c r="CP124" s="62"/>
      <c r="CQ124" s="41"/>
      <c r="CR124" s="41">
        <v>0</v>
      </c>
      <c r="CS124" s="7">
        <f t="shared" si="24"/>
        <v>0</v>
      </c>
      <c r="CT124" s="43">
        <v>2106</v>
      </c>
      <c r="CU124" s="7">
        <f t="shared" si="25"/>
        <v>2106</v>
      </c>
      <c r="CV124" s="10">
        <f t="shared" si="26"/>
        <v>310916</v>
      </c>
      <c r="CW124" s="72"/>
      <c r="CX124" s="72"/>
    </row>
    <row r="125" spans="1:102" x14ac:dyDescent="0.25">
      <c r="A125" s="348"/>
      <c r="B125" s="2" t="s">
        <v>104</v>
      </c>
      <c r="C125" s="40"/>
      <c r="D125" s="41"/>
      <c r="E125" s="43"/>
      <c r="F125" s="41"/>
      <c r="G125" s="42"/>
      <c r="H125" s="7">
        <f t="shared" si="16"/>
        <v>0</v>
      </c>
      <c r="I125" s="43"/>
      <c r="J125" s="41"/>
      <c r="K125" s="41"/>
      <c r="L125" s="41"/>
      <c r="M125" s="41"/>
      <c r="N125" s="41"/>
      <c r="O125" s="7">
        <v>28882</v>
      </c>
      <c r="P125" s="41">
        <v>24171</v>
      </c>
      <c r="Q125" s="41"/>
      <c r="R125" s="41"/>
      <c r="S125" s="41">
        <v>0</v>
      </c>
      <c r="T125" s="7">
        <f t="shared" si="29"/>
        <v>24171</v>
      </c>
      <c r="U125" s="43"/>
      <c r="V125" s="9"/>
      <c r="W125" s="7">
        <v>7766</v>
      </c>
      <c r="X125" s="43"/>
      <c r="Y125" s="9"/>
      <c r="Z125" s="9"/>
      <c r="AA125" s="9"/>
      <c r="AB125" s="9"/>
      <c r="AC125" s="9"/>
      <c r="AD125" s="41"/>
      <c r="AE125" s="9"/>
      <c r="AF125" s="9"/>
      <c r="AG125" s="9"/>
      <c r="AH125" s="9"/>
      <c r="AI125" s="9"/>
      <c r="AJ125" s="7">
        <v>128546</v>
      </c>
      <c r="AK125" s="43"/>
      <c r="AL125" s="7">
        <f t="shared" si="17"/>
        <v>0</v>
      </c>
      <c r="AM125" s="62"/>
      <c r="AN125" s="9"/>
      <c r="AO125" s="41"/>
      <c r="AP125" s="41"/>
      <c r="AQ125" s="9">
        <v>6992</v>
      </c>
      <c r="AR125" s="9">
        <v>66498</v>
      </c>
      <c r="AS125" s="9">
        <v>0</v>
      </c>
      <c r="AT125" s="9">
        <v>5442</v>
      </c>
      <c r="AU125" s="41"/>
      <c r="AV125" s="41"/>
      <c r="AW125" s="7">
        <f t="shared" si="18"/>
        <v>78932</v>
      </c>
      <c r="AX125" s="43"/>
      <c r="AY125" s="41"/>
      <c r="AZ125" s="41"/>
      <c r="BA125" s="41"/>
      <c r="BB125" s="41"/>
      <c r="BC125" s="41"/>
      <c r="BD125" s="41"/>
      <c r="BE125" s="7">
        <f t="shared" si="19"/>
        <v>0</v>
      </c>
      <c r="BF125" s="41">
        <v>0</v>
      </c>
      <c r="BG125" s="41">
        <v>0</v>
      </c>
      <c r="BH125" s="41">
        <v>0</v>
      </c>
      <c r="BI125" s="41"/>
      <c r="BJ125" s="41"/>
      <c r="BK125" s="41"/>
      <c r="BL125" s="41"/>
      <c r="BM125" s="41"/>
      <c r="BN125" s="41">
        <v>25419</v>
      </c>
      <c r="BO125" s="41"/>
      <c r="BP125" s="9"/>
      <c r="BQ125" s="41"/>
      <c r="BR125" s="9"/>
      <c r="BS125" s="9">
        <v>17945</v>
      </c>
      <c r="BT125" s="41"/>
      <c r="BU125" s="7">
        <f t="shared" si="20"/>
        <v>43364</v>
      </c>
      <c r="BV125" s="43"/>
      <c r="BW125" s="41"/>
      <c r="BX125" s="9">
        <v>6080</v>
      </c>
      <c r="BY125" s="41"/>
      <c r="BZ125" s="9">
        <v>0</v>
      </c>
      <c r="CA125" s="41"/>
      <c r="CB125" s="7">
        <f t="shared" si="21"/>
        <v>6080</v>
      </c>
      <c r="CC125" s="43"/>
      <c r="CD125" s="41"/>
      <c r="CE125" s="41"/>
      <c r="CF125" s="41"/>
      <c r="CG125" s="7">
        <f t="shared" si="22"/>
        <v>0</v>
      </c>
      <c r="CH125" s="62"/>
      <c r="CI125" s="9"/>
      <c r="CJ125" s="41"/>
      <c r="CK125" s="41"/>
      <c r="CL125" s="41">
        <v>0</v>
      </c>
      <c r="CM125" s="41">
        <v>0</v>
      </c>
      <c r="CN125" s="9">
        <v>0</v>
      </c>
      <c r="CO125" s="7">
        <f t="shared" si="23"/>
        <v>0</v>
      </c>
      <c r="CP125" s="62"/>
      <c r="CQ125" s="41"/>
      <c r="CR125" s="41">
        <v>0</v>
      </c>
      <c r="CS125" s="7">
        <f t="shared" si="24"/>
        <v>0</v>
      </c>
      <c r="CT125" s="43">
        <v>1553</v>
      </c>
      <c r="CU125" s="7">
        <f t="shared" si="25"/>
        <v>1553</v>
      </c>
      <c r="CV125" s="10">
        <f t="shared" si="26"/>
        <v>319294</v>
      </c>
      <c r="CW125" s="72"/>
      <c r="CX125" s="72"/>
    </row>
    <row r="126" spans="1:102" x14ac:dyDescent="0.25">
      <c r="A126" s="348"/>
      <c r="B126" s="2" t="s">
        <v>105</v>
      </c>
      <c r="C126" s="40"/>
      <c r="D126" s="41"/>
      <c r="E126" s="43"/>
      <c r="F126" s="41"/>
      <c r="G126" s="42"/>
      <c r="H126" s="7">
        <f t="shared" si="16"/>
        <v>0</v>
      </c>
      <c r="I126" s="43"/>
      <c r="J126" s="41"/>
      <c r="K126" s="41"/>
      <c r="L126" s="41"/>
      <c r="M126" s="41"/>
      <c r="N126" s="41"/>
      <c r="O126" s="7">
        <v>21317</v>
      </c>
      <c r="P126" s="41">
        <v>24291</v>
      </c>
      <c r="Q126" s="41"/>
      <c r="R126" s="41"/>
      <c r="S126" s="41">
        <v>0</v>
      </c>
      <c r="T126" s="7">
        <f t="shared" si="29"/>
        <v>24291</v>
      </c>
      <c r="U126" s="43"/>
      <c r="V126" s="9"/>
      <c r="W126" s="7">
        <v>6687</v>
      </c>
      <c r="X126" s="43"/>
      <c r="Y126" s="9"/>
      <c r="Z126" s="9"/>
      <c r="AA126" s="9"/>
      <c r="AB126" s="9"/>
      <c r="AC126" s="9"/>
      <c r="AD126" s="41"/>
      <c r="AE126" s="9"/>
      <c r="AF126" s="9"/>
      <c r="AG126" s="9"/>
      <c r="AH126" s="9"/>
      <c r="AI126" s="9"/>
      <c r="AJ126" s="7">
        <v>158150</v>
      </c>
      <c r="AK126" s="43"/>
      <c r="AL126" s="7">
        <f t="shared" si="17"/>
        <v>0</v>
      </c>
      <c r="AM126" s="62"/>
      <c r="AN126" s="9"/>
      <c r="AO126" s="41"/>
      <c r="AP126" s="41"/>
      <c r="AQ126" s="9">
        <v>7070</v>
      </c>
      <c r="AR126" s="9">
        <v>68589</v>
      </c>
      <c r="AS126" s="9">
        <v>0</v>
      </c>
      <c r="AT126" s="9">
        <v>6027</v>
      </c>
      <c r="AU126" s="41"/>
      <c r="AV126" s="41"/>
      <c r="AW126" s="7">
        <f t="shared" si="18"/>
        <v>81686</v>
      </c>
      <c r="AX126" s="43"/>
      <c r="AY126" s="41"/>
      <c r="AZ126" s="41"/>
      <c r="BA126" s="41"/>
      <c r="BB126" s="41"/>
      <c r="BC126" s="41"/>
      <c r="BD126" s="41"/>
      <c r="BE126" s="7">
        <f t="shared" si="19"/>
        <v>0</v>
      </c>
      <c r="BF126" s="41">
        <v>0</v>
      </c>
      <c r="BG126" s="41">
        <v>0</v>
      </c>
      <c r="BH126" s="41">
        <v>0</v>
      </c>
      <c r="BI126" s="41"/>
      <c r="BJ126" s="41"/>
      <c r="BK126" s="41"/>
      <c r="BL126" s="41"/>
      <c r="BM126" s="41"/>
      <c r="BN126" s="41">
        <v>40439</v>
      </c>
      <c r="BO126" s="41"/>
      <c r="BP126" s="9"/>
      <c r="BQ126" s="41"/>
      <c r="BR126" s="9"/>
      <c r="BS126" s="9">
        <v>12778</v>
      </c>
      <c r="BT126" s="41"/>
      <c r="BU126" s="7">
        <f t="shared" si="20"/>
        <v>53217</v>
      </c>
      <c r="BV126" s="43"/>
      <c r="BW126" s="41"/>
      <c r="BX126" s="9">
        <v>4462</v>
      </c>
      <c r="BY126" s="41"/>
      <c r="BZ126" s="9">
        <v>0</v>
      </c>
      <c r="CA126" s="41"/>
      <c r="CB126" s="7">
        <f t="shared" si="21"/>
        <v>4462</v>
      </c>
      <c r="CC126" s="43"/>
      <c r="CD126" s="41"/>
      <c r="CE126" s="41"/>
      <c r="CF126" s="41"/>
      <c r="CG126" s="7">
        <f t="shared" si="22"/>
        <v>0</v>
      </c>
      <c r="CH126" s="62"/>
      <c r="CI126" s="9"/>
      <c r="CJ126" s="41"/>
      <c r="CK126" s="41"/>
      <c r="CL126" s="41">
        <v>0</v>
      </c>
      <c r="CM126" s="41">
        <v>0</v>
      </c>
      <c r="CN126" s="9">
        <v>0</v>
      </c>
      <c r="CO126" s="7">
        <f t="shared" si="23"/>
        <v>0</v>
      </c>
      <c r="CP126" s="62"/>
      <c r="CQ126" s="41"/>
      <c r="CR126" s="41">
        <v>0</v>
      </c>
      <c r="CS126" s="7">
        <f t="shared" si="24"/>
        <v>0</v>
      </c>
      <c r="CT126" s="43">
        <v>1582</v>
      </c>
      <c r="CU126" s="7">
        <f t="shared" si="25"/>
        <v>1582</v>
      </c>
      <c r="CV126" s="10">
        <f t="shared" si="26"/>
        <v>351392</v>
      </c>
      <c r="CW126" s="72"/>
      <c r="CX126" s="72"/>
    </row>
    <row r="127" spans="1:102" x14ac:dyDescent="0.25">
      <c r="A127" s="348"/>
      <c r="B127" s="2" t="s">
        <v>106</v>
      </c>
      <c r="C127" s="40"/>
      <c r="D127" s="41"/>
      <c r="E127" s="43"/>
      <c r="F127" s="41"/>
      <c r="G127" s="42"/>
      <c r="H127" s="7">
        <f t="shared" si="16"/>
        <v>0</v>
      </c>
      <c r="I127" s="43"/>
      <c r="J127" s="41"/>
      <c r="K127" s="41"/>
      <c r="L127" s="41"/>
      <c r="M127" s="41"/>
      <c r="N127" s="41"/>
      <c r="O127" s="7">
        <v>41626</v>
      </c>
      <c r="P127" s="41">
        <v>19799</v>
      </c>
      <c r="Q127" s="41"/>
      <c r="R127" s="41"/>
      <c r="S127" s="41">
        <v>0</v>
      </c>
      <c r="T127" s="7">
        <f t="shared" si="29"/>
        <v>19799</v>
      </c>
      <c r="U127" s="43"/>
      <c r="V127" s="9"/>
      <c r="W127" s="7">
        <v>7771</v>
      </c>
      <c r="X127" s="43"/>
      <c r="Y127" s="9"/>
      <c r="Z127" s="9"/>
      <c r="AA127" s="9"/>
      <c r="AB127" s="9"/>
      <c r="AC127" s="9"/>
      <c r="AD127" s="41"/>
      <c r="AE127" s="9"/>
      <c r="AF127" s="9"/>
      <c r="AG127" s="9"/>
      <c r="AH127" s="9"/>
      <c r="AI127" s="9"/>
      <c r="AJ127" s="7">
        <v>144054</v>
      </c>
      <c r="AK127" s="43"/>
      <c r="AL127" s="7">
        <f t="shared" si="17"/>
        <v>0</v>
      </c>
      <c r="AM127" s="62"/>
      <c r="AN127" s="9"/>
      <c r="AO127" s="41"/>
      <c r="AP127" s="41"/>
      <c r="AQ127" s="9">
        <v>7327</v>
      </c>
      <c r="AR127" s="9">
        <v>57290</v>
      </c>
      <c r="AS127" s="9">
        <v>0</v>
      </c>
      <c r="AT127" s="9">
        <v>5894</v>
      </c>
      <c r="AU127" s="41"/>
      <c r="AV127" s="41"/>
      <c r="AW127" s="7">
        <f t="shared" si="18"/>
        <v>70511</v>
      </c>
      <c r="AX127" s="43"/>
      <c r="AY127" s="41"/>
      <c r="AZ127" s="41"/>
      <c r="BA127" s="41"/>
      <c r="BB127" s="41"/>
      <c r="BC127" s="41"/>
      <c r="BD127" s="41"/>
      <c r="BE127" s="7">
        <f t="shared" si="19"/>
        <v>0</v>
      </c>
      <c r="BF127" s="41">
        <v>0</v>
      </c>
      <c r="BG127" s="41">
        <v>0</v>
      </c>
      <c r="BH127" s="41">
        <v>0</v>
      </c>
      <c r="BI127" s="41"/>
      <c r="BJ127" s="41"/>
      <c r="BK127" s="41"/>
      <c r="BL127" s="41"/>
      <c r="BM127" s="41"/>
      <c r="BN127" s="41">
        <v>56517</v>
      </c>
      <c r="BO127" s="41"/>
      <c r="BP127" s="9"/>
      <c r="BQ127" s="41"/>
      <c r="BR127" s="9"/>
      <c r="BS127" s="9">
        <v>16940</v>
      </c>
      <c r="BT127" s="41"/>
      <c r="BU127" s="7">
        <f t="shared" si="20"/>
        <v>73457</v>
      </c>
      <c r="BV127" s="43"/>
      <c r="BW127" s="41"/>
      <c r="BX127" s="9">
        <v>5268</v>
      </c>
      <c r="BY127" s="41"/>
      <c r="BZ127" s="9">
        <v>0</v>
      </c>
      <c r="CA127" s="41"/>
      <c r="CB127" s="7">
        <f t="shared" si="21"/>
        <v>5268</v>
      </c>
      <c r="CC127" s="43"/>
      <c r="CD127" s="41"/>
      <c r="CE127" s="41"/>
      <c r="CF127" s="41"/>
      <c r="CG127" s="7">
        <f t="shared" si="22"/>
        <v>0</v>
      </c>
      <c r="CH127" s="62"/>
      <c r="CI127" s="9"/>
      <c r="CJ127" s="41"/>
      <c r="CK127" s="41"/>
      <c r="CL127" s="41">
        <v>0</v>
      </c>
      <c r="CM127" s="41">
        <v>0</v>
      </c>
      <c r="CN127" s="9">
        <v>0</v>
      </c>
      <c r="CO127" s="7">
        <f t="shared" si="23"/>
        <v>0</v>
      </c>
      <c r="CP127" s="62"/>
      <c r="CQ127" s="41"/>
      <c r="CR127" s="41">
        <v>0</v>
      </c>
      <c r="CS127" s="7">
        <f t="shared" si="24"/>
        <v>0</v>
      </c>
      <c r="CT127" s="43">
        <v>2847</v>
      </c>
      <c r="CU127" s="7">
        <f t="shared" si="25"/>
        <v>2847</v>
      </c>
      <c r="CV127" s="10">
        <f t="shared" si="26"/>
        <v>365333</v>
      </c>
      <c r="CW127" s="72"/>
      <c r="CX127" s="72"/>
    </row>
    <row r="128" spans="1:102" x14ac:dyDescent="0.25">
      <c r="A128" s="348"/>
      <c r="B128" s="2" t="s">
        <v>107</v>
      </c>
      <c r="C128" s="40"/>
      <c r="D128" s="41"/>
      <c r="E128" s="43"/>
      <c r="F128" s="41"/>
      <c r="G128" s="42"/>
      <c r="H128" s="7">
        <f t="shared" si="16"/>
        <v>0</v>
      </c>
      <c r="I128" s="43"/>
      <c r="J128" s="41"/>
      <c r="K128" s="41"/>
      <c r="L128" s="41"/>
      <c r="M128" s="41"/>
      <c r="N128" s="41"/>
      <c r="O128" s="7">
        <v>30244</v>
      </c>
      <c r="P128" s="41">
        <v>23705</v>
      </c>
      <c r="Q128" s="41"/>
      <c r="R128" s="41"/>
      <c r="S128" s="41">
        <v>0</v>
      </c>
      <c r="T128" s="7">
        <f t="shared" si="29"/>
        <v>23705</v>
      </c>
      <c r="U128" s="43"/>
      <c r="V128" s="9"/>
      <c r="W128" s="7">
        <v>9008</v>
      </c>
      <c r="X128" s="43"/>
      <c r="Y128" s="9"/>
      <c r="Z128" s="9"/>
      <c r="AA128" s="9"/>
      <c r="AB128" s="9"/>
      <c r="AC128" s="9"/>
      <c r="AD128" s="41"/>
      <c r="AE128" s="9"/>
      <c r="AF128" s="9"/>
      <c r="AG128" s="9"/>
      <c r="AH128" s="9"/>
      <c r="AI128" s="9"/>
      <c r="AJ128" s="7">
        <v>171648</v>
      </c>
      <c r="AK128" s="43"/>
      <c r="AL128" s="7">
        <f t="shared" si="17"/>
        <v>0</v>
      </c>
      <c r="AM128" s="62"/>
      <c r="AN128" s="9"/>
      <c r="AO128" s="41"/>
      <c r="AP128" s="41"/>
      <c r="AQ128" s="9">
        <v>7022</v>
      </c>
      <c r="AR128" s="9">
        <v>55526</v>
      </c>
      <c r="AS128" s="9">
        <v>0</v>
      </c>
      <c r="AT128" s="9">
        <v>6135</v>
      </c>
      <c r="AU128" s="41"/>
      <c r="AV128" s="41"/>
      <c r="AW128" s="7">
        <f t="shared" si="18"/>
        <v>68683</v>
      </c>
      <c r="AX128" s="43"/>
      <c r="AY128" s="41"/>
      <c r="AZ128" s="41"/>
      <c r="BA128" s="41"/>
      <c r="BB128" s="41"/>
      <c r="BC128" s="41"/>
      <c r="BD128" s="41"/>
      <c r="BE128" s="7">
        <f t="shared" si="19"/>
        <v>0</v>
      </c>
      <c r="BF128" s="41">
        <v>0</v>
      </c>
      <c r="BG128" s="41">
        <v>0</v>
      </c>
      <c r="BH128" s="41">
        <v>0</v>
      </c>
      <c r="BI128" s="41"/>
      <c r="BJ128" s="41"/>
      <c r="BK128" s="41"/>
      <c r="BL128" s="41"/>
      <c r="BM128" s="41"/>
      <c r="BN128" s="41">
        <v>63977</v>
      </c>
      <c r="BO128" s="41"/>
      <c r="BP128" s="9"/>
      <c r="BQ128" s="41"/>
      <c r="BR128" s="9"/>
      <c r="BS128" s="9">
        <v>17118</v>
      </c>
      <c r="BT128" s="41"/>
      <c r="BU128" s="7">
        <f t="shared" si="20"/>
        <v>81095</v>
      </c>
      <c r="BV128" s="43"/>
      <c r="BW128" s="41"/>
      <c r="BX128" s="9">
        <v>4282</v>
      </c>
      <c r="BY128" s="41"/>
      <c r="BZ128" s="9">
        <v>0</v>
      </c>
      <c r="CA128" s="41"/>
      <c r="CB128" s="7">
        <f t="shared" si="21"/>
        <v>4282</v>
      </c>
      <c r="CC128" s="43"/>
      <c r="CD128" s="41"/>
      <c r="CE128" s="41"/>
      <c r="CF128" s="41"/>
      <c r="CG128" s="7">
        <f t="shared" si="22"/>
        <v>0</v>
      </c>
      <c r="CH128" s="62"/>
      <c r="CI128" s="9"/>
      <c r="CJ128" s="41"/>
      <c r="CK128" s="41"/>
      <c r="CL128" s="41">
        <v>0</v>
      </c>
      <c r="CM128" s="41">
        <v>0</v>
      </c>
      <c r="CN128" s="9">
        <v>0</v>
      </c>
      <c r="CO128" s="7">
        <f t="shared" si="23"/>
        <v>0</v>
      </c>
      <c r="CP128" s="62"/>
      <c r="CQ128" s="41"/>
      <c r="CR128" s="41">
        <v>0</v>
      </c>
      <c r="CS128" s="7">
        <f t="shared" si="24"/>
        <v>0</v>
      </c>
      <c r="CT128" s="43">
        <v>2585</v>
      </c>
      <c r="CU128" s="7">
        <f t="shared" si="25"/>
        <v>2585</v>
      </c>
      <c r="CV128" s="10">
        <f t="shared" si="26"/>
        <v>391250</v>
      </c>
      <c r="CW128" s="72"/>
      <c r="CX128" s="72"/>
    </row>
    <row r="129" spans="1:102" x14ac:dyDescent="0.25">
      <c r="A129" s="348"/>
      <c r="B129" s="2" t="s">
        <v>108</v>
      </c>
      <c r="C129" s="40"/>
      <c r="D129" s="41"/>
      <c r="E129" s="43"/>
      <c r="F129" s="41"/>
      <c r="G129" s="42"/>
      <c r="H129" s="7">
        <f t="shared" si="16"/>
        <v>0</v>
      </c>
      <c r="I129" s="43"/>
      <c r="J129" s="41"/>
      <c r="K129" s="41"/>
      <c r="L129" s="41"/>
      <c r="M129" s="41"/>
      <c r="N129" s="41"/>
      <c r="O129" s="7">
        <v>43386</v>
      </c>
      <c r="P129" s="41">
        <v>24439</v>
      </c>
      <c r="Q129" s="41"/>
      <c r="R129" s="41"/>
      <c r="S129" s="41">
        <v>0</v>
      </c>
      <c r="T129" s="7">
        <f t="shared" si="29"/>
        <v>24439</v>
      </c>
      <c r="U129" s="43"/>
      <c r="V129" s="9"/>
      <c r="W129" s="7">
        <v>8999</v>
      </c>
      <c r="X129" s="43"/>
      <c r="Y129" s="9"/>
      <c r="Z129" s="9"/>
      <c r="AA129" s="9"/>
      <c r="AB129" s="9"/>
      <c r="AC129" s="9"/>
      <c r="AD129" s="41"/>
      <c r="AE129" s="9"/>
      <c r="AF129" s="9"/>
      <c r="AG129" s="9"/>
      <c r="AH129" s="9"/>
      <c r="AI129" s="9"/>
      <c r="AJ129" s="7">
        <v>144731</v>
      </c>
      <c r="AK129" s="43"/>
      <c r="AL129" s="7">
        <f t="shared" si="17"/>
        <v>0</v>
      </c>
      <c r="AM129" s="62"/>
      <c r="AN129" s="9"/>
      <c r="AO129" s="41"/>
      <c r="AP129" s="41"/>
      <c r="AQ129" s="9">
        <v>1963</v>
      </c>
      <c r="AR129" s="9">
        <v>70579</v>
      </c>
      <c r="AS129" s="9">
        <v>0</v>
      </c>
      <c r="AT129" s="9">
        <v>5291</v>
      </c>
      <c r="AU129" s="41"/>
      <c r="AV129" s="41"/>
      <c r="AW129" s="7">
        <f t="shared" si="18"/>
        <v>77833</v>
      </c>
      <c r="AX129" s="43"/>
      <c r="AY129" s="41"/>
      <c r="AZ129" s="41"/>
      <c r="BA129" s="41"/>
      <c r="BB129" s="41"/>
      <c r="BC129" s="41"/>
      <c r="BD129" s="41"/>
      <c r="BE129" s="7">
        <f t="shared" si="19"/>
        <v>0</v>
      </c>
      <c r="BF129" s="41">
        <v>0</v>
      </c>
      <c r="BG129" s="41">
        <v>0</v>
      </c>
      <c r="BH129" s="41">
        <v>0</v>
      </c>
      <c r="BI129" s="41"/>
      <c r="BJ129" s="41"/>
      <c r="BK129" s="41"/>
      <c r="BL129" s="41"/>
      <c r="BM129" s="41"/>
      <c r="BN129" s="41">
        <v>43517</v>
      </c>
      <c r="BO129" s="41"/>
      <c r="BP129" s="9"/>
      <c r="BQ129" s="41"/>
      <c r="BR129" s="9"/>
      <c r="BS129" s="9">
        <v>21608</v>
      </c>
      <c r="BT129" s="41"/>
      <c r="BU129" s="7">
        <f t="shared" si="20"/>
        <v>65125</v>
      </c>
      <c r="BV129" s="43"/>
      <c r="BW129" s="41"/>
      <c r="BX129" s="9">
        <v>4536</v>
      </c>
      <c r="BY129" s="41"/>
      <c r="BZ129" s="9">
        <v>0</v>
      </c>
      <c r="CA129" s="41"/>
      <c r="CB129" s="7">
        <f t="shared" si="21"/>
        <v>4536</v>
      </c>
      <c r="CC129" s="43"/>
      <c r="CD129" s="41"/>
      <c r="CE129" s="41"/>
      <c r="CF129" s="41"/>
      <c r="CG129" s="7">
        <f t="shared" si="22"/>
        <v>0</v>
      </c>
      <c r="CH129" s="62"/>
      <c r="CI129" s="9"/>
      <c r="CJ129" s="41"/>
      <c r="CK129" s="41"/>
      <c r="CL129" s="41">
        <v>0</v>
      </c>
      <c r="CM129" s="41">
        <v>0</v>
      </c>
      <c r="CN129" s="9">
        <v>0</v>
      </c>
      <c r="CO129" s="7">
        <f t="shared" si="23"/>
        <v>0</v>
      </c>
      <c r="CP129" s="62"/>
      <c r="CQ129" s="41"/>
      <c r="CR129" s="41">
        <v>0</v>
      </c>
      <c r="CS129" s="7">
        <f t="shared" si="24"/>
        <v>0</v>
      </c>
      <c r="CT129" s="43">
        <v>2216</v>
      </c>
      <c r="CU129" s="7">
        <f t="shared" si="25"/>
        <v>2216</v>
      </c>
      <c r="CV129" s="10">
        <f t="shared" si="26"/>
        <v>371265</v>
      </c>
      <c r="CW129" s="72"/>
      <c r="CX129" s="72"/>
    </row>
    <row r="130" spans="1:102" x14ac:dyDescent="0.25">
      <c r="A130" s="348"/>
      <c r="B130" s="2" t="s">
        <v>109</v>
      </c>
      <c r="C130" s="40"/>
      <c r="D130" s="41"/>
      <c r="E130" s="43"/>
      <c r="F130" s="41"/>
      <c r="G130" s="42"/>
      <c r="H130" s="7">
        <f t="shared" si="16"/>
        <v>0</v>
      </c>
      <c r="I130" s="43"/>
      <c r="J130" s="41"/>
      <c r="K130" s="41"/>
      <c r="L130" s="41"/>
      <c r="M130" s="41"/>
      <c r="N130" s="41"/>
      <c r="O130" s="7">
        <v>40914</v>
      </c>
      <c r="P130" s="41">
        <v>20819</v>
      </c>
      <c r="Q130" s="41"/>
      <c r="R130" s="41"/>
      <c r="S130" s="41">
        <v>0</v>
      </c>
      <c r="T130" s="7">
        <f t="shared" si="29"/>
        <v>20819</v>
      </c>
      <c r="U130" s="43"/>
      <c r="V130" s="9"/>
      <c r="W130" s="7">
        <v>8459</v>
      </c>
      <c r="X130" s="43"/>
      <c r="Y130" s="9"/>
      <c r="Z130" s="9"/>
      <c r="AA130" s="9"/>
      <c r="AB130" s="9"/>
      <c r="AC130" s="9"/>
      <c r="AD130" s="41"/>
      <c r="AE130" s="9"/>
      <c r="AF130" s="9"/>
      <c r="AG130" s="9"/>
      <c r="AH130" s="9"/>
      <c r="AI130" s="9"/>
      <c r="AJ130" s="7">
        <v>132282</v>
      </c>
      <c r="AK130" s="43"/>
      <c r="AL130" s="7">
        <f t="shared" si="17"/>
        <v>0</v>
      </c>
      <c r="AM130" s="62"/>
      <c r="AN130" s="9"/>
      <c r="AO130" s="41"/>
      <c r="AP130" s="41"/>
      <c r="AQ130" s="9">
        <v>4718</v>
      </c>
      <c r="AR130" s="9">
        <v>82391</v>
      </c>
      <c r="AS130" s="9">
        <v>0</v>
      </c>
      <c r="AT130" s="9">
        <v>6094</v>
      </c>
      <c r="AU130" s="41"/>
      <c r="AV130" s="41"/>
      <c r="AW130" s="7">
        <f t="shared" si="18"/>
        <v>93203</v>
      </c>
      <c r="AX130" s="43"/>
      <c r="AY130" s="41"/>
      <c r="AZ130" s="41"/>
      <c r="BA130" s="41"/>
      <c r="BB130" s="41"/>
      <c r="BC130" s="41"/>
      <c r="BD130" s="41"/>
      <c r="BE130" s="7">
        <f t="shared" si="19"/>
        <v>0</v>
      </c>
      <c r="BF130" s="41">
        <v>0</v>
      </c>
      <c r="BG130" s="41">
        <v>0</v>
      </c>
      <c r="BH130" s="41">
        <v>0</v>
      </c>
      <c r="BI130" s="41"/>
      <c r="BJ130" s="41"/>
      <c r="BK130" s="41"/>
      <c r="BL130" s="41"/>
      <c r="BM130" s="41"/>
      <c r="BN130" s="41">
        <v>42288</v>
      </c>
      <c r="BO130" s="41"/>
      <c r="BP130" s="9"/>
      <c r="BQ130" s="41"/>
      <c r="BR130" s="9"/>
      <c r="BS130" s="9">
        <v>22301</v>
      </c>
      <c r="BT130" s="41"/>
      <c r="BU130" s="7">
        <f t="shared" si="20"/>
        <v>64589</v>
      </c>
      <c r="BV130" s="43"/>
      <c r="BW130" s="41"/>
      <c r="BX130" s="9">
        <v>3377</v>
      </c>
      <c r="BY130" s="41"/>
      <c r="BZ130" s="9">
        <v>0</v>
      </c>
      <c r="CA130" s="41"/>
      <c r="CB130" s="7">
        <f t="shared" si="21"/>
        <v>3377</v>
      </c>
      <c r="CC130" s="43"/>
      <c r="CD130" s="41"/>
      <c r="CE130" s="41"/>
      <c r="CF130" s="41"/>
      <c r="CG130" s="7">
        <f t="shared" si="22"/>
        <v>0</v>
      </c>
      <c r="CH130" s="62"/>
      <c r="CI130" s="9"/>
      <c r="CJ130" s="41"/>
      <c r="CK130" s="41"/>
      <c r="CL130" s="41">
        <v>0</v>
      </c>
      <c r="CM130" s="41">
        <v>0</v>
      </c>
      <c r="CN130" s="9">
        <v>0</v>
      </c>
      <c r="CO130" s="7">
        <f t="shared" si="23"/>
        <v>0</v>
      </c>
      <c r="CP130" s="62"/>
      <c r="CQ130" s="41"/>
      <c r="CR130" s="41">
        <v>0</v>
      </c>
      <c r="CS130" s="7">
        <f t="shared" si="24"/>
        <v>0</v>
      </c>
      <c r="CT130" s="43">
        <v>4458</v>
      </c>
      <c r="CU130" s="7">
        <f t="shared" si="25"/>
        <v>4458</v>
      </c>
      <c r="CV130" s="10">
        <f t="shared" si="26"/>
        <v>368101</v>
      </c>
      <c r="CW130" s="72"/>
      <c r="CX130" s="72"/>
    </row>
    <row r="131" spans="1:102" x14ac:dyDescent="0.25">
      <c r="A131" s="348"/>
      <c r="B131" s="2" t="s">
        <v>110</v>
      </c>
      <c r="C131" s="40"/>
      <c r="D131" s="41"/>
      <c r="E131" s="43"/>
      <c r="F131" s="41"/>
      <c r="G131" s="42"/>
      <c r="H131" s="7">
        <f t="shared" si="16"/>
        <v>0</v>
      </c>
      <c r="I131" s="43"/>
      <c r="J131" s="41"/>
      <c r="K131" s="41"/>
      <c r="L131" s="41"/>
      <c r="M131" s="41"/>
      <c r="N131" s="41"/>
      <c r="O131" s="7">
        <v>34371</v>
      </c>
      <c r="P131" s="41">
        <v>37094</v>
      </c>
      <c r="Q131" s="41"/>
      <c r="R131" s="41"/>
      <c r="S131" s="41">
        <v>0</v>
      </c>
      <c r="T131" s="7">
        <f t="shared" si="29"/>
        <v>37094</v>
      </c>
      <c r="U131" s="43"/>
      <c r="V131" s="9"/>
      <c r="W131" s="7">
        <v>12263</v>
      </c>
      <c r="X131" s="43"/>
      <c r="Y131" s="9"/>
      <c r="Z131" s="9"/>
      <c r="AA131" s="9"/>
      <c r="AB131" s="9"/>
      <c r="AC131" s="9"/>
      <c r="AD131" s="41"/>
      <c r="AE131" s="9"/>
      <c r="AF131" s="9"/>
      <c r="AG131" s="9"/>
      <c r="AH131" s="9"/>
      <c r="AI131" s="9"/>
      <c r="AJ131" s="7">
        <v>114945</v>
      </c>
      <c r="AK131" s="43"/>
      <c r="AL131" s="7">
        <f t="shared" si="17"/>
        <v>0</v>
      </c>
      <c r="AM131" s="62"/>
      <c r="AN131" s="9"/>
      <c r="AO131" s="41"/>
      <c r="AP131" s="41"/>
      <c r="AQ131" s="9">
        <v>4742</v>
      </c>
      <c r="AR131" s="9">
        <v>62209</v>
      </c>
      <c r="AS131" s="9">
        <v>0</v>
      </c>
      <c r="AT131" s="9">
        <v>4891</v>
      </c>
      <c r="AU131" s="41"/>
      <c r="AV131" s="41"/>
      <c r="AW131" s="7">
        <f t="shared" si="18"/>
        <v>71842</v>
      </c>
      <c r="AX131" s="43"/>
      <c r="AY131" s="41"/>
      <c r="AZ131" s="41"/>
      <c r="BA131" s="41"/>
      <c r="BB131" s="41"/>
      <c r="BC131" s="41"/>
      <c r="BD131" s="41"/>
      <c r="BE131" s="7">
        <f t="shared" si="19"/>
        <v>0</v>
      </c>
      <c r="BF131" s="41">
        <v>0</v>
      </c>
      <c r="BG131" s="41">
        <v>0</v>
      </c>
      <c r="BH131" s="41">
        <v>0</v>
      </c>
      <c r="BI131" s="41"/>
      <c r="BJ131" s="41"/>
      <c r="BK131" s="41"/>
      <c r="BL131" s="41"/>
      <c r="BM131" s="41"/>
      <c r="BN131" s="41">
        <v>67100</v>
      </c>
      <c r="BO131" s="41"/>
      <c r="BP131" s="9"/>
      <c r="BQ131" s="41"/>
      <c r="BR131" s="9"/>
      <c r="BS131" s="9">
        <v>17176</v>
      </c>
      <c r="BT131" s="41"/>
      <c r="BU131" s="7">
        <f t="shared" si="20"/>
        <v>84276</v>
      </c>
      <c r="BV131" s="43"/>
      <c r="BW131" s="41"/>
      <c r="BX131" s="9">
        <v>4871</v>
      </c>
      <c r="BY131" s="41"/>
      <c r="BZ131" s="9">
        <v>0</v>
      </c>
      <c r="CA131" s="41"/>
      <c r="CB131" s="7">
        <f t="shared" si="21"/>
        <v>4871</v>
      </c>
      <c r="CC131" s="43"/>
      <c r="CD131" s="41"/>
      <c r="CE131" s="41"/>
      <c r="CF131" s="41"/>
      <c r="CG131" s="7">
        <f t="shared" si="22"/>
        <v>0</v>
      </c>
      <c r="CH131" s="62"/>
      <c r="CI131" s="9"/>
      <c r="CJ131" s="41"/>
      <c r="CK131" s="41"/>
      <c r="CL131" s="41">
        <v>0</v>
      </c>
      <c r="CM131" s="41">
        <v>0</v>
      </c>
      <c r="CN131" s="9">
        <v>0</v>
      </c>
      <c r="CO131" s="7">
        <f t="shared" si="23"/>
        <v>0</v>
      </c>
      <c r="CP131" s="62"/>
      <c r="CQ131" s="41"/>
      <c r="CR131" s="41">
        <v>0</v>
      </c>
      <c r="CS131" s="7">
        <f t="shared" si="24"/>
        <v>0</v>
      </c>
      <c r="CT131" s="43">
        <v>6132</v>
      </c>
      <c r="CU131" s="7">
        <f t="shared" si="25"/>
        <v>6132</v>
      </c>
      <c r="CV131" s="10">
        <f t="shared" si="26"/>
        <v>365794</v>
      </c>
      <c r="CW131" s="72"/>
      <c r="CX131" s="72"/>
    </row>
    <row r="132" spans="1:102" x14ac:dyDescent="0.25">
      <c r="A132" s="348"/>
      <c r="B132" s="2" t="s">
        <v>111</v>
      </c>
      <c r="C132" s="40"/>
      <c r="D132" s="41"/>
      <c r="E132" s="43"/>
      <c r="F132" s="41"/>
      <c r="G132" s="42"/>
      <c r="H132" s="7">
        <f t="shared" si="16"/>
        <v>0</v>
      </c>
      <c r="I132" s="43"/>
      <c r="J132" s="41"/>
      <c r="K132" s="41"/>
      <c r="L132" s="41"/>
      <c r="M132" s="41"/>
      <c r="N132" s="41"/>
      <c r="O132" s="7">
        <v>29260</v>
      </c>
      <c r="P132" s="41">
        <v>28316</v>
      </c>
      <c r="Q132" s="41"/>
      <c r="R132" s="41"/>
      <c r="S132" s="41">
        <v>0</v>
      </c>
      <c r="T132" s="7">
        <f t="shared" si="29"/>
        <v>28316</v>
      </c>
      <c r="U132" s="43"/>
      <c r="V132" s="9"/>
      <c r="W132" s="7">
        <v>18868</v>
      </c>
      <c r="X132" s="43"/>
      <c r="Y132" s="9"/>
      <c r="Z132" s="9"/>
      <c r="AA132" s="9"/>
      <c r="AB132" s="9"/>
      <c r="AC132" s="9"/>
      <c r="AD132" s="41"/>
      <c r="AE132" s="9"/>
      <c r="AF132" s="9"/>
      <c r="AG132" s="9"/>
      <c r="AH132" s="9"/>
      <c r="AI132" s="9"/>
      <c r="AJ132" s="7">
        <v>123127</v>
      </c>
      <c r="AK132" s="43"/>
      <c r="AL132" s="7">
        <f t="shared" si="17"/>
        <v>0</v>
      </c>
      <c r="AM132" s="62"/>
      <c r="AN132" s="9"/>
      <c r="AO132" s="41"/>
      <c r="AP132" s="41"/>
      <c r="AQ132" s="9">
        <v>3464</v>
      </c>
      <c r="AR132" s="9">
        <v>64797</v>
      </c>
      <c r="AS132" s="9">
        <v>0</v>
      </c>
      <c r="AT132" s="9">
        <v>2563</v>
      </c>
      <c r="AU132" s="41"/>
      <c r="AV132" s="41"/>
      <c r="AW132" s="7">
        <f t="shared" si="18"/>
        <v>70824</v>
      </c>
      <c r="AX132" s="43"/>
      <c r="AY132" s="41"/>
      <c r="AZ132" s="41"/>
      <c r="BA132" s="41"/>
      <c r="BB132" s="41"/>
      <c r="BC132" s="41"/>
      <c r="BD132" s="41"/>
      <c r="BE132" s="7">
        <f t="shared" si="19"/>
        <v>0</v>
      </c>
      <c r="BF132" s="41">
        <v>0</v>
      </c>
      <c r="BG132" s="41">
        <v>0</v>
      </c>
      <c r="BH132" s="41">
        <v>0</v>
      </c>
      <c r="BI132" s="41"/>
      <c r="BJ132" s="41"/>
      <c r="BK132" s="41"/>
      <c r="BL132" s="41"/>
      <c r="BM132" s="41"/>
      <c r="BN132" s="41">
        <v>80477</v>
      </c>
      <c r="BO132" s="41"/>
      <c r="BP132" s="9"/>
      <c r="BQ132" s="41"/>
      <c r="BR132" s="9"/>
      <c r="BS132" s="9">
        <v>19344</v>
      </c>
      <c r="BT132" s="41"/>
      <c r="BU132" s="7">
        <f t="shared" si="20"/>
        <v>99821</v>
      </c>
      <c r="BV132" s="43"/>
      <c r="BW132" s="41"/>
      <c r="BX132" s="9">
        <v>3547</v>
      </c>
      <c r="BY132" s="41"/>
      <c r="BZ132" s="9">
        <v>0</v>
      </c>
      <c r="CA132" s="41"/>
      <c r="CB132" s="7">
        <f t="shared" si="21"/>
        <v>3547</v>
      </c>
      <c r="CC132" s="43"/>
      <c r="CD132" s="41"/>
      <c r="CE132" s="41"/>
      <c r="CF132" s="41"/>
      <c r="CG132" s="7">
        <f t="shared" si="22"/>
        <v>0</v>
      </c>
      <c r="CH132" s="62"/>
      <c r="CI132" s="9"/>
      <c r="CJ132" s="41"/>
      <c r="CK132" s="41"/>
      <c r="CL132" s="41">
        <v>0</v>
      </c>
      <c r="CM132" s="41">
        <v>0</v>
      </c>
      <c r="CN132" s="9">
        <v>0</v>
      </c>
      <c r="CO132" s="7">
        <f t="shared" si="23"/>
        <v>0</v>
      </c>
      <c r="CP132" s="62"/>
      <c r="CQ132" s="41"/>
      <c r="CR132" s="41">
        <v>0</v>
      </c>
      <c r="CS132" s="7">
        <f t="shared" si="24"/>
        <v>0</v>
      </c>
      <c r="CT132" s="43">
        <v>2904</v>
      </c>
      <c r="CU132" s="7">
        <f t="shared" si="25"/>
        <v>2904</v>
      </c>
      <c r="CV132" s="10">
        <f t="shared" si="26"/>
        <v>376667</v>
      </c>
      <c r="CW132" s="72"/>
      <c r="CX132" s="72"/>
    </row>
    <row r="133" spans="1:102" ht="15.75" thickBot="1" x14ac:dyDescent="0.3">
      <c r="A133" s="349"/>
      <c r="B133" s="3" t="s">
        <v>112</v>
      </c>
      <c r="C133" s="44"/>
      <c r="D133" s="45"/>
      <c r="E133" s="47"/>
      <c r="F133" s="45"/>
      <c r="G133" s="46"/>
      <c r="H133" s="11">
        <f t="shared" si="16"/>
        <v>0</v>
      </c>
      <c r="I133" s="47"/>
      <c r="J133" s="45"/>
      <c r="K133" s="45"/>
      <c r="L133" s="45"/>
      <c r="M133" s="45"/>
      <c r="N133" s="45"/>
      <c r="O133" s="11">
        <v>34438</v>
      </c>
      <c r="P133" s="45">
        <v>35132</v>
      </c>
      <c r="Q133" s="45"/>
      <c r="R133" s="45"/>
      <c r="S133" s="45">
        <v>0</v>
      </c>
      <c r="T133" s="11">
        <f t="shared" si="29"/>
        <v>35132</v>
      </c>
      <c r="U133" s="47"/>
      <c r="V133" s="13"/>
      <c r="W133" s="11">
        <v>17543</v>
      </c>
      <c r="X133" s="47"/>
      <c r="Y133" s="13"/>
      <c r="Z133" s="13"/>
      <c r="AA133" s="13"/>
      <c r="AB133" s="13"/>
      <c r="AC133" s="13"/>
      <c r="AD133" s="45"/>
      <c r="AE133" s="13"/>
      <c r="AF133" s="13"/>
      <c r="AG133" s="13"/>
      <c r="AH133" s="13"/>
      <c r="AI133" s="13"/>
      <c r="AJ133" s="11">
        <v>145180</v>
      </c>
      <c r="AK133" s="47"/>
      <c r="AL133" s="11">
        <f t="shared" si="17"/>
        <v>0</v>
      </c>
      <c r="AM133" s="63"/>
      <c r="AN133" s="13"/>
      <c r="AO133" s="45"/>
      <c r="AP133" s="45"/>
      <c r="AQ133" s="13">
        <v>3471</v>
      </c>
      <c r="AR133" s="13">
        <v>66654</v>
      </c>
      <c r="AS133" s="13">
        <v>0</v>
      </c>
      <c r="AT133" s="13">
        <v>3356</v>
      </c>
      <c r="AU133" s="45"/>
      <c r="AV133" s="45"/>
      <c r="AW133" s="11">
        <f t="shared" si="18"/>
        <v>73481</v>
      </c>
      <c r="AX133" s="47"/>
      <c r="AY133" s="45"/>
      <c r="AZ133" s="45"/>
      <c r="BA133" s="45"/>
      <c r="BB133" s="45"/>
      <c r="BC133" s="45"/>
      <c r="BD133" s="45"/>
      <c r="BE133" s="11">
        <f t="shared" si="19"/>
        <v>0</v>
      </c>
      <c r="BF133" s="45">
        <v>0</v>
      </c>
      <c r="BG133" s="45">
        <v>0</v>
      </c>
      <c r="BH133" s="45">
        <v>0</v>
      </c>
      <c r="BI133" s="45"/>
      <c r="BJ133" s="45"/>
      <c r="BK133" s="45"/>
      <c r="BL133" s="45"/>
      <c r="BM133" s="45"/>
      <c r="BN133" s="45">
        <v>54986</v>
      </c>
      <c r="BO133" s="45"/>
      <c r="BP133" s="13"/>
      <c r="BQ133" s="45"/>
      <c r="BR133" s="13"/>
      <c r="BS133" s="13">
        <v>20447</v>
      </c>
      <c r="BT133" s="45"/>
      <c r="BU133" s="11">
        <f t="shared" si="20"/>
        <v>75433</v>
      </c>
      <c r="BV133" s="47"/>
      <c r="BW133" s="45"/>
      <c r="BX133" s="13">
        <v>2127</v>
      </c>
      <c r="BY133" s="45"/>
      <c r="BZ133" s="13">
        <v>0</v>
      </c>
      <c r="CA133" s="45"/>
      <c r="CB133" s="11">
        <f t="shared" si="21"/>
        <v>2127</v>
      </c>
      <c r="CC133" s="47"/>
      <c r="CD133" s="45"/>
      <c r="CE133" s="45"/>
      <c r="CF133" s="45"/>
      <c r="CG133" s="11">
        <f t="shared" si="22"/>
        <v>0</v>
      </c>
      <c r="CH133" s="63"/>
      <c r="CI133" s="13"/>
      <c r="CJ133" s="45"/>
      <c r="CK133" s="45"/>
      <c r="CL133" s="45">
        <v>0</v>
      </c>
      <c r="CM133" s="45">
        <v>0</v>
      </c>
      <c r="CN133" s="13">
        <v>0</v>
      </c>
      <c r="CO133" s="11">
        <f t="shared" si="23"/>
        <v>0</v>
      </c>
      <c r="CP133" s="63"/>
      <c r="CQ133" s="45"/>
      <c r="CR133" s="45">
        <v>0</v>
      </c>
      <c r="CS133" s="11">
        <f t="shared" si="24"/>
        <v>0</v>
      </c>
      <c r="CT133" s="47">
        <v>4482</v>
      </c>
      <c r="CU133" s="11">
        <f t="shared" si="25"/>
        <v>4482</v>
      </c>
      <c r="CV133" s="15">
        <f t="shared" si="26"/>
        <v>387816</v>
      </c>
      <c r="CW133" s="72"/>
      <c r="CX133" s="72"/>
    </row>
    <row r="134" spans="1:102" x14ac:dyDescent="0.25">
      <c r="A134" s="347" t="s">
        <v>178</v>
      </c>
      <c r="B134" s="33" t="s">
        <v>101</v>
      </c>
      <c r="C134" s="34"/>
      <c r="D134" s="35"/>
      <c r="E134" s="52"/>
      <c r="F134" s="35"/>
      <c r="G134" s="36"/>
      <c r="H134" s="20">
        <f t="shared" si="16"/>
        <v>0</v>
      </c>
      <c r="I134" s="52"/>
      <c r="J134" s="35"/>
      <c r="K134" s="35"/>
      <c r="L134" s="35"/>
      <c r="M134" s="35"/>
      <c r="N134" s="35"/>
      <c r="O134" s="20">
        <v>19602</v>
      </c>
      <c r="P134" s="35">
        <v>42398</v>
      </c>
      <c r="Q134" s="35"/>
      <c r="R134" s="35"/>
      <c r="S134" s="35">
        <v>0</v>
      </c>
      <c r="T134" s="20">
        <f t="shared" si="29"/>
        <v>42398</v>
      </c>
      <c r="U134" s="52"/>
      <c r="V134" s="22"/>
      <c r="W134" s="20">
        <v>11743</v>
      </c>
      <c r="X134" s="52"/>
      <c r="Y134" s="22"/>
      <c r="Z134" s="22"/>
      <c r="AA134" s="22"/>
      <c r="AB134" s="22"/>
      <c r="AC134" s="22"/>
      <c r="AD134" s="35"/>
      <c r="AE134" s="22"/>
      <c r="AF134" s="22"/>
      <c r="AG134" s="22"/>
      <c r="AH134" s="22"/>
      <c r="AI134" s="22"/>
      <c r="AJ134" s="20">
        <v>122361</v>
      </c>
      <c r="AK134" s="52"/>
      <c r="AL134" s="20">
        <f t="shared" si="17"/>
        <v>0</v>
      </c>
      <c r="AM134" s="61"/>
      <c r="AN134" s="22"/>
      <c r="AO134" s="35"/>
      <c r="AP134" s="35"/>
      <c r="AQ134" s="22">
        <v>808</v>
      </c>
      <c r="AR134" s="22">
        <v>71018</v>
      </c>
      <c r="AS134" s="22">
        <v>0</v>
      </c>
      <c r="AT134" s="22">
        <v>3529</v>
      </c>
      <c r="AU134" s="35"/>
      <c r="AV134" s="35"/>
      <c r="AW134" s="20">
        <f t="shared" si="18"/>
        <v>75355</v>
      </c>
      <c r="AX134" s="52"/>
      <c r="AY134" s="35"/>
      <c r="AZ134" s="35"/>
      <c r="BA134" s="35"/>
      <c r="BB134" s="35"/>
      <c r="BC134" s="35"/>
      <c r="BD134" s="35"/>
      <c r="BE134" s="20">
        <f t="shared" si="19"/>
        <v>0</v>
      </c>
      <c r="BF134" s="35">
        <v>0</v>
      </c>
      <c r="BG134" s="35">
        <v>0</v>
      </c>
      <c r="BH134" s="35">
        <v>0</v>
      </c>
      <c r="BI134" s="35"/>
      <c r="BJ134" s="35"/>
      <c r="BK134" s="35"/>
      <c r="BL134" s="35"/>
      <c r="BM134" s="35"/>
      <c r="BN134" s="35">
        <v>67218</v>
      </c>
      <c r="BO134" s="35"/>
      <c r="BP134" s="22"/>
      <c r="BQ134" s="35"/>
      <c r="BR134" s="22"/>
      <c r="BS134" s="22">
        <v>14890</v>
      </c>
      <c r="BT134" s="35"/>
      <c r="BU134" s="20">
        <f t="shared" si="20"/>
        <v>82108</v>
      </c>
      <c r="BV134" s="52"/>
      <c r="BW134" s="35"/>
      <c r="BX134" s="22">
        <v>5470</v>
      </c>
      <c r="BY134" s="35"/>
      <c r="BZ134" s="22">
        <v>0</v>
      </c>
      <c r="CA134" s="35"/>
      <c r="CB134" s="20">
        <f t="shared" si="21"/>
        <v>5470</v>
      </c>
      <c r="CC134" s="52"/>
      <c r="CD134" s="35"/>
      <c r="CE134" s="35"/>
      <c r="CF134" s="35"/>
      <c r="CG134" s="20">
        <f t="shared" si="22"/>
        <v>0</v>
      </c>
      <c r="CH134" s="61"/>
      <c r="CI134" s="22"/>
      <c r="CJ134" s="35"/>
      <c r="CK134" s="35"/>
      <c r="CL134" s="35">
        <v>0</v>
      </c>
      <c r="CM134" s="35">
        <v>0</v>
      </c>
      <c r="CN134" s="22">
        <v>0</v>
      </c>
      <c r="CO134" s="20">
        <f t="shared" si="23"/>
        <v>0</v>
      </c>
      <c r="CP134" s="61"/>
      <c r="CQ134" s="35"/>
      <c r="CR134" s="35">
        <v>0</v>
      </c>
      <c r="CS134" s="20">
        <f t="shared" si="24"/>
        <v>0</v>
      </c>
      <c r="CT134" s="52">
        <v>6968</v>
      </c>
      <c r="CU134" s="20">
        <f t="shared" si="25"/>
        <v>6968</v>
      </c>
      <c r="CV134" s="23">
        <f t="shared" si="26"/>
        <v>366005</v>
      </c>
      <c r="CW134" s="72"/>
      <c r="CX134" s="72"/>
    </row>
    <row r="135" spans="1:102" x14ac:dyDescent="0.25">
      <c r="A135" s="348"/>
      <c r="B135" s="2" t="s">
        <v>102</v>
      </c>
      <c r="C135" s="40"/>
      <c r="D135" s="41"/>
      <c r="E135" s="43"/>
      <c r="F135" s="41"/>
      <c r="G135" s="42"/>
      <c r="H135" s="7">
        <f t="shared" si="16"/>
        <v>0</v>
      </c>
      <c r="I135" s="43"/>
      <c r="J135" s="41"/>
      <c r="K135" s="41"/>
      <c r="L135" s="41"/>
      <c r="M135" s="41"/>
      <c r="N135" s="41"/>
      <c r="O135" s="7">
        <v>26031</v>
      </c>
      <c r="P135" s="41">
        <v>12940</v>
      </c>
      <c r="Q135" s="41"/>
      <c r="R135" s="41"/>
      <c r="S135" s="41">
        <v>0</v>
      </c>
      <c r="T135" s="7">
        <f t="shared" si="29"/>
        <v>12940</v>
      </c>
      <c r="U135" s="43"/>
      <c r="V135" s="9"/>
      <c r="W135" s="7">
        <v>10858</v>
      </c>
      <c r="X135" s="43"/>
      <c r="Y135" s="9"/>
      <c r="Z135" s="9"/>
      <c r="AA135" s="9"/>
      <c r="AB135" s="9"/>
      <c r="AC135" s="9"/>
      <c r="AD135" s="41"/>
      <c r="AE135" s="9"/>
      <c r="AF135" s="9"/>
      <c r="AG135" s="9"/>
      <c r="AH135" s="9"/>
      <c r="AI135" s="9"/>
      <c r="AJ135" s="7">
        <v>95002</v>
      </c>
      <c r="AK135" s="43"/>
      <c r="AL135" s="7">
        <f t="shared" si="17"/>
        <v>0</v>
      </c>
      <c r="AM135" s="62"/>
      <c r="AN135" s="9"/>
      <c r="AO135" s="41"/>
      <c r="AP135" s="41"/>
      <c r="AQ135" s="9">
        <v>7208</v>
      </c>
      <c r="AR135" s="9">
        <v>71850</v>
      </c>
      <c r="AS135" s="9">
        <v>0</v>
      </c>
      <c r="AT135" s="9">
        <v>4369</v>
      </c>
      <c r="AU135" s="41"/>
      <c r="AV135" s="41"/>
      <c r="AW135" s="7">
        <f t="shared" si="18"/>
        <v>83427</v>
      </c>
      <c r="AX135" s="43"/>
      <c r="AY135" s="41"/>
      <c r="AZ135" s="41"/>
      <c r="BA135" s="41"/>
      <c r="BB135" s="41"/>
      <c r="BC135" s="41"/>
      <c r="BD135" s="41"/>
      <c r="BE135" s="7">
        <f t="shared" si="19"/>
        <v>0</v>
      </c>
      <c r="BF135" s="41">
        <v>0</v>
      </c>
      <c r="BG135" s="41">
        <v>0</v>
      </c>
      <c r="BH135" s="41">
        <v>0</v>
      </c>
      <c r="BI135" s="41"/>
      <c r="BJ135" s="41"/>
      <c r="BK135" s="41"/>
      <c r="BL135" s="41"/>
      <c r="BM135" s="41"/>
      <c r="BN135" s="41">
        <v>55661</v>
      </c>
      <c r="BO135" s="41"/>
      <c r="BP135" s="9"/>
      <c r="BQ135" s="41"/>
      <c r="BR135" s="9"/>
      <c r="BS135" s="9">
        <v>11336</v>
      </c>
      <c r="BT135" s="41"/>
      <c r="BU135" s="7">
        <f t="shared" si="20"/>
        <v>66997</v>
      </c>
      <c r="BV135" s="43"/>
      <c r="BW135" s="41"/>
      <c r="BX135" s="9">
        <v>5515</v>
      </c>
      <c r="BY135" s="41"/>
      <c r="BZ135" s="9">
        <v>0</v>
      </c>
      <c r="CA135" s="41"/>
      <c r="CB135" s="7">
        <f t="shared" si="21"/>
        <v>5515</v>
      </c>
      <c r="CC135" s="43"/>
      <c r="CD135" s="41"/>
      <c r="CE135" s="41"/>
      <c r="CF135" s="41"/>
      <c r="CG135" s="7">
        <f t="shared" si="22"/>
        <v>0</v>
      </c>
      <c r="CH135" s="62"/>
      <c r="CI135" s="9"/>
      <c r="CJ135" s="41"/>
      <c r="CK135" s="41"/>
      <c r="CL135" s="41">
        <v>0</v>
      </c>
      <c r="CM135" s="41">
        <v>0</v>
      </c>
      <c r="CN135" s="9">
        <v>0</v>
      </c>
      <c r="CO135" s="7">
        <f t="shared" si="23"/>
        <v>0</v>
      </c>
      <c r="CP135" s="62"/>
      <c r="CQ135" s="41"/>
      <c r="CR135" s="41">
        <v>0</v>
      </c>
      <c r="CS135" s="7">
        <f t="shared" si="24"/>
        <v>0</v>
      </c>
      <c r="CT135" s="43">
        <v>9056</v>
      </c>
      <c r="CU135" s="7">
        <f t="shared" si="25"/>
        <v>9056</v>
      </c>
      <c r="CV135" s="10">
        <f t="shared" si="26"/>
        <v>309826</v>
      </c>
      <c r="CW135" s="72"/>
      <c r="CX135" s="72"/>
    </row>
    <row r="136" spans="1:102" x14ac:dyDescent="0.25">
      <c r="A136" s="348"/>
      <c r="B136" s="2" t="s">
        <v>103</v>
      </c>
      <c r="C136" s="40"/>
      <c r="D136" s="41"/>
      <c r="E136" s="43"/>
      <c r="F136" s="41"/>
      <c r="G136" s="42"/>
      <c r="H136" s="7">
        <f t="shared" si="16"/>
        <v>0</v>
      </c>
      <c r="I136" s="43"/>
      <c r="J136" s="41"/>
      <c r="K136" s="41"/>
      <c r="L136" s="41"/>
      <c r="M136" s="41"/>
      <c r="N136" s="41"/>
      <c r="O136" s="7">
        <v>24583</v>
      </c>
      <c r="P136" s="41">
        <v>18585</v>
      </c>
      <c r="Q136" s="41"/>
      <c r="R136" s="41"/>
      <c r="S136" s="41">
        <v>0</v>
      </c>
      <c r="T136" s="7">
        <f t="shared" si="29"/>
        <v>18585</v>
      </c>
      <c r="U136" s="43"/>
      <c r="V136" s="9"/>
      <c r="W136" s="7">
        <v>13420</v>
      </c>
      <c r="X136" s="43"/>
      <c r="Y136" s="9"/>
      <c r="Z136" s="9"/>
      <c r="AA136" s="9"/>
      <c r="AB136" s="9"/>
      <c r="AC136" s="9"/>
      <c r="AD136" s="41"/>
      <c r="AE136" s="9"/>
      <c r="AF136" s="9"/>
      <c r="AG136" s="9"/>
      <c r="AH136" s="9"/>
      <c r="AI136" s="9"/>
      <c r="AJ136" s="7">
        <v>139892</v>
      </c>
      <c r="AK136" s="43"/>
      <c r="AL136" s="7">
        <f t="shared" si="17"/>
        <v>0</v>
      </c>
      <c r="AM136" s="62"/>
      <c r="AN136" s="9"/>
      <c r="AO136" s="41"/>
      <c r="AP136" s="41"/>
      <c r="AQ136" s="9">
        <v>2041</v>
      </c>
      <c r="AR136" s="9">
        <v>70241</v>
      </c>
      <c r="AS136" s="9">
        <v>0</v>
      </c>
      <c r="AT136" s="9">
        <v>4852</v>
      </c>
      <c r="AU136" s="41"/>
      <c r="AV136" s="41"/>
      <c r="AW136" s="7">
        <f t="shared" si="18"/>
        <v>77134</v>
      </c>
      <c r="AX136" s="43"/>
      <c r="AY136" s="41"/>
      <c r="AZ136" s="41"/>
      <c r="BA136" s="41"/>
      <c r="BB136" s="41"/>
      <c r="BC136" s="41"/>
      <c r="BD136" s="41"/>
      <c r="BE136" s="7">
        <f t="shared" si="19"/>
        <v>0</v>
      </c>
      <c r="BF136" s="41">
        <v>0</v>
      </c>
      <c r="BG136" s="41">
        <v>0</v>
      </c>
      <c r="BH136" s="41">
        <v>0</v>
      </c>
      <c r="BI136" s="41"/>
      <c r="BJ136" s="41"/>
      <c r="BK136" s="41"/>
      <c r="BL136" s="41"/>
      <c r="BM136" s="41"/>
      <c r="BN136" s="41">
        <v>83837</v>
      </c>
      <c r="BO136" s="41"/>
      <c r="BP136" s="9"/>
      <c r="BQ136" s="41"/>
      <c r="BR136" s="9"/>
      <c r="BS136" s="9">
        <v>11589</v>
      </c>
      <c r="BT136" s="41"/>
      <c r="BU136" s="7">
        <f t="shared" si="20"/>
        <v>95426</v>
      </c>
      <c r="BV136" s="43"/>
      <c r="BW136" s="41"/>
      <c r="BX136" s="9">
        <v>5257</v>
      </c>
      <c r="BY136" s="41"/>
      <c r="BZ136" s="9">
        <v>0</v>
      </c>
      <c r="CA136" s="41"/>
      <c r="CB136" s="7">
        <f t="shared" si="21"/>
        <v>5257</v>
      </c>
      <c r="CC136" s="43"/>
      <c r="CD136" s="41"/>
      <c r="CE136" s="41"/>
      <c r="CF136" s="41"/>
      <c r="CG136" s="7">
        <f t="shared" si="22"/>
        <v>0</v>
      </c>
      <c r="CH136" s="62"/>
      <c r="CI136" s="9"/>
      <c r="CJ136" s="41"/>
      <c r="CK136" s="41"/>
      <c r="CL136" s="41">
        <v>0</v>
      </c>
      <c r="CM136" s="41">
        <v>0</v>
      </c>
      <c r="CN136" s="9">
        <v>0</v>
      </c>
      <c r="CO136" s="7">
        <f t="shared" si="23"/>
        <v>0</v>
      </c>
      <c r="CP136" s="62"/>
      <c r="CQ136" s="41"/>
      <c r="CR136" s="41">
        <v>0</v>
      </c>
      <c r="CS136" s="7">
        <f t="shared" si="24"/>
        <v>0</v>
      </c>
      <c r="CT136" s="43">
        <v>5253</v>
      </c>
      <c r="CU136" s="7">
        <f t="shared" si="25"/>
        <v>5253</v>
      </c>
      <c r="CV136" s="10">
        <f t="shared" si="26"/>
        <v>379550</v>
      </c>
      <c r="CW136" s="72"/>
      <c r="CX136" s="72"/>
    </row>
    <row r="137" spans="1:102" x14ac:dyDescent="0.25">
      <c r="A137" s="348"/>
      <c r="B137" s="2" t="s">
        <v>104</v>
      </c>
      <c r="C137" s="40"/>
      <c r="D137" s="41"/>
      <c r="E137" s="43"/>
      <c r="F137" s="41"/>
      <c r="G137" s="42"/>
      <c r="H137" s="7">
        <f t="shared" si="16"/>
        <v>0</v>
      </c>
      <c r="I137" s="43"/>
      <c r="J137" s="41"/>
      <c r="K137" s="41"/>
      <c r="L137" s="41"/>
      <c r="M137" s="41"/>
      <c r="N137" s="41"/>
      <c r="O137" s="7">
        <v>32700</v>
      </c>
      <c r="P137" s="41">
        <v>23435</v>
      </c>
      <c r="Q137" s="41"/>
      <c r="R137" s="41"/>
      <c r="S137" s="41">
        <v>0</v>
      </c>
      <c r="T137" s="7">
        <f t="shared" si="29"/>
        <v>23435</v>
      </c>
      <c r="U137" s="43"/>
      <c r="V137" s="9"/>
      <c r="W137" s="7">
        <v>7697</v>
      </c>
      <c r="X137" s="43"/>
      <c r="Y137" s="9"/>
      <c r="Z137" s="9"/>
      <c r="AA137" s="9"/>
      <c r="AB137" s="9"/>
      <c r="AC137" s="9"/>
      <c r="AD137" s="41"/>
      <c r="AE137" s="9"/>
      <c r="AF137" s="9"/>
      <c r="AG137" s="9"/>
      <c r="AH137" s="9"/>
      <c r="AI137" s="9"/>
      <c r="AJ137" s="7">
        <v>149271</v>
      </c>
      <c r="AK137" s="43"/>
      <c r="AL137" s="7">
        <f t="shared" si="17"/>
        <v>0</v>
      </c>
      <c r="AM137" s="62"/>
      <c r="AN137" s="9"/>
      <c r="AO137" s="41"/>
      <c r="AP137" s="41"/>
      <c r="AQ137" s="9">
        <v>1326</v>
      </c>
      <c r="AR137" s="9">
        <v>47784</v>
      </c>
      <c r="AS137" s="9">
        <v>0</v>
      </c>
      <c r="AT137" s="9">
        <v>6470</v>
      </c>
      <c r="AU137" s="41"/>
      <c r="AV137" s="41"/>
      <c r="AW137" s="7">
        <f t="shared" si="18"/>
        <v>55580</v>
      </c>
      <c r="AX137" s="43"/>
      <c r="AY137" s="41"/>
      <c r="AZ137" s="41"/>
      <c r="BA137" s="41"/>
      <c r="BB137" s="41"/>
      <c r="BC137" s="41"/>
      <c r="BD137" s="41"/>
      <c r="BE137" s="7">
        <f t="shared" si="19"/>
        <v>0</v>
      </c>
      <c r="BF137" s="41">
        <v>0</v>
      </c>
      <c r="BG137" s="41">
        <v>0</v>
      </c>
      <c r="BH137" s="41">
        <v>0</v>
      </c>
      <c r="BI137" s="41"/>
      <c r="BJ137" s="41"/>
      <c r="BK137" s="41"/>
      <c r="BL137" s="41"/>
      <c r="BM137" s="41"/>
      <c r="BN137" s="41">
        <v>128998</v>
      </c>
      <c r="BO137" s="41"/>
      <c r="BP137" s="9"/>
      <c r="BQ137" s="41"/>
      <c r="BR137" s="9"/>
      <c r="BS137" s="9">
        <v>16119</v>
      </c>
      <c r="BT137" s="41"/>
      <c r="BU137" s="7">
        <f t="shared" si="20"/>
        <v>145117</v>
      </c>
      <c r="BV137" s="43"/>
      <c r="BW137" s="41"/>
      <c r="BX137" s="9">
        <v>2620</v>
      </c>
      <c r="BY137" s="41"/>
      <c r="BZ137" s="9">
        <v>0</v>
      </c>
      <c r="CA137" s="41"/>
      <c r="CB137" s="7">
        <f t="shared" si="21"/>
        <v>2620</v>
      </c>
      <c r="CC137" s="43"/>
      <c r="CD137" s="41"/>
      <c r="CE137" s="41"/>
      <c r="CF137" s="41"/>
      <c r="CG137" s="7">
        <f t="shared" si="22"/>
        <v>0</v>
      </c>
      <c r="CH137" s="62"/>
      <c r="CI137" s="9"/>
      <c r="CJ137" s="41"/>
      <c r="CK137" s="41"/>
      <c r="CL137" s="41">
        <v>0</v>
      </c>
      <c r="CM137" s="41">
        <v>0</v>
      </c>
      <c r="CN137" s="9">
        <v>0</v>
      </c>
      <c r="CO137" s="7">
        <f t="shared" si="23"/>
        <v>0</v>
      </c>
      <c r="CP137" s="62"/>
      <c r="CQ137" s="41"/>
      <c r="CR137" s="41">
        <v>0</v>
      </c>
      <c r="CS137" s="7">
        <f t="shared" si="24"/>
        <v>0</v>
      </c>
      <c r="CT137" s="43">
        <v>1769</v>
      </c>
      <c r="CU137" s="7">
        <f t="shared" si="25"/>
        <v>1769</v>
      </c>
      <c r="CV137" s="10">
        <f t="shared" si="26"/>
        <v>418189</v>
      </c>
      <c r="CW137" s="72"/>
      <c r="CX137" s="72"/>
    </row>
    <row r="138" spans="1:102" x14ac:dyDescent="0.25">
      <c r="A138" s="348"/>
      <c r="B138" s="2" t="s">
        <v>105</v>
      </c>
      <c r="C138" s="40"/>
      <c r="D138" s="41"/>
      <c r="E138" s="43"/>
      <c r="F138" s="41"/>
      <c r="G138" s="42"/>
      <c r="H138" s="7">
        <f t="shared" si="16"/>
        <v>0</v>
      </c>
      <c r="I138" s="43"/>
      <c r="J138" s="41"/>
      <c r="K138" s="41"/>
      <c r="L138" s="41"/>
      <c r="M138" s="41"/>
      <c r="N138" s="41"/>
      <c r="O138" s="7">
        <v>25778</v>
      </c>
      <c r="P138" s="41">
        <v>24635</v>
      </c>
      <c r="Q138" s="41"/>
      <c r="R138" s="41"/>
      <c r="S138" s="41">
        <v>0</v>
      </c>
      <c r="T138" s="7">
        <f t="shared" si="29"/>
        <v>24635</v>
      </c>
      <c r="U138" s="43"/>
      <c r="V138" s="9"/>
      <c r="W138" s="7">
        <v>7294</v>
      </c>
      <c r="X138" s="43"/>
      <c r="Y138" s="9"/>
      <c r="Z138" s="9"/>
      <c r="AA138" s="9"/>
      <c r="AB138" s="9"/>
      <c r="AC138" s="9"/>
      <c r="AD138" s="41"/>
      <c r="AE138" s="9"/>
      <c r="AF138" s="9"/>
      <c r="AG138" s="9"/>
      <c r="AH138" s="9"/>
      <c r="AI138" s="9"/>
      <c r="AJ138" s="7">
        <v>154089</v>
      </c>
      <c r="AK138" s="43"/>
      <c r="AL138" s="7">
        <f t="shared" si="17"/>
        <v>0</v>
      </c>
      <c r="AM138" s="62"/>
      <c r="AN138" s="9"/>
      <c r="AO138" s="41"/>
      <c r="AP138" s="41"/>
      <c r="AQ138" s="9">
        <v>1717</v>
      </c>
      <c r="AR138" s="9">
        <v>67681</v>
      </c>
      <c r="AS138" s="9">
        <v>0</v>
      </c>
      <c r="AT138" s="9">
        <v>7108</v>
      </c>
      <c r="AU138" s="41"/>
      <c r="AV138" s="41"/>
      <c r="AW138" s="7">
        <f t="shared" si="18"/>
        <v>76506</v>
      </c>
      <c r="AX138" s="43"/>
      <c r="AY138" s="41"/>
      <c r="AZ138" s="41"/>
      <c r="BA138" s="41"/>
      <c r="BB138" s="41"/>
      <c r="BC138" s="41"/>
      <c r="BD138" s="41"/>
      <c r="BE138" s="7">
        <f t="shared" si="19"/>
        <v>0</v>
      </c>
      <c r="BF138" s="41">
        <v>0</v>
      </c>
      <c r="BG138" s="41">
        <v>0</v>
      </c>
      <c r="BH138" s="41">
        <v>0</v>
      </c>
      <c r="BI138" s="41"/>
      <c r="BJ138" s="41"/>
      <c r="BK138" s="41"/>
      <c r="BL138" s="41"/>
      <c r="BM138" s="41"/>
      <c r="BN138" s="41">
        <v>59031</v>
      </c>
      <c r="BO138" s="41"/>
      <c r="BP138" s="9"/>
      <c r="BQ138" s="41"/>
      <c r="BR138" s="9"/>
      <c r="BS138" s="9">
        <v>13318</v>
      </c>
      <c r="BT138" s="41"/>
      <c r="BU138" s="7">
        <f t="shared" si="20"/>
        <v>72349</v>
      </c>
      <c r="BV138" s="43"/>
      <c r="BW138" s="41"/>
      <c r="BX138" s="9">
        <v>3164</v>
      </c>
      <c r="BY138" s="41"/>
      <c r="BZ138" s="9">
        <v>0</v>
      </c>
      <c r="CA138" s="41"/>
      <c r="CB138" s="7">
        <f t="shared" si="21"/>
        <v>3164</v>
      </c>
      <c r="CC138" s="43"/>
      <c r="CD138" s="41"/>
      <c r="CE138" s="41"/>
      <c r="CF138" s="41"/>
      <c r="CG138" s="7">
        <f t="shared" si="22"/>
        <v>0</v>
      </c>
      <c r="CH138" s="62"/>
      <c r="CI138" s="9"/>
      <c r="CJ138" s="41"/>
      <c r="CK138" s="41"/>
      <c r="CL138" s="41">
        <v>0</v>
      </c>
      <c r="CM138" s="41">
        <v>0</v>
      </c>
      <c r="CN138" s="9">
        <v>0</v>
      </c>
      <c r="CO138" s="7">
        <f t="shared" si="23"/>
        <v>0</v>
      </c>
      <c r="CP138" s="62"/>
      <c r="CQ138" s="41"/>
      <c r="CR138" s="41">
        <v>0</v>
      </c>
      <c r="CS138" s="7">
        <f t="shared" si="24"/>
        <v>0</v>
      </c>
      <c r="CT138" s="43">
        <v>3335</v>
      </c>
      <c r="CU138" s="7">
        <f t="shared" si="25"/>
        <v>3335</v>
      </c>
      <c r="CV138" s="10">
        <f t="shared" si="26"/>
        <v>367150</v>
      </c>
      <c r="CW138" s="72"/>
      <c r="CX138" s="72"/>
    </row>
    <row r="139" spans="1:102" x14ac:dyDescent="0.25">
      <c r="A139" s="348"/>
      <c r="B139" s="2" t="s">
        <v>106</v>
      </c>
      <c r="C139" s="40"/>
      <c r="D139" s="41"/>
      <c r="E139" s="43"/>
      <c r="F139" s="41"/>
      <c r="G139" s="42"/>
      <c r="H139" s="7">
        <f t="shared" si="16"/>
        <v>0</v>
      </c>
      <c r="I139" s="43"/>
      <c r="J139" s="41"/>
      <c r="K139" s="41"/>
      <c r="L139" s="41"/>
      <c r="M139" s="41"/>
      <c r="N139" s="41"/>
      <c r="O139" s="7">
        <v>28095</v>
      </c>
      <c r="P139" s="41">
        <v>26862</v>
      </c>
      <c r="Q139" s="41"/>
      <c r="R139" s="41"/>
      <c r="S139" s="41">
        <v>0</v>
      </c>
      <c r="T139" s="7">
        <f t="shared" si="29"/>
        <v>26862</v>
      </c>
      <c r="U139" s="43"/>
      <c r="V139" s="9"/>
      <c r="W139" s="7">
        <v>6782</v>
      </c>
      <c r="X139" s="43"/>
      <c r="Y139" s="9"/>
      <c r="Z139" s="9"/>
      <c r="AA139" s="9"/>
      <c r="AB139" s="9"/>
      <c r="AC139" s="9"/>
      <c r="AD139" s="41"/>
      <c r="AE139" s="9"/>
      <c r="AF139" s="9"/>
      <c r="AG139" s="9"/>
      <c r="AH139" s="9"/>
      <c r="AI139" s="9"/>
      <c r="AJ139" s="7">
        <v>154028</v>
      </c>
      <c r="AK139" s="43"/>
      <c r="AL139" s="7">
        <f t="shared" si="17"/>
        <v>0</v>
      </c>
      <c r="AM139" s="62"/>
      <c r="AN139" s="9"/>
      <c r="AO139" s="41"/>
      <c r="AP139" s="41"/>
      <c r="AQ139" s="9">
        <v>1715</v>
      </c>
      <c r="AR139" s="9">
        <v>72495</v>
      </c>
      <c r="AS139" s="9">
        <v>0</v>
      </c>
      <c r="AT139" s="9">
        <v>7017</v>
      </c>
      <c r="AU139" s="41"/>
      <c r="AV139" s="41"/>
      <c r="AW139" s="7">
        <f t="shared" si="18"/>
        <v>81227</v>
      </c>
      <c r="AX139" s="43"/>
      <c r="AY139" s="41"/>
      <c r="AZ139" s="41"/>
      <c r="BA139" s="41"/>
      <c r="BB139" s="41"/>
      <c r="BC139" s="41"/>
      <c r="BD139" s="41"/>
      <c r="BE139" s="7">
        <f t="shared" si="19"/>
        <v>0</v>
      </c>
      <c r="BF139" s="41">
        <v>0</v>
      </c>
      <c r="BG139" s="41">
        <v>0</v>
      </c>
      <c r="BH139" s="41">
        <v>0</v>
      </c>
      <c r="BI139" s="41"/>
      <c r="BJ139" s="41"/>
      <c r="BK139" s="41"/>
      <c r="BL139" s="41"/>
      <c r="BM139" s="41"/>
      <c r="BN139" s="41">
        <v>58205</v>
      </c>
      <c r="BO139" s="41"/>
      <c r="BP139" s="9"/>
      <c r="BQ139" s="41"/>
      <c r="BR139" s="9"/>
      <c r="BS139" s="9">
        <v>15604</v>
      </c>
      <c r="BT139" s="41"/>
      <c r="BU139" s="7">
        <f t="shared" si="20"/>
        <v>73809</v>
      </c>
      <c r="BV139" s="43"/>
      <c r="BW139" s="41"/>
      <c r="BX139" s="9">
        <v>2512</v>
      </c>
      <c r="BY139" s="41"/>
      <c r="BZ139" s="9">
        <v>0</v>
      </c>
      <c r="CA139" s="41"/>
      <c r="CB139" s="7">
        <f t="shared" si="21"/>
        <v>2512</v>
      </c>
      <c r="CC139" s="43"/>
      <c r="CD139" s="41"/>
      <c r="CE139" s="41"/>
      <c r="CF139" s="41"/>
      <c r="CG139" s="7">
        <f t="shared" si="22"/>
        <v>0</v>
      </c>
      <c r="CH139" s="62"/>
      <c r="CI139" s="9"/>
      <c r="CJ139" s="41"/>
      <c r="CK139" s="41"/>
      <c r="CL139" s="41">
        <v>0</v>
      </c>
      <c r="CM139" s="41">
        <v>0</v>
      </c>
      <c r="CN139" s="9">
        <v>0</v>
      </c>
      <c r="CO139" s="7">
        <f t="shared" si="23"/>
        <v>0</v>
      </c>
      <c r="CP139" s="62"/>
      <c r="CQ139" s="41"/>
      <c r="CR139" s="41">
        <v>0</v>
      </c>
      <c r="CS139" s="7">
        <f t="shared" si="24"/>
        <v>0</v>
      </c>
      <c r="CT139" s="43">
        <v>848</v>
      </c>
      <c r="CU139" s="7">
        <f t="shared" si="25"/>
        <v>848</v>
      </c>
      <c r="CV139" s="10">
        <f t="shared" si="26"/>
        <v>374163</v>
      </c>
      <c r="CW139" s="72"/>
      <c r="CX139" s="72"/>
    </row>
    <row r="140" spans="1:102" x14ac:dyDescent="0.25">
      <c r="A140" s="348"/>
      <c r="B140" s="2" t="s">
        <v>107</v>
      </c>
      <c r="C140" s="40"/>
      <c r="D140" s="41"/>
      <c r="E140" s="43"/>
      <c r="F140" s="41"/>
      <c r="G140" s="42"/>
      <c r="H140" s="7">
        <f t="shared" si="16"/>
        <v>0</v>
      </c>
      <c r="I140" s="43"/>
      <c r="J140" s="41"/>
      <c r="K140" s="41"/>
      <c r="L140" s="41"/>
      <c r="M140" s="41"/>
      <c r="N140" s="41"/>
      <c r="O140" s="7">
        <v>37358</v>
      </c>
      <c r="P140" s="41">
        <v>26611</v>
      </c>
      <c r="Q140" s="41"/>
      <c r="R140" s="41"/>
      <c r="S140" s="41">
        <v>0</v>
      </c>
      <c r="T140" s="7">
        <f t="shared" si="29"/>
        <v>26611</v>
      </c>
      <c r="U140" s="43"/>
      <c r="V140" s="9"/>
      <c r="W140" s="7">
        <v>5944</v>
      </c>
      <c r="X140" s="43"/>
      <c r="Y140" s="9"/>
      <c r="Z140" s="9"/>
      <c r="AA140" s="9"/>
      <c r="AB140" s="9"/>
      <c r="AC140" s="9"/>
      <c r="AD140" s="41"/>
      <c r="AE140" s="9"/>
      <c r="AF140" s="9"/>
      <c r="AG140" s="9"/>
      <c r="AH140" s="9"/>
      <c r="AI140" s="9"/>
      <c r="AJ140" s="7">
        <v>140324</v>
      </c>
      <c r="AK140" s="43"/>
      <c r="AL140" s="7">
        <f t="shared" si="17"/>
        <v>0</v>
      </c>
      <c r="AM140" s="62"/>
      <c r="AN140" s="9"/>
      <c r="AO140" s="41"/>
      <c r="AP140" s="41"/>
      <c r="AQ140" s="9">
        <v>0</v>
      </c>
      <c r="AR140" s="9">
        <v>96579</v>
      </c>
      <c r="AS140" s="9">
        <v>0</v>
      </c>
      <c r="AT140" s="9">
        <v>5613</v>
      </c>
      <c r="AU140" s="41"/>
      <c r="AV140" s="41"/>
      <c r="AW140" s="7">
        <f t="shared" si="18"/>
        <v>102192</v>
      </c>
      <c r="AX140" s="43"/>
      <c r="AY140" s="41"/>
      <c r="AZ140" s="41"/>
      <c r="BA140" s="41"/>
      <c r="BB140" s="41"/>
      <c r="BC140" s="41"/>
      <c r="BD140" s="41"/>
      <c r="BE140" s="7">
        <f t="shared" si="19"/>
        <v>0</v>
      </c>
      <c r="BF140" s="41">
        <v>0</v>
      </c>
      <c r="BG140" s="41">
        <v>0</v>
      </c>
      <c r="BH140" s="41">
        <v>0</v>
      </c>
      <c r="BI140" s="41"/>
      <c r="BJ140" s="41"/>
      <c r="BK140" s="41"/>
      <c r="BL140" s="41"/>
      <c r="BM140" s="41"/>
      <c r="BN140" s="41">
        <v>58225</v>
      </c>
      <c r="BO140" s="41"/>
      <c r="BP140" s="9"/>
      <c r="BQ140" s="41"/>
      <c r="BR140" s="9"/>
      <c r="BS140" s="9">
        <v>12067</v>
      </c>
      <c r="BT140" s="41"/>
      <c r="BU140" s="7">
        <f t="shared" si="20"/>
        <v>70292</v>
      </c>
      <c r="BV140" s="43"/>
      <c r="BW140" s="41"/>
      <c r="BX140" s="9">
        <v>2562</v>
      </c>
      <c r="BY140" s="41"/>
      <c r="BZ140" s="9">
        <v>0</v>
      </c>
      <c r="CA140" s="41"/>
      <c r="CB140" s="7">
        <f t="shared" si="21"/>
        <v>2562</v>
      </c>
      <c r="CC140" s="43"/>
      <c r="CD140" s="41"/>
      <c r="CE140" s="41"/>
      <c r="CF140" s="41"/>
      <c r="CG140" s="7">
        <f t="shared" si="22"/>
        <v>0</v>
      </c>
      <c r="CH140" s="62"/>
      <c r="CI140" s="9"/>
      <c r="CJ140" s="41"/>
      <c r="CK140" s="41"/>
      <c r="CL140" s="41">
        <v>0</v>
      </c>
      <c r="CM140" s="41">
        <v>0</v>
      </c>
      <c r="CN140" s="9">
        <v>0</v>
      </c>
      <c r="CO140" s="7">
        <f t="shared" si="23"/>
        <v>0</v>
      </c>
      <c r="CP140" s="62"/>
      <c r="CQ140" s="41"/>
      <c r="CR140" s="41">
        <v>0</v>
      </c>
      <c r="CS140" s="7">
        <f t="shared" si="24"/>
        <v>0</v>
      </c>
      <c r="CT140" s="43">
        <v>476</v>
      </c>
      <c r="CU140" s="7">
        <f t="shared" si="25"/>
        <v>476</v>
      </c>
      <c r="CV140" s="10">
        <f t="shared" si="26"/>
        <v>385759</v>
      </c>
      <c r="CW140" s="72"/>
      <c r="CX140" s="72"/>
    </row>
    <row r="141" spans="1:102" x14ac:dyDescent="0.25">
      <c r="A141" s="348"/>
      <c r="B141" s="2" t="s">
        <v>108</v>
      </c>
      <c r="C141" s="40"/>
      <c r="D141" s="41"/>
      <c r="E141" s="43"/>
      <c r="F141" s="41"/>
      <c r="G141" s="42"/>
      <c r="H141" s="7">
        <f t="shared" si="16"/>
        <v>0</v>
      </c>
      <c r="I141" s="43"/>
      <c r="J141" s="41"/>
      <c r="K141" s="41"/>
      <c r="L141" s="41"/>
      <c r="M141" s="41"/>
      <c r="N141" s="41"/>
      <c r="O141" s="7">
        <v>46204</v>
      </c>
      <c r="P141" s="41">
        <v>28612</v>
      </c>
      <c r="Q141" s="41"/>
      <c r="R141" s="41"/>
      <c r="S141" s="41">
        <v>0</v>
      </c>
      <c r="T141" s="7">
        <f t="shared" si="29"/>
        <v>28612</v>
      </c>
      <c r="U141" s="43"/>
      <c r="V141" s="9"/>
      <c r="W141" s="7">
        <v>8575</v>
      </c>
      <c r="X141" s="43"/>
      <c r="Y141" s="9"/>
      <c r="Z141" s="9"/>
      <c r="AA141" s="9"/>
      <c r="AB141" s="9"/>
      <c r="AC141" s="9"/>
      <c r="AD141" s="41"/>
      <c r="AE141" s="9"/>
      <c r="AF141" s="9"/>
      <c r="AG141" s="9"/>
      <c r="AH141" s="9"/>
      <c r="AI141" s="9"/>
      <c r="AJ141" s="7">
        <v>150198</v>
      </c>
      <c r="AK141" s="43"/>
      <c r="AL141" s="7">
        <f t="shared" si="17"/>
        <v>0</v>
      </c>
      <c r="AM141" s="62"/>
      <c r="AN141" s="9"/>
      <c r="AO141" s="41"/>
      <c r="AP141" s="41"/>
      <c r="AQ141" s="9">
        <v>136</v>
      </c>
      <c r="AR141" s="9">
        <v>85628</v>
      </c>
      <c r="AS141" s="9">
        <v>0</v>
      </c>
      <c r="AT141" s="9">
        <v>5411</v>
      </c>
      <c r="AU141" s="41"/>
      <c r="AV141" s="41"/>
      <c r="AW141" s="7">
        <f t="shared" si="18"/>
        <v>91175</v>
      </c>
      <c r="AX141" s="43"/>
      <c r="AY141" s="41"/>
      <c r="AZ141" s="41"/>
      <c r="BA141" s="41"/>
      <c r="BB141" s="41"/>
      <c r="BC141" s="41"/>
      <c r="BD141" s="41"/>
      <c r="BE141" s="7">
        <f t="shared" si="19"/>
        <v>0</v>
      </c>
      <c r="BF141" s="41">
        <v>0</v>
      </c>
      <c r="BG141" s="41">
        <v>0</v>
      </c>
      <c r="BH141" s="41">
        <v>0</v>
      </c>
      <c r="BI141" s="41"/>
      <c r="BJ141" s="41"/>
      <c r="BK141" s="41"/>
      <c r="BL141" s="41"/>
      <c r="BM141" s="41"/>
      <c r="BN141" s="41">
        <v>55843</v>
      </c>
      <c r="BO141" s="41"/>
      <c r="BP141" s="9"/>
      <c r="BQ141" s="41"/>
      <c r="BR141" s="9"/>
      <c r="BS141" s="9">
        <v>14222</v>
      </c>
      <c r="BT141" s="41"/>
      <c r="BU141" s="7">
        <f t="shared" si="20"/>
        <v>70065</v>
      </c>
      <c r="BV141" s="43"/>
      <c r="BW141" s="41"/>
      <c r="BX141" s="9">
        <v>2430</v>
      </c>
      <c r="BY141" s="41"/>
      <c r="BZ141" s="9">
        <v>0</v>
      </c>
      <c r="CA141" s="41"/>
      <c r="CB141" s="7">
        <f t="shared" si="21"/>
        <v>2430</v>
      </c>
      <c r="CC141" s="43"/>
      <c r="CD141" s="41"/>
      <c r="CE141" s="41"/>
      <c r="CF141" s="41"/>
      <c r="CG141" s="7">
        <f t="shared" si="22"/>
        <v>0</v>
      </c>
      <c r="CH141" s="62"/>
      <c r="CI141" s="9"/>
      <c r="CJ141" s="41"/>
      <c r="CK141" s="41"/>
      <c r="CL141" s="41">
        <v>0</v>
      </c>
      <c r="CM141" s="41">
        <v>0</v>
      </c>
      <c r="CN141" s="9">
        <v>0</v>
      </c>
      <c r="CO141" s="7">
        <f t="shared" si="23"/>
        <v>0</v>
      </c>
      <c r="CP141" s="62"/>
      <c r="CQ141" s="41"/>
      <c r="CR141" s="41">
        <v>0</v>
      </c>
      <c r="CS141" s="7">
        <f t="shared" si="24"/>
        <v>0</v>
      </c>
      <c r="CT141" s="43">
        <v>1171</v>
      </c>
      <c r="CU141" s="7">
        <f t="shared" si="25"/>
        <v>1171</v>
      </c>
      <c r="CV141" s="10">
        <f t="shared" si="26"/>
        <v>398430</v>
      </c>
      <c r="CW141" s="72"/>
      <c r="CX141" s="72"/>
    </row>
    <row r="142" spans="1:102" x14ac:dyDescent="0.25">
      <c r="A142" s="348"/>
      <c r="B142" s="2" t="s">
        <v>109</v>
      </c>
      <c r="C142" s="40"/>
      <c r="D142" s="41"/>
      <c r="E142" s="43"/>
      <c r="F142" s="41"/>
      <c r="G142" s="42"/>
      <c r="H142" s="7">
        <f t="shared" si="16"/>
        <v>0</v>
      </c>
      <c r="I142" s="43"/>
      <c r="J142" s="41"/>
      <c r="K142" s="41"/>
      <c r="L142" s="41"/>
      <c r="M142" s="41"/>
      <c r="N142" s="41"/>
      <c r="O142" s="7">
        <v>31397</v>
      </c>
      <c r="P142" s="41">
        <v>26672</v>
      </c>
      <c r="Q142" s="41"/>
      <c r="R142" s="41"/>
      <c r="S142" s="41">
        <v>0</v>
      </c>
      <c r="T142" s="7">
        <f t="shared" si="29"/>
        <v>26672</v>
      </c>
      <c r="U142" s="43"/>
      <c r="V142" s="9"/>
      <c r="W142" s="7">
        <v>8661</v>
      </c>
      <c r="X142" s="43"/>
      <c r="Y142" s="9"/>
      <c r="Z142" s="9"/>
      <c r="AA142" s="9"/>
      <c r="AB142" s="9"/>
      <c r="AC142" s="9"/>
      <c r="AD142" s="41"/>
      <c r="AE142" s="9"/>
      <c r="AF142" s="9"/>
      <c r="AG142" s="9"/>
      <c r="AH142" s="9"/>
      <c r="AI142" s="9"/>
      <c r="AJ142" s="7">
        <v>144709</v>
      </c>
      <c r="AK142" s="43"/>
      <c r="AL142" s="7">
        <f t="shared" si="17"/>
        <v>0</v>
      </c>
      <c r="AM142" s="62"/>
      <c r="AN142" s="9"/>
      <c r="AO142" s="41"/>
      <c r="AP142" s="41"/>
      <c r="AQ142" s="9">
        <v>204</v>
      </c>
      <c r="AR142" s="9">
        <v>86623</v>
      </c>
      <c r="AS142" s="9">
        <v>0</v>
      </c>
      <c r="AT142" s="9">
        <v>3666</v>
      </c>
      <c r="AU142" s="41"/>
      <c r="AV142" s="41"/>
      <c r="AW142" s="7">
        <f t="shared" si="18"/>
        <v>90493</v>
      </c>
      <c r="AX142" s="43"/>
      <c r="AY142" s="41"/>
      <c r="AZ142" s="41"/>
      <c r="BA142" s="41"/>
      <c r="BB142" s="41"/>
      <c r="BC142" s="41"/>
      <c r="BD142" s="41"/>
      <c r="BE142" s="7">
        <f t="shared" si="19"/>
        <v>0</v>
      </c>
      <c r="BF142" s="41">
        <v>0</v>
      </c>
      <c r="BG142" s="41">
        <v>0</v>
      </c>
      <c r="BH142" s="41">
        <v>0</v>
      </c>
      <c r="BI142" s="41"/>
      <c r="BJ142" s="41"/>
      <c r="BK142" s="41"/>
      <c r="BL142" s="41"/>
      <c r="BM142" s="41"/>
      <c r="BN142" s="41">
        <v>48778</v>
      </c>
      <c r="BO142" s="41"/>
      <c r="BP142" s="9"/>
      <c r="BQ142" s="41"/>
      <c r="BR142" s="9"/>
      <c r="BS142" s="9">
        <v>9852</v>
      </c>
      <c r="BT142" s="41"/>
      <c r="BU142" s="7">
        <f t="shared" si="20"/>
        <v>58630</v>
      </c>
      <c r="BV142" s="43"/>
      <c r="BW142" s="41"/>
      <c r="BX142" s="9">
        <v>1430</v>
      </c>
      <c r="BY142" s="41"/>
      <c r="BZ142" s="9">
        <v>0</v>
      </c>
      <c r="CA142" s="41"/>
      <c r="CB142" s="7">
        <f t="shared" si="21"/>
        <v>1430</v>
      </c>
      <c r="CC142" s="43"/>
      <c r="CD142" s="41"/>
      <c r="CE142" s="41"/>
      <c r="CF142" s="41"/>
      <c r="CG142" s="7">
        <f t="shared" si="22"/>
        <v>0</v>
      </c>
      <c r="CH142" s="62"/>
      <c r="CI142" s="9"/>
      <c r="CJ142" s="41"/>
      <c r="CK142" s="41"/>
      <c r="CL142" s="41">
        <v>0</v>
      </c>
      <c r="CM142" s="41">
        <v>0</v>
      </c>
      <c r="CN142" s="9">
        <v>0</v>
      </c>
      <c r="CO142" s="7">
        <f t="shared" si="23"/>
        <v>0</v>
      </c>
      <c r="CP142" s="62"/>
      <c r="CQ142" s="41"/>
      <c r="CR142" s="41">
        <v>0</v>
      </c>
      <c r="CS142" s="7">
        <f t="shared" si="24"/>
        <v>0</v>
      </c>
      <c r="CT142" s="43">
        <v>2525</v>
      </c>
      <c r="CU142" s="7">
        <f t="shared" si="25"/>
        <v>2525</v>
      </c>
      <c r="CV142" s="10">
        <f t="shared" si="26"/>
        <v>364517</v>
      </c>
      <c r="CW142" s="72"/>
      <c r="CX142" s="72"/>
    </row>
    <row r="143" spans="1:102" x14ac:dyDescent="0.25">
      <c r="A143" s="348"/>
      <c r="B143" s="2" t="s">
        <v>110</v>
      </c>
      <c r="C143" s="40"/>
      <c r="D143" s="41"/>
      <c r="E143" s="43"/>
      <c r="F143" s="41"/>
      <c r="G143" s="42"/>
      <c r="H143" s="7">
        <f t="shared" ref="H143:H206" si="30">SUM(C143:G143)</f>
        <v>0</v>
      </c>
      <c r="I143" s="43"/>
      <c r="J143" s="41"/>
      <c r="K143" s="41"/>
      <c r="L143" s="41"/>
      <c r="M143" s="41"/>
      <c r="N143" s="41"/>
      <c r="O143" s="7">
        <v>33340</v>
      </c>
      <c r="P143" s="41">
        <v>28296</v>
      </c>
      <c r="Q143" s="41"/>
      <c r="R143" s="41"/>
      <c r="S143" s="41">
        <v>0</v>
      </c>
      <c r="T143" s="7">
        <f t="shared" si="29"/>
        <v>28296</v>
      </c>
      <c r="U143" s="43"/>
      <c r="V143" s="9"/>
      <c r="W143" s="7">
        <v>7868</v>
      </c>
      <c r="X143" s="43"/>
      <c r="Y143" s="9"/>
      <c r="Z143" s="9"/>
      <c r="AA143" s="9"/>
      <c r="AB143" s="9"/>
      <c r="AC143" s="9"/>
      <c r="AD143" s="41"/>
      <c r="AE143" s="9"/>
      <c r="AF143" s="9"/>
      <c r="AG143" s="9"/>
      <c r="AH143" s="9"/>
      <c r="AI143" s="9"/>
      <c r="AJ143" s="7">
        <v>149334</v>
      </c>
      <c r="AK143" s="43"/>
      <c r="AL143" s="7">
        <f t="shared" ref="AL143:AL206" si="31">+AK143</f>
        <v>0</v>
      </c>
      <c r="AM143" s="62"/>
      <c r="AN143" s="9"/>
      <c r="AO143" s="41"/>
      <c r="AP143" s="41"/>
      <c r="AQ143" s="9">
        <v>306</v>
      </c>
      <c r="AR143" s="9">
        <v>71010</v>
      </c>
      <c r="AS143" s="9">
        <v>0</v>
      </c>
      <c r="AT143" s="9">
        <v>1911</v>
      </c>
      <c r="AU143" s="41"/>
      <c r="AV143" s="41"/>
      <c r="AW143" s="7">
        <f t="shared" ref="AW143:AW206" si="32">SUM(AM143:AV143)</f>
        <v>73227</v>
      </c>
      <c r="AX143" s="43"/>
      <c r="AY143" s="41"/>
      <c r="AZ143" s="41"/>
      <c r="BA143" s="41"/>
      <c r="BB143" s="41"/>
      <c r="BC143" s="41"/>
      <c r="BD143" s="41"/>
      <c r="BE143" s="7">
        <f t="shared" ref="BE143:BE206" si="33">SUM(AX143:BD143)</f>
        <v>0</v>
      </c>
      <c r="BF143" s="41">
        <v>0</v>
      </c>
      <c r="BG143" s="41">
        <v>0</v>
      </c>
      <c r="BH143" s="41">
        <v>0</v>
      </c>
      <c r="BI143" s="41"/>
      <c r="BJ143" s="41"/>
      <c r="BK143" s="41"/>
      <c r="BL143" s="41"/>
      <c r="BM143" s="41"/>
      <c r="BN143" s="41">
        <v>52233</v>
      </c>
      <c r="BO143" s="41"/>
      <c r="BP143" s="9"/>
      <c r="BQ143" s="41"/>
      <c r="BR143" s="9"/>
      <c r="BS143" s="9">
        <v>11888</v>
      </c>
      <c r="BT143" s="41"/>
      <c r="BU143" s="7">
        <f t="shared" ref="BU143:BU206" si="34">SUM(BF143:BT143)</f>
        <v>64121</v>
      </c>
      <c r="BV143" s="43"/>
      <c r="BW143" s="41"/>
      <c r="BX143" s="9">
        <v>275</v>
      </c>
      <c r="BY143" s="41"/>
      <c r="BZ143" s="9">
        <v>0</v>
      </c>
      <c r="CA143" s="41"/>
      <c r="CB143" s="7">
        <f t="shared" ref="CB143:CB206" si="35">SUM(BV143:CA143)</f>
        <v>275</v>
      </c>
      <c r="CC143" s="43"/>
      <c r="CD143" s="41"/>
      <c r="CE143" s="41"/>
      <c r="CF143" s="41"/>
      <c r="CG143" s="7">
        <f t="shared" ref="CG143:CG206" si="36">SUM(CC143:CF143)</f>
        <v>0</v>
      </c>
      <c r="CH143" s="62"/>
      <c r="CI143" s="9"/>
      <c r="CJ143" s="41"/>
      <c r="CK143" s="41"/>
      <c r="CL143" s="41">
        <v>0</v>
      </c>
      <c r="CM143" s="41">
        <v>0</v>
      </c>
      <c r="CN143" s="9">
        <v>0</v>
      </c>
      <c r="CO143" s="7">
        <f t="shared" ref="CO143:CO206" si="37">SUM(CH143:CN143)</f>
        <v>0</v>
      </c>
      <c r="CP143" s="62"/>
      <c r="CQ143" s="41"/>
      <c r="CR143" s="41">
        <v>0</v>
      </c>
      <c r="CS143" s="7">
        <f t="shared" ref="CS143:CS206" si="38">SUM(CP143:CR143)</f>
        <v>0</v>
      </c>
      <c r="CT143" s="43">
        <v>1610</v>
      </c>
      <c r="CU143" s="7">
        <f t="shared" ref="CU143:CU206" si="39">+CT143</f>
        <v>1610</v>
      </c>
      <c r="CV143" s="10">
        <f t="shared" ref="CV143:CV206" si="40">+H143+O143+T143+W143+AJ143+AL143+AW143+BE143+BU143+CB143+CG143+CO143+CS143+CU143</f>
        <v>358071</v>
      </c>
      <c r="CW143" s="72"/>
      <c r="CX143" s="72"/>
    </row>
    <row r="144" spans="1:102" x14ac:dyDescent="0.25">
      <c r="A144" s="348"/>
      <c r="B144" s="2" t="s">
        <v>111</v>
      </c>
      <c r="C144" s="40"/>
      <c r="D144" s="41"/>
      <c r="E144" s="43"/>
      <c r="F144" s="41"/>
      <c r="G144" s="42"/>
      <c r="H144" s="7">
        <f t="shared" si="30"/>
        <v>0</v>
      </c>
      <c r="I144" s="43"/>
      <c r="J144" s="41"/>
      <c r="K144" s="41"/>
      <c r="L144" s="41"/>
      <c r="M144" s="41"/>
      <c r="N144" s="41"/>
      <c r="O144" s="7">
        <v>23379</v>
      </c>
      <c r="P144" s="41">
        <v>22939</v>
      </c>
      <c r="Q144" s="41"/>
      <c r="R144" s="41"/>
      <c r="S144" s="41">
        <v>0</v>
      </c>
      <c r="T144" s="7">
        <f t="shared" si="29"/>
        <v>22939</v>
      </c>
      <c r="U144" s="43"/>
      <c r="V144" s="9"/>
      <c r="W144" s="7">
        <v>5012</v>
      </c>
      <c r="X144" s="43"/>
      <c r="Y144" s="9"/>
      <c r="Z144" s="9"/>
      <c r="AA144" s="9"/>
      <c r="AB144" s="9"/>
      <c r="AC144" s="9"/>
      <c r="AD144" s="41"/>
      <c r="AE144" s="9"/>
      <c r="AF144" s="9"/>
      <c r="AG144" s="9"/>
      <c r="AH144" s="9"/>
      <c r="AI144" s="9"/>
      <c r="AJ144" s="7">
        <v>141955</v>
      </c>
      <c r="AK144" s="43"/>
      <c r="AL144" s="7">
        <f t="shared" si="31"/>
        <v>0</v>
      </c>
      <c r="AM144" s="62"/>
      <c r="AN144" s="9"/>
      <c r="AO144" s="41"/>
      <c r="AP144" s="41"/>
      <c r="AQ144" s="9">
        <v>187</v>
      </c>
      <c r="AR144" s="9">
        <v>65805</v>
      </c>
      <c r="AS144" s="9">
        <v>0</v>
      </c>
      <c r="AT144" s="9">
        <v>3078</v>
      </c>
      <c r="AU144" s="41"/>
      <c r="AV144" s="41"/>
      <c r="AW144" s="7">
        <f t="shared" si="32"/>
        <v>69070</v>
      </c>
      <c r="AX144" s="43"/>
      <c r="AY144" s="41"/>
      <c r="AZ144" s="41"/>
      <c r="BA144" s="41"/>
      <c r="BB144" s="41"/>
      <c r="BC144" s="41"/>
      <c r="BD144" s="41"/>
      <c r="BE144" s="7">
        <f t="shared" si="33"/>
        <v>0</v>
      </c>
      <c r="BF144" s="41">
        <v>0</v>
      </c>
      <c r="BG144" s="41">
        <v>0</v>
      </c>
      <c r="BH144" s="41">
        <v>0</v>
      </c>
      <c r="BI144" s="41"/>
      <c r="BJ144" s="41"/>
      <c r="BK144" s="41"/>
      <c r="BL144" s="41"/>
      <c r="BM144" s="41"/>
      <c r="BN144" s="41">
        <v>58382</v>
      </c>
      <c r="BO144" s="41"/>
      <c r="BP144" s="9"/>
      <c r="BQ144" s="41"/>
      <c r="BR144" s="9"/>
      <c r="BS144" s="9">
        <v>15092</v>
      </c>
      <c r="BT144" s="41"/>
      <c r="BU144" s="7">
        <f t="shared" si="34"/>
        <v>73474</v>
      </c>
      <c r="BV144" s="43"/>
      <c r="BW144" s="41"/>
      <c r="BX144" s="9">
        <v>433</v>
      </c>
      <c r="BY144" s="41"/>
      <c r="BZ144" s="9">
        <v>0</v>
      </c>
      <c r="CA144" s="41"/>
      <c r="CB144" s="7">
        <f t="shared" si="35"/>
        <v>433</v>
      </c>
      <c r="CC144" s="43"/>
      <c r="CD144" s="41"/>
      <c r="CE144" s="41"/>
      <c r="CF144" s="41"/>
      <c r="CG144" s="7">
        <f t="shared" si="36"/>
        <v>0</v>
      </c>
      <c r="CH144" s="62"/>
      <c r="CI144" s="9"/>
      <c r="CJ144" s="41"/>
      <c r="CK144" s="41"/>
      <c r="CL144" s="41">
        <v>0</v>
      </c>
      <c r="CM144" s="41">
        <v>0</v>
      </c>
      <c r="CN144" s="9">
        <v>0</v>
      </c>
      <c r="CO144" s="7">
        <f t="shared" si="37"/>
        <v>0</v>
      </c>
      <c r="CP144" s="62"/>
      <c r="CQ144" s="41"/>
      <c r="CR144" s="41">
        <v>0</v>
      </c>
      <c r="CS144" s="7">
        <f t="shared" si="38"/>
        <v>0</v>
      </c>
      <c r="CT144" s="43">
        <v>1320</v>
      </c>
      <c r="CU144" s="7">
        <f t="shared" si="39"/>
        <v>1320</v>
      </c>
      <c r="CV144" s="10">
        <f t="shared" si="40"/>
        <v>337582</v>
      </c>
      <c r="CW144" s="72"/>
      <c r="CX144" s="72"/>
    </row>
    <row r="145" spans="1:102" ht="15.75" thickBot="1" x14ac:dyDescent="0.3">
      <c r="A145" s="349"/>
      <c r="B145" s="3" t="s">
        <v>112</v>
      </c>
      <c r="C145" s="44"/>
      <c r="D145" s="45"/>
      <c r="E145" s="47"/>
      <c r="F145" s="45"/>
      <c r="G145" s="46"/>
      <c r="H145" s="11">
        <f t="shared" si="30"/>
        <v>0</v>
      </c>
      <c r="I145" s="47"/>
      <c r="J145" s="45"/>
      <c r="K145" s="45"/>
      <c r="L145" s="45"/>
      <c r="M145" s="45"/>
      <c r="N145" s="45"/>
      <c r="O145" s="11">
        <v>19610</v>
      </c>
      <c r="P145" s="45">
        <v>25039</v>
      </c>
      <c r="Q145" s="45"/>
      <c r="R145" s="45"/>
      <c r="S145" s="45">
        <v>0</v>
      </c>
      <c r="T145" s="11">
        <f t="shared" si="29"/>
        <v>25039</v>
      </c>
      <c r="U145" s="47"/>
      <c r="V145" s="13"/>
      <c r="W145" s="11">
        <v>6752</v>
      </c>
      <c r="X145" s="47"/>
      <c r="Y145" s="13"/>
      <c r="Z145" s="13"/>
      <c r="AA145" s="13"/>
      <c r="AB145" s="13"/>
      <c r="AC145" s="13"/>
      <c r="AD145" s="45"/>
      <c r="AE145" s="13"/>
      <c r="AF145" s="13"/>
      <c r="AG145" s="13"/>
      <c r="AH145" s="13"/>
      <c r="AI145" s="13"/>
      <c r="AJ145" s="11">
        <v>124297</v>
      </c>
      <c r="AK145" s="47"/>
      <c r="AL145" s="11">
        <f t="shared" si="31"/>
        <v>0</v>
      </c>
      <c r="AM145" s="63"/>
      <c r="AN145" s="13"/>
      <c r="AO145" s="45"/>
      <c r="AP145" s="45"/>
      <c r="AQ145" s="13">
        <v>136</v>
      </c>
      <c r="AR145" s="13">
        <v>61617</v>
      </c>
      <c r="AS145" s="13">
        <v>0</v>
      </c>
      <c r="AT145" s="13">
        <v>2524</v>
      </c>
      <c r="AU145" s="45"/>
      <c r="AV145" s="45"/>
      <c r="AW145" s="11">
        <f t="shared" si="32"/>
        <v>64277</v>
      </c>
      <c r="AX145" s="47"/>
      <c r="AY145" s="45"/>
      <c r="AZ145" s="45"/>
      <c r="BA145" s="45"/>
      <c r="BB145" s="45"/>
      <c r="BC145" s="45"/>
      <c r="BD145" s="45"/>
      <c r="BE145" s="11">
        <f t="shared" si="33"/>
        <v>0</v>
      </c>
      <c r="BF145" s="45">
        <v>0</v>
      </c>
      <c r="BG145" s="45">
        <v>0</v>
      </c>
      <c r="BH145" s="45">
        <v>0</v>
      </c>
      <c r="BI145" s="45"/>
      <c r="BJ145" s="45"/>
      <c r="BK145" s="45"/>
      <c r="BL145" s="45"/>
      <c r="BM145" s="45"/>
      <c r="BN145" s="45">
        <v>54620</v>
      </c>
      <c r="BO145" s="45"/>
      <c r="BP145" s="13"/>
      <c r="BQ145" s="45"/>
      <c r="BR145" s="13"/>
      <c r="BS145" s="13">
        <v>9358</v>
      </c>
      <c r="BT145" s="45"/>
      <c r="BU145" s="11">
        <f t="shared" si="34"/>
        <v>63978</v>
      </c>
      <c r="BV145" s="47"/>
      <c r="BW145" s="45"/>
      <c r="BX145" s="13">
        <v>220</v>
      </c>
      <c r="BY145" s="45"/>
      <c r="BZ145" s="13">
        <v>0</v>
      </c>
      <c r="CA145" s="45"/>
      <c r="CB145" s="11">
        <f t="shared" si="35"/>
        <v>220</v>
      </c>
      <c r="CC145" s="47"/>
      <c r="CD145" s="45"/>
      <c r="CE145" s="45"/>
      <c r="CF145" s="45"/>
      <c r="CG145" s="11">
        <f t="shared" si="36"/>
        <v>0</v>
      </c>
      <c r="CH145" s="63"/>
      <c r="CI145" s="13"/>
      <c r="CJ145" s="45"/>
      <c r="CK145" s="45"/>
      <c r="CL145" s="45">
        <v>0</v>
      </c>
      <c r="CM145" s="45">
        <v>0</v>
      </c>
      <c r="CN145" s="13">
        <v>0</v>
      </c>
      <c r="CO145" s="11">
        <f t="shared" si="37"/>
        <v>0</v>
      </c>
      <c r="CP145" s="63"/>
      <c r="CQ145" s="45"/>
      <c r="CR145" s="45">
        <v>0</v>
      </c>
      <c r="CS145" s="11">
        <f t="shared" si="38"/>
        <v>0</v>
      </c>
      <c r="CT145" s="47">
        <v>900</v>
      </c>
      <c r="CU145" s="11">
        <f t="shared" si="39"/>
        <v>900</v>
      </c>
      <c r="CV145" s="15">
        <f t="shared" si="40"/>
        <v>305073</v>
      </c>
      <c r="CW145" s="72"/>
      <c r="CX145" s="72"/>
    </row>
    <row r="146" spans="1:102" x14ac:dyDescent="0.25">
      <c r="A146" s="347" t="s">
        <v>180</v>
      </c>
      <c r="B146" s="33" t="s">
        <v>101</v>
      </c>
      <c r="C146" s="34"/>
      <c r="D146" s="35"/>
      <c r="E146" s="52"/>
      <c r="F146" s="35"/>
      <c r="G146" s="36"/>
      <c r="H146" s="20">
        <f t="shared" si="30"/>
        <v>0</v>
      </c>
      <c r="I146" s="52"/>
      <c r="J146" s="35"/>
      <c r="K146" s="35"/>
      <c r="L146" s="35"/>
      <c r="M146" s="35"/>
      <c r="N146" s="35"/>
      <c r="O146" s="20">
        <v>26556</v>
      </c>
      <c r="P146" s="35">
        <v>28418</v>
      </c>
      <c r="Q146" s="35"/>
      <c r="R146" s="35"/>
      <c r="S146" s="35">
        <v>0</v>
      </c>
      <c r="T146" s="20">
        <f t="shared" si="29"/>
        <v>28418</v>
      </c>
      <c r="U146" s="52"/>
      <c r="V146" s="22"/>
      <c r="W146" s="20">
        <v>5909</v>
      </c>
      <c r="X146" s="52"/>
      <c r="Y146" s="22"/>
      <c r="Z146" s="22"/>
      <c r="AA146" s="22"/>
      <c r="AB146" s="22"/>
      <c r="AC146" s="22"/>
      <c r="AD146" s="35"/>
      <c r="AE146" s="22"/>
      <c r="AF146" s="22"/>
      <c r="AG146" s="22"/>
      <c r="AH146" s="22"/>
      <c r="AI146" s="22"/>
      <c r="AJ146" s="20">
        <v>154830</v>
      </c>
      <c r="AK146" s="52"/>
      <c r="AL146" s="20">
        <f t="shared" si="31"/>
        <v>0</v>
      </c>
      <c r="AM146" s="61"/>
      <c r="AN146" s="22"/>
      <c r="AO146" s="35"/>
      <c r="AP146" s="35"/>
      <c r="AQ146" s="22">
        <v>221</v>
      </c>
      <c r="AR146" s="22">
        <v>64463</v>
      </c>
      <c r="AS146" s="22">
        <v>0</v>
      </c>
      <c r="AT146" s="22">
        <v>1688</v>
      </c>
      <c r="AU146" s="35"/>
      <c r="AV146" s="35"/>
      <c r="AW146" s="20">
        <f t="shared" si="32"/>
        <v>66372</v>
      </c>
      <c r="AX146" s="52" t="s">
        <v>179</v>
      </c>
      <c r="AY146" s="35"/>
      <c r="AZ146" s="35"/>
      <c r="BA146" s="35"/>
      <c r="BB146" s="35"/>
      <c r="BC146" s="35"/>
      <c r="BD146" s="35"/>
      <c r="BE146" s="20">
        <f t="shared" si="33"/>
        <v>0</v>
      </c>
      <c r="BF146" s="35">
        <v>0</v>
      </c>
      <c r="BG146" s="35">
        <v>0</v>
      </c>
      <c r="BH146" s="35">
        <v>0</v>
      </c>
      <c r="BI146" s="35"/>
      <c r="BJ146" s="35"/>
      <c r="BK146" s="35"/>
      <c r="BL146" s="35"/>
      <c r="BM146" s="35"/>
      <c r="BN146" s="35">
        <v>52995</v>
      </c>
      <c r="BO146" s="35"/>
      <c r="BP146" s="22"/>
      <c r="BQ146" s="35"/>
      <c r="BR146" s="22"/>
      <c r="BS146" s="22">
        <v>16370</v>
      </c>
      <c r="BT146" s="35"/>
      <c r="BU146" s="20">
        <f t="shared" si="34"/>
        <v>69365</v>
      </c>
      <c r="BV146" s="52"/>
      <c r="BW146" s="35"/>
      <c r="BX146" s="22">
        <v>2672</v>
      </c>
      <c r="BY146" s="35"/>
      <c r="BZ146" s="22">
        <v>0</v>
      </c>
      <c r="CA146" s="35"/>
      <c r="CB146" s="20">
        <f t="shared" si="35"/>
        <v>2672</v>
      </c>
      <c r="CC146" s="52"/>
      <c r="CD146" s="35"/>
      <c r="CE146" s="35"/>
      <c r="CF146" s="35"/>
      <c r="CG146" s="20">
        <f t="shared" si="36"/>
        <v>0</v>
      </c>
      <c r="CH146" s="61"/>
      <c r="CI146" s="22"/>
      <c r="CJ146" s="35"/>
      <c r="CK146" s="35"/>
      <c r="CL146" s="35">
        <v>0</v>
      </c>
      <c r="CM146" s="35">
        <v>0</v>
      </c>
      <c r="CN146" s="22">
        <v>0</v>
      </c>
      <c r="CO146" s="20">
        <f t="shared" si="37"/>
        <v>0</v>
      </c>
      <c r="CP146" s="61"/>
      <c r="CQ146" s="35"/>
      <c r="CR146" s="35">
        <v>0</v>
      </c>
      <c r="CS146" s="20">
        <f t="shared" si="38"/>
        <v>0</v>
      </c>
      <c r="CT146" s="52">
        <v>1744</v>
      </c>
      <c r="CU146" s="20">
        <f t="shared" si="39"/>
        <v>1744</v>
      </c>
      <c r="CV146" s="23">
        <f t="shared" si="40"/>
        <v>355866</v>
      </c>
      <c r="CW146" s="72"/>
      <c r="CX146" s="72"/>
    </row>
    <row r="147" spans="1:102" x14ac:dyDescent="0.25">
      <c r="A147" s="348"/>
      <c r="B147" s="2" t="s">
        <v>102</v>
      </c>
      <c r="C147" s="40"/>
      <c r="D147" s="41"/>
      <c r="E147" s="43"/>
      <c r="F147" s="41"/>
      <c r="G147" s="42"/>
      <c r="H147" s="7">
        <f t="shared" si="30"/>
        <v>0</v>
      </c>
      <c r="I147" s="43"/>
      <c r="J147" s="41"/>
      <c r="K147" s="41"/>
      <c r="L147" s="41"/>
      <c r="M147" s="41"/>
      <c r="N147" s="41"/>
      <c r="O147" s="7">
        <v>31114</v>
      </c>
      <c r="P147" s="41">
        <v>19626</v>
      </c>
      <c r="Q147" s="41"/>
      <c r="R147" s="41"/>
      <c r="S147" s="41">
        <v>0</v>
      </c>
      <c r="T147" s="7">
        <f t="shared" si="29"/>
        <v>19626</v>
      </c>
      <c r="U147" s="43"/>
      <c r="V147" s="9"/>
      <c r="W147" s="7">
        <v>6123</v>
      </c>
      <c r="X147" s="43"/>
      <c r="Y147" s="9"/>
      <c r="Z147" s="9"/>
      <c r="AA147" s="9"/>
      <c r="AB147" s="9"/>
      <c r="AC147" s="9"/>
      <c r="AD147" s="41"/>
      <c r="AE147" s="9"/>
      <c r="AF147" s="9"/>
      <c r="AG147" s="9"/>
      <c r="AH147" s="9"/>
      <c r="AI147" s="9"/>
      <c r="AJ147" s="7">
        <v>130000</v>
      </c>
      <c r="AK147" s="43"/>
      <c r="AL147" s="7">
        <f t="shared" si="31"/>
        <v>0</v>
      </c>
      <c r="AM147" s="62"/>
      <c r="AN147" s="9"/>
      <c r="AO147" s="41"/>
      <c r="AP147" s="41"/>
      <c r="AQ147" s="9">
        <v>108</v>
      </c>
      <c r="AR147" s="9">
        <v>57384</v>
      </c>
      <c r="AS147" s="9">
        <v>0</v>
      </c>
      <c r="AT147" s="9">
        <v>4388</v>
      </c>
      <c r="AU147" s="41"/>
      <c r="AV147" s="41"/>
      <c r="AW147" s="7">
        <f t="shared" si="32"/>
        <v>61880</v>
      </c>
      <c r="AX147" s="43"/>
      <c r="AY147" s="41"/>
      <c r="AZ147" s="41"/>
      <c r="BA147" s="41"/>
      <c r="BB147" s="41"/>
      <c r="BC147" s="41"/>
      <c r="BD147" s="41"/>
      <c r="BE147" s="7">
        <f t="shared" si="33"/>
        <v>0</v>
      </c>
      <c r="BF147" s="41">
        <v>0</v>
      </c>
      <c r="BG147" s="41">
        <v>0</v>
      </c>
      <c r="BH147" s="41">
        <v>0</v>
      </c>
      <c r="BI147" s="41"/>
      <c r="BJ147" s="41"/>
      <c r="BK147" s="41"/>
      <c r="BL147" s="41"/>
      <c r="BM147" s="41"/>
      <c r="BN147" s="41">
        <v>55398</v>
      </c>
      <c r="BO147" s="41"/>
      <c r="BP147" s="9"/>
      <c r="BQ147" s="41"/>
      <c r="BR147" s="9"/>
      <c r="BS147" s="9">
        <v>22300</v>
      </c>
      <c r="BT147" s="41"/>
      <c r="BU147" s="7">
        <f t="shared" si="34"/>
        <v>77698</v>
      </c>
      <c r="BV147" s="43"/>
      <c r="BW147" s="41"/>
      <c r="BX147" s="9">
        <v>4643</v>
      </c>
      <c r="BY147" s="41"/>
      <c r="BZ147" s="9">
        <v>0</v>
      </c>
      <c r="CA147" s="41"/>
      <c r="CB147" s="7">
        <f t="shared" si="35"/>
        <v>4643</v>
      </c>
      <c r="CC147" s="43"/>
      <c r="CD147" s="41"/>
      <c r="CE147" s="41"/>
      <c r="CF147" s="41"/>
      <c r="CG147" s="7">
        <f t="shared" si="36"/>
        <v>0</v>
      </c>
      <c r="CH147" s="62"/>
      <c r="CI147" s="9"/>
      <c r="CJ147" s="41"/>
      <c r="CK147" s="41"/>
      <c r="CL147" s="41">
        <v>0</v>
      </c>
      <c r="CM147" s="41">
        <v>0</v>
      </c>
      <c r="CN147" s="9">
        <v>0</v>
      </c>
      <c r="CO147" s="7">
        <f t="shared" si="37"/>
        <v>0</v>
      </c>
      <c r="CP147" s="62"/>
      <c r="CQ147" s="41"/>
      <c r="CR147" s="41">
        <v>0</v>
      </c>
      <c r="CS147" s="7">
        <f t="shared" si="38"/>
        <v>0</v>
      </c>
      <c r="CT147" s="43">
        <v>2631</v>
      </c>
      <c r="CU147" s="7">
        <f t="shared" si="39"/>
        <v>2631</v>
      </c>
      <c r="CV147" s="10">
        <f t="shared" si="40"/>
        <v>333715</v>
      </c>
      <c r="CW147" s="72"/>
      <c r="CX147" s="72"/>
    </row>
    <row r="148" spans="1:102" x14ac:dyDescent="0.25">
      <c r="A148" s="348"/>
      <c r="B148" s="2" t="s">
        <v>103</v>
      </c>
      <c r="C148" s="40"/>
      <c r="D148" s="41"/>
      <c r="E148" s="43"/>
      <c r="F148" s="41"/>
      <c r="G148" s="42"/>
      <c r="H148" s="7">
        <f t="shared" si="30"/>
        <v>0</v>
      </c>
      <c r="I148" s="43"/>
      <c r="J148" s="41"/>
      <c r="K148" s="41"/>
      <c r="L148" s="41"/>
      <c r="M148" s="41"/>
      <c r="N148" s="41"/>
      <c r="O148" s="7">
        <v>23729</v>
      </c>
      <c r="P148" s="41">
        <v>9345</v>
      </c>
      <c r="Q148" s="41"/>
      <c r="R148" s="41"/>
      <c r="S148" s="41">
        <v>0</v>
      </c>
      <c r="T148" s="7">
        <f t="shared" si="29"/>
        <v>9345</v>
      </c>
      <c r="U148" s="43"/>
      <c r="V148" s="9"/>
      <c r="W148" s="7">
        <v>6334</v>
      </c>
      <c r="X148" s="43"/>
      <c r="Y148" s="9"/>
      <c r="Z148" s="9"/>
      <c r="AA148" s="9"/>
      <c r="AB148" s="9"/>
      <c r="AC148" s="9"/>
      <c r="AD148" s="41"/>
      <c r="AE148" s="9"/>
      <c r="AF148" s="9"/>
      <c r="AG148" s="9"/>
      <c r="AH148" s="9"/>
      <c r="AI148" s="9"/>
      <c r="AJ148" s="7">
        <v>112596</v>
      </c>
      <c r="AK148" s="43"/>
      <c r="AL148" s="7">
        <f t="shared" si="31"/>
        <v>0</v>
      </c>
      <c r="AM148" s="62"/>
      <c r="AN148" s="9"/>
      <c r="AO148" s="41"/>
      <c r="AP148" s="41"/>
      <c r="AQ148" s="9">
        <v>459</v>
      </c>
      <c r="AR148" s="9">
        <v>50486</v>
      </c>
      <c r="AS148" s="9">
        <v>0</v>
      </c>
      <c r="AT148" s="9">
        <v>2988</v>
      </c>
      <c r="AU148" s="41"/>
      <c r="AV148" s="41"/>
      <c r="AW148" s="7">
        <f t="shared" si="32"/>
        <v>53933</v>
      </c>
      <c r="AX148" s="43"/>
      <c r="AY148" s="41"/>
      <c r="AZ148" s="41"/>
      <c r="BA148" s="41"/>
      <c r="BB148" s="41"/>
      <c r="BC148" s="41"/>
      <c r="BD148" s="41"/>
      <c r="BE148" s="7">
        <f t="shared" si="33"/>
        <v>0</v>
      </c>
      <c r="BF148" s="41">
        <v>0</v>
      </c>
      <c r="BG148" s="41">
        <v>0</v>
      </c>
      <c r="BH148" s="41">
        <v>0</v>
      </c>
      <c r="BI148" s="41"/>
      <c r="BJ148" s="41"/>
      <c r="BK148" s="41"/>
      <c r="BL148" s="41"/>
      <c r="BM148" s="41"/>
      <c r="BN148" s="41">
        <v>39740</v>
      </c>
      <c r="BO148" s="41"/>
      <c r="BP148" s="9"/>
      <c r="BQ148" s="41"/>
      <c r="BR148" s="9"/>
      <c r="BS148" s="9">
        <v>11464</v>
      </c>
      <c r="BT148" s="41"/>
      <c r="BU148" s="7">
        <f t="shared" si="34"/>
        <v>51204</v>
      </c>
      <c r="BV148" s="43"/>
      <c r="BW148" s="41"/>
      <c r="BX148" s="9">
        <v>2971</v>
      </c>
      <c r="BY148" s="41"/>
      <c r="BZ148" s="9">
        <v>0</v>
      </c>
      <c r="CA148" s="41"/>
      <c r="CB148" s="7">
        <f t="shared" si="35"/>
        <v>2971</v>
      </c>
      <c r="CC148" s="43"/>
      <c r="CD148" s="41"/>
      <c r="CE148" s="41"/>
      <c r="CF148" s="41"/>
      <c r="CG148" s="7">
        <f t="shared" si="36"/>
        <v>0</v>
      </c>
      <c r="CH148" s="62"/>
      <c r="CI148" s="9"/>
      <c r="CJ148" s="41"/>
      <c r="CK148" s="41"/>
      <c r="CL148" s="41">
        <v>0</v>
      </c>
      <c r="CM148" s="41">
        <v>0</v>
      </c>
      <c r="CN148" s="9">
        <v>0</v>
      </c>
      <c r="CO148" s="7">
        <f t="shared" si="37"/>
        <v>0</v>
      </c>
      <c r="CP148" s="62"/>
      <c r="CQ148" s="41"/>
      <c r="CR148" s="41">
        <v>0</v>
      </c>
      <c r="CS148" s="7">
        <f t="shared" si="38"/>
        <v>0</v>
      </c>
      <c r="CT148" s="43">
        <v>2520</v>
      </c>
      <c r="CU148" s="7">
        <f t="shared" si="39"/>
        <v>2520</v>
      </c>
      <c r="CV148" s="10">
        <f t="shared" si="40"/>
        <v>262632</v>
      </c>
      <c r="CW148" s="72"/>
      <c r="CX148" s="72"/>
    </row>
    <row r="149" spans="1:102" x14ac:dyDescent="0.25">
      <c r="A149" s="348"/>
      <c r="B149" s="2" t="s">
        <v>104</v>
      </c>
      <c r="C149" s="40"/>
      <c r="D149" s="41"/>
      <c r="E149" s="43"/>
      <c r="F149" s="41"/>
      <c r="G149" s="42"/>
      <c r="H149" s="7">
        <f t="shared" si="30"/>
        <v>0</v>
      </c>
      <c r="I149" s="43"/>
      <c r="J149" s="41"/>
      <c r="K149" s="41"/>
      <c r="L149" s="41"/>
      <c r="M149" s="41"/>
      <c r="N149" s="41"/>
      <c r="O149" s="7">
        <v>35740</v>
      </c>
      <c r="P149" s="41">
        <v>14690</v>
      </c>
      <c r="Q149" s="41"/>
      <c r="R149" s="41"/>
      <c r="S149" s="41">
        <v>0</v>
      </c>
      <c r="T149" s="7">
        <f t="shared" si="29"/>
        <v>14690</v>
      </c>
      <c r="U149" s="43"/>
      <c r="V149" s="9"/>
      <c r="W149" s="7">
        <v>7991</v>
      </c>
      <c r="X149" s="43"/>
      <c r="Y149" s="9"/>
      <c r="Z149" s="9"/>
      <c r="AA149" s="9"/>
      <c r="AB149" s="9"/>
      <c r="AC149" s="9"/>
      <c r="AD149" s="41"/>
      <c r="AE149" s="9"/>
      <c r="AF149" s="9"/>
      <c r="AG149" s="9"/>
      <c r="AH149" s="9"/>
      <c r="AI149" s="9"/>
      <c r="AJ149" s="7">
        <v>160942</v>
      </c>
      <c r="AK149" s="43"/>
      <c r="AL149" s="7">
        <f t="shared" si="31"/>
        <v>0</v>
      </c>
      <c r="AM149" s="62"/>
      <c r="AN149" s="9"/>
      <c r="AO149" s="41"/>
      <c r="AP149" s="41"/>
      <c r="AQ149" s="9">
        <v>0</v>
      </c>
      <c r="AR149" s="9">
        <v>75446</v>
      </c>
      <c r="AS149" s="9">
        <v>0</v>
      </c>
      <c r="AT149" s="9">
        <v>4223</v>
      </c>
      <c r="AU149" s="41"/>
      <c r="AV149" s="41"/>
      <c r="AW149" s="7">
        <f t="shared" si="32"/>
        <v>79669</v>
      </c>
      <c r="AX149" s="43"/>
      <c r="AY149" s="41"/>
      <c r="AZ149" s="41"/>
      <c r="BA149" s="41"/>
      <c r="BB149" s="41"/>
      <c r="BC149" s="41"/>
      <c r="BD149" s="41"/>
      <c r="BE149" s="7">
        <f t="shared" si="33"/>
        <v>0</v>
      </c>
      <c r="BF149" s="41">
        <v>0</v>
      </c>
      <c r="BG149" s="41">
        <v>0</v>
      </c>
      <c r="BH149" s="41">
        <v>0</v>
      </c>
      <c r="BI149" s="41"/>
      <c r="BJ149" s="41"/>
      <c r="BK149" s="41"/>
      <c r="BL149" s="41"/>
      <c r="BM149" s="41"/>
      <c r="BN149" s="41">
        <v>49926</v>
      </c>
      <c r="BO149" s="41"/>
      <c r="BP149" s="9"/>
      <c r="BQ149" s="41"/>
      <c r="BR149" s="9"/>
      <c r="BS149" s="9">
        <v>16659</v>
      </c>
      <c r="BT149" s="41"/>
      <c r="BU149" s="7">
        <f t="shared" si="34"/>
        <v>66585</v>
      </c>
      <c r="BV149" s="43"/>
      <c r="BW149" s="41"/>
      <c r="BX149" s="9">
        <v>2764</v>
      </c>
      <c r="BY149" s="41"/>
      <c r="BZ149" s="9">
        <v>0</v>
      </c>
      <c r="CA149" s="41"/>
      <c r="CB149" s="7">
        <f t="shared" si="35"/>
        <v>2764</v>
      </c>
      <c r="CC149" s="43"/>
      <c r="CD149" s="41"/>
      <c r="CE149" s="41"/>
      <c r="CF149" s="41"/>
      <c r="CG149" s="7">
        <f t="shared" si="36"/>
        <v>0</v>
      </c>
      <c r="CH149" s="62"/>
      <c r="CI149" s="9"/>
      <c r="CJ149" s="41"/>
      <c r="CK149" s="41"/>
      <c r="CL149" s="41">
        <v>0</v>
      </c>
      <c r="CM149" s="41">
        <v>0</v>
      </c>
      <c r="CN149" s="9">
        <v>0</v>
      </c>
      <c r="CO149" s="7">
        <f t="shared" si="37"/>
        <v>0</v>
      </c>
      <c r="CP149" s="62"/>
      <c r="CQ149" s="41"/>
      <c r="CR149" s="41">
        <v>0</v>
      </c>
      <c r="CS149" s="7">
        <f t="shared" si="38"/>
        <v>0</v>
      </c>
      <c r="CT149" s="43">
        <v>1035</v>
      </c>
      <c r="CU149" s="7">
        <f t="shared" si="39"/>
        <v>1035</v>
      </c>
      <c r="CV149" s="10">
        <f t="shared" si="40"/>
        <v>369416</v>
      </c>
      <c r="CW149" s="72"/>
      <c r="CX149" s="72"/>
    </row>
    <row r="150" spans="1:102" x14ac:dyDescent="0.25">
      <c r="A150" s="348"/>
      <c r="B150" s="2" t="s">
        <v>105</v>
      </c>
      <c r="C150" s="40"/>
      <c r="D150" s="41"/>
      <c r="E150" s="43"/>
      <c r="F150" s="41"/>
      <c r="G150" s="42"/>
      <c r="H150" s="7">
        <f t="shared" si="30"/>
        <v>0</v>
      </c>
      <c r="I150" s="43"/>
      <c r="J150" s="41"/>
      <c r="K150" s="41"/>
      <c r="L150" s="41"/>
      <c r="M150" s="41"/>
      <c r="N150" s="41"/>
      <c r="O150" s="7">
        <v>29780</v>
      </c>
      <c r="P150" s="41">
        <v>13244</v>
      </c>
      <c r="Q150" s="41"/>
      <c r="R150" s="41"/>
      <c r="S150" s="41">
        <v>0</v>
      </c>
      <c r="T150" s="7">
        <f t="shared" ref="T150:T181" si="41">SUM(P150:S150)</f>
        <v>13244</v>
      </c>
      <c r="U150" s="43"/>
      <c r="V150" s="9"/>
      <c r="W150" s="7">
        <v>8545</v>
      </c>
      <c r="X150" s="43"/>
      <c r="Y150" s="9"/>
      <c r="Z150" s="9"/>
      <c r="AA150" s="9"/>
      <c r="AB150" s="9"/>
      <c r="AC150" s="9"/>
      <c r="AD150" s="41"/>
      <c r="AE150" s="9"/>
      <c r="AF150" s="9"/>
      <c r="AG150" s="9"/>
      <c r="AH150" s="9"/>
      <c r="AI150" s="9"/>
      <c r="AJ150" s="7">
        <v>77715</v>
      </c>
      <c r="AK150" s="43"/>
      <c r="AL150" s="7">
        <f t="shared" si="31"/>
        <v>0</v>
      </c>
      <c r="AM150" s="62"/>
      <c r="AN150" s="9"/>
      <c r="AO150" s="41"/>
      <c r="AP150" s="41"/>
      <c r="AQ150" s="9">
        <v>0</v>
      </c>
      <c r="AR150" s="9">
        <v>77048</v>
      </c>
      <c r="AS150" s="9">
        <v>0</v>
      </c>
      <c r="AT150" s="9">
        <v>5073</v>
      </c>
      <c r="AU150" s="41"/>
      <c r="AV150" s="41"/>
      <c r="AW150" s="7">
        <f t="shared" si="32"/>
        <v>82121</v>
      </c>
      <c r="AX150" s="43"/>
      <c r="AY150" s="41"/>
      <c r="AZ150" s="41"/>
      <c r="BA150" s="41"/>
      <c r="BB150" s="41"/>
      <c r="BC150" s="41"/>
      <c r="BD150" s="41"/>
      <c r="BE150" s="7">
        <f t="shared" si="33"/>
        <v>0</v>
      </c>
      <c r="BF150" s="41">
        <v>0</v>
      </c>
      <c r="BG150" s="41">
        <v>0</v>
      </c>
      <c r="BH150" s="41">
        <v>0</v>
      </c>
      <c r="BI150" s="41"/>
      <c r="BJ150" s="41"/>
      <c r="BK150" s="41"/>
      <c r="BL150" s="41"/>
      <c r="BM150" s="41"/>
      <c r="BN150" s="41">
        <v>45578</v>
      </c>
      <c r="BO150" s="41"/>
      <c r="BP150" s="9"/>
      <c r="BQ150" s="41"/>
      <c r="BR150" s="9"/>
      <c r="BS150" s="9">
        <v>14527</v>
      </c>
      <c r="BT150" s="41"/>
      <c r="BU150" s="7">
        <f t="shared" si="34"/>
        <v>60105</v>
      </c>
      <c r="BV150" s="43"/>
      <c r="BW150" s="41"/>
      <c r="BX150" s="9">
        <v>4002</v>
      </c>
      <c r="BY150" s="41"/>
      <c r="BZ150" s="9">
        <v>0</v>
      </c>
      <c r="CA150" s="41"/>
      <c r="CB150" s="7">
        <f t="shared" si="35"/>
        <v>4002</v>
      </c>
      <c r="CC150" s="43"/>
      <c r="CD150" s="41"/>
      <c r="CE150" s="41"/>
      <c r="CF150" s="41"/>
      <c r="CG150" s="7">
        <f t="shared" si="36"/>
        <v>0</v>
      </c>
      <c r="CH150" s="62"/>
      <c r="CI150" s="9"/>
      <c r="CJ150" s="41"/>
      <c r="CK150" s="41"/>
      <c r="CL150" s="41">
        <v>0</v>
      </c>
      <c r="CM150" s="41">
        <v>0</v>
      </c>
      <c r="CN150" s="9">
        <v>0</v>
      </c>
      <c r="CO150" s="7">
        <f t="shared" si="37"/>
        <v>0</v>
      </c>
      <c r="CP150" s="62"/>
      <c r="CQ150" s="41"/>
      <c r="CR150" s="41">
        <v>0</v>
      </c>
      <c r="CS150" s="7">
        <f t="shared" si="38"/>
        <v>0</v>
      </c>
      <c r="CT150" s="43">
        <v>2475</v>
      </c>
      <c r="CU150" s="7">
        <f t="shared" si="39"/>
        <v>2475</v>
      </c>
      <c r="CV150" s="10">
        <f t="shared" si="40"/>
        <v>277987</v>
      </c>
      <c r="CW150" s="72"/>
      <c r="CX150" s="72"/>
    </row>
    <row r="151" spans="1:102" x14ac:dyDescent="0.25">
      <c r="A151" s="348"/>
      <c r="B151" s="2" t="s">
        <v>106</v>
      </c>
      <c r="C151" s="40"/>
      <c r="D151" s="41"/>
      <c r="E151" s="43"/>
      <c r="F151" s="41"/>
      <c r="G151" s="42"/>
      <c r="H151" s="7">
        <f t="shared" si="30"/>
        <v>0</v>
      </c>
      <c r="I151" s="43"/>
      <c r="J151" s="41"/>
      <c r="K151" s="41"/>
      <c r="L151" s="41"/>
      <c r="M151" s="41"/>
      <c r="N151" s="41"/>
      <c r="O151" s="7">
        <v>20415</v>
      </c>
      <c r="P151" s="41">
        <v>10342</v>
      </c>
      <c r="Q151" s="41"/>
      <c r="R151" s="41"/>
      <c r="S151" s="41">
        <v>0</v>
      </c>
      <c r="T151" s="7">
        <f t="shared" si="41"/>
        <v>10342</v>
      </c>
      <c r="U151" s="43"/>
      <c r="V151" s="9"/>
      <c r="W151" s="7">
        <v>5870</v>
      </c>
      <c r="X151" s="43"/>
      <c r="Y151" s="9"/>
      <c r="Z151" s="9"/>
      <c r="AA151" s="9"/>
      <c r="AB151" s="9"/>
      <c r="AC151" s="9"/>
      <c r="AD151" s="41"/>
      <c r="AE151" s="9"/>
      <c r="AF151" s="9"/>
      <c r="AG151" s="9"/>
      <c r="AH151" s="9"/>
      <c r="AI151" s="9"/>
      <c r="AJ151" s="7">
        <v>55691</v>
      </c>
      <c r="AK151" s="43"/>
      <c r="AL151" s="7">
        <f t="shared" si="31"/>
        <v>0</v>
      </c>
      <c r="AM151" s="62"/>
      <c r="AN151" s="9"/>
      <c r="AO151" s="41"/>
      <c r="AP151" s="41"/>
      <c r="AQ151" s="9">
        <v>0</v>
      </c>
      <c r="AR151" s="9">
        <v>62082</v>
      </c>
      <c r="AS151" s="9">
        <v>0</v>
      </c>
      <c r="AT151" s="9">
        <v>2628</v>
      </c>
      <c r="AU151" s="41"/>
      <c r="AV151" s="41"/>
      <c r="AW151" s="7">
        <f t="shared" si="32"/>
        <v>64710</v>
      </c>
      <c r="AX151" s="43"/>
      <c r="AY151" s="41"/>
      <c r="AZ151" s="41"/>
      <c r="BA151" s="41"/>
      <c r="BB151" s="41"/>
      <c r="BC151" s="41"/>
      <c r="BD151" s="41"/>
      <c r="BE151" s="7">
        <f t="shared" si="33"/>
        <v>0</v>
      </c>
      <c r="BF151" s="41">
        <v>0</v>
      </c>
      <c r="BG151" s="41">
        <v>0</v>
      </c>
      <c r="BH151" s="41">
        <v>0</v>
      </c>
      <c r="BI151" s="41"/>
      <c r="BJ151" s="41"/>
      <c r="BK151" s="41"/>
      <c r="BL151" s="41"/>
      <c r="BM151" s="41"/>
      <c r="BN151" s="41">
        <v>32857</v>
      </c>
      <c r="BO151" s="41"/>
      <c r="BP151" s="9"/>
      <c r="BQ151" s="41"/>
      <c r="BR151" s="9"/>
      <c r="BS151" s="9">
        <v>14567</v>
      </c>
      <c r="BT151" s="41"/>
      <c r="BU151" s="7">
        <f t="shared" si="34"/>
        <v>47424</v>
      </c>
      <c r="BV151" s="43"/>
      <c r="BW151" s="41"/>
      <c r="BX151" s="9">
        <v>1416</v>
      </c>
      <c r="BY151" s="41"/>
      <c r="BZ151" s="9">
        <v>0</v>
      </c>
      <c r="CA151" s="41"/>
      <c r="CB151" s="7">
        <f t="shared" si="35"/>
        <v>1416</v>
      </c>
      <c r="CC151" s="43"/>
      <c r="CD151" s="41"/>
      <c r="CE151" s="41"/>
      <c r="CF151" s="41"/>
      <c r="CG151" s="7">
        <f t="shared" si="36"/>
        <v>0</v>
      </c>
      <c r="CH151" s="62"/>
      <c r="CI151" s="9"/>
      <c r="CJ151" s="41"/>
      <c r="CK151" s="41"/>
      <c r="CL151" s="41">
        <v>0</v>
      </c>
      <c r="CM151" s="41">
        <v>0</v>
      </c>
      <c r="CN151" s="9">
        <v>0</v>
      </c>
      <c r="CO151" s="7">
        <f t="shared" si="37"/>
        <v>0</v>
      </c>
      <c r="CP151" s="62"/>
      <c r="CQ151" s="41"/>
      <c r="CR151" s="41">
        <v>0</v>
      </c>
      <c r="CS151" s="7">
        <f t="shared" si="38"/>
        <v>0</v>
      </c>
      <c r="CT151" s="43">
        <v>983</v>
      </c>
      <c r="CU151" s="7">
        <f t="shared" si="39"/>
        <v>983</v>
      </c>
      <c r="CV151" s="10">
        <f t="shared" si="40"/>
        <v>206851</v>
      </c>
      <c r="CW151" s="72"/>
      <c r="CX151" s="72"/>
    </row>
    <row r="152" spans="1:102" x14ac:dyDescent="0.25">
      <c r="A152" s="348"/>
      <c r="B152" s="2" t="s">
        <v>107</v>
      </c>
      <c r="C152" s="40"/>
      <c r="D152" s="41"/>
      <c r="E152" s="43"/>
      <c r="F152" s="41"/>
      <c r="G152" s="42"/>
      <c r="H152" s="7">
        <f t="shared" si="30"/>
        <v>0</v>
      </c>
      <c r="I152" s="43"/>
      <c r="J152" s="41"/>
      <c r="K152" s="41"/>
      <c r="L152" s="41"/>
      <c r="M152" s="41"/>
      <c r="N152" s="41"/>
      <c r="O152" s="7">
        <v>45363</v>
      </c>
      <c r="P152" s="41">
        <v>17512</v>
      </c>
      <c r="Q152" s="41"/>
      <c r="R152" s="41"/>
      <c r="S152" s="41">
        <v>0</v>
      </c>
      <c r="T152" s="7">
        <f t="shared" si="41"/>
        <v>17512</v>
      </c>
      <c r="U152" s="43"/>
      <c r="V152" s="9"/>
      <c r="W152" s="7">
        <v>6618</v>
      </c>
      <c r="X152" s="43"/>
      <c r="Y152" s="9"/>
      <c r="Z152" s="9"/>
      <c r="AA152" s="9"/>
      <c r="AB152" s="9"/>
      <c r="AC152" s="9"/>
      <c r="AD152" s="41"/>
      <c r="AE152" s="9"/>
      <c r="AF152" s="9"/>
      <c r="AG152" s="9"/>
      <c r="AH152" s="9"/>
      <c r="AI152" s="9"/>
      <c r="AJ152" s="7">
        <v>192286</v>
      </c>
      <c r="AK152" s="43"/>
      <c r="AL152" s="7">
        <f t="shared" si="31"/>
        <v>0</v>
      </c>
      <c r="AM152" s="62"/>
      <c r="AN152" s="9"/>
      <c r="AO152" s="41"/>
      <c r="AP152" s="41"/>
      <c r="AQ152" s="9">
        <v>0</v>
      </c>
      <c r="AR152" s="9">
        <v>74568</v>
      </c>
      <c r="AS152" s="9">
        <v>0</v>
      </c>
      <c r="AT152" s="9">
        <v>5755</v>
      </c>
      <c r="AU152" s="41"/>
      <c r="AV152" s="41"/>
      <c r="AW152" s="7">
        <f t="shared" si="32"/>
        <v>80323</v>
      </c>
      <c r="AX152" s="43"/>
      <c r="AY152" s="41"/>
      <c r="AZ152" s="41"/>
      <c r="BA152" s="41"/>
      <c r="BB152" s="41"/>
      <c r="BC152" s="41"/>
      <c r="BD152" s="41"/>
      <c r="BE152" s="7">
        <f t="shared" si="33"/>
        <v>0</v>
      </c>
      <c r="BF152" s="41">
        <v>0</v>
      </c>
      <c r="BG152" s="41">
        <v>0</v>
      </c>
      <c r="BH152" s="41">
        <v>0</v>
      </c>
      <c r="BI152" s="41"/>
      <c r="BJ152" s="41"/>
      <c r="BK152" s="41"/>
      <c r="BL152" s="41"/>
      <c r="BM152" s="41"/>
      <c r="BN152" s="41">
        <v>20215</v>
      </c>
      <c r="BO152" s="41"/>
      <c r="BP152" s="9"/>
      <c r="BQ152" s="41"/>
      <c r="BR152" s="9"/>
      <c r="BS152" s="9">
        <v>17872</v>
      </c>
      <c r="BT152" s="41"/>
      <c r="BU152" s="7">
        <f t="shared" si="34"/>
        <v>38087</v>
      </c>
      <c r="BV152" s="43"/>
      <c r="BW152" s="41"/>
      <c r="BX152" s="9">
        <v>3457</v>
      </c>
      <c r="BY152" s="41"/>
      <c r="BZ152" s="9">
        <v>0</v>
      </c>
      <c r="CA152" s="41"/>
      <c r="CB152" s="7">
        <f t="shared" si="35"/>
        <v>3457</v>
      </c>
      <c r="CC152" s="43"/>
      <c r="CD152" s="41"/>
      <c r="CE152" s="41"/>
      <c r="CF152" s="41"/>
      <c r="CG152" s="7">
        <f t="shared" si="36"/>
        <v>0</v>
      </c>
      <c r="CH152" s="62"/>
      <c r="CI152" s="9"/>
      <c r="CJ152" s="41"/>
      <c r="CK152" s="41"/>
      <c r="CL152" s="41">
        <v>0</v>
      </c>
      <c r="CM152" s="41">
        <v>0</v>
      </c>
      <c r="CN152" s="9">
        <v>0</v>
      </c>
      <c r="CO152" s="7">
        <f t="shared" si="37"/>
        <v>0</v>
      </c>
      <c r="CP152" s="62"/>
      <c r="CQ152" s="41"/>
      <c r="CR152" s="41">
        <v>0</v>
      </c>
      <c r="CS152" s="7">
        <f t="shared" si="38"/>
        <v>0</v>
      </c>
      <c r="CT152" s="43">
        <v>1845</v>
      </c>
      <c r="CU152" s="7">
        <f t="shared" si="39"/>
        <v>1845</v>
      </c>
      <c r="CV152" s="10">
        <f t="shared" si="40"/>
        <v>385491</v>
      </c>
      <c r="CW152" s="72"/>
      <c r="CX152" s="72"/>
    </row>
    <row r="153" spans="1:102" x14ac:dyDescent="0.25">
      <c r="A153" s="348"/>
      <c r="B153" s="2" t="s">
        <v>108</v>
      </c>
      <c r="C153" s="40"/>
      <c r="D153" s="41"/>
      <c r="E153" s="43"/>
      <c r="F153" s="41"/>
      <c r="G153" s="42"/>
      <c r="H153" s="7">
        <f t="shared" si="30"/>
        <v>0</v>
      </c>
      <c r="I153" s="43"/>
      <c r="J153" s="41"/>
      <c r="K153" s="41"/>
      <c r="L153" s="41"/>
      <c r="M153" s="41"/>
      <c r="N153" s="41"/>
      <c r="O153" s="7">
        <v>40959</v>
      </c>
      <c r="P153" s="41">
        <v>25217</v>
      </c>
      <c r="Q153" s="41"/>
      <c r="R153" s="41"/>
      <c r="S153" s="41">
        <v>0</v>
      </c>
      <c r="T153" s="7">
        <f t="shared" si="41"/>
        <v>25217</v>
      </c>
      <c r="U153" s="43"/>
      <c r="V153" s="9"/>
      <c r="W153" s="7">
        <v>4901</v>
      </c>
      <c r="X153" s="43"/>
      <c r="Y153" s="9"/>
      <c r="Z153" s="9"/>
      <c r="AA153" s="9"/>
      <c r="AB153" s="9"/>
      <c r="AC153" s="9"/>
      <c r="AD153" s="41"/>
      <c r="AE153" s="9"/>
      <c r="AF153" s="9"/>
      <c r="AG153" s="9"/>
      <c r="AH153" s="9"/>
      <c r="AI153" s="9"/>
      <c r="AJ153" s="7">
        <v>176278</v>
      </c>
      <c r="AK153" s="43"/>
      <c r="AL153" s="7">
        <f t="shared" si="31"/>
        <v>0</v>
      </c>
      <c r="AM153" s="62"/>
      <c r="AN153" s="9"/>
      <c r="AO153" s="41"/>
      <c r="AP153" s="41"/>
      <c r="AQ153" s="9">
        <v>0</v>
      </c>
      <c r="AR153" s="9">
        <v>79298</v>
      </c>
      <c r="AS153" s="9">
        <v>0</v>
      </c>
      <c r="AT153" s="9">
        <v>3797</v>
      </c>
      <c r="AU153" s="41"/>
      <c r="AV153" s="41"/>
      <c r="AW153" s="7">
        <f t="shared" si="32"/>
        <v>83095</v>
      </c>
      <c r="AX153" s="43"/>
      <c r="AY153" s="41"/>
      <c r="AZ153" s="41"/>
      <c r="BA153" s="41"/>
      <c r="BB153" s="41"/>
      <c r="BC153" s="41"/>
      <c r="BD153" s="41"/>
      <c r="BE153" s="7">
        <f t="shared" si="33"/>
        <v>0</v>
      </c>
      <c r="BF153" s="41">
        <v>0</v>
      </c>
      <c r="BG153" s="41">
        <v>0</v>
      </c>
      <c r="BH153" s="41">
        <v>0</v>
      </c>
      <c r="BI153" s="41"/>
      <c r="BJ153" s="41"/>
      <c r="BK153" s="41"/>
      <c r="BL153" s="41"/>
      <c r="BM153" s="41"/>
      <c r="BN153" s="41">
        <v>25921</v>
      </c>
      <c r="BO153" s="41"/>
      <c r="BP153" s="9"/>
      <c r="BQ153" s="41"/>
      <c r="BR153" s="9"/>
      <c r="BS153" s="9">
        <v>15009</v>
      </c>
      <c r="BT153" s="41"/>
      <c r="BU153" s="7">
        <f t="shared" si="34"/>
        <v>40930</v>
      </c>
      <c r="BV153" s="43"/>
      <c r="BW153" s="41"/>
      <c r="BX153" s="9">
        <v>1746</v>
      </c>
      <c r="BY153" s="41"/>
      <c r="BZ153" s="9">
        <v>0</v>
      </c>
      <c r="CA153" s="41"/>
      <c r="CB153" s="7">
        <f t="shared" si="35"/>
        <v>1746</v>
      </c>
      <c r="CC153" s="43"/>
      <c r="CD153" s="41"/>
      <c r="CE153" s="41"/>
      <c r="CF153" s="41"/>
      <c r="CG153" s="7">
        <f t="shared" si="36"/>
        <v>0</v>
      </c>
      <c r="CH153" s="62"/>
      <c r="CI153" s="9"/>
      <c r="CJ153" s="41"/>
      <c r="CK153" s="41"/>
      <c r="CL153" s="41">
        <v>0</v>
      </c>
      <c r="CM153" s="41">
        <v>0</v>
      </c>
      <c r="CN153" s="9">
        <v>0</v>
      </c>
      <c r="CO153" s="7">
        <f t="shared" si="37"/>
        <v>0</v>
      </c>
      <c r="CP153" s="62"/>
      <c r="CQ153" s="41"/>
      <c r="CR153" s="41">
        <v>0</v>
      </c>
      <c r="CS153" s="7">
        <f t="shared" si="38"/>
        <v>0</v>
      </c>
      <c r="CT153" s="43">
        <v>405</v>
      </c>
      <c r="CU153" s="7">
        <f t="shared" si="39"/>
        <v>405</v>
      </c>
      <c r="CV153" s="10">
        <f t="shared" si="40"/>
        <v>373531</v>
      </c>
      <c r="CW153" s="72"/>
      <c r="CX153" s="72"/>
    </row>
    <row r="154" spans="1:102" x14ac:dyDescent="0.25">
      <c r="A154" s="348"/>
      <c r="B154" s="2" t="s">
        <v>109</v>
      </c>
      <c r="C154" s="40"/>
      <c r="D154" s="41"/>
      <c r="E154" s="43"/>
      <c r="F154" s="41"/>
      <c r="G154" s="42"/>
      <c r="H154" s="7">
        <f t="shared" si="30"/>
        <v>0</v>
      </c>
      <c r="I154" s="43"/>
      <c r="J154" s="41"/>
      <c r="K154" s="41"/>
      <c r="L154" s="41"/>
      <c r="M154" s="41"/>
      <c r="N154" s="41"/>
      <c r="O154" s="7">
        <v>35031</v>
      </c>
      <c r="P154" s="41">
        <v>21925</v>
      </c>
      <c r="Q154" s="41"/>
      <c r="R154" s="41"/>
      <c r="S154" s="41">
        <v>0</v>
      </c>
      <c r="T154" s="7">
        <f t="shared" si="41"/>
        <v>21925</v>
      </c>
      <c r="U154" s="43"/>
      <c r="V154" s="9"/>
      <c r="W154" s="7">
        <v>7066</v>
      </c>
      <c r="X154" s="43"/>
      <c r="Y154" s="9"/>
      <c r="Z154" s="9"/>
      <c r="AA154" s="9"/>
      <c r="AB154" s="9"/>
      <c r="AC154" s="9"/>
      <c r="AD154" s="41"/>
      <c r="AE154" s="9"/>
      <c r="AF154" s="9"/>
      <c r="AG154" s="9"/>
      <c r="AH154" s="9"/>
      <c r="AI154" s="9"/>
      <c r="AJ154" s="7">
        <v>183826</v>
      </c>
      <c r="AK154" s="43"/>
      <c r="AL154" s="7">
        <f t="shared" si="31"/>
        <v>0</v>
      </c>
      <c r="AM154" s="62"/>
      <c r="AN154" s="9"/>
      <c r="AO154" s="41"/>
      <c r="AP154" s="41"/>
      <c r="AQ154" s="9">
        <v>0</v>
      </c>
      <c r="AR154" s="9">
        <v>79654</v>
      </c>
      <c r="AS154" s="9">
        <v>0</v>
      </c>
      <c r="AT154" s="9">
        <v>2638</v>
      </c>
      <c r="AU154" s="41"/>
      <c r="AV154" s="41"/>
      <c r="AW154" s="7">
        <f t="shared" si="32"/>
        <v>82292</v>
      </c>
      <c r="AX154" s="43"/>
      <c r="AY154" s="41"/>
      <c r="AZ154" s="41"/>
      <c r="BA154" s="41"/>
      <c r="BB154" s="41"/>
      <c r="BC154" s="41"/>
      <c r="BD154" s="41"/>
      <c r="BE154" s="7">
        <f t="shared" si="33"/>
        <v>0</v>
      </c>
      <c r="BF154" s="41">
        <v>0</v>
      </c>
      <c r="BG154" s="41">
        <v>0</v>
      </c>
      <c r="BH154" s="41">
        <v>0</v>
      </c>
      <c r="BI154" s="41"/>
      <c r="BJ154" s="41"/>
      <c r="BK154" s="41"/>
      <c r="BL154" s="41"/>
      <c r="BM154" s="41"/>
      <c r="BN154" s="41">
        <v>19294</v>
      </c>
      <c r="BO154" s="41"/>
      <c r="BP154" s="9"/>
      <c r="BQ154" s="41"/>
      <c r="BR154" s="9"/>
      <c r="BS154" s="9">
        <v>14252</v>
      </c>
      <c r="BT154" s="41"/>
      <c r="BU154" s="7">
        <f t="shared" si="34"/>
        <v>33546</v>
      </c>
      <c r="BV154" s="43"/>
      <c r="BW154" s="41"/>
      <c r="BX154" s="9">
        <v>401</v>
      </c>
      <c r="BY154" s="41"/>
      <c r="BZ154" s="9">
        <v>0</v>
      </c>
      <c r="CA154" s="41"/>
      <c r="CB154" s="7">
        <f t="shared" si="35"/>
        <v>401</v>
      </c>
      <c r="CC154" s="43"/>
      <c r="CD154" s="41"/>
      <c r="CE154" s="41"/>
      <c r="CF154" s="41"/>
      <c r="CG154" s="7">
        <f t="shared" si="36"/>
        <v>0</v>
      </c>
      <c r="CH154" s="62"/>
      <c r="CI154" s="9"/>
      <c r="CJ154" s="41"/>
      <c r="CK154" s="41"/>
      <c r="CL154" s="41">
        <v>0</v>
      </c>
      <c r="CM154" s="41">
        <v>0</v>
      </c>
      <c r="CN154" s="9">
        <v>0</v>
      </c>
      <c r="CO154" s="7">
        <f t="shared" si="37"/>
        <v>0</v>
      </c>
      <c r="CP154" s="62"/>
      <c r="CQ154" s="41"/>
      <c r="CR154" s="41">
        <v>0</v>
      </c>
      <c r="CS154" s="7">
        <f t="shared" si="38"/>
        <v>0</v>
      </c>
      <c r="CT154" s="43">
        <v>1395</v>
      </c>
      <c r="CU154" s="7">
        <f t="shared" si="39"/>
        <v>1395</v>
      </c>
      <c r="CV154" s="10">
        <f t="shared" si="40"/>
        <v>365482</v>
      </c>
      <c r="CW154" s="72"/>
      <c r="CX154" s="72"/>
    </row>
    <row r="155" spans="1:102" x14ac:dyDescent="0.25">
      <c r="A155" s="348"/>
      <c r="B155" s="2" t="s">
        <v>110</v>
      </c>
      <c r="C155" s="40"/>
      <c r="D155" s="41"/>
      <c r="E155" s="43"/>
      <c r="F155" s="41"/>
      <c r="G155" s="42"/>
      <c r="H155" s="7">
        <f t="shared" si="30"/>
        <v>0</v>
      </c>
      <c r="I155" s="43"/>
      <c r="J155" s="41"/>
      <c r="K155" s="41"/>
      <c r="L155" s="41"/>
      <c r="M155" s="41"/>
      <c r="N155" s="41"/>
      <c r="O155" s="7">
        <v>42910</v>
      </c>
      <c r="P155" s="41">
        <v>11101</v>
      </c>
      <c r="Q155" s="41"/>
      <c r="R155" s="41"/>
      <c r="S155" s="41">
        <v>0</v>
      </c>
      <c r="T155" s="7">
        <f t="shared" si="41"/>
        <v>11101</v>
      </c>
      <c r="U155" s="43"/>
      <c r="V155" s="9"/>
      <c r="W155" s="7">
        <v>5791</v>
      </c>
      <c r="X155" s="43"/>
      <c r="Y155" s="9"/>
      <c r="Z155" s="9"/>
      <c r="AA155" s="9"/>
      <c r="AB155" s="9"/>
      <c r="AC155" s="9"/>
      <c r="AD155" s="41"/>
      <c r="AE155" s="9"/>
      <c r="AF155" s="9"/>
      <c r="AG155" s="9"/>
      <c r="AH155" s="9"/>
      <c r="AI155" s="9"/>
      <c r="AJ155" s="7">
        <v>133890</v>
      </c>
      <c r="AK155" s="43"/>
      <c r="AL155" s="7">
        <f t="shared" si="31"/>
        <v>0</v>
      </c>
      <c r="AM155" s="62"/>
      <c r="AN155" s="9"/>
      <c r="AO155" s="41"/>
      <c r="AP155" s="41"/>
      <c r="AQ155" s="9">
        <v>0</v>
      </c>
      <c r="AR155" s="9">
        <v>78320</v>
      </c>
      <c r="AS155" s="9">
        <v>0</v>
      </c>
      <c r="AT155" s="9">
        <v>2647</v>
      </c>
      <c r="AU155" s="41"/>
      <c r="AV155" s="41"/>
      <c r="AW155" s="7">
        <f t="shared" si="32"/>
        <v>80967</v>
      </c>
      <c r="AX155" s="43"/>
      <c r="AY155" s="41"/>
      <c r="AZ155" s="41"/>
      <c r="BA155" s="41"/>
      <c r="BB155" s="41"/>
      <c r="BC155" s="41"/>
      <c r="BD155" s="41"/>
      <c r="BE155" s="7">
        <f t="shared" si="33"/>
        <v>0</v>
      </c>
      <c r="BF155" s="41">
        <v>0</v>
      </c>
      <c r="BG155" s="41">
        <v>0</v>
      </c>
      <c r="BH155" s="41">
        <v>0</v>
      </c>
      <c r="BI155" s="41"/>
      <c r="BJ155" s="41"/>
      <c r="BK155" s="41"/>
      <c r="BL155" s="41"/>
      <c r="BM155" s="41"/>
      <c r="BN155" s="41">
        <v>13058</v>
      </c>
      <c r="BO155" s="41"/>
      <c r="BP155" s="9"/>
      <c r="BQ155" s="41"/>
      <c r="BR155" s="9"/>
      <c r="BS155" s="9">
        <v>15349</v>
      </c>
      <c r="BT155" s="41"/>
      <c r="BU155" s="7">
        <f t="shared" si="34"/>
        <v>28407</v>
      </c>
      <c r="BV155" s="43"/>
      <c r="BW155" s="41"/>
      <c r="BX155" s="9">
        <v>201</v>
      </c>
      <c r="BY155" s="41"/>
      <c r="BZ155" s="9">
        <v>0</v>
      </c>
      <c r="CA155" s="41"/>
      <c r="CB155" s="7">
        <f t="shared" si="35"/>
        <v>201</v>
      </c>
      <c r="CC155" s="43"/>
      <c r="CD155" s="41"/>
      <c r="CE155" s="41"/>
      <c r="CF155" s="41"/>
      <c r="CG155" s="7">
        <f t="shared" si="36"/>
        <v>0</v>
      </c>
      <c r="CH155" s="62"/>
      <c r="CI155" s="9"/>
      <c r="CJ155" s="41"/>
      <c r="CK155" s="41"/>
      <c r="CL155" s="41">
        <v>0</v>
      </c>
      <c r="CM155" s="41">
        <v>0</v>
      </c>
      <c r="CN155" s="9">
        <v>0</v>
      </c>
      <c r="CO155" s="7">
        <f t="shared" si="37"/>
        <v>0</v>
      </c>
      <c r="CP155" s="62"/>
      <c r="CQ155" s="41"/>
      <c r="CR155" s="41">
        <v>0</v>
      </c>
      <c r="CS155" s="7">
        <f t="shared" si="38"/>
        <v>0</v>
      </c>
      <c r="CT155" s="43">
        <v>1485</v>
      </c>
      <c r="CU155" s="7">
        <f t="shared" si="39"/>
        <v>1485</v>
      </c>
      <c r="CV155" s="10">
        <f t="shared" si="40"/>
        <v>304752</v>
      </c>
      <c r="CW155" s="72"/>
      <c r="CX155" s="72"/>
    </row>
    <row r="156" spans="1:102" x14ac:dyDescent="0.25">
      <c r="A156" s="348"/>
      <c r="B156" s="2" t="s">
        <v>111</v>
      </c>
      <c r="C156" s="40"/>
      <c r="D156" s="41"/>
      <c r="E156" s="43"/>
      <c r="F156" s="41"/>
      <c r="G156" s="42"/>
      <c r="H156" s="7">
        <f t="shared" si="30"/>
        <v>0</v>
      </c>
      <c r="I156" s="43"/>
      <c r="J156" s="41"/>
      <c r="K156" s="41"/>
      <c r="L156" s="41"/>
      <c r="M156" s="41"/>
      <c r="N156" s="41"/>
      <c r="O156" s="7">
        <v>26047</v>
      </c>
      <c r="P156" s="41">
        <v>10204</v>
      </c>
      <c r="Q156" s="41"/>
      <c r="R156" s="41"/>
      <c r="S156" s="41">
        <v>0</v>
      </c>
      <c r="T156" s="7">
        <f t="shared" si="41"/>
        <v>10204</v>
      </c>
      <c r="U156" s="43"/>
      <c r="V156" s="9"/>
      <c r="W156" s="7">
        <v>5601</v>
      </c>
      <c r="X156" s="43"/>
      <c r="Y156" s="9"/>
      <c r="Z156" s="9"/>
      <c r="AA156" s="9"/>
      <c r="AB156" s="9"/>
      <c r="AC156" s="9"/>
      <c r="AD156" s="41"/>
      <c r="AE156" s="9"/>
      <c r="AF156" s="9"/>
      <c r="AG156" s="9"/>
      <c r="AH156" s="9"/>
      <c r="AI156" s="9"/>
      <c r="AJ156" s="7">
        <v>154319</v>
      </c>
      <c r="AK156" s="43"/>
      <c r="AL156" s="7">
        <f t="shared" si="31"/>
        <v>0</v>
      </c>
      <c r="AM156" s="62"/>
      <c r="AN156" s="9"/>
      <c r="AO156" s="41"/>
      <c r="AP156" s="41"/>
      <c r="AQ156" s="9">
        <v>600</v>
      </c>
      <c r="AR156" s="9">
        <v>67237</v>
      </c>
      <c r="AS156" s="9">
        <v>0</v>
      </c>
      <c r="AT156" s="9">
        <v>2245</v>
      </c>
      <c r="AU156" s="41"/>
      <c r="AV156" s="41"/>
      <c r="AW156" s="7">
        <f t="shared" si="32"/>
        <v>70082</v>
      </c>
      <c r="AX156" s="43"/>
      <c r="AY156" s="41"/>
      <c r="AZ156" s="41"/>
      <c r="BA156" s="41"/>
      <c r="BB156" s="41"/>
      <c r="BC156" s="41"/>
      <c r="BD156" s="41"/>
      <c r="BE156" s="7">
        <f t="shared" si="33"/>
        <v>0</v>
      </c>
      <c r="BF156" s="41">
        <v>0</v>
      </c>
      <c r="BG156" s="41">
        <v>0</v>
      </c>
      <c r="BH156" s="41">
        <v>0</v>
      </c>
      <c r="BI156" s="41"/>
      <c r="BJ156" s="41"/>
      <c r="BK156" s="41"/>
      <c r="BL156" s="41"/>
      <c r="BM156" s="41"/>
      <c r="BN156" s="41">
        <v>14871</v>
      </c>
      <c r="BO156" s="41"/>
      <c r="BP156" s="9"/>
      <c r="BQ156" s="41"/>
      <c r="BR156" s="9"/>
      <c r="BS156" s="9">
        <v>11652</v>
      </c>
      <c r="BT156" s="41"/>
      <c r="BU156" s="7">
        <f t="shared" si="34"/>
        <v>26523</v>
      </c>
      <c r="BV156" s="43"/>
      <c r="BW156" s="41"/>
      <c r="BX156" s="9">
        <v>450</v>
      </c>
      <c r="BY156" s="41"/>
      <c r="BZ156" s="9">
        <v>0</v>
      </c>
      <c r="CA156" s="41"/>
      <c r="CB156" s="7">
        <f t="shared" si="35"/>
        <v>450</v>
      </c>
      <c r="CC156" s="43"/>
      <c r="CD156" s="41"/>
      <c r="CE156" s="41"/>
      <c r="CF156" s="41"/>
      <c r="CG156" s="7">
        <f t="shared" si="36"/>
        <v>0</v>
      </c>
      <c r="CH156" s="62"/>
      <c r="CI156" s="9"/>
      <c r="CJ156" s="41"/>
      <c r="CK156" s="41"/>
      <c r="CL156" s="41">
        <v>0</v>
      </c>
      <c r="CM156" s="41">
        <v>0</v>
      </c>
      <c r="CN156" s="9">
        <v>0</v>
      </c>
      <c r="CO156" s="7">
        <f t="shared" si="37"/>
        <v>0</v>
      </c>
      <c r="CP156" s="62"/>
      <c r="CQ156" s="41"/>
      <c r="CR156" s="41">
        <v>0</v>
      </c>
      <c r="CS156" s="7">
        <f t="shared" si="38"/>
        <v>0</v>
      </c>
      <c r="CT156" s="43">
        <v>315</v>
      </c>
      <c r="CU156" s="7">
        <f t="shared" si="39"/>
        <v>315</v>
      </c>
      <c r="CV156" s="10">
        <f t="shared" si="40"/>
        <v>293541</v>
      </c>
      <c r="CW156" s="72"/>
      <c r="CX156" s="72"/>
    </row>
    <row r="157" spans="1:102" ht="15.75" thickBot="1" x14ac:dyDescent="0.3">
      <c r="A157" s="349"/>
      <c r="B157" s="3" t="s">
        <v>112</v>
      </c>
      <c r="C157" s="44"/>
      <c r="D157" s="45"/>
      <c r="E157" s="47"/>
      <c r="F157" s="45"/>
      <c r="G157" s="46"/>
      <c r="H157" s="11">
        <f t="shared" si="30"/>
        <v>0</v>
      </c>
      <c r="I157" s="47"/>
      <c r="J157" s="45"/>
      <c r="K157" s="45"/>
      <c r="L157" s="45"/>
      <c r="M157" s="45"/>
      <c r="N157" s="45"/>
      <c r="O157" s="11">
        <v>26489</v>
      </c>
      <c r="P157" s="45">
        <v>23671</v>
      </c>
      <c r="Q157" s="45"/>
      <c r="R157" s="45"/>
      <c r="S157" s="45">
        <v>0</v>
      </c>
      <c r="T157" s="11">
        <f t="shared" si="41"/>
        <v>23671</v>
      </c>
      <c r="U157" s="47"/>
      <c r="V157" s="13"/>
      <c r="W157" s="11">
        <v>4146</v>
      </c>
      <c r="X157" s="47"/>
      <c r="Y157" s="13"/>
      <c r="Z157" s="13"/>
      <c r="AA157" s="13"/>
      <c r="AB157" s="13"/>
      <c r="AC157" s="13"/>
      <c r="AD157" s="45"/>
      <c r="AE157" s="13"/>
      <c r="AF157" s="13"/>
      <c r="AG157" s="13"/>
      <c r="AH157" s="13"/>
      <c r="AI157" s="13"/>
      <c r="AJ157" s="11">
        <v>181891</v>
      </c>
      <c r="AK157" s="47"/>
      <c r="AL157" s="11">
        <f t="shared" si="31"/>
        <v>0</v>
      </c>
      <c r="AM157" s="63"/>
      <c r="AN157" s="13"/>
      <c r="AO157" s="45"/>
      <c r="AP157" s="45"/>
      <c r="AQ157" s="13">
        <v>0</v>
      </c>
      <c r="AR157" s="13">
        <v>68464</v>
      </c>
      <c r="AS157" s="13">
        <v>0</v>
      </c>
      <c r="AT157" s="13">
        <v>2003</v>
      </c>
      <c r="AU157" s="45"/>
      <c r="AV157" s="45"/>
      <c r="AW157" s="11">
        <f t="shared" si="32"/>
        <v>70467</v>
      </c>
      <c r="AX157" s="47"/>
      <c r="AY157" s="45"/>
      <c r="AZ157" s="45"/>
      <c r="BA157" s="45"/>
      <c r="BB157" s="45"/>
      <c r="BC157" s="45"/>
      <c r="BD157" s="45"/>
      <c r="BE157" s="11">
        <f t="shared" si="33"/>
        <v>0</v>
      </c>
      <c r="BF157" s="45">
        <v>0</v>
      </c>
      <c r="BG157" s="45">
        <v>0</v>
      </c>
      <c r="BH157" s="45">
        <v>0</v>
      </c>
      <c r="BI157" s="45"/>
      <c r="BJ157" s="45"/>
      <c r="BK157" s="45"/>
      <c r="BL157" s="45"/>
      <c r="BM157" s="45"/>
      <c r="BN157" s="45">
        <v>13548</v>
      </c>
      <c r="BO157" s="45"/>
      <c r="BP157" s="13"/>
      <c r="BQ157" s="45"/>
      <c r="BR157" s="13"/>
      <c r="BS157" s="13">
        <v>11793</v>
      </c>
      <c r="BT157" s="45"/>
      <c r="BU157" s="11">
        <f t="shared" si="34"/>
        <v>25341</v>
      </c>
      <c r="BV157" s="47"/>
      <c r="BW157" s="45"/>
      <c r="BX157" s="13">
        <v>29</v>
      </c>
      <c r="BY157" s="45"/>
      <c r="BZ157" s="13">
        <v>0</v>
      </c>
      <c r="CA157" s="45"/>
      <c r="CB157" s="11">
        <f t="shared" si="35"/>
        <v>29</v>
      </c>
      <c r="CC157" s="47"/>
      <c r="CD157" s="45"/>
      <c r="CE157" s="45"/>
      <c r="CF157" s="45"/>
      <c r="CG157" s="11">
        <f t="shared" si="36"/>
        <v>0</v>
      </c>
      <c r="CH157" s="63"/>
      <c r="CI157" s="13"/>
      <c r="CJ157" s="45"/>
      <c r="CK157" s="45"/>
      <c r="CL157" s="45">
        <v>0</v>
      </c>
      <c r="CM157" s="45">
        <v>0</v>
      </c>
      <c r="CN157" s="13">
        <v>0</v>
      </c>
      <c r="CO157" s="11">
        <f t="shared" si="37"/>
        <v>0</v>
      </c>
      <c r="CP157" s="63"/>
      <c r="CQ157" s="45"/>
      <c r="CR157" s="45">
        <v>0</v>
      </c>
      <c r="CS157" s="11">
        <f t="shared" si="38"/>
        <v>0</v>
      </c>
      <c r="CT157" s="47">
        <v>900</v>
      </c>
      <c r="CU157" s="11">
        <f t="shared" si="39"/>
        <v>900</v>
      </c>
      <c r="CV157" s="15">
        <f t="shared" si="40"/>
        <v>332934</v>
      </c>
      <c r="CW157" s="72"/>
      <c r="CX157" s="72"/>
    </row>
    <row r="158" spans="1:102" x14ac:dyDescent="0.25">
      <c r="A158" s="347" t="s">
        <v>181</v>
      </c>
      <c r="B158" s="33" t="s">
        <v>101</v>
      </c>
      <c r="C158" s="34"/>
      <c r="D158" s="35"/>
      <c r="E158" s="52"/>
      <c r="F158" s="35"/>
      <c r="G158" s="36"/>
      <c r="H158" s="20">
        <f t="shared" si="30"/>
        <v>0</v>
      </c>
      <c r="I158" s="52"/>
      <c r="J158" s="35"/>
      <c r="K158" s="35"/>
      <c r="L158" s="35"/>
      <c r="M158" s="35"/>
      <c r="N158" s="35"/>
      <c r="O158" s="20">
        <v>25946</v>
      </c>
      <c r="P158" s="35">
        <v>19060</v>
      </c>
      <c r="Q158" s="35"/>
      <c r="R158" s="35"/>
      <c r="S158" s="35">
        <v>0</v>
      </c>
      <c r="T158" s="20">
        <f t="shared" si="41"/>
        <v>19060</v>
      </c>
      <c r="U158" s="52"/>
      <c r="V158" s="22"/>
      <c r="W158" s="20">
        <v>3801</v>
      </c>
      <c r="X158" s="52"/>
      <c r="Y158" s="22"/>
      <c r="Z158" s="22"/>
      <c r="AA158" s="22"/>
      <c r="AB158" s="22"/>
      <c r="AC158" s="22"/>
      <c r="AD158" s="35"/>
      <c r="AE158" s="22"/>
      <c r="AF158" s="22"/>
      <c r="AG158" s="22"/>
      <c r="AH158" s="22"/>
      <c r="AI158" s="22"/>
      <c r="AJ158" s="20">
        <v>127096</v>
      </c>
      <c r="AK158" s="52"/>
      <c r="AL158" s="20">
        <f t="shared" si="31"/>
        <v>0</v>
      </c>
      <c r="AM158" s="61"/>
      <c r="AN158" s="22"/>
      <c r="AO158" s="35"/>
      <c r="AP158" s="35"/>
      <c r="AQ158" s="22">
        <v>4450</v>
      </c>
      <c r="AR158" s="22">
        <v>32429</v>
      </c>
      <c r="AS158" s="22">
        <v>1350</v>
      </c>
      <c r="AT158" s="22">
        <v>2105</v>
      </c>
      <c r="AU158" s="35"/>
      <c r="AV158" s="35"/>
      <c r="AW158" s="20">
        <f t="shared" si="32"/>
        <v>40334</v>
      </c>
      <c r="AX158" s="52"/>
      <c r="AY158" s="35"/>
      <c r="AZ158" s="35"/>
      <c r="BA158" s="35"/>
      <c r="BB158" s="35"/>
      <c r="BC158" s="35"/>
      <c r="BD158" s="35"/>
      <c r="BE158" s="20">
        <f t="shared" si="33"/>
        <v>0</v>
      </c>
      <c r="BF158" s="35">
        <v>0</v>
      </c>
      <c r="BG158" s="35">
        <v>0</v>
      </c>
      <c r="BH158" s="35">
        <v>0</v>
      </c>
      <c r="BI158" s="35"/>
      <c r="BJ158" s="35"/>
      <c r="BK158" s="35"/>
      <c r="BL158" s="35"/>
      <c r="BM158" s="35"/>
      <c r="BN158" s="35">
        <v>31634</v>
      </c>
      <c r="BO158" s="35"/>
      <c r="BP158" s="22"/>
      <c r="BQ158" s="35"/>
      <c r="BR158" s="22"/>
      <c r="BS158" s="22">
        <v>12764</v>
      </c>
      <c r="BT158" s="35"/>
      <c r="BU158" s="20">
        <f t="shared" si="34"/>
        <v>44398</v>
      </c>
      <c r="BV158" s="52"/>
      <c r="BW158" s="35"/>
      <c r="BX158" s="22">
        <v>1326</v>
      </c>
      <c r="BY158" s="35"/>
      <c r="BZ158" s="22">
        <v>0</v>
      </c>
      <c r="CA158" s="35"/>
      <c r="CB158" s="20">
        <f t="shared" si="35"/>
        <v>1326</v>
      </c>
      <c r="CC158" s="52"/>
      <c r="CD158" s="35"/>
      <c r="CE158" s="35"/>
      <c r="CF158" s="35"/>
      <c r="CG158" s="20">
        <f t="shared" si="36"/>
        <v>0</v>
      </c>
      <c r="CH158" s="61"/>
      <c r="CI158" s="22"/>
      <c r="CJ158" s="35"/>
      <c r="CK158" s="35"/>
      <c r="CL158" s="35">
        <v>0</v>
      </c>
      <c r="CM158" s="35">
        <v>0</v>
      </c>
      <c r="CN158" s="22">
        <v>0</v>
      </c>
      <c r="CO158" s="20">
        <f t="shared" si="37"/>
        <v>0</v>
      </c>
      <c r="CP158" s="61"/>
      <c r="CQ158" s="35"/>
      <c r="CR158" s="35">
        <v>0</v>
      </c>
      <c r="CS158" s="20">
        <f t="shared" si="38"/>
        <v>0</v>
      </c>
      <c r="CT158" s="52">
        <v>0</v>
      </c>
      <c r="CU158" s="20">
        <f t="shared" si="39"/>
        <v>0</v>
      </c>
      <c r="CV158" s="23">
        <f t="shared" si="40"/>
        <v>261961</v>
      </c>
      <c r="CW158" s="72"/>
      <c r="CX158" s="72"/>
    </row>
    <row r="159" spans="1:102" x14ac:dyDescent="0.25">
      <c r="A159" s="348"/>
      <c r="B159" s="2" t="s">
        <v>102</v>
      </c>
      <c r="C159" s="40"/>
      <c r="D159" s="41"/>
      <c r="E159" s="43"/>
      <c r="F159" s="41"/>
      <c r="G159" s="42"/>
      <c r="H159" s="7">
        <f t="shared" si="30"/>
        <v>0</v>
      </c>
      <c r="I159" s="43"/>
      <c r="J159" s="41"/>
      <c r="K159" s="41"/>
      <c r="L159" s="41"/>
      <c r="M159" s="41"/>
      <c r="N159" s="41"/>
      <c r="O159" s="7">
        <v>21378</v>
      </c>
      <c r="P159" s="41">
        <v>22557</v>
      </c>
      <c r="Q159" s="41"/>
      <c r="R159" s="41"/>
      <c r="S159" s="41">
        <v>0</v>
      </c>
      <c r="T159" s="7">
        <f t="shared" si="41"/>
        <v>22557</v>
      </c>
      <c r="U159" s="43"/>
      <c r="V159" s="9"/>
      <c r="W159" s="7">
        <v>3417</v>
      </c>
      <c r="X159" s="43"/>
      <c r="Y159" s="9"/>
      <c r="Z159" s="9"/>
      <c r="AA159" s="9"/>
      <c r="AB159" s="9"/>
      <c r="AC159" s="9"/>
      <c r="AD159" s="41"/>
      <c r="AE159" s="9"/>
      <c r="AF159" s="9"/>
      <c r="AG159" s="9"/>
      <c r="AH159" s="9"/>
      <c r="AI159" s="9"/>
      <c r="AJ159" s="7">
        <v>122018</v>
      </c>
      <c r="AK159" s="43"/>
      <c r="AL159" s="7">
        <f t="shared" si="31"/>
        <v>0</v>
      </c>
      <c r="AM159" s="62"/>
      <c r="AN159" s="9"/>
      <c r="AO159" s="41"/>
      <c r="AP159" s="41"/>
      <c r="AQ159" s="9">
        <v>3732</v>
      </c>
      <c r="AR159" s="9">
        <v>48142</v>
      </c>
      <c r="AS159" s="9">
        <v>1125</v>
      </c>
      <c r="AT159" s="9">
        <v>2212</v>
      </c>
      <c r="AU159" s="41"/>
      <c r="AV159" s="41"/>
      <c r="AW159" s="7">
        <f t="shared" si="32"/>
        <v>55211</v>
      </c>
      <c r="AX159" s="43"/>
      <c r="AY159" s="41"/>
      <c r="AZ159" s="41"/>
      <c r="BA159" s="41"/>
      <c r="BB159" s="41"/>
      <c r="BC159" s="41"/>
      <c r="BD159" s="41"/>
      <c r="BE159" s="7">
        <f t="shared" si="33"/>
        <v>0</v>
      </c>
      <c r="BF159" s="41">
        <v>0</v>
      </c>
      <c r="BG159" s="41">
        <v>0</v>
      </c>
      <c r="BH159" s="41">
        <v>0</v>
      </c>
      <c r="BI159" s="41"/>
      <c r="BJ159" s="41"/>
      <c r="BK159" s="41"/>
      <c r="BL159" s="41"/>
      <c r="BM159" s="41"/>
      <c r="BN159" s="41">
        <v>23990</v>
      </c>
      <c r="BO159" s="41"/>
      <c r="BP159" s="9"/>
      <c r="BQ159" s="41"/>
      <c r="BR159" s="9"/>
      <c r="BS159" s="9">
        <v>15766</v>
      </c>
      <c r="BT159" s="41"/>
      <c r="BU159" s="7">
        <f t="shared" si="34"/>
        <v>39756</v>
      </c>
      <c r="BV159" s="43"/>
      <c r="BW159" s="41"/>
      <c r="BX159" s="9">
        <v>1596</v>
      </c>
      <c r="BY159" s="41"/>
      <c r="BZ159" s="9">
        <v>0</v>
      </c>
      <c r="CA159" s="41"/>
      <c r="CB159" s="7">
        <f t="shared" si="35"/>
        <v>1596</v>
      </c>
      <c r="CC159" s="43"/>
      <c r="CD159" s="41"/>
      <c r="CE159" s="41"/>
      <c r="CF159" s="41"/>
      <c r="CG159" s="7">
        <f t="shared" si="36"/>
        <v>0</v>
      </c>
      <c r="CH159" s="62"/>
      <c r="CI159" s="9"/>
      <c r="CJ159" s="41"/>
      <c r="CK159" s="41"/>
      <c r="CL159" s="41">
        <v>0</v>
      </c>
      <c r="CM159" s="41">
        <v>0</v>
      </c>
      <c r="CN159" s="9">
        <v>0</v>
      </c>
      <c r="CO159" s="7">
        <f t="shared" si="37"/>
        <v>0</v>
      </c>
      <c r="CP159" s="62"/>
      <c r="CQ159" s="41"/>
      <c r="CR159" s="41">
        <v>0</v>
      </c>
      <c r="CS159" s="7">
        <f t="shared" si="38"/>
        <v>0</v>
      </c>
      <c r="CT159" s="43">
        <v>0</v>
      </c>
      <c r="CU159" s="7">
        <f t="shared" si="39"/>
        <v>0</v>
      </c>
      <c r="CV159" s="10">
        <f t="shared" si="40"/>
        <v>265933</v>
      </c>
      <c r="CW159" s="72"/>
      <c r="CX159" s="72"/>
    </row>
    <row r="160" spans="1:102" x14ac:dyDescent="0.25">
      <c r="A160" s="348"/>
      <c r="B160" s="2" t="s">
        <v>103</v>
      </c>
      <c r="C160" s="40"/>
      <c r="D160" s="41"/>
      <c r="E160" s="43"/>
      <c r="F160" s="41"/>
      <c r="G160" s="42"/>
      <c r="H160" s="7">
        <f t="shared" si="30"/>
        <v>0</v>
      </c>
      <c r="I160" s="43"/>
      <c r="J160" s="41"/>
      <c r="K160" s="41"/>
      <c r="L160" s="41"/>
      <c r="M160" s="41"/>
      <c r="N160" s="41"/>
      <c r="O160" s="7">
        <v>24023</v>
      </c>
      <c r="P160" s="41">
        <v>20366</v>
      </c>
      <c r="Q160" s="41"/>
      <c r="R160" s="41"/>
      <c r="S160" s="41">
        <v>0</v>
      </c>
      <c r="T160" s="7">
        <f t="shared" si="41"/>
        <v>20366</v>
      </c>
      <c r="U160" s="43"/>
      <c r="V160" s="9"/>
      <c r="W160" s="7">
        <v>3590</v>
      </c>
      <c r="X160" s="43"/>
      <c r="Y160" s="9"/>
      <c r="Z160" s="9"/>
      <c r="AA160" s="9"/>
      <c r="AB160" s="9"/>
      <c r="AC160" s="9"/>
      <c r="AD160" s="41"/>
      <c r="AE160" s="9"/>
      <c r="AF160" s="9"/>
      <c r="AG160" s="9"/>
      <c r="AH160" s="9"/>
      <c r="AI160" s="9"/>
      <c r="AJ160" s="7">
        <v>126189</v>
      </c>
      <c r="AK160" s="43"/>
      <c r="AL160" s="7">
        <f t="shared" si="31"/>
        <v>0</v>
      </c>
      <c r="AM160" s="62"/>
      <c r="AN160" s="9"/>
      <c r="AO160" s="41"/>
      <c r="AP160" s="41"/>
      <c r="AQ160" s="9">
        <v>0</v>
      </c>
      <c r="AR160" s="9">
        <v>52241</v>
      </c>
      <c r="AS160" s="9">
        <v>2340</v>
      </c>
      <c r="AT160" s="9">
        <v>3013</v>
      </c>
      <c r="AU160" s="41"/>
      <c r="AV160" s="41"/>
      <c r="AW160" s="7">
        <f t="shared" si="32"/>
        <v>57594</v>
      </c>
      <c r="AX160" s="43"/>
      <c r="AY160" s="41"/>
      <c r="AZ160" s="41"/>
      <c r="BA160" s="41"/>
      <c r="BB160" s="41"/>
      <c r="BC160" s="41"/>
      <c r="BD160" s="41"/>
      <c r="BE160" s="7">
        <f t="shared" si="33"/>
        <v>0</v>
      </c>
      <c r="BF160" s="41">
        <v>0</v>
      </c>
      <c r="BG160" s="41">
        <v>0</v>
      </c>
      <c r="BH160" s="41">
        <v>0</v>
      </c>
      <c r="BI160" s="41"/>
      <c r="BJ160" s="41"/>
      <c r="BK160" s="41"/>
      <c r="BL160" s="41"/>
      <c r="BM160" s="41"/>
      <c r="BN160" s="41">
        <v>26357</v>
      </c>
      <c r="BO160" s="41"/>
      <c r="BP160" s="9"/>
      <c r="BQ160" s="41"/>
      <c r="BR160" s="9"/>
      <c r="BS160" s="9">
        <v>15557</v>
      </c>
      <c r="BT160" s="41"/>
      <c r="BU160" s="7">
        <f t="shared" si="34"/>
        <v>41914</v>
      </c>
      <c r="BV160" s="43"/>
      <c r="BW160" s="41"/>
      <c r="BX160" s="9">
        <v>2209</v>
      </c>
      <c r="BY160" s="41"/>
      <c r="BZ160" s="9">
        <v>0</v>
      </c>
      <c r="CA160" s="41"/>
      <c r="CB160" s="7">
        <f t="shared" si="35"/>
        <v>2209</v>
      </c>
      <c r="CC160" s="43"/>
      <c r="CD160" s="41"/>
      <c r="CE160" s="41"/>
      <c r="CF160" s="41"/>
      <c r="CG160" s="7">
        <f t="shared" si="36"/>
        <v>0</v>
      </c>
      <c r="CH160" s="62"/>
      <c r="CI160" s="9"/>
      <c r="CJ160" s="41"/>
      <c r="CK160" s="41"/>
      <c r="CL160" s="41">
        <v>0</v>
      </c>
      <c r="CM160" s="41">
        <v>0</v>
      </c>
      <c r="CN160" s="9">
        <v>0</v>
      </c>
      <c r="CO160" s="7">
        <f t="shared" si="37"/>
        <v>0</v>
      </c>
      <c r="CP160" s="62"/>
      <c r="CQ160" s="41"/>
      <c r="CR160" s="41">
        <v>0</v>
      </c>
      <c r="CS160" s="7">
        <f t="shared" si="38"/>
        <v>0</v>
      </c>
      <c r="CT160" s="43">
        <v>0</v>
      </c>
      <c r="CU160" s="7">
        <f t="shared" si="39"/>
        <v>0</v>
      </c>
      <c r="CV160" s="10">
        <f t="shared" si="40"/>
        <v>275885</v>
      </c>
      <c r="CW160" s="72"/>
      <c r="CX160" s="72"/>
    </row>
    <row r="161" spans="1:102" x14ac:dyDescent="0.25">
      <c r="A161" s="348"/>
      <c r="B161" s="2" t="s">
        <v>104</v>
      </c>
      <c r="C161" s="40"/>
      <c r="D161" s="41"/>
      <c r="E161" s="43"/>
      <c r="F161" s="41"/>
      <c r="G161" s="42"/>
      <c r="H161" s="7">
        <f t="shared" si="30"/>
        <v>0</v>
      </c>
      <c r="I161" s="43"/>
      <c r="J161" s="41"/>
      <c r="K161" s="41"/>
      <c r="L161" s="41"/>
      <c r="M161" s="41"/>
      <c r="N161" s="41"/>
      <c r="O161" s="7">
        <v>29628</v>
      </c>
      <c r="P161" s="41">
        <v>16651</v>
      </c>
      <c r="Q161" s="41"/>
      <c r="R161" s="41"/>
      <c r="S161" s="41">
        <v>0</v>
      </c>
      <c r="T161" s="7">
        <f t="shared" si="41"/>
        <v>16651</v>
      </c>
      <c r="U161" s="43"/>
      <c r="V161" s="9"/>
      <c r="W161" s="7">
        <v>3113</v>
      </c>
      <c r="X161" s="43"/>
      <c r="Y161" s="9"/>
      <c r="Z161" s="9"/>
      <c r="AA161" s="9"/>
      <c r="AB161" s="9"/>
      <c r="AC161" s="9"/>
      <c r="AD161" s="41"/>
      <c r="AE161" s="9"/>
      <c r="AF161" s="9"/>
      <c r="AG161" s="9"/>
      <c r="AH161" s="9"/>
      <c r="AI161" s="9"/>
      <c r="AJ161" s="7">
        <v>176715</v>
      </c>
      <c r="AK161" s="43"/>
      <c r="AL161" s="7">
        <f t="shared" si="31"/>
        <v>0</v>
      </c>
      <c r="AM161" s="62"/>
      <c r="AN161" s="9"/>
      <c r="AO161" s="41"/>
      <c r="AP161" s="41"/>
      <c r="AQ161" s="9">
        <v>382</v>
      </c>
      <c r="AR161" s="9">
        <v>50657</v>
      </c>
      <c r="AS161" s="9">
        <v>1935</v>
      </c>
      <c r="AT161" s="9">
        <v>3321</v>
      </c>
      <c r="AU161" s="41"/>
      <c r="AV161" s="41"/>
      <c r="AW161" s="7">
        <f t="shared" si="32"/>
        <v>56295</v>
      </c>
      <c r="AX161" s="43"/>
      <c r="AY161" s="41"/>
      <c r="AZ161" s="41"/>
      <c r="BA161" s="41"/>
      <c r="BB161" s="41"/>
      <c r="BC161" s="41"/>
      <c r="BD161" s="41"/>
      <c r="BE161" s="7">
        <f t="shared" si="33"/>
        <v>0</v>
      </c>
      <c r="BF161" s="41">
        <v>0</v>
      </c>
      <c r="BG161" s="41">
        <v>0</v>
      </c>
      <c r="BH161" s="41">
        <v>0</v>
      </c>
      <c r="BI161" s="41"/>
      <c r="BJ161" s="41"/>
      <c r="BK161" s="41"/>
      <c r="BL161" s="41"/>
      <c r="BM161" s="41"/>
      <c r="BN161" s="41">
        <v>25649</v>
      </c>
      <c r="BO161" s="41"/>
      <c r="BP161" s="9"/>
      <c r="BQ161" s="41"/>
      <c r="BR161" s="9"/>
      <c r="BS161" s="9">
        <v>16057</v>
      </c>
      <c r="BT161" s="41"/>
      <c r="BU161" s="7">
        <f t="shared" si="34"/>
        <v>41706</v>
      </c>
      <c r="BV161" s="43"/>
      <c r="BW161" s="41"/>
      <c r="BX161" s="9">
        <v>702</v>
      </c>
      <c r="BY161" s="41"/>
      <c r="BZ161" s="9">
        <v>0</v>
      </c>
      <c r="CA161" s="41"/>
      <c r="CB161" s="7">
        <f t="shared" si="35"/>
        <v>702</v>
      </c>
      <c r="CC161" s="43"/>
      <c r="CD161" s="41"/>
      <c r="CE161" s="41"/>
      <c r="CF161" s="41"/>
      <c r="CG161" s="7">
        <f t="shared" si="36"/>
        <v>0</v>
      </c>
      <c r="CH161" s="62"/>
      <c r="CI161" s="9"/>
      <c r="CJ161" s="41"/>
      <c r="CK161" s="41"/>
      <c r="CL161" s="41">
        <v>0</v>
      </c>
      <c r="CM161" s="41">
        <v>0</v>
      </c>
      <c r="CN161" s="9">
        <v>0</v>
      </c>
      <c r="CO161" s="7">
        <f t="shared" si="37"/>
        <v>0</v>
      </c>
      <c r="CP161" s="62"/>
      <c r="CQ161" s="41"/>
      <c r="CR161" s="41">
        <v>0</v>
      </c>
      <c r="CS161" s="7">
        <f t="shared" si="38"/>
        <v>0</v>
      </c>
      <c r="CT161" s="43">
        <v>0</v>
      </c>
      <c r="CU161" s="7">
        <f t="shared" si="39"/>
        <v>0</v>
      </c>
      <c r="CV161" s="10">
        <f t="shared" si="40"/>
        <v>324810</v>
      </c>
      <c r="CW161" s="72"/>
      <c r="CX161" s="72"/>
    </row>
    <row r="162" spans="1:102" x14ac:dyDescent="0.25">
      <c r="A162" s="348"/>
      <c r="B162" s="2" t="s">
        <v>105</v>
      </c>
      <c r="C162" s="40"/>
      <c r="D162" s="41"/>
      <c r="E162" s="43"/>
      <c r="F162" s="41"/>
      <c r="G162" s="42"/>
      <c r="H162" s="7">
        <f t="shared" si="30"/>
        <v>0</v>
      </c>
      <c r="I162" s="43"/>
      <c r="J162" s="41"/>
      <c r="K162" s="41"/>
      <c r="L162" s="41"/>
      <c r="M162" s="41"/>
      <c r="N162" s="41"/>
      <c r="O162" s="7">
        <v>24819</v>
      </c>
      <c r="P162" s="41">
        <v>16180</v>
      </c>
      <c r="Q162" s="41"/>
      <c r="R162" s="41"/>
      <c r="S162" s="41">
        <v>0</v>
      </c>
      <c r="T162" s="7">
        <f t="shared" si="41"/>
        <v>16180</v>
      </c>
      <c r="U162" s="43"/>
      <c r="V162" s="9"/>
      <c r="W162" s="7">
        <v>3973</v>
      </c>
      <c r="X162" s="43"/>
      <c r="Y162" s="9"/>
      <c r="Z162" s="9"/>
      <c r="AA162" s="9"/>
      <c r="AB162" s="9"/>
      <c r="AC162" s="9"/>
      <c r="AD162" s="41"/>
      <c r="AE162" s="9"/>
      <c r="AF162" s="9"/>
      <c r="AG162" s="9"/>
      <c r="AH162" s="9"/>
      <c r="AI162" s="9"/>
      <c r="AJ162" s="7">
        <v>169091</v>
      </c>
      <c r="AK162" s="43"/>
      <c r="AL162" s="7">
        <f t="shared" si="31"/>
        <v>0</v>
      </c>
      <c r="AM162" s="62"/>
      <c r="AN162" s="9"/>
      <c r="AO162" s="41"/>
      <c r="AP162" s="41"/>
      <c r="AQ162" s="9">
        <v>2553</v>
      </c>
      <c r="AR162" s="9">
        <v>50688</v>
      </c>
      <c r="AS162" s="9">
        <v>2160</v>
      </c>
      <c r="AT162" s="9">
        <v>3140</v>
      </c>
      <c r="AU162" s="41"/>
      <c r="AV162" s="41"/>
      <c r="AW162" s="7">
        <f t="shared" si="32"/>
        <v>58541</v>
      </c>
      <c r="AX162" s="43"/>
      <c r="AY162" s="41"/>
      <c r="AZ162" s="41"/>
      <c r="BA162" s="41"/>
      <c r="BB162" s="41"/>
      <c r="BC162" s="41"/>
      <c r="BD162" s="41"/>
      <c r="BE162" s="7">
        <f t="shared" si="33"/>
        <v>0</v>
      </c>
      <c r="BF162" s="41">
        <v>0</v>
      </c>
      <c r="BG162" s="41">
        <v>0</v>
      </c>
      <c r="BH162" s="41">
        <v>0</v>
      </c>
      <c r="BI162" s="41"/>
      <c r="BJ162" s="41"/>
      <c r="BK162" s="41"/>
      <c r="BL162" s="41"/>
      <c r="BM162" s="41"/>
      <c r="BN162" s="41">
        <v>21622</v>
      </c>
      <c r="BO162" s="41"/>
      <c r="BP162" s="9"/>
      <c r="BQ162" s="41"/>
      <c r="BR162" s="9"/>
      <c r="BS162" s="9">
        <v>14367</v>
      </c>
      <c r="BT162" s="41"/>
      <c r="BU162" s="7">
        <f t="shared" si="34"/>
        <v>35989</v>
      </c>
      <c r="BV162" s="43"/>
      <c r="BW162" s="41"/>
      <c r="BX162" s="9">
        <v>515</v>
      </c>
      <c r="BY162" s="41"/>
      <c r="BZ162" s="9">
        <v>0</v>
      </c>
      <c r="CA162" s="41"/>
      <c r="CB162" s="7">
        <f t="shared" si="35"/>
        <v>515</v>
      </c>
      <c r="CC162" s="43"/>
      <c r="CD162" s="41"/>
      <c r="CE162" s="41"/>
      <c r="CF162" s="41"/>
      <c r="CG162" s="7">
        <f t="shared" si="36"/>
        <v>0</v>
      </c>
      <c r="CH162" s="62"/>
      <c r="CI162" s="9"/>
      <c r="CJ162" s="41"/>
      <c r="CK162" s="41"/>
      <c r="CL162" s="41">
        <v>0</v>
      </c>
      <c r="CM162" s="41">
        <v>0</v>
      </c>
      <c r="CN162" s="9">
        <v>0</v>
      </c>
      <c r="CO162" s="7">
        <f t="shared" si="37"/>
        <v>0</v>
      </c>
      <c r="CP162" s="62"/>
      <c r="CQ162" s="41"/>
      <c r="CR162" s="41">
        <v>0</v>
      </c>
      <c r="CS162" s="7">
        <f t="shared" si="38"/>
        <v>0</v>
      </c>
      <c r="CT162" s="43">
        <v>0</v>
      </c>
      <c r="CU162" s="7">
        <f t="shared" si="39"/>
        <v>0</v>
      </c>
      <c r="CV162" s="10">
        <f t="shared" si="40"/>
        <v>309108</v>
      </c>
      <c r="CW162" s="72"/>
      <c r="CX162" s="72"/>
    </row>
    <row r="163" spans="1:102" x14ac:dyDescent="0.25">
      <c r="A163" s="348"/>
      <c r="B163" s="2" t="s">
        <v>106</v>
      </c>
      <c r="C163" s="40"/>
      <c r="D163" s="41"/>
      <c r="E163" s="43"/>
      <c r="F163" s="41"/>
      <c r="G163" s="42"/>
      <c r="H163" s="7">
        <f t="shared" si="30"/>
        <v>0</v>
      </c>
      <c r="I163" s="43"/>
      <c r="J163" s="41"/>
      <c r="K163" s="41"/>
      <c r="L163" s="41"/>
      <c r="M163" s="41"/>
      <c r="N163" s="41"/>
      <c r="O163" s="7">
        <v>20232</v>
      </c>
      <c r="P163" s="41">
        <v>19013</v>
      </c>
      <c r="Q163" s="41"/>
      <c r="R163" s="41"/>
      <c r="S163" s="41">
        <v>0</v>
      </c>
      <c r="T163" s="7">
        <f t="shared" si="41"/>
        <v>19013</v>
      </c>
      <c r="U163" s="43"/>
      <c r="V163" s="9"/>
      <c r="W163" s="7">
        <v>3585</v>
      </c>
      <c r="X163" s="43"/>
      <c r="Y163" s="9"/>
      <c r="Z163" s="9"/>
      <c r="AA163" s="9"/>
      <c r="AB163" s="9"/>
      <c r="AC163" s="9"/>
      <c r="AD163" s="41"/>
      <c r="AE163" s="9"/>
      <c r="AF163" s="9"/>
      <c r="AG163" s="9"/>
      <c r="AH163" s="9"/>
      <c r="AI163" s="9"/>
      <c r="AJ163" s="7">
        <v>128969</v>
      </c>
      <c r="AK163" s="43"/>
      <c r="AL163" s="7">
        <f t="shared" si="31"/>
        <v>0</v>
      </c>
      <c r="AM163" s="62"/>
      <c r="AN163" s="9"/>
      <c r="AO163" s="41"/>
      <c r="AP163" s="41"/>
      <c r="AQ163" s="9">
        <v>2583</v>
      </c>
      <c r="AR163" s="9">
        <v>54305</v>
      </c>
      <c r="AS163" s="9">
        <v>1260</v>
      </c>
      <c r="AT163" s="9">
        <v>2940</v>
      </c>
      <c r="AU163" s="41"/>
      <c r="AV163" s="41"/>
      <c r="AW163" s="7">
        <f t="shared" si="32"/>
        <v>61088</v>
      </c>
      <c r="AX163" s="43"/>
      <c r="AY163" s="41"/>
      <c r="AZ163" s="41"/>
      <c r="BA163" s="41"/>
      <c r="BB163" s="41"/>
      <c r="BC163" s="41"/>
      <c r="BD163" s="41"/>
      <c r="BE163" s="7">
        <f t="shared" si="33"/>
        <v>0</v>
      </c>
      <c r="BF163" s="41">
        <v>0</v>
      </c>
      <c r="BG163" s="41">
        <v>0</v>
      </c>
      <c r="BH163" s="41">
        <v>0</v>
      </c>
      <c r="BI163" s="41"/>
      <c r="BJ163" s="41"/>
      <c r="BK163" s="41"/>
      <c r="BL163" s="41"/>
      <c r="BM163" s="41"/>
      <c r="BN163" s="41">
        <v>16417</v>
      </c>
      <c r="BO163" s="41"/>
      <c r="BP163" s="9"/>
      <c r="BQ163" s="41"/>
      <c r="BR163" s="9"/>
      <c r="BS163" s="9">
        <v>17429</v>
      </c>
      <c r="BT163" s="41"/>
      <c r="BU163" s="7">
        <f t="shared" si="34"/>
        <v>33846</v>
      </c>
      <c r="BV163" s="43"/>
      <c r="BW163" s="41"/>
      <c r="BX163" s="9">
        <v>444</v>
      </c>
      <c r="BY163" s="41"/>
      <c r="BZ163" s="9">
        <v>0</v>
      </c>
      <c r="CA163" s="41"/>
      <c r="CB163" s="7">
        <f t="shared" si="35"/>
        <v>444</v>
      </c>
      <c r="CC163" s="43"/>
      <c r="CD163" s="41"/>
      <c r="CE163" s="41"/>
      <c r="CF163" s="41"/>
      <c r="CG163" s="7">
        <f t="shared" si="36"/>
        <v>0</v>
      </c>
      <c r="CH163" s="62"/>
      <c r="CI163" s="9"/>
      <c r="CJ163" s="41"/>
      <c r="CK163" s="41"/>
      <c r="CL163" s="41">
        <v>0</v>
      </c>
      <c r="CM163" s="41">
        <v>0</v>
      </c>
      <c r="CN163" s="9">
        <v>0</v>
      </c>
      <c r="CO163" s="7">
        <f t="shared" si="37"/>
        <v>0</v>
      </c>
      <c r="CP163" s="62"/>
      <c r="CQ163" s="41"/>
      <c r="CR163" s="41">
        <v>0</v>
      </c>
      <c r="CS163" s="7">
        <f t="shared" si="38"/>
        <v>0</v>
      </c>
      <c r="CT163" s="43">
        <v>0</v>
      </c>
      <c r="CU163" s="7">
        <f t="shared" si="39"/>
        <v>0</v>
      </c>
      <c r="CV163" s="10">
        <f t="shared" si="40"/>
        <v>267177</v>
      </c>
      <c r="CW163" s="72"/>
      <c r="CX163" s="72"/>
    </row>
    <row r="164" spans="1:102" x14ac:dyDescent="0.25">
      <c r="A164" s="348"/>
      <c r="B164" s="2" t="s">
        <v>107</v>
      </c>
      <c r="C164" s="40"/>
      <c r="D164" s="41"/>
      <c r="E164" s="43"/>
      <c r="F164" s="41"/>
      <c r="G164" s="42"/>
      <c r="H164" s="7">
        <f t="shared" si="30"/>
        <v>0</v>
      </c>
      <c r="I164" s="43"/>
      <c r="J164" s="41"/>
      <c r="K164" s="41"/>
      <c r="L164" s="41"/>
      <c r="M164" s="41"/>
      <c r="N164" s="41"/>
      <c r="O164" s="7">
        <v>19804</v>
      </c>
      <c r="P164" s="41">
        <v>21262</v>
      </c>
      <c r="Q164" s="41"/>
      <c r="R164" s="41"/>
      <c r="S164" s="41">
        <v>0</v>
      </c>
      <c r="T164" s="7">
        <f t="shared" si="41"/>
        <v>21262</v>
      </c>
      <c r="U164" s="43"/>
      <c r="V164" s="9"/>
      <c r="W164" s="7">
        <v>3174</v>
      </c>
      <c r="X164" s="43"/>
      <c r="Y164" s="9"/>
      <c r="Z164" s="9"/>
      <c r="AA164" s="9"/>
      <c r="AB164" s="9"/>
      <c r="AC164" s="9"/>
      <c r="AD164" s="41"/>
      <c r="AE164" s="9"/>
      <c r="AF164" s="9"/>
      <c r="AG164" s="9"/>
      <c r="AH164" s="9"/>
      <c r="AI164" s="9"/>
      <c r="AJ164" s="7">
        <v>166600</v>
      </c>
      <c r="AK164" s="43"/>
      <c r="AL164" s="7">
        <f t="shared" si="31"/>
        <v>0</v>
      </c>
      <c r="AM164" s="62"/>
      <c r="AN164" s="9"/>
      <c r="AO164" s="41"/>
      <c r="AP164" s="41"/>
      <c r="AQ164" s="9">
        <v>402</v>
      </c>
      <c r="AR164" s="9">
        <v>73456</v>
      </c>
      <c r="AS164" s="9">
        <v>2115</v>
      </c>
      <c r="AT164" s="9">
        <v>2935</v>
      </c>
      <c r="AU164" s="41"/>
      <c r="AV164" s="41"/>
      <c r="AW164" s="7">
        <f t="shared" si="32"/>
        <v>78908</v>
      </c>
      <c r="AX164" s="43"/>
      <c r="AY164" s="41"/>
      <c r="AZ164" s="41"/>
      <c r="BA164" s="41"/>
      <c r="BB164" s="41"/>
      <c r="BC164" s="41"/>
      <c r="BD164" s="41"/>
      <c r="BE164" s="7">
        <f t="shared" si="33"/>
        <v>0</v>
      </c>
      <c r="BF164" s="41">
        <v>0</v>
      </c>
      <c r="BG164" s="41">
        <v>0</v>
      </c>
      <c r="BH164" s="41">
        <v>0</v>
      </c>
      <c r="BI164" s="41"/>
      <c r="BJ164" s="41"/>
      <c r="BK164" s="41"/>
      <c r="BL164" s="41"/>
      <c r="BM164" s="41"/>
      <c r="BN164" s="41">
        <v>12072</v>
      </c>
      <c r="BO164" s="41"/>
      <c r="BP164" s="9"/>
      <c r="BQ164" s="41"/>
      <c r="BR164" s="9"/>
      <c r="BS164" s="9">
        <v>15402</v>
      </c>
      <c r="BT164" s="41"/>
      <c r="BU164" s="7">
        <f t="shared" si="34"/>
        <v>27474</v>
      </c>
      <c r="BV164" s="43"/>
      <c r="BW164" s="41"/>
      <c r="BX164" s="9">
        <v>250</v>
      </c>
      <c r="BY164" s="41"/>
      <c r="BZ164" s="9">
        <v>0</v>
      </c>
      <c r="CA164" s="41"/>
      <c r="CB164" s="7">
        <f t="shared" si="35"/>
        <v>250</v>
      </c>
      <c r="CC164" s="43"/>
      <c r="CD164" s="41"/>
      <c r="CE164" s="41"/>
      <c r="CF164" s="41"/>
      <c r="CG164" s="7">
        <f t="shared" si="36"/>
        <v>0</v>
      </c>
      <c r="CH164" s="62"/>
      <c r="CI164" s="9"/>
      <c r="CJ164" s="41"/>
      <c r="CK164" s="41"/>
      <c r="CL164" s="41">
        <v>0</v>
      </c>
      <c r="CM164" s="41">
        <v>0</v>
      </c>
      <c r="CN164" s="9">
        <v>0</v>
      </c>
      <c r="CO164" s="7">
        <f t="shared" si="37"/>
        <v>0</v>
      </c>
      <c r="CP164" s="62"/>
      <c r="CQ164" s="41"/>
      <c r="CR164" s="41">
        <v>0</v>
      </c>
      <c r="CS164" s="7">
        <f t="shared" si="38"/>
        <v>0</v>
      </c>
      <c r="CT164" s="43">
        <v>7</v>
      </c>
      <c r="CU164" s="7">
        <f t="shared" si="39"/>
        <v>7</v>
      </c>
      <c r="CV164" s="10">
        <f t="shared" si="40"/>
        <v>317479</v>
      </c>
      <c r="CW164" s="72"/>
      <c r="CX164" s="72"/>
    </row>
    <row r="165" spans="1:102" x14ac:dyDescent="0.25">
      <c r="A165" s="348"/>
      <c r="B165" s="2" t="s">
        <v>108</v>
      </c>
      <c r="C165" s="40"/>
      <c r="D165" s="41"/>
      <c r="E165" s="43"/>
      <c r="F165" s="41"/>
      <c r="G165" s="42"/>
      <c r="H165" s="7">
        <f t="shared" si="30"/>
        <v>0</v>
      </c>
      <c r="I165" s="43"/>
      <c r="J165" s="41"/>
      <c r="K165" s="41"/>
      <c r="L165" s="41"/>
      <c r="M165" s="41"/>
      <c r="N165" s="41"/>
      <c r="O165" s="7">
        <v>20633</v>
      </c>
      <c r="P165" s="41">
        <v>22116</v>
      </c>
      <c r="Q165" s="41"/>
      <c r="R165" s="41"/>
      <c r="S165" s="41">
        <v>0</v>
      </c>
      <c r="T165" s="7">
        <f t="shared" si="41"/>
        <v>22116</v>
      </c>
      <c r="U165" s="43"/>
      <c r="V165" s="9"/>
      <c r="W165" s="7">
        <v>4312</v>
      </c>
      <c r="X165" s="43"/>
      <c r="Y165" s="9"/>
      <c r="Z165" s="9"/>
      <c r="AA165" s="9"/>
      <c r="AB165" s="9"/>
      <c r="AC165" s="9"/>
      <c r="AD165" s="41"/>
      <c r="AE165" s="9"/>
      <c r="AF165" s="9"/>
      <c r="AG165" s="9"/>
      <c r="AH165" s="9"/>
      <c r="AI165" s="9"/>
      <c r="AJ165" s="7">
        <v>136497</v>
      </c>
      <c r="AK165" s="43"/>
      <c r="AL165" s="7">
        <f t="shared" si="31"/>
        <v>0</v>
      </c>
      <c r="AM165" s="62"/>
      <c r="AN165" s="9"/>
      <c r="AO165" s="41"/>
      <c r="AP165" s="41"/>
      <c r="AQ165" s="9">
        <v>0</v>
      </c>
      <c r="AR165" s="9">
        <v>74001</v>
      </c>
      <c r="AS165" s="9">
        <v>1530</v>
      </c>
      <c r="AT165" s="9">
        <v>3427</v>
      </c>
      <c r="AU165" s="41"/>
      <c r="AV165" s="41"/>
      <c r="AW165" s="7">
        <f t="shared" si="32"/>
        <v>78958</v>
      </c>
      <c r="AX165" s="43"/>
      <c r="AY165" s="41"/>
      <c r="AZ165" s="41"/>
      <c r="BA165" s="41"/>
      <c r="BB165" s="41"/>
      <c r="BC165" s="41"/>
      <c r="BD165" s="41"/>
      <c r="BE165" s="7">
        <f t="shared" si="33"/>
        <v>0</v>
      </c>
      <c r="BF165" s="41">
        <v>0</v>
      </c>
      <c r="BG165" s="41">
        <v>0</v>
      </c>
      <c r="BH165" s="41">
        <v>0</v>
      </c>
      <c r="BI165" s="41"/>
      <c r="BJ165" s="41"/>
      <c r="BK165" s="41"/>
      <c r="BL165" s="41"/>
      <c r="BM165" s="41"/>
      <c r="BN165" s="41">
        <v>13365</v>
      </c>
      <c r="BO165" s="41"/>
      <c r="BP165" s="9"/>
      <c r="BQ165" s="41"/>
      <c r="BR165" s="9"/>
      <c r="BS165" s="9">
        <v>20351</v>
      </c>
      <c r="BT165" s="41"/>
      <c r="BU165" s="7">
        <f t="shared" si="34"/>
        <v>33716</v>
      </c>
      <c r="BV165" s="43"/>
      <c r="BW165" s="41"/>
      <c r="BX165" s="9">
        <v>674</v>
      </c>
      <c r="BY165" s="41"/>
      <c r="BZ165" s="9">
        <v>0</v>
      </c>
      <c r="CA165" s="41"/>
      <c r="CB165" s="7">
        <f t="shared" si="35"/>
        <v>674</v>
      </c>
      <c r="CC165" s="43"/>
      <c r="CD165" s="41"/>
      <c r="CE165" s="41"/>
      <c r="CF165" s="41"/>
      <c r="CG165" s="7">
        <f t="shared" si="36"/>
        <v>0</v>
      </c>
      <c r="CH165" s="62"/>
      <c r="CI165" s="9"/>
      <c r="CJ165" s="41"/>
      <c r="CK165" s="41"/>
      <c r="CL165" s="41">
        <v>0</v>
      </c>
      <c r="CM165" s="41">
        <v>0</v>
      </c>
      <c r="CN165" s="9">
        <v>0</v>
      </c>
      <c r="CO165" s="7">
        <f t="shared" si="37"/>
        <v>0</v>
      </c>
      <c r="CP165" s="62"/>
      <c r="CQ165" s="41"/>
      <c r="CR165" s="41">
        <v>0</v>
      </c>
      <c r="CS165" s="7">
        <f t="shared" si="38"/>
        <v>0</v>
      </c>
      <c r="CT165" s="43">
        <v>25</v>
      </c>
      <c r="CU165" s="7">
        <f t="shared" si="39"/>
        <v>25</v>
      </c>
      <c r="CV165" s="10">
        <f t="shared" si="40"/>
        <v>296931</v>
      </c>
      <c r="CW165" s="72"/>
      <c r="CX165" s="72"/>
    </row>
    <row r="166" spans="1:102" x14ac:dyDescent="0.25">
      <c r="A166" s="348"/>
      <c r="B166" s="2" t="s">
        <v>109</v>
      </c>
      <c r="C166" s="40"/>
      <c r="D166" s="41"/>
      <c r="E166" s="43"/>
      <c r="F166" s="41"/>
      <c r="G166" s="42"/>
      <c r="H166" s="7">
        <f t="shared" si="30"/>
        <v>0</v>
      </c>
      <c r="I166" s="43"/>
      <c r="J166" s="41"/>
      <c r="K166" s="41"/>
      <c r="L166" s="41"/>
      <c r="M166" s="41"/>
      <c r="N166" s="41"/>
      <c r="O166" s="7">
        <v>26759</v>
      </c>
      <c r="P166" s="41">
        <v>22331</v>
      </c>
      <c r="Q166" s="41"/>
      <c r="R166" s="41"/>
      <c r="S166" s="41">
        <v>0</v>
      </c>
      <c r="T166" s="7">
        <f t="shared" si="41"/>
        <v>22331</v>
      </c>
      <c r="U166" s="43"/>
      <c r="V166" s="9"/>
      <c r="W166" s="7">
        <v>5616</v>
      </c>
      <c r="X166" s="43"/>
      <c r="Y166" s="9"/>
      <c r="Z166" s="9"/>
      <c r="AA166" s="9"/>
      <c r="AB166" s="9"/>
      <c r="AC166" s="9"/>
      <c r="AD166" s="41"/>
      <c r="AE166" s="9"/>
      <c r="AF166" s="9"/>
      <c r="AG166" s="9"/>
      <c r="AH166" s="9"/>
      <c r="AI166" s="9"/>
      <c r="AJ166" s="7">
        <v>143889</v>
      </c>
      <c r="AK166" s="43"/>
      <c r="AL166" s="7">
        <f t="shared" si="31"/>
        <v>0</v>
      </c>
      <c r="AM166" s="62"/>
      <c r="AN166" s="9"/>
      <c r="AO166" s="41"/>
      <c r="AP166" s="41"/>
      <c r="AQ166" s="9">
        <v>442</v>
      </c>
      <c r="AR166" s="9">
        <v>91091</v>
      </c>
      <c r="AS166" s="9">
        <v>1710</v>
      </c>
      <c r="AT166" s="9">
        <v>3776</v>
      </c>
      <c r="AU166" s="41"/>
      <c r="AV166" s="41"/>
      <c r="AW166" s="7">
        <f t="shared" si="32"/>
        <v>97019</v>
      </c>
      <c r="AX166" s="43"/>
      <c r="AY166" s="41"/>
      <c r="AZ166" s="41"/>
      <c r="BA166" s="41"/>
      <c r="BB166" s="41"/>
      <c r="BC166" s="41"/>
      <c r="BD166" s="41"/>
      <c r="BE166" s="7">
        <f t="shared" si="33"/>
        <v>0</v>
      </c>
      <c r="BF166" s="41">
        <v>0</v>
      </c>
      <c r="BG166" s="41">
        <v>0</v>
      </c>
      <c r="BH166" s="41">
        <v>0</v>
      </c>
      <c r="BI166" s="41"/>
      <c r="BJ166" s="41"/>
      <c r="BK166" s="41"/>
      <c r="BL166" s="41"/>
      <c r="BM166" s="41"/>
      <c r="BN166" s="41">
        <v>28353</v>
      </c>
      <c r="BO166" s="41"/>
      <c r="BP166" s="9"/>
      <c r="BQ166" s="41"/>
      <c r="BR166" s="9"/>
      <c r="BS166" s="9">
        <v>18804</v>
      </c>
      <c r="BT166" s="41"/>
      <c r="BU166" s="7">
        <f t="shared" si="34"/>
        <v>47157</v>
      </c>
      <c r="BV166" s="43"/>
      <c r="BW166" s="41"/>
      <c r="BX166" s="9">
        <v>288</v>
      </c>
      <c r="BY166" s="41"/>
      <c r="BZ166" s="9">
        <v>0</v>
      </c>
      <c r="CA166" s="41"/>
      <c r="CB166" s="7">
        <f t="shared" si="35"/>
        <v>288</v>
      </c>
      <c r="CC166" s="43"/>
      <c r="CD166" s="41"/>
      <c r="CE166" s="41"/>
      <c r="CF166" s="41"/>
      <c r="CG166" s="7">
        <f t="shared" si="36"/>
        <v>0</v>
      </c>
      <c r="CH166" s="62"/>
      <c r="CI166" s="9"/>
      <c r="CJ166" s="41"/>
      <c r="CK166" s="41"/>
      <c r="CL166" s="41">
        <v>0</v>
      </c>
      <c r="CM166" s="41">
        <v>0</v>
      </c>
      <c r="CN166" s="9">
        <v>0</v>
      </c>
      <c r="CO166" s="7">
        <f t="shared" si="37"/>
        <v>0</v>
      </c>
      <c r="CP166" s="62"/>
      <c r="CQ166" s="41"/>
      <c r="CR166" s="41">
        <v>0</v>
      </c>
      <c r="CS166" s="7">
        <f t="shared" si="38"/>
        <v>0</v>
      </c>
      <c r="CT166" s="43">
        <v>4</v>
      </c>
      <c r="CU166" s="7">
        <f t="shared" si="39"/>
        <v>4</v>
      </c>
      <c r="CV166" s="10">
        <f t="shared" si="40"/>
        <v>343063</v>
      </c>
      <c r="CW166" s="72"/>
      <c r="CX166" s="72"/>
    </row>
    <row r="167" spans="1:102" x14ac:dyDescent="0.25">
      <c r="A167" s="348"/>
      <c r="B167" s="2" t="s">
        <v>110</v>
      </c>
      <c r="C167" s="40"/>
      <c r="D167" s="41"/>
      <c r="E167" s="43"/>
      <c r="F167" s="41"/>
      <c r="G167" s="42"/>
      <c r="H167" s="7">
        <f t="shared" si="30"/>
        <v>0</v>
      </c>
      <c r="I167" s="43"/>
      <c r="J167" s="41"/>
      <c r="K167" s="41"/>
      <c r="L167" s="41"/>
      <c r="M167" s="41"/>
      <c r="N167" s="41"/>
      <c r="O167" s="7">
        <v>28019</v>
      </c>
      <c r="P167" s="41">
        <v>17947</v>
      </c>
      <c r="Q167" s="41"/>
      <c r="R167" s="41"/>
      <c r="S167" s="41">
        <v>0</v>
      </c>
      <c r="T167" s="7">
        <f t="shared" si="41"/>
        <v>17947</v>
      </c>
      <c r="U167" s="43"/>
      <c r="V167" s="9"/>
      <c r="W167" s="7">
        <v>4917</v>
      </c>
      <c r="X167" s="43"/>
      <c r="Y167" s="9"/>
      <c r="Z167" s="9"/>
      <c r="AA167" s="9"/>
      <c r="AB167" s="9"/>
      <c r="AC167" s="9"/>
      <c r="AD167" s="41"/>
      <c r="AE167" s="9"/>
      <c r="AF167" s="9"/>
      <c r="AG167" s="9"/>
      <c r="AH167" s="9"/>
      <c r="AI167" s="9"/>
      <c r="AJ167" s="7">
        <v>142279</v>
      </c>
      <c r="AK167" s="43"/>
      <c r="AL167" s="7">
        <f t="shared" si="31"/>
        <v>0</v>
      </c>
      <c r="AM167" s="62"/>
      <c r="AN167" s="9"/>
      <c r="AO167" s="41"/>
      <c r="AP167" s="41"/>
      <c r="AQ167" s="9">
        <v>0</v>
      </c>
      <c r="AR167" s="9">
        <v>70752</v>
      </c>
      <c r="AS167" s="9">
        <v>1575</v>
      </c>
      <c r="AT167" s="9">
        <v>2577</v>
      </c>
      <c r="AU167" s="41"/>
      <c r="AV167" s="41"/>
      <c r="AW167" s="7">
        <f t="shared" si="32"/>
        <v>74904</v>
      </c>
      <c r="AX167" s="43"/>
      <c r="AY167" s="41"/>
      <c r="AZ167" s="41"/>
      <c r="BA167" s="41"/>
      <c r="BB167" s="41"/>
      <c r="BC167" s="41"/>
      <c r="BD167" s="41"/>
      <c r="BE167" s="7">
        <f t="shared" si="33"/>
        <v>0</v>
      </c>
      <c r="BF167" s="41">
        <v>0</v>
      </c>
      <c r="BG167" s="41">
        <v>0</v>
      </c>
      <c r="BH167" s="41">
        <v>0</v>
      </c>
      <c r="BI167" s="41"/>
      <c r="BJ167" s="41"/>
      <c r="BK167" s="41"/>
      <c r="BL167" s="41"/>
      <c r="BM167" s="41"/>
      <c r="BN167" s="41">
        <v>19740</v>
      </c>
      <c r="BO167" s="41"/>
      <c r="BP167" s="9"/>
      <c r="BQ167" s="41"/>
      <c r="BR167" s="9"/>
      <c r="BS167" s="9">
        <v>19809</v>
      </c>
      <c r="BT167" s="41"/>
      <c r="BU167" s="7">
        <f t="shared" si="34"/>
        <v>39549</v>
      </c>
      <c r="BV167" s="43"/>
      <c r="BW167" s="41"/>
      <c r="BX167" s="9">
        <v>240</v>
      </c>
      <c r="BY167" s="41"/>
      <c r="BZ167" s="9">
        <v>0</v>
      </c>
      <c r="CA167" s="41"/>
      <c r="CB167" s="7">
        <f t="shared" si="35"/>
        <v>240</v>
      </c>
      <c r="CC167" s="43"/>
      <c r="CD167" s="41"/>
      <c r="CE167" s="41"/>
      <c r="CF167" s="41"/>
      <c r="CG167" s="7">
        <f t="shared" si="36"/>
        <v>0</v>
      </c>
      <c r="CH167" s="62"/>
      <c r="CI167" s="9"/>
      <c r="CJ167" s="41"/>
      <c r="CK167" s="41"/>
      <c r="CL167" s="41">
        <v>0</v>
      </c>
      <c r="CM167" s="41">
        <v>0</v>
      </c>
      <c r="CN167" s="9">
        <v>0</v>
      </c>
      <c r="CO167" s="7">
        <f t="shared" si="37"/>
        <v>0</v>
      </c>
      <c r="CP167" s="62"/>
      <c r="CQ167" s="41"/>
      <c r="CR167" s="41">
        <v>0</v>
      </c>
      <c r="CS167" s="7">
        <f t="shared" si="38"/>
        <v>0</v>
      </c>
      <c r="CT167" s="43">
        <v>7</v>
      </c>
      <c r="CU167" s="7">
        <f t="shared" si="39"/>
        <v>7</v>
      </c>
      <c r="CV167" s="10">
        <f t="shared" si="40"/>
        <v>307862</v>
      </c>
      <c r="CW167" s="72"/>
      <c r="CX167" s="72"/>
    </row>
    <row r="168" spans="1:102" x14ac:dyDescent="0.25">
      <c r="A168" s="348"/>
      <c r="B168" s="2" t="s">
        <v>111</v>
      </c>
      <c r="C168" s="40"/>
      <c r="D168" s="41"/>
      <c r="E168" s="43"/>
      <c r="F168" s="41"/>
      <c r="G168" s="42"/>
      <c r="H168" s="7">
        <f t="shared" si="30"/>
        <v>0</v>
      </c>
      <c r="I168" s="43"/>
      <c r="J168" s="41"/>
      <c r="K168" s="41"/>
      <c r="L168" s="41"/>
      <c r="M168" s="41"/>
      <c r="N168" s="41"/>
      <c r="O168" s="7">
        <v>25700</v>
      </c>
      <c r="P168" s="41">
        <v>14831</v>
      </c>
      <c r="Q168" s="41"/>
      <c r="R168" s="41"/>
      <c r="S168" s="41">
        <v>0</v>
      </c>
      <c r="T168" s="7">
        <f t="shared" si="41"/>
        <v>14831</v>
      </c>
      <c r="U168" s="43"/>
      <c r="V168" s="9"/>
      <c r="W168" s="7">
        <v>4872</v>
      </c>
      <c r="X168" s="43"/>
      <c r="Y168" s="9"/>
      <c r="Z168" s="9"/>
      <c r="AA168" s="9"/>
      <c r="AB168" s="9"/>
      <c r="AC168" s="9"/>
      <c r="AD168" s="41"/>
      <c r="AE168" s="9"/>
      <c r="AF168" s="9"/>
      <c r="AG168" s="9"/>
      <c r="AH168" s="9"/>
      <c r="AI168" s="9"/>
      <c r="AJ168" s="7">
        <v>130700</v>
      </c>
      <c r="AK168" s="43"/>
      <c r="AL168" s="7">
        <f t="shared" si="31"/>
        <v>0</v>
      </c>
      <c r="AM168" s="62"/>
      <c r="AN168" s="9"/>
      <c r="AO168" s="41"/>
      <c r="AP168" s="41"/>
      <c r="AQ168" s="9">
        <v>38</v>
      </c>
      <c r="AR168" s="9">
        <v>71672</v>
      </c>
      <c r="AS168" s="9">
        <v>900</v>
      </c>
      <c r="AT168" s="9">
        <v>2331</v>
      </c>
      <c r="AU168" s="41"/>
      <c r="AV168" s="41"/>
      <c r="AW168" s="7">
        <f t="shared" si="32"/>
        <v>74941</v>
      </c>
      <c r="AX168" s="43"/>
      <c r="AY168" s="41"/>
      <c r="AZ168" s="41"/>
      <c r="BA168" s="41"/>
      <c r="BB168" s="41"/>
      <c r="BC168" s="41"/>
      <c r="BD168" s="41"/>
      <c r="BE168" s="7">
        <f t="shared" si="33"/>
        <v>0</v>
      </c>
      <c r="BF168" s="41">
        <v>0</v>
      </c>
      <c r="BG168" s="41">
        <v>0</v>
      </c>
      <c r="BH168" s="41">
        <v>0</v>
      </c>
      <c r="BI168" s="41"/>
      <c r="BJ168" s="41"/>
      <c r="BK168" s="41"/>
      <c r="BL168" s="41"/>
      <c r="BM168" s="41"/>
      <c r="BN168" s="41">
        <v>14830</v>
      </c>
      <c r="BO168" s="41"/>
      <c r="BP168" s="9"/>
      <c r="BQ168" s="41"/>
      <c r="BR168" s="9"/>
      <c r="BS168" s="9">
        <v>20332</v>
      </c>
      <c r="BT168" s="41"/>
      <c r="BU168" s="7">
        <f t="shared" si="34"/>
        <v>35162</v>
      </c>
      <c r="BV168" s="43"/>
      <c r="BW168" s="41"/>
      <c r="BX168" s="9">
        <v>144</v>
      </c>
      <c r="BY168" s="41"/>
      <c r="BZ168" s="9">
        <v>0</v>
      </c>
      <c r="CA168" s="41"/>
      <c r="CB168" s="7">
        <f t="shared" si="35"/>
        <v>144</v>
      </c>
      <c r="CC168" s="43"/>
      <c r="CD168" s="41"/>
      <c r="CE168" s="41"/>
      <c r="CF168" s="41"/>
      <c r="CG168" s="7">
        <f t="shared" si="36"/>
        <v>0</v>
      </c>
      <c r="CH168" s="62"/>
      <c r="CI168" s="9"/>
      <c r="CJ168" s="41"/>
      <c r="CK168" s="41"/>
      <c r="CL168" s="41">
        <v>0</v>
      </c>
      <c r="CM168" s="41">
        <v>0</v>
      </c>
      <c r="CN168" s="9">
        <v>0</v>
      </c>
      <c r="CO168" s="7">
        <f t="shared" si="37"/>
        <v>0</v>
      </c>
      <c r="CP168" s="62"/>
      <c r="CQ168" s="41"/>
      <c r="CR168" s="41">
        <v>0</v>
      </c>
      <c r="CS168" s="7">
        <f t="shared" si="38"/>
        <v>0</v>
      </c>
      <c r="CT168" s="43">
        <v>0</v>
      </c>
      <c r="CU168" s="7">
        <f t="shared" si="39"/>
        <v>0</v>
      </c>
      <c r="CV168" s="10">
        <f t="shared" si="40"/>
        <v>286350</v>
      </c>
      <c r="CW168" s="72"/>
      <c r="CX168" s="72"/>
    </row>
    <row r="169" spans="1:102" ht="15.75" thickBot="1" x14ac:dyDescent="0.3">
      <c r="A169" s="349"/>
      <c r="B169" s="3" t="s">
        <v>112</v>
      </c>
      <c r="C169" s="44"/>
      <c r="D169" s="45"/>
      <c r="E169" s="47"/>
      <c r="F169" s="45"/>
      <c r="G169" s="46"/>
      <c r="H169" s="11">
        <f t="shared" si="30"/>
        <v>0</v>
      </c>
      <c r="I169" s="47"/>
      <c r="J169" s="45"/>
      <c r="K169" s="45"/>
      <c r="L169" s="45"/>
      <c r="M169" s="45"/>
      <c r="N169" s="45"/>
      <c r="O169" s="11">
        <v>17968</v>
      </c>
      <c r="P169" s="45">
        <v>16187</v>
      </c>
      <c r="Q169" s="45"/>
      <c r="R169" s="45"/>
      <c r="S169" s="45">
        <v>0</v>
      </c>
      <c r="T169" s="11">
        <f t="shared" si="41"/>
        <v>16187</v>
      </c>
      <c r="U169" s="47"/>
      <c r="V169" s="13"/>
      <c r="W169" s="11">
        <v>4797</v>
      </c>
      <c r="X169" s="47"/>
      <c r="Y169" s="13"/>
      <c r="Z169" s="13"/>
      <c r="AA169" s="13"/>
      <c r="AB169" s="13"/>
      <c r="AC169" s="13"/>
      <c r="AD169" s="45"/>
      <c r="AE169" s="13"/>
      <c r="AF169" s="13"/>
      <c r="AG169" s="13"/>
      <c r="AH169" s="13"/>
      <c r="AI169" s="13"/>
      <c r="AJ169" s="11">
        <v>106120</v>
      </c>
      <c r="AK169" s="47"/>
      <c r="AL169" s="11">
        <f t="shared" si="31"/>
        <v>0</v>
      </c>
      <c r="AM169" s="63"/>
      <c r="AN169" s="13"/>
      <c r="AO169" s="45"/>
      <c r="AP169" s="45"/>
      <c r="AQ169" s="13">
        <v>1177</v>
      </c>
      <c r="AR169" s="13">
        <v>63789</v>
      </c>
      <c r="AS169" s="13">
        <v>585</v>
      </c>
      <c r="AT169" s="13">
        <v>2905</v>
      </c>
      <c r="AU169" s="45"/>
      <c r="AV169" s="45"/>
      <c r="AW169" s="11">
        <f t="shared" si="32"/>
        <v>68456</v>
      </c>
      <c r="AX169" s="47"/>
      <c r="AY169" s="45"/>
      <c r="AZ169" s="45"/>
      <c r="BA169" s="45"/>
      <c r="BB169" s="45"/>
      <c r="BC169" s="45"/>
      <c r="BD169" s="45"/>
      <c r="BE169" s="11">
        <f t="shared" si="33"/>
        <v>0</v>
      </c>
      <c r="BF169" s="45">
        <v>0</v>
      </c>
      <c r="BG169" s="45">
        <v>0</v>
      </c>
      <c r="BH169" s="45">
        <v>0</v>
      </c>
      <c r="BI169" s="45"/>
      <c r="BJ169" s="45"/>
      <c r="BK169" s="45"/>
      <c r="BL169" s="45"/>
      <c r="BM169" s="45"/>
      <c r="BN169" s="45">
        <v>17017</v>
      </c>
      <c r="BO169" s="45"/>
      <c r="BP169" s="13"/>
      <c r="BQ169" s="45"/>
      <c r="BR169" s="13"/>
      <c r="BS169" s="13">
        <v>20104</v>
      </c>
      <c r="BT169" s="45"/>
      <c r="BU169" s="11">
        <f t="shared" si="34"/>
        <v>37121</v>
      </c>
      <c r="BV169" s="47"/>
      <c r="BW169" s="45"/>
      <c r="BX169" s="13">
        <v>144</v>
      </c>
      <c r="BY169" s="45"/>
      <c r="BZ169" s="13">
        <v>0</v>
      </c>
      <c r="CA169" s="45"/>
      <c r="CB169" s="11">
        <f t="shared" si="35"/>
        <v>144</v>
      </c>
      <c r="CC169" s="47"/>
      <c r="CD169" s="45"/>
      <c r="CE169" s="45"/>
      <c r="CF169" s="45"/>
      <c r="CG169" s="11">
        <f t="shared" si="36"/>
        <v>0</v>
      </c>
      <c r="CH169" s="63"/>
      <c r="CI169" s="13"/>
      <c r="CJ169" s="45"/>
      <c r="CK169" s="45"/>
      <c r="CL169" s="45">
        <v>0</v>
      </c>
      <c r="CM169" s="45">
        <v>0</v>
      </c>
      <c r="CN169" s="13">
        <v>0</v>
      </c>
      <c r="CO169" s="11">
        <f t="shared" si="37"/>
        <v>0</v>
      </c>
      <c r="CP169" s="63"/>
      <c r="CQ169" s="45"/>
      <c r="CR169" s="45">
        <v>0</v>
      </c>
      <c r="CS169" s="11">
        <f t="shared" si="38"/>
        <v>0</v>
      </c>
      <c r="CT169" s="47">
        <v>18</v>
      </c>
      <c r="CU169" s="11">
        <f t="shared" si="39"/>
        <v>18</v>
      </c>
      <c r="CV169" s="15">
        <f t="shared" si="40"/>
        <v>250811</v>
      </c>
      <c r="CW169" s="72"/>
      <c r="CX169" s="72"/>
    </row>
    <row r="170" spans="1:102" x14ac:dyDescent="0.25">
      <c r="A170" s="347" t="s">
        <v>182</v>
      </c>
      <c r="B170" s="33" t="s">
        <v>101</v>
      </c>
      <c r="C170" s="34"/>
      <c r="D170" s="35"/>
      <c r="E170" s="52"/>
      <c r="F170" s="35"/>
      <c r="G170" s="36"/>
      <c r="H170" s="20">
        <f t="shared" si="30"/>
        <v>0</v>
      </c>
      <c r="I170" s="52"/>
      <c r="J170" s="35"/>
      <c r="K170" s="35"/>
      <c r="L170" s="35"/>
      <c r="M170" s="35"/>
      <c r="N170" s="35"/>
      <c r="O170" s="20">
        <v>9039</v>
      </c>
      <c r="P170" s="35">
        <v>10493</v>
      </c>
      <c r="Q170" s="35"/>
      <c r="R170" s="35"/>
      <c r="S170" s="35">
        <v>0</v>
      </c>
      <c r="T170" s="20">
        <f t="shared" si="41"/>
        <v>10493</v>
      </c>
      <c r="U170" s="52"/>
      <c r="V170" s="22"/>
      <c r="W170" s="20">
        <v>5209</v>
      </c>
      <c r="X170" s="52"/>
      <c r="Y170" s="22"/>
      <c r="Z170" s="22"/>
      <c r="AA170" s="22"/>
      <c r="AB170" s="22"/>
      <c r="AC170" s="22"/>
      <c r="AD170" s="35"/>
      <c r="AE170" s="22"/>
      <c r="AF170" s="22"/>
      <c r="AG170" s="22"/>
      <c r="AH170" s="22"/>
      <c r="AI170" s="22"/>
      <c r="AJ170" s="20">
        <v>97897</v>
      </c>
      <c r="AK170" s="52"/>
      <c r="AL170" s="20">
        <f t="shared" si="31"/>
        <v>0</v>
      </c>
      <c r="AM170" s="61"/>
      <c r="AN170" s="22"/>
      <c r="AO170" s="35"/>
      <c r="AP170" s="35"/>
      <c r="AQ170" s="22">
        <v>1103</v>
      </c>
      <c r="AR170" s="22">
        <v>59858</v>
      </c>
      <c r="AS170" s="22">
        <v>900</v>
      </c>
      <c r="AT170" s="22">
        <v>2867</v>
      </c>
      <c r="AU170" s="35"/>
      <c r="AV170" s="35"/>
      <c r="AW170" s="20">
        <f t="shared" si="32"/>
        <v>64728</v>
      </c>
      <c r="AX170" s="52"/>
      <c r="AY170" s="35"/>
      <c r="AZ170" s="35"/>
      <c r="BA170" s="35"/>
      <c r="BB170" s="35"/>
      <c r="BC170" s="35"/>
      <c r="BD170" s="35"/>
      <c r="BE170" s="20">
        <f t="shared" si="33"/>
        <v>0</v>
      </c>
      <c r="BF170" s="35">
        <v>0</v>
      </c>
      <c r="BG170" s="35">
        <v>0</v>
      </c>
      <c r="BH170" s="35">
        <v>0</v>
      </c>
      <c r="BI170" s="35"/>
      <c r="BJ170" s="35"/>
      <c r="BK170" s="35"/>
      <c r="BL170" s="35"/>
      <c r="BM170" s="35"/>
      <c r="BN170" s="35">
        <v>19867</v>
      </c>
      <c r="BO170" s="35"/>
      <c r="BP170" s="22"/>
      <c r="BQ170" s="35"/>
      <c r="BR170" s="22"/>
      <c r="BS170" s="22">
        <v>20601</v>
      </c>
      <c r="BT170" s="35"/>
      <c r="BU170" s="20">
        <f t="shared" si="34"/>
        <v>40468</v>
      </c>
      <c r="BV170" s="52"/>
      <c r="BW170" s="35"/>
      <c r="BX170" s="22">
        <v>936</v>
      </c>
      <c r="BY170" s="35"/>
      <c r="BZ170" s="22">
        <v>0</v>
      </c>
      <c r="CA170" s="35"/>
      <c r="CB170" s="20">
        <f t="shared" si="35"/>
        <v>936</v>
      </c>
      <c r="CC170" s="52"/>
      <c r="CD170" s="35"/>
      <c r="CE170" s="35"/>
      <c r="CF170" s="35"/>
      <c r="CG170" s="20">
        <f t="shared" si="36"/>
        <v>0</v>
      </c>
      <c r="CH170" s="61"/>
      <c r="CI170" s="22"/>
      <c r="CJ170" s="35"/>
      <c r="CK170" s="35"/>
      <c r="CL170" s="35">
        <v>0</v>
      </c>
      <c r="CM170" s="35">
        <v>0</v>
      </c>
      <c r="CN170" s="22">
        <v>0</v>
      </c>
      <c r="CO170" s="20">
        <f t="shared" si="37"/>
        <v>0</v>
      </c>
      <c r="CP170" s="61"/>
      <c r="CQ170" s="35"/>
      <c r="CR170" s="35">
        <v>0</v>
      </c>
      <c r="CS170" s="20">
        <f t="shared" si="38"/>
        <v>0</v>
      </c>
      <c r="CT170" s="52">
        <v>11</v>
      </c>
      <c r="CU170" s="20">
        <f t="shared" si="39"/>
        <v>11</v>
      </c>
      <c r="CV170" s="23">
        <f t="shared" si="40"/>
        <v>228781</v>
      </c>
      <c r="CW170" s="72"/>
      <c r="CX170" s="72"/>
    </row>
    <row r="171" spans="1:102" x14ac:dyDescent="0.25">
      <c r="A171" s="348"/>
      <c r="B171" s="2" t="s">
        <v>102</v>
      </c>
      <c r="C171" s="40"/>
      <c r="D171" s="41"/>
      <c r="E171" s="43"/>
      <c r="F171" s="41"/>
      <c r="G171" s="42"/>
      <c r="H171" s="7">
        <f t="shared" si="30"/>
        <v>0</v>
      </c>
      <c r="I171" s="43"/>
      <c r="J171" s="41"/>
      <c r="K171" s="41"/>
      <c r="L171" s="41"/>
      <c r="M171" s="41"/>
      <c r="N171" s="41"/>
      <c r="O171" s="7">
        <v>19186</v>
      </c>
      <c r="P171" s="41">
        <v>14761</v>
      </c>
      <c r="Q171" s="41"/>
      <c r="R171" s="41"/>
      <c r="S171" s="41">
        <v>0</v>
      </c>
      <c r="T171" s="7">
        <f t="shared" si="41"/>
        <v>14761</v>
      </c>
      <c r="U171" s="43"/>
      <c r="V171" s="9"/>
      <c r="W171" s="7">
        <v>3854</v>
      </c>
      <c r="X171" s="43"/>
      <c r="Y171" s="9"/>
      <c r="Z171" s="9"/>
      <c r="AA171" s="9"/>
      <c r="AB171" s="9"/>
      <c r="AC171" s="9"/>
      <c r="AD171" s="41"/>
      <c r="AE171" s="9"/>
      <c r="AF171" s="9"/>
      <c r="AG171" s="9"/>
      <c r="AH171" s="9"/>
      <c r="AI171" s="9"/>
      <c r="AJ171" s="7">
        <v>77860</v>
      </c>
      <c r="AK171" s="43"/>
      <c r="AL171" s="7">
        <f t="shared" si="31"/>
        <v>0</v>
      </c>
      <c r="AM171" s="62"/>
      <c r="AN171" s="9"/>
      <c r="AO171" s="41"/>
      <c r="AP171" s="41"/>
      <c r="AQ171" s="9">
        <v>2659</v>
      </c>
      <c r="AR171" s="9">
        <v>70859</v>
      </c>
      <c r="AS171" s="9">
        <v>945</v>
      </c>
      <c r="AT171" s="9">
        <v>4005</v>
      </c>
      <c r="AU171" s="41"/>
      <c r="AV171" s="41"/>
      <c r="AW171" s="7">
        <f t="shared" si="32"/>
        <v>78468</v>
      </c>
      <c r="AX171" s="43"/>
      <c r="AY171" s="41"/>
      <c r="AZ171" s="41"/>
      <c r="BA171" s="41"/>
      <c r="BB171" s="41"/>
      <c r="BC171" s="41"/>
      <c r="BD171" s="41"/>
      <c r="BE171" s="7">
        <f t="shared" si="33"/>
        <v>0</v>
      </c>
      <c r="BF171" s="41">
        <v>0</v>
      </c>
      <c r="BG171" s="41">
        <v>0</v>
      </c>
      <c r="BH171" s="41">
        <v>0</v>
      </c>
      <c r="BI171" s="41"/>
      <c r="BJ171" s="41"/>
      <c r="BK171" s="41"/>
      <c r="BL171" s="41"/>
      <c r="BM171" s="41"/>
      <c r="BN171" s="41">
        <v>17238</v>
      </c>
      <c r="BO171" s="41"/>
      <c r="BP171" s="9"/>
      <c r="BQ171" s="41"/>
      <c r="BR171" s="9"/>
      <c r="BS171" s="9">
        <v>23040</v>
      </c>
      <c r="BT171" s="41"/>
      <c r="BU171" s="7">
        <f t="shared" si="34"/>
        <v>40278</v>
      </c>
      <c r="BV171" s="43"/>
      <c r="BW171" s="41"/>
      <c r="BX171" s="9">
        <v>2340</v>
      </c>
      <c r="BY171" s="41"/>
      <c r="BZ171" s="9">
        <v>0</v>
      </c>
      <c r="CA171" s="41"/>
      <c r="CB171" s="7">
        <f t="shared" si="35"/>
        <v>2340</v>
      </c>
      <c r="CC171" s="43"/>
      <c r="CD171" s="41"/>
      <c r="CE171" s="41"/>
      <c r="CF171" s="41"/>
      <c r="CG171" s="7">
        <f t="shared" si="36"/>
        <v>0</v>
      </c>
      <c r="CH171" s="62"/>
      <c r="CI171" s="9"/>
      <c r="CJ171" s="41"/>
      <c r="CK171" s="41"/>
      <c r="CL171" s="41">
        <v>0</v>
      </c>
      <c r="CM171" s="41">
        <v>0</v>
      </c>
      <c r="CN171" s="9">
        <v>0</v>
      </c>
      <c r="CO171" s="7">
        <f t="shared" si="37"/>
        <v>0</v>
      </c>
      <c r="CP171" s="62"/>
      <c r="CQ171" s="41"/>
      <c r="CR171" s="41">
        <v>0</v>
      </c>
      <c r="CS171" s="7">
        <f t="shared" si="38"/>
        <v>0</v>
      </c>
      <c r="CT171" s="43">
        <v>90</v>
      </c>
      <c r="CU171" s="7">
        <f t="shared" si="39"/>
        <v>90</v>
      </c>
      <c r="CV171" s="10">
        <f t="shared" si="40"/>
        <v>236837</v>
      </c>
      <c r="CW171" s="72"/>
      <c r="CX171" s="72"/>
    </row>
    <row r="172" spans="1:102" x14ac:dyDescent="0.25">
      <c r="A172" s="348"/>
      <c r="B172" s="2" t="s">
        <v>103</v>
      </c>
      <c r="C172" s="40"/>
      <c r="D172" s="41"/>
      <c r="E172" s="43"/>
      <c r="F172" s="41"/>
      <c r="G172" s="42"/>
      <c r="H172" s="7">
        <f t="shared" si="30"/>
        <v>0</v>
      </c>
      <c r="I172" s="43"/>
      <c r="J172" s="41"/>
      <c r="K172" s="41"/>
      <c r="L172" s="41"/>
      <c r="M172" s="41"/>
      <c r="N172" s="41"/>
      <c r="O172" s="7">
        <v>20101</v>
      </c>
      <c r="P172" s="41">
        <v>21481</v>
      </c>
      <c r="Q172" s="41"/>
      <c r="R172" s="41"/>
      <c r="S172" s="41">
        <v>0</v>
      </c>
      <c r="T172" s="7">
        <f t="shared" si="41"/>
        <v>21481</v>
      </c>
      <c r="U172" s="43"/>
      <c r="V172" s="9"/>
      <c r="W172" s="7">
        <v>7397</v>
      </c>
      <c r="X172" s="43"/>
      <c r="Y172" s="9"/>
      <c r="Z172" s="9"/>
      <c r="AA172" s="9"/>
      <c r="AB172" s="9"/>
      <c r="AC172" s="9"/>
      <c r="AD172" s="41"/>
      <c r="AE172" s="9"/>
      <c r="AF172" s="9"/>
      <c r="AG172" s="9"/>
      <c r="AH172" s="9"/>
      <c r="AI172" s="9"/>
      <c r="AJ172" s="7">
        <v>176024</v>
      </c>
      <c r="AK172" s="43"/>
      <c r="AL172" s="7">
        <f t="shared" si="31"/>
        <v>0</v>
      </c>
      <c r="AM172" s="62"/>
      <c r="AN172" s="9"/>
      <c r="AO172" s="41"/>
      <c r="AP172" s="41"/>
      <c r="AQ172" s="9">
        <v>2504</v>
      </c>
      <c r="AR172" s="9">
        <v>67639</v>
      </c>
      <c r="AS172" s="9">
        <v>1260</v>
      </c>
      <c r="AT172" s="9">
        <v>3011</v>
      </c>
      <c r="AU172" s="41"/>
      <c r="AV172" s="41"/>
      <c r="AW172" s="7">
        <f t="shared" si="32"/>
        <v>74414</v>
      </c>
      <c r="AX172" s="43"/>
      <c r="AY172" s="41"/>
      <c r="AZ172" s="41"/>
      <c r="BA172" s="41"/>
      <c r="BB172" s="41"/>
      <c r="BC172" s="41"/>
      <c r="BD172" s="41"/>
      <c r="BE172" s="7">
        <f t="shared" si="33"/>
        <v>0</v>
      </c>
      <c r="BF172" s="41">
        <v>0</v>
      </c>
      <c r="BG172" s="41">
        <v>0</v>
      </c>
      <c r="BH172" s="41">
        <v>0</v>
      </c>
      <c r="BI172" s="41"/>
      <c r="BJ172" s="41"/>
      <c r="BK172" s="41"/>
      <c r="BL172" s="41"/>
      <c r="BM172" s="41"/>
      <c r="BN172" s="41">
        <v>22038</v>
      </c>
      <c r="BO172" s="41"/>
      <c r="BP172" s="9"/>
      <c r="BQ172" s="41"/>
      <c r="BR172" s="9"/>
      <c r="BS172" s="9">
        <v>36336</v>
      </c>
      <c r="BT172" s="41"/>
      <c r="BU172" s="7">
        <f t="shared" si="34"/>
        <v>58374</v>
      </c>
      <c r="BV172" s="43"/>
      <c r="BW172" s="41"/>
      <c r="BX172" s="9">
        <v>2564</v>
      </c>
      <c r="BY172" s="41"/>
      <c r="BZ172" s="9">
        <v>0</v>
      </c>
      <c r="CA172" s="41"/>
      <c r="CB172" s="7">
        <f t="shared" si="35"/>
        <v>2564</v>
      </c>
      <c r="CC172" s="43"/>
      <c r="CD172" s="41"/>
      <c r="CE172" s="41"/>
      <c r="CF172" s="41"/>
      <c r="CG172" s="7">
        <f t="shared" si="36"/>
        <v>0</v>
      </c>
      <c r="CH172" s="62"/>
      <c r="CI172" s="9"/>
      <c r="CJ172" s="41"/>
      <c r="CK172" s="41"/>
      <c r="CL172" s="41">
        <v>0</v>
      </c>
      <c r="CM172" s="41">
        <v>0</v>
      </c>
      <c r="CN172" s="9">
        <v>0</v>
      </c>
      <c r="CO172" s="7">
        <f t="shared" si="37"/>
        <v>0</v>
      </c>
      <c r="CP172" s="62"/>
      <c r="CQ172" s="41"/>
      <c r="CR172" s="41">
        <v>0</v>
      </c>
      <c r="CS172" s="7">
        <f t="shared" si="38"/>
        <v>0</v>
      </c>
      <c r="CT172" s="43">
        <v>119</v>
      </c>
      <c r="CU172" s="7">
        <f t="shared" si="39"/>
        <v>119</v>
      </c>
      <c r="CV172" s="10">
        <f t="shared" si="40"/>
        <v>360474</v>
      </c>
      <c r="CW172" s="72"/>
      <c r="CX172" s="72"/>
    </row>
    <row r="173" spans="1:102" x14ac:dyDescent="0.25">
      <c r="A173" s="348"/>
      <c r="B173" s="2" t="s">
        <v>104</v>
      </c>
      <c r="C173" s="40"/>
      <c r="D173" s="41"/>
      <c r="E173" s="43"/>
      <c r="F173" s="41"/>
      <c r="G173" s="42"/>
      <c r="H173" s="7">
        <f t="shared" si="30"/>
        <v>0</v>
      </c>
      <c r="I173" s="43"/>
      <c r="J173" s="41"/>
      <c r="K173" s="41"/>
      <c r="L173" s="41"/>
      <c r="M173" s="41"/>
      <c r="N173" s="41"/>
      <c r="O173" s="7">
        <v>20462</v>
      </c>
      <c r="P173" s="41">
        <v>14661</v>
      </c>
      <c r="Q173" s="41"/>
      <c r="R173" s="41"/>
      <c r="S173" s="41">
        <v>0</v>
      </c>
      <c r="T173" s="7">
        <f t="shared" si="41"/>
        <v>14661</v>
      </c>
      <c r="U173" s="43"/>
      <c r="V173" s="9"/>
      <c r="W173" s="7">
        <v>8852</v>
      </c>
      <c r="X173" s="43"/>
      <c r="Y173" s="9"/>
      <c r="Z173" s="9"/>
      <c r="AA173" s="9"/>
      <c r="AB173" s="9"/>
      <c r="AC173" s="9"/>
      <c r="AD173" s="41"/>
      <c r="AE173" s="9"/>
      <c r="AF173" s="9"/>
      <c r="AG173" s="9"/>
      <c r="AH173" s="9"/>
      <c r="AI173" s="9"/>
      <c r="AJ173" s="7">
        <v>206778</v>
      </c>
      <c r="AK173" s="43"/>
      <c r="AL173" s="7">
        <f t="shared" si="31"/>
        <v>0</v>
      </c>
      <c r="AM173" s="62"/>
      <c r="AN173" s="9"/>
      <c r="AO173" s="41"/>
      <c r="AP173" s="41"/>
      <c r="AQ173" s="9">
        <v>3317</v>
      </c>
      <c r="AR173" s="9">
        <v>77922</v>
      </c>
      <c r="AS173" s="9">
        <v>1935</v>
      </c>
      <c r="AT173" s="9">
        <v>3877</v>
      </c>
      <c r="AU173" s="41"/>
      <c r="AV173" s="41"/>
      <c r="AW173" s="7">
        <f t="shared" si="32"/>
        <v>87051</v>
      </c>
      <c r="AX173" s="43"/>
      <c r="AY173" s="41"/>
      <c r="AZ173" s="41"/>
      <c r="BA173" s="41"/>
      <c r="BB173" s="41"/>
      <c r="BC173" s="41"/>
      <c r="BD173" s="41"/>
      <c r="BE173" s="7">
        <f t="shared" si="33"/>
        <v>0</v>
      </c>
      <c r="BF173" s="41">
        <v>0</v>
      </c>
      <c r="BG173" s="41">
        <v>0</v>
      </c>
      <c r="BH173" s="41">
        <v>0</v>
      </c>
      <c r="BI173" s="41"/>
      <c r="BJ173" s="41"/>
      <c r="BK173" s="41"/>
      <c r="BL173" s="41"/>
      <c r="BM173" s="41"/>
      <c r="BN173" s="41">
        <v>35462</v>
      </c>
      <c r="BO173" s="41"/>
      <c r="BP173" s="9"/>
      <c r="BQ173" s="41"/>
      <c r="BR173" s="9"/>
      <c r="BS173" s="9">
        <v>25082</v>
      </c>
      <c r="BT173" s="41"/>
      <c r="BU173" s="7">
        <f t="shared" si="34"/>
        <v>60544</v>
      </c>
      <c r="BV173" s="43"/>
      <c r="BW173" s="41"/>
      <c r="BX173" s="9">
        <v>419</v>
      </c>
      <c r="BY173" s="41"/>
      <c r="BZ173" s="9">
        <v>0</v>
      </c>
      <c r="CA173" s="41"/>
      <c r="CB173" s="7">
        <f t="shared" si="35"/>
        <v>419</v>
      </c>
      <c r="CC173" s="43"/>
      <c r="CD173" s="41"/>
      <c r="CE173" s="41"/>
      <c r="CF173" s="41"/>
      <c r="CG173" s="7">
        <f t="shared" si="36"/>
        <v>0</v>
      </c>
      <c r="CH173" s="62"/>
      <c r="CI173" s="9"/>
      <c r="CJ173" s="41"/>
      <c r="CK173" s="41"/>
      <c r="CL173" s="41">
        <v>0</v>
      </c>
      <c r="CM173" s="41">
        <v>0</v>
      </c>
      <c r="CN173" s="9">
        <v>0</v>
      </c>
      <c r="CO173" s="7">
        <f t="shared" si="37"/>
        <v>0</v>
      </c>
      <c r="CP173" s="62"/>
      <c r="CQ173" s="41"/>
      <c r="CR173" s="41">
        <v>0</v>
      </c>
      <c r="CS173" s="7">
        <f t="shared" si="38"/>
        <v>0</v>
      </c>
      <c r="CT173" s="43">
        <v>68</v>
      </c>
      <c r="CU173" s="7">
        <f t="shared" si="39"/>
        <v>68</v>
      </c>
      <c r="CV173" s="10">
        <f t="shared" si="40"/>
        <v>398835</v>
      </c>
      <c r="CW173" s="72"/>
      <c r="CX173" s="72"/>
    </row>
    <row r="174" spans="1:102" x14ac:dyDescent="0.25">
      <c r="A174" s="348"/>
      <c r="B174" s="2" t="s">
        <v>105</v>
      </c>
      <c r="C174" s="40"/>
      <c r="D174" s="41"/>
      <c r="E174" s="43"/>
      <c r="F174" s="41"/>
      <c r="G174" s="42"/>
      <c r="H174" s="7">
        <f t="shared" si="30"/>
        <v>0</v>
      </c>
      <c r="I174" s="43"/>
      <c r="J174" s="41"/>
      <c r="K174" s="41"/>
      <c r="L174" s="41"/>
      <c r="M174" s="41"/>
      <c r="N174" s="41"/>
      <c r="O174" s="7">
        <v>11577</v>
      </c>
      <c r="P174" s="41">
        <v>8836</v>
      </c>
      <c r="Q174" s="41"/>
      <c r="R174" s="41"/>
      <c r="S174" s="41">
        <v>0</v>
      </c>
      <c r="T174" s="7">
        <f t="shared" si="41"/>
        <v>8836</v>
      </c>
      <c r="U174" s="43"/>
      <c r="V174" s="9"/>
      <c r="W174" s="7">
        <v>6808</v>
      </c>
      <c r="X174" s="43"/>
      <c r="Y174" s="9"/>
      <c r="Z174" s="9"/>
      <c r="AA174" s="9"/>
      <c r="AB174" s="9"/>
      <c r="AC174" s="9"/>
      <c r="AD174" s="41"/>
      <c r="AE174" s="9"/>
      <c r="AF174" s="9"/>
      <c r="AG174" s="9"/>
      <c r="AH174" s="9"/>
      <c r="AI174" s="9"/>
      <c r="AJ174" s="7">
        <v>205335</v>
      </c>
      <c r="AK174" s="43"/>
      <c r="AL174" s="7">
        <f t="shared" si="31"/>
        <v>0</v>
      </c>
      <c r="AM174" s="62"/>
      <c r="AN174" s="9"/>
      <c r="AO174" s="41"/>
      <c r="AP174" s="41"/>
      <c r="AQ174" s="9">
        <v>2477</v>
      </c>
      <c r="AR174" s="9">
        <v>78677</v>
      </c>
      <c r="AS174" s="9">
        <v>1215</v>
      </c>
      <c r="AT174" s="9">
        <v>2972</v>
      </c>
      <c r="AU174" s="41"/>
      <c r="AV174" s="41"/>
      <c r="AW174" s="7">
        <f t="shared" si="32"/>
        <v>85341</v>
      </c>
      <c r="AX174" s="43"/>
      <c r="AY174" s="41"/>
      <c r="AZ174" s="41"/>
      <c r="BA174" s="41"/>
      <c r="BB174" s="41"/>
      <c r="BC174" s="41"/>
      <c r="BD174" s="41"/>
      <c r="BE174" s="7">
        <f t="shared" si="33"/>
        <v>0</v>
      </c>
      <c r="BF174" s="41">
        <v>0</v>
      </c>
      <c r="BG174" s="41">
        <v>0</v>
      </c>
      <c r="BH174" s="41">
        <v>0</v>
      </c>
      <c r="BI174" s="41"/>
      <c r="BJ174" s="41"/>
      <c r="BK174" s="41"/>
      <c r="BL174" s="41"/>
      <c r="BM174" s="41"/>
      <c r="BN174" s="41">
        <v>30269</v>
      </c>
      <c r="BO174" s="41"/>
      <c r="BP174" s="9"/>
      <c r="BQ174" s="41"/>
      <c r="BR174" s="9"/>
      <c r="BS174" s="9">
        <v>33827</v>
      </c>
      <c r="BT174" s="41"/>
      <c r="BU174" s="7">
        <f t="shared" si="34"/>
        <v>64096</v>
      </c>
      <c r="BV174" s="43"/>
      <c r="BW174" s="41"/>
      <c r="BX174" s="9">
        <v>216</v>
      </c>
      <c r="BY174" s="41"/>
      <c r="BZ174" s="9">
        <v>0</v>
      </c>
      <c r="CA174" s="41"/>
      <c r="CB174" s="7">
        <f t="shared" si="35"/>
        <v>216</v>
      </c>
      <c r="CC174" s="43"/>
      <c r="CD174" s="41"/>
      <c r="CE174" s="41"/>
      <c r="CF174" s="41"/>
      <c r="CG174" s="7">
        <f t="shared" si="36"/>
        <v>0</v>
      </c>
      <c r="CH174" s="62"/>
      <c r="CI174" s="9"/>
      <c r="CJ174" s="41"/>
      <c r="CK174" s="41"/>
      <c r="CL174" s="41">
        <v>0</v>
      </c>
      <c r="CM174" s="41">
        <v>0</v>
      </c>
      <c r="CN174" s="9">
        <v>0</v>
      </c>
      <c r="CO174" s="7">
        <f t="shared" si="37"/>
        <v>0</v>
      </c>
      <c r="CP174" s="62"/>
      <c r="CQ174" s="41"/>
      <c r="CR174" s="41">
        <v>0</v>
      </c>
      <c r="CS174" s="7">
        <f t="shared" si="38"/>
        <v>0</v>
      </c>
      <c r="CT174" s="43">
        <v>90</v>
      </c>
      <c r="CU174" s="7">
        <f t="shared" si="39"/>
        <v>90</v>
      </c>
      <c r="CV174" s="10">
        <f t="shared" si="40"/>
        <v>382299</v>
      </c>
      <c r="CW174" s="72"/>
      <c r="CX174" s="72"/>
    </row>
    <row r="175" spans="1:102" x14ac:dyDescent="0.25">
      <c r="A175" s="348"/>
      <c r="B175" s="2" t="s">
        <v>106</v>
      </c>
      <c r="C175" s="40"/>
      <c r="D175" s="41"/>
      <c r="E175" s="43"/>
      <c r="F175" s="41"/>
      <c r="G175" s="42"/>
      <c r="H175" s="7">
        <f t="shared" si="30"/>
        <v>0</v>
      </c>
      <c r="I175" s="43"/>
      <c r="J175" s="41"/>
      <c r="K175" s="41"/>
      <c r="L175" s="41"/>
      <c r="M175" s="41"/>
      <c r="N175" s="41"/>
      <c r="O175" s="7">
        <v>15029</v>
      </c>
      <c r="P175" s="41">
        <v>14755</v>
      </c>
      <c r="Q175" s="41"/>
      <c r="R175" s="41"/>
      <c r="S175" s="41">
        <v>0</v>
      </c>
      <c r="T175" s="7">
        <f t="shared" si="41"/>
        <v>14755</v>
      </c>
      <c r="U175" s="43"/>
      <c r="V175" s="9"/>
      <c r="W175" s="7">
        <v>6298</v>
      </c>
      <c r="X175" s="43"/>
      <c r="Y175" s="9"/>
      <c r="Z175" s="9"/>
      <c r="AA175" s="9"/>
      <c r="AB175" s="9"/>
      <c r="AC175" s="9"/>
      <c r="AD175" s="41"/>
      <c r="AE175" s="9"/>
      <c r="AF175" s="9"/>
      <c r="AG175" s="9"/>
      <c r="AH175" s="9"/>
      <c r="AI175" s="9"/>
      <c r="AJ175" s="7">
        <v>198934</v>
      </c>
      <c r="AK175" s="43"/>
      <c r="AL175" s="7">
        <f t="shared" si="31"/>
        <v>0</v>
      </c>
      <c r="AM175" s="62"/>
      <c r="AN175" s="9"/>
      <c r="AO175" s="41"/>
      <c r="AP175" s="41"/>
      <c r="AQ175" s="9">
        <v>2588</v>
      </c>
      <c r="AR175" s="9">
        <v>70489</v>
      </c>
      <c r="AS175" s="9">
        <v>1215</v>
      </c>
      <c r="AT175" s="9">
        <v>3381</v>
      </c>
      <c r="AU175" s="41"/>
      <c r="AV175" s="41"/>
      <c r="AW175" s="7">
        <f t="shared" si="32"/>
        <v>77673</v>
      </c>
      <c r="AX175" s="43"/>
      <c r="AY175" s="41"/>
      <c r="AZ175" s="41"/>
      <c r="BA175" s="41"/>
      <c r="BB175" s="41"/>
      <c r="BC175" s="41"/>
      <c r="BD175" s="41"/>
      <c r="BE175" s="7">
        <f t="shared" si="33"/>
        <v>0</v>
      </c>
      <c r="BF175" s="41">
        <v>0</v>
      </c>
      <c r="BG175" s="41">
        <v>0</v>
      </c>
      <c r="BH175" s="41">
        <v>0</v>
      </c>
      <c r="BI175" s="41"/>
      <c r="BJ175" s="41"/>
      <c r="BK175" s="41"/>
      <c r="BL175" s="41"/>
      <c r="BM175" s="41"/>
      <c r="BN175" s="41">
        <v>30927</v>
      </c>
      <c r="BO175" s="41"/>
      <c r="BP175" s="9"/>
      <c r="BQ175" s="41"/>
      <c r="BR175" s="9"/>
      <c r="BS175" s="9">
        <v>37610</v>
      </c>
      <c r="BT175" s="41"/>
      <c r="BU175" s="7">
        <f t="shared" si="34"/>
        <v>68537</v>
      </c>
      <c r="BV175" s="43"/>
      <c r="BW175" s="41"/>
      <c r="BX175" s="9">
        <v>384</v>
      </c>
      <c r="BY175" s="41"/>
      <c r="BZ175" s="9">
        <v>0</v>
      </c>
      <c r="CA175" s="41"/>
      <c r="CB175" s="7">
        <f t="shared" si="35"/>
        <v>384</v>
      </c>
      <c r="CC175" s="43"/>
      <c r="CD175" s="41"/>
      <c r="CE175" s="41"/>
      <c r="CF175" s="41"/>
      <c r="CG175" s="7">
        <f t="shared" si="36"/>
        <v>0</v>
      </c>
      <c r="CH175" s="62"/>
      <c r="CI175" s="9"/>
      <c r="CJ175" s="41"/>
      <c r="CK175" s="41"/>
      <c r="CL175" s="41">
        <v>0</v>
      </c>
      <c r="CM175" s="41">
        <v>0</v>
      </c>
      <c r="CN175" s="9">
        <v>0</v>
      </c>
      <c r="CO175" s="7">
        <f t="shared" si="37"/>
        <v>0</v>
      </c>
      <c r="CP175" s="62"/>
      <c r="CQ175" s="41"/>
      <c r="CR175" s="41">
        <v>0</v>
      </c>
      <c r="CS175" s="7">
        <f t="shared" si="38"/>
        <v>0</v>
      </c>
      <c r="CT175" s="43">
        <v>455</v>
      </c>
      <c r="CU175" s="7">
        <f t="shared" si="39"/>
        <v>455</v>
      </c>
      <c r="CV175" s="10">
        <f t="shared" si="40"/>
        <v>382065</v>
      </c>
      <c r="CW175" s="72"/>
      <c r="CX175" s="72"/>
    </row>
    <row r="176" spans="1:102" x14ac:dyDescent="0.25">
      <c r="A176" s="348"/>
      <c r="B176" s="2" t="s">
        <v>107</v>
      </c>
      <c r="C176" s="40"/>
      <c r="D176" s="41"/>
      <c r="E176" s="43"/>
      <c r="F176" s="41"/>
      <c r="G176" s="42"/>
      <c r="H176" s="7">
        <f t="shared" si="30"/>
        <v>0</v>
      </c>
      <c r="I176" s="43"/>
      <c r="J176" s="41"/>
      <c r="K176" s="41"/>
      <c r="L176" s="41"/>
      <c r="M176" s="41"/>
      <c r="N176" s="41"/>
      <c r="O176" s="7">
        <v>19369</v>
      </c>
      <c r="P176" s="41">
        <v>16090</v>
      </c>
      <c r="Q176" s="41"/>
      <c r="R176" s="41"/>
      <c r="S176" s="41">
        <v>0</v>
      </c>
      <c r="T176" s="7">
        <f t="shared" si="41"/>
        <v>16090</v>
      </c>
      <c r="U176" s="43"/>
      <c r="V176" s="9"/>
      <c r="W176" s="7">
        <v>4686</v>
      </c>
      <c r="X176" s="43"/>
      <c r="Y176" s="9"/>
      <c r="Z176" s="9"/>
      <c r="AA176" s="9"/>
      <c r="AB176" s="9"/>
      <c r="AC176" s="9"/>
      <c r="AD176" s="41"/>
      <c r="AE176" s="9"/>
      <c r="AF176" s="9"/>
      <c r="AG176" s="9"/>
      <c r="AH176" s="9"/>
      <c r="AI176" s="9"/>
      <c r="AJ176" s="7">
        <v>206252</v>
      </c>
      <c r="AK176" s="43"/>
      <c r="AL176" s="7">
        <f t="shared" si="31"/>
        <v>0</v>
      </c>
      <c r="AM176" s="62"/>
      <c r="AN176" s="9"/>
      <c r="AO176" s="41"/>
      <c r="AP176" s="41"/>
      <c r="AQ176" s="9">
        <v>1936</v>
      </c>
      <c r="AR176" s="9">
        <v>78377</v>
      </c>
      <c r="AS176" s="9">
        <v>945</v>
      </c>
      <c r="AT176" s="9">
        <v>3606</v>
      </c>
      <c r="AU176" s="41"/>
      <c r="AV176" s="41"/>
      <c r="AW176" s="7">
        <f t="shared" si="32"/>
        <v>84864</v>
      </c>
      <c r="AX176" s="43"/>
      <c r="AY176" s="41"/>
      <c r="AZ176" s="41"/>
      <c r="BA176" s="41"/>
      <c r="BB176" s="41"/>
      <c r="BC176" s="41"/>
      <c r="BD176" s="41"/>
      <c r="BE176" s="7">
        <f t="shared" si="33"/>
        <v>0</v>
      </c>
      <c r="BF176" s="41">
        <v>0</v>
      </c>
      <c r="BG176" s="41">
        <v>0</v>
      </c>
      <c r="BH176" s="41">
        <v>0</v>
      </c>
      <c r="BI176" s="41"/>
      <c r="BJ176" s="41"/>
      <c r="BK176" s="41"/>
      <c r="BL176" s="41"/>
      <c r="BM176" s="41"/>
      <c r="BN176" s="41">
        <v>32071</v>
      </c>
      <c r="BO176" s="41"/>
      <c r="BP176" s="9"/>
      <c r="BQ176" s="41"/>
      <c r="BR176" s="9"/>
      <c r="BS176" s="9">
        <v>24190</v>
      </c>
      <c r="BT176" s="41"/>
      <c r="BU176" s="7">
        <f t="shared" si="34"/>
        <v>56261</v>
      </c>
      <c r="BV176" s="43"/>
      <c r="BW176" s="41"/>
      <c r="BX176" s="9">
        <v>96</v>
      </c>
      <c r="BY176" s="41"/>
      <c r="BZ176" s="9">
        <v>0</v>
      </c>
      <c r="CA176" s="41"/>
      <c r="CB176" s="7">
        <f t="shared" si="35"/>
        <v>96</v>
      </c>
      <c r="CC176" s="43"/>
      <c r="CD176" s="41"/>
      <c r="CE176" s="41"/>
      <c r="CF176" s="41"/>
      <c r="CG176" s="7">
        <f t="shared" si="36"/>
        <v>0</v>
      </c>
      <c r="CH176" s="62"/>
      <c r="CI176" s="9"/>
      <c r="CJ176" s="41"/>
      <c r="CK176" s="41"/>
      <c r="CL176" s="41">
        <v>0</v>
      </c>
      <c r="CM176" s="41">
        <v>0</v>
      </c>
      <c r="CN176" s="9">
        <v>0</v>
      </c>
      <c r="CO176" s="7">
        <f t="shared" si="37"/>
        <v>0</v>
      </c>
      <c r="CP176" s="62"/>
      <c r="CQ176" s="41"/>
      <c r="CR176" s="41">
        <v>0</v>
      </c>
      <c r="CS176" s="7">
        <f t="shared" si="38"/>
        <v>0</v>
      </c>
      <c r="CT176" s="43">
        <v>195</v>
      </c>
      <c r="CU176" s="7">
        <f t="shared" si="39"/>
        <v>195</v>
      </c>
      <c r="CV176" s="10">
        <f t="shared" si="40"/>
        <v>387813</v>
      </c>
      <c r="CW176" s="72"/>
      <c r="CX176" s="72"/>
    </row>
    <row r="177" spans="1:102" x14ac:dyDescent="0.25">
      <c r="A177" s="348"/>
      <c r="B177" s="2" t="s">
        <v>108</v>
      </c>
      <c r="C177" s="40"/>
      <c r="D177" s="41"/>
      <c r="E177" s="43"/>
      <c r="F177" s="41"/>
      <c r="G177" s="42"/>
      <c r="H177" s="7">
        <f t="shared" si="30"/>
        <v>0</v>
      </c>
      <c r="I177" s="43"/>
      <c r="J177" s="41"/>
      <c r="K177" s="41"/>
      <c r="L177" s="41"/>
      <c r="M177" s="41"/>
      <c r="N177" s="41"/>
      <c r="O177" s="7">
        <v>16674</v>
      </c>
      <c r="P177" s="41">
        <v>14804</v>
      </c>
      <c r="Q177" s="41"/>
      <c r="R177" s="41"/>
      <c r="S177" s="41">
        <v>0</v>
      </c>
      <c r="T177" s="7">
        <f t="shared" si="41"/>
        <v>14804</v>
      </c>
      <c r="U177" s="43"/>
      <c r="V177" s="9"/>
      <c r="W177" s="7">
        <v>4153</v>
      </c>
      <c r="X177" s="43"/>
      <c r="Y177" s="9"/>
      <c r="Z177" s="9"/>
      <c r="AA177" s="9"/>
      <c r="AB177" s="9"/>
      <c r="AC177" s="9"/>
      <c r="AD177" s="41"/>
      <c r="AE177" s="9"/>
      <c r="AF177" s="9"/>
      <c r="AG177" s="9"/>
      <c r="AH177" s="9"/>
      <c r="AI177" s="9"/>
      <c r="AJ177" s="7">
        <v>202223</v>
      </c>
      <c r="AK177" s="43"/>
      <c r="AL177" s="7">
        <f t="shared" si="31"/>
        <v>0</v>
      </c>
      <c r="AM177" s="62"/>
      <c r="AN177" s="9"/>
      <c r="AO177" s="41"/>
      <c r="AP177" s="41"/>
      <c r="AQ177" s="9">
        <v>2491</v>
      </c>
      <c r="AR177" s="9">
        <v>70761</v>
      </c>
      <c r="AS177" s="9">
        <v>900</v>
      </c>
      <c r="AT177" s="9">
        <v>3405</v>
      </c>
      <c r="AU177" s="41"/>
      <c r="AV177" s="41"/>
      <c r="AW177" s="7">
        <f t="shared" si="32"/>
        <v>77557</v>
      </c>
      <c r="AX177" s="43"/>
      <c r="AY177" s="41"/>
      <c r="AZ177" s="41"/>
      <c r="BA177" s="41"/>
      <c r="BB177" s="41"/>
      <c r="BC177" s="41"/>
      <c r="BD177" s="41"/>
      <c r="BE177" s="7">
        <f t="shared" si="33"/>
        <v>0</v>
      </c>
      <c r="BF177" s="41">
        <v>0</v>
      </c>
      <c r="BG177" s="41">
        <v>0</v>
      </c>
      <c r="BH177" s="41">
        <v>0</v>
      </c>
      <c r="BI177" s="41"/>
      <c r="BJ177" s="41"/>
      <c r="BK177" s="41"/>
      <c r="BL177" s="41"/>
      <c r="BM177" s="41"/>
      <c r="BN177" s="41">
        <v>33448</v>
      </c>
      <c r="BO177" s="41"/>
      <c r="BP177" s="9"/>
      <c r="BQ177" s="41"/>
      <c r="BR177" s="9"/>
      <c r="BS177" s="9">
        <v>28322</v>
      </c>
      <c r="BT177" s="41"/>
      <c r="BU177" s="7">
        <f t="shared" si="34"/>
        <v>61770</v>
      </c>
      <c r="BV177" s="43"/>
      <c r="BW177" s="41"/>
      <c r="BX177" s="9">
        <v>23</v>
      </c>
      <c r="BY177" s="41"/>
      <c r="BZ177" s="9">
        <v>0</v>
      </c>
      <c r="CA177" s="41"/>
      <c r="CB177" s="7">
        <f t="shared" si="35"/>
        <v>23</v>
      </c>
      <c r="CC177" s="43"/>
      <c r="CD177" s="41"/>
      <c r="CE177" s="41"/>
      <c r="CF177" s="41"/>
      <c r="CG177" s="7">
        <f t="shared" si="36"/>
        <v>0</v>
      </c>
      <c r="CH177" s="62"/>
      <c r="CI177" s="9"/>
      <c r="CJ177" s="41"/>
      <c r="CK177" s="41"/>
      <c r="CL177" s="41">
        <v>0</v>
      </c>
      <c r="CM177" s="41">
        <v>0</v>
      </c>
      <c r="CN177" s="9">
        <v>0</v>
      </c>
      <c r="CO177" s="7">
        <f t="shared" si="37"/>
        <v>0</v>
      </c>
      <c r="CP177" s="62"/>
      <c r="CQ177" s="41"/>
      <c r="CR177" s="41">
        <v>0</v>
      </c>
      <c r="CS177" s="7">
        <f t="shared" si="38"/>
        <v>0</v>
      </c>
      <c r="CT177" s="43">
        <v>2981</v>
      </c>
      <c r="CU177" s="7">
        <f t="shared" si="39"/>
        <v>2981</v>
      </c>
      <c r="CV177" s="10">
        <f t="shared" si="40"/>
        <v>380185</v>
      </c>
      <c r="CW177" s="72"/>
      <c r="CX177" s="72"/>
    </row>
    <row r="178" spans="1:102" x14ac:dyDescent="0.25">
      <c r="A178" s="348"/>
      <c r="B178" s="2" t="s">
        <v>109</v>
      </c>
      <c r="C178" s="40"/>
      <c r="D178" s="41"/>
      <c r="E178" s="43"/>
      <c r="F178" s="41"/>
      <c r="G178" s="42"/>
      <c r="H178" s="7">
        <f t="shared" si="30"/>
        <v>0</v>
      </c>
      <c r="I178" s="43"/>
      <c r="J178" s="41"/>
      <c r="K178" s="41"/>
      <c r="L178" s="41"/>
      <c r="M178" s="41"/>
      <c r="N178" s="41"/>
      <c r="O178" s="7">
        <v>17448</v>
      </c>
      <c r="P178" s="41">
        <v>20917</v>
      </c>
      <c r="Q178" s="41"/>
      <c r="R178" s="41"/>
      <c r="S178" s="41">
        <v>0</v>
      </c>
      <c r="T178" s="7">
        <f t="shared" si="41"/>
        <v>20917</v>
      </c>
      <c r="U178" s="43"/>
      <c r="V178" s="9"/>
      <c r="W178" s="7">
        <v>4119</v>
      </c>
      <c r="X178" s="43"/>
      <c r="Y178" s="9"/>
      <c r="Z178" s="9"/>
      <c r="AA178" s="9"/>
      <c r="AB178" s="9"/>
      <c r="AC178" s="9"/>
      <c r="AD178" s="41"/>
      <c r="AE178" s="9"/>
      <c r="AF178" s="9"/>
      <c r="AG178" s="9"/>
      <c r="AH178" s="9"/>
      <c r="AI178" s="9"/>
      <c r="AJ178" s="7">
        <v>173362</v>
      </c>
      <c r="AK178" s="43"/>
      <c r="AL178" s="7">
        <f t="shared" si="31"/>
        <v>0</v>
      </c>
      <c r="AM178" s="62"/>
      <c r="AN178" s="9"/>
      <c r="AO178" s="41"/>
      <c r="AP178" s="41"/>
      <c r="AQ178" s="9">
        <v>2296</v>
      </c>
      <c r="AR178" s="9">
        <v>70050</v>
      </c>
      <c r="AS178" s="9">
        <v>2790</v>
      </c>
      <c r="AT178" s="9">
        <v>3595</v>
      </c>
      <c r="AU178" s="41"/>
      <c r="AV178" s="41"/>
      <c r="AW178" s="7">
        <f t="shared" si="32"/>
        <v>78731</v>
      </c>
      <c r="AX178" s="43"/>
      <c r="AY178" s="41"/>
      <c r="AZ178" s="41"/>
      <c r="BA178" s="41"/>
      <c r="BB178" s="41"/>
      <c r="BC178" s="41"/>
      <c r="BD178" s="41"/>
      <c r="BE178" s="7">
        <f t="shared" si="33"/>
        <v>0</v>
      </c>
      <c r="BF178" s="41">
        <v>0</v>
      </c>
      <c r="BG178" s="41">
        <v>0</v>
      </c>
      <c r="BH178" s="41">
        <v>0</v>
      </c>
      <c r="BI178" s="41"/>
      <c r="BJ178" s="41"/>
      <c r="BK178" s="41"/>
      <c r="BL178" s="41"/>
      <c r="BM178" s="41"/>
      <c r="BN178" s="41">
        <v>37216</v>
      </c>
      <c r="BO178" s="41"/>
      <c r="BP178" s="9"/>
      <c r="BQ178" s="41"/>
      <c r="BR178" s="9"/>
      <c r="BS178" s="9">
        <v>35877</v>
      </c>
      <c r="BT178" s="41"/>
      <c r="BU178" s="7">
        <f t="shared" si="34"/>
        <v>73093</v>
      </c>
      <c r="BV178" s="43"/>
      <c r="BW178" s="41"/>
      <c r="BX178" s="9">
        <v>285</v>
      </c>
      <c r="BY178" s="41"/>
      <c r="BZ178" s="9">
        <v>0</v>
      </c>
      <c r="CA178" s="41"/>
      <c r="CB178" s="7">
        <f t="shared" si="35"/>
        <v>285</v>
      </c>
      <c r="CC178" s="43"/>
      <c r="CD178" s="41"/>
      <c r="CE178" s="41"/>
      <c r="CF178" s="41"/>
      <c r="CG178" s="7">
        <f t="shared" si="36"/>
        <v>0</v>
      </c>
      <c r="CH178" s="62"/>
      <c r="CI178" s="9"/>
      <c r="CJ178" s="41"/>
      <c r="CK178" s="41"/>
      <c r="CL178" s="41">
        <v>0</v>
      </c>
      <c r="CM178" s="41">
        <v>0</v>
      </c>
      <c r="CN178" s="9">
        <v>0</v>
      </c>
      <c r="CO178" s="7">
        <f t="shared" si="37"/>
        <v>0</v>
      </c>
      <c r="CP178" s="62"/>
      <c r="CQ178" s="41"/>
      <c r="CR178" s="41">
        <v>0</v>
      </c>
      <c r="CS178" s="7">
        <f t="shared" si="38"/>
        <v>0</v>
      </c>
      <c r="CT178" s="43">
        <v>465</v>
      </c>
      <c r="CU178" s="7">
        <f t="shared" si="39"/>
        <v>465</v>
      </c>
      <c r="CV178" s="10">
        <f t="shared" si="40"/>
        <v>368420</v>
      </c>
      <c r="CW178" s="72"/>
      <c r="CX178" s="72"/>
    </row>
    <row r="179" spans="1:102" x14ac:dyDescent="0.25">
      <c r="A179" s="348"/>
      <c r="B179" s="2" t="s">
        <v>110</v>
      </c>
      <c r="C179" s="40"/>
      <c r="D179" s="41"/>
      <c r="E179" s="43"/>
      <c r="F179" s="41"/>
      <c r="G179" s="42"/>
      <c r="H179" s="7">
        <f t="shared" si="30"/>
        <v>0</v>
      </c>
      <c r="I179" s="43"/>
      <c r="J179" s="41"/>
      <c r="K179" s="41"/>
      <c r="L179" s="41"/>
      <c r="M179" s="41"/>
      <c r="N179" s="41"/>
      <c r="O179" s="7">
        <v>22243</v>
      </c>
      <c r="P179" s="41">
        <v>10918</v>
      </c>
      <c r="Q179" s="41"/>
      <c r="R179" s="41"/>
      <c r="S179" s="41">
        <v>0</v>
      </c>
      <c r="T179" s="7">
        <f t="shared" si="41"/>
        <v>10918</v>
      </c>
      <c r="U179" s="43"/>
      <c r="V179" s="9"/>
      <c r="W179" s="7">
        <v>4364</v>
      </c>
      <c r="X179" s="43"/>
      <c r="Y179" s="9"/>
      <c r="Z179" s="9"/>
      <c r="AA179" s="9"/>
      <c r="AB179" s="9"/>
      <c r="AC179" s="9"/>
      <c r="AD179" s="41"/>
      <c r="AE179" s="9"/>
      <c r="AF179" s="9"/>
      <c r="AG179" s="9"/>
      <c r="AH179" s="9"/>
      <c r="AI179" s="9"/>
      <c r="AJ179" s="7">
        <v>148294</v>
      </c>
      <c r="AK179" s="43"/>
      <c r="AL179" s="7">
        <f t="shared" si="31"/>
        <v>0</v>
      </c>
      <c r="AM179" s="62"/>
      <c r="AN179" s="9"/>
      <c r="AO179" s="41"/>
      <c r="AP179" s="41"/>
      <c r="AQ179" s="9">
        <v>2308</v>
      </c>
      <c r="AR179" s="9">
        <v>75495</v>
      </c>
      <c r="AS179" s="9">
        <v>945</v>
      </c>
      <c r="AT179" s="9">
        <v>2804</v>
      </c>
      <c r="AU179" s="41"/>
      <c r="AV179" s="41"/>
      <c r="AW179" s="7">
        <f t="shared" si="32"/>
        <v>81552</v>
      </c>
      <c r="AX179" s="43"/>
      <c r="AY179" s="41"/>
      <c r="AZ179" s="41"/>
      <c r="BA179" s="41"/>
      <c r="BB179" s="41"/>
      <c r="BC179" s="41"/>
      <c r="BD179" s="41"/>
      <c r="BE179" s="7">
        <f t="shared" si="33"/>
        <v>0</v>
      </c>
      <c r="BF179" s="41">
        <v>0</v>
      </c>
      <c r="BG179" s="41">
        <v>0</v>
      </c>
      <c r="BH179" s="41">
        <v>0</v>
      </c>
      <c r="BI179" s="41"/>
      <c r="BJ179" s="41"/>
      <c r="BK179" s="41"/>
      <c r="BL179" s="41"/>
      <c r="BM179" s="41"/>
      <c r="BN179" s="41">
        <v>35751</v>
      </c>
      <c r="BO179" s="41"/>
      <c r="BP179" s="9"/>
      <c r="BQ179" s="41"/>
      <c r="BR179" s="9"/>
      <c r="BS179" s="9">
        <v>37743</v>
      </c>
      <c r="BT179" s="41"/>
      <c r="BU179" s="7">
        <f t="shared" si="34"/>
        <v>73494</v>
      </c>
      <c r="BV179" s="43"/>
      <c r="BW179" s="41"/>
      <c r="BX179" s="9">
        <v>358</v>
      </c>
      <c r="BY179" s="41"/>
      <c r="BZ179" s="9">
        <v>0</v>
      </c>
      <c r="CA179" s="41"/>
      <c r="CB179" s="7">
        <f t="shared" si="35"/>
        <v>358</v>
      </c>
      <c r="CC179" s="43"/>
      <c r="CD179" s="41"/>
      <c r="CE179" s="41"/>
      <c r="CF179" s="41"/>
      <c r="CG179" s="7">
        <f t="shared" si="36"/>
        <v>0</v>
      </c>
      <c r="CH179" s="62"/>
      <c r="CI179" s="9"/>
      <c r="CJ179" s="41"/>
      <c r="CK179" s="41"/>
      <c r="CL179" s="41">
        <v>0</v>
      </c>
      <c r="CM179" s="41">
        <v>0</v>
      </c>
      <c r="CN179" s="9">
        <v>0</v>
      </c>
      <c r="CO179" s="7">
        <f t="shared" si="37"/>
        <v>0</v>
      </c>
      <c r="CP179" s="62"/>
      <c r="CQ179" s="41"/>
      <c r="CR179" s="41">
        <v>0</v>
      </c>
      <c r="CS179" s="7">
        <f t="shared" si="38"/>
        <v>0</v>
      </c>
      <c r="CT179" s="43">
        <v>43</v>
      </c>
      <c r="CU179" s="7">
        <f t="shared" si="39"/>
        <v>43</v>
      </c>
      <c r="CV179" s="10">
        <f t="shared" si="40"/>
        <v>341266</v>
      </c>
      <c r="CW179" s="72"/>
      <c r="CX179" s="72"/>
    </row>
    <row r="180" spans="1:102" x14ac:dyDescent="0.25">
      <c r="A180" s="348"/>
      <c r="B180" s="2" t="s">
        <v>111</v>
      </c>
      <c r="C180" s="40"/>
      <c r="D180" s="41"/>
      <c r="E180" s="43"/>
      <c r="F180" s="41"/>
      <c r="G180" s="42"/>
      <c r="H180" s="7">
        <f t="shared" si="30"/>
        <v>0</v>
      </c>
      <c r="I180" s="43"/>
      <c r="J180" s="41"/>
      <c r="K180" s="41"/>
      <c r="L180" s="41"/>
      <c r="M180" s="41"/>
      <c r="N180" s="41"/>
      <c r="O180" s="7">
        <v>17846</v>
      </c>
      <c r="P180" s="41">
        <v>15562</v>
      </c>
      <c r="Q180" s="41"/>
      <c r="R180" s="41"/>
      <c r="S180" s="41">
        <v>0</v>
      </c>
      <c r="T180" s="7">
        <f t="shared" si="41"/>
        <v>15562</v>
      </c>
      <c r="U180" s="43"/>
      <c r="V180" s="9"/>
      <c r="W180" s="7">
        <v>4221</v>
      </c>
      <c r="X180" s="43"/>
      <c r="Y180" s="9"/>
      <c r="Z180" s="9"/>
      <c r="AA180" s="9"/>
      <c r="AB180" s="9"/>
      <c r="AC180" s="9"/>
      <c r="AD180" s="41"/>
      <c r="AE180" s="9"/>
      <c r="AF180" s="9"/>
      <c r="AG180" s="9"/>
      <c r="AH180" s="9"/>
      <c r="AI180" s="9"/>
      <c r="AJ180" s="7">
        <v>182502</v>
      </c>
      <c r="AK180" s="43"/>
      <c r="AL180" s="7">
        <f t="shared" si="31"/>
        <v>0</v>
      </c>
      <c r="AM180" s="62"/>
      <c r="AN180" s="9"/>
      <c r="AO180" s="41"/>
      <c r="AP180" s="41"/>
      <c r="AQ180" s="9">
        <v>1995</v>
      </c>
      <c r="AR180" s="9">
        <v>81269</v>
      </c>
      <c r="AS180" s="9">
        <v>1125</v>
      </c>
      <c r="AT180" s="9">
        <v>3462</v>
      </c>
      <c r="AU180" s="41"/>
      <c r="AV180" s="41"/>
      <c r="AW180" s="7">
        <f t="shared" si="32"/>
        <v>87851</v>
      </c>
      <c r="AX180" s="43"/>
      <c r="AY180" s="41"/>
      <c r="AZ180" s="41"/>
      <c r="BA180" s="41"/>
      <c r="BB180" s="41"/>
      <c r="BC180" s="41"/>
      <c r="BD180" s="41"/>
      <c r="BE180" s="7">
        <f t="shared" si="33"/>
        <v>0</v>
      </c>
      <c r="BF180" s="41">
        <v>0</v>
      </c>
      <c r="BG180" s="41">
        <v>0</v>
      </c>
      <c r="BH180" s="41">
        <v>0</v>
      </c>
      <c r="BI180" s="41"/>
      <c r="BJ180" s="41"/>
      <c r="BK180" s="41"/>
      <c r="BL180" s="41"/>
      <c r="BM180" s="41"/>
      <c r="BN180" s="41">
        <v>32887</v>
      </c>
      <c r="BO180" s="41"/>
      <c r="BP180" s="9"/>
      <c r="BQ180" s="41"/>
      <c r="BR180" s="9"/>
      <c r="BS180" s="9">
        <v>21693</v>
      </c>
      <c r="BT180" s="41"/>
      <c r="BU180" s="7">
        <f t="shared" si="34"/>
        <v>54580</v>
      </c>
      <c r="BV180" s="43"/>
      <c r="BW180" s="41"/>
      <c r="BX180" s="9">
        <v>312</v>
      </c>
      <c r="BY180" s="41"/>
      <c r="BZ180" s="9">
        <v>0</v>
      </c>
      <c r="CA180" s="41"/>
      <c r="CB180" s="7">
        <f t="shared" si="35"/>
        <v>312</v>
      </c>
      <c r="CC180" s="43"/>
      <c r="CD180" s="41"/>
      <c r="CE180" s="41"/>
      <c r="CF180" s="41"/>
      <c r="CG180" s="7">
        <f t="shared" si="36"/>
        <v>0</v>
      </c>
      <c r="CH180" s="62"/>
      <c r="CI180" s="9"/>
      <c r="CJ180" s="41"/>
      <c r="CK180" s="41"/>
      <c r="CL180" s="41">
        <v>0</v>
      </c>
      <c r="CM180" s="41">
        <v>0</v>
      </c>
      <c r="CN180" s="9">
        <v>0</v>
      </c>
      <c r="CO180" s="7">
        <f t="shared" si="37"/>
        <v>0</v>
      </c>
      <c r="CP180" s="62"/>
      <c r="CQ180" s="41"/>
      <c r="CR180" s="41">
        <v>0</v>
      </c>
      <c r="CS180" s="7">
        <f t="shared" si="38"/>
        <v>0</v>
      </c>
      <c r="CT180" s="43">
        <v>172</v>
      </c>
      <c r="CU180" s="7">
        <f t="shared" si="39"/>
        <v>172</v>
      </c>
      <c r="CV180" s="10">
        <f t="shared" si="40"/>
        <v>363046</v>
      </c>
      <c r="CW180" s="72"/>
      <c r="CX180" s="72"/>
    </row>
    <row r="181" spans="1:102" ht="15.75" thickBot="1" x14ac:dyDescent="0.3">
      <c r="A181" s="349"/>
      <c r="B181" s="3" t="s">
        <v>112</v>
      </c>
      <c r="C181" s="44"/>
      <c r="D181" s="45"/>
      <c r="E181" s="47"/>
      <c r="F181" s="45"/>
      <c r="G181" s="46"/>
      <c r="H181" s="11">
        <f t="shared" si="30"/>
        <v>0</v>
      </c>
      <c r="I181" s="47"/>
      <c r="J181" s="45"/>
      <c r="K181" s="45"/>
      <c r="L181" s="45"/>
      <c r="M181" s="45"/>
      <c r="N181" s="45"/>
      <c r="O181" s="11">
        <v>22857</v>
      </c>
      <c r="P181" s="45">
        <v>17198</v>
      </c>
      <c r="Q181" s="45"/>
      <c r="R181" s="45"/>
      <c r="S181" s="45">
        <v>0</v>
      </c>
      <c r="T181" s="11">
        <f t="shared" si="41"/>
        <v>17198</v>
      </c>
      <c r="U181" s="47"/>
      <c r="V181" s="13"/>
      <c r="W181" s="11">
        <v>3057</v>
      </c>
      <c r="X181" s="47"/>
      <c r="Y181" s="13"/>
      <c r="Z181" s="13"/>
      <c r="AA181" s="13"/>
      <c r="AB181" s="13"/>
      <c r="AC181" s="13"/>
      <c r="AD181" s="45"/>
      <c r="AE181" s="13"/>
      <c r="AF181" s="13"/>
      <c r="AG181" s="13"/>
      <c r="AH181" s="13"/>
      <c r="AI181" s="13"/>
      <c r="AJ181" s="11">
        <v>143025</v>
      </c>
      <c r="AK181" s="47"/>
      <c r="AL181" s="11">
        <f t="shared" si="31"/>
        <v>0</v>
      </c>
      <c r="AM181" s="63"/>
      <c r="AN181" s="13"/>
      <c r="AO181" s="45"/>
      <c r="AP181" s="45"/>
      <c r="AQ181" s="13">
        <v>2248</v>
      </c>
      <c r="AR181" s="13">
        <v>72305</v>
      </c>
      <c r="AS181" s="13">
        <v>810</v>
      </c>
      <c r="AT181" s="13">
        <v>3468</v>
      </c>
      <c r="AU181" s="45"/>
      <c r="AV181" s="45"/>
      <c r="AW181" s="11">
        <f t="shared" si="32"/>
        <v>78831</v>
      </c>
      <c r="AX181" s="47"/>
      <c r="AY181" s="45"/>
      <c r="AZ181" s="45"/>
      <c r="BA181" s="45"/>
      <c r="BB181" s="45"/>
      <c r="BC181" s="45"/>
      <c r="BD181" s="45"/>
      <c r="BE181" s="11">
        <f t="shared" si="33"/>
        <v>0</v>
      </c>
      <c r="BF181" s="45">
        <v>0</v>
      </c>
      <c r="BG181" s="45">
        <v>0</v>
      </c>
      <c r="BH181" s="45">
        <v>0</v>
      </c>
      <c r="BI181" s="45"/>
      <c r="BJ181" s="45"/>
      <c r="BK181" s="45"/>
      <c r="BL181" s="45"/>
      <c r="BM181" s="45"/>
      <c r="BN181" s="45">
        <v>35083</v>
      </c>
      <c r="BO181" s="45"/>
      <c r="BP181" s="13"/>
      <c r="BQ181" s="45"/>
      <c r="BR181" s="13"/>
      <c r="BS181" s="13">
        <v>19137</v>
      </c>
      <c r="BT181" s="45"/>
      <c r="BU181" s="11">
        <f t="shared" si="34"/>
        <v>54220</v>
      </c>
      <c r="BV181" s="47"/>
      <c r="BW181" s="45"/>
      <c r="BX181" s="13">
        <v>310</v>
      </c>
      <c r="BY181" s="45"/>
      <c r="BZ181" s="13">
        <v>0</v>
      </c>
      <c r="CA181" s="45"/>
      <c r="CB181" s="11">
        <f t="shared" si="35"/>
        <v>310</v>
      </c>
      <c r="CC181" s="47"/>
      <c r="CD181" s="45"/>
      <c r="CE181" s="45"/>
      <c r="CF181" s="45"/>
      <c r="CG181" s="11">
        <f t="shared" si="36"/>
        <v>0</v>
      </c>
      <c r="CH181" s="63"/>
      <c r="CI181" s="13"/>
      <c r="CJ181" s="45"/>
      <c r="CK181" s="45"/>
      <c r="CL181" s="45">
        <v>0</v>
      </c>
      <c r="CM181" s="45">
        <v>0</v>
      </c>
      <c r="CN181" s="13">
        <v>0</v>
      </c>
      <c r="CO181" s="11">
        <f t="shared" si="37"/>
        <v>0</v>
      </c>
      <c r="CP181" s="63"/>
      <c r="CQ181" s="45"/>
      <c r="CR181" s="45">
        <v>0</v>
      </c>
      <c r="CS181" s="11">
        <f t="shared" si="38"/>
        <v>0</v>
      </c>
      <c r="CT181" s="47">
        <v>130</v>
      </c>
      <c r="CU181" s="11">
        <f t="shared" si="39"/>
        <v>130</v>
      </c>
      <c r="CV181" s="15">
        <f t="shared" si="40"/>
        <v>319628</v>
      </c>
      <c r="CW181" s="72"/>
      <c r="CX181" s="72"/>
    </row>
    <row r="182" spans="1:102" x14ac:dyDescent="0.25">
      <c r="A182" s="347" t="s">
        <v>183</v>
      </c>
      <c r="B182" s="33" t="s">
        <v>101</v>
      </c>
      <c r="C182" s="34"/>
      <c r="D182" s="35"/>
      <c r="E182" s="52"/>
      <c r="F182" s="35"/>
      <c r="G182" s="36"/>
      <c r="H182" s="20">
        <f t="shared" si="30"/>
        <v>0</v>
      </c>
      <c r="I182" s="52"/>
      <c r="J182" s="35"/>
      <c r="K182" s="35"/>
      <c r="L182" s="35"/>
      <c r="M182" s="35"/>
      <c r="N182" s="35"/>
      <c r="O182" s="20">
        <v>15434</v>
      </c>
      <c r="P182" s="35">
        <v>20031</v>
      </c>
      <c r="Q182" s="35"/>
      <c r="R182" s="35"/>
      <c r="S182" s="35">
        <v>0</v>
      </c>
      <c r="T182" s="20">
        <f t="shared" ref="T182:T213" si="42">SUM(P182:S182)</f>
        <v>20031</v>
      </c>
      <c r="U182" s="52"/>
      <c r="V182" s="22"/>
      <c r="W182" s="20">
        <v>4672</v>
      </c>
      <c r="X182" s="52"/>
      <c r="Y182" s="22"/>
      <c r="Z182" s="22"/>
      <c r="AA182" s="22"/>
      <c r="AB182" s="22"/>
      <c r="AC182" s="22"/>
      <c r="AD182" s="35"/>
      <c r="AE182" s="22"/>
      <c r="AF182" s="22"/>
      <c r="AG182" s="22"/>
      <c r="AH182" s="22"/>
      <c r="AI182" s="22"/>
      <c r="AJ182" s="20">
        <v>118243</v>
      </c>
      <c r="AK182" s="52"/>
      <c r="AL182" s="20">
        <f t="shared" si="31"/>
        <v>0</v>
      </c>
      <c r="AM182" s="61"/>
      <c r="AN182" s="22"/>
      <c r="AO182" s="35"/>
      <c r="AP182" s="35"/>
      <c r="AQ182" s="22">
        <v>2197</v>
      </c>
      <c r="AR182" s="22">
        <v>64850</v>
      </c>
      <c r="AS182" s="22">
        <v>315</v>
      </c>
      <c r="AT182" s="22">
        <v>2866</v>
      </c>
      <c r="AU182" s="35"/>
      <c r="AV182" s="35"/>
      <c r="AW182" s="20">
        <f t="shared" si="32"/>
        <v>70228</v>
      </c>
      <c r="AX182" s="52"/>
      <c r="AY182" s="35"/>
      <c r="AZ182" s="35"/>
      <c r="BA182" s="35"/>
      <c r="BB182" s="35"/>
      <c r="BC182" s="35"/>
      <c r="BD182" s="35"/>
      <c r="BE182" s="20">
        <f t="shared" si="33"/>
        <v>0</v>
      </c>
      <c r="BF182" s="35">
        <v>0</v>
      </c>
      <c r="BG182" s="35">
        <v>0</v>
      </c>
      <c r="BH182" s="35">
        <v>0</v>
      </c>
      <c r="BI182" s="35"/>
      <c r="BJ182" s="35"/>
      <c r="BK182" s="35"/>
      <c r="BL182" s="35"/>
      <c r="BM182" s="35"/>
      <c r="BN182" s="35">
        <v>32791</v>
      </c>
      <c r="BO182" s="35"/>
      <c r="BP182" s="22"/>
      <c r="BQ182" s="35"/>
      <c r="BR182" s="22"/>
      <c r="BS182" s="22">
        <v>17669</v>
      </c>
      <c r="BT182" s="35"/>
      <c r="BU182" s="20">
        <f t="shared" si="34"/>
        <v>50460</v>
      </c>
      <c r="BV182" s="52"/>
      <c r="BW182" s="35"/>
      <c r="BX182" s="22">
        <v>288</v>
      </c>
      <c r="BY182" s="35"/>
      <c r="BZ182" s="22">
        <v>0</v>
      </c>
      <c r="CA182" s="35"/>
      <c r="CB182" s="20">
        <f t="shared" si="35"/>
        <v>288</v>
      </c>
      <c r="CC182" s="52"/>
      <c r="CD182" s="35"/>
      <c r="CE182" s="35"/>
      <c r="CF182" s="35"/>
      <c r="CG182" s="20">
        <f t="shared" si="36"/>
        <v>0</v>
      </c>
      <c r="CH182" s="61"/>
      <c r="CI182" s="22"/>
      <c r="CJ182" s="35"/>
      <c r="CK182" s="35"/>
      <c r="CL182" s="35">
        <v>0</v>
      </c>
      <c r="CM182" s="35">
        <v>0</v>
      </c>
      <c r="CN182" s="22">
        <v>0</v>
      </c>
      <c r="CO182" s="20">
        <f t="shared" si="37"/>
        <v>0</v>
      </c>
      <c r="CP182" s="61"/>
      <c r="CQ182" s="35"/>
      <c r="CR182" s="35">
        <v>0</v>
      </c>
      <c r="CS182" s="20">
        <f t="shared" si="38"/>
        <v>0</v>
      </c>
      <c r="CT182" s="52">
        <v>47</v>
      </c>
      <c r="CU182" s="20">
        <f t="shared" si="39"/>
        <v>47</v>
      </c>
      <c r="CV182" s="23">
        <f t="shared" si="40"/>
        <v>279403</v>
      </c>
      <c r="CW182" s="72"/>
      <c r="CX182" s="72"/>
    </row>
    <row r="183" spans="1:102" x14ac:dyDescent="0.25">
      <c r="A183" s="348"/>
      <c r="B183" s="2" t="s">
        <v>102</v>
      </c>
      <c r="C183" s="40"/>
      <c r="D183" s="41"/>
      <c r="E183" s="43"/>
      <c r="F183" s="41"/>
      <c r="G183" s="42"/>
      <c r="H183" s="7">
        <f t="shared" si="30"/>
        <v>0</v>
      </c>
      <c r="I183" s="43"/>
      <c r="J183" s="41"/>
      <c r="K183" s="41"/>
      <c r="L183" s="41"/>
      <c r="M183" s="41"/>
      <c r="N183" s="41"/>
      <c r="O183" s="7">
        <v>13770</v>
      </c>
      <c r="P183" s="41">
        <v>14416</v>
      </c>
      <c r="Q183" s="41"/>
      <c r="R183" s="41"/>
      <c r="S183" s="41">
        <v>0</v>
      </c>
      <c r="T183" s="7">
        <f t="shared" si="42"/>
        <v>14416</v>
      </c>
      <c r="U183" s="43"/>
      <c r="V183" s="9"/>
      <c r="W183" s="7">
        <v>3408</v>
      </c>
      <c r="X183" s="43"/>
      <c r="Y183" s="9"/>
      <c r="Z183" s="9"/>
      <c r="AA183" s="9"/>
      <c r="AB183" s="9"/>
      <c r="AC183" s="9"/>
      <c r="AD183" s="41"/>
      <c r="AE183" s="9"/>
      <c r="AF183" s="9"/>
      <c r="AG183" s="9"/>
      <c r="AH183" s="9"/>
      <c r="AI183" s="9"/>
      <c r="AJ183" s="7">
        <v>133029</v>
      </c>
      <c r="AK183" s="43"/>
      <c r="AL183" s="7">
        <f t="shared" si="31"/>
        <v>0</v>
      </c>
      <c r="AM183" s="62"/>
      <c r="AN183" s="9"/>
      <c r="AO183" s="41"/>
      <c r="AP183" s="41"/>
      <c r="AQ183" s="9">
        <v>1720</v>
      </c>
      <c r="AR183" s="9">
        <v>67786</v>
      </c>
      <c r="AS183" s="9">
        <v>945</v>
      </c>
      <c r="AT183" s="9">
        <v>3363</v>
      </c>
      <c r="AU183" s="41"/>
      <c r="AV183" s="41"/>
      <c r="AW183" s="7">
        <f t="shared" si="32"/>
        <v>73814</v>
      </c>
      <c r="AX183" s="43"/>
      <c r="AY183" s="41"/>
      <c r="AZ183" s="41"/>
      <c r="BA183" s="41"/>
      <c r="BB183" s="41"/>
      <c r="BC183" s="41"/>
      <c r="BD183" s="41"/>
      <c r="BE183" s="7">
        <f t="shared" si="33"/>
        <v>0</v>
      </c>
      <c r="BF183" s="41">
        <v>0</v>
      </c>
      <c r="BG183" s="41">
        <v>0</v>
      </c>
      <c r="BH183" s="41">
        <v>0</v>
      </c>
      <c r="BI183" s="41"/>
      <c r="BJ183" s="41"/>
      <c r="BK183" s="41"/>
      <c r="BL183" s="41"/>
      <c r="BM183" s="41"/>
      <c r="BN183" s="41">
        <v>36277</v>
      </c>
      <c r="BO183" s="41"/>
      <c r="BP183" s="9"/>
      <c r="BQ183" s="41"/>
      <c r="BR183" s="9"/>
      <c r="BS183" s="9">
        <v>15626</v>
      </c>
      <c r="BT183" s="41"/>
      <c r="BU183" s="7">
        <f t="shared" si="34"/>
        <v>51903</v>
      </c>
      <c r="BV183" s="43"/>
      <c r="BW183" s="41"/>
      <c r="BX183" s="9">
        <v>1752</v>
      </c>
      <c r="BY183" s="41"/>
      <c r="BZ183" s="9">
        <v>0</v>
      </c>
      <c r="CA183" s="41"/>
      <c r="CB183" s="7">
        <f t="shared" si="35"/>
        <v>1752</v>
      </c>
      <c r="CC183" s="43"/>
      <c r="CD183" s="41"/>
      <c r="CE183" s="41"/>
      <c r="CF183" s="41"/>
      <c r="CG183" s="7">
        <f t="shared" si="36"/>
        <v>0</v>
      </c>
      <c r="CH183" s="62"/>
      <c r="CI183" s="9"/>
      <c r="CJ183" s="41"/>
      <c r="CK183" s="41"/>
      <c r="CL183" s="41">
        <v>0</v>
      </c>
      <c r="CM183" s="41">
        <v>0</v>
      </c>
      <c r="CN183" s="9">
        <v>0</v>
      </c>
      <c r="CO183" s="7">
        <f t="shared" si="37"/>
        <v>0</v>
      </c>
      <c r="CP183" s="62"/>
      <c r="CQ183" s="41"/>
      <c r="CR183" s="41">
        <v>0</v>
      </c>
      <c r="CS183" s="7">
        <f t="shared" si="38"/>
        <v>0</v>
      </c>
      <c r="CT183" s="43">
        <v>187</v>
      </c>
      <c r="CU183" s="7">
        <f t="shared" si="39"/>
        <v>187</v>
      </c>
      <c r="CV183" s="10">
        <f t="shared" si="40"/>
        <v>292279</v>
      </c>
      <c r="CW183" s="72"/>
      <c r="CX183" s="72"/>
    </row>
    <row r="184" spans="1:102" x14ac:dyDescent="0.25">
      <c r="A184" s="348"/>
      <c r="B184" s="2" t="s">
        <v>103</v>
      </c>
      <c r="C184" s="40"/>
      <c r="D184" s="41"/>
      <c r="E184" s="43"/>
      <c r="F184" s="41"/>
      <c r="G184" s="42"/>
      <c r="H184" s="7">
        <f t="shared" si="30"/>
        <v>0</v>
      </c>
      <c r="I184" s="43"/>
      <c r="J184" s="41"/>
      <c r="K184" s="41"/>
      <c r="L184" s="41"/>
      <c r="M184" s="41"/>
      <c r="N184" s="41"/>
      <c r="O184" s="7">
        <v>21594</v>
      </c>
      <c r="P184" s="41">
        <v>14888</v>
      </c>
      <c r="Q184" s="41"/>
      <c r="R184" s="41"/>
      <c r="S184" s="41">
        <v>0</v>
      </c>
      <c r="T184" s="7">
        <f t="shared" si="42"/>
        <v>14888</v>
      </c>
      <c r="U184" s="43"/>
      <c r="V184" s="9"/>
      <c r="W184" s="7">
        <v>4441</v>
      </c>
      <c r="X184" s="43"/>
      <c r="Y184" s="9"/>
      <c r="Z184" s="9"/>
      <c r="AA184" s="9"/>
      <c r="AB184" s="9"/>
      <c r="AC184" s="9"/>
      <c r="AD184" s="41"/>
      <c r="AE184" s="9"/>
      <c r="AF184" s="9"/>
      <c r="AG184" s="9"/>
      <c r="AH184" s="9"/>
      <c r="AI184" s="9"/>
      <c r="AJ184" s="7">
        <v>167500</v>
      </c>
      <c r="AK184" s="43"/>
      <c r="AL184" s="7">
        <f t="shared" si="31"/>
        <v>0</v>
      </c>
      <c r="AM184" s="62"/>
      <c r="AN184" s="9"/>
      <c r="AO184" s="41"/>
      <c r="AP184" s="41"/>
      <c r="AQ184" s="9">
        <v>2076</v>
      </c>
      <c r="AR184" s="9">
        <v>70671</v>
      </c>
      <c r="AS184" s="9">
        <v>855</v>
      </c>
      <c r="AT184" s="9">
        <v>2826</v>
      </c>
      <c r="AU184" s="41"/>
      <c r="AV184" s="41"/>
      <c r="AW184" s="7">
        <f t="shared" si="32"/>
        <v>76428</v>
      </c>
      <c r="AX184" s="43"/>
      <c r="AY184" s="41"/>
      <c r="AZ184" s="41"/>
      <c r="BA184" s="41"/>
      <c r="BB184" s="41"/>
      <c r="BC184" s="41"/>
      <c r="BD184" s="41"/>
      <c r="BE184" s="7">
        <f t="shared" si="33"/>
        <v>0</v>
      </c>
      <c r="BF184" s="41">
        <v>0</v>
      </c>
      <c r="BG184" s="41">
        <v>0</v>
      </c>
      <c r="BH184" s="41">
        <v>0</v>
      </c>
      <c r="BI184" s="41"/>
      <c r="BJ184" s="41"/>
      <c r="BK184" s="41"/>
      <c r="BL184" s="41"/>
      <c r="BM184" s="41"/>
      <c r="BN184" s="41">
        <v>33799</v>
      </c>
      <c r="BO184" s="41"/>
      <c r="BP184" s="9"/>
      <c r="BQ184" s="41"/>
      <c r="BR184" s="9"/>
      <c r="BS184" s="9">
        <v>14248</v>
      </c>
      <c r="BT184" s="41"/>
      <c r="BU184" s="7">
        <f t="shared" si="34"/>
        <v>48047</v>
      </c>
      <c r="BV184" s="43"/>
      <c r="BW184" s="41"/>
      <c r="BX184" s="9">
        <v>1291</v>
      </c>
      <c r="BY184" s="41"/>
      <c r="BZ184" s="9">
        <v>0</v>
      </c>
      <c r="CA184" s="41"/>
      <c r="CB184" s="7">
        <f t="shared" si="35"/>
        <v>1291</v>
      </c>
      <c r="CC184" s="43"/>
      <c r="CD184" s="41"/>
      <c r="CE184" s="41"/>
      <c r="CF184" s="41"/>
      <c r="CG184" s="7">
        <f t="shared" si="36"/>
        <v>0</v>
      </c>
      <c r="CH184" s="62"/>
      <c r="CI184" s="9"/>
      <c r="CJ184" s="41"/>
      <c r="CK184" s="41"/>
      <c r="CL184" s="41">
        <v>0</v>
      </c>
      <c r="CM184" s="41">
        <v>0</v>
      </c>
      <c r="CN184" s="9">
        <v>0</v>
      </c>
      <c r="CO184" s="7">
        <f t="shared" si="37"/>
        <v>0</v>
      </c>
      <c r="CP184" s="62"/>
      <c r="CQ184" s="41"/>
      <c r="CR184" s="41">
        <v>0</v>
      </c>
      <c r="CS184" s="7">
        <f t="shared" si="38"/>
        <v>0</v>
      </c>
      <c r="CT184" s="43">
        <v>130</v>
      </c>
      <c r="CU184" s="7">
        <f t="shared" si="39"/>
        <v>130</v>
      </c>
      <c r="CV184" s="10">
        <f t="shared" si="40"/>
        <v>334319</v>
      </c>
      <c r="CW184" s="72"/>
      <c r="CX184" s="72"/>
    </row>
    <row r="185" spans="1:102" x14ac:dyDescent="0.25">
      <c r="A185" s="348"/>
      <c r="B185" s="2" t="s">
        <v>104</v>
      </c>
      <c r="C185" s="40"/>
      <c r="D185" s="41"/>
      <c r="E185" s="43"/>
      <c r="F185" s="41"/>
      <c r="G185" s="42"/>
      <c r="H185" s="7">
        <f t="shared" si="30"/>
        <v>0</v>
      </c>
      <c r="I185" s="43"/>
      <c r="J185" s="41"/>
      <c r="K185" s="41"/>
      <c r="L185" s="41"/>
      <c r="M185" s="41"/>
      <c r="N185" s="41"/>
      <c r="O185" s="7">
        <v>23473</v>
      </c>
      <c r="P185" s="41">
        <v>17742</v>
      </c>
      <c r="Q185" s="41"/>
      <c r="R185" s="41"/>
      <c r="S185" s="41">
        <v>0</v>
      </c>
      <c r="T185" s="7">
        <f t="shared" si="42"/>
        <v>17742</v>
      </c>
      <c r="U185" s="43"/>
      <c r="V185" s="9"/>
      <c r="W185" s="7">
        <v>4792</v>
      </c>
      <c r="X185" s="43"/>
      <c r="Y185" s="9"/>
      <c r="Z185" s="9"/>
      <c r="AA185" s="9"/>
      <c r="AB185" s="9"/>
      <c r="AC185" s="9"/>
      <c r="AD185" s="41"/>
      <c r="AE185" s="9"/>
      <c r="AF185" s="9"/>
      <c r="AG185" s="9"/>
      <c r="AH185" s="9"/>
      <c r="AI185" s="9"/>
      <c r="AJ185" s="7">
        <v>181145</v>
      </c>
      <c r="AK185" s="43"/>
      <c r="AL185" s="7">
        <f t="shared" si="31"/>
        <v>0</v>
      </c>
      <c r="AM185" s="62"/>
      <c r="AN185" s="9"/>
      <c r="AO185" s="41"/>
      <c r="AP185" s="41"/>
      <c r="AQ185" s="9">
        <v>1022</v>
      </c>
      <c r="AR185" s="9">
        <v>62124</v>
      </c>
      <c r="AS185" s="9">
        <v>1170</v>
      </c>
      <c r="AT185" s="9">
        <v>3366</v>
      </c>
      <c r="AU185" s="41"/>
      <c r="AV185" s="41"/>
      <c r="AW185" s="7">
        <f t="shared" si="32"/>
        <v>67682</v>
      </c>
      <c r="AX185" s="43"/>
      <c r="AY185" s="41"/>
      <c r="AZ185" s="41"/>
      <c r="BA185" s="41"/>
      <c r="BB185" s="41"/>
      <c r="BC185" s="41"/>
      <c r="BD185" s="41"/>
      <c r="BE185" s="7">
        <f t="shared" si="33"/>
        <v>0</v>
      </c>
      <c r="BF185" s="41">
        <v>0</v>
      </c>
      <c r="BG185" s="41">
        <v>0</v>
      </c>
      <c r="BH185" s="41">
        <v>0</v>
      </c>
      <c r="BI185" s="41"/>
      <c r="BJ185" s="41"/>
      <c r="BK185" s="41"/>
      <c r="BL185" s="41"/>
      <c r="BM185" s="41"/>
      <c r="BN185" s="41">
        <v>42299</v>
      </c>
      <c r="BO185" s="41"/>
      <c r="BP185" s="9"/>
      <c r="BQ185" s="41"/>
      <c r="BR185" s="9"/>
      <c r="BS185" s="9">
        <v>18091</v>
      </c>
      <c r="BT185" s="41"/>
      <c r="BU185" s="7">
        <f t="shared" si="34"/>
        <v>60390</v>
      </c>
      <c r="BV185" s="43"/>
      <c r="BW185" s="41"/>
      <c r="BX185" s="9">
        <v>193</v>
      </c>
      <c r="BY185" s="41"/>
      <c r="BZ185" s="9">
        <v>0</v>
      </c>
      <c r="CA185" s="41"/>
      <c r="CB185" s="7">
        <f t="shared" si="35"/>
        <v>193</v>
      </c>
      <c r="CC185" s="43"/>
      <c r="CD185" s="41"/>
      <c r="CE185" s="41"/>
      <c r="CF185" s="41"/>
      <c r="CG185" s="7">
        <f t="shared" si="36"/>
        <v>0</v>
      </c>
      <c r="CH185" s="62"/>
      <c r="CI185" s="9"/>
      <c r="CJ185" s="41"/>
      <c r="CK185" s="41"/>
      <c r="CL185" s="41">
        <v>0</v>
      </c>
      <c r="CM185" s="41">
        <v>0</v>
      </c>
      <c r="CN185" s="9">
        <v>0</v>
      </c>
      <c r="CO185" s="7">
        <f t="shared" si="37"/>
        <v>0</v>
      </c>
      <c r="CP185" s="62"/>
      <c r="CQ185" s="41"/>
      <c r="CR185" s="41">
        <v>0</v>
      </c>
      <c r="CS185" s="7">
        <f t="shared" si="38"/>
        <v>0</v>
      </c>
      <c r="CT185" s="43">
        <v>138</v>
      </c>
      <c r="CU185" s="7">
        <f t="shared" si="39"/>
        <v>138</v>
      </c>
      <c r="CV185" s="10">
        <f t="shared" si="40"/>
        <v>355555</v>
      </c>
      <c r="CW185" s="72"/>
      <c r="CX185" s="72"/>
    </row>
    <row r="186" spans="1:102" x14ac:dyDescent="0.25">
      <c r="A186" s="348"/>
      <c r="B186" s="2" t="s">
        <v>105</v>
      </c>
      <c r="C186" s="40"/>
      <c r="D186" s="41"/>
      <c r="E186" s="43"/>
      <c r="F186" s="41"/>
      <c r="G186" s="42"/>
      <c r="H186" s="7">
        <f t="shared" si="30"/>
        <v>0</v>
      </c>
      <c r="I186" s="43"/>
      <c r="J186" s="41"/>
      <c r="K186" s="41"/>
      <c r="L186" s="41"/>
      <c r="M186" s="41"/>
      <c r="N186" s="41"/>
      <c r="O186" s="7">
        <v>14884</v>
      </c>
      <c r="P186" s="41">
        <v>17641</v>
      </c>
      <c r="Q186" s="41"/>
      <c r="R186" s="41"/>
      <c r="S186" s="41">
        <v>0</v>
      </c>
      <c r="T186" s="7">
        <f t="shared" si="42"/>
        <v>17641</v>
      </c>
      <c r="U186" s="43"/>
      <c r="V186" s="9"/>
      <c r="W186" s="7">
        <v>5076</v>
      </c>
      <c r="X186" s="43"/>
      <c r="Y186" s="9"/>
      <c r="Z186" s="9"/>
      <c r="AA186" s="9"/>
      <c r="AB186" s="9"/>
      <c r="AC186" s="9"/>
      <c r="AD186" s="41"/>
      <c r="AE186" s="9"/>
      <c r="AF186" s="9"/>
      <c r="AG186" s="9"/>
      <c r="AH186" s="9"/>
      <c r="AI186" s="9"/>
      <c r="AJ186" s="7">
        <v>214595</v>
      </c>
      <c r="AK186" s="43"/>
      <c r="AL186" s="7">
        <f t="shared" si="31"/>
        <v>0</v>
      </c>
      <c r="AM186" s="62"/>
      <c r="AN186" s="9"/>
      <c r="AO186" s="41"/>
      <c r="AP186" s="41"/>
      <c r="AQ186" s="9">
        <v>1325</v>
      </c>
      <c r="AR186" s="9">
        <v>69519</v>
      </c>
      <c r="AS186" s="9">
        <v>810</v>
      </c>
      <c r="AT186" s="9">
        <v>3556</v>
      </c>
      <c r="AU186" s="41"/>
      <c r="AV186" s="41"/>
      <c r="AW186" s="7">
        <f t="shared" si="32"/>
        <v>75210</v>
      </c>
      <c r="AX186" s="43"/>
      <c r="AY186" s="41"/>
      <c r="AZ186" s="41"/>
      <c r="BA186" s="41"/>
      <c r="BB186" s="41"/>
      <c r="BC186" s="41"/>
      <c r="BD186" s="41"/>
      <c r="BE186" s="7">
        <f t="shared" si="33"/>
        <v>0</v>
      </c>
      <c r="BF186" s="41">
        <v>0</v>
      </c>
      <c r="BG186" s="41">
        <v>0</v>
      </c>
      <c r="BH186" s="41">
        <v>0</v>
      </c>
      <c r="BI186" s="41"/>
      <c r="BJ186" s="41"/>
      <c r="BK186" s="41"/>
      <c r="BL186" s="41"/>
      <c r="BM186" s="41"/>
      <c r="BN186" s="41">
        <v>43759</v>
      </c>
      <c r="BO186" s="41"/>
      <c r="BP186" s="9"/>
      <c r="BQ186" s="41"/>
      <c r="BR186" s="9"/>
      <c r="BS186" s="9">
        <v>36444</v>
      </c>
      <c r="BT186" s="41"/>
      <c r="BU186" s="7">
        <f t="shared" si="34"/>
        <v>80203</v>
      </c>
      <c r="BV186" s="43"/>
      <c r="BW186" s="41"/>
      <c r="BX186" s="9">
        <v>23</v>
      </c>
      <c r="BY186" s="41"/>
      <c r="BZ186" s="9">
        <v>0</v>
      </c>
      <c r="CA186" s="41"/>
      <c r="CB186" s="7">
        <f t="shared" si="35"/>
        <v>23</v>
      </c>
      <c r="CC186" s="43"/>
      <c r="CD186" s="41"/>
      <c r="CE186" s="41"/>
      <c r="CF186" s="41"/>
      <c r="CG186" s="7">
        <f t="shared" si="36"/>
        <v>0</v>
      </c>
      <c r="CH186" s="62"/>
      <c r="CI186" s="9"/>
      <c r="CJ186" s="41"/>
      <c r="CK186" s="41"/>
      <c r="CL186" s="41">
        <v>0</v>
      </c>
      <c r="CM186" s="41">
        <v>0</v>
      </c>
      <c r="CN186" s="9">
        <v>0</v>
      </c>
      <c r="CO186" s="7">
        <f t="shared" si="37"/>
        <v>0</v>
      </c>
      <c r="CP186" s="62"/>
      <c r="CQ186" s="41"/>
      <c r="CR186" s="41">
        <v>0</v>
      </c>
      <c r="CS186" s="7">
        <f t="shared" si="38"/>
        <v>0</v>
      </c>
      <c r="CT186" s="43">
        <v>104</v>
      </c>
      <c r="CU186" s="7">
        <f t="shared" si="39"/>
        <v>104</v>
      </c>
      <c r="CV186" s="10">
        <f t="shared" si="40"/>
        <v>407736</v>
      </c>
      <c r="CW186" s="72"/>
      <c r="CX186" s="72"/>
    </row>
    <row r="187" spans="1:102" x14ac:dyDescent="0.25">
      <c r="A187" s="348"/>
      <c r="B187" s="2" t="s">
        <v>106</v>
      </c>
      <c r="C187" s="40"/>
      <c r="D187" s="41"/>
      <c r="E187" s="43"/>
      <c r="F187" s="41"/>
      <c r="G187" s="42"/>
      <c r="H187" s="7">
        <f t="shared" si="30"/>
        <v>0</v>
      </c>
      <c r="I187" s="43"/>
      <c r="J187" s="41"/>
      <c r="K187" s="41"/>
      <c r="L187" s="41"/>
      <c r="M187" s="41"/>
      <c r="N187" s="41"/>
      <c r="O187" s="7">
        <v>21124</v>
      </c>
      <c r="P187" s="41">
        <v>18836</v>
      </c>
      <c r="Q187" s="41"/>
      <c r="R187" s="41"/>
      <c r="S187" s="41">
        <v>0</v>
      </c>
      <c r="T187" s="7">
        <f t="shared" si="42"/>
        <v>18836</v>
      </c>
      <c r="U187" s="43"/>
      <c r="V187" s="9"/>
      <c r="W187" s="7">
        <v>5292</v>
      </c>
      <c r="X187" s="43"/>
      <c r="Y187" s="9"/>
      <c r="Z187" s="9"/>
      <c r="AA187" s="9"/>
      <c r="AB187" s="9"/>
      <c r="AC187" s="9"/>
      <c r="AD187" s="41"/>
      <c r="AE187" s="9"/>
      <c r="AF187" s="9"/>
      <c r="AG187" s="9"/>
      <c r="AH187" s="9"/>
      <c r="AI187" s="9"/>
      <c r="AJ187" s="7">
        <v>184060</v>
      </c>
      <c r="AK187" s="43"/>
      <c r="AL187" s="7">
        <f t="shared" si="31"/>
        <v>0</v>
      </c>
      <c r="AM187" s="62"/>
      <c r="AN187" s="9"/>
      <c r="AO187" s="41"/>
      <c r="AP187" s="41"/>
      <c r="AQ187" s="9">
        <v>1096</v>
      </c>
      <c r="AR187" s="9">
        <v>73278</v>
      </c>
      <c r="AS187" s="9">
        <v>945</v>
      </c>
      <c r="AT187" s="9">
        <v>3369</v>
      </c>
      <c r="AU187" s="41"/>
      <c r="AV187" s="41"/>
      <c r="AW187" s="7">
        <f t="shared" si="32"/>
        <v>78688</v>
      </c>
      <c r="AX187" s="43"/>
      <c r="AY187" s="41"/>
      <c r="AZ187" s="41"/>
      <c r="BA187" s="41"/>
      <c r="BB187" s="41"/>
      <c r="BC187" s="41"/>
      <c r="BD187" s="41"/>
      <c r="BE187" s="7">
        <f t="shared" si="33"/>
        <v>0</v>
      </c>
      <c r="BF187" s="41">
        <v>0</v>
      </c>
      <c r="BG187" s="41">
        <v>0</v>
      </c>
      <c r="BH187" s="41">
        <v>0</v>
      </c>
      <c r="BI187" s="41"/>
      <c r="BJ187" s="41"/>
      <c r="BK187" s="41"/>
      <c r="BL187" s="41"/>
      <c r="BM187" s="41"/>
      <c r="BN187" s="41">
        <v>54202</v>
      </c>
      <c r="BO187" s="41"/>
      <c r="BP187" s="9"/>
      <c r="BQ187" s="41"/>
      <c r="BR187" s="9"/>
      <c r="BS187" s="9">
        <v>45285</v>
      </c>
      <c r="BT187" s="41"/>
      <c r="BU187" s="7">
        <f t="shared" si="34"/>
        <v>99487</v>
      </c>
      <c r="BV187" s="43"/>
      <c r="BW187" s="41"/>
      <c r="BX187" s="9">
        <v>537</v>
      </c>
      <c r="BY187" s="41"/>
      <c r="BZ187" s="9">
        <v>0</v>
      </c>
      <c r="CA187" s="41"/>
      <c r="CB187" s="7">
        <f t="shared" si="35"/>
        <v>537</v>
      </c>
      <c r="CC187" s="43"/>
      <c r="CD187" s="41"/>
      <c r="CE187" s="41"/>
      <c r="CF187" s="41"/>
      <c r="CG187" s="7">
        <f t="shared" si="36"/>
        <v>0</v>
      </c>
      <c r="CH187" s="62"/>
      <c r="CI187" s="9"/>
      <c r="CJ187" s="41"/>
      <c r="CK187" s="41"/>
      <c r="CL187" s="41">
        <v>0</v>
      </c>
      <c r="CM187" s="41">
        <v>0</v>
      </c>
      <c r="CN187" s="9">
        <v>0</v>
      </c>
      <c r="CO187" s="7">
        <f t="shared" si="37"/>
        <v>0</v>
      </c>
      <c r="CP187" s="62"/>
      <c r="CQ187" s="41"/>
      <c r="CR187" s="41">
        <v>0</v>
      </c>
      <c r="CS187" s="7">
        <f t="shared" si="38"/>
        <v>0</v>
      </c>
      <c r="CT187" s="43">
        <v>29</v>
      </c>
      <c r="CU187" s="7">
        <f t="shared" si="39"/>
        <v>29</v>
      </c>
      <c r="CV187" s="10">
        <f t="shared" si="40"/>
        <v>408053</v>
      </c>
      <c r="CW187" s="72"/>
      <c r="CX187" s="72"/>
    </row>
    <row r="188" spans="1:102" x14ac:dyDescent="0.25">
      <c r="A188" s="348"/>
      <c r="B188" s="2" t="s">
        <v>107</v>
      </c>
      <c r="C188" s="40"/>
      <c r="D188" s="41"/>
      <c r="E188" s="43"/>
      <c r="F188" s="41"/>
      <c r="G188" s="42"/>
      <c r="H188" s="7">
        <f t="shared" si="30"/>
        <v>0</v>
      </c>
      <c r="I188" s="43"/>
      <c r="J188" s="41"/>
      <c r="K188" s="41"/>
      <c r="L188" s="41"/>
      <c r="M188" s="41"/>
      <c r="N188" s="41"/>
      <c r="O188" s="7">
        <v>15552</v>
      </c>
      <c r="P188" s="41">
        <v>15041</v>
      </c>
      <c r="Q188" s="41"/>
      <c r="R188" s="41"/>
      <c r="S188" s="41">
        <v>0</v>
      </c>
      <c r="T188" s="7">
        <f t="shared" si="42"/>
        <v>15041</v>
      </c>
      <c r="U188" s="43"/>
      <c r="V188" s="9"/>
      <c r="W188" s="7">
        <v>3634</v>
      </c>
      <c r="X188" s="43"/>
      <c r="Y188" s="9"/>
      <c r="Z188" s="9"/>
      <c r="AA188" s="9"/>
      <c r="AB188" s="9"/>
      <c r="AC188" s="9"/>
      <c r="AD188" s="41"/>
      <c r="AE188" s="9"/>
      <c r="AF188" s="9"/>
      <c r="AG188" s="9"/>
      <c r="AH188" s="9"/>
      <c r="AI188" s="9"/>
      <c r="AJ188" s="7">
        <v>197918</v>
      </c>
      <c r="AK188" s="43"/>
      <c r="AL188" s="7">
        <f t="shared" si="31"/>
        <v>0</v>
      </c>
      <c r="AM188" s="62"/>
      <c r="AN188" s="9"/>
      <c r="AO188" s="41"/>
      <c r="AP188" s="41"/>
      <c r="AQ188" s="9">
        <v>1722</v>
      </c>
      <c r="AR188" s="9">
        <v>67608</v>
      </c>
      <c r="AS188" s="9">
        <v>2565</v>
      </c>
      <c r="AT188" s="9">
        <v>2951</v>
      </c>
      <c r="AU188" s="41"/>
      <c r="AV188" s="41"/>
      <c r="AW188" s="7">
        <f t="shared" si="32"/>
        <v>74846</v>
      </c>
      <c r="AX188" s="43"/>
      <c r="AY188" s="41"/>
      <c r="AZ188" s="41"/>
      <c r="BA188" s="41"/>
      <c r="BB188" s="41"/>
      <c r="BC188" s="41"/>
      <c r="BD188" s="41"/>
      <c r="BE188" s="7">
        <f t="shared" si="33"/>
        <v>0</v>
      </c>
      <c r="BF188" s="41">
        <v>0</v>
      </c>
      <c r="BG188" s="41">
        <v>0</v>
      </c>
      <c r="BH188" s="41">
        <v>0</v>
      </c>
      <c r="BI188" s="41"/>
      <c r="BJ188" s="41"/>
      <c r="BK188" s="41"/>
      <c r="BL188" s="41"/>
      <c r="BM188" s="41"/>
      <c r="BN188" s="41">
        <v>43548</v>
      </c>
      <c r="BO188" s="41"/>
      <c r="BP188" s="9"/>
      <c r="BQ188" s="41"/>
      <c r="BR188" s="9"/>
      <c r="BS188" s="9">
        <v>28082</v>
      </c>
      <c r="BT188" s="41"/>
      <c r="BU188" s="7">
        <f t="shared" si="34"/>
        <v>71630</v>
      </c>
      <c r="BV188" s="43"/>
      <c r="BW188" s="41"/>
      <c r="BX188" s="9">
        <v>161</v>
      </c>
      <c r="BY188" s="41"/>
      <c r="BZ188" s="9">
        <v>0</v>
      </c>
      <c r="CA188" s="41"/>
      <c r="CB188" s="7">
        <f t="shared" si="35"/>
        <v>161</v>
      </c>
      <c r="CC188" s="43"/>
      <c r="CD188" s="41"/>
      <c r="CE188" s="41"/>
      <c r="CF188" s="41"/>
      <c r="CG188" s="7">
        <f t="shared" si="36"/>
        <v>0</v>
      </c>
      <c r="CH188" s="62"/>
      <c r="CI188" s="9"/>
      <c r="CJ188" s="41"/>
      <c r="CK188" s="41"/>
      <c r="CL188" s="41">
        <v>0</v>
      </c>
      <c r="CM188" s="41">
        <v>0</v>
      </c>
      <c r="CN188" s="9">
        <v>0</v>
      </c>
      <c r="CO188" s="7">
        <f t="shared" si="37"/>
        <v>0</v>
      </c>
      <c r="CP188" s="62"/>
      <c r="CQ188" s="41"/>
      <c r="CR188" s="41">
        <v>0</v>
      </c>
      <c r="CS188" s="7">
        <f t="shared" si="38"/>
        <v>0</v>
      </c>
      <c r="CT188" s="43">
        <v>1676</v>
      </c>
      <c r="CU188" s="7">
        <f t="shared" si="39"/>
        <v>1676</v>
      </c>
      <c r="CV188" s="10">
        <f t="shared" si="40"/>
        <v>380458</v>
      </c>
      <c r="CW188" s="72"/>
      <c r="CX188" s="72"/>
    </row>
    <row r="189" spans="1:102" x14ac:dyDescent="0.25">
      <c r="A189" s="348"/>
      <c r="B189" s="2" t="s">
        <v>108</v>
      </c>
      <c r="C189" s="40"/>
      <c r="D189" s="41"/>
      <c r="E189" s="43"/>
      <c r="F189" s="41"/>
      <c r="G189" s="42"/>
      <c r="H189" s="7">
        <f t="shared" si="30"/>
        <v>0</v>
      </c>
      <c r="I189" s="43"/>
      <c r="J189" s="41"/>
      <c r="K189" s="41"/>
      <c r="L189" s="41"/>
      <c r="M189" s="41"/>
      <c r="N189" s="41"/>
      <c r="O189" s="7">
        <v>25572</v>
      </c>
      <c r="P189" s="41">
        <v>16567</v>
      </c>
      <c r="Q189" s="41"/>
      <c r="R189" s="41"/>
      <c r="S189" s="41">
        <v>0</v>
      </c>
      <c r="T189" s="7">
        <f t="shared" si="42"/>
        <v>16567</v>
      </c>
      <c r="U189" s="43"/>
      <c r="V189" s="9"/>
      <c r="W189" s="7">
        <v>4451</v>
      </c>
      <c r="X189" s="43"/>
      <c r="Y189" s="9"/>
      <c r="Z189" s="9"/>
      <c r="AA189" s="9"/>
      <c r="AB189" s="9"/>
      <c r="AC189" s="9"/>
      <c r="AD189" s="41"/>
      <c r="AE189" s="9"/>
      <c r="AF189" s="9"/>
      <c r="AG189" s="9"/>
      <c r="AH189" s="9"/>
      <c r="AI189" s="9"/>
      <c r="AJ189" s="7">
        <v>207269</v>
      </c>
      <c r="AK189" s="43"/>
      <c r="AL189" s="7">
        <f t="shared" si="31"/>
        <v>0</v>
      </c>
      <c r="AM189" s="62"/>
      <c r="AN189" s="9"/>
      <c r="AO189" s="41"/>
      <c r="AP189" s="41"/>
      <c r="AQ189" s="9">
        <v>1729</v>
      </c>
      <c r="AR189" s="9">
        <v>75698</v>
      </c>
      <c r="AS189" s="9">
        <v>1980</v>
      </c>
      <c r="AT189" s="9">
        <v>2031</v>
      </c>
      <c r="AU189" s="41"/>
      <c r="AV189" s="41"/>
      <c r="AW189" s="7">
        <f t="shared" si="32"/>
        <v>81438</v>
      </c>
      <c r="AX189" s="43"/>
      <c r="AY189" s="41"/>
      <c r="AZ189" s="41"/>
      <c r="BA189" s="41"/>
      <c r="BB189" s="41"/>
      <c r="BC189" s="41"/>
      <c r="BD189" s="41"/>
      <c r="BE189" s="7">
        <f t="shared" si="33"/>
        <v>0</v>
      </c>
      <c r="BF189" s="41">
        <v>0</v>
      </c>
      <c r="BG189" s="41">
        <v>0</v>
      </c>
      <c r="BH189" s="41">
        <v>0</v>
      </c>
      <c r="BI189" s="41"/>
      <c r="BJ189" s="41"/>
      <c r="BK189" s="41"/>
      <c r="BL189" s="41"/>
      <c r="BM189" s="41"/>
      <c r="BN189" s="41">
        <v>43890</v>
      </c>
      <c r="BO189" s="41"/>
      <c r="BP189" s="9"/>
      <c r="BQ189" s="41"/>
      <c r="BR189" s="9"/>
      <c r="BS189" s="9">
        <v>15986</v>
      </c>
      <c r="BT189" s="41"/>
      <c r="BU189" s="7">
        <f t="shared" si="34"/>
        <v>59876</v>
      </c>
      <c r="BV189" s="43"/>
      <c r="BW189" s="41"/>
      <c r="BX189" s="9">
        <v>328</v>
      </c>
      <c r="BY189" s="41"/>
      <c r="BZ189" s="9">
        <v>0</v>
      </c>
      <c r="CA189" s="41"/>
      <c r="CB189" s="7">
        <f t="shared" si="35"/>
        <v>328</v>
      </c>
      <c r="CC189" s="43"/>
      <c r="CD189" s="41"/>
      <c r="CE189" s="41"/>
      <c r="CF189" s="41"/>
      <c r="CG189" s="7">
        <f t="shared" si="36"/>
        <v>0</v>
      </c>
      <c r="CH189" s="62"/>
      <c r="CI189" s="9"/>
      <c r="CJ189" s="41"/>
      <c r="CK189" s="41"/>
      <c r="CL189" s="41">
        <v>0</v>
      </c>
      <c r="CM189" s="41">
        <v>0</v>
      </c>
      <c r="CN189" s="9">
        <v>0</v>
      </c>
      <c r="CO189" s="7">
        <f t="shared" si="37"/>
        <v>0</v>
      </c>
      <c r="CP189" s="62"/>
      <c r="CQ189" s="41"/>
      <c r="CR189" s="41">
        <v>0</v>
      </c>
      <c r="CS189" s="7">
        <f t="shared" si="38"/>
        <v>0</v>
      </c>
      <c r="CT189" s="43">
        <v>1249</v>
      </c>
      <c r="CU189" s="7">
        <f t="shared" si="39"/>
        <v>1249</v>
      </c>
      <c r="CV189" s="10">
        <f t="shared" si="40"/>
        <v>396750</v>
      </c>
      <c r="CW189" s="72"/>
      <c r="CX189" s="72"/>
    </row>
    <row r="190" spans="1:102" x14ac:dyDescent="0.25">
      <c r="A190" s="348"/>
      <c r="B190" s="2" t="s">
        <v>109</v>
      </c>
      <c r="C190" s="40"/>
      <c r="D190" s="41"/>
      <c r="E190" s="43"/>
      <c r="F190" s="41"/>
      <c r="G190" s="42"/>
      <c r="H190" s="7">
        <f t="shared" si="30"/>
        <v>0</v>
      </c>
      <c r="I190" s="43"/>
      <c r="J190" s="41"/>
      <c r="K190" s="41"/>
      <c r="L190" s="41"/>
      <c r="M190" s="41"/>
      <c r="N190" s="41"/>
      <c r="O190" s="7">
        <v>20123</v>
      </c>
      <c r="P190" s="41">
        <v>13010</v>
      </c>
      <c r="Q190" s="41"/>
      <c r="R190" s="41"/>
      <c r="S190" s="41">
        <v>0</v>
      </c>
      <c r="T190" s="7">
        <f t="shared" si="42"/>
        <v>13010</v>
      </c>
      <c r="U190" s="43"/>
      <c r="V190" s="9"/>
      <c r="W190" s="7">
        <v>5889</v>
      </c>
      <c r="X190" s="43"/>
      <c r="Y190" s="9"/>
      <c r="Z190" s="9"/>
      <c r="AA190" s="9"/>
      <c r="AB190" s="9"/>
      <c r="AC190" s="9"/>
      <c r="AD190" s="41"/>
      <c r="AE190" s="9"/>
      <c r="AF190" s="9"/>
      <c r="AG190" s="9"/>
      <c r="AH190" s="9"/>
      <c r="AI190" s="9"/>
      <c r="AJ190" s="7">
        <v>200136</v>
      </c>
      <c r="AK190" s="43"/>
      <c r="AL190" s="7">
        <f t="shared" si="31"/>
        <v>0</v>
      </c>
      <c r="AM190" s="62"/>
      <c r="AN190" s="9"/>
      <c r="AO190" s="41"/>
      <c r="AP190" s="41"/>
      <c r="AQ190" s="9">
        <v>1530</v>
      </c>
      <c r="AR190" s="9">
        <v>75721</v>
      </c>
      <c r="AS190" s="9">
        <v>1080</v>
      </c>
      <c r="AT190" s="9">
        <v>2645</v>
      </c>
      <c r="AU190" s="41"/>
      <c r="AV190" s="41"/>
      <c r="AW190" s="7">
        <f t="shared" si="32"/>
        <v>80976</v>
      </c>
      <c r="AX190" s="43"/>
      <c r="AY190" s="41"/>
      <c r="AZ190" s="41"/>
      <c r="BA190" s="41"/>
      <c r="BB190" s="41"/>
      <c r="BC190" s="41"/>
      <c r="BD190" s="41"/>
      <c r="BE190" s="7">
        <f t="shared" si="33"/>
        <v>0</v>
      </c>
      <c r="BF190" s="41">
        <v>0</v>
      </c>
      <c r="BG190" s="41">
        <v>0</v>
      </c>
      <c r="BH190" s="41">
        <v>0</v>
      </c>
      <c r="BI190" s="41"/>
      <c r="BJ190" s="41"/>
      <c r="BK190" s="41"/>
      <c r="BL190" s="41"/>
      <c r="BM190" s="41"/>
      <c r="BN190" s="41">
        <v>38438</v>
      </c>
      <c r="BO190" s="41"/>
      <c r="BP190" s="9"/>
      <c r="BQ190" s="41"/>
      <c r="BR190" s="9"/>
      <c r="BS190" s="9">
        <v>30290</v>
      </c>
      <c r="BT190" s="41"/>
      <c r="BU190" s="7">
        <f t="shared" si="34"/>
        <v>68728</v>
      </c>
      <c r="BV190" s="43"/>
      <c r="BW190" s="41"/>
      <c r="BX190" s="9">
        <v>380</v>
      </c>
      <c r="BY190" s="41"/>
      <c r="BZ190" s="9">
        <v>0</v>
      </c>
      <c r="CA190" s="41"/>
      <c r="CB190" s="7">
        <f t="shared" si="35"/>
        <v>380</v>
      </c>
      <c r="CC190" s="43"/>
      <c r="CD190" s="41"/>
      <c r="CE190" s="41"/>
      <c r="CF190" s="41"/>
      <c r="CG190" s="7">
        <f t="shared" si="36"/>
        <v>0</v>
      </c>
      <c r="CH190" s="62"/>
      <c r="CI190" s="9"/>
      <c r="CJ190" s="41"/>
      <c r="CK190" s="41"/>
      <c r="CL190" s="41">
        <v>0</v>
      </c>
      <c r="CM190" s="41">
        <v>0</v>
      </c>
      <c r="CN190" s="9">
        <v>0</v>
      </c>
      <c r="CO190" s="7">
        <f t="shared" si="37"/>
        <v>0</v>
      </c>
      <c r="CP190" s="62"/>
      <c r="CQ190" s="41"/>
      <c r="CR190" s="41">
        <v>0</v>
      </c>
      <c r="CS190" s="7">
        <f t="shared" si="38"/>
        <v>0</v>
      </c>
      <c r="CT190" s="43">
        <v>685</v>
      </c>
      <c r="CU190" s="7">
        <f t="shared" si="39"/>
        <v>685</v>
      </c>
      <c r="CV190" s="10">
        <f t="shared" si="40"/>
        <v>389927</v>
      </c>
      <c r="CW190" s="72"/>
      <c r="CX190" s="72"/>
    </row>
    <row r="191" spans="1:102" x14ac:dyDescent="0.25">
      <c r="A191" s="348"/>
      <c r="B191" s="2" t="s">
        <v>110</v>
      </c>
      <c r="C191" s="40"/>
      <c r="D191" s="41"/>
      <c r="E191" s="43"/>
      <c r="F191" s="41"/>
      <c r="G191" s="42"/>
      <c r="H191" s="7">
        <f t="shared" si="30"/>
        <v>0</v>
      </c>
      <c r="I191" s="43"/>
      <c r="J191" s="41"/>
      <c r="K191" s="41"/>
      <c r="L191" s="41"/>
      <c r="M191" s="41"/>
      <c r="N191" s="41"/>
      <c r="O191" s="7">
        <v>16503</v>
      </c>
      <c r="P191" s="41">
        <v>14778</v>
      </c>
      <c r="Q191" s="41"/>
      <c r="R191" s="41"/>
      <c r="S191" s="41">
        <v>0</v>
      </c>
      <c r="T191" s="7">
        <f t="shared" si="42"/>
        <v>14778</v>
      </c>
      <c r="U191" s="43"/>
      <c r="V191" s="9"/>
      <c r="W191" s="7">
        <v>5623</v>
      </c>
      <c r="X191" s="43"/>
      <c r="Y191" s="9"/>
      <c r="Z191" s="9"/>
      <c r="AA191" s="9"/>
      <c r="AB191" s="9"/>
      <c r="AC191" s="9"/>
      <c r="AD191" s="41"/>
      <c r="AE191" s="9"/>
      <c r="AF191" s="9"/>
      <c r="AG191" s="9"/>
      <c r="AH191" s="9"/>
      <c r="AI191" s="9"/>
      <c r="AJ191" s="7">
        <v>177396</v>
      </c>
      <c r="AK191" s="43"/>
      <c r="AL191" s="7">
        <f t="shared" si="31"/>
        <v>0</v>
      </c>
      <c r="AM191" s="62"/>
      <c r="AN191" s="9"/>
      <c r="AO191" s="41"/>
      <c r="AP191" s="41"/>
      <c r="AQ191" s="9">
        <v>1069</v>
      </c>
      <c r="AR191" s="9">
        <v>74754</v>
      </c>
      <c r="AS191" s="9">
        <v>1440</v>
      </c>
      <c r="AT191" s="9">
        <v>2304</v>
      </c>
      <c r="AU191" s="41"/>
      <c r="AV191" s="41"/>
      <c r="AW191" s="7">
        <f t="shared" si="32"/>
        <v>79567</v>
      </c>
      <c r="AX191" s="43"/>
      <c r="AY191" s="41"/>
      <c r="AZ191" s="41"/>
      <c r="BA191" s="41"/>
      <c r="BB191" s="41"/>
      <c r="BC191" s="41"/>
      <c r="BD191" s="41"/>
      <c r="BE191" s="7">
        <f t="shared" si="33"/>
        <v>0</v>
      </c>
      <c r="BF191" s="41">
        <v>0</v>
      </c>
      <c r="BG191" s="41">
        <v>0</v>
      </c>
      <c r="BH191" s="41">
        <v>0</v>
      </c>
      <c r="BI191" s="41"/>
      <c r="BJ191" s="41"/>
      <c r="BK191" s="41"/>
      <c r="BL191" s="41"/>
      <c r="BM191" s="41"/>
      <c r="BN191" s="41">
        <v>45601</v>
      </c>
      <c r="BO191" s="41"/>
      <c r="BP191" s="9"/>
      <c r="BQ191" s="41"/>
      <c r="BR191" s="9"/>
      <c r="BS191" s="9">
        <v>20326</v>
      </c>
      <c r="BT191" s="41"/>
      <c r="BU191" s="7">
        <f t="shared" si="34"/>
        <v>65927</v>
      </c>
      <c r="BV191" s="43"/>
      <c r="BW191" s="41"/>
      <c r="BX191" s="9">
        <v>0</v>
      </c>
      <c r="BY191" s="41"/>
      <c r="BZ191" s="9">
        <v>0</v>
      </c>
      <c r="CA191" s="41"/>
      <c r="CB191" s="7">
        <f t="shared" si="35"/>
        <v>0</v>
      </c>
      <c r="CC191" s="43"/>
      <c r="CD191" s="41"/>
      <c r="CE191" s="41"/>
      <c r="CF191" s="41"/>
      <c r="CG191" s="7">
        <f t="shared" si="36"/>
        <v>0</v>
      </c>
      <c r="CH191" s="62"/>
      <c r="CI191" s="9"/>
      <c r="CJ191" s="41"/>
      <c r="CK191" s="41"/>
      <c r="CL191" s="41">
        <v>0</v>
      </c>
      <c r="CM191" s="41">
        <v>0</v>
      </c>
      <c r="CN191" s="9">
        <v>0</v>
      </c>
      <c r="CO191" s="7">
        <f t="shared" si="37"/>
        <v>0</v>
      </c>
      <c r="CP191" s="62"/>
      <c r="CQ191" s="41"/>
      <c r="CR191" s="41">
        <v>0</v>
      </c>
      <c r="CS191" s="7">
        <f t="shared" si="38"/>
        <v>0</v>
      </c>
      <c r="CT191" s="43">
        <v>1567</v>
      </c>
      <c r="CU191" s="7">
        <f t="shared" si="39"/>
        <v>1567</v>
      </c>
      <c r="CV191" s="10">
        <f t="shared" si="40"/>
        <v>361361</v>
      </c>
      <c r="CW191" s="72"/>
      <c r="CX191" s="72"/>
    </row>
    <row r="192" spans="1:102" x14ac:dyDescent="0.25">
      <c r="A192" s="348"/>
      <c r="B192" s="2" t="s">
        <v>111</v>
      </c>
      <c r="C192" s="40"/>
      <c r="D192" s="41"/>
      <c r="E192" s="43"/>
      <c r="F192" s="41"/>
      <c r="G192" s="42"/>
      <c r="H192" s="7">
        <f t="shared" si="30"/>
        <v>0</v>
      </c>
      <c r="I192" s="43"/>
      <c r="J192" s="41"/>
      <c r="K192" s="41"/>
      <c r="L192" s="41"/>
      <c r="M192" s="41"/>
      <c r="N192" s="41"/>
      <c r="O192" s="7">
        <v>20893</v>
      </c>
      <c r="P192" s="41">
        <v>13841</v>
      </c>
      <c r="Q192" s="41"/>
      <c r="R192" s="41"/>
      <c r="S192" s="41">
        <v>0</v>
      </c>
      <c r="T192" s="7">
        <f t="shared" si="42"/>
        <v>13841</v>
      </c>
      <c r="U192" s="43"/>
      <c r="V192" s="9"/>
      <c r="W192" s="7">
        <v>3745</v>
      </c>
      <c r="X192" s="43"/>
      <c r="Y192" s="9"/>
      <c r="Z192" s="9"/>
      <c r="AA192" s="9"/>
      <c r="AB192" s="9"/>
      <c r="AC192" s="9"/>
      <c r="AD192" s="41"/>
      <c r="AE192" s="9"/>
      <c r="AF192" s="9"/>
      <c r="AG192" s="9"/>
      <c r="AH192" s="9"/>
      <c r="AI192" s="9"/>
      <c r="AJ192" s="7">
        <v>143663</v>
      </c>
      <c r="AK192" s="43"/>
      <c r="AL192" s="7">
        <f t="shared" si="31"/>
        <v>0</v>
      </c>
      <c r="AM192" s="62"/>
      <c r="AN192" s="9"/>
      <c r="AO192" s="41"/>
      <c r="AP192" s="41"/>
      <c r="AQ192" s="9">
        <v>0</v>
      </c>
      <c r="AR192" s="9">
        <v>93413</v>
      </c>
      <c r="AS192" s="9">
        <v>1215</v>
      </c>
      <c r="AT192" s="9">
        <v>1090</v>
      </c>
      <c r="AU192" s="41"/>
      <c r="AV192" s="41"/>
      <c r="AW192" s="7">
        <f t="shared" si="32"/>
        <v>95718</v>
      </c>
      <c r="AX192" s="43"/>
      <c r="AY192" s="41"/>
      <c r="AZ192" s="41"/>
      <c r="BA192" s="41"/>
      <c r="BB192" s="41"/>
      <c r="BC192" s="41"/>
      <c r="BD192" s="41"/>
      <c r="BE192" s="7">
        <f t="shared" si="33"/>
        <v>0</v>
      </c>
      <c r="BF192" s="41">
        <v>0</v>
      </c>
      <c r="BG192" s="41">
        <v>0</v>
      </c>
      <c r="BH192" s="41">
        <v>0</v>
      </c>
      <c r="BI192" s="41"/>
      <c r="BJ192" s="41"/>
      <c r="BK192" s="41"/>
      <c r="BL192" s="41"/>
      <c r="BM192" s="41"/>
      <c r="BN192" s="41">
        <v>40583</v>
      </c>
      <c r="BO192" s="41"/>
      <c r="BP192" s="9"/>
      <c r="BQ192" s="41"/>
      <c r="BR192" s="9"/>
      <c r="BS192" s="9">
        <v>19611</v>
      </c>
      <c r="BT192" s="41"/>
      <c r="BU192" s="7">
        <f t="shared" si="34"/>
        <v>60194</v>
      </c>
      <c r="BV192" s="43"/>
      <c r="BW192" s="41"/>
      <c r="BX192" s="9">
        <v>432</v>
      </c>
      <c r="BY192" s="41"/>
      <c r="BZ192" s="9">
        <v>0</v>
      </c>
      <c r="CA192" s="41"/>
      <c r="CB192" s="7">
        <f t="shared" si="35"/>
        <v>432</v>
      </c>
      <c r="CC192" s="43"/>
      <c r="CD192" s="41"/>
      <c r="CE192" s="41"/>
      <c r="CF192" s="41"/>
      <c r="CG192" s="7">
        <f t="shared" si="36"/>
        <v>0</v>
      </c>
      <c r="CH192" s="62"/>
      <c r="CI192" s="9"/>
      <c r="CJ192" s="41"/>
      <c r="CK192" s="41"/>
      <c r="CL192" s="41">
        <v>0</v>
      </c>
      <c r="CM192" s="41">
        <v>0</v>
      </c>
      <c r="CN192" s="9">
        <v>0</v>
      </c>
      <c r="CO192" s="7">
        <f t="shared" si="37"/>
        <v>0</v>
      </c>
      <c r="CP192" s="62"/>
      <c r="CQ192" s="41"/>
      <c r="CR192" s="41">
        <v>0</v>
      </c>
      <c r="CS192" s="7">
        <f t="shared" si="38"/>
        <v>0</v>
      </c>
      <c r="CT192" s="43">
        <v>4788</v>
      </c>
      <c r="CU192" s="7">
        <f t="shared" si="39"/>
        <v>4788</v>
      </c>
      <c r="CV192" s="10">
        <f t="shared" si="40"/>
        <v>343274</v>
      </c>
      <c r="CW192" s="72"/>
      <c r="CX192" s="72"/>
    </row>
    <row r="193" spans="1:102" ht="15.75" thickBot="1" x14ac:dyDescent="0.3">
      <c r="A193" s="349"/>
      <c r="B193" s="3" t="s">
        <v>112</v>
      </c>
      <c r="C193" s="44"/>
      <c r="D193" s="45"/>
      <c r="E193" s="47"/>
      <c r="F193" s="45"/>
      <c r="G193" s="46"/>
      <c r="H193" s="11">
        <f t="shared" si="30"/>
        <v>0</v>
      </c>
      <c r="I193" s="47"/>
      <c r="J193" s="45"/>
      <c r="K193" s="45"/>
      <c r="L193" s="45"/>
      <c r="M193" s="45"/>
      <c r="N193" s="45"/>
      <c r="O193" s="11">
        <v>30343</v>
      </c>
      <c r="P193" s="45">
        <v>10720</v>
      </c>
      <c r="Q193" s="45"/>
      <c r="R193" s="45"/>
      <c r="S193" s="45">
        <v>0</v>
      </c>
      <c r="T193" s="11">
        <f t="shared" si="42"/>
        <v>10720</v>
      </c>
      <c r="U193" s="47"/>
      <c r="V193" s="13"/>
      <c r="W193" s="11">
        <v>4400</v>
      </c>
      <c r="X193" s="47"/>
      <c r="Y193" s="13"/>
      <c r="Z193" s="13"/>
      <c r="AA193" s="13"/>
      <c r="AB193" s="13"/>
      <c r="AC193" s="13"/>
      <c r="AD193" s="45"/>
      <c r="AE193" s="13"/>
      <c r="AF193" s="13"/>
      <c r="AG193" s="13"/>
      <c r="AH193" s="13"/>
      <c r="AI193" s="13"/>
      <c r="AJ193" s="11">
        <v>130385</v>
      </c>
      <c r="AK193" s="47"/>
      <c r="AL193" s="11">
        <f t="shared" si="31"/>
        <v>0</v>
      </c>
      <c r="AM193" s="63"/>
      <c r="AN193" s="13"/>
      <c r="AO193" s="45"/>
      <c r="AP193" s="45"/>
      <c r="AQ193" s="13">
        <v>1036</v>
      </c>
      <c r="AR193" s="13">
        <v>73983</v>
      </c>
      <c r="AS193" s="13">
        <v>1710</v>
      </c>
      <c r="AT193" s="13">
        <v>2040</v>
      </c>
      <c r="AU193" s="45"/>
      <c r="AV193" s="45"/>
      <c r="AW193" s="11">
        <f t="shared" si="32"/>
        <v>78769</v>
      </c>
      <c r="AX193" s="47"/>
      <c r="AY193" s="45"/>
      <c r="AZ193" s="45"/>
      <c r="BA193" s="45"/>
      <c r="BB193" s="45"/>
      <c r="BC193" s="45"/>
      <c r="BD193" s="45"/>
      <c r="BE193" s="11">
        <f t="shared" si="33"/>
        <v>0</v>
      </c>
      <c r="BF193" s="45">
        <v>0</v>
      </c>
      <c r="BG193" s="45">
        <v>0</v>
      </c>
      <c r="BH193" s="45">
        <v>0</v>
      </c>
      <c r="BI193" s="45"/>
      <c r="BJ193" s="45"/>
      <c r="BK193" s="45"/>
      <c r="BL193" s="45"/>
      <c r="BM193" s="45"/>
      <c r="BN193" s="45">
        <v>54754</v>
      </c>
      <c r="BO193" s="45"/>
      <c r="BP193" s="13"/>
      <c r="BQ193" s="45"/>
      <c r="BR193" s="13"/>
      <c r="BS193" s="13">
        <v>10249</v>
      </c>
      <c r="BT193" s="45"/>
      <c r="BU193" s="11">
        <f t="shared" si="34"/>
        <v>65003</v>
      </c>
      <c r="BV193" s="47"/>
      <c r="BW193" s="45"/>
      <c r="BX193" s="13">
        <v>109</v>
      </c>
      <c r="BY193" s="45"/>
      <c r="BZ193" s="13">
        <v>0</v>
      </c>
      <c r="CA193" s="45"/>
      <c r="CB193" s="11">
        <f t="shared" si="35"/>
        <v>109</v>
      </c>
      <c r="CC193" s="47"/>
      <c r="CD193" s="45"/>
      <c r="CE193" s="45"/>
      <c r="CF193" s="45"/>
      <c r="CG193" s="11">
        <f t="shared" si="36"/>
        <v>0</v>
      </c>
      <c r="CH193" s="63"/>
      <c r="CI193" s="13"/>
      <c r="CJ193" s="45"/>
      <c r="CK193" s="45"/>
      <c r="CL193" s="45">
        <v>0</v>
      </c>
      <c r="CM193" s="45">
        <v>0</v>
      </c>
      <c r="CN193" s="13">
        <v>0</v>
      </c>
      <c r="CO193" s="11">
        <f t="shared" si="37"/>
        <v>0</v>
      </c>
      <c r="CP193" s="63"/>
      <c r="CQ193" s="45"/>
      <c r="CR193" s="45">
        <v>0</v>
      </c>
      <c r="CS193" s="11">
        <f t="shared" si="38"/>
        <v>0</v>
      </c>
      <c r="CT193" s="47">
        <v>436</v>
      </c>
      <c r="CU193" s="11">
        <f t="shared" si="39"/>
        <v>436</v>
      </c>
      <c r="CV193" s="15">
        <f t="shared" si="40"/>
        <v>320165</v>
      </c>
      <c r="CW193" s="72"/>
      <c r="CX193" s="72"/>
    </row>
    <row r="194" spans="1:102" x14ac:dyDescent="0.25">
      <c r="A194" s="347" t="s">
        <v>184</v>
      </c>
      <c r="B194" s="33" t="s">
        <v>101</v>
      </c>
      <c r="C194" s="34"/>
      <c r="D194" s="35"/>
      <c r="E194" s="52"/>
      <c r="F194" s="35"/>
      <c r="G194" s="36"/>
      <c r="H194" s="20">
        <f t="shared" si="30"/>
        <v>0</v>
      </c>
      <c r="I194" s="52"/>
      <c r="J194" s="35"/>
      <c r="K194" s="35"/>
      <c r="L194" s="35"/>
      <c r="M194" s="35"/>
      <c r="N194" s="35"/>
      <c r="O194" s="20">
        <v>15276</v>
      </c>
      <c r="P194" s="35">
        <v>10040</v>
      </c>
      <c r="Q194" s="35"/>
      <c r="R194" s="35"/>
      <c r="S194" s="35">
        <v>0</v>
      </c>
      <c r="T194" s="20">
        <f t="shared" si="42"/>
        <v>10040</v>
      </c>
      <c r="U194" s="52"/>
      <c r="V194" s="22"/>
      <c r="W194" s="20">
        <v>3916</v>
      </c>
      <c r="X194" s="52"/>
      <c r="Y194" s="22"/>
      <c r="Z194" s="22"/>
      <c r="AA194" s="22"/>
      <c r="AB194" s="22"/>
      <c r="AC194" s="22"/>
      <c r="AD194" s="35"/>
      <c r="AE194" s="22"/>
      <c r="AF194" s="22"/>
      <c r="AG194" s="22"/>
      <c r="AH194" s="22"/>
      <c r="AI194" s="22"/>
      <c r="AJ194" s="20">
        <v>151157</v>
      </c>
      <c r="AK194" s="52"/>
      <c r="AL194" s="20">
        <f t="shared" si="31"/>
        <v>0</v>
      </c>
      <c r="AM194" s="61"/>
      <c r="AN194" s="22"/>
      <c r="AO194" s="35"/>
      <c r="AP194" s="35"/>
      <c r="AQ194" s="22">
        <v>1117</v>
      </c>
      <c r="AR194" s="22">
        <v>72143</v>
      </c>
      <c r="AS194" s="22">
        <v>630</v>
      </c>
      <c r="AT194" s="22">
        <v>1392</v>
      </c>
      <c r="AU194" s="35"/>
      <c r="AV194" s="35"/>
      <c r="AW194" s="20">
        <f t="shared" si="32"/>
        <v>75282</v>
      </c>
      <c r="AX194" s="52"/>
      <c r="AY194" s="35"/>
      <c r="AZ194" s="35"/>
      <c r="BA194" s="35"/>
      <c r="BB194" s="35"/>
      <c r="BC194" s="35"/>
      <c r="BD194" s="35"/>
      <c r="BE194" s="20">
        <f t="shared" si="33"/>
        <v>0</v>
      </c>
      <c r="BF194" s="35">
        <v>0</v>
      </c>
      <c r="BG194" s="35">
        <v>0</v>
      </c>
      <c r="BH194" s="35">
        <v>0</v>
      </c>
      <c r="BI194" s="35"/>
      <c r="BJ194" s="35"/>
      <c r="BK194" s="35"/>
      <c r="BL194" s="35"/>
      <c r="BM194" s="35"/>
      <c r="BN194" s="35">
        <v>27202</v>
      </c>
      <c r="BO194" s="35"/>
      <c r="BP194" s="22"/>
      <c r="BQ194" s="35"/>
      <c r="BR194" s="22"/>
      <c r="BS194" s="22">
        <v>10936</v>
      </c>
      <c r="BT194" s="35"/>
      <c r="BU194" s="20">
        <f t="shared" si="34"/>
        <v>38138</v>
      </c>
      <c r="BV194" s="52"/>
      <c r="BW194" s="35"/>
      <c r="BX194" s="22">
        <v>29</v>
      </c>
      <c r="BY194" s="35"/>
      <c r="BZ194" s="22">
        <v>0</v>
      </c>
      <c r="CA194" s="35"/>
      <c r="CB194" s="20">
        <f t="shared" si="35"/>
        <v>29</v>
      </c>
      <c r="CC194" s="52"/>
      <c r="CD194" s="35"/>
      <c r="CE194" s="35"/>
      <c r="CF194" s="35"/>
      <c r="CG194" s="20">
        <f t="shared" si="36"/>
        <v>0</v>
      </c>
      <c r="CH194" s="61"/>
      <c r="CI194" s="22"/>
      <c r="CJ194" s="35"/>
      <c r="CK194" s="35"/>
      <c r="CL194" s="35">
        <v>0</v>
      </c>
      <c r="CM194" s="35">
        <v>0</v>
      </c>
      <c r="CN194" s="22">
        <v>0</v>
      </c>
      <c r="CO194" s="20">
        <f t="shared" si="37"/>
        <v>0</v>
      </c>
      <c r="CP194" s="61"/>
      <c r="CQ194" s="35"/>
      <c r="CR194" s="35">
        <v>0</v>
      </c>
      <c r="CS194" s="20">
        <f t="shared" si="38"/>
        <v>0</v>
      </c>
      <c r="CT194" s="52">
        <v>2020</v>
      </c>
      <c r="CU194" s="20">
        <f t="shared" si="39"/>
        <v>2020</v>
      </c>
      <c r="CV194" s="23">
        <f t="shared" si="40"/>
        <v>295858</v>
      </c>
      <c r="CW194" s="72"/>
      <c r="CX194" s="72"/>
    </row>
    <row r="195" spans="1:102" x14ac:dyDescent="0.25">
      <c r="A195" s="348"/>
      <c r="B195" s="2" t="s">
        <v>102</v>
      </c>
      <c r="C195" s="40"/>
      <c r="D195" s="41"/>
      <c r="E195" s="43"/>
      <c r="F195" s="41"/>
      <c r="G195" s="42"/>
      <c r="H195" s="7">
        <f t="shared" si="30"/>
        <v>0</v>
      </c>
      <c r="I195" s="43"/>
      <c r="J195" s="41"/>
      <c r="K195" s="41"/>
      <c r="L195" s="41"/>
      <c r="M195" s="41"/>
      <c r="N195" s="41"/>
      <c r="O195" s="7">
        <v>20682</v>
      </c>
      <c r="P195" s="41">
        <v>11867</v>
      </c>
      <c r="Q195" s="41"/>
      <c r="R195" s="41"/>
      <c r="S195" s="41">
        <v>0</v>
      </c>
      <c r="T195" s="7">
        <f t="shared" si="42"/>
        <v>11867</v>
      </c>
      <c r="U195" s="43"/>
      <c r="V195" s="9"/>
      <c r="W195" s="7">
        <v>2815</v>
      </c>
      <c r="X195" s="43"/>
      <c r="Y195" s="9"/>
      <c r="Z195" s="9"/>
      <c r="AA195" s="9"/>
      <c r="AB195" s="9"/>
      <c r="AC195" s="9"/>
      <c r="AD195" s="41"/>
      <c r="AE195" s="9"/>
      <c r="AF195" s="9"/>
      <c r="AG195" s="9"/>
      <c r="AH195" s="9"/>
      <c r="AI195" s="9"/>
      <c r="AJ195" s="7">
        <v>144436</v>
      </c>
      <c r="AK195" s="43"/>
      <c r="AL195" s="7">
        <f t="shared" si="31"/>
        <v>0</v>
      </c>
      <c r="AM195" s="62"/>
      <c r="AN195" s="9"/>
      <c r="AO195" s="41"/>
      <c r="AP195" s="41"/>
      <c r="AQ195" s="9">
        <v>1110</v>
      </c>
      <c r="AR195" s="9">
        <v>74422</v>
      </c>
      <c r="AS195" s="9">
        <v>1260</v>
      </c>
      <c r="AT195" s="9">
        <v>1394</v>
      </c>
      <c r="AU195" s="41"/>
      <c r="AV195" s="41"/>
      <c r="AW195" s="7">
        <f t="shared" si="32"/>
        <v>78186</v>
      </c>
      <c r="AX195" s="43"/>
      <c r="AY195" s="41"/>
      <c r="AZ195" s="41"/>
      <c r="BA195" s="41"/>
      <c r="BB195" s="41"/>
      <c r="BC195" s="41"/>
      <c r="BD195" s="41"/>
      <c r="BE195" s="7">
        <f t="shared" si="33"/>
        <v>0</v>
      </c>
      <c r="BF195" s="41">
        <v>0</v>
      </c>
      <c r="BG195" s="41">
        <v>0</v>
      </c>
      <c r="BH195" s="41">
        <v>0</v>
      </c>
      <c r="BI195" s="41"/>
      <c r="BJ195" s="41"/>
      <c r="BK195" s="41"/>
      <c r="BL195" s="41"/>
      <c r="BM195" s="41"/>
      <c r="BN195" s="41">
        <v>23710</v>
      </c>
      <c r="BO195" s="41"/>
      <c r="BP195" s="9"/>
      <c r="BQ195" s="41"/>
      <c r="BR195" s="9"/>
      <c r="BS195" s="9">
        <v>11065</v>
      </c>
      <c r="BT195" s="41"/>
      <c r="BU195" s="7">
        <f t="shared" si="34"/>
        <v>34775</v>
      </c>
      <c r="BV195" s="43"/>
      <c r="BW195" s="41"/>
      <c r="BX195" s="9">
        <v>576</v>
      </c>
      <c r="BY195" s="41"/>
      <c r="BZ195" s="9">
        <v>0</v>
      </c>
      <c r="CA195" s="41"/>
      <c r="CB195" s="7">
        <f t="shared" si="35"/>
        <v>576</v>
      </c>
      <c r="CC195" s="43"/>
      <c r="CD195" s="41"/>
      <c r="CE195" s="41"/>
      <c r="CF195" s="41"/>
      <c r="CG195" s="7">
        <f t="shared" si="36"/>
        <v>0</v>
      </c>
      <c r="CH195" s="62"/>
      <c r="CI195" s="9"/>
      <c r="CJ195" s="41"/>
      <c r="CK195" s="41"/>
      <c r="CL195" s="41">
        <v>0</v>
      </c>
      <c r="CM195" s="41">
        <v>0</v>
      </c>
      <c r="CN195" s="9">
        <v>0</v>
      </c>
      <c r="CO195" s="7">
        <f t="shared" si="37"/>
        <v>0</v>
      </c>
      <c r="CP195" s="62"/>
      <c r="CQ195" s="41"/>
      <c r="CR195" s="41">
        <v>0</v>
      </c>
      <c r="CS195" s="7">
        <f t="shared" si="38"/>
        <v>0</v>
      </c>
      <c r="CT195" s="43">
        <v>551</v>
      </c>
      <c r="CU195" s="7">
        <f t="shared" si="39"/>
        <v>551</v>
      </c>
      <c r="CV195" s="10">
        <f t="shared" si="40"/>
        <v>293888</v>
      </c>
      <c r="CW195" s="72"/>
      <c r="CX195" s="72"/>
    </row>
    <row r="196" spans="1:102" x14ac:dyDescent="0.25">
      <c r="A196" s="348"/>
      <c r="B196" s="2" t="s">
        <v>103</v>
      </c>
      <c r="C196" s="40"/>
      <c r="D196" s="41"/>
      <c r="E196" s="43"/>
      <c r="F196" s="41"/>
      <c r="G196" s="42"/>
      <c r="H196" s="7">
        <f t="shared" si="30"/>
        <v>0</v>
      </c>
      <c r="I196" s="43"/>
      <c r="J196" s="41"/>
      <c r="K196" s="41"/>
      <c r="L196" s="41"/>
      <c r="M196" s="41"/>
      <c r="N196" s="41"/>
      <c r="O196" s="7">
        <v>28836</v>
      </c>
      <c r="P196" s="41">
        <v>14080</v>
      </c>
      <c r="Q196" s="41"/>
      <c r="R196" s="41"/>
      <c r="S196" s="41">
        <v>0</v>
      </c>
      <c r="T196" s="7">
        <f t="shared" si="42"/>
        <v>14080</v>
      </c>
      <c r="U196" s="43"/>
      <c r="V196" s="9"/>
      <c r="W196" s="7">
        <v>4223</v>
      </c>
      <c r="X196" s="43"/>
      <c r="Y196" s="9"/>
      <c r="Z196" s="9"/>
      <c r="AA196" s="9"/>
      <c r="AB196" s="9"/>
      <c r="AC196" s="9"/>
      <c r="AD196" s="41"/>
      <c r="AE196" s="9"/>
      <c r="AF196" s="9"/>
      <c r="AG196" s="9"/>
      <c r="AH196" s="9"/>
      <c r="AI196" s="9"/>
      <c r="AJ196" s="7">
        <v>139345</v>
      </c>
      <c r="AK196" s="43"/>
      <c r="AL196" s="7">
        <f t="shared" si="31"/>
        <v>0</v>
      </c>
      <c r="AM196" s="62"/>
      <c r="AN196" s="9"/>
      <c r="AO196" s="41"/>
      <c r="AP196" s="41"/>
      <c r="AQ196" s="9">
        <v>999</v>
      </c>
      <c r="AR196" s="9">
        <v>68563</v>
      </c>
      <c r="AS196" s="9">
        <v>900</v>
      </c>
      <c r="AT196" s="9">
        <v>1518</v>
      </c>
      <c r="AU196" s="41"/>
      <c r="AV196" s="41"/>
      <c r="AW196" s="7">
        <f t="shared" si="32"/>
        <v>71980</v>
      </c>
      <c r="AX196" s="43"/>
      <c r="AY196" s="41"/>
      <c r="AZ196" s="41"/>
      <c r="BA196" s="41"/>
      <c r="BB196" s="41"/>
      <c r="BC196" s="41"/>
      <c r="BD196" s="41"/>
      <c r="BE196" s="7">
        <f t="shared" si="33"/>
        <v>0</v>
      </c>
      <c r="BF196" s="41">
        <v>0</v>
      </c>
      <c r="BG196" s="41">
        <v>0</v>
      </c>
      <c r="BH196" s="41">
        <v>0</v>
      </c>
      <c r="BI196" s="41"/>
      <c r="BJ196" s="41"/>
      <c r="BK196" s="41"/>
      <c r="BL196" s="41"/>
      <c r="BM196" s="41"/>
      <c r="BN196" s="41">
        <v>35962</v>
      </c>
      <c r="BO196" s="41"/>
      <c r="BP196" s="9"/>
      <c r="BQ196" s="41"/>
      <c r="BR196" s="9"/>
      <c r="BS196" s="9">
        <v>12618</v>
      </c>
      <c r="BT196" s="41"/>
      <c r="BU196" s="7">
        <f t="shared" si="34"/>
        <v>48580</v>
      </c>
      <c r="BV196" s="43"/>
      <c r="BW196" s="41"/>
      <c r="BX196" s="9">
        <v>432</v>
      </c>
      <c r="BY196" s="41"/>
      <c r="BZ196" s="9">
        <v>0</v>
      </c>
      <c r="CA196" s="41"/>
      <c r="CB196" s="7">
        <f t="shared" si="35"/>
        <v>432</v>
      </c>
      <c r="CC196" s="43"/>
      <c r="CD196" s="41"/>
      <c r="CE196" s="41"/>
      <c r="CF196" s="41"/>
      <c r="CG196" s="7">
        <f t="shared" si="36"/>
        <v>0</v>
      </c>
      <c r="CH196" s="62"/>
      <c r="CI196" s="9"/>
      <c r="CJ196" s="41"/>
      <c r="CK196" s="41"/>
      <c r="CL196" s="41">
        <v>0</v>
      </c>
      <c r="CM196" s="41">
        <v>0</v>
      </c>
      <c r="CN196" s="9">
        <v>0</v>
      </c>
      <c r="CO196" s="7">
        <f t="shared" si="37"/>
        <v>0</v>
      </c>
      <c r="CP196" s="62"/>
      <c r="CQ196" s="41"/>
      <c r="CR196" s="41">
        <v>0</v>
      </c>
      <c r="CS196" s="7">
        <f t="shared" si="38"/>
        <v>0</v>
      </c>
      <c r="CT196" s="43">
        <v>1556</v>
      </c>
      <c r="CU196" s="7">
        <f t="shared" si="39"/>
        <v>1556</v>
      </c>
      <c r="CV196" s="10">
        <f t="shared" si="40"/>
        <v>309032</v>
      </c>
      <c r="CW196" s="72"/>
      <c r="CX196" s="72"/>
    </row>
    <row r="197" spans="1:102" x14ac:dyDescent="0.25">
      <c r="A197" s="348"/>
      <c r="B197" s="2" t="s">
        <v>104</v>
      </c>
      <c r="C197" s="40"/>
      <c r="D197" s="41"/>
      <c r="E197" s="43"/>
      <c r="F197" s="41"/>
      <c r="G197" s="42"/>
      <c r="H197" s="7">
        <f t="shared" si="30"/>
        <v>0</v>
      </c>
      <c r="I197" s="43"/>
      <c r="J197" s="41"/>
      <c r="K197" s="41"/>
      <c r="L197" s="41"/>
      <c r="M197" s="41"/>
      <c r="N197" s="41"/>
      <c r="O197" s="7">
        <v>27701</v>
      </c>
      <c r="P197" s="41">
        <v>14886</v>
      </c>
      <c r="Q197" s="41"/>
      <c r="R197" s="41"/>
      <c r="S197" s="41">
        <v>0</v>
      </c>
      <c r="T197" s="7">
        <f t="shared" si="42"/>
        <v>14886</v>
      </c>
      <c r="U197" s="43"/>
      <c r="V197" s="9"/>
      <c r="W197" s="7">
        <v>3946</v>
      </c>
      <c r="X197" s="43"/>
      <c r="Y197" s="9"/>
      <c r="Z197" s="9"/>
      <c r="AA197" s="9"/>
      <c r="AB197" s="9"/>
      <c r="AC197" s="9"/>
      <c r="AD197" s="41"/>
      <c r="AE197" s="9"/>
      <c r="AF197" s="9"/>
      <c r="AG197" s="9"/>
      <c r="AH197" s="9"/>
      <c r="AI197" s="9"/>
      <c r="AJ197" s="7">
        <v>171870</v>
      </c>
      <c r="AK197" s="43"/>
      <c r="AL197" s="7">
        <f t="shared" si="31"/>
        <v>0</v>
      </c>
      <c r="AM197" s="62"/>
      <c r="AN197" s="9"/>
      <c r="AO197" s="41"/>
      <c r="AP197" s="41"/>
      <c r="AQ197" s="9">
        <v>560</v>
      </c>
      <c r="AR197" s="9">
        <v>82570</v>
      </c>
      <c r="AS197" s="9">
        <v>810</v>
      </c>
      <c r="AT197" s="9">
        <v>1325</v>
      </c>
      <c r="AU197" s="41"/>
      <c r="AV197" s="41"/>
      <c r="AW197" s="7">
        <f t="shared" si="32"/>
        <v>85265</v>
      </c>
      <c r="AX197" s="43"/>
      <c r="AY197" s="41"/>
      <c r="AZ197" s="41"/>
      <c r="BA197" s="41"/>
      <c r="BB197" s="41"/>
      <c r="BC197" s="41"/>
      <c r="BD197" s="41"/>
      <c r="BE197" s="7">
        <f t="shared" si="33"/>
        <v>0</v>
      </c>
      <c r="BF197" s="41">
        <v>0</v>
      </c>
      <c r="BG197" s="41">
        <v>0</v>
      </c>
      <c r="BH197" s="41">
        <v>0</v>
      </c>
      <c r="BI197" s="41"/>
      <c r="BJ197" s="41"/>
      <c r="BK197" s="41"/>
      <c r="BL197" s="41"/>
      <c r="BM197" s="41"/>
      <c r="BN197" s="41">
        <v>33250</v>
      </c>
      <c r="BO197" s="41"/>
      <c r="BP197" s="9"/>
      <c r="BQ197" s="41"/>
      <c r="BR197" s="9"/>
      <c r="BS197" s="9">
        <v>10585</v>
      </c>
      <c r="BT197" s="41"/>
      <c r="BU197" s="7">
        <f t="shared" si="34"/>
        <v>43835</v>
      </c>
      <c r="BV197" s="43"/>
      <c r="BW197" s="41"/>
      <c r="BX197" s="9">
        <v>253</v>
      </c>
      <c r="BY197" s="41"/>
      <c r="BZ197" s="9">
        <v>0</v>
      </c>
      <c r="CA197" s="41"/>
      <c r="CB197" s="7">
        <f t="shared" si="35"/>
        <v>253</v>
      </c>
      <c r="CC197" s="43"/>
      <c r="CD197" s="41"/>
      <c r="CE197" s="41"/>
      <c r="CF197" s="41"/>
      <c r="CG197" s="7">
        <f t="shared" si="36"/>
        <v>0</v>
      </c>
      <c r="CH197" s="62"/>
      <c r="CI197" s="9"/>
      <c r="CJ197" s="41"/>
      <c r="CK197" s="41"/>
      <c r="CL197" s="41">
        <v>0</v>
      </c>
      <c r="CM197" s="41">
        <v>0</v>
      </c>
      <c r="CN197" s="9">
        <v>0</v>
      </c>
      <c r="CO197" s="7">
        <f t="shared" si="37"/>
        <v>0</v>
      </c>
      <c r="CP197" s="62"/>
      <c r="CQ197" s="41"/>
      <c r="CR197" s="41">
        <v>0</v>
      </c>
      <c r="CS197" s="7">
        <f t="shared" si="38"/>
        <v>0</v>
      </c>
      <c r="CT197" s="43">
        <v>1365</v>
      </c>
      <c r="CU197" s="7">
        <f t="shared" si="39"/>
        <v>1365</v>
      </c>
      <c r="CV197" s="10">
        <f t="shared" si="40"/>
        <v>349121</v>
      </c>
      <c r="CW197" s="72"/>
      <c r="CX197" s="72"/>
    </row>
    <row r="198" spans="1:102" x14ac:dyDescent="0.25">
      <c r="A198" s="348"/>
      <c r="B198" s="2" t="s">
        <v>105</v>
      </c>
      <c r="C198" s="40"/>
      <c r="D198" s="41"/>
      <c r="E198" s="43"/>
      <c r="F198" s="41"/>
      <c r="G198" s="42"/>
      <c r="H198" s="7">
        <f t="shared" si="30"/>
        <v>0</v>
      </c>
      <c r="I198" s="43"/>
      <c r="J198" s="41"/>
      <c r="K198" s="41"/>
      <c r="L198" s="41"/>
      <c r="M198" s="41"/>
      <c r="N198" s="41"/>
      <c r="O198" s="7">
        <v>27275</v>
      </c>
      <c r="P198" s="41">
        <v>15536</v>
      </c>
      <c r="Q198" s="41"/>
      <c r="R198" s="41"/>
      <c r="S198" s="41">
        <v>0</v>
      </c>
      <c r="T198" s="7">
        <f t="shared" si="42"/>
        <v>15536</v>
      </c>
      <c r="U198" s="43"/>
      <c r="V198" s="9"/>
      <c r="W198" s="7">
        <v>4200</v>
      </c>
      <c r="X198" s="43"/>
      <c r="Y198" s="9"/>
      <c r="Z198" s="9"/>
      <c r="AA198" s="9"/>
      <c r="AB198" s="9"/>
      <c r="AC198" s="9"/>
      <c r="AD198" s="41"/>
      <c r="AE198" s="9"/>
      <c r="AF198" s="9"/>
      <c r="AG198" s="9"/>
      <c r="AH198" s="9"/>
      <c r="AI198" s="9"/>
      <c r="AJ198" s="7">
        <v>180520</v>
      </c>
      <c r="AK198" s="43"/>
      <c r="AL198" s="7">
        <f t="shared" si="31"/>
        <v>0</v>
      </c>
      <c r="AM198" s="62"/>
      <c r="AN198" s="9"/>
      <c r="AO198" s="41"/>
      <c r="AP198" s="41"/>
      <c r="AQ198" s="9">
        <v>999</v>
      </c>
      <c r="AR198" s="9">
        <v>72928</v>
      </c>
      <c r="AS198" s="9">
        <v>810</v>
      </c>
      <c r="AT198" s="9">
        <v>2482</v>
      </c>
      <c r="AU198" s="41"/>
      <c r="AV198" s="41"/>
      <c r="AW198" s="7">
        <f t="shared" si="32"/>
        <v>77219</v>
      </c>
      <c r="AX198" s="43"/>
      <c r="AY198" s="41"/>
      <c r="AZ198" s="41"/>
      <c r="BA198" s="41"/>
      <c r="BB198" s="41"/>
      <c r="BC198" s="41"/>
      <c r="BD198" s="41"/>
      <c r="BE198" s="7">
        <f t="shared" si="33"/>
        <v>0</v>
      </c>
      <c r="BF198" s="41">
        <v>0</v>
      </c>
      <c r="BG198" s="41">
        <v>0</v>
      </c>
      <c r="BH198" s="41">
        <v>0</v>
      </c>
      <c r="BI198" s="41"/>
      <c r="BJ198" s="41"/>
      <c r="BK198" s="41"/>
      <c r="BL198" s="41"/>
      <c r="BM198" s="41"/>
      <c r="BN198" s="41">
        <v>26596</v>
      </c>
      <c r="BO198" s="41"/>
      <c r="BP198" s="9"/>
      <c r="BQ198" s="41"/>
      <c r="BR198" s="9"/>
      <c r="BS198" s="9">
        <v>12736</v>
      </c>
      <c r="BT198" s="41"/>
      <c r="BU198" s="7">
        <f t="shared" si="34"/>
        <v>39332</v>
      </c>
      <c r="BV198" s="43"/>
      <c r="BW198" s="41"/>
      <c r="BX198" s="9">
        <v>0</v>
      </c>
      <c r="BY198" s="41"/>
      <c r="BZ198" s="9">
        <v>0</v>
      </c>
      <c r="CA198" s="41"/>
      <c r="CB198" s="7">
        <f t="shared" si="35"/>
        <v>0</v>
      </c>
      <c r="CC198" s="43"/>
      <c r="CD198" s="41"/>
      <c r="CE198" s="41"/>
      <c r="CF198" s="41"/>
      <c r="CG198" s="7">
        <f t="shared" si="36"/>
        <v>0</v>
      </c>
      <c r="CH198" s="62"/>
      <c r="CI198" s="9"/>
      <c r="CJ198" s="41"/>
      <c r="CK198" s="41"/>
      <c r="CL198" s="41">
        <v>0</v>
      </c>
      <c r="CM198" s="41">
        <v>0</v>
      </c>
      <c r="CN198" s="9">
        <v>0</v>
      </c>
      <c r="CO198" s="7">
        <f t="shared" si="37"/>
        <v>0</v>
      </c>
      <c r="CP198" s="62"/>
      <c r="CQ198" s="41"/>
      <c r="CR198" s="41">
        <v>0</v>
      </c>
      <c r="CS198" s="7">
        <f t="shared" si="38"/>
        <v>0</v>
      </c>
      <c r="CT198" s="43">
        <v>706</v>
      </c>
      <c r="CU198" s="7">
        <f t="shared" si="39"/>
        <v>706</v>
      </c>
      <c r="CV198" s="10">
        <f t="shared" si="40"/>
        <v>344788</v>
      </c>
      <c r="CW198" s="72"/>
      <c r="CX198" s="72"/>
    </row>
    <row r="199" spans="1:102" x14ac:dyDescent="0.25">
      <c r="A199" s="348"/>
      <c r="B199" s="2" t="s">
        <v>106</v>
      </c>
      <c r="C199" s="40"/>
      <c r="D199" s="41"/>
      <c r="E199" s="43"/>
      <c r="F199" s="41"/>
      <c r="G199" s="42"/>
      <c r="H199" s="7">
        <f t="shared" si="30"/>
        <v>0</v>
      </c>
      <c r="I199" s="43"/>
      <c r="J199" s="41"/>
      <c r="K199" s="41"/>
      <c r="L199" s="41"/>
      <c r="M199" s="41"/>
      <c r="N199" s="41"/>
      <c r="O199" s="7">
        <v>28034</v>
      </c>
      <c r="P199" s="41">
        <v>18686</v>
      </c>
      <c r="Q199" s="41"/>
      <c r="R199" s="41"/>
      <c r="S199" s="41">
        <v>0</v>
      </c>
      <c r="T199" s="7">
        <f t="shared" si="42"/>
        <v>18686</v>
      </c>
      <c r="U199" s="43"/>
      <c r="V199" s="9"/>
      <c r="W199" s="7">
        <v>5139</v>
      </c>
      <c r="X199" s="43"/>
      <c r="Y199" s="9"/>
      <c r="Z199" s="9"/>
      <c r="AA199" s="9"/>
      <c r="AB199" s="9"/>
      <c r="AC199" s="9"/>
      <c r="AD199" s="41"/>
      <c r="AE199" s="9"/>
      <c r="AF199" s="9"/>
      <c r="AG199" s="9"/>
      <c r="AH199" s="9"/>
      <c r="AI199" s="9"/>
      <c r="AJ199" s="7">
        <v>204645</v>
      </c>
      <c r="AK199" s="43"/>
      <c r="AL199" s="7">
        <f t="shared" si="31"/>
        <v>0</v>
      </c>
      <c r="AM199" s="62"/>
      <c r="AN199" s="9"/>
      <c r="AO199" s="41"/>
      <c r="AP199" s="41"/>
      <c r="AQ199" s="9">
        <v>585</v>
      </c>
      <c r="AR199" s="9">
        <v>81845</v>
      </c>
      <c r="AS199" s="9">
        <v>1440</v>
      </c>
      <c r="AT199" s="9">
        <v>1728</v>
      </c>
      <c r="AU199" s="41"/>
      <c r="AV199" s="41"/>
      <c r="AW199" s="7">
        <f t="shared" si="32"/>
        <v>85598</v>
      </c>
      <c r="AX199" s="43"/>
      <c r="AY199" s="41"/>
      <c r="AZ199" s="41"/>
      <c r="BA199" s="41"/>
      <c r="BB199" s="41"/>
      <c r="BC199" s="41"/>
      <c r="BD199" s="41"/>
      <c r="BE199" s="7">
        <f t="shared" si="33"/>
        <v>0</v>
      </c>
      <c r="BF199" s="41">
        <v>0</v>
      </c>
      <c r="BG199" s="41">
        <v>0</v>
      </c>
      <c r="BH199" s="41">
        <v>0</v>
      </c>
      <c r="BI199" s="41"/>
      <c r="BJ199" s="41"/>
      <c r="BK199" s="41"/>
      <c r="BL199" s="41"/>
      <c r="BM199" s="41"/>
      <c r="BN199" s="41">
        <v>29883</v>
      </c>
      <c r="BO199" s="41"/>
      <c r="BP199" s="9"/>
      <c r="BQ199" s="41"/>
      <c r="BR199" s="9"/>
      <c r="BS199" s="9">
        <v>11133</v>
      </c>
      <c r="BT199" s="41"/>
      <c r="BU199" s="7">
        <f t="shared" si="34"/>
        <v>41016</v>
      </c>
      <c r="BV199" s="43"/>
      <c r="BW199" s="41"/>
      <c r="BX199" s="9">
        <v>0</v>
      </c>
      <c r="BY199" s="41"/>
      <c r="BZ199" s="9">
        <v>0</v>
      </c>
      <c r="CA199" s="41"/>
      <c r="CB199" s="7">
        <f t="shared" si="35"/>
        <v>0</v>
      </c>
      <c r="CC199" s="43"/>
      <c r="CD199" s="41"/>
      <c r="CE199" s="41"/>
      <c r="CF199" s="41"/>
      <c r="CG199" s="7">
        <f t="shared" si="36"/>
        <v>0</v>
      </c>
      <c r="CH199" s="62"/>
      <c r="CI199" s="9"/>
      <c r="CJ199" s="41"/>
      <c r="CK199" s="41"/>
      <c r="CL199" s="41">
        <v>0</v>
      </c>
      <c r="CM199" s="41">
        <v>0</v>
      </c>
      <c r="CN199" s="9">
        <v>0</v>
      </c>
      <c r="CO199" s="7">
        <f t="shared" si="37"/>
        <v>0</v>
      </c>
      <c r="CP199" s="62"/>
      <c r="CQ199" s="41"/>
      <c r="CR199" s="41">
        <v>0</v>
      </c>
      <c r="CS199" s="7">
        <f t="shared" si="38"/>
        <v>0</v>
      </c>
      <c r="CT199" s="43">
        <v>5365</v>
      </c>
      <c r="CU199" s="7">
        <f t="shared" si="39"/>
        <v>5365</v>
      </c>
      <c r="CV199" s="10">
        <f t="shared" si="40"/>
        <v>388483</v>
      </c>
      <c r="CW199" s="72"/>
      <c r="CX199" s="72"/>
    </row>
    <row r="200" spans="1:102" x14ac:dyDescent="0.25">
      <c r="A200" s="348"/>
      <c r="B200" s="2" t="s">
        <v>107</v>
      </c>
      <c r="C200" s="40"/>
      <c r="D200" s="41"/>
      <c r="E200" s="43"/>
      <c r="F200" s="41"/>
      <c r="G200" s="42"/>
      <c r="H200" s="7">
        <f t="shared" si="30"/>
        <v>0</v>
      </c>
      <c r="I200" s="43"/>
      <c r="J200" s="41"/>
      <c r="K200" s="41"/>
      <c r="L200" s="41"/>
      <c r="M200" s="41"/>
      <c r="N200" s="41"/>
      <c r="O200" s="7">
        <v>24587</v>
      </c>
      <c r="P200" s="41">
        <v>14563</v>
      </c>
      <c r="Q200" s="41"/>
      <c r="R200" s="41"/>
      <c r="S200" s="41">
        <v>0</v>
      </c>
      <c r="T200" s="7">
        <f t="shared" si="42"/>
        <v>14563</v>
      </c>
      <c r="U200" s="43"/>
      <c r="V200" s="9"/>
      <c r="W200" s="7">
        <v>4885</v>
      </c>
      <c r="X200" s="43"/>
      <c r="Y200" s="9"/>
      <c r="Z200" s="9"/>
      <c r="AA200" s="9"/>
      <c r="AB200" s="9"/>
      <c r="AC200" s="9"/>
      <c r="AD200" s="41"/>
      <c r="AE200" s="9"/>
      <c r="AF200" s="9"/>
      <c r="AG200" s="9"/>
      <c r="AH200" s="9"/>
      <c r="AI200" s="9"/>
      <c r="AJ200" s="7">
        <v>174790</v>
      </c>
      <c r="AK200" s="43"/>
      <c r="AL200" s="7">
        <f t="shared" si="31"/>
        <v>0</v>
      </c>
      <c r="AM200" s="62"/>
      <c r="AN200" s="9"/>
      <c r="AO200" s="41"/>
      <c r="AP200" s="41"/>
      <c r="AQ200" s="9">
        <v>360</v>
      </c>
      <c r="AR200" s="9">
        <v>72431</v>
      </c>
      <c r="AS200" s="9">
        <v>2565</v>
      </c>
      <c r="AT200" s="9">
        <v>1430</v>
      </c>
      <c r="AU200" s="41"/>
      <c r="AV200" s="41"/>
      <c r="AW200" s="7">
        <f t="shared" si="32"/>
        <v>76786</v>
      </c>
      <c r="AX200" s="43"/>
      <c r="AY200" s="41"/>
      <c r="AZ200" s="41"/>
      <c r="BA200" s="41"/>
      <c r="BB200" s="41"/>
      <c r="BC200" s="41"/>
      <c r="BD200" s="41"/>
      <c r="BE200" s="7">
        <f t="shared" si="33"/>
        <v>0</v>
      </c>
      <c r="BF200" s="41">
        <v>0</v>
      </c>
      <c r="BG200" s="41">
        <v>0</v>
      </c>
      <c r="BH200" s="41">
        <v>0</v>
      </c>
      <c r="BI200" s="41"/>
      <c r="BJ200" s="41"/>
      <c r="BK200" s="41"/>
      <c r="BL200" s="41"/>
      <c r="BM200" s="41"/>
      <c r="BN200" s="41">
        <v>12248</v>
      </c>
      <c r="BO200" s="41"/>
      <c r="BP200" s="9"/>
      <c r="BQ200" s="41"/>
      <c r="BR200" s="9"/>
      <c r="BS200" s="9">
        <v>10263</v>
      </c>
      <c r="BT200" s="41"/>
      <c r="BU200" s="7">
        <f t="shared" si="34"/>
        <v>22511</v>
      </c>
      <c r="BV200" s="43"/>
      <c r="BW200" s="41"/>
      <c r="BX200" s="9">
        <v>144</v>
      </c>
      <c r="BY200" s="41"/>
      <c r="BZ200" s="9">
        <v>0</v>
      </c>
      <c r="CA200" s="41"/>
      <c r="CB200" s="7">
        <f t="shared" si="35"/>
        <v>144</v>
      </c>
      <c r="CC200" s="43"/>
      <c r="CD200" s="41"/>
      <c r="CE200" s="41"/>
      <c r="CF200" s="41"/>
      <c r="CG200" s="7">
        <f t="shared" si="36"/>
        <v>0</v>
      </c>
      <c r="CH200" s="62"/>
      <c r="CI200" s="9"/>
      <c r="CJ200" s="41"/>
      <c r="CK200" s="41"/>
      <c r="CL200" s="41">
        <v>0</v>
      </c>
      <c r="CM200" s="41">
        <v>0</v>
      </c>
      <c r="CN200" s="9">
        <v>0</v>
      </c>
      <c r="CO200" s="7">
        <f t="shared" si="37"/>
        <v>0</v>
      </c>
      <c r="CP200" s="62"/>
      <c r="CQ200" s="41"/>
      <c r="CR200" s="41">
        <v>0</v>
      </c>
      <c r="CS200" s="7">
        <f t="shared" si="38"/>
        <v>0</v>
      </c>
      <c r="CT200" s="43">
        <v>4239</v>
      </c>
      <c r="CU200" s="7">
        <f t="shared" si="39"/>
        <v>4239</v>
      </c>
      <c r="CV200" s="10">
        <f t="shared" si="40"/>
        <v>322505</v>
      </c>
      <c r="CW200" s="72"/>
      <c r="CX200" s="72"/>
    </row>
    <row r="201" spans="1:102" x14ac:dyDescent="0.25">
      <c r="A201" s="348"/>
      <c r="B201" s="2" t="s">
        <v>108</v>
      </c>
      <c r="C201" s="40"/>
      <c r="D201" s="41"/>
      <c r="E201" s="43"/>
      <c r="F201" s="41"/>
      <c r="G201" s="42"/>
      <c r="H201" s="7">
        <f t="shared" si="30"/>
        <v>0</v>
      </c>
      <c r="I201" s="43"/>
      <c r="J201" s="41"/>
      <c r="K201" s="41"/>
      <c r="L201" s="41"/>
      <c r="M201" s="41"/>
      <c r="N201" s="41"/>
      <c r="O201" s="7">
        <v>19992</v>
      </c>
      <c r="P201" s="41">
        <v>14354</v>
      </c>
      <c r="Q201" s="41"/>
      <c r="R201" s="41"/>
      <c r="S201" s="41">
        <v>0</v>
      </c>
      <c r="T201" s="7">
        <f t="shared" si="42"/>
        <v>14354</v>
      </c>
      <c r="U201" s="43"/>
      <c r="V201" s="9"/>
      <c r="W201" s="7">
        <v>5576</v>
      </c>
      <c r="X201" s="43"/>
      <c r="Y201" s="9"/>
      <c r="Z201" s="9"/>
      <c r="AA201" s="9"/>
      <c r="AB201" s="9"/>
      <c r="AC201" s="9"/>
      <c r="AD201" s="41"/>
      <c r="AE201" s="9"/>
      <c r="AF201" s="9"/>
      <c r="AG201" s="9"/>
      <c r="AH201" s="9"/>
      <c r="AI201" s="9"/>
      <c r="AJ201" s="7">
        <v>146131</v>
      </c>
      <c r="AK201" s="43"/>
      <c r="AL201" s="7">
        <f t="shared" si="31"/>
        <v>0</v>
      </c>
      <c r="AM201" s="62"/>
      <c r="AN201" s="9"/>
      <c r="AO201" s="41"/>
      <c r="AP201" s="41"/>
      <c r="AQ201" s="9">
        <v>630</v>
      </c>
      <c r="AR201" s="9">
        <v>58051</v>
      </c>
      <c r="AS201" s="9">
        <v>765</v>
      </c>
      <c r="AT201" s="9">
        <v>1416</v>
      </c>
      <c r="AU201" s="41"/>
      <c r="AV201" s="41"/>
      <c r="AW201" s="7">
        <f t="shared" si="32"/>
        <v>60862</v>
      </c>
      <c r="AX201" s="43"/>
      <c r="AY201" s="41"/>
      <c r="AZ201" s="41"/>
      <c r="BA201" s="41"/>
      <c r="BB201" s="41"/>
      <c r="BC201" s="41"/>
      <c r="BD201" s="41"/>
      <c r="BE201" s="7">
        <f t="shared" si="33"/>
        <v>0</v>
      </c>
      <c r="BF201" s="41">
        <v>0</v>
      </c>
      <c r="BG201" s="41">
        <v>0</v>
      </c>
      <c r="BH201" s="41">
        <v>0</v>
      </c>
      <c r="BI201" s="41"/>
      <c r="BJ201" s="41"/>
      <c r="BK201" s="41"/>
      <c r="BL201" s="41"/>
      <c r="BM201" s="41"/>
      <c r="BN201" s="41">
        <v>22040</v>
      </c>
      <c r="BO201" s="41"/>
      <c r="BP201" s="9"/>
      <c r="BQ201" s="41"/>
      <c r="BR201" s="9"/>
      <c r="BS201" s="9">
        <v>13360</v>
      </c>
      <c r="BT201" s="41"/>
      <c r="BU201" s="7">
        <f t="shared" si="34"/>
        <v>35400</v>
      </c>
      <c r="BV201" s="43"/>
      <c r="BW201" s="41"/>
      <c r="BX201" s="9">
        <v>662</v>
      </c>
      <c r="BY201" s="41"/>
      <c r="BZ201" s="9">
        <v>0</v>
      </c>
      <c r="CA201" s="41"/>
      <c r="CB201" s="7">
        <f t="shared" si="35"/>
        <v>662</v>
      </c>
      <c r="CC201" s="43"/>
      <c r="CD201" s="41"/>
      <c r="CE201" s="41"/>
      <c r="CF201" s="41"/>
      <c r="CG201" s="7">
        <f t="shared" si="36"/>
        <v>0</v>
      </c>
      <c r="CH201" s="62"/>
      <c r="CI201" s="9"/>
      <c r="CJ201" s="41"/>
      <c r="CK201" s="41"/>
      <c r="CL201" s="41">
        <v>0</v>
      </c>
      <c r="CM201" s="41">
        <v>0</v>
      </c>
      <c r="CN201" s="9">
        <v>0</v>
      </c>
      <c r="CO201" s="7">
        <f t="shared" si="37"/>
        <v>0</v>
      </c>
      <c r="CP201" s="62"/>
      <c r="CQ201" s="41"/>
      <c r="CR201" s="41">
        <v>0</v>
      </c>
      <c r="CS201" s="7">
        <f t="shared" si="38"/>
        <v>0</v>
      </c>
      <c r="CT201" s="43">
        <v>6465</v>
      </c>
      <c r="CU201" s="7">
        <f t="shared" si="39"/>
        <v>6465</v>
      </c>
      <c r="CV201" s="10">
        <f t="shared" si="40"/>
        <v>289442</v>
      </c>
      <c r="CW201" s="72"/>
      <c r="CX201" s="72"/>
    </row>
    <row r="202" spans="1:102" x14ac:dyDescent="0.25">
      <c r="A202" s="348"/>
      <c r="B202" s="2" t="s">
        <v>109</v>
      </c>
      <c r="C202" s="40"/>
      <c r="D202" s="41"/>
      <c r="E202" s="43"/>
      <c r="F202" s="41"/>
      <c r="G202" s="42"/>
      <c r="H202" s="7">
        <f t="shared" si="30"/>
        <v>0</v>
      </c>
      <c r="I202" s="43"/>
      <c r="J202" s="41"/>
      <c r="K202" s="41"/>
      <c r="L202" s="41"/>
      <c r="M202" s="41"/>
      <c r="N202" s="41"/>
      <c r="O202" s="7">
        <v>19595</v>
      </c>
      <c r="P202" s="41">
        <v>15695</v>
      </c>
      <c r="Q202" s="41"/>
      <c r="R202" s="41"/>
      <c r="S202" s="41">
        <v>0</v>
      </c>
      <c r="T202" s="7">
        <f t="shared" si="42"/>
        <v>15695</v>
      </c>
      <c r="U202" s="43"/>
      <c r="V202" s="9"/>
      <c r="W202" s="7">
        <v>4603</v>
      </c>
      <c r="X202" s="43"/>
      <c r="Y202" s="9"/>
      <c r="Z202" s="9"/>
      <c r="AA202" s="9"/>
      <c r="AB202" s="9"/>
      <c r="AC202" s="9"/>
      <c r="AD202" s="41"/>
      <c r="AE202" s="9"/>
      <c r="AF202" s="9"/>
      <c r="AG202" s="9"/>
      <c r="AH202" s="9"/>
      <c r="AI202" s="9"/>
      <c r="AJ202" s="7">
        <v>159231</v>
      </c>
      <c r="AK202" s="43"/>
      <c r="AL202" s="7">
        <f t="shared" si="31"/>
        <v>0</v>
      </c>
      <c r="AM202" s="62"/>
      <c r="AN202" s="9"/>
      <c r="AO202" s="41"/>
      <c r="AP202" s="41"/>
      <c r="AQ202" s="9">
        <v>0</v>
      </c>
      <c r="AR202" s="9">
        <v>63296</v>
      </c>
      <c r="AS202" s="9">
        <v>1800</v>
      </c>
      <c r="AT202" s="9">
        <v>1416</v>
      </c>
      <c r="AU202" s="41"/>
      <c r="AV202" s="41"/>
      <c r="AW202" s="7">
        <f t="shared" si="32"/>
        <v>66512</v>
      </c>
      <c r="AX202" s="43"/>
      <c r="AY202" s="41"/>
      <c r="AZ202" s="41"/>
      <c r="BA202" s="41"/>
      <c r="BB202" s="41"/>
      <c r="BC202" s="41"/>
      <c r="BD202" s="41"/>
      <c r="BE202" s="7">
        <f t="shared" si="33"/>
        <v>0</v>
      </c>
      <c r="BF202" s="41">
        <v>0</v>
      </c>
      <c r="BG202" s="41">
        <v>0</v>
      </c>
      <c r="BH202" s="41">
        <v>0</v>
      </c>
      <c r="BI202" s="41"/>
      <c r="BJ202" s="41"/>
      <c r="BK202" s="41"/>
      <c r="BL202" s="41"/>
      <c r="BM202" s="41"/>
      <c r="BN202" s="41">
        <v>29883</v>
      </c>
      <c r="BO202" s="41"/>
      <c r="BP202" s="9"/>
      <c r="BQ202" s="41"/>
      <c r="BR202" s="9"/>
      <c r="BS202" s="9">
        <v>10173</v>
      </c>
      <c r="BT202" s="41"/>
      <c r="BU202" s="7">
        <f t="shared" si="34"/>
        <v>40056</v>
      </c>
      <c r="BV202" s="43"/>
      <c r="BW202" s="41"/>
      <c r="BX202" s="9">
        <v>374</v>
      </c>
      <c r="BY202" s="41"/>
      <c r="BZ202" s="9">
        <v>0</v>
      </c>
      <c r="CA202" s="41"/>
      <c r="CB202" s="7">
        <f t="shared" si="35"/>
        <v>374</v>
      </c>
      <c r="CC202" s="43"/>
      <c r="CD202" s="41"/>
      <c r="CE202" s="41"/>
      <c r="CF202" s="41"/>
      <c r="CG202" s="7">
        <f t="shared" si="36"/>
        <v>0</v>
      </c>
      <c r="CH202" s="62"/>
      <c r="CI202" s="9"/>
      <c r="CJ202" s="41"/>
      <c r="CK202" s="41"/>
      <c r="CL202" s="41">
        <v>0</v>
      </c>
      <c r="CM202" s="41">
        <v>0</v>
      </c>
      <c r="CN202" s="9">
        <v>0</v>
      </c>
      <c r="CO202" s="7">
        <f t="shared" si="37"/>
        <v>0</v>
      </c>
      <c r="CP202" s="62"/>
      <c r="CQ202" s="41"/>
      <c r="CR202" s="41">
        <v>0</v>
      </c>
      <c r="CS202" s="7">
        <f t="shared" si="38"/>
        <v>0</v>
      </c>
      <c r="CT202" s="43">
        <v>6274</v>
      </c>
      <c r="CU202" s="7">
        <f t="shared" si="39"/>
        <v>6274</v>
      </c>
      <c r="CV202" s="10">
        <f t="shared" si="40"/>
        <v>312340</v>
      </c>
      <c r="CW202" s="72"/>
      <c r="CX202" s="72"/>
    </row>
    <row r="203" spans="1:102" x14ac:dyDescent="0.25">
      <c r="A203" s="348"/>
      <c r="B203" s="2" t="s">
        <v>110</v>
      </c>
      <c r="C203" s="40"/>
      <c r="D203" s="41"/>
      <c r="E203" s="43"/>
      <c r="F203" s="41"/>
      <c r="G203" s="42"/>
      <c r="H203" s="7">
        <f t="shared" si="30"/>
        <v>0</v>
      </c>
      <c r="I203" s="43"/>
      <c r="J203" s="41"/>
      <c r="K203" s="41"/>
      <c r="L203" s="41"/>
      <c r="M203" s="41"/>
      <c r="N203" s="41"/>
      <c r="O203" s="7">
        <v>21623</v>
      </c>
      <c r="P203" s="41">
        <v>13774</v>
      </c>
      <c r="Q203" s="41"/>
      <c r="R203" s="41"/>
      <c r="S203" s="41">
        <v>0</v>
      </c>
      <c r="T203" s="7">
        <f t="shared" si="42"/>
        <v>13774</v>
      </c>
      <c r="U203" s="43"/>
      <c r="V203" s="9"/>
      <c r="W203" s="7">
        <v>4220</v>
      </c>
      <c r="X203" s="43"/>
      <c r="Y203" s="9"/>
      <c r="Z203" s="9"/>
      <c r="AA203" s="9"/>
      <c r="AB203" s="9"/>
      <c r="AC203" s="9"/>
      <c r="AD203" s="41"/>
      <c r="AE203" s="9"/>
      <c r="AF203" s="9"/>
      <c r="AG203" s="9"/>
      <c r="AH203" s="9"/>
      <c r="AI203" s="9"/>
      <c r="AJ203" s="7">
        <v>140532</v>
      </c>
      <c r="AK203" s="43"/>
      <c r="AL203" s="7">
        <f t="shared" si="31"/>
        <v>0</v>
      </c>
      <c r="AM203" s="62"/>
      <c r="AN203" s="9"/>
      <c r="AO203" s="41"/>
      <c r="AP203" s="41"/>
      <c r="AQ203" s="9">
        <v>1457</v>
      </c>
      <c r="AR203" s="9">
        <v>65948</v>
      </c>
      <c r="AS203" s="9">
        <v>1485</v>
      </c>
      <c r="AT203" s="9">
        <v>1258</v>
      </c>
      <c r="AU203" s="41"/>
      <c r="AV203" s="41"/>
      <c r="AW203" s="7">
        <f t="shared" si="32"/>
        <v>70148</v>
      </c>
      <c r="AX203" s="43"/>
      <c r="AY203" s="41"/>
      <c r="AZ203" s="41"/>
      <c r="BA203" s="41"/>
      <c r="BB203" s="41"/>
      <c r="BC203" s="41"/>
      <c r="BD203" s="41"/>
      <c r="BE203" s="7">
        <f t="shared" si="33"/>
        <v>0</v>
      </c>
      <c r="BF203" s="41">
        <v>0</v>
      </c>
      <c r="BG203" s="41">
        <v>0</v>
      </c>
      <c r="BH203" s="41">
        <v>0</v>
      </c>
      <c r="BI203" s="41"/>
      <c r="BJ203" s="41"/>
      <c r="BK203" s="41"/>
      <c r="BL203" s="41"/>
      <c r="BM203" s="41"/>
      <c r="BN203" s="41">
        <v>23760</v>
      </c>
      <c r="BO203" s="41"/>
      <c r="BP203" s="9"/>
      <c r="BQ203" s="41"/>
      <c r="BR203" s="9"/>
      <c r="BS203" s="9">
        <v>13230</v>
      </c>
      <c r="BT203" s="41"/>
      <c r="BU203" s="7">
        <f t="shared" si="34"/>
        <v>36990</v>
      </c>
      <c r="BV203" s="43"/>
      <c r="BW203" s="41"/>
      <c r="BX203" s="9">
        <v>173</v>
      </c>
      <c r="BY203" s="41"/>
      <c r="BZ203" s="9">
        <v>0</v>
      </c>
      <c r="CA203" s="41"/>
      <c r="CB203" s="7">
        <f t="shared" si="35"/>
        <v>173</v>
      </c>
      <c r="CC203" s="43"/>
      <c r="CD203" s="41"/>
      <c r="CE203" s="41"/>
      <c r="CF203" s="41"/>
      <c r="CG203" s="7">
        <f t="shared" si="36"/>
        <v>0</v>
      </c>
      <c r="CH203" s="62"/>
      <c r="CI203" s="9"/>
      <c r="CJ203" s="41"/>
      <c r="CK203" s="41"/>
      <c r="CL203" s="41">
        <v>0</v>
      </c>
      <c r="CM203" s="41">
        <v>0</v>
      </c>
      <c r="CN203" s="9">
        <v>0</v>
      </c>
      <c r="CO203" s="7">
        <f t="shared" si="37"/>
        <v>0</v>
      </c>
      <c r="CP203" s="62"/>
      <c r="CQ203" s="41"/>
      <c r="CR203" s="41">
        <v>0</v>
      </c>
      <c r="CS203" s="7">
        <f t="shared" si="38"/>
        <v>0</v>
      </c>
      <c r="CT203" s="43">
        <v>4432</v>
      </c>
      <c r="CU203" s="7">
        <f t="shared" si="39"/>
        <v>4432</v>
      </c>
      <c r="CV203" s="10">
        <f t="shared" si="40"/>
        <v>291892</v>
      </c>
      <c r="CW203" s="72"/>
      <c r="CX203" s="72"/>
    </row>
    <row r="204" spans="1:102" x14ac:dyDescent="0.25">
      <c r="A204" s="348"/>
      <c r="B204" s="2" t="s">
        <v>111</v>
      </c>
      <c r="C204" s="40"/>
      <c r="D204" s="41"/>
      <c r="E204" s="43"/>
      <c r="F204" s="41"/>
      <c r="G204" s="42"/>
      <c r="H204" s="7">
        <f t="shared" si="30"/>
        <v>0</v>
      </c>
      <c r="I204" s="43"/>
      <c r="J204" s="41"/>
      <c r="K204" s="41"/>
      <c r="L204" s="41"/>
      <c r="M204" s="41"/>
      <c r="N204" s="41"/>
      <c r="O204" s="7">
        <v>12814</v>
      </c>
      <c r="P204" s="41">
        <v>16249</v>
      </c>
      <c r="Q204" s="41"/>
      <c r="R204" s="41"/>
      <c r="S204" s="41">
        <v>0</v>
      </c>
      <c r="T204" s="7">
        <f t="shared" si="42"/>
        <v>16249</v>
      </c>
      <c r="U204" s="43"/>
      <c r="V204" s="9"/>
      <c r="W204" s="7">
        <v>4629</v>
      </c>
      <c r="X204" s="43"/>
      <c r="Y204" s="9"/>
      <c r="Z204" s="9"/>
      <c r="AA204" s="9"/>
      <c r="AB204" s="9"/>
      <c r="AC204" s="9"/>
      <c r="AD204" s="41"/>
      <c r="AE204" s="9"/>
      <c r="AF204" s="9"/>
      <c r="AG204" s="9"/>
      <c r="AH204" s="9"/>
      <c r="AI204" s="9"/>
      <c r="AJ204" s="7">
        <v>119477</v>
      </c>
      <c r="AK204" s="43"/>
      <c r="AL204" s="7">
        <f t="shared" si="31"/>
        <v>0</v>
      </c>
      <c r="AM204" s="62"/>
      <c r="AN204" s="9"/>
      <c r="AO204" s="41"/>
      <c r="AP204" s="41"/>
      <c r="AQ204" s="9">
        <v>675</v>
      </c>
      <c r="AR204" s="9">
        <v>60886</v>
      </c>
      <c r="AS204" s="9">
        <v>1170</v>
      </c>
      <c r="AT204" s="9">
        <v>1128</v>
      </c>
      <c r="AU204" s="41"/>
      <c r="AV204" s="41"/>
      <c r="AW204" s="7">
        <f t="shared" si="32"/>
        <v>63859</v>
      </c>
      <c r="AX204" s="43"/>
      <c r="AY204" s="41"/>
      <c r="AZ204" s="41"/>
      <c r="BA204" s="41"/>
      <c r="BB204" s="41"/>
      <c r="BC204" s="41"/>
      <c r="BD204" s="41"/>
      <c r="BE204" s="7">
        <f t="shared" si="33"/>
        <v>0</v>
      </c>
      <c r="BF204" s="41">
        <v>0</v>
      </c>
      <c r="BG204" s="41">
        <v>0</v>
      </c>
      <c r="BH204" s="41">
        <v>0</v>
      </c>
      <c r="BI204" s="41"/>
      <c r="BJ204" s="41"/>
      <c r="BK204" s="41"/>
      <c r="BL204" s="41"/>
      <c r="BM204" s="41"/>
      <c r="BN204" s="41">
        <v>20814</v>
      </c>
      <c r="BO204" s="41"/>
      <c r="BP204" s="9"/>
      <c r="BQ204" s="41"/>
      <c r="BR204" s="9"/>
      <c r="BS204" s="9">
        <v>13295</v>
      </c>
      <c r="BT204" s="41"/>
      <c r="BU204" s="7">
        <f t="shared" si="34"/>
        <v>34109</v>
      </c>
      <c r="BV204" s="43"/>
      <c r="BW204" s="41"/>
      <c r="BX204" s="9">
        <v>86</v>
      </c>
      <c r="BY204" s="41"/>
      <c r="BZ204" s="9">
        <v>0</v>
      </c>
      <c r="CA204" s="41"/>
      <c r="CB204" s="7">
        <f t="shared" si="35"/>
        <v>86</v>
      </c>
      <c r="CC204" s="43"/>
      <c r="CD204" s="41"/>
      <c r="CE204" s="41"/>
      <c r="CF204" s="41"/>
      <c r="CG204" s="7">
        <f t="shared" si="36"/>
        <v>0</v>
      </c>
      <c r="CH204" s="62"/>
      <c r="CI204" s="9"/>
      <c r="CJ204" s="41"/>
      <c r="CK204" s="41"/>
      <c r="CL204" s="41">
        <v>0</v>
      </c>
      <c r="CM204" s="41">
        <v>0</v>
      </c>
      <c r="CN204" s="9">
        <v>0</v>
      </c>
      <c r="CO204" s="7">
        <f t="shared" si="37"/>
        <v>0</v>
      </c>
      <c r="CP204" s="62"/>
      <c r="CQ204" s="41"/>
      <c r="CR204" s="41">
        <v>0</v>
      </c>
      <c r="CS204" s="7">
        <f t="shared" si="38"/>
        <v>0</v>
      </c>
      <c r="CT204" s="43">
        <v>9007</v>
      </c>
      <c r="CU204" s="7">
        <f t="shared" si="39"/>
        <v>9007</v>
      </c>
      <c r="CV204" s="10">
        <f t="shared" si="40"/>
        <v>260230</v>
      </c>
      <c r="CW204" s="72"/>
      <c r="CX204" s="72"/>
    </row>
    <row r="205" spans="1:102" ht="15.75" thickBot="1" x14ac:dyDescent="0.3">
      <c r="A205" s="349"/>
      <c r="B205" s="3" t="s">
        <v>112</v>
      </c>
      <c r="C205" s="44"/>
      <c r="D205" s="45"/>
      <c r="E205" s="47"/>
      <c r="F205" s="45"/>
      <c r="G205" s="46"/>
      <c r="H205" s="11">
        <f t="shared" si="30"/>
        <v>0</v>
      </c>
      <c r="I205" s="47"/>
      <c r="J205" s="45"/>
      <c r="K205" s="45"/>
      <c r="L205" s="45"/>
      <c r="M205" s="45"/>
      <c r="N205" s="45"/>
      <c r="O205" s="11">
        <v>12723</v>
      </c>
      <c r="P205" s="45">
        <v>15399</v>
      </c>
      <c r="Q205" s="45"/>
      <c r="R205" s="45"/>
      <c r="S205" s="45">
        <v>0</v>
      </c>
      <c r="T205" s="11">
        <f t="shared" si="42"/>
        <v>15399</v>
      </c>
      <c r="U205" s="47"/>
      <c r="V205" s="13"/>
      <c r="W205" s="11">
        <v>3291</v>
      </c>
      <c r="X205" s="47"/>
      <c r="Y205" s="13"/>
      <c r="Z205" s="13"/>
      <c r="AA205" s="13"/>
      <c r="AB205" s="13"/>
      <c r="AC205" s="13"/>
      <c r="AD205" s="45"/>
      <c r="AE205" s="13"/>
      <c r="AF205" s="13"/>
      <c r="AG205" s="13"/>
      <c r="AH205" s="13"/>
      <c r="AI205" s="13"/>
      <c r="AJ205" s="11">
        <v>88542</v>
      </c>
      <c r="AK205" s="47"/>
      <c r="AL205" s="11">
        <f t="shared" si="31"/>
        <v>0</v>
      </c>
      <c r="AM205" s="63"/>
      <c r="AN205" s="13"/>
      <c r="AO205" s="45"/>
      <c r="AP205" s="45"/>
      <c r="AQ205" s="13">
        <v>900</v>
      </c>
      <c r="AR205" s="13">
        <v>63339</v>
      </c>
      <c r="AS205" s="13">
        <v>1215</v>
      </c>
      <c r="AT205" s="13">
        <v>1561</v>
      </c>
      <c r="AU205" s="45"/>
      <c r="AV205" s="45"/>
      <c r="AW205" s="11">
        <f t="shared" si="32"/>
        <v>67015</v>
      </c>
      <c r="AX205" s="47"/>
      <c r="AY205" s="45"/>
      <c r="AZ205" s="45"/>
      <c r="BA205" s="45"/>
      <c r="BB205" s="45"/>
      <c r="BC205" s="45"/>
      <c r="BD205" s="45"/>
      <c r="BE205" s="11">
        <f t="shared" si="33"/>
        <v>0</v>
      </c>
      <c r="BF205" s="45">
        <v>0</v>
      </c>
      <c r="BG205" s="45">
        <v>0</v>
      </c>
      <c r="BH205" s="45">
        <v>0</v>
      </c>
      <c r="BI205" s="45"/>
      <c r="BJ205" s="45"/>
      <c r="BK205" s="45"/>
      <c r="BL205" s="45"/>
      <c r="BM205" s="45"/>
      <c r="BN205" s="45">
        <v>8992</v>
      </c>
      <c r="BO205" s="45"/>
      <c r="BP205" s="13"/>
      <c r="BQ205" s="45"/>
      <c r="BR205" s="13"/>
      <c r="BS205" s="13">
        <v>12837</v>
      </c>
      <c r="BT205" s="45"/>
      <c r="BU205" s="11">
        <f t="shared" si="34"/>
        <v>21829</v>
      </c>
      <c r="BV205" s="47"/>
      <c r="BW205" s="45"/>
      <c r="BX205" s="13">
        <v>0</v>
      </c>
      <c r="BY205" s="45"/>
      <c r="BZ205" s="13">
        <v>0</v>
      </c>
      <c r="CA205" s="45"/>
      <c r="CB205" s="11">
        <f t="shared" si="35"/>
        <v>0</v>
      </c>
      <c r="CC205" s="47"/>
      <c r="CD205" s="45"/>
      <c r="CE205" s="45"/>
      <c r="CF205" s="45"/>
      <c r="CG205" s="11">
        <f t="shared" si="36"/>
        <v>0</v>
      </c>
      <c r="CH205" s="63"/>
      <c r="CI205" s="13"/>
      <c r="CJ205" s="45"/>
      <c r="CK205" s="45"/>
      <c r="CL205" s="45">
        <v>0</v>
      </c>
      <c r="CM205" s="45">
        <v>0</v>
      </c>
      <c r="CN205" s="13">
        <v>0</v>
      </c>
      <c r="CO205" s="11">
        <f t="shared" si="37"/>
        <v>0</v>
      </c>
      <c r="CP205" s="63"/>
      <c r="CQ205" s="45"/>
      <c r="CR205" s="45">
        <v>0</v>
      </c>
      <c r="CS205" s="11">
        <f t="shared" si="38"/>
        <v>0</v>
      </c>
      <c r="CT205" s="47">
        <v>3186</v>
      </c>
      <c r="CU205" s="11">
        <f t="shared" si="39"/>
        <v>3186</v>
      </c>
      <c r="CV205" s="15">
        <f t="shared" si="40"/>
        <v>211985</v>
      </c>
      <c r="CW205" s="72"/>
      <c r="CX205" s="72"/>
    </row>
    <row r="206" spans="1:102" x14ac:dyDescent="0.25">
      <c r="A206" s="347" t="s">
        <v>185</v>
      </c>
      <c r="B206" s="33" t="s">
        <v>101</v>
      </c>
      <c r="C206" s="34"/>
      <c r="D206" s="35"/>
      <c r="E206" s="52"/>
      <c r="F206" s="35"/>
      <c r="G206" s="36"/>
      <c r="H206" s="20">
        <f t="shared" si="30"/>
        <v>0</v>
      </c>
      <c r="I206" s="52"/>
      <c r="J206" s="35"/>
      <c r="K206" s="35"/>
      <c r="L206" s="35"/>
      <c r="M206" s="35"/>
      <c r="N206" s="35"/>
      <c r="O206" s="20">
        <v>29172</v>
      </c>
      <c r="P206" s="35">
        <v>18435</v>
      </c>
      <c r="Q206" s="35"/>
      <c r="R206" s="35"/>
      <c r="S206" s="35">
        <v>0</v>
      </c>
      <c r="T206" s="20">
        <f t="shared" si="42"/>
        <v>18435</v>
      </c>
      <c r="U206" s="52"/>
      <c r="V206" s="22"/>
      <c r="W206" s="20">
        <v>3858</v>
      </c>
      <c r="X206" s="52"/>
      <c r="Y206" s="22"/>
      <c r="Z206" s="22"/>
      <c r="AA206" s="22"/>
      <c r="AB206" s="22"/>
      <c r="AC206" s="22"/>
      <c r="AD206" s="35"/>
      <c r="AE206" s="22"/>
      <c r="AF206" s="22"/>
      <c r="AG206" s="22"/>
      <c r="AH206" s="22"/>
      <c r="AI206" s="22"/>
      <c r="AJ206" s="20">
        <v>133600</v>
      </c>
      <c r="AK206" s="52"/>
      <c r="AL206" s="20">
        <f t="shared" si="31"/>
        <v>0</v>
      </c>
      <c r="AM206" s="61"/>
      <c r="AN206" s="22"/>
      <c r="AO206" s="35"/>
      <c r="AP206" s="35"/>
      <c r="AQ206" s="22">
        <v>855</v>
      </c>
      <c r="AR206" s="22">
        <v>52741</v>
      </c>
      <c r="AS206" s="22">
        <v>3645</v>
      </c>
      <c r="AT206" s="22">
        <v>1949</v>
      </c>
      <c r="AU206" s="35"/>
      <c r="AV206" s="35"/>
      <c r="AW206" s="20">
        <f t="shared" si="32"/>
        <v>59190</v>
      </c>
      <c r="AX206" s="52"/>
      <c r="AY206" s="35"/>
      <c r="AZ206" s="35"/>
      <c r="BA206" s="35"/>
      <c r="BB206" s="35"/>
      <c r="BC206" s="35"/>
      <c r="BD206" s="35"/>
      <c r="BE206" s="20">
        <f t="shared" si="33"/>
        <v>0</v>
      </c>
      <c r="BF206" s="35">
        <v>0</v>
      </c>
      <c r="BG206" s="35">
        <v>0</v>
      </c>
      <c r="BH206" s="35">
        <v>0</v>
      </c>
      <c r="BI206" s="35"/>
      <c r="BJ206" s="35"/>
      <c r="BK206" s="35"/>
      <c r="BL206" s="35"/>
      <c r="BM206" s="35"/>
      <c r="BN206" s="35">
        <v>17929</v>
      </c>
      <c r="BO206" s="35"/>
      <c r="BP206" s="22"/>
      <c r="BQ206" s="35"/>
      <c r="BR206" s="22"/>
      <c r="BS206" s="22">
        <v>9321</v>
      </c>
      <c r="BT206" s="35"/>
      <c r="BU206" s="20">
        <f t="shared" si="34"/>
        <v>27250</v>
      </c>
      <c r="BV206" s="52"/>
      <c r="BW206" s="35"/>
      <c r="BX206" s="22">
        <v>0</v>
      </c>
      <c r="BY206" s="35"/>
      <c r="BZ206" s="22">
        <v>0</v>
      </c>
      <c r="CA206" s="35"/>
      <c r="CB206" s="20">
        <f t="shared" si="35"/>
        <v>0</v>
      </c>
      <c r="CC206" s="52"/>
      <c r="CD206" s="35"/>
      <c r="CE206" s="35"/>
      <c r="CF206" s="35"/>
      <c r="CG206" s="20">
        <f t="shared" si="36"/>
        <v>0</v>
      </c>
      <c r="CH206" s="61"/>
      <c r="CI206" s="22"/>
      <c r="CJ206" s="35"/>
      <c r="CK206" s="35"/>
      <c r="CL206" s="35">
        <v>0</v>
      </c>
      <c r="CM206" s="35">
        <v>0</v>
      </c>
      <c r="CN206" s="22">
        <v>0</v>
      </c>
      <c r="CO206" s="20">
        <f t="shared" si="37"/>
        <v>0</v>
      </c>
      <c r="CP206" s="61"/>
      <c r="CQ206" s="35"/>
      <c r="CR206" s="35">
        <v>0</v>
      </c>
      <c r="CS206" s="20">
        <f t="shared" si="38"/>
        <v>0</v>
      </c>
      <c r="CT206" s="52">
        <v>1052</v>
      </c>
      <c r="CU206" s="20">
        <f t="shared" si="39"/>
        <v>1052</v>
      </c>
      <c r="CV206" s="23">
        <f t="shared" si="40"/>
        <v>272557</v>
      </c>
      <c r="CW206" s="72"/>
      <c r="CX206" s="72"/>
    </row>
    <row r="207" spans="1:102" x14ac:dyDescent="0.25">
      <c r="A207" s="348"/>
      <c r="B207" s="2" t="s">
        <v>102</v>
      </c>
      <c r="C207" s="40"/>
      <c r="D207" s="41"/>
      <c r="E207" s="43"/>
      <c r="F207" s="41"/>
      <c r="G207" s="42"/>
      <c r="H207" s="7">
        <f t="shared" ref="H207:H242" si="43">SUM(C207:G207)</f>
        <v>0</v>
      </c>
      <c r="I207" s="43"/>
      <c r="J207" s="41"/>
      <c r="K207" s="41"/>
      <c r="L207" s="41"/>
      <c r="M207" s="41"/>
      <c r="N207" s="41"/>
      <c r="O207" s="7">
        <v>24653</v>
      </c>
      <c r="P207" s="41">
        <v>17480</v>
      </c>
      <c r="Q207" s="41"/>
      <c r="R207" s="41"/>
      <c r="S207" s="41">
        <v>0</v>
      </c>
      <c r="T207" s="7">
        <f t="shared" si="42"/>
        <v>17480</v>
      </c>
      <c r="U207" s="43"/>
      <c r="V207" s="9"/>
      <c r="W207" s="7">
        <v>3654</v>
      </c>
      <c r="X207" s="43"/>
      <c r="Y207" s="9"/>
      <c r="Z207" s="9"/>
      <c r="AA207" s="9"/>
      <c r="AB207" s="9"/>
      <c r="AC207" s="9"/>
      <c r="AD207" s="41"/>
      <c r="AE207" s="9"/>
      <c r="AF207" s="9"/>
      <c r="AG207" s="9"/>
      <c r="AH207" s="9"/>
      <c r="AI207" s="9"/>
      <c r="AJ207" s="7">
        <v>122971</v>
      </c>
      <c r="AK207" s="43"/>
      <c r="AL207" s="7">
        <f t="shared" ref="AL207:AL240" si="44">+AK207</f>
        <v>0</v>
      </c>
      <c r="AM207" s="62"/>
      <c r="AN207" s="9"/>
      <c r="AO207" s="41"/>
      <c r="AP207" s="41"/>
      <c r="AQ207" s="9">
        <v>675</v>
      </c>
      <c r="AR207" s="9">
        <v>47447</v>
      </c>
      <c r="AS207" s="9">
        <v>2295</v>
      </c>
      <c r="AT207" s="9">
        <v>2693</v>
      </c>
      <c r="AU207" s="41"/>
      <c r="AV207" s="41"/>
      <c r="AW207" s="7">
        <f t="shared" ref="AW207:AW265" si="45">SUM(AM207:AV207)</f>
        <v>53110</v>
      </c>
      <c r="AX207" s="43"/>
      <c r="AY207" s="41"/>
      <c r="AZ207" s="41"/>
      <c r="BA207" s="41"/>
      <c r="BB207" s="41"/>
      <c r="BC207" s="41"/>
      <c r="BD207" s="41"/>
      <c r="BE207" s="7">
        <f t="shared" ref="BE207:BE265" si="46">SUM(AX207:BD207)</f>
        <v>0</v>
      </c>
      <c r="BF207" s="41">
        <v>0</v>
      </c>
      <c r="BG207" s="41">
        <v>0</v>
      </c>
      <c r="BH207" s="41">
        <v>0</v>
      </c>
      <c r="BI207" s="41"/>
      <c r="BJ207" s="41"/>
      <c r="BK207" s="41"/>
      <c r="BL207" s="41"/>
      <c r="BM207" s="41"/>
      <c r="BN207" s="41">
        <v>10960</v>
      </c>
      <c r="BO207" s="41"/>
      <c r="BP207" s="9"/>
      <c r="BQ207" s="41"/>
      <c r="BR207" s="9"/>
      <c r="BS207" s="9">
        <v>8806</v>
      </c>
      <c r="BT207" s="41"/>
      <c r="BU207" s="7">
        <f t="shared" ref="BU207:BU265" si="47">SUM(BF207:BT207)</f>
        <v>19766</v>
      </c>
      <c r="BV207" s="43"/>
      <c r="BW207" s="41"/>
      <c r="BX207" s="9">
        <v>0</v>
      </c>
      <c r="BY207" s="41"/>
      <c r="BZ207" s="9">
        <v>0</v>
      </c>
      <c r="CA207" s="41"/>
      <c r="CB207" s="7">
        <f t="shared" ref="CB207:CB265" si="48">SUM(BV207:CA207)</f>
        <v>0</v>
      </c>
      <c r="CC207" s="43"/>
      <c r="CD207" s="41"/>
      <c r="CE207" s="41"/>
      <c r="CF207" s="41"/>
      <c r="CG207" s="7">
        <f t="shared" ref="CG207:CG265" si="49">SUM(CC207:CF207)</f>
        <v>0</v>
      </c>
      <c r="CH207" s="62"/>
      <c r="CI207" s="9"/>
      <c r="CJ207" s="41"/>
      <c r="CK207" s="41"/>
      <c r="CL207" s="41">
        <v>0</v>
      </c>
      <c r="CM207" s="41">
        <v>0</v>
      </c>
      <c r="CN207" s="9">
        <v>0</v>
      </c>
      <c r="CO207" s="7">
        <f t="shared" ref="CO207:CO241" si="50">SUM(CH207:CN207)</f>
        <v>0</v>
      </c>
      <c r="CP207" s="62"/>
      <c r="CQ207" s="41"/>
      <c r="CR207" s="41">
        <v>0</v>
      </c>
      <c r="CS207" s="7">
        <f t="shared" ref="CS207:CS265" si="51">SUM(CP207:CR207)</f>
        <v>0</v>
      </c>
      <c r="CT207" s="43">
        <v>297</v>
      </c>
      <c r="CU207" s="7">
        <f t="shared" ref="CU207:CU242" si="52">+CT207</f>
        <v>297</v>
      </c>
      <c r="CV207" s="10">
        <f t="shared" ref="CV207:CV242" si="53">+H207+O207+T207+W207+AJ207+AL207+AW207+BE207+BU207+CB207+CG207+CO207+CS207+CU207</f>
        <v>241931</v>
      </c>
      <c r="CW207" s="72"/>
      <c r="CX207" s="72"/>
    </row>
    <row r="208" spans="1:102" x14ac:dyDescent="0.25">
      <c r="A208" s="348"/>
      <c r="B208" s="2" t="s">
        <v>103</v>
      </c>
      <c r="C208" s="40"/>
      <c r="D208" s="41"/>
      <c r="E208" s="43"/>
      <c r="F208" s="41"/>
      <c r="G208" s="42"/>
      <c r="H208" s="7">
        <f t="shared" si="43"/>
        <v>0</v>
      </c>
      <c r="I208" s="43"/>
      <c r="J208" s="41"/>
      <c r="K208" s="41"/>
      <c r="L208" s="41"/>
      <c r="M208" s="41"/>
      <c r="N208" s="41"/>
      <c r="O208" s="7">
        <v>26556</v>
      </c>
      <c r="P208" s="41">
        <v>17654</v>
      </c>
      <c r="Q208" s="41"/>
      <c r="R208" s="41"/>
      <c r="S208" s="41">
        <v>0</v>
      </c>
      <c r="T208" s="7">
        <f t="shared" si="42"/>
        <v>17654</v>
      </c>
      <c r="U208" s="43"/>
      <c r="V208" s="9"/>
      <c r="W208" s="7">
        <v>4783</v>
      </c>
      <c r="X208" s="43"/>
      <c r="Y208" s="9"/>
      <c r="Z208" s="9"/>
      <c r="AA208" s="9"/>
      <c r="AB208" s="9"/>
      <c r="AC208" s="9"/>
      <c r="AD208" s="41"/>
      <c r="AE208" s="9"/>
      <c r="AF208" s="9"/>
      <c r="AG208" s="9"/>
      <c r="AH208" s="9"/>
      <c r="AI208" s="9"/>
      <c r="AJ208" s="7">
        <v>155914</v>
      </c>
      <c r="AK208" s="43"/>
      <c r="AL208" s="7">
        <f t="shared" si="44"/>
        <v>0</v>
      </c>
      <c r="AM208" s="62"/>
      <c r="AN208" s="9"/>
      <c r="AO208" s="41"/>
      <c r="AP208" s="41"/>
      <c r="AQ208" s="9">
        <v>0</v>
      </c>
      <c r="AR208" s="9">
        <v>67696</v>
      </c>
      <c r="AS208" s="9">
        <v>1125</v>
      </c>
      <c r="AT208" s="9">
        <v>3186</v>
      </c>
      <c r="AU208" s="41"/>
      <c r="AV208" s="41"/>
      <c r="AW208" s="7">
        <f t="shared" si="45"/>
        <v>72007</v>
      </c>
      <c r="AX208" s="43"/>
      <c r="AY208" s="41"/>
      <c r="AZ208" s="41"/>
      <c r="BA208" s="41"/>
      <c r="BB208" s="41"/>
      <c r="BC208" s="41"/>
      <c r="BD208" s="41"/>
      <c r="BE208" s="7">
        <f t="shared" si="46"/>
        <v>0</v>
      </c>
      <c r="BF208" s="41">
        <v>0</v>
      </c>
      <c r="BG208" s="41">
        <v>0</v>
      </c>
      <c r="BH208" s="41">
        <v>0</v>
      </c>
      <c r="BI208" s="41"/>
      <c r="BJ208" s="41"/>
      <c r="BK208" s="41"/>
      <c r="BL208" s="41"/>
      <c r="BM208" s="41"/>
      <c r="BN208" s="41">
        <v>7232</v>
      </c>
      <c r="BO208" s="41"/>
      <c r="BP208" s="9"/>
      <c r="BQ208" s="41"/>
      <c r="BR208" s="9"/>
      <c r="BS208" s="9">
        <v>10293</v>
      </c>
      <c r="BT208" s="41"/>
      <c r="BU208" s="7">
        <f t="shared" si="47"/>
        <v>17525</v>
      </c>
      <c r="BV208" s="43"/>
      <c r="BW208" s="41"/>
      <c r="BX208" s="9">
        <v>0</v>
      </c>
      <c r="BY208" s="41"/>
      <c r="BZ208" s="9">
        <v>0</v>
      </c>
      <c r="CA208" s="41"/>
      <c r="CB208" s="7">
        <f t="shared" si="48"/>
        <v>0</v>
      </c>
      <c r="CC208" s="43"/>
      <c r="CD208" s="41"/>
      <c r="CE208" s="41"/>
      <c r="CF208" s="41"/>
      <c r="CG208" s="7">
        <f t="shared" si="49"/>
        <v>0</v>
      </c>
      <c r="CH208" s="62"/>
      <c r="CI208" s="9"/>
      <c r="CJ208" s="41"/>
      <c r="CK208" s="41"/>
      <c r="CL208" s="41">
        <v>0</v>
      </c>
      <c r="CM208" s="41">
        <v>0</v>
      </c>
      <c r="CN208" s="9">
        <v>0</v>
      </c>
      <c r="CO208" s="7">
        <f t="shared" si="50"/>
        <v>0</v>
      </c>
      <c r="CP208" s="62"/>
      <c r="CQ208" s="41"/>
      <c r="CR208" s="41">
        <v>0</v>
      </c>
      <c r="CS208" s="7">
        <f t="shared" si="51"/>
        <v>0</v>
      </c>
      <c r="CT208" s="43">
        <v>431</v>
      </c>
      <c r="CU208" s="7">
        <f t="shared" si="52"/>
        <v>431</v>
      </c>
      <c r="CV208" s="10">
        <f t="shared" si="53"/>
        <v>294870</v>
      </c>
      <c r="CW208" s="72"/>
      <c r="CX208" s="72"/>
    </row>
    <row r="209" spans="1:102" x14ac:dyDescent="0.25">
      <c r="A209" s="348"/>
      <c r="B209" s="2" t="s">
        <v>104</v>
      </c>
      <c r="C209" s="40"/>
      <c r="D209" s="41"/>
      <c r="E209" s="43"/>
      <c r="F209" s="41"/>
      <c r="G209" s="42"/>
      <c r="H209" s="7">
        <f t="shared" si="43"/>
        <v>0</v>
      </c>
      <c r="I209" s="43"/>
      <c r="J209" s="41"/>
      <c r="K209" s="41"/>
      <c r="L209" s="41"/>
      <c r="M209" s="41"/>
      <c r="N209" s="41"/>
      <c r="O209" s="7">
        <v>22323</v>
      </c>
      <c r="P209" s="41">
        <v>14537</v>
      </c>
      <c r="Q209" s="41"/>
      <c r="R209" s="41"/>
      <c r="S209" s="41">
        <v>0</v>
      </c>
      <c r="T209" s="7">
        <f t="shared" si="42"/>
        <v>14537</v>
      </c>
      <c r="U209" s="43"/>
      <c r="V209" s="9"/>
      <c r="W209" s="7">
        <v>3934</v>
      </c>
      <c r="X209" s="43"/>
      <c r="Y209" s="9"/>
      <c r="Z209" s="9"/>
      <c r="AA209" s="9"/>
      <c r="AB209" s="9"/>
      <c r="AC209" s="9"/>
      <c r="AD209" s="41"/>
      <c r="AE209" s="9"/>
      <c r="AF209" s="9"/>
      <c r="AG209" s="9"/>
      <c r="AH209" s="9"/>
      <c r="AI209" s="9"/>
      <c r="AJ209" s="7">
        <v>165773</v>
      </c>
      <c r="AK209" s="43"/>
      <c r="AL209" s="7">
        <f t="shared" si="44"/>
        <v>0</v>
      </c>
      <c r="AM209" s="62"/>
      <c r="AN209" s="9"/>
      <c r="AO209" s="41"/>
      <c r="AP209" s="41"/>
      <c r="AQ209" s="9">
        <v>0</v>
      </c>
      <c r="AR209" s="9">
        <v>52805</v>
      </c>
      <c r="AS209" s="9">
        <v>630</v>
      </c>
      <c r="AT209" s="9">
        <v>3006</v>
      </c>
      <c r="AU209" s="41"/>
      <c r="AV209" s="41"/>
      <c r="AW209" s="7">
        <f t="shared" si="45"/>
        <v>56441</v>
      </c>
      <c r="AX209" s="43"/>
      <c r="AY209" s="41"/>
      <c r="AZ209" s="41"/>
      <c r="BA209" s="41"/>
      <c r="BB209" s="41"/>
      <c r="BC209" s="41"/>
      <c r="BD209" s="41"/>
      <c r="BE209" s="7">
        <f t="shared" si="46"/>
        <v>0</v>
      </c>
      <c r="BF209" s="41">
        <v>0</v>
      </c>
      <c r="BG209" s="41">
        <v>0</v>
      </c>
      <c r="BH209" s="41">
        <v>0</v>
      </c>
      <c r="BI209" s="41"/>
      <c r="BJ209" s="41"/>
      <c r="BK209" s="41"/>
      <c r="BL209" s="41"/>
      <c r="BM209" s="41"/>
      <c r="BN209" s="41">
        <v>19580</v>
      </c>
      <c r="BO209" s="41"/>
      <c r="BP209" s="9"/>
      <c r="BQ209" s="41"/>
      <c r="BR209" s="9"/>
      <c r="BS209" s="9">
        <v>10405</v>
      </c>
      <c r="BT209" s="41"/>
      <c r="BU209" s="7">
        <f t="shared" si="47"/>
        <v>29985</v>
      </c>
      <c r="BV209" s="43"/>
      <c r="BW209" s="41"/>
      <c r="BX209" s="9">
        <v>0</v>
      </c>
      <c r="BY209" s="41"/>
      <c r="BZ209" s="9">
        <v>0</v>
      </c>
      <c r="CA209" s="41"/>
      <c r="CB209" s="7">
        <f t="shared" si="48"/>
        <v>0</v>
      </c>
      <c r="CC209" s="43"/>
      <c r="CD209" s="41"/>
      <c r="CE209" s="41"/>
      <c r="CF209" s="41"/>
      <c r="CG209" s="7">
        <f t="shared" si="49"/>
        <v>0</v>
      </c>
      <c r="CH209" s="62"/>
      <c r="CI209" s="9"/>
      <c r="CJ209" s="41"/>
      <c r="CK209" s="41"/>
      <c r="CL209" s="41">
        <v>0</v>
      </c>
      <c r="CM209" s="41">
        <v>0</v>
      </c>
      <c r="CN209" s="9">
        <v>0</v>
      </c>
      <c r="CO209" s="7">
        <f t="shared" si="50"/>
        <v>0</v>
      </c>
      <c r="CP209" s="62"/>
      <c r="CQ209" s="41"/>
      <c r="CR209" s="41">
        <v>0</v>
      </c>
      <c r="CS209" s="7">
        <f t="shared" si="51"/>
        <v>0</v>
      </c>
      <c r="CT209" s="43">
        <v>410</v>
      </c>
      <c r="CU209" s="7">
        <f t="shared" si="52"/>
        <v>410</v>
      </c>
      <c r="CV209" s="10">
        <f t="shared" si="53"/>
        <v>293403</v>
      </c>
      <c r="CW209" s="72"/>
      <c r="CX209" s="72"/>
    </row>
    <row r="210" spans="1:102" x14ac:dyDescent="0.25">
      <c r="A210" s="348"/>
      <c r="B210" s="2" t="s">
        <v>105</v>
      </c>
      <c r="C210" s="40"/>
      <c r="D210" s="41"/>
      <c r="E210" s="43"/>
      <c r="F210" s="41"/>
      <c r="G210" s="42"/>
      <c r="H210" s="7">
        <f t="shared" si="43"/>
        <v>0</v>
      </c>
      <c r="I210" s="43"/>
      <c r="J210" s="41"/>
      <c r="K210" s="41"/>
      <c r="L210" s="41"/>
      <c r="M210" s="41"/>
      <c r="N210" s="41"/>
      <c r="O210" s="7">
        <v>19394</v>
      </c>
      <c r="P210" s="41">
        <v>15579</v>
      </c>
      <c r="Q210" s="41"/>
      <c r="R210" s="41"/>
      <c r="S210" s="41">
        <v>0</v>
      </c>
      <c r="T210" s="7">
        <f t="shared" si="42"/>
        <v>15579</v>
      </c>
      <c r="U210" s="43"/>
      <c r="V210" s="9"/>
      <c r="W210" s="7">
        <v>4563</v>
      </c>
      <c r="X210" s="43"/>
      <c r="Y210" s="9"/>
      <c r="Z210" s="9"/>
      <c r="AA210" s="9"/>
      <c r="AB210" s="9"/>
      <c r="AC210" s="9"/>
      <c r="AD210" s="41"/>
      <c r="AE210" s="9"/>
      <c r="AF210" s="9"/>
      <c r="AG210" s="9"/>
      <c r="AH210" s="9"/>
      <c r="AI210" s="9"/>
      <c r="AJ210" s="7">
        <v>141990</v>
      </c>
      <c r="AK210" s="43"/>
      <c r="AL210" s="7">
        <f t="shared" si="44"/>
        <v>0</v>
      </c>
      <c r="AM210" s="62"/>
      <c r="AN210" s="9"/>
      <c r="AO210" s="41"/>
      <c r="AP210" s="41"/>
      <c r="AQ210" s="9">
        <v>0</v>
      </c>
      <c r="AR210" s="9">
        <v>57153</v>
      </c>
      <c r="AS210" s="9">
        <v>0</v>
      </c>
      <c r="AT210" s="9">
        <v>4152</v>
      </c>
      <c r="AU210" s="41"/>
      <c r="AV210" s="41"/>
      <c r="AW210" s="7">
        <f t="shared" si="45"/>
        <v>61305</v>
      </c>
      <c r="AX210" s="43"/>
      <c r="AY210" s="41"/>
      <c r="AZ210" s="41"/>
      <c r="BA210" s="41"/>
      <c r="BB210" s="41"/>
      <c r="BC210" s="41"/>
      <c r="BD210" s="41"/>
      <c r="BE210" s="7">
        <f t="shared" si="46"/>
        <v>0</v>
      </c>
      <c r="BF210" s="41">
        <v>0</v>
      </c>
      <c r="BG210" s="41">
        <v>0</v>
      </c>
      <c r="BH210" s="41">
        <v>0</v>
      </c>
      <c r="BI210" s="41"/>
      <c r="BJ210" s="41"/>
      <c r="BK210" s="41"/>
      <c r="BL210" s="41"/>
      <c r="BM210" s="41"/>
      <c r="BN210" s="41">
        <v>20921</v>
      </c>
      <c r="BO210" s="41"/>
      <c r="BP210" s="9"/>
      <c r="BQ210" s="41"/>
      <c r="BR210" s="9"/>
      <c r="BS210" s="9">
        <v>6245</v>
      </c>
      <c r="BT210" s="41"/>
      <c r="BU210" s="7">
        <f t="shared" si="47"/>
        <v>27166</v>
      </c>
      <c r="BV210" s="43"/>
      <c r="BW210" s="41"/>
      <c r="BX210" s="9">
        <v>0</v>
      </c>
      <c r="BY210" s="41"/>
      <c r="BZ210" s="9">
        <v>0</v>
      </c>
      <c r="CA210" s="41"/>
      <c r="CB210" s="7">
        <f t="shared" si="48"/>
        <v>0</v>
      </c>
      <c r="CC210" s="43"/>
      <c r="CD210" s="41"/>
      <c r="CE210" s="41"/>
      <c r="CF210" s="41"/>
      <c r="CG210" s="7">
        <f t="shared" si="49"/>
        <v>0</v>
      </c>
      <c r="CH210" s="62"/>
      <c r="CI210" s="9"/>
      <c r="CJ210" s="41"/>
      <c r="CK210" s="41"/>
      <c r="CL210" s="41">
        <v>0</v>
      </c>
      <c r="CM210" s="41">
        <v>0</v>
      </c>
      <c r="CN210" s="9">
        <v>0</v>
      </c>
      <c r="CO210" s="7">
        <f t="shared" si="50"/>
        <v>0</v>
      </c>
      <c r="CP210" s="62"/>
      <c r="CQ210" s="41"/>
      <c r="CR210" s="41">
        <v>0</v>
      </c>
      <c r="CS210" s="7">
        <f t="shared" si="51"/>
        <v>0</v>
      </c>
      <c r="CT210" s="43">
        <v>375</v>
      </c>
      <c r="CU210" s="7">
        <f t="shared" si="52"/>
        <v>375</v>
      </c>
      <c r="CV210" s="10">
        <f t="shared" si="53"/>
        <v>270372</v>
      </c>
      <c r="CW210" s="72"/>
      <c r="CX210" s="72"/>
    </row>
    <row r="211" spans="1:102" x14ac:dyDescent="0.25">
      <c r="A211" s="348"/>
      <c r="B211" s="2" t="s">
        <v>106</v>
      </c>
      <c r="C211" s="40"/>
      <c r="D211" s="41"/>
      <c r="E211" s="43"/>
      <c r="F211" s="41"/>
      <c r="G211" s="42"/>
      <c r="H211" s="7">
        <f t="shared" si="43"/>
        <v>0</v>
      </c>
      <c r="I211" s="43"/>
      <c r="J211" s="41"/>
      <c r="K211" s="41"/>
      <c r="L211" s="41"/>
      <c r="M211" s="41"/>
      <c r="N211" s="41"/>
      <c r="O211" s="7">
        <v>22660</v>
      </c>
      <c r="P211" s="41">
        <v>13010</v>
      </c>
      <c r="Q211" s="41"/>
      <c r="R211" s="41"/>
      <c r="S211" s="41">
        <v>0</v>
      </c>
      <c r="T211" s="7">
        <f t="shared" si="42"/>
        <v>13010</v>
      </c>
      <c r="U211" s="43"/>
      <c r="V211" s="9"/>
      <c r="W211" s="7">
        <v>4094</v>
      </c>
      <c r="X211" s="43"/>
      <c r="Y211" s="9"/>
      <c r="Z211" s="9"/>
      <c r="AA211" s="9"/>
      <c r="AB211" s="9"/>
      <c r="AC211" s="9"/>
      <c r="AD211" s="41"/>
      <c r="AE211" s="9"/>
      <c r="AF211" s="9"/>
      <c r="AG211" s="9"/>
      <c r="AH211" s="9"/>
      <c r="AI211" s="9"/>
      <c r="AJ211" s="7">
        <v>149235</v>
      </c>
      <c r="AK211" s="43"/>
      <c r="AL211" s="7">
        <f t="shared" si="44"/>
        <v>0</v>
      </c>
      <c r="AM211" s="62"/>
      <c r="AN211" s="9"/>
      <c r="AO211" s="41"/>
      <c r="AP211" s="41"/>
      <c r="AQ211" s="9">
        <v>0</v>
      </c>
      <c r="AR211" s="9">
        <v>53750</v>
      </c>
      <c r="AS211" s="9">
        <v>0</v>
      </c>
      <c r="AT211" s="9">
        <v>2348</v>
      </c>
      <c r="AU211" s="41"/>
      <c r="AV211" s="41"/>
      <c r="AW211" s="7">
        <f t="shared" si="45"/>
        <v>56098</v>
      </c>
      <c r="AX211" s="43"/>
      <c r="AY211" s="41"/>
      <c r="AZ211" s="41"/>
      <c r="BA211" s="41"/>
      <c r="BB211" s="41"/>
      <c r="BC211" s="41"/>
      <c r="BD211" s="41"/>
      <c r="BE211" s="7">
        <f t="shared" si="46"/>
        <v>0</v>
      </c>
      <c r="BF211" s="41">
        <v>0</v>
      </c>
      <c r="BG211" s="41">
        <v>0</v>
      </c>
      <c r="BH211" s="41">
        <v>0</v>
      </c>
      <c r="BI211" s="41"/>
      <c r="BJ211" s="41"/>
      <c r="BK211" s="41"/>
      <c r="BL211" s="41"/>
      <c r="BM211" s="41"/>
      <c r="BN211" s="41">
        <v>24345</v>
      </c>
      <c r="BO211" s="41"/>
      <c r="BP211" s="9"/>
      <c r="BQ211" s="41"/>
      <c r="BR211" s="9"/>
      <c r="BS211" s="9">
        <v>8520</v>
      </c>
      <c r="BT211" s="41"/>
      <c r="BU211" s="7">
        <f t="shared" si="47"/>
        <v>32865</v>
      </c>
      <c r="BV211" s="43"/>
      <c r="BW211" s="41"/>
      <c r="BX211" s="9">
        <v>0</v>
      </c>
      <c r="BY211" s="41"/>
      <c r="BZ211" s="9">
        <v>0</v>
      </c>
      <c r="CA211" s="41"/>
      <c r="CB211" s="7">
        <f t="shared" si="48"/>
        <v>0</v>
      </c>
      <c r="CC211" s="43"/>
      <c r="CD211" s="41"/>
      <c r="CE211" s="41"/>
      <c r="CF211" s="41"/>
      <c r="CG211" s="7">
        <f t="shared" si="49"/>
        <v>0</v>
      </c>
      <c r="CH211" s="62"/>
      <c r="CI211" s="9"/>
      <c r="CJ211" s="41"/>
      <c r="CK211" s="41"/>
      <c r="CL211" s="41">
        <v>0</v>
      </c>
      <c r="CM211" s="41">
        <v>0</v>
      </c>
      <c r="CN211" s="9">
        <v>0</v>
      </c>
      <c r="CO211" s="7">
        <f t="shared" si="50"/>
        <v>0</v>
      </c>
      <c r="CP211" s="62"/>
      <c r="CQ211" s="41"/>
      <c r="CR211" s="41">
        <v>0</v>
      </c>
      <c r="CS211" s="7">
        <f t="shared" si="51"/>
        <v>0</v>
      </c>
      <c r="CT211" s="43">
        <v>445</v>
      </c>
      <c r="CU211" s="7">
        <f t="shared" si="52"/>
        <v>445</v>
      </c>
      <c r="CV211" s="10">
        <f t="shared" si="53"/>
        <v>278407</v>
      </c>
      <c r="CW211" s="72"/>
      <c r="CX211" s="72"/>
    </row>
    <row r="212" spans="1:102" x14ac:dyDescent="0.25">
      <c r="A212" s="348"/>
      <c r="B212" s="2" t="s">
        <v>107</v>
      </c>
      <c r="C212" s="40"/>
      <c r="D212" s="41"/>
      <c r="E212" s="43"/>
      <c r="F212" s="41"/>
      <c r="G212" s="42"/>
      <c r="H212" s="7">
        <f t="shared" si="43"/>
        <v>0</v>
      </c>
      <c r="I212" s="43"/>
      <c r="J212" s="41"/>
      <c r="K212" s="41"/>
      <c r="L212" s="41"/>
      <c r="M212" s="41"/>
      <c r="N212" s="41"/>
      <c r="O212" s="7">
        <v>25718</v>
      </c>
      <c r="P212" s="41">
        <v>17793</v>
      </c>
      <c r="Q212" s="41"/>
      <c r="R212" s="41"/>
      <c r="S212" s="41">
        <v>0</v>
      </c>
      <c r="T212" s="7">
        <f t="shared" si="42"/>
        <v>17793</v>
      </c>
      <c r="U212" s="43"/>
      <c r="V212" s="9"/>
      <c r="W212" s="7">
        <v>4163</v>
      </c>
      <c r="X212" s="43"/>
      <c r="Y212" s="9"/>
      <c r="Z212" s="9"/>
      <c r="AA212" s="9"/>
      <c r="AB212" s="9"/>
      <c r="AC212" s="9"/>
      <c r="AD212" s="41"/>
      <c r="AE212" s="9"/>
      <c r="AF212" s="9"/>
      <c r="AG212" s="9"/>
      <c r="AH212" s="9"/>
      <c r="AI212" s="9"/>
      <c r="AJ212" s="7">
        <v>143047</v>
      </c>
      <c r="AK212" s="43"/>
      <c r="AL212" s="7">
        <f t="shared" si="44"/>
        <v>0</v>
      </c>
      <c r="AM212" s="62"/>
      <c r="AN212" s="9"/>
      <c r="AO212" s="41"/>
      <c r="AP212" s="41"/>
      <c r="AQ212" s="9">
        <v>0</v>
      </c>
      <c r="AR212" s="9">
        <v>54886</v>
      </c>
      <c r="AS212" s="9">
        <v>0</v>
      </c>
      <c r="AT212" s="9">
        <v>2064</v>
      </c>
      <c r="AU212" s="41"/>
      <c r="AV212" s="41"/>
      <c r="AW212" s="7">
        <f t="shared" si="45"/>
        <v>56950</v>
      </c>
      <c r="AX212" s="43"/>
      <c r="AY212" s="41"/>
      <c r="AZ212" s="41"/>
      <c r="BA212" s="41"/>
      <c r="BB212" s="41"/>
      <c r="BC212" s="41"/>
      <c r="BD212" s="41"/>
      <c r="BE212" s="7">
        <f t="shared" si="46"/>
        <v>0</v>
      </c>
      <c r="BF212" s="41">
        <v>0</v>
      </c>
      <c r="BG212" s="41">
        <v>0</v>
      </c>
      <c r="BH212" s="41">
        <v>0</v>
      </c>
      <c r="BI212" s="41"/>
      <c r="BJ212" s="41"/>
      <c r="BK212" s="41"/>
      <c r="BL212" s="41"/>
      <c r="BM212" s="41"/>
      <c r="BN212" s="41">
        <v>21888</v>
      </c>
      <c r="BO212" s="41"/>
      <c r="BP212" s="9"/>
      <c r="BQ212" s="41"/>
      <c r="BR212" s="9"/>
      <c r="BS212" s="9">
        <v>8534</v>
      </c>
      <c r="BT212" s="41"/>
      <c r="BU212" s="7">
        <f t="shared" si="47"/>
        <v>30422</v>
      </c>
      <c r="BV212" s="43"/>
      <c r="BW212" s="41"/>
      <c r="BX212" s="9">
        <v>0</v>
      </c>
      <c r="BY212" s="41"/>
      <c r="BZ212" s="9">
        <v>0</v>
      </c>
      <c r="CA212" s="41"/>
      <c r="CB212" s="7">
        <f t="shared" si="48"/>
        <v>0</v>
      </c>
      <c r="CC212" s="43"/>
      <c r="CD212" s="41"/>
      <c r="CE212" s="41"/>
      <c r="CF212" s="41"/>
      <c r="CG212" s="7">
        <f t="shared" si="49"/>
        <v>0</v>
      </c>
      <c r="CH212" s="62"/>
      <c r="CI212" s="9"/>
      <c r="CJ212" s="41"/>
      <c r="CK212" s="41"/>
      <c r="CL212" s="41">
        <v>0</v>
      </c>
      <c r="CM212" s="41">
        <v>0</v>
      </c>
      <c r="CN212" s="9">
        <v>0</v>
      </c>
      <c r="CO212" s="7">
        <f t="shared" si="50"/>
        <v>0</v>
      </c>
      <c r="CP212" s="62"/>
      <c r="CQ212" s="41"/>
      <c r="CR212" s="41">
        <v>0</v>
      </c>
      <c r="CS212" s="7">
        <f t="shared" si="51"/>
        <v>0</v>
      </c>
      <c r="CT212" s="43">
        <v>248</v>
      </c>
      <c r="CU212" s="7">
        <f t="shared" si="52"/>
        <v>248</v>
      </c>
      <c r="CV212" s="10">
        <f t="shared" si="53"/>
        <v>278341</v>
      </c>
      <c r="CW212" s="72"/>
      <c r="CX212" s="72"/>
    </row>
    <row r="213" spans="1:102" x14ac:dyDescent="0.25">
      <c r="A213" s="348"/>
      <c r="B213" s="2" t="s">
        <v>108</v>
      </c>
      <c r="C213" s="40"/>
      <c r="D213" s="41"/>
      <c r="E213" s="43"/>
      <c r="F213" s="41"/>
      <c r="G213" s="42"/>
      <c r="H213" s="7">
        <f t="shared" si="43"/>
        <v>0</v>
      </c>
      <c r="I213" s="43"/>
      <c r="J213" s="41"/>
      <c r="K213" s="41"/>
      <c r="L213" s="41"/>
      <c r="M213" s="41"/>
      <c r="N213" s="41"/>
      <c r="O213" s="7">
        <v>18789</v>
      </c>
      <c r="P213" s="41">
        <v>16275</v>
      </c>
      <c r="Q213" s="41"/>
      <c r="R213" s="41"/>
      <c r="S213" s="41">
        <v>0</v>
      </c>
      <c r="T213" s="7">
        <f t="shared" si="42"/>
        <v>16275</v>
      </c>
      <c r="U213" s="43"/>
      <c r="V213" s="9"/>
      <c r="W213" s="7">
        <v>5317</v>
      </c>
      <c r="X213" s="43"/>
      <c r="Y213" s="9"/>
      <c r="Z213" s="9"/>
      <c r="AA213" s="9"/>
      <c r="AB213" s="9"/>
      <c r="AC213" s="9"/>
      <c r="AD213" s="41"/>
      <c r="AE213" s="9"/>
      <c r="AF213" s="9"/>
      <c r="AG213" s="9"/>
      <c r="AH213" s="9"/>
      <c r="AI213" s="9"/>
      <c r="AJ213" s="7">
        <v>146029</v>
      </c>
      <c r="AK213" s="43"/>
      <c r="AL213" s="7">
        <f t="shared" si="44"/>
        <v>0</v>
      </c>
      <c r="AM213" s="62"/>
      <c r="AN213" s="9"/>
      <c r="AO213" s="41"/>
      <c r="AP213" s="41"/>
      <c r="AQ213" s="9">
        <v>0</v>
      </c>
      <c r="AR213" s="9">
        <v>56926</v>
      </c>
      <c r="AS213" s="9">
        <v>0</v>
      </c>
      <c r="AT213" s="9">
        <v>2976</v>
      </c>
      <c r="AU213" s="41"/>
      <c r="AV213" s="41"/>
      <c r="AW213" s="7">
        <f t="shared" si="45"/>
        <v>59902</v>
      </c>
      <c r="AX213" s="43"/>
      <c r="AY213" s="41"/>
      <c r="AZ213" s="41"/>
      <c r="BA213" s="41"/>
      <c r="BB213" s="41"/>
      <c r="BC213" s="41"/>
      <c r="BD213" s="41"/>
      <c r="BE213" s="7">
        <f t="shared" si="46"/>
        <v>0</v>
      </c>
      <c r="BF213" s="41">
        <v>0</v>
      </c>
      <c r="BG213" s="41">
        <v>0</v>
      </c>
      <c r="BH213" s="41">
        <v>0</v>
      </c>
      <c r="BI213" s="41"/>
      <c r="BJ213" s="41"/>
      <c r="BK213" s="41"/>
      <c r="BL213" s="41"/>
      <c r="BM213" s="41"/>
      <c r="BN213" s="41">
        <v>28250</v>
      </c>
      <c r="BO213" s="41"/>
      <c r="BP213" s="9"/>
      <c r="BQ213" s="41"/>
      <c r="BR213" s="9"/>
      <c r="BS213" s="9">
        <v>7712</v>
      </c>
      <c r="BT213" s="41"/>
      <c r="BU213" s="7">
        <f t="shared" si="47"/>
        <v>35962</v>
      </c>
      <c r="BV213" s="43"/>
      <c r="BW213" s="41"/>
      <c r="BX213" s="9">
        <v>0</v>
      </c>
      <c r="BY213" s="41"/>
      <c r="BZ213" s="9">
        <v>0</v>
      </c>
      <c r="CA213" s="41"/>
      <c r="CB213" s="7">
        <f t="shared" si="48"/>
        <v>0</v>
      </c>
      <c r="CC213" s="43"/>
      <c r="CD213" s="41"/>
      <c r="CE213" s="41"/>
      <c r="CF213" s="41"/>
      <c r="CG213" s="7">
        <f t="shared" si="49"/>
        <v>0</v>
      </c>
      <c r="CH213" s="62"/>
      <c r="CI213" s="9"/>
      <c r="CJ213" s="41"/>
      <c r="CK213" s="41"/>
      <c r="CL213" s="41">
        <v>0</v>
      </c>
      <c r="CM213" s="41">
        <v>0</v>
      </c>
      <c r="CN213" s="9">
        <v>0</v>
      </c>
      <c r="CO213" s="7">
        <f t="shared" si="50"/>
        <v>0</v>
      </c>
      <c r="CP213" s="62"/>
      <c r="CQ213" s="41"/>
      <c r="CR213" s="41">
        <v>0</v>
      </c>
      <c r="CS213" s="7">
        <f t="shared" si="51"/>
        <v>0</v>
      </c>
      <c r="CT213" s="43">
        <v>284</v>
      </c>
      <c r="CU213" s="7">
        <f t="shared" si="52"/>
        <v>284</v>
      </c>
      <c r="CV213" s="10">
        <f t="shared" si="53"/>
        <v>282558</v>
      </c>
      <c r="CW213" s="72"/>
      <c r="CX213" s="72"/>
    </row>
    <row r="214" spans="1:102" x14ac:dyDescent="0.25">
      <c r="A214" s="348"/>
      <c r="B214" s="2" t="s">
        <v>109</v>
      </c>
      <c r="C214" s="40"/>
      <c r="D214" s="41"/>
      <c r="E214" s="43"/>
      <c r="F214" s="41"/>
      <c r="G214" s="42"/>
      <c r="H214" s="7">
        <f t="shared" si="43"/>
        <v>0</v>
      </c>
      <c r="I214" s="43"/>
      <c r="J214" s="41"/>
      <c r="K214" s="41"/>
      <c r="L214" s="41"/>
      <c r="M214" s="41"/>
      <c r="N214" s="41"/>
      <c r="O214" s="7">
        <v>18133</v>
      </c>
      <c r="P214" s="41">
        <v>13250</v>
      </c>
      <c r="Q214" s="41"/>
      <c r="R214" s="41"/>
      <c r="S214" s="41">
        <v>0</v>
      </c>
      <c r="T214" s="7">
        <f t="shared" ref="T214:T229" si="54">SUM(P214:S214)</f>
        <v>13250</v>
      </c>
      <c r="U214" s="43"/>
      <c r="V214" s="9"/>
      <c r="W214" s="7">
        <v>3811</v>
      </c>
      <c r="X214" s="43"/>
      <c r="Y214" s="9"/>
      <c r="Z214" s="9"/>
      <c r="AA214" s="9"/>
      <c r="AB214" s="9"/>
      <c r="AC214" s="9"/>
      <c r="AD214" s="41"/>
      <c r="AE214" s="9"/>
      <c r="AF214" s="9"/>
      <c r="AG214" s="9"/>
      <c r="AH214" s="9"/>
      <c r="AI214" s="9"/>
      <c r="AJ214" s="7">
        <v>109808</v>
      </c>
      <c r="AK214" s="43"/>
      <c r="AL214" s="7">
        <f t="shared" si="44"/>
        <v>0</v>
      </c>
      <c r="AM214" s="62"/>
      <c r="AN214" s="9"/>
      <c r="AO214" s="41"/>
      <c r="AP214" s="41"/>
      <c r="AQ214" s="9">
        <v>0</v>
      </c>
      <c r="AR214" s="9">
        <v>49822</v>
      </c>
      <c r="AS214" s="9">
        <v>0</v>
      </c>
      <c r="AT214" s="9">
        <v>1502</v>
      </c>
      <c r="AU214" s="41"/>
      <c r="AV214" s="41"/>
      <c r="AW214" s="7">
        <f t="shared" si="45"/>
        <v>51324</v>
      </c>
      <c r="AX214" s="43"/>
      <c r="AY214" s="41"/>
      <c r="AZ214" s="41"/>
      <c r="BA214" s="41"/>
      <c r="BB214" s="41"/>
      <c r="BC214" s="41"/>
      <c r="BD214" s="41"/>
      <c r="BE214" s="7">
        <f t="shared" si="46"/>
        <v>0</v>
      </c>
      <c r="BF214" s="41">
        <v>0</v>
      </c>
      <c r="BG214" s="41">
        <v>0</v>
      </c>
      <c r="BH214" s="41">
        <v>0</v>
      </c>
      <c r="BI214" s="41"/>
      <c r="BJ214" s="41"/>
      <c r="BK214" s="41"/>
      <c r="BL214" s="41"/>
      <c r="BM214" s="41"/>
      <c r="BN214" s="41">
        <v>24849</v>
      </c>
      <c r="BO214" s="41"/>
      <c r="BP214" s="9"/>
      <c r="BQ214" s="41"/>
      <c r="BR214" s="9"/>
      <c r="BS214" s="9">
        <v>9714</v>
      </c>
      <c r="BT214" s="41"/>
      <c r="BU214" s="7">
        <f t="shared" si="47"/>
        <v>34563</v>
      </c>
      <c r="BV214" s="43"/>
      <c r="BW214" s="41"/>
      <c r="BX214" s="9">
        <v>0</v>
      </c>
      <c r="BY214" s="41"/>
      <c r="BZ214" s="9">
        <v>0</v>
      </c>
      <c r="CA214" s="41"/>
      <c r="CB214" s="7">
        <f t="shared" si="48"/>
        <v>0</v>
      </c>
      <c r="CC214" s="43"/>
      <c r="CD214" s="41"/>
      <c r="CE214" s="41"/>
      <c r="CF214" s="41"/>
      <c r="CG214" s="7">
        <f t="shared" si="49"/>
        <v>0</v>
      </c>
      <c r="CH214" s="62"/>
      <c r="CI214" s="9"/>
      <c r="CJ214" s="41"/>
      <c r="CK214" s="41"/>
      <c r="CL214" s="41">
        <v>0</v>
      </c>
      <c r="CM214" s="41">
        <v>0</v>
      </c>
      <c r="CN214" s="9">
        <v>0</v>
      </c>
      <c r="CO214" s="7">
        <f t="shared" si="50"/>
        <v>0</v>
      </c>
      <c r="CP214" s="62"/>
      <c r="CQ214" s="41"/>
      <c r="CR214" s="41">
        <v>0</v>
      </c>
      <c r="CS214" s="7">
        <f t="shared" si="51"/>
        <v>0</v>
      </c>
      <c r="CT214" s="43">
        <v>132</v>
      </c>
      <c r="CU214" s="7">
        <f t="shared" si="52"/>
        <v>132</v>
      </c>
      <c r="CV214" s="10">
        <f t="shared" si="53"/>
        <v>231021</v>
      </c>
      <c r="CW214" s="72"/>
      <c r="CX214" s="72"/>
    </row>
    <row r="215" spans="1:102" x14ac:dyDescent="0.25">
      <c r="A215" s="348"/>
      <c r="B215" s="2" t="s">
        <v>110</v>
      </c>
      <c r="C215" s="40"/>
      <c r="D215" s="41"/>
      <c r="E215" s="43"/>
      <c r="F215" s="41"/>
      <c r="G215" s="42"/>
      <c r="H215" s="7">
        <f t="shared" si="43"/>
        <v>0</v>
      </c>
      <c r="I215" s="43"/>
      <c r="J215" s="41"/>
      <c r="K215" s="41"/>
      <c r="L215" s="41"/>
      <c r="M215" s="41"/>
      <c r="N215" s="41"/>
      <c r="O215" s="7">
        <v>13935</v>
      </c>
      <c r="P215" s="41">
        <v>14616</v>
      </c>
      <c r="Q215" s="41"/>
      <c r="R215" s="41"/>
      <c r="S215" s="41">
        <v>0</v>
      </c>
      <c r="T215" s="7">
        <f t="shared" si="54"/>
        <v>14616</v>
      </c>
      <c r="U215" s="43"/>
      <c r="V215" s="9"/>
      <c r="W215" s="7">
        <v>2154</v>
      </c>
      <c r="X215" s="43"/>
      <c r="Y215" s="9"/>
      <c r="Z215" s="9"/>
      <c r="AA215" s="9"/>
      <c r="AB215" s="9"/>
      <c r="AC215" s="9"/>
      <c r="AD215" s="41"/>
      <c r="AE215" s="9"/>
      <c r="AF215" s="9"/>
      <c r="AG215" s="9"/>
      <c r="AH215" s="9"/>
      <c r="AI215" s="9"/>
      <c r="AJ215" s="7">
        <v>66151</v>
      </c>
      <c r="AK215" s="43"/>
      <c r="AL215" s="7">
        <f t="shared" si="44"/>
        <v>0</v>
      </c>
      <c r="AM215" s="62"/>
      <c r="AN215" s="9"/>
      <c r="AO215" s="41"/>
      <c r="AP215" s="41"/>
      <c r="AQ215" s="9">
        <v>0</v>
      </c>
      <c r="AR215" s="9">
        <v>55214</v>
      </c>
      <c r="AS215" s="9">
        <v>1305</v>
      </c>
      <c r="AT215" s="9">
        <v>1789</v>
      </c>
      <c r="AU215" s="41"/>
      <c r="AV215" s="41"/>
      <c r="AW215" s="7">
        <f t="shared" si="45"/>
        <v>58308</v>
      </c>
      <c r="AX215" s="43"/>
      <c r="AY215" s="41"/>
      <c r="AZ215" s="41"/>
      <c r="BA215" s="41"/>
      <c r="BB215" s="41"/>
      <c r="BC215" s="41"/>
      <c r="BD215" s="41"/>
      <c r="BE215" s="7">
        <f t="shared" si="46"/>
        <v>0</v>
      </c>
      <c r="BF215" s="41">
        <v>0</v>
      </c>
      <c r="BG215" s="41">
        <v>0</v>
      </c>
      <c r="BH215" s="41">
        <v>0</v>
      </c>
      <c r="BI215" s="41"/>
      <c r="BJ215" s="41"/>
      <c r="BK215" s="41"/>
      <c r="BL215" s="41"/>
      <c r="BM215" s="41"/>
      <c r="BN215" s="41">
        <v>29544</v>
      </c>
      <c r="BO215" s="41"/>
      <c r="BP215" s="9"/>
      <c r="BQ215" s="41"/>
      <c r="BR215" s="9"/>
      <c r="BS215" s="9">
        <v>15161</v>
      </c>
      <c r="BT215" s="41"/>
      <c r="BU215" s="7">
        <f t="shared" si="47"/>
        <v>44705</v>
      </c>
      <c r="BV215" s="43"/>
      <c r="BW215" s="41"/>
      <c r="BX215" s="9">
        <v>0</v>
      </c>
      <c r="BY215" s="41"/>
      <c r="BZ215" s="9">
        <v>0</v>
      </c>
      <c r="CA215" s="41"/>
      <c r="CB215" s="7">
        <f t="shared" si="48"/>
        <v>0</v>
      </c>
      <c r="CC215" s="43"/>
      <c r="CD215" s="41"/>
      <c r="CE215" s="41"/>
      <c r="CF215" s="41"/>
      <c r="CG215" s="7">
        <f t="shared" si="49"/>
        <v>0</v>
      </c>
      <c r="CH215" s="62"/>
      <c r="CI215" s="9"/>
      <c r="CJ215" s="41"/>
      <c r="CK215" s="41"/>
      <c r="CL215" s="41">
        <v>0</v>
      </c>
      <c r="CM215" s="41">
        <v>0</v>
      </c>
      <c r="CN215" s="9">
        <v>0</v>
      </c>
      <c r="CO215" s="7">
        <f t="shared" si="50"/>
        <v>0</v>
      </c>
      <c r="CP215" s="62"/>
      <c r="CQ215" s="41"/>
      <c r="CR215" s="41">
        <v>0</v>
      </c>
      <c r="CS215" s="7">
        <f t="shared" si="51"/>
        <v>0</v>
      </c>
      <c r="CT215" s="43">
        <v>118</v>
      </c>
      <c r="CU215" s="7">
        <f t="shared" si="52"/>
        <v>118</v>
      </c>
      <c r="CV215" s="10">
        <f t="shared" si="53"/>
        <v>199987</v>
      </c>
      <c r="CW215" s="72"/>
      <c r="CX215" s="72"/>
    </row>
    <row r="216" spans="1:102" x14ac:dyDescent="0.25">
      <c r="A216" s="348"/>
      <c r="B216" s="2" t="s">
        <v>111</v>
      </c>
      <c r="C216" s="40"/>
      <c r="D216" s="41"/>
      <c r="E216" s="43"/>
      <c r="F216" s="41"/>
      <c r="G216" s="42"/>
      <c r="H216" s="7">
        <f t="shared" si="43"/>
        <v>0</v>
      </c>
      <c r="I216" s="43"/>
      <c r="J216" s="41"/>
      <c r="K216" s="41"/>
      <c r="L216" s="41"/>
      <c r="M216" s="41"/>
      <c r="N216" s="41"/>
      <c r="O216" s="7">
        <v>11006</v>
      </c>
      <c r="P216" s="41">
        <v>16000</v>
      </c>
      <c r="Q216" s="41"/>
      <c r="R216" s="41"/>
      <c r="S216" s="41">
        <v>0</v>
      </c>
      <c r="T216" s="7">
        <f t="shared" si="54"/>
        <v>16000</v>
      </c>
      <c r="U216" s="43"/>
      <c r="V216" s="9"/>
      <c r="W216" s="7">
        <v>4576</v>
      </c>
      <c r="X216" s="43"/>
      <c r="Y216" s="9"/>
      <c r="Z216" s="9"/>
      <c r="AA216" s="9"/>
      <c r="AB216" s="9"/>
      <c r="AC216" s="9"/>
      <c r="AD216" s="41"/>
      <c r="AE216" s="9"/>
      <c r="AF216" s="9"/>
      <c r="AG216" s="9"/>
      <c r="AH216" s="9"/>
      <c r="AI216" s="9"/>
      <c r="AJ216" s="7">
        <v>34289</v>
      </c>
      <c r="AK216" s="43"/>
      <c r="AL216" s="7">
        <f t="shared" si="44"/>
        <v>0</v>
      </c>
      <c r="AM216" s="62"/>
      <c r="AN216" s="9"/>
      <c r="AO216" s="41"/>
      <c r="AP216" s="41"/>
      <c r="AQ216" s="9">
        <v>0</v>
      </c>
      <c r="AR216" s="9">
        <v>50598</v>
      </c>
      <c r="AS216" s="9">
        <v>1260</v>
      </c>
      <c r="AT216" s="9">
        <v>1366</v>
      </c>
      <c r="AU216" s="41"/>
      <c r="AV216" s="41"/>
      <c r="AW216" s="7">
        <f t="shared" si="45"/>
        <v>53224</v>
      </c>
      <c r="AX216" s="43"/>
      <c r="AY216" s="41"/>
      <c r="AZ216" s="41"/>
      <c r="BA216" s="41"/>
      <c r="BB216" s="41"/>
      <c r="BC216" s="41"/>
      <c r="BD216" s="41"/>
      <c r="BE216" s="7">
        <f t="shared" si="46"/>
        <v>0</v>
      </c>
      <c r="BF216" s="41">
        <v>0</v>
      </c>
      <c r="BG216" s="41">
        <v>0</v>
      </c>
      <c r="BH216" s="41">
        <v>0</v>
      </c>
      <c r="BI216" s="41"/>
      <c r="BJ216" s="41"/>
      <c r="BK216" s="41"/>
      <c r="BL216" s="41"/>
      <c r="BM216" s="41"/>
      <c r="BN216" s="41">
        <v>30680</v>
      </c>
      <c r="BO216" s="41"/>
      <c r="BP216" s="9"/>
      <c r="BQ216" s="41"/>
      <c r="BR216" s="9"/>
      <c r="BS216" s="9">
        <v>11940</v>
      </c>
      <c r="BT216" s="41"/>
      <c r="BU216" s="7">
        <f t="shared" si="47"/>
        <v>42620</v>
      </c>
      <c r="BV216" s="43"/>
      <c r="BW216" s="41"/>
      <c r="BX216" s="9">
        <v>0</v>
      </c>
      <c r="BY216" s="41"/>
      <c r="BZ216" s="9">
        <v>0</v>
      </c>
      <c r="CA216" s="41"/>
      <c r="CB216" s="7">
        <f t="shared" si="48"/>
        <v>0</v>
      </c>
      <c r="CC216" s="43"/>
      <c r="CD216" s="41"/>
      <c r="CE216" s="41"/>
      <c r="CF216" s="41"/>
      <c r="CG216" s="7">
        <f t="shared" si="49"/>
        <v>0</v>
      </c>
      <c r="CH216" s="62"/>
      <c r="CI216" s="9"/>
      <c r="CJ216" s="41"/>
      <c r="CK216" s="41"/>
      <c r="CL216" s="41">
        <v>0</v>
      </c>
      <c r="CM216" s="41">
        <v>0</v>
      </c>
      <c r="CN216" s="9">
        <v>0</v>
      </c>
      <c r="CO216" s="7">
        <f t="shared" si="50"/>
        <v>0</v>
      </c>
      <c r="CP216" s="62"/>
      <c r="CQ216" s="41"/>
      <c r="CR216" s="41">
        <v>0</v>
      </c>
      <c r="CS216" s="7">
        <f t="shared" si="51"/>
        <v>0</v>
      </c>
      <c r="CT216" s="43">
        <v>101</v>
      </c>
      <c r="CU216" s="7">
        <f t="shared" si="52"/>
        <v>101</v>
      </c>
      <c r="CV216" s="10">
        <f t="shared" si="53"/>
        <v>161816</v>
      </c>
      <c r="CW216" s="72"/>
      <c r="CX216" s="72"/>
    </row>
    <row r="217" spans="1:102" ht="15.75" thickBot="1" x14ac:dyDescent="0.3">
      <c r="A217" s="349"/>
      <c r="B217" s="3" t="s">
        <v>112</v>
      </c>
      <c r="C217" s="44"/>
      <c r="D217" s="45"/>
      <c r="E217" s="47"/>
      <c r="F217" s="45"/>
      <c r="G217" s="46"/>
      <c r="H217" s="11">
        <f t="shared" si="43"/>
        <v>0</v>
      </c>
      <c r="I217" s="47"/>
      <c r="J217" s="45"/>
      <c r="K217" s="45"/>
      <c r="L217" s="45"/>
      <c r="M217" s="45"/>
      <c r="N217" s="45"/>
      <c r="O217" s="11">
        <v>9204</v>
      </c>
      <c r="P217" s="45">
        <v>11550</v>
      </c>
      <c r="Q217" s="45"/>
      <c r="R217" s="45"/>
      <c r="S217" s="45">
        <v>0</v>
      </c>
      <c r="T217" s="11">
        <f t="shared" si="54"/>
        <v>11550</v>
      </c>
      <c r="U217" s="47"/>
      <c r="V217" s="13"/>
      <c r="W217" s="11">
        <v>4611</v>
      </c>
      <c r="X217" s="47"/>
      <c r="Y217" s="13"/>
      <c r="Z217" s="13"/>
      <c r="AA217" s="13"/>
      <c r="AB217" s="13"/>
      <c r="AC217" s="13"/>
      <c r="AD217" s="45"/>
      <c r="AE217" s="13"/>
      <c r="AF217" s="13"/>
      <c r="AG217" s="13"/>
      <c r="AH217" s="13"/>
      <c r="AI217" s="13"/>
      <c r="AJ217" s="11">
        <v>38329</v>
      </c>
      <c r="AK217" s="47"/>
      <c r="AL217" s="11">
        <f t="shared" si="44"/>
        <v>0</v>
      </c>
      <c r="AM217" s="63"/>
      <c r="AN217" s="13"/>
      <c r="AO217" s="45"/>
      <c r="AP217" s="45"/>
      <c r="AQ217" s="13">
        <v>0</v>
      </c>
      <c r="AR217" s="13">
        <v>39768</v>
      </c>
      <c r="AS217" s="13">
        <v>1215</v>
      </c>
      <c r="AT217" s="13">
        <v>1066</v>
      </c>
      <c r="AU217" s="45"/>
      <c r="AV217" s="45"/>
      <c r="AW217" s="11">
        <f t="shared" si="45"/>
        <v>42049</v>
      </c>
      <c r="AX217" s="47"/>
      <c r="AY217" s="45"/>
      <c r="AZ217" s="45"/>
      <c r="BA217" s="45"/>
      <c r="BB217" s="45"/>
      <c r="BC217" s="45"/>
      <c r="BD217" s="45"/>
      <c r="BE217" s="11">
        <f t="shared" si="46"/>
        <v>0</v>
      </c>
      <c r="BF217" s="45">
        <v>0</v>
      </c>
      <c r="BG217" s="45">
        <v>0</v>
      </c>
      <c r="BH217" s="45">
        <v>0</v>
      </c>
      <c r="BI217" s="45"/>
      <c r="BJ217" s="45"/>
      <c r="BK217" s="45"/>
      <c r="BL217" s="45"/>
      <c r="BM217" s="45"/>
      <c r="BN217" s="45">
        <v>28095</v>
      </c>
      <c r="BO217" s="45"/>
      <c r="BP217" s="13"/>
      <c r="BQ217" s="45"/>
      <c r="BR217" s="13"/>
      <c r="BS217" s="13">
        <v>9762</v>
      </c>
      <c r="BT217" s="45"/>
      <c r="BU217" s="11">
        <f t="shared" si="47"/>
        <v>37857</v>
      </c>
      <c r="BV217" s="47"/>
      <c r="BW217" s="45"/>
      <c r="BX217" s="13">
        <v>0</v>
      </c>
      <c r="BY217" s="45"/>
      <c r="BZ217" s="13">
        <v>0</v>
      </c>
      <c r="CA217" s="45"/>
      <c r="CB217" s="11">
        <f t="shared" si="48"/>
        <v>0</v>
      </c>
      <c r="CC217" s="47"/>
      <c r="CD217" s="45"/>
      <c r="CE217" s="45"/>
      <c r="CF217" s="45"/>
      <c r="CG217" s="11">
        <f t="shared" si="49"/>
        <v>0</v>
      </c>
      <c r="CH217" s="63"/>
      <c r="CI217" s="13"/>
      <c r="CJ217" s="45"/>
      <c r="CK217" s="45"/>
      <c r="CL217" s="45">
        <v>0</v>
      </c>
      <c r="CM217" s="45">
        <v>0</v>
      </c>
      <c r="CN217" s="13">
        <v>0</v>
      </c>
      <c r="CO217" s="11">
        <f t="shared" si="50"/>
        <v>0</v>
      </c>
      <c r="CP217" s="63"/>
      <c r="CQ217" s="45"/>
      <c r="CR217" s="45">
        <v>0</v>
      </c>
      <c r="CS217" s="11">
        <f t="shared" si="51"/>
        <v>0</v>
      </c>
      <c r="CT217" s="47">
        <v>72</v>
      </c>
      <c r="CU217" s="11">
        <f t="shared" si="52"/>
        <v>72</v>
      </c>
      <c r="CV217" s="15">
        <f t="shared" si="53"/>
        <v>143672</v>
      </c>
      <c r="CW217" s="72"/>
      <c r="CX217" s="72"/>
    </row>
    <row r="218" spans="1:102" x14ac:dyDescent="0.25">
      <c r="A218" s="347" t="s">
        <v>186</v>
      </c>
      <c r="B218" s="33" t="s">
        <v>101</v>
      </c>
      <c r="C218" s="34"/>
      <c r="D218" s="35"/>
      <c r="E218" s="52"/>
      <c r="F218" s="35"/>
      <c r="G218" s="36"/>
      <c r="H218" s="20">
        <f t="shared" si="43"/>
        <v>0</v>
      </c>
      <c r="I218" s="52"/>
      <c r="J218" s="35"/>
      <c r="K218" s="35"/>
      <c r="L218" s="35"/>
      <c r="M218" s="35"/>
      <c r="N218" s="35"/>
      <c r="O218" s="20">
        <v>9414</v>
      </c>
      <c r="P218" s="35">
        <v>16070</v>
      </c>
      <c r="Q218" s="35"/>
      <c r="R218" s="35"/>
      <c r="S218" s="35">
        <v>0</v>
      </c>
      <c r="T218" s="20">
        <f t="shared" si="54"/>
        <v>16070</v>
      </c>
      <c r="U218" s="52"/>
      <c r="V218" s="22"/>
      <c r="W218" s="20">
        <v>3383</v>
      </c>
      <c r="X218" s="52"/>
      <c r="Y218" s="22"/>
      <c r="Z218" s="22"/>
      <c r="AA218" s="22"/>
      <c r="AB218" s="22"/>
      <c r="AC218" s="22"/>
      <c r="AD218" s="35"/>
      <c r="AE218" s="22"/>
      <c r="AF218" s="22"/>
      <c r="AG218" s="22"/>
      <c r="AH218" s="22"/>
      <c r="AI218" s="22"/>
      <c r="AJ218" s="20">
        <v>37879</v>
      </c>
      <c r="AK218" s="52"/>
      <c r="AL218" s="20">
        <f t="shared" si="44"/>
        <v>0</v>
      </c>
      <c r="AM218" s="61"/>
      <c r="AN218" s="22"/>
      <c r="AO218" s="35"/>
      <c r="AP218" s="35"/>
      <c r="AQ218" s="22">
        <v>0</v>
      </c>
      <c r="AR218" s="22">
        <v>50715</v>
      </c>
      <c r="AS218" s="22">
        <v>945</v>
      </c>
      <c r="AT218" s="22">
        <v>2242</v>
      </c>
      <c r="AU218" s="35"/>
      <c r="AV218" s="35"/>
      <c r="AW218" s="20">
        <f t="shared" si="45"/>
        <v>53902</v>
      </c>
      <c r="AX218" s="52"/>
      <c r="AY218" s="35"/>
      <c r="AZ218" s="35"/>
      <c r="BA218" s="35"/>
      <c r="BB218" s="35"/>
      <c r="BC218" s="35"/>
      <c r="BD218" s="35"/>
      <c r="BE218" s="20">
        <f t="shared" si="46"/>
        <v>0</v>
      </c>
      <c r="BF218" s="35">
        <v>0</v>
      </c>
      <c r="BG218" s="35">
        <v>0</v>
      </c>
      <c r="BH218" s="35">
        <v>0</v>
      </c>
      <c r="BI218" s="35"/>
      <c r="BJ218" s="35"/>
      <c r="BK218" s="35"/>
      <c r="BL218" s="35"/>
      <c r="BM218" s="35"/>
      <c r="BN218" s="35">
        <v>28638</v>
      </c>
      <c r="BO218" s="35"/>
      <c r="BP218" s="22"/>
      <c r="BQ218" s="35"/>
      <c r="BR218" s="22"/>
      <c r="BS218" s="22">
        <v>6168</v>
      </c>
      <c r="BT218" s="35"/>
      <c r="BU218" s="20">
        <f t="shared" si="47"/>
        <v>34806</v>
      </c>
      <c r="BV218" s="52"/>
      <c r="BW218" s="35"/>
      <c r="BX218" s="22">
        <v>0</v>
      </c>
      <c r="BY218" s="35"/>
      <c r="BZ218" s="22">
        <v>0</v>
      </c>
      <c r="CA218" s="35"/>
      <c r="CB218" s="20">
        <f t="shared" si="48"/>
        <v>0</v>
      </c>
      <c r="CC218" s="52"/>
      <c r="CD218" s="35"/>
      <c r="CE218" s="35"/>
      <c r="CF218" s="35"/>
      <c r="CG218" s="20">
        <f t="shared" si="49"/>
        <v>0</v>
      </c>
      <c r="CH218" s="61"/>
      <c r="CI218" s="22"/>
      <c r="CJ218" s="35"/>
      <c r="CK218" s="35"/>
      <c r="CL218" s="35">
        <v>0</v>
      </c>
      <c r="CM218" s="35">
        <v>0</v>
      </c>
      <c r="CN218" s="22">
        <v>0</v>
      </c>
      <c r="CO218" s="20">
        <f t="shared" si="50"/>
        <v>0</v>
      </c>
      <c r="CP218" s="61"/>
      <c r="CQ218" s="35"/>
      <c r="CR218" s="35">
        <v>0</v>
      </c>
      <c r="CS218" s="20">
        <f t="shared" si="51"/>
        <v>0</v>
      </c>
      <c r="CT218" s="52">
        <v>237</v>
      </c>
      <c r="CU218" s="20">
        <f t="shared" si="52"/>
        <v>237</v>
      </c>
      <c r="CV218" s="23">
        <f t="shared" si="53"/>
        <v>155691</v>
      </c>
      <c r="CW218" s="72"/>
      <c r="CX218" s="72"/>
    </row>
    <row r="219" spans="1:102" x14ac:dyDescent="0.25">
      <c r="A219" s="348"/>
      <c r="B219" s="2" t="s">
        <v>102</v>
      </c>
      <c r="C219" s="40"/>
      <c r="D219" s="41"/>
      <c r="E219" s="43"/>
      <c r="F219" s="41"/>
      <c r="G219" s="42"/>
      <c r="H219" s="7">
        <f t="shared" si="43"/>
        <v>0</v>
      </c>
      <c r="I219" s="43"/>
      <c r="J219" s="41"/>
      <c r="K219" s="41"/>
      <c r="L219" s="41"/>
      <c r="M219" s="41"/>
      <c r="N219" s="41"/>
      <c r="O219" s="7">
        <v>11876</v>
      </c>
      <c r="P219" s="41">
        <v>14150</v>
      </c>
      <c r="Q219" s="41"/>
      <c r="R219" s="41"/>
      <c r="S219" s="41">
        <v>0</v>
      </c>
      <c r="T219" s="7">
        <f t="shared" si="54"/>
        <v>14150</v>
      </c>
      <c r="U219" s="43"/>
      <c r="V219" s="9"/>
      <c r="W219" s="7">
        <v>2472</v>
      </c>
      <c r="X219" s="43"/>
      <c r="Y219" s="9"/>
      <c r="Z219" s="9"/>
      <c r="AA219" s="9"/>
      <c r="AB219" s="9"/>
      <c r="AC219" s="9"/>
      <c r="AD219" s="41"/>
      <c r="AE219" s="9"/>
      <c r="AF219" s="9"/>
      <c r="AG219" s="9"/>
      <c r="AH219" s="9"/>
      <c r="AI219" s="9"/>
      <c r="AJ219" s="7">
        <v>16814</v>
      </c>
      <c r="AK219" s="43"/>
      <c r="AL219" s="7">
        <f t="shared" si="44"/>
        <v>0</v>
      </c>
      <c r="AM219" s="62"/>
      <c r="AN219" s="9"/>
      <c r="AO219" s="41"/>
      <c r="AP219" s="41"/>
      <c r="AQ219" s="9">
        <v>0</v>
      </c>
      <c r="AR219" s="9">
        <v>31480</v>
      </c>
      <c r="AS219" s="9">
        <v>1215</v>
      </c>
      <c r="AT219" s="9">
        <v>2021</v>
      </c>
      <c r="AU219" s="41"/>
      <c r="AV219" s="41"/>
      <c r="AW219" s="7">
        <f t="shared" si="45"/>
        <v>34716</v>
      </c>
      <c r="AX219" s="43"/>
      <c r="AY219" s="41"/>
      <c r="AZ219" s="41"/>
      <c r="BA219" s="41"/>
      <c r="BB219" s="41"/>
      <c r="BC219" s="41"/>
      <c r="BD219" s="41"/>
      <c r="BE219" s="7">
        <f t="shared" si="46"/>
        <v>0</v>
      </c>
      <c r="BF219" s="41">
        <v>0</v>
      </c>
      <c r="BG219" s="41">
        <v>0</v>
      </c>
      <c r="BH219" s="41">
        <v>0</v>
      </c>
      <c r="BI219" s="41"/>
      <c r="BJ219" s="41"/>
      <c r="BK219" s="41"/>
      <c r="BL219" s="41"/>
      <c r="BM219" s="41"/>
      <c r="BN219" s="41">
        <v>25361</v>
      </c>
      <c r="BO219" s="41"/>
      <c r="BP219" s="9"/>
      <c r="BQ219" s="41"/>
      <c r="BR219" s="9"/>
      <c r="BS219" s="9">
        <v>4953</v>
      </c>
      <c r="BT219" s="41"/>
      <c r="BU219" s="7">
        <f t="shared" si="47"/>
        <v>30314</v>
      </c>
      <c r="BV219" s="43"/>
      <c r="BW219" s="41"/>
      <c r="BX219" s="9">
        <v>0</v>
      </c>
      <c r="BY219" s="41"/>
      <c r="BZ219" s="9">
        <v>0</v>
      </c>
      <c r="CA219" s="41"/>
      <c r="CB219" s="7">
        <f t="shared" si="48"/>
        <v>0</v>
      </c>
      <c r="CC219" s="43"/>
      <c r="CD219" s="41"/>
      <c r="CE219" s="41"/>
      <c r="CF219" s="41"/>
      <c r="CG219" s="7">
        <f t="shared" si="49"/>
        <v>0</v>
      </c>
      <c r="CH219" s="62"/>
      <c r="CI219" s="9"/>
      <c r="CJ219" s="41"/>
      <c r="CK219" s="41"/>
      <c r="CL219" s="41">
        <v>0</v>
      </c>
      <c r="CM219" s="41">
        <v>0</v>
      </c>
      <c r="CN219" s="9">
        <v>0</v>
      </c>
      <c r="CO219" s="7">
        <f t="shared" si="50"/>
        <v>0</v>
      </c>
      <c r="CP219" s="62"/>
      <c r="CQ219" s="41"/>
      <c r="CR219" s="41">
        <v>0</v>
      </c>
      <c r="CS219" s="7">
        <f t="shared" si="51"/>
        <v>0</v>
      </c>
      <c r="CT219" s="43">
        <v>203</v>
      </c>
      <c r="CU219" s="7">
        <f t="shared" si="52"/>
        <v>203</v>
      </c>
      <c r="CV219" s="10">
        <f t="shared" si="53"/>
        <v>110545</v>
      </c>
      <c r="CW219" s="72"/>
      <c r="CX219" s="72"/>
    </row>
    <row r="220" spans="1:102" x14ac:dyDescent="0.25">
      <c r="A220" s="348"/>
      <c r="B220" s="2" t="s">
        <v>103</v>
      </c>
      <c r="C220" s="40"/>
      <c r="D220" s="41"/>
      <c r="E220" s="43"/>
      <c r="F220" s="41"/>
      <c r="G220" s="42"/>
      <c r="H220" s="7">
        <f t="shared" si="43"/>
        <v>0</v>
      </c>
      <c r="I220" s="43"/>
      <c r="J220" s="41"/>
      <c r="K220" s="41"/>
      <c r="L220" s="41"/>
      <c r="M220" s="41"/>
      <c r="N220" s="41"/>
      <c r="O220" s="7">
        <v>16929</v>
      </c>
      <c r="P220" s="41">
        <v>9311</v>
      </c>
      <c r="Q220" s="41"/>
      <c r="R220" s="41"/>
      <c r="S220" s="41">
        <v>0</v>
      </c>
      <c r="T220" s="7">
        <f t="shared" si="54"/>
        <v>9311</v>
      </c>
      <c r="U220" s="43"/>
      <c r="V220" s="9"/>
      <c r="W220" s="7">
        <v>4235</v>
      </c>
      <c r="X220" s="43"/>
      <c r="Y220" s="9"/>
      <c r="Z220" s="9"/>
      <c r="AA220" s="9"/>
      <c r="AB220" s="9"/>
      <c r="AC220" s="9"/>
      <c r="AD220" s="41"/>
      <c r="AE220" s="9"/>
      <c r="AF220" s="9"/>
      <c r="AG220" s="9"/>
      <c r="AH220" s="9"/>
      <c r="AI220" s="9"/>
      <c r="AJ220" s="7">
        <v>74133</v>
      </c>
      <c r="AK220" s="43"/>
      <c r="AL220" s="7">
        <f t="shared" si="44"/>
        <v>0</v>
      </c>
      <c r="AM220" s="62"/>
      <c r="AN220" s="9"/>
      <c r="AO220" s="41"/>
      <c r="AP220" s="41"/>
      <c r="AQ220" s="9">
        <v>0</v>
      </c>
      <c r="AR220" s="9">
        <v>44343</v>
      </c>
      <c r="AS220" s="9">
        <v>315</v>
      </c>
      <c r="AT220" s="9">
        <v>433</v>
      </c>
      <c r="AU220" s="41"/>
      <c r="AV220" s="41"/>
      <c r="AW220" s="7">
        <f t="shared" si="45"/>
        <v>45091</v>
      </c>
      <c r="AX220" s="43"/>
      <c r="AY220" s="41"/>
      <c r="AZ220" s="41"/>
      <c r="BA220" s="41"/>
      <c r="BB220" s="41"/>
      <c r="BC220" s="41"/>
      <c r="BD220" s="41"/>
      <c r="BE220" s="7">
        <f t="shared" si="46"/>
        <v>0</v>
      </c>
      <c r="BF220" s="41">
        <v>0</v>
      </c>
      <c r="BG220" s="41">
        <v>0</v>
      </c>
      <c r="BH220" s="41">
        <v>0</v>
      </c>
      <c r="BI220" s="41"/>
      <c r="BJ220" s="41"/>
      <c r="BK220" s="41"/>
      <c r="BL220" s="41"/>
      <c r="BM220" s="41"/>
      <c r="BN220" s="41">
        <v>24484</v>
      </c>
      <c r="BO220" s="41"/>
      <c r="BP220" s="9"/>
      <c r="BQ220" s="41"/>
      <c r="BR220" s="9"/>
      <c r="BS220" s="9">
        <v>3279</v>
      </c>
      <c r="BT220" s="41"/>
      <c r="BU220" s="7">
        <f t="shared" si="47"/>
        <v>27763</v>
      </c>
      <c r="BV220" s="43"/>
      <c r="BW220" s="41"/>
      <c r="BX220" s="9">
        <v>0</v>
      </c>
      <c r="BY220" s="41"/>
      <c r="BZ220" s="9">
        <v>0</v>
      </c>
      <c r="CA220" s="41"/>
      <c r="CB220" s="7">
        <f t="shared" si="48"/>
        <v>0</v>
      </c>
      <c r="CC220" s="43"/>
      <c r="CD220" s="41"/>
      <c r="CE220" s="41"/>
      <c r="CF220" s="41"/>
      <c r="CG220" s="7">
        <f t="shared" si="49"/>
        <v>0</v>
      </c>
      <c r="CH220" s="62"/>
      <c r="CI220" s="9"/>
      <c r="CJ220" s="41"/>
      <c r="CK220" s="41"/>
      <c r="CL220" s="41">
        <v>0</v>
      </c>
      <c r="CM220" s="41">
        <v>0</v>
      </c>
      <c r="CN220" s="9">
        <v>0</v>
      </c>
      <c r="CO220" s="7">
        <f t="shared" si="50"/>
        <v>0</v>
      </c>
      <c r="CP220" s="62"/>
      <c r="CQ220" s="41"/>
      <c r="CR220" s="41">
        <v>0</v>
      </c>
      <c r="CS220" s="7">
        <f t="shared" si="51"/>
        <v>0</v>
      </c>
      <c r="CT220" s="43">
        <v>322</v>
      </c>
      <c r="CU220" s="7">
        <f t="shared" si="52"/>
        <v>322</v>
      </c>
      <c r="CV220" s="10">
        <f t="shared" si="53"/>
        <v>177784</v>
      </c>
      <c r="CW220" s="72"/>
      <c r="CX220" s="72"/>
    </row>
    <row r="221" spans="1:102" x14ac:dyDescent="0.25">
      <c r="A221" s="348"/>
      <c r="B221" s="2" t="s">
        <v>104</v>
      </c>
      <c r="C221" s="40"/>
      <c r="D221" s="41"/>
      <c r="E221" s="43"/>
      <c r="F221" s="41"/>
      <c r="G221" s="42"/>
      <c r="H221" s="7">
        <f t="shared" si="43"/>
        <v>0</v>
      </c>
      <c r="I221" s="43"/>
      <c r="J221" s="41"/>
      <c r="K221" s="41"/>
      <c r="L221" s="41"/>
      <c r="M221" s="41"/>
      <c r="N221" s="41"/>
      <c r="O221" s="7">
        <v>14253</v>
      </c>
      <c r="P221" s="41">
        <v>5821</v>
      </c>
      <c r="Q221" s="41"/>
      <c r="R221" s="41"/>
      <c r="S221" s="41">
        <v>0</v>
      </c>
      <c r="T221" s="7">
        <f t="shared" si="54"/>
        <v>5821</v>
      </c>
      <c r="U221" s="43"/>
      <c r="V221" s="9"/>
      <c r="W221" s="7">
        <v>3088</v>
      </c>
      <c r="X221" s="43"/>
      <c r="Y221" s="9"/>
      <c r="Z221" s="9"/>
      <c r="AA221" s="9"/>
      <c r="AB221" s="9"/>
      <c r="AC221" s="9"/>
      <c r="AD221" s="41"/>
      <c r="AE221" s="9"/>
      <c r="AF221" s="9"/>
      <c r="AG221" s="9"/>
      <c r="AH221" s="9"/>
      <c r="AI221" s="9"/>
      <c r="AJ221" s="7">
        <v>72433</v>
      </c>
      <c r="AK221" s="43"/>
      <c r="AL221" s="7">
        <f t="shared" si="44"/>
        <v>0</v>
      </c>
      <c r="AM221" s="62"/>
      <c r="AN221" s="9"/>
      <c r="AO221" s="41"/>
      <c r="AP221" s="41"/>
      <c r="AQ221" s="9">
        <v>0</v>
      </c>
      <c r="AR221" s="9">
        <v>46905</v>
      </c>
      <c r="AS221" s="9">
        <v>900</v>
      </c>
      <c r="AT221" s="9">
        <v>1427</v>
      </c>
      <c r="AU221" s="41"/>
      <c r="AV221" s="41"/>
      <c r="AW221" s="7">
        <f t="shared" si="45"/>
        <v>49232</v>
      </c>
      <c r="AX221" s="43"/>
      <c r="AY221" s="41"/>
      <c r="AZ221" s="41"/>
      <c r="BA221" s="41"/>
      <c r="BB221" s="41"/>
      <c r="BC221" s="41"/>
      <c r="BD221" s="41"/>
      <c r="BE221" s="7">
        <f t="shared" si="46"/>
        <v>0</v>
      </c>
      <c r="BF221" s="41">
        <v>0</v>
      </c>
      <c r="BG221" s="41">
        <v>0</v>
      </c>
      <c r="BH221" s="41">
        <v>0</v>
      </c>
      <c r="BI221" s="41"/>
      <c r="BJ221" s="41"/>
      <c r="BK221" s="41"/>
      <c r="BL221" s="41"/>
      <c r="BM221" s="41"/>
      <c r="BN221" s="41">
        <v>18763</v>
      </c>
      <c r="BO221" s="41"/>
      <c r="BP221" s="9"/>
      <c r="BQ221" s="41"/>
      <c r="BR221" s="9"/>
      <c r="BS221" s="9">
        <v>4123</v>
      </c>
      <c r="BT221" s="41"/>
      <c r="BU221" s="7">
        <f t="shared" si="47"/>
        <v>22886</v>
      </c>
      <c r="BV221" s="43"/>
      <c r="BW221" s="41"/>
      <c r="BX221" s="9">
        <v>0</v>
      </c>
      <c r="BY221" s="41"/>
      <c r="BZ221" s="9">
        <v>0</v>
      </c>
      <c r="CA221" s="41"/>
      <c r="CB221" s="7">
        <f t="shared" si="48"/>
        <v>0</v>
      </c>
      <c r="CC221" s="43"/>
      <c r="CD221" s="41"/>
      <c r="CE221" s="41"/>
      <c r="CF221" s="41"/>
      <c r="CG221" s="7">
        <f t="shared" si="49"/>
        <v>0</v>
      </c>
      <c r="CH221" s="62"/>
      <c r="CI221" s="9"/>
      <c r="CJ221" s="41"/>
      <c r="CK221" s="41"/>
      <c r="CL221" s="41">
        <v>0</v>
      </c>
      <c r="CM221" s="41">
        <v>0</v>
      </c>
      <c r="CN221" s="9">
        <v>0</v>
      </c>
      <c r="CO221" s="7">
        <f t="shared" si="50"/>
        <v>0</v>
      </c>
      <c r="CP221" s="62"/>
      <c r="CQ221" s="41"/>
      <c r="CR221" s="41">
        <v>0</v>
      </c>
      <c r="CS221" s="7">
        <f t="shared" si="51"/>
        <v>0</v>
      </c>
      <c r="CT221" s="43">
        <v>269</v>
      </c>
      <c r="CU221" s="7">
        <f t="shared" si="52"/>
        <v>269</v>
      </c>
      <c r="CV221" s="10">
        <f t="shared" si="53"/>
        <v>167982</v>
      </c>
      <c r="CW221" s="72"/>
      <c r="CX221" s="72"/>
    </row>
    <row r="222" spans="1:102" x14ac:dyDescent="0.25">
      <c r="A222" s="348"/>
      <c r="B222" s="2" t="s">
        <v>105</v>
      </c>
      <c r="C222" s="40"/>
      <c r="D222" s="41"/>
      <c r="E222" s="43"/>
      <c r="F222" s="41"/>
      <c r="G222" s="42"/>
      <c r="H222" s="7">
        <f t="shared" si="43"/>
        <v>0</v>
      </c>
      <c r="I222" s="43"/>
      <c r="J222" s="41"/>
      <c r="K222" s="41"/>
      <c r="L222" s="41"/>
      <c r="M222" s="41"/>
      <c r="N222" s="41"/>
      <c r="O222" s="7">
        <v>12464</v>
      </c>
      <c r="P222" s="41">
        <v>13619</v>
      </c>
      <c r="Q222" s="41"/>
      <c r="R222" s="41"/>
      <c r="S222" s="41">
        <v>0</v>
      </c>
      <c r="T222" s="7">
        <f t="shared" si="54"/>
        <v>13619</v>
      </c>
      <c r="U222" s="43"/>
      <c r="V222" s="9"/>
      <c r="W222" s="7">
        <v>2390</v>
      </c>
      <c r="X222" s="43"/>
      <c r="Y222" s="9"/>
      <c r="Z222" s="9"/>
      <c r="AA222" s="9"/>
      <c r="AB222" s="9"/>
      <c r="AC222" s="9"/>
      <c r="AD222" s="41"/>
      <c r="AE222" s="9"/>
      <c r="AF222" s="9"/>
      <c r="AG222" s="9"/>
      <c r="AH222" s="9"/>
      <c r="AI222" s="9"/>
      <c r="AJ222" s="7">
        <v>73528</v>
      </c>
      <c r="AK222" s="43"/>
      <c r="AL222" s="7">
        <f t="shared" si="44"/>
        <v>0</v>
      </c>
      <c r="AM222" s="62"/>
      <c r="AN222" s="9"/>
      <c r="AO222" s="41"/>
      <c r="AP222" s="41"/>
      <c r="AQ222" s="9">
        <v>0</v>
      </c>
      <c r="AR222" s="9">
        <v>40454</v>
      </c>
      <c r="AS222" s="9">
        <v>585</v>
      </c>
      <c r="AT222" s="9">
        <v>1805</v>
      </c>
      <c r="AU222" s="41"/>
      <c r="AV222" s="41"/>
      <c r="AW222" s="7">
        <f t="shared" si="45"/>
        <v>42844</v>
      </c>
      <c r="AX222" s="43"/>
      <c r="AY222" s="41"/>
      <c r="AZ222" s="41"/>
      <c r="BA222" s="41"/>
      <c r="BB222" s="41"/>
      <c r="BC222" s="41"/>
      <c r="BD222" s="41"/>
      <c r="BE222" s="7">
        <f t="shared" si="46"/>
        <v>0</v>
      </c>
      <c r="BF222" s="41">
        <v>0</v>
      </c>
      <c r="BG222" s="41">
        <v>0</v>
      </c>
      <c r="BH222" s="41">
        <v>0</v>
      </c>
      <c r="BI222" s="41"/>
      <c r="BJ222" s="41"/>
      <c r="BK222" s="41"/>
      <c r="BL222" s="41"/>
      <c r="BM222" s="41"/>
      <c r="BN222" s="41">
        <v>13810</v>
      </c>
      <c r="BO222" s="41"/>
      <c r="BP222" s="9"/>
      <c r="BQ222" s="41"/>
      <c r="BR222" s="9"/>
      <c r="BS222" s="9">
        <v>4990</v>
      </c>
      <c r="BT222" s="41"/>
      <c r="BU222" s="7">
        <f t="shared" si="47"/>
        <v>18800</v>
      </c>
      <c r="BV222" s="43"/>
      <c r="BW222" s="41"/>
      <c r="BX222" s="9">
        <v>0</v>
      </c>
      <c r="BY222" s="41"/>
      <c r="BZ222" s="9">
        <v>0</v>
      </c>
      <c r="CA222" s="41"/>
      <c r="CB222" s="7">
        <f t="shared" si="48"/>
        <v>0</v>
      </c>
      <c r="CC222" s="43"/>
      <c r="CD222" s="41"/>
      <c r="CE222" s="41"/>
      <c r="CF222" s="41"/>
      <c r="CG222" s="7">
        <f t="shared" si="49"/>
        <v>0</v>
      </c>
      <c r="CH222" s="62"/>
      <c r="CI222" s="9"/>
      <c r="CJ222" s="41"/>
      <c r="CK222" s="41"/>
      <c r="CL222" s="41">
        <v>0</v>
      </c>
      <c r="CM222" s="41">
        <v>0</v>
      </c>
      <c r="CN222" s="9">
        <v>0</v>
      </c>
      <c r="CO222" s="7">
        <f t="shared" si="50"/>
        <v>0</v>
      </c>
      <c r="CP222" s="62"/>
      <c r="CQ222" s="41"/>
      <c r="CR222" s="41">
        <v>0</v>
      </c>
      <c r="CS222" s="7">
        <f t="shared" si="51"/>
        <v>0</v>
      </c>
      <c r="CT222" s="43">
        <v>263</v>
      </c>
      <c r="CU222" s="7">
        <f t="shared" si="52"/>
        <v>263</v>
      </c>
      <c r="CV222" s="10">
        <f t="shared" si="53"/>
        <v>163908</v>
      </c>
      <c r="CW222" s="72"/>
      <c r="CX222" s="72"/>
    </row>
    <row r="223" spans="1:102" x14ac:dyDescent="0.25">
      <c r="A223" s="348"/>
      <c r="B223" s="2" t="s">
        <v>106</v>
      </c>
      <c r="C223" s="40"/>
      <c r="D223" s="41"/>
      <c r="E223" s="43"/>
      <c r="F223" s="41"/>
      <c r="G223" s="42"/>
      <c r="H223" s="7">
        <f t="shared" si="43"/>
        <v>0</v>
      </c>
      <c r="I223" s="43"/>
      <c r="J223" s="41"/>
      <c r="K223" s="41"/>
      <c r="L223" s="41"/>
      <c r="M223" s="41"/>
      <c r="N223" s="41"/>
      <c r="O223" s="7">
        <v>15285</v>
      </c>
      <c r="P223" s="41">
        <v>12710</v>
      </c>
      <c r="Q223" s="41"/>
      <c r="R223" s="41"/>
      <c r="S223" s="41">
        <v>0</v>
      </c>
      <c r="T223" s="7">
        <f t="shared" si="54"/>
        <v>12710</v>
      </c>
      <c r="U223" s="43"/>
      <c r="V223" s="9"/>
      <c r="W223" s="7">
        <v>2564</v>
      </c>
      <c r="X223" s="43"/>
      <c r="Y223" s="9"/>
      <c r="Z223" s="9"/>
      <c r="AA223" s="9"/>
      <c r="AB223" s="9"/>
      <c r="AC223" s="9"/>
      <c r="AD223" s="41"/>
      <c r="AE223" s="9"/>
      <c r="AF223" s="9"/>
      <c r="AG223" s="9"/>
      <c r="AH223" s="9"/>
      <c r="AI223" s="9"/>
      <c r="AJ223" s="7">
        <v>71890</v>
      </c>
      <c r="AK223" s="43"/>
      <c r="AL223" s="7">
        <f t="shared" si="44"/>
        <v>0</v>
      </c>
      <c r="AM223" s="62"/>
      <c r="AN223" s="9"/>
      <c r="AO223" s="41"/>
      <c r="AP223" s="41"/>
      <c r="AQ223" s="9">
        <v>0</v>
      </c>
      <c r="AR223" s="9">
        <v>43125</v>
      </c>
      <c r="AS223" s="9">
        <v>900</v>
      </c>
      <c r="AT223" s="9">
        <v>1414</v>
      </c>
      <c r="AU223" s="41"/>
      <c r="AV223" s="41"/>
      <c r="AW223" s="7">
        <f t="shared" si="45"/>
        <v>45439</v>
      </c>
      <c r="AX223" s="43"/>
      <c r="AY223" s="41"/>
      <c r="AZ223" s="41"/>
      <c r="BA223" s="41"/>
      <c r="BB223" s="41"/>
      <c r="BC223" s="41"/>
      <c r="BD223" s="41"/>
      <c r="BE223" s="7">
        <f t="shared" si="46"/>
        <v>0</v>
      </c>
      <c r="BF223" s="41">
        <v>0</v>
      </c>
      <c r="BG223" s="41">
        <v>0</v>
      </c>
      <c r="BH223" s="41">
        <v>0</v>
      </c>
      <c r="BI223" s="41"/>
      <c r="BJ223" s="41"/>
      <c r="BK223" s="41"/>
      <c r="BL223" s="41"/>
      <c r="BM223" s="41"/>
      <c r="BN223" s="41">
        <v>9042</v>
      </c>
      <c r="BO223" s="41"/>
      <c r="BP223" s="9"/>
      <c r="BQ223" s="41"/>
      <c r="BR223" s="9"/>
      <c r="BS223" s="9">
        <v>6786</v>
      </c>
      <c r="BT223" s="41"/>
      <c r="BU223" s="7">
        <f t="shared" si="47"/>
        <v>15828</v>
      </c>
      <c r="BV223" s="43"/>
      <c r="BW223" s="41"/>
      <c r="BX223" s="9">
        <v>0</v>
      </c>
      <c r="BY223" s="41"/>
      <c r="BZ223" s="9">
        <v>0</v>
      </c>
      <c r="CA223" s="41"/>
      <c r="CB223" s="7">
        <f t="shared" si="48"/>
        <v>0</v>
      </c>
      <c r="CC223" s="43"/>
      <c r="CD223" s="41"/>
      <c r="CE223" s="41"/>
      <c r="CF223" s="41"/>
      <c r="CG223" s="7">
        <f t="shared" si="49"/>
        <v>0</v>
      </c>
      <c r="CH223" s="62"/>
      <c r="CI223" s="9"/>
      <c r="CJ223" s="41"/>
      <c r="CK223" s="41"/>
      <c r="CL223" s="41">
        <v>0</v>
      </c>
      <c r="CM223" s="41">
        <v>0</v>
      </c>
      <c r="CN223" s="9">
        <v>0</v>
      </c>
      <c r="CO223" s="7">
        <f t="shared" si="50"/>
        <v>0</v>
      </c>
      <c r="CP223" s="62"/>
      <c r="CQ223" s="41"/>
      <c r="CR223" s="41">
        <v>0</v>
      </c>
      <c r="CS223" s="7">
        <f t="shared" si="51"/>
        <v>0</v>
      </c>
      <c r="CT223" s="43">
        <v>1686</v>
      </c>
      <c r="CU223" s="7">
        <f t="shared" si="52"/>
        <v>1686</v>
      </c>
      <c r="CV223" s="10">
        <f t="shared" si="53"/>
        <v>165402</v>
      </c>
      <c r="CW223" s="72"/>
      <c r="CX223" s="72"/>
    </row>
    <row r="224" spans="1:102" x14ac:dyDescent="0.25">
      <c r="A224" s="348"/>
      <c r="B224" s="2" t="s">
        <v>107</v>
      </c>
      <c r="C224" s="40"/>
      <c r="D224" s="41"/>
      <c r="E224" s="43"/>
      <c r="F224" s="41"/>
      <c r="G224" s="42"/>
      <c r="H224" s="7">
        <f t="shared" si="43"/>
        <v>0</v>
      </c>
      <c r="I224" s="43"/>
      <c r="J224" s="41"/>
      <c r="K224" s="41"/>
      <c r="L224" s="41"/>
      <c r="M224" s="41"/>
      <c r="N224" s="41"/>
      <c r="O224" s="7">
        <v>12076</v>
      </c>
      <c r="P224" s="41">
        <v>13252</v>
      </c>
      <c r="Q224" s="41"/>
      <c r="R224" s="41"/>
      <c r="S224" s="41">
        <v>0</v>
      </c>
      <c r="T224" s="7">
        <f t="shared" si="54"/>
        <v>13252</v>
      </c>
      <c r="U224" s="43"/>
      <c r="V224" s="9"/>
      <c r="W224" s="7">
        <v>3059</v>
      </c>
      <c r="X224" s="43"/>
      <c r="Y224" s="9"/>
      <c r="Z224" s="9"/>
      <c r="AA224" s="9"/>
      <c r="AB224" s="9"/>
      <c r="AC224" s="9"/>
      <c r="AD224" s="41"/>
      <c r="AE224" s="9"/>
      <c r="AF224" s="9"/>
      <c r="AG224" s="9"/>
      <c r="AH224" s="9"/>
      <c r="AI224" s="9"/>
      <c r="AJ224" s="7">
        <v>75655</v>
      </c>
      <c r="AK224" s="43"/>
      <c r="AL224" s="7">
        <f t="shared" si="44"/>
        <v>0</v>
      </c>
      <c r="AM224" s="62"/>
      <c r="AN224" s="9"/>
      <c r="AO224" s="41"/>
      <c r="AP224" s="41"/>
      <c r="AQ224" s="9">
        <v>0</v>
      </c>
      <c r="AR224" s="9">
        <v>43890</v>
      </c>
      <c r="AS224" s="9">
        <v>0</v>
      </c>
      <c r="AT224" s="9">
        <v>831</v>
      </c>
      <c r="AU224" s="41"/>
      <c r="AV224" s="41"/>
      <c r="AW224" s="7">
        <f t="shared" si="45"/>
        <v>44721</v>
      </c>
      <c r="AX224" s="43"/>
      <c r="AY224" s="41"/>
      <c r="AZ224" s="41"/>
      <c r="BA224" s="41"/>
      <c r="BB224" s="41"/>
      <c r="BC224" s="41"/>
      <c r="BD224" s="41"/>
      <c r="BE224" s="7">
        <f t="shared" si="46"/>
        <v>0</v>
      </c>
      <c r="BF224" s="41">
        <v>0</v>
      </c>
      <c r="BG224" s="41">
        <v>0</v>
      </c>
      <c r="BH224" s="41">
        <v>0</v>
      </c>
      <c r="BI224" s="41"/>
      <c r="BJ224" s="41"/>
      <c r="BK224" s="41"/>
      <c r="BL224" s="41"/>
      <c r="BM224" s="41"/>
      <c r="BN224" s="41">
        <v>11925</v>
      </c>
      <c r="BO224" s="41"/>
      <c r="BP224" s="9"/>
      <c r="BQ224" s="41"/>
      <c r="BR224" s="9"/>
      <c r="BS224" s="9">
        <v>6921</v>
      </c>
      <c r="BT224" s="41"/>
      <c r="BU224" s="7">
        <f t="shared" si="47"/>
        <v>18846</v>
      </c>
      <c r="BV224" s="43"/>
      <c r="BW224" s="41"/>
      <c r="BX224" s="9">
        <v>0</v>
      </c>
      <c r="BY224" s="41"/>
      <c r="BZ224" s="9">
        <v>0</v>
      </c>
      <c r="CA224" s="41"/>
      <c r="CB224" s="7">
        <f t="shared" si="48"/>
        <v>0</v>
      </c>
      <c r="CC224" s="43"/>
      <c r="CD224" s="41"/>
      <c r="CE224" s="41"/>
      <c r="CF224" s="41"/>
      <c r="CG224" s="7">
        <f t="shared" si="49"/>
        <v>0</v>
      </c>
      <c r="CH224" s="62"/>
      <c r="CI224" s="9"/>
      <c r="CJ224" s="41"/>
      <c r="CK224" s="41"/>
      <c r="CL224" s="41">
        <v>0</v>
      </c>
      <c r="CM224" s="41">
        <v>0</v>
      </c>
      <c r="CN224" s="9">
        <v>0</v>
      </c>
      <c r="CO224" s="7">
        <f t="shared" si="50"/>
        <v>0</v>
      </c>
      <c r="CP224" s="62"/>
      <c r="CQ224" s="41"/>
      <c r="CR224" s="41">
        <v>0</v>
      </c>
      <c r="CS224" s="7">
        <f t="shared" si="51"/>
        <v>0</v>
      </c>
      <c r="CT224" s="43">
        <v>94</v>
      </c>
      <c r="CU224" s="7">
        <f t="shared" si="52"/>
        <v>94</v>
      </c>
      <c r="CV224" s="10">
        <f t="shared" si="53"/>
        <v>167703</v>
      </c>
      <c r="CW224" s="72"/>
      <c r="CX224" s="72"/>
    </row>
    <row r="225" spans="1:102" x14ac:dyDescent="0.25">
      <c r="A225" s="348"/>
      <c r="B225" s="2" t="s">
        <v>108</v>
      </c>
      <c r="C225" s="40"/>
      <c r="D225" s="41"/>
      <c r="E225" s="43"/>
      <c r="F225" s="41"/>
      <c r="G225" s="42"/>
      <c r="H225" s="7">
        <f t="shared" si="43"/>
        <v>0</v>
      </c>
      <c r="I225" s="43"/>
      <c r="J225" s="41"/>
      <c r="K225" s="41"/>
      <c r="L225" s="41"/>
      <c r="M225" s="41"/>
      <c r="N225" s="41"/>
      <c r="O225" s="7">
        <v>14331</v>
      </c>
      <c r="P225" s="41">
        <v>14560</v>
      </c>
      <c r="Q225" s="41"/>
      <c r="R225" s="41"/>
      <c r="S225" s="41">
        <v>0</v>
      </c>
      <c r="T225" s="7">
        <f t="shared" si="54"/>
        <v>14560</v>
      </c>
      <c r="U225" s="43"/>
      <c r="V225" s="9"/>
      <c r="W225" s="7">
        <v>1643</v>
      </c>
      <c r="X225" s="43"/>
      <c r="Y225" s="9"/>
      <c r="Z225" s="9"/>
      <c r="AA225" s="9"/>
      <c r="AB225" s="9"/>
      <c r="AC225" s="9"/>
      <c r="AD225" s="41"/>
      <c r="AE225" s="9"/>
      <c r="AF225" s="9"/>
      <c r="AG225" s="9"/>
      <c r="AH225" s="9"/>
      <c r="AI225" s="9"/>
      <c r="AJ225" s="7">
        <v>78014</v>
      </c>
      <c r="AK225" s="43"/>
      <c r="AL225" s="7">
        <f t="shared" si="44"/>
        <v>0</v>
      </c>
      <c r="AM225" s="62"/>
      <c r="AN225" s="9"/>
      <c r="AO225" s="41"/>
      <c r="AP225" s="41"/>
      <c r="AQ225" s="9">
        <v>0</v>
      </c>
      <c r="AR225" s="9">
        <v>38449</v>
      </c>
      <c r="AS225" s="9">
        <v>630</v>
      </c>
      <c r="AT225" s="9">
        <v>1585</v>
      </c>
      <c r="AU225" s="41"/>
      <c r="AV225" s="41"/>
      <c r="AW225" s="7">
        <f t="shared" si="45"/>
        <v>40664</v>
      </c>
      <c r="AX225" s="43"/>
      <c r="AY225" s="41"/>
      <c r="AZ225" s="41"/>
      <c r="BA225" s="41"/>
      <c r="BB225" s="41"/>
      <c r="BC225" s="41"/>
      <c r="BD225" s="41"/>
      <c r="BE225" s="7">
        <f t="shared" si="46"/>
        <v>0</v>
      </c>
      <c r="BF225" s="41">
        <v>0</v>
      </c>
      <c r="BG225" s="41">
        <v>0</v>
      </c>
      <c r="BH225" s="41">
        <v>0</v>
      </c>
      <c r="BI225" s="41"/>
      <c r="BJ225" s="41"/>
      <c r="BK225" s="41"/>
      <c r="BL225" s="41"/>
      <c r="BM225" s="41"/>
      <c r="BN225" s="41">
        <v>12059</v>
      </c>
      <c r="BO225" s="41"/>
      <c r="BP225" s="9"/>
      <c r="BQ225" s="41"/>
      <c r="BR225" s="9"/>
      <c r="BS225" s="9">
        <v>3964</v>
      </c>
      <c r="BT225" s="41"/>
      <c r="BU225" s="7">
        <f t="shared" si="47"/>
        <v>16023</v>
      </c>
      <c r="BV225" s="43"/>
      <c r="BW225" s="41"/>
      <c r="BX225" s="9">
        <v>0</v>
      </c>
      <c r="BY225" s="41"/>
      <c r="BZ225" s="9">
        <v>0</v>
      </c>
      <c r="CA225" s="41"/>
      <c r="CB225" s="7">
        <f t="shared" si="48"/>
        <v>0</v>
      </c>
      <c r="CC225" s="43"/>
      <c r="CD225" s="41"/>
      <c r="CE225" s="41"/>
      <c r="CF225" s="41"/>
      <c r="CG225" s="7">
        <f t="shared" si="49"/>
        <v>0</v>
      </c>
      <c r="CH225" s="62"/>
      <c r="CI225" s="9"/>
      <c r="CJ225" s="41"/>
      <c r="CK225" s="41"/>
      <c r="CL225" s="41">
        <v>0</v>
      </c>
      <c r="CM225" s="41">
        <v>0</v>
      </c>
      <c r="CN225" s="9">
        <v>0</v>
      </c>
      <c r="CO225" s="7">
        <f t="shared" si="50"/>
        <v>0</v>
      </c>
      <c r="CP225" s="62"/>
      <c r="CQ225" s="41"/>
      <c r="CR225" s="41">
        <v>0</v>
      </c>
      <c r="CS225" s="7">
        <f t="shared" si="51"/>
        <v>0</v>
      </c>
      <c r="CT225" s="43">
        <v>122</v>
      </c>
      <c r="CU225" s="7">
        <f t="shared" si="52"/>
        <v>122</v>
      </c>
      <c r="CV225" s="10">
        <f t="shared" si="53"/>
        <v>165357</v>
      </c>
      <c r="CW225" s="72"/>
      <c r="CX225" s="72"/>
    </row>
    <row r="226" spans="1:102" x14ac:dyDescent="0.25">
      <c r="A226" s="348"/>
      <c r="B226" s="2" t="s">
        <v>109</v>
      </c>
      <c r="C226" s="40"/>
      <c r="D226" s="41"/>
      <c r="E226" s="43"/>
      <c r="F226" s="41"/>
      <c r="G226" s="42"/>
      <c r="H226" s="7">
        <f t="shared" si="43"/>
        <v>0</v>
      </c>
      <c r="I226" s="43"/>
      <c r="J226" s="41"/>
      <c r="K226" s="41"/>
      <c r="L226" s="41"/>
      <c r="M226" s="41"/>
      <c r="N226" s="41"/>
      <c r="O226" s="7">
        <v>11075</v>
      </c>
      <c r="P226" s="41">
        <v>14622</v>
      </c>
      <c r="Q226" s="41"/>
      <c r="R226" s="41"/>
      <c r="S226" s="41">
        <v>0</v>
      </c>
      <c r="T226" s="7">
        <f t="shared" si="54"/>
        <v>14622</v>
      </c>
      <c r="U226" s="43"/>
      <c r="V226" s="9"/>
      <c r="W226" s="7">
        <v>2380</v>
      </c>
      <c r="X226" s="43"/>
      <c r="Y226" s="9"/>
      <c r="Z226" s="9"/>
      <c r="AA226" s="9"/>
      <c r="AB226" s="9"/>
      <c r="AC226" s="9"/>
      <c r="AD226" s="41"/>
      <c r="AE226" s="9"/>
      <c r="AF226" s="9"/>
      <c r="AG226" s="9"/>
      <c r="AH226" s="9"/>
      <c r="AI226" s="9"/>
      <c r="AJ226" s="7">
        <v>75760</v>
      </c>
      <c r="AK226" s="43"/>
      <c r="AL226" s="7">
        <f t="shared" si="44"/>
        <v>0</v>
      </c>
      <c r="AM226" s="62"/>
      <c r="AN226" s="9"/>
      <c r="AO226" s="41"/>
      <c r="AP226" s="41"/>
      <c r="AQ226" s="9">
        <v>0</v>
      </c>
      <c r="AR226" s="9">
        <v>44137</v>
      </c>
      <c r="AS226" s="9">
        <v>945</v>
      </c>
      <c r="AT226" s="9">
        <v>1817</v>
      </c>
      <c r="AU226" s="41"/>
      <c r="AV226" s="41"/>
      <c r="AW226" s="7">
        <f t="shared" si="45"/>
        <v>46899</v>
      </c>
      <c r="AX226" s="43"/>
      <c r="AY226" s="41"/>
      <c r="AZ226" s="41"/>
      <c r="BA226" s="41"/>
      <c r="BB226" s="41"/>
      <c r="BC226" s="41"/>
      <c r="BD226" s="41"/>
      <c r="BE226" s="7">
        <f t="shared" si="46"/>
        <v>0</v>
      </c>
      <c r="BF226" s="41">
        <v>0</v>
      </c>
      <c r="BG226" s="41">
        <v>0</v>
      </c>
      <c r="BH226" s="41">
        <v>0</v>
      </c>
      <c r="BI226" s="41"/>
      <c r="BJ226" s="41"/>
      <c r="BK226" s="41"/>
      <c r="BL226" s="41"/>
      <c r="BM226" s="41"/>
      <c r="BN226" s="41">
        <v>12175</v>
      </c>
      <c r="BO226" s="41"/>
      <c r="BP226" s="9"/>
      <c r="BQ226" s="41"/>
      <c r="BR226" s="9"/>
      <c r="BS226" s="9">
        <v>5829</v>
      </c>
      <c r="BT226" s="41"/>
      <c r="BU226" s="7">
        <f t="shared" si="47"/>
        <v>18004</v>
      </c>
      <c r="BV226" s="43"/>
      <c r="BW226" s="41"/>
      <c r="BX226" s="9">
        <v>0</v>
      </c>
      <c r="BY226" s="41"/>
      <c r="BZ226" s="9">
        <v>0</v>
      </c>
      <c r="CA226" s="41"/>
      <c r="CB226" s="7">
        <f t="shared" si="48"/>
        <v>0</v>
      </c>
      <c r="CC226" s="43"/>
      <c r="CD226" s="41"/>
      <c r="CE226" s="41"/>
      <c r="CF226" s="41"/>
      <c r="CG226" s="7">
        <f t="shared" si="49"/>
        <v>0</v>
      </c>
      <c r="CH226" s="62"/>
      <c r="CI226" s="9"/>
      <c r="CJ226" s="41"/>
      <c r="CK226" s="41"/>
      <c r="CL226" s="41">
        <v>0</v>
      </c>
      <c r="CM226" s="41">
        <v>0</v>
      </c>
      <c r="CN226" s="9">
        <v>0</v>
      </c>
      <c r="CO226" s="7">
        <f t="shared" si="50"/>
        <v>0</v>
      </c>
      <c r="CP226" s="62"/>
      <c r="CQ226" s="41"/>
      <c r="CR226" s="41">
        <v>0</v>
      </c>
      <c r="CS226" s="7">
        <f t="shared" si="51"/>
        <v>0</v>
      </c>
      <c r="CT226" s="43">
        <v>188</v>
      </c>
      <c r="CU226" s="7">
        <f t="shared" si="52"/>
        <v>188</v>
      </c>
      <c r="CV226" s="10">
        <f t="shared" si="53"/>
        <v>168928</v>
      </c>
      <c r="CW226" s="72"/>
      <c r="CX226" s="72"/>
    </row>
    <row r="227" spans="1:102" x14ac:dyDescent="0.25">
      <c r="A227" s="348"/>
      <c r="B227" s="2" t="s">
        <v>110</v>
      </c>
      <c r="C227" s="40"/>
      <c r="D227" s="41"/>
      <c r="E227" s="43"/>
      <c r="F227" s="41"/>
      <c r="G227" s="42"/>
      <c r="H227" s="7">
        <f t="shared" si="43"/>
        <v>0</v>
      </c>
      <c r="I227" s="43"/>
      <c r="J227" s="41"/>
      <c r="K227" s="41"/>
      <c r="L227" s="41"/>
      <c r="M227" s="41"/>
      <c r="N227" s="41"/>
      <c r="O227" s="7">
        <v>8768</v>
      </c>
      <c r="P227" s="41">
        <v>16694</v>
      </c>
      <c r="Q227" s="41"/>
      <c r="R227" s="41"/>
      <c r="S227" s="41">
        <v>0</v>
      </c>
      <c r="T227" s="7">
        <f t="shared" si="54"/>
        <v>16694</v>
      </c>
      <c r="U227" s="43"/>
      <c r="V227" s="9"/>
      <c r="W227" s="7">
        <v>2379</v>
      </c>
      <c r="X227" s="43"/>
      <c r="Y227" s="9"/>
      <c r="Z227" s="9"/>
      <c r="AA227" s="9"/>
      <c r="AB227" s="9"/>
      <c r="AC227" s="9"/>
      <c r="AD227" s="41"/>
      <c r="AE227" s="9"/>
      <c r="AF227" s="9"/>
      <c r="AG227" s="9"/>
      <c r="AH227" s="9"/>
      <c r="AI227" s="9"/>
      <c r="AJ227" s="7">
        <v>79463</v>
      </c>
      <c r="AK227" s="43"/>
      <c r="AL227" s="7">
        <f t="shared" si="44"/>
        <v>0</v>
      </c>
      <c r="AM227" s="62"/>
      <c r="AN227" s="9"/>
      <c r="AO227" s="41"/>
      <c r="AP227" s="41"/>
      <c r="AQ227" s="9">
        <v>0</v>
      </c>
      <c r="AR227" s="9">
        <v>46424</v>
      </c>
      <c r="AS227" s="9">
        <v>630</v>
      </c>
      <c r="AT227" s="9">
        <v>1861</v>
      </c>
      <c r="AU227" s="41"/>
      <c r="AV227" s="41"/>
      <c r="AW227" s="7">
        <f t="shared" si="45"/>
        <v>48915</v>
      </c>
      <c r="AX227" s="43"/>
      <c r="AY227" s="41"/>
      <c r="AZ227" s="41"/>
      <c r="BA227" s="41"/>
      <c r="BB227" s="41"/>
      <c r="BC227" s="41"/>
      <c r="BD227" s="41"/>
      <c r="BE227" s="7">
        <f t="shared" si="46"/>
        <v>0</v>
      </c>
      <c r="BF227" s="41">
        <v>0</v>
      </c>
      <c r="BG227" s="41">
        <v>0</v>
      </c>
      <c r="BH227" s="41">
        <v>0</v>
      </c>
      <c r="BI227" s="41"/>
      <c r="BJ227" s="41"/>
      <c r="BK227" s="41"/>
      <c r="BL227" s="41"/>
      <c r="BM227" s="41"/>
      <c r="BN227" s="41">
        <v>5840</v>
      </c>
      <c r="BO227" s="41"/>
      <c r="BP227" s="9"/>
      <c r="BQ227" s="41"/>
      <c r="BR227" s="9"/>
      <c r="BS227" s="9">
        <v>4099</v>
      </c>
      <c r="BT227" s="41"/>
      <c r="BU227" s="7">
        <f t="shared" si="47"/>
        <v>9939</v>
      </c>
      <c r="BV227" s="43"/>
      <c r="BW227" s="41"/>
      <c r="BX227" s="9">
        <v>0</v>
      </c>
      <c r="BY227" s="41"/>
      <c r="BZ227" s="9">
        <v>0</v>
      </c>
      <c r="CA227" s="41"/>
      <c r="CB227" s="7">
        <f t="shared" si="48"/>
        <v>0</v>
      </c>
      <c r="CC227" s="43"/>
      <c r="CD227" s="41"/>
      <c r="CE227" s="41"/>
      <c r="CF227" s="41"/>
      <c r="CG227" s="7">
        <f t="shared" si="49"/>
        <v>0</v>
      </c>
      <c r="CH227" s="62"/>
      <c r="CI227" s="9"/>
      <c r="CJ227" s="41"/>
      <c r="CK227" s="41"/>
      <c r="CL227" s="41">
        <v>0</v>
      </c>
      <c r="CM227" s="41">
        <v>0</v>
      </c>
      <c r="CN227" s="9">
        <v>0</v>
      </c>
      <c r="CO227" s="7">
        <f t="shared" si="50"/>
        <v>0</v>
      </c>
      <c r="CP227" s="62"/>
      <c r="CQ227" s="41"/>
      <c r="CR227" s="41">
        <v>0</v>
      </c>
      <c r="CS227" s="7">
        <f t="shared" si="51"/>
        <v>0</v>
      </c>
      <c r="CT227" s="43">
        <v>1866</v>
      </c>
      <c r="CU227" s="7">
        <f t="shared" si="52"/>
        <v>1866</v>
      </c>
      <c r="CV227" s="10">
        <f t="shared" si="53"/>
        <v>168024</v>
      </c>
      <c r="CW227" s="72"/>
      <c r="CX227" s="72"/>
    </row>
    <row r="228" spans="1:102" x14ac:dyDescent="0.25">
      <c r="A228" s="348"/>
      <c r="B228" s="2" t="s">
        <v>111</v>
      </c>
      <c r="C228" s="40"/>
      <c r="D228" s="41"/>
      <c r="E228" s="43"/>
      <c r="F228" s="41"/>
      <c r="G228" s="42"/>
      <c r="H228" s="7">
        <f t="shared" si="43"/>
        <v>0</v>
      </c>
      <c r="I228" s="43"/>
      <c r="J228" s="41"/>
      <c r="K228" s="41"/>
      <c r="L228" s="41"/>
      <c r="M228" s="41"/>
      <c r="N228" s="41"/>
      <c r="O228" s="7">
        <v>7122</v>
      </c>
      <c r="P228" s="41">
        <v>8581</v>
      </c>
      <c r="Q228" s="41"/>
      <c r="R228" s="41"/>
      <c r="S228" s="41">
        <v>0</v>
      </c>
      <c r="T228" s="7">
        <f t="shared" si="54"/>
        <v>8581</v>
      </c>
      <c r="U228" s="43"/>
      <c r="V228" s="9"/>
      <c r="W228" s="7">
        <v>1972</v>
      </c>
      <c r="X228" s="43"/>
      <c r="Y228" s="9"/>
      <c r="Z228" s="9"/>
      <c r="AA228" s="9"/>
      <c r="AB228" s="9"/>
      <c r="AC228" s="9"/>
      <c r="AD228" s="41"/>
      <c r="AE228" s="9"/>
      <c r="AF228" s="9"/>
      <c r="AG228" s="9"/>
      <c r="AH228" s="9"/>
      <c r="AI228" s="9"/>
      <c r="AJ228" s="7">
        <v>69474</v>
      </c>
      <c r="AK228" s="43"/>
      <c r="AL228" s="7">
        <f t="shared" si="44"/>
        <v>0</v>
      </c>
      <c r="AM228" s="62"/>
      <c r="AN228" s="9"/>
      <c r="AO228" s="41"/>
      <c r="AP228" s="41"/>
      <c r="AQ228" s="9">
        <v>0</v>
      </c>
      <c r="AR228" s="9">
        <v>37522</v>
      </c>
      <c r="AS228" s="9">
        <v>1125</v>
      </c>
      <c r="AT228" s="9">
        <v>394</v>
      </c>
      <c r="AU228" s="41"/>
      <c r="AV228" s="41"/>
      <c r="AW228" s="7">
        <f t="shared" si="45"/>
        <v>39041</v>
      </c>
      <c r="AX228" s="43"/>
      <c r="AY228" s="41"/>
      <c r="AZ228" s="41"/>
      <c r="BA228" s="41"/>
      <c r="BB228" s="41"/>
      <c r="BC228" s="41"/>
      <c r="BD228" s="41"/>
      <c r="BE228" s="7">
        <f t="shared" si="46"/>
        <v>0</v>
      </c>
      <c r="BF228" s="41">
        <v>0</v>
      </c>
      <c r="BG228" s="41">
        <v>0</v>
      </c>
      <c r="BH228" s="41">
        <v>0</v>
      </c>
      <c r="BI228" s="41"/>
      <c r="BJ228" s="41"/>
      <c r="BK228" s="41"/>
      <c r="BL228" s="41"/>
      <c r="BM228" s="41"/>
      <c r="BN228" s="41">
        <v>9735</v>
      </c>
      <c r="BO228" s="41"/>
      <c r="BP228" s="9"/>
      <c r="BQ228" s="41"/>
      <c r="BR228" s="9"/>
      <c r="BS228" s="9">
        <v>5131</v>
      </c>
      <c r="BT228" s="41"/>
      <c r="BU228" s="7">
        <f t="shared" si="47"/>
        <v>14866</v>
      </c>
      <c r="BV228" s="43"/>
      <c r="BW228" s="41"/>
      <c r="BX228" s="9">
        <v>0</v>
      </c>
      <c r="BY228" s="41"/>
      <c r="BZ228" s="9">
        <v>0</v>
      </c>
      <c r="CA228" s="41"/>
      <c r="CB228" s="7">
        <f t="shared" si="48"/>
        <v>0</v>
      </c>
      <c r="CC228" s="43"/>
      <c r="CD228" s="41"/>
      <c r="CE228" s="41"/>
      <c r="CF228" s="41"/>
      <c r="CG228" s="7">
        <f t="shared" si="49"/>
        <v>0</v>
      </c>
      <c r="CH228" s="62"/>
      <c r="CI228" s="9"/>
      <c r="CJ228" s="41"/>
      <c r="CK228" s="41"/>
      <c r="CL228" s="41">
        <v>0</v>
      </c>
      <c r="CM228" s="41">
        <v>0</v>
      </c>
      <c r="CN228" s="9">
        <v>0</v>
      </c>
      <c r="CO228" s="7">
        <f t="shared" si="50"/>
        <v>0</v>
      </c>
      <c r="CP228" s="62"/>
      <c r="CQ228" s="41"/>
      <c r="CR228" s="41">
        <v>0</v>
      </c>
      <c r="CS228" s="7">
        <f t="shared" si="51"/>
        <v>0</v>
      </c>
      <c r="CT228" s="43">
        <v>86</v>
      </c>
      <c r="CU228" s="7">
        <f t="shared" si="52"/>
        <v>86</v>
      </c>
      <c r="CV228" s="10">
        <f t="shared" si="53"/>
        <v>141142</v>
      </c>
      <c r="CW228" s="72"/>
      <c r="CX228" s="72"/>
    </row>
    <row r="229" spans="1:102" ht="15.75" thickBot="1" x14ac:dyDescent="0.3">
      <c r="A229" s="349"/>
      <c r="B229" s="3" t="s">
        <v>112</v>
      </c>
      <c r="C229" s="44"/>
      <c r="D229" s="45"/>
      <c r="E229" s="47"/>
      <c r="F229" s="45"/>
      <c r="G229" s="46"/>
      <c r="H229" s="11">
        <f t="shared" si="43"/>
        <v>0</v>
      </c>
      <c r="I229" s="47"/>
      <c r="J229" s="45"/>
      <c r="K229" s="45"/>
      <c r="L229" s="45"/>
      <c r="M229" s="45"/>
      <c r="N229" s="45"/>
      <c r="O229" s="11">
        <v>8089</v>
      </c>
      <c r="P229" s="45">
        <v>17474</v>
      </c>
      <c r="Q229" s="45"/>
      <c r="R229" s="45"/>
      <c r="S229" s="45">
        <v>0</v>
      </c>
      <c r="T229" s="11">
        <f t="shared" si="54"/>
        <v>17474</v>
      </c>
      <c r="U229" s="47"/>
      <c r="V229" s="13"/>
      <c r="W229" s="11">
        <v>1956</v>
      </c>
      <c r="X229" s="47"/>
      <c r="Y229" s="13"/>
      <c r="Z229" s="13"/>
      <c r="AA229" s="13"/>
      <c r="AB229" s="13"/>
      <c r="AC229" s="13"/>
      <c r="AD229" s="45"/>
      <c r="AE229" s="13"/>
      <c r="AF229" s="13"/>
      <c r="AG229" s="13"/>
      <c r="AH229" s="13"/>
      <c r="AI229" s="13"/>
      <c r="AJ229" s="11">
        <v>79229</v>
      </c>
      <c r="AK229" s="47"/>
      <c r="AL229" s="11">
        <f t="shared" si="44"/>
        <v>0</v>
      </c>
      <c r="AM229" s="63"/>
      <c r="AN229" s="13"/>
      <c r="AO229" s="45"/>
      <c r="AP229" s="45"/>
      <c r="AQ229" s="13">
        <v>0</v>
      </c>
      <c r="AR229" s="13">
        <v>38996</v>
      </c>
      <c r="AS229" s="13">
        <v>630</v>
      </c>
      <c r="AT229" s="13">
        <v>115</v>
      </c>
      <c r="AU229" s="45"/>
      <c r="AV229" s="45"/>
      <c r="AW229" s="11">
        <f t="shared" si="45"/>
        <v>39741</v>
      </c>
      <c r="AX229" s="47"/>
      <c r="AY229" s="45"/>
      <c r="AZ229" s="45"/>
      <c r="BA229" s="45"/>
      <c r="BB229" s="45"/>
      <c r="BC229" s="45"/>
      <c r="BD229" s="45"/>
      <c r="BE229" s="11">
        <f t="shared" si="46"/>
        <v>0</v>
      </c>
      <c r="BF229" s="45">
        <v>0</v>
      </c>
      <c r="BG229" s="45">
        <v>0</v>
      </c>
      <c r="BH229" s="45">
        <v>0</v>
      </c>
      <c r="BI229" s="45"/>
      <c r="BJ229" s="45"/>
      <c r="BK229" s="45"/>
      <c r="BL229" s="45"/>
      <c r="BM229" s="45"/>
      <c r="BN229" s="45">
        <v>7494</v>
      </c>
      <c r="BO229" s="45"/>
      <c r="BP229" s="13"/>
      <c r="BQ229" s="45"/>
      <c r="BR229" s="13"/>
      <c r="BS229" s="13">
        <v>3598</v>
      </c>
      <c r="BT229" s="45"/>
      <c r="BU229" s="11">
        <f t="shared" si="47"/>
        <v>11092</v>
      </c>
      <c r="BV229" s="47"/>
      <c r="BW229" s="45"/>
      <c r="BX229" s="13">
        <v>0</v>
      </c>
      <c r="BY229" s="45"/>
      <c r="BZ229" s="13">
        <v>0</v>
      </c>
      <c r="CA229" s="45"/>
      <c r="CB229" s="11">
        <f t="shared" si="48"/>
        <v>0</v>
      </c>
      <c r="CC229" s="47"/>
      <c r="CD229" s="45"/>
      <c r="CE229" s="45"/>
      <c r="CF229" s="45"/>
      <c r="CG229" s="11">
        <f t="shared" si="49"/>
        <v>0</v>
      </c>
      <c r="CH229" s="63"/>
      <c r="CI229" s="13"/>
      <c r="CJ229" s="45"/>
      <c r="CK229" s="45"/>
      <c r="CL229" s="45">
        <v>0</v>
      </c>
      <c r="CM229" s="45">
        <v>0</v>
      </c>
      <c r="CN229" s="13">
        <v>0</v>
      </c>
      <c r="CO229" s="11">
        <f t="shared" si="50"/>
        <v>0</v>
      </c>
      <c r="CP229" s="63"/>
      <c r="CQ229" s="45"/>
      <c r="CR229" s="45">
        <v>0</v>
      </c>
      <c r="CS229" s="11">
        <f t="shared" si="51"/>
        <v>0</v>
      </c>
      <c r="CT229" s="47">
        <v>156</v>
      </c>
      <c r="CU229" s="11">
        <f t="shared" si="52"/>
        <v>156</v>
      </c>
      <c r="CV229" s="15">
        <f t="shared" si="53"/>
        <v>157737</v>
      </c>
      <c r="CW229" s="72"/>
      <c r="CX229" s="72"/>
    </row>
    <row r="230" spans="1:102" x14ac:dyDescent="0.25">
      <c r="A230" s="318">
        <v>2015</v>
      </c>
      <c r="B230" s="33" t="s">
        <v>101</v>
      </c>
      <c r="C230" s="34"/>
      <c r="D230" s="35"/>
      <c r="E230" s="52"/>
      <c r="F230" s="35"/>
      <c r="G230" s="36"/>
      <c r="H230" s="20">
        <f t="shared" si="43"/>
        <v>0</v>
      </c>
      <c r="I230" s="52"/>
      <c r="J230" s="35"/>
      <c r="K230" s="35"/>
      <c r="L230" s="35"/>
      <c r="M230" s="35"/>
      <c r="N230" s="35">
        <v>2115</v>
      </c>
      <c r="O230" s="20">
        <f t="shared" ref="O230:O242" si="55">SUM(I230:N230)</f>
        <v>2115</v>
      </c>
      <c r="P230" s="35">
        <v>15221</v>
      </c>
      <c r="Q230" s="35"/>
      <c r="R230" s="35"/>
      <c r="S230" s="35">
        <v>0</v>
      </c>
      <c r="T230" s="20">
        <f t="shared" ref="T230:T242" si="56">SUM(P230:S230)</f>
        <v>15221</v>
      </c>
      <c r="U230" s="52">
        <v>0</v>
      </c>
      <c r="V230" s="22">
        <v>1340</v>
      </c>
      <c r="W230" s="20">
        <f t="shared" ref="W230:W243" si="57">SUM(U230:V230)</f>
        <v>1340</v>
      </c>
      <c r="X230" s="52"/>
      <c r="Y230" s="22"/>
      <c r="Z230" s="22"/>
      <c r="AA230" s="22"/>
      <c r="AB230" s="22">
        <v>17681</v>
      </c>
      <c r="AC230" s="22"/>
      <c r="AD230" s="35"/>
      <c r="AE230" s="22"/>
      <c r="AF230" s="22">
        <v>49818</v>
      </c>
      <c r="AG230" s="22"/>
      <c r="AH230" s="22">
        <v>0</v>
      </c>
      <c r="AI230" s="22"/>
      <c r="AJ230" s="20">
        <f t="shared" ref="AJ230:AJ253" si="58">SUM(X230:AI230)</f>
        <v>67499</v>
      </c>
      <c r="AK230" s="52"/>
      <c r="AL230" s="20">
        <f t="shared" si="44"/>
        <v>0</v>
      </c>
      <c r="AM230" s="61"/>
      <c r="AN230" s="22"/>
      <c r="AO230" s="35"/>
      <c r="AP230" s="35"/>
      <c r="AQ230" s="22">
        <v>0</v>
      </c>
      <c r="AR230" s="22">
        <v>34350</v>
      </c>
      <c r="AS230" s="22">
        <v>0</v>
      </c>
      <c r="AT230" s="22">
        <v>0</v>
      </c>
      <c r="AU230" s="35"/>
      <c r="AV230" s="35"/>
      <c r="AW230" s="20">
        <f t="shared" si="45"/>
        <v>34350</v>
      </c>
      <c r="AX230" s="52"/>
      <c r="AY230" s="35"/>
      <c r="AZ230" s="35"/>
      <c r="BA230" s="35"/>
      <c r="BB230" s="35"/>
      <c r="BC230" s="35"/>
      <c r="BD230" s="35"/>
      <c r="BE230" s="20">
        <f t="shared" si="46"/>
        <v>0</v>
      </c>
      <c r="BF230" s="35">
        <v>1000</v>
      </c>
      <c r="BG230" s="35">
        <v>393</v>
      </c>
      <c r="BH230" s="35">
        <v>5234</v>
      </c>
      <c r="BI230" s="35"/>
      <c r="BJ230" s="35"/>
      <c r="BK230" s="35"/>
      <c r="BL230" s="35"/>
      <c r="BM230" s="35"/>
      <c r="BN230" s="35">
        <v>10100</v>
      </c>
      <c r="BO230" s="35"/>
      <c r="BP230" s="22"/>
      <c r="BQ230" s="35"/>
      <c r="BR230" s="22"/>
      <c r="BS230" s="22">
        <v>0</v>
      </c>
      <c r="BT230" s="35"/>
      <c r="BU230" s="20">
        <f t="shared" si="47"/>
        <v>16727</v>
      </c>
      <c r="BV230" s="52"/>
      <c r="BW230" s="35">
        <v>346</v>
      </c>
      <c r="BX230" s="22">
        <v>0</v>
      </c>
      <c r="BY230" s="35"/>
      <c r="BZ230" s="22">
        <v>0</v>
      </c>
      <c r="CA230" s="35"/>
      <c r="CB230" s="20">
        <f t="shared" si="48"/>
        <v>346</v>
      </c>
      <c r="CC230" s="52"/>
      <c r="CD230" s="35"/>
      <c r="CE230" s="35"/>
      <c r="CF230" s="35"/>
      <c r="CG230" s="20">
        <f t="shared" si="49"/>
        <v>0</v>
      </c>
      <c r="CH230" s="61"/>
      <c r="CI230" s="22">
        <v>0</v>
      </c>
      <c r="CJ230" s="35"/>
      <c r="CK230" s="35"/>
      <c r="CL230" s="35">
        <v>25701</v>
      </c>
      <c r="CM230" s="35">
        <v>192</v>
      </c>
      <c r="CN230" s="22">
        <v>0</v>
      </c>
      <c r="CO230" s="20">
        <f t="shared" si="50"/>
        <v>25893</v>
      </c>
      <c r="CP230" s="61"/>
      <c r="CQ230" s="35"/>
      <c r="CR230" s="35">
        <v>0</v>
      </c>
      <c r="CS230" s="20">
        <f t="shared" si="51"/>
        <v>0</v>
      </c>
      <c r="CT230" s="52">
        <v>8182</v>
      </c>
      <c r="CU230" s="20">
        <f t="shared" si="52"/>
        <v>8182</v>
      </c>
      <c r="CV230" s="23">
        <f t="shared" si="53"/>
        <v>171673</v>
      </c>
      <c r="CW230" s="72"/>
      <c r="CX230" s="72"/>
    </row>
    <row r="231" spans="1:102" x14ac:dyDescent="0.25">
      <c r="A231" s="319"/>
      <c r="B231" s="2" t="s">
        <v>102</v>
      </c>
      <c r="C231" s="40"/>
      <c r="D231" s="41"/>
      <c r="E231" s="43"/>
      <c r="F231" s="41"/>
      <c r="G231" s="42"/>
      <c r="H231" s="7">
        <f t="shared" si="43"/>
        <v>0</v>
      </c>
      <c r="I231" s="43"/>
      <c r="J231" s="41"/>
      <c r="K231" s="41"/>
      <c r="L231" s="41"/>
      <c r="M231" s="41"/>
      <c r="N231" s="41">
        <v>0</v>
      </c>
      <c r="O231" s="7">
        <f t="shared" si="55"/>
        <v>0</v>
      </c>
      <c r="P231" s="41">
        <v>9903</v>
      </c>
      <c r="Q231" s="41"/>
      <c r="R231" s="41"/>
      <c r="S231" s="41">
        <v>0</v>
      </c>
      <c r="T231" s="7">
        <f t="shared" si="56"/>
        <v>9903</v>
      </c>
      <c r="U231" s="43">
        <v>0</v>
      </c>
      <c r="V231" s="9">
        <v>4114</v>
      </c>
      <c r="W231" s="7">
        <f t="shared" si="57"/>
        <v>4114</v>
      </c>
      <c r="X231" s="43"/>
      <c r="Y231" s="9"/>
      <c r="Z231" s="9"/>
      <c r="AA231" s="9"/>
      <c r="AB231" s="9">
        <v>9777</v>
      </c>
      <c r="AC231" s="9"/>
      <c r="AD231" s="41"/>
      <c r="AE231" s="9"/>
      <c r="AF231" s="9">
        <v>17398</v>
      </c>
      <c r="AG231" s="9"/>
      <c r="AH231" s="9">
        <v>0</v>
      </c>
      <c r="AI231" s="9"/>
      <c r="AJ231" s="7">
        <f t="shared" si="58"/>
        <v>27175</v>
      </c>
      <c r="AK231" s="43"/>
      <c r="AL231" s="7">
        <f t="shared" si="44"/>
        <v>0</v>
      </c>
      <c r="AM231" s="62"/>
      <c r="AN231" s="9"/>
      <c r="AO231" s="41"/>
      <c r="AP231" s="41"/>
      <c r="AQ231" s="9">
        <v>0</v>
      </c>
      <c r="AR231" s="9">
        <v>32200</v>
      </c>
      <c r="AS231" s="9">
        <v>0</v>
      </c>
      <c r="AT231" s="9">
        <v>0</v>
      </c>
      <c r="AU231" s="41"/>
      <c r="AV231" s="41"/>
      <c r="AW231" s="7">
        <f t="shared" si="45"/>
        <v>32200</v>
      </c>
      <c r="AX231" s="43"/>
      <c r="AY231" s="41"/>
      <c r="AZ231" s="41"/>
      <c r="BA231" s="41"/>
      <c r="BB231" s="41"/>
      <c r="BC231" s="41"/>
      <c r="BD231" s="41"/>
      <c r="BE231" s="7">
        <f t="shared" si="46"/>
        <v>0</v>
      </c>
      <c r="BF231" s="41">
        <v>1650</v>
      </c>
      <c r="BG231" s="41">
        <v>147</v>
      </c>
      <c r="BH231" s="41">
        <v>3336</v>
      </c>
      <c r="BI231" s="41"/>
      <c r="BJ231" s="41"/>
      <c r="BK231" s="41"/>
      <c r="BL231" s="41"/>
      <c r="BM231" s="41"/>
      <c r="BN231" s="41">
        <v>9600</v>
      </c>
      <c r="BO231" s="41"/>
      <c r="BP231" s="9"/>
      <c r="BQ231" s="41"/>
      <c r="BR231" s="9"/>
      <c r="BS231" s="9">
        <v>0</v>
      </c>
      <c r="BT231" s="41"/>
      <c r="BU231" s="7">
        <f t="shared" si="47"/>
        <v>14733</v>
      </c>
      <c r="BV231" s="43"/>
      <c r="BW231" s="41">
        <v>690</v>
      </c>
      <c r="BX231" s="9">
        <v>0</v>
      </c>
      <c r="BY231" s="41"/>
      <c r="BZ231" s="9">
        <v>0</v>
      </c>
      <c r="CA231" s="41"/>
      <c r="CB231" s="7">
        <f t="shared" si="48"/>
        <v>690</v>
      </c>
      <c r="CC231" s="43"/>
      <c r="CD231" s="41"/>
      <c r="CE231" s="41"/>
      <c r="CF231" s="41"/>
      <c r="CG231" s="7">
        <f t="shared" si="49"/>
        <v>0</v>
      </c>
      <c r="CH231" s="62"/>
      <c r="CI231" s="9">
        <v>8169</v>
      </c>
      <c r="CJ231" s="41"/>
      <c r="CK231" s="41"/>
      <c r="CL231" s="41">
        <v>0</v>
      </c>
      <c r="CM231" s="41">
        <v>90</v>
      </c>
      <c r="CN231" s="9">
        <v>0</v>
      </c>
      <c r="CO231" s="7">
        <f t="shared" si="50"/>
        <v>8259</v>
      </c>
      <c r="CP231" s="62"/>
      <c r="CQ231" s="41"/>
      <c r="CR231" s="41">
        <v>0</v>
      </c>
      <c r="CS231" s="7">
        <f t="shared" si="51"/>
        <v>0</v>
      </c>
      <c r="CT231" s="43">
        <v>8222</v>
      </c>
      <c r="CU231" s="7">
        <f t="shared" si="52"/>
        <v>8222</v>
      </c>
      <c r="CV231" s="10">
        <f t="shared" si="53"/>
        <v>105296</v>
      </c>
      <c r="CW231" s="72"/>
      <c r="CX231" s="72"/>
    </row>
    <row r="232" spans="1:102" x14ac:dyDescent="0.25">
      <c r="A232" s="319"/>
      <c r="B232" s="2" t="s">
        <v>103</v>
      </c>
      <c r="C232" s="40"/>
      <c r="D232" s="41"/>
      <c r="E232" s="43"/>
      <c r="F232" s="41"/>
      <c r="G232" s="42"/>
      <c r="H232" s="7">
        <f t="shared" si="43"/>
        <v>0</v>
      </c>
      <c r="I232" s="43"/>
      <c r="J232" s="41"/>
      <c r="K232" s="41"/>
      <c r="L232" s="41"/>
      <c r="M232" s="41"/>
      <c r="N232" s="41">
        <v>812</v>
      </c>
      <c r="O232" s="7">
        <f t="shared" si="55"/>
        <v>812</v>
      </c>
      <c r="P232" s="41">
        <v>12079</v>
      </c>
      <c r="Q232" s="41"/>
      <c r="R232" s="41"/>
      <c r="S232" s="41">
        <v>0</v>
      </c>
      <c r="T232" s="7">
        <f t="shared" si="56"/>
        <v>12079</v>
      </c>
      <c r="U232" s="43">
        <v>0</v>
      </c>
      <c r="V232" s="9">
        <v>1186</v>
      </c>
      <c r="W232" s="7">
        <f t="shared" si="57"/>
        <v>1186</v>
      </c>
      <c r="X232" s="43"/>
      <c r="Y232" s="9"/>
      <c r="Z232" s="9"/>
      <c r="AA232" s="9"/>
      <c r="AB232" s="9">
        <v>42736</v>
      </c>
      <c r="AC232" s="9"/>
      <c r="AD232" s="41"/>
      <c r="AE232" s="9"/>
      <c r="AF232" s="9">
        <v>2929</v>
      </c>
      <c r="AG232" s="9"/>
      <c r="AH232" s="9">
        <v>0</v>
      </c>
      <c r="AI232" s="9"/>
      <c r="AJ232" s="7">
        <f t="shared" si="58"/>
        <v>45665</v>
      </c>
      <c r="AK232" s="43"/>
      <c r="AL232" s="7">
        <f t="shared" si="44"/>
        <v>0</v>
      </c>
      <c r="AM232" s="62"/>
      <c r="AN232" s="9"/>
      <c r="AO232" s="41"/>
      <c r="AP232" s="41"/>
      <c r="AQ232" s="9">
        <v>0</v>
      </c>
      <c r="AR232" s="9">
        <v>32100</v>
      </c>
      <c r="AS232" s="9">
        <v>0</v>
      </c>
      <c r="AT232" s="9">
        <v>0</v>
      </c>
      <c r="AU232" s="41"/>
      <c r="AV232" s="41"/>
      <c r="AW232" s="7">
        <f t="shared" si="45"/>
        <v>32100</v>
      </c>
      <c r="AX232" s="43"/>
      <c r="AY232" s="41"/>
      <c r="AZ232" s="41"/>
      <c r="BA232" s="41"/>
      <c r="BB232" s="41"/>
      <c r="BC232" s="41"/>
      <c r="BD232" s="41"/>
      <c r="BE232" s="7">
        <f t="shared" si="46"/>
        <v>0</v>
      </c>
      <c r="BF232" s="41">
        <v>1450</v>
      </c>
      <c r="BG232" s="41">
        <v>589</v>
      </c>
      <c r="BH232" s="41">
        <v>7540</v>
      </c>
      <c r="BI232" s="41"/>
      <c r="BJ232" s="41"/>
      <c r="BK232" s="41"/>
      <c r="BL232" s="41"/>
      <c r="BM232" s="41"/>
      <c r="BN232" s="41">
        <v>10150</v>
      </c>
      <c r="BO232" s="41"/>
      <c r="BP232" s="9"/>
      <c r="BQ232" s="41"/>
      <c r="BR232" s="9"/>
      <c r="BS232" s="9">
        <v>0</v>
      </c>
      <c r="BT232" s="41"/>
      <c r="BU232" s="7">
        <f t="shared" si="47"/>
        <v>19729</v>
      </c>
      <c r="BV232" s="43"/>
      <c r="BW232" s="41">
        <v>720</v>
      </c>
      <c r="BX232" s="9">
        <v>0</v>
      </c>
      <c r="BY232" s="41"/>
      <c r="BZ232" s="9">
        <v>0</v>
      </c>
      <c r="CA232" s="41"/>
      <c r="CB232" s="7">
        <f t="shared" si="48"/>
        <v>720</v>
      </c>
      <c r="CC232" s="43"/>
      <c r="CD232" s="41"/>
      <c r="CE232" s="41"/>
      <c r="CF232" s="41"/>
      <c r="CG232" s="7">
        <f t="shared" si="49"/>
        <v>0</v>
      </c>
      <c r="CH232" s="62"/>
      <c r="CI232" s="9">
        <v>8231</v>
      </c>
      <c r="CJ232" s="41"/>
      <c r="CK232" s="41"/>
      <c r="CL232" s="41">
        <v>14258</v>
      </c>
      <c r="CM232" s="41">
        <v>360</v>
      </c>
      <c r="CN232" s="9">
        <v>0</v>
      </c>
      <c r="CO232" s="7">
        <f t="shared" si="50"/>
        <v>22849</v>
      </c>
      <c r="CP232" s="62"/>
      <c r="CQ232" s="41"/>
      <c r="CR232" s="41">
        <v>0</v>
      </c>
      <c r="CS232" s="7">
        <f t="shared" si="51"/>
        <v>0</v>
      </c>
      <c r="CT232" s="43">
        <v>6976</v>
      </c>
      <c r="CU232" s="7">
        <f t="shared" si="52"/>
        <v>6976</v>
      </c>
      <c r="CV232" s="10">
        <f t="shared" si="53"/>
        <v>142116</v>
      </c>
      <c r="CW232" s="72"/>
      <c r="CX232" s="72"/>
    </row>
    <row r="233" spans="1:102" x14ac:dyDescent="0.25">
      <c r="A233" s="319"/>
      <c r="B233" s="2" t="s">
        <v>104</v>
      </c>
      <c r="C233" s="40"/>
      <c r="D233" s="41"/>
      <c r="E233" s="43"/>
      <c r="F233" s="41"/>
      <c r="G233" s="42"/>
      <c r="H233" s="7">
        <f t="shared" si="43"/>
        <v>0</v>
      </c>
      <c r="I233" s="43"/>
      <c r="J233" s="41"/>
      <c r="K233" s="41"/>
      <c r="L233" s="41"/>
      <c r="M233" s="41"/>
      <c r="N233" s="41">
        <v>684</v>
      </c>
      <c r="O233" s="7">
        <f t="shared" si="55"/>
        <v>684</v>
      </c>
      <c r="P233" s="41">
        <v>11581</v>
      </c>
      <c r="Q233" s="41"/>
      <c r="R233" s="41"/>
      <c r="S233" s="41">
        <v>0</v>
      </c>
      <c r="T233" s="7">
        <f t="shared" si="56"/>
        <v>11581</v>
      </c>
      <c r="U233" s="43">
        <v>0</v>
      </c>
      <c r="V233" s="9">
        <v>5052</v>
      </c>
      <c r="W233" s="7">
        <f t="shared" si="57"/>
        <v>5052</v>
      </c>
      <c r="X233" s="43"/>
      <c r="Y233" s="9"/>
      <c r="Z233" s="9"/>
      <c r="AA233" s="9"/>
      <c r="AB233" s="9">
        <v>17055</v>
      </c>
      <c r="AC233" s="9"/>
      <c r="AD233" s="41"/>
      <c r="AE233" s="9"/>
      <c r="AF233" s="9">
        <v>13904</v>
      </c>
      <c r="AG233" s="9"/>
      <c r="AH233" s="9">
        <v>0</v>
      </c>
      <c r="AI233" s="9"/>
      <c r="AJ233" s="7">
        <f t="shared" si="58"/>
        <v>30959</v>
      </c>
      <c r="AK233" s="43"/>
      <c r="AL233" s="7">
        <f t="shared" si="44"/>
        <v>0</v>
      </c>
      <c r="AM233" s="62"/>
      <c r="AN233" s="9"/>
      <c r="AO233" s="41"/>
      <c r="AP233" s="41"/>
      <c r="AQ233" s="9">
        <v>0</v>
      </c>
      <c r="AR233" s="9">
        <v>31941</v>
      </c>
      <c r="AS233" s="9">
        <v>0</v>
      </c>
      <c r="AT233" s="9">
        <v>0</v>
      </c>
      <c r="AU233" s="41"/>
      <c r="AV233" s="41"/>
      <c r="AW233" s="7">
        <f t="shared" si="45"/>
        <v>31941</v>
      </c>
      <c r="AX233" s="43"/>
      <c r="AY233" s="41"/>
      <c r="AZ233" s="41"/>
      <c r="BA233" s="41"/>
      <c r="BB233" s="41"/>
      <c r="BC233" s="41"/>
      <c r="BD233" s="41"/>
      <c r="BE233" s="7">
        <f t="shared" si="46"/>
        <v>0</v>
      </c>
      <c r="BF233" s="41">
        <v>1550</v>
      </c>
      <c r="BG233" s="41">
        <v>737</v>
      </c>
      <c r="BH233" s="41">
        <v>3410</v>
      </c>
      <c r="BI233" s="41"/>
      <c r="BJ233" s="41"/>
      <c r="BK233" s="41"/>
      <c r="BL233" s="41"/>
      <c r="BM233" s="41"/>
      <c r="BN233" s="41">
        <v>5800</v>
      </c>
      <c r="BO233" s="41"/>
      <c r="BP233" s="9"/>
      <c r="BQ233" s="41"/>
      <c r="BR233" s="9"/>
      <c r="BS233" s="9">
        <v>0</v>
      </c>
      <c r="BT233" s="41"/>
      <c r="BU233" s="7">
        <f t="shared" si="47"/>
        <v>11497</v>
      </c>
      <c r="BV233" s="43"/>
      <c r="BW233" s="41">
        <v>540</v>
      </c>
      <c r="BX233" s="9">
        <v>0</v>
      </c>
      <c r="BY233" s="41"/>
      <c r="BZ233" s="9">
        <v>0</v>
      </c>
      <c r="CA233" s="41"/>
      <c r="CB233" s="7">
        <f t="shared" si="48"/>
        <v>540</v>
      </c>
      <c r="CC233" s="43"/>
      <c r="CD233" s="41"/>
      <c r="CE233" s="41"/>
      <c r="CF233" s="41"/>
      <c r="CG233" s="7">
        <f t="shared" si="49"/>
        <v>0</v>
      </c>
      <c r="CH233" s="62"/>
      <c r="CI233" s="9">
        <v>16297</v>
      </c>
      <c r="CJ233" s="41"/>
      <c r="CK233" s="41"/>
      <c r="CL233" s="41">
        <v>6857</v>
      </c>
      <c r="CM233" s="41">
        <v>210</v>
      </c>
      <c r="CN233" s="9">
        <v>0</v>
      </c>
      <c r="CO233" s="7">
        <f t="shared" si="50"/>
        <v>23364</v>
      </c>
      <c r="CP233" s="62"/>
      <c r="CQ233" s="41"/>
      <c r="CR233" s="41">
        <v>0</v>
      </c>
      <c r="CS233" s="7">
        <f t="shared" si="51"/>
        <v>0</v>
      </c>
      <c r="CT233" s="43">
        <v>7964</v>
      </c>
      <c r="CU233" s="7">
        <f t="shared" si="52"/>
        <v>7964</v>
      </c>
      <c r="CV233" s="10">
        <f t="shared" si="53"/>
        <v>123582</v>
      </c>
      <c r="CW233" s="72"/>
      <c r="CX233" s="72"/>
    </row>
    <row r="234" spans="1:102" x14ac:dyDescent="0.25">
      <c r="A234" s="319"/>
      <c r="B234" s="2" t="s">
        <v>105</v>
      </c>
      <c r="C234" s="40"/>
      <c r="D234" s="41"/>
      <c r="E234" s="43"/>
      <c r="F234" s="41"/>
      <c r="G234" s="42"/>
      <c r="H234" s="7">
        <f t="shared" si="43"/>
        <v>0</v>
      </c>
      <c r="I234" s="43"/>
      <c r="J234" s="41"/>
      <c r="K234" s="41"/>
      <c r="L234" s="41"/>
      <c r="M234" s="41"/>
      <c r="N234" s="41">
        <v>3645</v>
      </c>
      <c r="O234" s="7">
        <f t="shared" si="55"/>
        <v>3645</v>
      </c>
      <c r="P234" s="41">
        <v>15998</v>
      </c>
      <c r="Q234" s="41"/>
      <c r="R234" s="41"/>
      <c r="S234" s="41">
        <v>0</v>
      </c>
      <c r="T234" s="7">
        <f t="shared" si="56"/>
        <v>15998</v>
      </c>
      <c r="U234" s="43">
        <v>0</v>
      </c>
      <c r="V234" s="9">
        <v>1696</v>
      </c>
      <c r="W234" s="7">
        <f t="shared" si="57"/>
        <v>1696</v>
      </c>
      <c r="X234" s="43"/>
      <c r="Y234" s="9"/>
      <c r="Z234" s="9"/>
      <c r="AA234" s="9"/>
      <c r="AB234" s="9">
        <v>11842</v>
      </c>
      <c r="AC234" s="9"/>
      <c r="AD234" s="41"/>
      <c r="AE234" s="9"/>
      <c r="AF234" s="9">
        <v>28825</v>
      </c>
      <c r="AG234" s="9"/>
      <c r="AH234" s="9">
        <v>0</v>
      </c>
      <c r="AI234" s="9"/>
      <c r="AJ234" s="7">
        <f t="shared" si="58"/>
        <v>40667</v>
      </c>
      <c r="AK234" s="43"/>
      <c r="AL234" s="7">
        <f t="shared" si="44"/>
        <v>0</v>
      </c>
      <c r="AM234" s="62"/>
      <c r="AN234" s="9"/>
      <c r="AO234" s="41"/>
      <c r="AP234" s="41"/>
      <c r="AQ234" s="9">
        <v>0</v>
      </c>
      <c r="AR234" s="9">
        <v>35110</v>
      </c>
      <c r="AS234" s="9">
        <v>0</v>
      </c>
      <c r="AT234" s="9">
        <v>0</v>
      </c>
      <c r="AU234" s="41"/>
      <c r="AV234" s="41"/>
      <c r="AW234" s="7">
        <f t="shared" si="45"/>
        <v>35110</v>
      </c>
      <c r="AX234" s="43"/>
      <c r="AY234" s="41"/>
      <c r="AZ234" s="41"/>
      <c r="BA234" s="41"/>
      <c r="BB234" s="41"/>
      <c r="BC234" s="41"/>
      <c r="BD234" s="41"/>
      <c r="BE234" s="7">
        <f t="shared" si="46"/>
        <v>0</v>
      </c>
      <c r="BF234" s="41">
        <v>1750</v>
      </c>
      <c r="BG234" s="41">
        <v>147</v>
      </c>
      <c r="BH234" s="41">
        <v>2688</v>
      </c>
      <c r="BI234" s="41"/>
      <c r="BJ234" s="41"/>
      <c r="BK234" s="41"/>
      <c r="BL234" s="41"/>
      <c r="BM234" s="41"/>
      <c r="BN234" s="41">
        <v>7600</v>
      </c>
      <c r="BO234" s="41"/>
      <c r="BP234" s="9"/>
      <c r="BQ234" s="41"/>
      <c r="BR234" s="9"/>
      <c r="BS234" s="9">
        <v>0</v>
      </c>
      <c r="BT234" s="41"/>
      <c r="BU234" s="7">
        <f t="shared" si="47"/>
        <v>12185</v>
      </c>
      <c r="BV234" s="43"/>
      <c r="BW234" s="41">
        <v>270</v>
      </c>
      <c r="BX234" s="9">
        <v>0</v>
      </c>
      <c r="BY234" s="41"/>
      <c r="BZ234" s="9">
        <v>0</v>
      </c>
      <c r="CA234" s="41"/>
      <c r="CB234" s="7">
        <f t="shared" si="48"/>
        <v>270</v>
      </c>
      <c r="CC234" s="43"/>
      <c r="CD234" s="41"/>
      <c r="CE234" s="41"/>
      <c r="CF234" s="41"/>
      <c r="CG234" s="7">
        <f t="shared" si="49"/>
        <v>0</v>
      </c>
      <c r="CH234" s="62"/>
      <c r="CI234" s="9">
        <v>2862</v>
      </c>
      <c r="CJ234" s="41"/>
      <c r="CK234" s="41"/>
      <c r="CL234" s="41">
        <v>16116</v>
      </c>
      <c r="CM234" s="41">
        <v>120</v>
      </c>
      <c r="CN234" s="9">
        <v>0</v>
      </c>
      <c r="CO234" s="7">
        <f t="shared" si="50"/>
        <v>19098</v>
      </c>
      <c r="CP234" s="62"/>
      <c r="CQ234" s="41"/>
      <c r="CR234" s="41">
        <v>0</v>
      </c>
      <c r="CS234" s="7">
        <f t="shared" si="51"/>
        <v>0</v>
      </c>
      <c r="CT234" s="43">
        <v>7218</v>
      </c>
      <c r="CU234" s="7">
        <f t="shared" si="52"/>
        <v>7218</v>
      </c>
      <c r="CV234" s="10">
        <f t="shared" si="53"/>
        <v>135887</v>
      </c>
      <c r="CW234" s="72"/>
      <c r="CX234" s="72"/>
    </row>
    <row r="235" spans="1:102" x14ac:dyDescent="0.25">
      <c r="A235" s="319"/>
      <c r="B235" s="2" t="s">
        <v>106</v>
      </c>
      <c r="C235" s="40"/>
      <c r="D235" s="41"/>
      <c r="E235" s="43"/>
      <c r="F235" s="41"/>
      <c r="G235" s="42"/>
      <c r="H235" s="7">
        <f t="shared" si="43"/>
        <v>0</v>
      </c>
      <c r="I235" s="43"/>
      <c r="J235" s="41"/>
      <c r="K235" s="41"/>
      <c r="L235" s="41"/>
      <c r="M235" s="41"/>
      <c r="N235" s="41">
        <v>385</v>
      </c>
      <c r="O235" s="7">
        <f t="shared" si="55"/>
        <v>385</v>
      </c>
      <c r="P235" s="41">
        <v>16736</v>
      </c>
      <c r="Q235" s="41"/>
      <c r="R235" s="41"/>
      <c r="S235" s="41">
        <v>0</v>
      </c>
      <c r="T235" s="7">
        <f t="shared" si="56"/>
        <v>16736</v>
      </c>
      <c r="U235" s="43">
        <v>0</v>
      </c>
      <c r="V235" s="9">
        <v>2686</v>
      </c>
      <c r="W235" s="7">
        <f t="shared" si="57"/>
        <v>2686</v>
      </c>
      <c r="X235" s="43"/>
      <c r="Y235" s="9"/>
      <c r="Z235" s="9"/>
      <c r="AA235" s="9"/>
      <c r="AB235" s="9">
        <v>10707</v>
      </c>
      <c r="AC235" s="9"/>
      <c r="AD235" s="41"/>
      <c r="AE235" s="9"/>
      <c r="AF235" s="9">
        <v>36029</v>
      </c>
      <c r="AG235" s="9"/>
      <c r="AH235" s="9">
        <v>0</v>
      </c>
      <c r="AI235" s="9"/>
      <c r="AJ235" s="7">
        <f t="shared" si="58"/>
        <v>46736</v>
      </c>
      <c r="AK235" s="43"/>
      <c r="AL235" s="7">
        <f t="shared" si="44"/>
        <v>0</v>
      </c>
      <c r="AM235" s="62"/>
      <c r="AN235" s="9"/>
      <c r="AO235" s="41"/>
      <c r="AP235" s="41"/>
      <c r="AQ235" s="9">
        <v>0</v>
      </c>
      <c r="AR235" s="9">
        <v>31843</v>
      </c>
      <c r="AS235" s="9">
        <v>0</v>
      </c>
      <c r="AT235" s="9">
        <v>0</v>
      </c>
      <c r="AU235" s="41"/>
      <c r="AV235" s="41"/>
      <c r="AW235" s="7">
        <f t="shared" si="45"/>
        <v>31843</v>
      </c>
      <c r="AX235" s="43"/>
      <c r="AY235" s="41"/>
      <c r="AZ235" s="41"/>
      <c r="BA235" s="41"/>
      <c r="BB235" s="41"/>
      <c r="BC235" s="41"/>
      <c r="BD235" s="41"/>
      <c r="BE235" s="7">
        <f t="shared" si="46"/>
        <v>0</v>
      </c>
      <c r="BF235" s="41">
        <v>1750</v>
      </c>
      <c r="BG235" s="41">
        <v>0</v>
      </c>
      <c r="BH235" s="41">
        <v>3668</v>
      </c>
      <c r="BI235" s="41"/>
      <c r="BJ235" s="41"/>
      <c r="BK235" s="41"/>
      <c r="BL235" s="41"/>
      <c r="BM235" s="41"/>
      <c r="BN235" s="41">
        <v>9700</v>
      </c>
      <c r="BO235" s="41"/>
      <c r="BP235" s="9"/>
      <c r="BQ235" s="41"/>
      <c r="BR235" s="9"/>
      <c r="BS235" s="9">
        <v>0</v>
      </c>
      <c r="BT235" s="41"/>
      <c r="BU235" s="7">
        <f t="shared" si="47"/>
        <v>15118</v>
      </c>
      <c r="BV235" s="43"/>
      <c r="BW235" s="41">
        <v>300</v>
      </c>
      <c r="BX235" s="9">
        <v>0</v>
      </c>
      <c r="BY235" s="41"/>
      <c r="BZ235" s="9">
        <v>0</v>
      </c>
      <c r="CA235" s="41"/>
      <c r="CB235" s="7">
        <f t="shared" si="48"/>
        <v>300</v>
      </c>
      <c r="CC235" s="43"/>
      <c r="CD235" s="41"/>
      <c r="CE235" s="41"/>
      <c r="CF235" s="41"/>
      <c r="CG235" s="7">
        <f t="shared" si="49"/>
        <v>0</v>
      </c>
      <c r="CH235" s="62"/>
      <c r="CI235" s="9">
        <v>7312</v>
      </c>
      <c r="CJ235" s="41"/>
      <c r="CK235" s="41"/>
      <c r="CL235" s="41">
        <v>14082</v>
      </c>
      <c r="CM235" s="41">
        <v>120</v>
      </c>
      <c r="CN235" s="9">
        <v>0</v>
      </c>
      <c r="CO235" s="7">
        <f t="shared" si="50"/>
        <v>21514</v>
      </c>
      <c r="CP235" s="62"/>
      <c r="CQ235" s="41"/>
      <c r="CR235" s="41">
        <v>0</v>
      </c>
      <c r="CS235" s="7">
        <f t="shared" si="51"/>
        <v>0</v>
      </c>
      <c r="CT235" s="43">
        <v>8590</v>
      </c>
      <c r="CU235" s="7">
        <f t="shared" si="52"/>
        <v>8590</v>
      </c>
      <c r="CV235" s="10">
        <f t="shared" si="53"/>
        <v>143908</v>
      </c>
      <c r="CW235" s="72"/>
      <c r="CX235" s="72"/>
    </row>
    <row r="236" spans="1:102" x14ac:dyDescent="0.25">
      <c r="A236" s="319"/>
      <c r="B236" s="2" t="s">
        <v>107</v>
      </c>
      <c r="C236" s="40"/>
      <c r="D236" s="41"/>
      <c r="E236" s="43"/>
      <c r="F236" s="41"/>
      <c r="G236" s="42"/>
      <c r="H236" s="7">
        <f t="shared" si="43"/>
        <v>0</v>
      </c>
      <c r="I236" s="43"/>
      <c r="J236" s="41"/>
      <c r="K236" s="41"/>
      <c r="L236" s="41"/>
      <c r="M236" s="41"/>
      <c r="N236" s="41">
        <v>1569</v>
      </c>
      <c r="O236" s="7">
        <f t="shared" si="55"/>
        <v>1569</v>
      </c>
      <c r="P236" s="41">
        <v>15262</v>
      </c>
      <c r="Q236" s="41"/>
      <c r="R236" s="41"/>
      <c r="S236" s="41">
        <v>0</v>
      </c>
      <c r="T236" s="7">
        <f t="shared" si="56"/>
        <v>15262</v>
      </c>
      <c r="U236" s="43">
        <v>0</v>
      </c>
      <c r="V236" s="9">
        <v>3175</v>
      </c>
      <c r="W236" s="7">
        <f t="shared" si="57"/>
        <v>3175</v>
      </c>
      <c r="X236" s="43"/>
      <c r="Y236" s="9"/>
      <c r="Z236" s="9"/>
      <c r="AA236" s="9"/>
      <c r="AB236" s="9">
        <v>26192</v>
      </c>
      <c r="AC236" s="9"/>
      <c r="AD236" s="41"/>
      <c r="AE236" s="9"/>
      <c r="AF236" s="9">
        <v>27282</v>
      </c>
      <c r="AG236" s="9"/>
      <c r="AH236" s="9">
        <v>0</v>
      </c>
      <c r="AI236" s="9"/>
      <c r="AJ236" s="7">
        <f t="shared" si="58"/>
        <v>53474</v>
      </c>
      <c r="AK236" s="43"/>
      <c r="AL236" s="7">
        <f t="shared" si="44"/>
        <v>0</v>
      </c>
      <c r="AM236" s="62"/>
      <c r="AN236" s="9"/>
      <c r="AO236" s="41"/>
      <c r="AP236" s="41"/>
      <c r="AQ236" s="9">
        <v>0</v>
      </c>
      <c r="AR236" s="9">
        <v>32971</v>
      </c>
      <c r="AS236" s="9">
        <v>0</v>
      </c>
      <c r="AT236" s="9">
        <v>0</v>
      </c>
      <c r="AU236" s="41"/>
      <c r="AV236" s="41"/>
      <c r="AW236" s="7">
        <f t="shared" si="45"/>
        <v>32971</v>
      </c>
      <c r="AX236" s="43"/>
      <c r="AY236" s="41"/>
      <c r="AZ236" s="41"/>
      <c r="BA236" s="41"/>
      <c r="BB236" s="41"/>
      <c r="BC236" s="41"/>
      <c r="BD236" s="41"/>
      <c r="BE236" s="7">
        <f t="shared" si="46"/>
        <v>0</v>
      </c>
      <c r="BF236" s="41">
        <v>350</v>
      </c>
      <c r="BG236" s="41">
        <v>884</v>
      </c>
      <c r="BH236" s="41">
        <v>1968</v>
      </c>
      <c r="BI236" s="41"/>
      <c r="BJ236" s="41"/>
      <c r="BK236" s="41"/>
      <c r="BL236" s="41"/>
      <c r="BM236" s="41"/>
      <c r="BN236" s="41">
        <v>13400</v>
      </c>
      <c r="BO236" s="41"/>
      <c r="BP236" s="9"/>
      <c r="BQ236" s="41"/>
      <c r="BR236" s="9"/>
      <c r="BS236" s="9">
        <v>0</v>
      </c>
      <c r="BT236" s="41"/>
      <c r="BU236" s="7">
        <f t="shared" si="47"/>
        <v>16602</v>
      </c>
      <c r="BV236" s="43"/>
      <c r="BW236" s="41">
        <v>570</v>
      </c>
      <c r="BX236" s="9">
        <v>0</v>
      </c>
      <c r="BY236" s="41"/>
      <c r="BZ236" s="9">
        <v>0</v>
      </c>
      <c r="CA236" s="41"/>
      <c r="CB236" s="7">
        <f t="shared" si="48"/>
        <v>570</v>
      </c>
      <c r="CC236" s="43"/>
      <c r="CD236" s="41"/>
      <c r="CE236" s="41"/>
      <c r="CF236" s="41"/>
      <c r="CG236" s="7">
        <f t="shared" si="49"/>
        <v>0</v>
      </c>
      <c r="CH236" s="62"/>
      <c r="CI236" s="9">
        <v>0</v>
      </c>
      <c r="CJ236" s="41"/>
      <c r="CK236" s="41"/>
      <c r="CL236" s="41">
        <v>21081</v>
      </c>
      <c r="CM236" s="41">
        <v>450</v>
      </c>
      <c r="CN236" s="9">
        <v>0</v>
      </c>
      <c r="CO236" s="7">
        <f t="shared" si="50"/>
        <v>21531</v>
      </c>
      <c r="CP236" s="62"/>
      <c r="CQ236" s="41"/>
      <c r="CR236" s="41">
        <v>0</v>
      </c>
      <c r="CS236" s="7">
        <f t="shared" si="51"/>
        <v>0</v>
      </c>
      <c r="CT236" s="43">
        <v>10403</v>
      </c>
      <c r="CU236" s="7">
        <f t="shared" si="52"/>
        <v>10403</v>
      </c>
      <c r="CV236" s="10">
        <f t="shared" si="53"/>
        <v>155557</v>
      </c>
      <c r="CW236" s="72"/>
      <c r="CX236" s="72"/>
    </row>
    <row r="237" spans="1:102" x14ac:dyDescent="0.25">
      <c r="A237" s="319"/>
      <c r="B237" s="2" t="s">
        <v>108</v>
      </c>
      <c r="C237" s="40"/>
      <c r="D237" s="41"/>
      <c r="E237" s="43"/>
      <c r="F237" s="41"/>
      <c r="G237" s="42"/>
      <c r="H237" s="7">
        <f t="shared" si="43"/>
        <v>0</v>
      </c>
      <c r="I237" s="43"/>
      <c r="J237" s="41"/>
      <c r="K237" s="41"/>
      <c r="L237" s="41"/>
      <c r="M237" s="41"/>
      <c r="N237" s="41">
        <v>1392</v>
      </c>
      <c r="O237" s="7">
        <f t="shared" si="55"/>
        <v>1392</v>
      </c>
      <c r="P237" s="41">
        <v>12990</v>
      </c>
      <c r="Q237" s="41"/>
      <c r="R237" s="41"/>
      <c r="S237" s="41">
        <v>0</v>
      </c>
      <c r="T237" s="7">
        <f t="shared" si="56"/>
        <v>12990</v>
      </c>
      <c r="U237" s="43">
        <v>0</v>
      </c>
      <c r="V237" s="9">
        <v>1286</v>
      </c>
      <c r="W237" s="7">
        <f t="shared" si="57"/>
        <v>1286</v>
      </c>
      <c r="X237" s="43"/>
      <c r="Y237" s="9"/>
      <c r="Z237" s="9"/>
      <c r="AA237" s="9"/>
      <c r="AB237" s="9">
        <v>18354</v>
      </c>
      <c r="AC237" s="9"/>
      <c r="AD237" s="41"/>
      <c r="AE237" s="9"/>
      <c r="AF237" s="9">
        <v>23596</v>
      </c>
      <c r="AG237" s="9"/>
      <c r="AH237" s="9">
        <v>0</v>
      </c>
      <c r="AI237" s="9"/>
      <c r="AJ237" s="7">
        <f t="shared" si="58"/>
        <v>41950</v>
      </c>
      <c r="AK237" s="43"/>
      <c r="AL237" s="7">
        <f t="shared" si="44"/>
        <v>0</v>
      </c>
      <c r="AM237" s="62"/>
      <c r="AN237" s="9"/>
      <c r="AO237" s="41"/>
      <c r="AP237" s="41"/>
      <c r="AQ237" s="9">
        <v>0</v>
      </c>
      <c r="AR237" s="9">
        <v>22866</v>
      </c>
      <c r="AS237" s="9">
        <v>0</v>
      </c>
      <c r="AT237" s="9">
        <v>0</v>
      </c>
      <c r="AU237" s="41"/>
      <c r="AV237" s="41"/>
      <c r="AW237" s="7">
        <f t="shared" si="45"/>
        <v>22866</v>
      </c>
      <c r="AX237" s="43"/>
      <c r="AY237" s="41"/>
      <c r="AZ237" s="41"/>
      <c r="BA237" s="41"/>
      <c r="BB237" s="41"/>
      <c r="BC237" s="41"/>
      <c r="BD237" s="41"/>
      <c r="BE237" s="7">
        <f t="shared" si="46"/>
        <v>0</v>
      </c>
      <c r="BF237" s="41">
        <v>1850</v>
      </c>
      <c r="BG237" s="41">
        <v>589</v>
      </c>
      <c r="BH237" s="41">
        <v>4436</v>
      </c>
      <c r="BI237" s="41"/>
      <c r="BJ237" s="41"/>
      <c r="BK237" s="41"/>
      <c r="BL237" s="41"/>
      <c r="BM237" s="41"/>
      <c r="BN237" s="41">
        <v>13700</v>
      </c>
      <c r="BO237" s="41"/>
      <c r="BP237" s="9"/>
      <c r="BQ237" s="41"/>
      <c r="BR237" s="9"/>
      <c r="BS237" s="9">
        <v>0</v>
      </c>
      <c r="BT237" s="41"/>
      <c r="BU237" s="7">
        <f t="shared" si="47"/>
        <v>20575</v>
      </c>
      <c r="BV237" s="43"/>
      <c r="BW237" s="41">
        <v>150</v>
      </c>
      <c r="BX237" s="9">
        <v>0</v>
      </c>
      <c r="BY237" s="41"/>
      <c r="BZ237" s="9">
        <v>0</v>
      </c>
      <c r="CA237" s="41"/>
      <c r="CB237" s="7">
        <f t="shared" si="48"/>
        <v>150</v>
      </c>
      <c r="CC237" s="43"/>
      <c r="CD237" s="41"/>
      <c r="CE237" s="41"/>
      <c r="CF237" s="41"/>
      <c r="CG237" s="7">
        <f t="shared" si="49"/>
        <v>0</v>
      </c>
      <c r="CH237" s="62"/>
      <c r="CI237" s="9">
        <v>0</v>
      </c>
      <c r="CJ237" s="41"/>
      <c r="CK237" s="41"/>
      <c r="CL237" s="41">
        <v>17683</v>
      </c>
      <c r="CM237" s="41">
        <v>180</v>
      </c>
      <c r="CN237" s="9">
        <v>0</v>
      </c>
      <c r="CO237" s="7">
        <f t="shared" si="50"/>
        <v>17863</v>
      </c>
      <c r="CP237" s="62"/>
      <c r="CQ237" s="41"/>
      <c r="CR237" s="41">
        <v>0</v>
      </c>
      <c r="CS237" s="7">
        <f t="shared" si="51"/>
        <v>0</v>
      </c>
      <c r="CT237" s="43">
        <v>9870</v>
      </c>
      <c r="CU237" s="7">
        <f t="shared" si="52"/>
        <v>9870</v>
      </c>
      <c r="CV237" s="10">
        <f t="shared" si="53"/>
        <v>128942</v>
      </c>
      <c r="CW237" s="72"/>
      <c r="CX237" s="72"/>
    </row>
    <row r="238" spans="1:102" x14ac:dyDescent="0.25">
      <c r="A238" s="319"/>
      <c r="B238" s="2" t="s">
        <v>109</v>
      </c>
      <c r="C238" s="40"/>
      <c r="D238" s="41"/>
      <c r="E238" s="43"/>
      <c r="F238" s="41"/>
      <c r="G238" s="42"/>
      <c r="H238" s="7">
        <f t="shared" si="43"/>
        <v>0</v>
      </c>
      <c r="I238" s="43"/>
      <c r="J238" s="41"/>
      <c r="K238" s="41"/>
      <c r="L238" s="41"/>
      <c r="M238" s="41"/>
      <c r="N238" s="41">
        <v>0</v>
      </c>
      <c r="O238" s="7">
        <f t="shared" si="55"/>
        <v>0</v>
      </c>
      <c r="P238" s="41">
        <v>14153</v>
      </c>
      <c r="Q238" s="41"/>
      <c r="R238" s="41"/>
      <c r="S238" s="41">
        <v>0</v>
      </c>
      <c r="T238" s="7">
        <f t="shared" si="56"/>
        <v>14153</v>
      </c>
      <c r="U238" s="43">
        <v>0</v>
      </c>
      <c r="V238" s="9">
        <v>2263</v>
      </c>
      <c r="W238" s="7">
        <f t="shared" si="57"/>
        <v>2263</v>
      </c>
      <c r="X238" s="43"/>
      <c r="Y238" s="9"/>
      <c r="Z238" s="9"/>
      <c r="AA238" s="9"/>
      <c r="AB238" s="9">
        <v>12366</v>
      </c>
      <c r="AC238" s="9"/>
      <c r="AD238" s="41"/>
      <c r="AE238" s="9"/>
      <c r="AF238" s="9">
        <v>35596</v>
      </c>
      <c r="AG238" s="9"/>
      <c r="AH238" s="9">
        <v>0</v>
      </c>
      <c r="AI238" s="9"/>
      <c r="AJ238" s="7">
        <f t="shared" si="58"/>
        <v>47962</v>
      </c>
      <c r="AK238" s="43"/>
      <c r="AL238" s="7">
        <f t="shared" si="44"/>
        <v>0</v>
      </c>
      <c r="AM238" s="62"/>
      <c r="AN238" s="9"/>
      <c r="AO238" s="41"/>
      <c r="AP238" s="41"/>
      <c r="AQ238" s="9">
        <v>0</v>
      </c>
      <c r="AR238" s="9">
        <v>21700</v>
      </c>
      <c r="AS238" s="9">
        <v>315</v>
      </c>
      <c r="AT238" s="9">
        <v>0</v>
      </c>
      <c r="AU238" s="41"/>
      <c r="AV238" s="41"/>
      <c r="AW238" s="7">
        <f t="shared" si="45"/>
        <v>22015</v>
      </c>
      <c r="AX238" s="43"/>
      <c r="AY238" s="41"/>
      <c r="AZ238" s="41"/>
      <c r="BA238" s="41"/>
      <c r="BB238" s="41"/>
      <c r="BC238" s="41"/>
      <c r="BD238" s="41"/>
      <c r="BE238" s="7">
        <f t="shared" si="46"/>
        <v>0</v>
      </c>
      <c r="BF238" s="41">
        <v>3050</v>
      </c>
      <c r="BG238" s="41">
        <v>884</v>
      </c>
      <c r="BH238" s="41">
        <v>4482</v>
      </c>
      <c r="BI238" s="41"/>
      <c r="BJ238" s="41"/>
      <c r="BK238" s="41"/>
      <c r="BL238" s="41"/>
      <c r="BM238" s="41"/>
      <c r="BN238" s="41">
        <v>18612</v>
      </c>
      <c r="BO238" s="41"/>
      <c r="BP238" s="9"/>
      <c r="BQ238" s="41"/>
      <c r="BR238" s="9"/>
      <c r="BS238" s="9">
        <v>0</v>
      </c>
      <c r="BT238" s="41"/>
      <c r="BU238" s="7">
        <f t="shared" si="47"/>
        <v>27028</v>
      </c>
      <c r="BV238" s="43"/>
      <c r="BW238" s="41">
        <v>7581</v>
      </c>
      <c r="BX238" s="9">
        <v>0</v>
      </c>
      <c r="BY238" s="41"/>
      <c r="BZ238" s="9">
        <v>0</v>
      </c>
      <c r="CA238" s="41"/>
      <c r="CB238" s="7">
        <f t="shared" si="48"/>
        <v>7581</v>
      </c>
      <c r="CC238" s="43"/>
      <c r="CD238" s="41"/>
      <c r="CE238" s="41"/>
      <c r="CF238" s="41"/>
      <c r="CG238" s="7">
        <f t="shared" si="49"/>
        <v>0</v>
      </c>
      <c r="CH238" s="62"/>
      <c r="CI238" s="9">
        <v>0</v>
      </c>
      <c r="CJ238" s="41"/>
      <c r="CK238" s="41"/>
      <c r="CL238" s="41">
        <v>0</v>
      </c>
      <c r="CM238" s="41">
        <v>480</v>
      </c>
      <c r="CN238" s="9">
        <v>0</v>
      </c>
      <c r="CO238" s="7">
        <f t="shared" si="50"/>
        <v>480</v>
      </c>
      <c r="CP238" s="62"/>
      <c r="CQ238" s="41"/>
      <c r="CR238" s="41">
        <v>0</v>
      </c>
      <c r="CS238" s="7">
        <f t="shared" si="51"/>
        <v>0</v>
      </c>
      <c r="CT238" s="43">
        <v>1230</v>
      </c>
      <c r="CU238" s="7">
        <f t="shared" si="52"/>
        <v>1230</v>
      </c>
      <c r="CV238" s="10">
        <f t="shared" si="53"/>
        <v>122712</v>
      </c>
      <c r="CW238" s="72"/>
      <c r="CX238" s="72"/>
    </row>
    <row r="239" spans="1:102" x14ac:dyDescent="0.25">
      <c r="A239" s="319"/>
      <c r="B239" s="2" t="s">
        <v>110</v>
      </c>
      <c r="C239" s="40"/>
      <c r="D239" s="41"/>
      <c r="E239" s="43"/>
      <c r="F239" s="41"/>
      <c r="G239" s="42"/>
      <c r="H239" s="7">
        <f t="shared" si="43"/>
        <v>0</v>
      </c>
      <c r="I239" s="43"/>
      <c r="J239" s="41"/>
      <c r="K239" s="41"/>
      <c r="L239" s="41"/>
      <c r="M239" s="41"/>
      <c r="N239" s="41">
        <v>0</v>
      </c>
      <c r="O239" s="7">
        <f t="shared" si="55"/>
        <v>0</v>
      </c>
      <c r="P239" s="41">
        <v>11162</v>
      </c>
      <c r="Q239" s="41"/>
      <c r="R239" s="41"/>
      <c r="S239" s="41">
        <v>0</v>
      </c>
      <c r="T239" s="7">
        <f t="shared" si="56"/>
        <v>11162</v>
      </c>
      <c r="U239" s="43">
        <v>1921</v>
      </c>
      <c r="V239" s="9">
        <v>0</v>
      </c>
      <c r="W239" s="7">
        <f t="shared" si="57"/>
        <v>1921</v>
      </c>
      <c r="X239" s="43"/>
      <c r="Y239" s="9"/>
      <c r="Z239" s="9"/>
      <c r="AA239" s="9"/>
      <c r="AB239" s="9">
        <v>7097</v>
      </c>
      <c r="AC239" s="9"/>
      <c r="AD239" s="41"/>
      <c r="AE239" s="9"/>
      <c r="AF239" s="9">
        <v>37403</v>
      </c>
      <c r="AG239" s="9"/>
      <c r="AH239" s="9">
        <v>0</v>
      </c>
      <c r="AI239" s="9"/>
      <c r="AJ239" s="7">
        <f t="shared" si="58"/>
        <v>44500</v>
      </c>
      <c r="AK239" s="43"/>
      <c r="AL239" s="7">
        <f t="shared" si="44"/>
        <v>0</v>
      </c>
      <c r="AM239" s="62"/>
      <c r="AN239" s="9"/>
      <c r="AO239" s="41"/>
      <c r="AP239" s="41"/>
      <c r="AQ239" s="9">
        <v>0</v>
      </c>
      <c r="AR239" s="9">
        <v>16500</v>
      </c>
      <c r="AS239" s="9">
        <v>0</v>
      </c>
      <c r="AT239" s="9">
        <v>165</v>
      </c>
      <c r="AU239" s="41"/>
      <c r="AV239" s="41"/>
      <c r="AW239" s="7">
        <f t="shared" si="45"/>
        <v>16665</v>
      </c>
      <c r="AX239" s="43"/>
      <c r="AY239" s="41"/>
      <c r="AZ239" s="41"/>
      <c r="BA239" s="41"/>
      <c r="BB239" s="41"/>
      <c r="BC239" s="41"/>
      <c r="BD239" s="41"/>
      <c r="BE239" s="7">
        <f t="shared" si="46"/>
        <v>0</v>
      </c>
      <c r="BF239" s="41">
        <v>650</v>
      </c>
      <c r="BG239" s="41">
        <v>295</v>
      </c>
      <c r="BH239" s="41">
        <v>1200</v>
      </c>
      <c r="BI239" s="41"/>
      <c r="BJ239" s="41"/>
      <c r="BK239" s="41"/>
      <c r="BL239" s="41"/>
      <c r="BM239" s="41"/>
      <c r="BN239" s="41">
        <v>13400</v>
      </c>
      <c r="BO239" s="41"/>
      <c r="BP239" s="9"/>
      <c r="BQ239" s="41"/>
      <c r="BR239" s="9"/>
      <c r="BS239" s="9">
        <v>0</v>
      </c>
      <c r="BT239" s="41"/>
      <c r="BU239" s="7">
        <f t="shared" si="47"/>
        <v>15545</v>
      </c>
      <c r="BV239" s="43"/>
      <c r="BW239" s="41">
        <v>2797</v>
      </c>
      <c r="BX239" s="9">
        <v>0</v>
      </c>
      <c r="BY239" s="41"/>
      <c r="BZ239" s="9">
        <v>0</v>
      </c>
      <c r="CA239" s="41"/>
      <c r="CB239" s="7">
        <f t="shared" si="48"/>
        <v>2797</v>
      </c>
      <c r="CC239" s="43"/>
      <c r="CD239" s="41"/>
      <c r="CE239" s="41"/>
      <c r="CF239" s="41"/>
      <c r="CG239" s="7">
        <f t="shared" si="49"/>
        <v>0</v>
      </c>
      <c r="CH239" s="62"/>
      <c r="CI239" s="9">
        <v>0</v>
      </c>
      <c r="CJ239" s="41"/>
      <c r="CK239" s="41"/>
      <c r="CL239" s="41">
        <v>0</v>
      </c>
      <c r="CM239" s="41">
        <v>144</v>
      </c>
      <c r="CN239" s="9">
        <v>0</v>
      </c>
      <c r="CO239" s="7">
        <f t="shared" si="50"/>
        <v>144</v>
      </c>
      <c r="CP239" s="62"/>
      <c r="CQ239" s="41"/>
      <c r="CR239" s="41">
        <v>0</v>
      </c>
      <c r="CS239" s="7">
        <f t="shared" si="51"/>
        <v>0</v>
      </c>
      <c r="CT239" s="43">
        <v>2607</v>
      </c>
      <c r="CU239" s="7">
        <f t="shared" si="52"/>
        <v>2607</v>
      </c>
      <c r="CV239" s="10">
        <f t="shared" si="53"/>
        <v>95341</v>
      </c>
      <c r="CW239" s="72"/>
      <c r="CX239" s="72"/>
    </row>
    <row r="240" spans="1:102" x14ac:dyDescent="0.25">
      <c r="A240" s="319"/>
      <c r="B240" s="2" t="s">
        <v>111</v>
      </c>
      <c r="C240" s="40"/>
      <c r="D240" s="41"/>
      <c r="E240" s="43"/>
      <c r="F240" s="41"/>
      <c r="G240" s="42"/>
      <c r="H240" s="7">
        <f t="shared" si="43"/>
        <v>0</v>
      </c>
      <c r="I240" s="43"/>
      <c r="J240" s="41"/>
      <c r="K240" s="41"/>
      <c r="L240" s="41"/>
      <c r="M240" s="41"/>
      <c r="N240" s="41">
        <v>517</v>
      </c>
      <c r="O240" s="7">
        <f t="shared" si="55"/>
        <v>517</v>
      </c>
      <c r="P240" s="41">
        <v>8167</v>
      </c>
      <c r="Q240" s="41"/>
      <c r="R240" s="41"/>
      <c r="S240" s="41">
        <v>0</v>
      </c>
      <c r="T240" s="7">
        <f t="shared" si="56"/>
        <v>8167</v>
      </c>
      <c r="U240" s="43">
        <v>0</v>
      </c>
      <c r="V240" s="9">
        <v>799</v>
      </c>
      <c r="W240" s="7">
        <f t="shared" si="57"/>
        <v>799</v>
      </c>
      <c r="X240" s="43"/>
      <c r="Y240" s="9"/>
      <c r="Z240" s="9"/>
      <c r="AA240" s="9"/>
      <c r="AB240" s="9">
        <v>6284</v>
      </c>
      <c r="AC240" s="9"/>
      <c r="AD240" s="41"/>
      <c r="AE240" s="9"/>
      <c r="AF240" s="9">
        <v>42396</v>
      </c>
      <c r="AG240" s="9"/>
      <c r="AH240" s="9">
        <v>0</v>
      </c>
      <c r="AI240" s="9"/>
      <c r="AJ240" s="7">
        <f t="shared" si="58"/>
        <v>48680</v>
      </c>
      <c r="AK240" s="43"/>
      <c r="AL240" s="7">
        <f t="shared" si="44"/>
        <v>0</v>
      </c>
      <c r="AM240" s="62"/>
      <c r="AN240" s="9"/>
      <c r="AO240" s="41"/>
      <c r="AP240" s="41"/>
      <c r="AQ240" s="9">
        <v>0</v>
      </c>
      <c r="AR240" s="9">
        <v>14850</v>
      </c>
      <c r="AS240" s="9">
        <v>585</v>
      </c>
      <c r="AT240" s="9">
        <v>165</v>
      </c>
      <c r="AU240" s="41"/>
      <c r="AV240" s="41"/>
      <c r="AW240" s="7">
        <f t="shared" si="45"/>
        <v>15600</v>
      </c>
      <c r="AX240" s="43"/>
      <c r="AY240" s="41"/>
      <c r="AZ240" s="41"/>
      <c r="BA240" s="41"/>
      <c r="BB240" s="41"/>
      <c r="BC240" s="41"/>
      <c r="BD240" s="41"/>
      <c r="BE240" s="7">
        <f t="shared" si="46"/>
        <v>0</v>
      </c>
      <c r="BF240" s="41">
        <v>900</v>
      </c>
      <c r="BG240" s="41">
        <v>737</v>
      </c>
      <c r="BH240" s="41">
        <v>1392</v>
      </c>
      <c r="BI240" s="41"/>
      <c r="BJ240" s="41"/>
      <c r="BK240" s="41"/>
      <c r="BL240" s="41"/>
      <c r="BM240" s="41"/>
      <c r="BN240" s="41">
        <v>14450</v>
      </c>
      <c r="BO240" s="41"/>
      <c r="BP240" s="9"/>
      <c r="BQ240" s="41"/>
      <c r="BR240" s="9"/>
      <c r="BS240" s="9">
        <v>0</v>
      </c>
      <c r="BT240" s="41"/>
      <c r="BU240" s="7">
        <f t="shared" si="47"/>
        <v>17479</v>
      </c>
      <c r="BV240" s="43"/>
      <c r="BW240" s="41">
        <v>5482</v>
      </c>
      <c r="BX240" s="9">
        <v>0</v>
      </c>
      <c r="BY240" s="41"/>
      <c r="BZ240" s="9">
        <v>0</v>
      </c>
      <c r="CA240" s="41"/>
      <c r="CB240" s="7">
        <f t="shared" si="48"/>
        <v>5482</v>
      </c>
      <c r="CC240" s="43"/>
      <c r="CD240" s="41"/>
      <c r="CE240" s="41"/>
      <c r="CF240" s="41"/>
      <c r="CG240" s="7">
        <f t="shared" si="49"/>
        <v>0</v>
      </c>
      <c r="CH240" s="62"/>
      <c r="CI240" s="9">
        <v>0</v>
      </c>
      <c r="CJ240" s="41"/>
      <c r="CK240" s="41"/>
      <c r="CL240" s="41">
        <v>10139</v>
      </c>
      <c r="CM240" s="41">
        <v>0</v>
      </c>
      <c r="CN240" s="9">
        <v>0</v>
      </c>
      <c r="CO240" s="7">
        <f t="shared" si="50"/>
        <v>10139</v>
      </c>
      <c r="CP240" s="62"/>
      <c r="CQ240" s="41"/>
      <c r="CR240" s="41">
        <v>90</v>
      </c>
      <c r="CS240" s="7">
        <f t="shared" si="51"/>
        <v>90</v>
      </c>
      <c r="CT240" s="43">
        <v>0</v>
      </c>
      <c r="CU240" s="7">
        <f t="shared" si="52"/>
        <v>0</v>
      </c>
      <c r="CV240" s="10">
        <f t="shared" si="53"/>
        <v>106953</v>
      </c>
      <c r="CW240" s="72"/>
      <c r="CX240" s="72"/>
    </row>
    <row r="241" spans="1:102" ht="15.75" thickBot="1" x14ac:dyDescent="0.3">
      <c r="A241" s="320"/>
      <c r="B241" s="3" t="s">
        <v>112</v>
      </c>
      <c r="C241" s="44"/>
      <c r="D241" s="45"/>
      <c r="E241" s="47"/>
      <c r="F241" s="45"/>
      <c r="G241" s="46"/>
      <c r="H241" s="11">
        <f t="shared" si="43"/>
        <v>0</v>
      </c>
      <c r="I241" s="47"/>
      <c r="J241" s="45"/>
      <c r="K241" s="45"/>
      <c r="L241" s="45"/>
      <c r="M241" s="45"/>
      <c r="N241" s="45">
        <v>0</v>
      </c>
      <c r="O241" s="11">
        <f t="shared" si="55"/>
        <v>0</v>
      </c>
      <c r="P241" s="45">
        <v>10147</v>
      </c>
      <c r="Q241" s="45"/>
      <c r="R241" s="45"/>
      <c r="S241" s="45">
        <v>0</v>
      </c>
      <c r="T241" s="11">
        <f t="shared" si="56"/>
        <v>10147</v>
      </c>
      <c r="U241" s="47">
        <v>0</v>
      </c>
      <c r="V241" s="13">
        <v>980</v>
      </c>
      <c r="W241" s="11">
        <f t="shared" si="57"/>
        <v>980</v>
      </c>
      <c r="X241" s="47"/>
      <c r="Y241" s="13"/>
      <c r="Z241" s="13"/>
      <c r="AA241" s="13"/>
      <c r="AB241" s="13">
        <v>5064</v>
      </c>
      <c r="AC241" s="13"/>
      <c r="AD241" s="45"/>
      <c r="AE241" s="13"/>
      <c r="AF241" s="13">
        <v>50087</v>
      </c>
      <c r="AG241" s="13"/>
      <c r="AH241" s="13">
        <v>2528</v>
      </c>
      <c r="AI241" s="13"/>
      <c r="AJ241" s="11">
        <f t="shared" si="58"/>
        <v>57679</v>
      </c>
      <c r="AK241" s="47"/>
      <c r="AL241" s="11">
        <f>+AK241</f>
        <v>0</v>
      </c>
      <c r="AM241" s="63"/>
      <c r="AN241" s="13"/>
      <c r="AO241" s="45"/>
      <c r="AP241" s="45"/>
      <c r="AQ241" s="13">
        <v>0</v>
      </c>
      <c r="AR241" s="13">
        <v>27100</v>
      </c>
      <c r="AS241" s="13">
        <v>0</v>
      </c>
      <c r="AT241" s="13">
        <v>60</v>
      </c>
      <c r="AU241" s="45"/>
      <c r="AV241" s="45"/>
      <c r="AW241" s="11">
        <f t="shared" si="45"/>
        <v>27160</v>
      </c>
      <c r="AX241" s="47"/>
      <c r="AY241" s="45"/>
      <c r="AZ241" s="45"/>
      <c r="BA241" s="45"/>
      <c r="BB241" s="45"/>
      <c r="BC241" s="45"/>
      <c r="BD241" s="45"/>
      <c r="BE241" s="11">
        <f t="shared" si="46"/>
        <v>0</v>
      </c>
      <c r="BF241" s="45">
        <v>2400</v>
      </c>
      <c r="BG241" s="45">
        <v>589</v>
      </c>
      <c r="BH241" s="45">
        <v>672</v>
      </c>
      <c r="BI241" s="45"/>
      <c r="BJ241" s="45"/>
      <c r="BK241" s="45"/>
      <c r="BL241" s="45"/>
      <c r="BM241" s="45"/>
      <c r="BN241" s="45">
        <v>20110</v>
      </c>
      <c r="BO241" s="45"/>
      <c r="BP241" s="13"/>
      <c r="BQ241" s="45"/>
      <c r="BR241" s="13"/>
      <c r="BS241" s="13">
        <v>0</v>
      </c>
      <c r="BT241" s="45"/>
      <c r="BU241" s="11">
        <f t="shared" si="47"/>
        <v>23771</v>
      </c>
      <c r="BV241" s="47"/>
      <c r="BW241" s="45">
        <v>6541</v>
      </c>
      <c r="BX241" s="13">
        <v>0</v>
      </c>
      <c r="BY241" s="45"/>
      <c r="BZ241" s="13">
        <v>0</v>
      </c>
      <c r="CA241" s="45"/>
      <c r="CB241" s="11">
        <f t="shared" si="48"/>
        <v>6541</v>
      </c>
      <c r="CC241" s="47"/>
      <c r="CD241" s="45"/>
      <c r="CE241" s="45"/>
      <c r="CF241" s="45"/>
      <c r="CG241" s="11">
        <f t="shared" si="49"/>
        <v>0</v>
      </c>
      <c r="CH241" s="63"/>
      <c r="CI241" s="13">
        <v>0</v>
      </c>
      <c r="CJ241" s="45"/>
      <c r="CK241" s="45"/>
      <c r="CL241" s="45">
        <v>0</v>
      </c>
      <c r="CM241" s="45">
        <v>0</v>
      </c>
      <c r="CN241" s="13">
        <v>0</v>
      </c>
      <c r="CO241" s="11">
        <f t="shared" si="50"/>
        <v>0</v>
      </c>
      <c r="CP241" s="63"/>
      <c r="CQ241" s="45"/>
      <c r="CR241" s="45">
        <v>5</v>
      </c>
      <c r="CS241" s="11">
        <f t="shared" si="51"/>
        <v>5</v>
      </c>
      <c r="CT241" s="47">
        <v>0</v>
      </c>
      <c r="CU241" s="11">
        <f t="shared" si="52"/>
        <v>0</v>
      </c>
      <c r="CV241" s="15">
        <f t="shared" si="53"/>
        <v>126283</v>
      </c>
      <c r="CW241" s="72"/>
      <c r="CX241" s="72"/>
    </row>
    <row r="242" spans="1:102" x14ac:dyDescent="0.25">
      <c r="A242" s="318">
        <v>2016</v>
      </c>
      <c r="B242" s="33" t="s">
        <v>101</v>
      </c>
      <c r="C242" s="34"/>
      <c r="D242" s="35"/>
      <c r="E242" s="52"/>
      <c r="F242" s="35"/>
      <c r="G242" s="36"/>
      <c r="H242" s="20">
        <f t="shared" si="43"/>
        <v>0</v>
      </c>
      <c r="I242" s="52"/>
      <c r="J242" s="35"/>
      <c r="K242" s="35"/>
      <c r="L242" s="35"/>
      <c r="M242" s="35"/>
      <c r="N242" s="35">
        <v>0</v>
      </c>
      <c r="O242" s="20">
        <f t="shared" si="55"/>
        <v>0</v>
      </c>
      <c r="P242" s="35">
        <v>8009</v>
      </c>
      <c r="Q242" s="35"/>
      <c r="R242" s="35"/>
      <c r="S242" s="35">
        <v>0</v>
      </c>
      <c r="T242" s="20">
        <f t="shared" si="56"/>
        <v>8009</v>
      </c>
      <c r="U242" s="52">
        <v>0</v>
      </c>
      <c r="V242" s="22">
        <v>0</v>
      </c>
      <c r="W242" s="20">
        <f t="shared" si="57"/>
        <v>0</v>
      </c>
      <c r="X242" s="52"/>
      <c r="Y242" s="22"/>
      <c r="Z242" s="22"/>
      <c r="AA242" s="22"/>
      <c r="AB242" s="22">
        <v>20986</v>
      </c>
      <c r="AC242" s="22"/>
      <c r="AD242" s="35"/>
      <c r="AE242" s="22"/>
      <c r="AF242" s="22">
        <v>29207</v>
      </c>
      <c r="AG242" s="22"/>
      <c r="AH242" s="22">
        <v>0</v>
      </c>
      <c r="AI242" s="22"/>
      <c r="AJ242" s="20">
        <f t="shared" si="58"/>
        <v>50193</v>
      </c>
      <c r="AK242" s="52"/>
      <c r="AL242" s="20">
        <f>+AK242</f>
        <v>0</v>
      </c>
      <c r="AM242" s="61"/>
      <c r="AN242" s="22"/>
      <c r="AO242" s="35"/>
      <c r="AP242" s="35"/>
      <c r="AQ242" s="22">
        <v>748</v>
      </c>
      <c r="AR242" s="22">
        <v>18900</v>
      </c>
      <c r="AS242" s="22">
        <v>0</v>
      </c>
      <c r="AT242" s="22">
        <v>321</v>
      </c>
      <c r="AU242" s="35"/>
      <c r="AV242" s="35"/>
      <c r="AW242" s="20">
        <f t="shared" si="45"/>
        <v>19969</v>
      </c>
      <c r="AX242" s="52"/>
      <c r="AY242" s="35"/>
      <c r="AZ242" s="35"/>
      <c r="BA242" s="35"/>
      <c r="BB242" s="35"/>
      <c r="BC242" s="35"/>
      <c r="BD242" s="35"/>
      <c r="BE242" s="20">
        <f t="shared" si="46"/>
        <v>0</v>
      </c>
      <c r="BF242" s="35">
        <v>1850</v>
      </c>
      <c r="BG242" s="35">
        <v>442</v>
      </c>
      <c r="BH242" s="35">
        <v>816</v>
      </c>
      <c r="BI242" s="35"/>
      <c r="BJ242" s="35"/>
      <c r="BK242" s="35"/>
      <c r="BL242" s="35"/>
      <c r="BM242" s="35"/>
      <c r="BN242" s="35">
        <v>14700</v>
      </c>
      <c r="BO242" s="35"/>
      <c r="BP242" s="22"/>
      <c r="BQ242" s="35"/>
      <c r="BR242" s="22"/>
      <c r="BS242" s="22">
        <v>0</v>
      </c>
      <c r="BT242" s="35"/>
      <c r="BU242" s="20">
        <f t="shared" si="47"/>
        <v>17808</v>
      </c>
      <c r="BV242" s="52"/>
      <c r="BW242" s="35">
        <v>3036</v>
      </c>
      <c r="BX242" s="22">
        <v>0</v>
      </c>
      <c r="BY242" s="35"/>
      <c r="BZ242" s="22">
        <v>1555</v>
      </c>
      <c r="CA242" s="35"/>
      <c r="CB242" s="20">
        <f t="shared" si="48"/>
        <v>4591</v>
      </c>
      <c r="CC242" s="52"/>
      <c r="CD242" s="35"/>
      <c r="CE242" s="35"/>
      <c r="CF242" s="35"/>
      <c r="CG242" s="20">
        <f t="shared" si="49"/>
        <v>0</v>
      </c>
      <c r="CH242" s="61"/>
      <c r="CI242" s="22">
        <v>0</v>
      </c>
      <c r="CJ242" s="35"/>
      <c r="CK242" s="35"/>
      <c r="CL242" s="35">
        <v>2217</v>
      </c>
      <c r="CM242" s="35">
        <v>402</v>
      </c>
      <c r="CN242" s="22">
        <v>0</v>
      </c>
      <c r="CO242" s="20">
        <f t="shared" ref="CO242:CO265" si="59">SUM(CH242:CN242)</f>
        <v>2619</v>
      </c>
      <c r="CP242" s="61"/>
      <c r="CQ242" s="35"/>
      <c r="CR242" s="35">
        <v>0</v>
      </c>
      <c r="CS242" s="20">
        <f t="shared" si="51"/>
        <v>0</v>
      </c>
      <c r="CT242" s="35">
        <v>0</v>
      </c>
      <c r="CU242" s="20">
        <f t="shared" si="52"/>
        <v>0</v>
      </c>
      <c r="CV242" s="23">
        <f t="shared" si="53"/>
        <v>103189</v>
      </c>
      <c r="CW242" s="72"/>
      <c r="CX242" s="72"/>
    </row>
    <row r="243" spans="1:102" x14ac:dyDescent="0.25">
      <c r="A243" s="319"/>
      <c r="B243" s="2" t="s">
        <v>102</v>
      </c>
      <c r="C243" s="40"/>
      <c r="D243" s="41"/>
      <c r="E243" s="43"/>
      <c r="F243" s="41"/>
      <c r="G243" s="42"/>
      <c r="H243" s="7">
        <f t="shared" ref="H243:H265" si="60">SUM(C243:G243)</f>
        <v>0</v>
      </c>
      <c r="I243" s="43"/>
      <c r="J243" s="41"/>
      <c r="K243" s="41"/>
      <c r="L243" s="41"/>
      <c r="M243" s="41"/>
      <c r="N243" s="41">
        <v>0</v>
      </c>
      <c r="O243" s="7">
        <f t="shared" ref="O243:O265" si="61">SUM(I243:N243)</f>
        <v>0</v>
      </c>
      <c r="P243" s="41">
        <v>5153</v>
      </c>
      <c r="Q243" s="41"/>
      <c r="R243" s="41"/>
      <c r="S243" s="41">
        <v>0</v>
      </c>
      <c r="T243" s="7">
        <f t="shared" ref="T243:T265" si="62">SUM(P243:S243)</f>
        <v>5153</v>
      </c>
      <c r="U243" s="43">
        <v>0</v>
      </c>
      <c r="V243" s="9">
        <v>0</v>
      </c>
      <c r="W243" s="7">
        <f t="shared" si="57"/>
        <v>0</v>
      </c>
      <c r="X243" s="43"/>
      <c r="Y243" s="9"/>
      <c r="Z243" s="9"/>
      <c r="AA243" s="9"/>
      <c r="AB243" s="9">
        <v>32299</v>
      </c>
      <c r="AC243" s="9"/>
      <c r="AD243" s="41"/>
      <c r="AE243" s="9"/>
      <c r="AF243" s="9">
        <v>3666</v>
      </c>
      <c r="AG243" s="9"/>
      <c r="AH243" s="9">
        <v>2998</v>
      </c>
      <c r="AI243" s="9"/>
      <c r="AJ243" s="7">
        <f t="shared" si="58"/>
        <v>38963</v>
      </c>
      <c r="AK243" s="43"/>
      <c r="AL243" s="7">
        <f t="shared" ref="AL243:AL273" si="63">+AK243</f>
        <v>0</v>
      </c>
      <c r="AM243" s="62"/>
      <c r="AN243" s="9"/>
      <c r="AO243" s="41"/>
      <c r="AP243" s="41"/>
      <c r="AQ243" s="9">
        <v>613</v>
      </c>
      <c r="AR243" s="9">
        <v>9700</v>
      </c>
      <c r="AS243" s="9">
        <v>0</v>
      </c>
      <c r="AT243" s="9">
        <v>120</v>
      </c>
      <c r="AU243" s="41"/>
      <c r="AV243" s="41"/>
      <c r="AW243" s="7">
        <f t="shared" si="45"/>
        <v>10433</v>
      </c>
      <c r="AX243" s="43"/>
      <c r="AY243" s="41"/>
      <c r="AZ243" s="41"/>
      <c r="BA243" s="41"/>
      <c r="BB243" s="41"/>
      <c r="BC243" s="41"/>
      <c r="BD243" s="41"/>
      <c r="BE243" s="7">
        <f t="shared" si="46"/>
        <v>0</v>
      </c>
      <c r="BF243" s="41">
        <v>1450</v>
      </c>
      <c r="BG243" s="41">
        <v>737</v>
      </c>
      <c r="BH243" s="41">
        <v>672</v>
      </c>
      <c r="BI243" s="41"/>
      <c r="BJ243" s="41"/>
      <c r="BK243" s="41"/>
      <c r="BL243" s="41"/>
      <c r="BM243" s="41"/>
      <c r="BN243" s="41">
        <v>7450</v>
      </c>
      <c r="BO243" s="41"/>
      <c r="BP243" s="9"/>
      <c r="BQ243" s="41"/>
      <c r="BR243" s="9"/>
      <c r="BS243" s="9">
        <v>0</v>
      </c>
      <c r="BT243" s="41"/>
      <c r="BU243" s="7">
        <f t="shared" si="47"/>
        <v>10309</v>
      </c>
      <c r="BV243" s="43"/>
      <c r="BW243" s="41">
        <v>3721</v>
      </c>
      <c r="BX243" s="9">
        <v>0</v>
      </c>
      <c r="BY243" s="41"/>
      <c r="BZ243" s="9">
        <v>872</v>
      </c>
      <c r="CA243" s="41"/>
      <c r="CB243" s="7">
        <f t="shared" si="48"/>
        <v>4593</v>
      </c>
      <c r="CC243" s="43"/>
      <c r="CD243" s="41"/>
      <c r="CE243" s="41"/>
      <c r="CF243" s="41"/>
      <c r="CG243" s="7">
        <f t="shared" si="49"/>
        <v>0</v>
      </c>
      <c r="CH243" s="62"/>
      <c r="CI243" s="9">
        <v>2778</v>
      </c>
      <c r="CJ243" s="41"/>
      <c r="CK243" s="41"/>
      <c r="CL243" s="41">
        <v>2659</v>
      </c>
      <c r="CM243" s="41">
        <v>115</v>
      </c>
      <c r="CN243" s="9">
        <v>0</v>
      </c>
      <c r="CO243" s="7">
        <f t="shared" si="59"/>
        <v>5552</v>
      </c>
      <c r="CP243" s="62"/>
      <c r="CQ243" s="41"/>
      <c r="CR243" s="41">
        <v>0</v>
      </c>
      <c r="CS243" s="7">
        <f t="shared" si="51"/>
        <v>0</v>
      </c>
      <c r="CT243" s="41">
        <v>0</v>
      </c>
      <c r="CU243" s="7">
        <f t="shared" ref="CU243:CU265" si="64">+CT243</f>
        <v>0</v>
      </c>
      <c r="CV243" s="10">
        <f t="shared" ref="CV243:CV265" si="65">+H243+O243+T243+W243+AJ243+AL243+AW243+BE243+BU243+CB243+CG243+CO243+CS243+CU243</f>
        <v>75003</v>
      </c>
      <c r="CW243" s="72"/>
      <c r="CX243" s="72"/>
    </row>
    <row r="244" spans="1:102" x14ac:dyDescent="0.25">
      <c r="A244" s="319"/>
      <c r="B244" s="2" t="s">
        <v>103</v>
      </c>
      <c r="C244" s="40"/>
      <c r="D244" s="41"/>
      <c r="E244" s="43"/>
      <c r="F244" s="41"/>
      <c r="G244" s="42"/>
      <c r="H244" s="7">
        <f t="shared" si="60"/>
        <v>0</v>
      </c>
      <c r="I244" s="43"/>
      <c r="J244" s="41"/>
      <c r="K244" s="41"/>
      <c r="L244" s="41"/>
      <c r="M244" s="41"/>
      <c r="N244" s="41">
        <v>0</v>
      </c>
      <c r="O244" s="7">
        <f t="shared" si="61"/>
        <v>0</v>
      </c>
      <c r="P244" s="41">
        <v>12512</v>
      </c>
      <c r="Q244" s="41"/>
      <c r="R244" s="41"/>
      <c r="S244" s="41">
        <v>0</v>
      </c>
      <c r="T244" s="7">
        <f t="shared" si="62"/>
        <v>12512</v>
      </c>
      <c r="U244" s="43">
        <v>0</v>
      </c>
      <c r="V244" s="9">
        <v>0</v>
      </c>
      <c r="W244" s="7">
        <f t="shared" ref="W244:W265" si="66">SUM(U244:V244)</f>
        <v>0</v>
      </c>
      <c r="X244" s="43"/>
      <c r="Y244" s="9"/>
      <c r="Z244" s="9"/>
      <c r="AA244" s="9"/>
      <c r="AB244" s="9">
        <v>46047</v>
      </c>
      <c r="AC244" s="9"/>
      <c r="AD244" s="41"/>
      <c r="AE244" s="9"/>
      <c r="AF244" s="9">
        <v>908</v>
      </c>
      <c r="AG244" s="9"/>
      <c r="AH244" s="9">
        <v>8017</v>
      </c>
      <c r="AI244" s="9"/>
      <c r="AJ244" s="7">
        <f t="shared" si="58"/>
        <v>54972</v>
      </c>
      <c r="AK244" s="43"/>
      <c r="AL244" s="7">
        <f t="shared" si="63"/>
        <v>0</v>
      </c>
      <c r="AM244" s="62"/>
      <c r="AN244" s="9"/>
      <c r="AO244" s="41"/>
      <c r="AP244" s="41"/>
      <c r="AQ244" s="9">
        <v>250</v>
      </c>
      <c r="AR244" s="9">
        <v>23550</v>
      </c>
      <c r="AS244" s="9">
        <v>0</v>
      </c>
      <c r="AT244" s="9">
        <v>560</v>
      </c>
      <c r="AU244" s="41"/>
      <c r="AV244" s="41"/>
      <c r="AW244" s="7">
        <f t="shared" si="45"/>
        <v>24360</v>
      </c>
      <c r="AX244" s="43"/>
      <c r="AY244" s="41"/>
      <c r="AZ244" s="41"/>
      <c r="BA244" s="41"/>
      <c r="BB244" s="41"/>
      <c r="BC244" s="41"/>
      <c r="BD244" s="41"/>
      <c r="BE244" s="7">
        <f t="shared" si="46"/>
        <v>0</v>
      </c>
      <c r="BF244" s="41">
        <v>2700</v>
      </c>
      <c r="BG244" s="41">
        <v>147</v>
      </c>
      <c r="BH244" s="41">
        <v>480</v>
      </c>
      <c r="BI244" s="41"/>
      <c r="BJ244" s="41"/>
      <c r="BK244" s="41"/>
      <c r="BL244" s="41"/>
      <c r="BM244" s="41"/>
      <c r="BN244" s="41">
        <v>7762</v>
      </c>
      <c r="BO244" s="41"/>
      <c r="BP244" s="9"/>
      <c r="BQ244" s="41"/>
      <c r="BR244" s="9"/>
      <c r="BS244" s="9">
        <v>0</v>
      </c>
      <c r="BT244" s="41"/>
      <c r="BU244" s="7">
        <f t="shared" si="47"/>
        <v>11089</v>
      </c>
      <c r="BV244" s="43"/>
      <c r="BW244" s="41">
        <v>2298</v>
      </c>
      <c r="BX244" s="9">
        <v>0</v>
      </c>
      <c r="BY244" s="41"/>
      <c r="BZ244" s="9">
        <v>580</v>
      </c>
      <c r="CA244" s="41"/>
      <c r="CB244" s="7">
        <f t="shared" si="48"/>
        <v>2878</v>
      </c>
      <c r="CC244" s="43"/>
      <c r="CD244" s="41"/>
      <c r="CE244" s="41"/>
      <c r="CF244" s="41"/>
      <c r="CG244" s="7">
        <f t="shared" si="49"/>
        <v>0</v>
      </c>
      <c r="CH244" s="62"/>
      <c r="CI244" s="9">
        <v>0</v>
      </c>
      <c r="CJ244" s="41"/>
      <c r="CK244" s="41"/>
      <c r="CL244" s="41">
        <v>0</v>
      </c>
      <c r="CM244" s="41">
        <v>230</v>
      </c>
      <c r="CN244" s="9">
        <v>0</v>
      </c>
      <c r="CO244" s="7">
        <f t="shared" si="59"/>
        <v>230</v>
      </c>
      <c r="CP244" s="62"/>
      <c r="CQ244" s="41"/>
      <c r="CR244" s="41">
        <v>0</v>
      </c>
      <c r="CS244" s="7">
        <f t="shared" si="51"/>
        <v>0</v>
      </c>
      <c r="CT244" s="41">
        <v>0</v>
      </c>
      <c r="CU244" s="7">
        <f t="shared" si="64"/>
        <v>0</v>
      </c>
      <c r="CV244" s="10">
        <f t="shared" si="65"/>
        <v>106041</v>
      </c>
      <c r="CW244" s="72"/>
      <c r="CX244" s="72"/>
    </row>
    <row r="245" spans="1:102" x14ac:dyDescent="0.25">
      <c r="A245" s="319"/>
      <c r="B245" s="2" t="s">
        <v>104</v>
      </c>
      <c r="C245" s="40"/>
      <c r="D245" s="41"/>
      <c r="E245" s="43"/>
      <c r="F245" s="41"/>
      <c r="G245" s="42"/>
      <c r="H245" s="7">
        <f t="shared" si="60"/>
        <v>0</v>
      </c>
      <c r="I245" s="43"/>
      <c r="J245" s="41"/>
      <c r="K245" s="41"/>
      <c r="L245" s="41"/>
      <c r="M245" s="41"/>
      <c r="N245" s="41">
        <v>0</v>
      </c>
      <c r="O245" s="7">
        <f t="shared" si="61"/>
        <v>0</v>
      </c>
      <c r="P245" s="41">
        <v>13647</v>
      </c>
      <c r="Q245" s="41"/>
      <c r="R245" s="41"/>
      <c r="S245" s="41">
        <v>0</v>
      </c>
      <c r="T245" s="7">
        <f t="shared" si="62"/>
        <v>13647</v>
      </c>
      <c r="U245" s="43">
        <v>0</v>
      </c>
      <c r="V245" s="9">
        <v>0</v>
      </c>
      <c r="W245" s="7">
        <f t="shared" si="66"/>
        <v>0</v>
      </c>
      <c r="X245" s="43"/>
      <c r="Y245" s="9"/>
      <c r="Z245" s="9"/>
      <c r="AA245" s="9"/>
      <c r="AB245" s="9">
        <v>11084</v>
      </c>
      <c r="AC245" s="9"/>
      <c r="AD245" s="41"/>
      <c r="AE245" s="9"/>
      <c r="AF245" s="9">
        <v>9138</v>
      </c>
      <c r="AG245" s="9"/>
      <c r="AH245" s="9">
        <v>0</v>
      </c>
      <c r="AI245" s="9"/>
      <c r="AJ245" s="7">
        <f t="shared" si="58"/>
        <v>20222</v>
      </c>
      <c r="AK245" s="43"/>
      <c r="AL245" s="7">
        <f t="shared" si="63"/>
        <v>0</v>
      </c>
      <c r="AM245" s="62"/>
      <c r="AN245" s="9"/>
      <c r="AO245" s="41"/>
      <c r="AP245" s="41"/>
      <c r="AQ245" s="9">
        <v>0</v>
      </c>
      <c r="AR245" s="9">
        <v>15650</v>
      </c>
      <c r="AS245" s="9">
        <v>765</v>
      </c>
      <c r="AT245" s="9">
        <v>1294</v>
      </c>
      <c r="AU245" s="41"/>
      <c r="AV245" s="41"/>
      <c r="AW245" s="7">
        <f t="shared" si="45"/>
        <v>17709</v>
      </c>
      <c r="AX245" s="43"/>
      <c r="AY245" s="41"/>
      <c r="AZ245" s="41"/>
      <c r="BA245" s="41"/>
      <c r="BB245" s="41"/>
      <c r="BC245" s="41"/>
      <c r="BD245" s="41"/>
      <c r="BE245" s="7">
        <f t="shared" si="46"/>
        <v>0</v>
      </c>
      <c r="BF245" s="41">
        <v>3400</v>
      </c>
      <c r="BG245" s="41">
        <v>442</v>
      </c>
      <c r="BH245" s="41">
        <v>480</v>
      </c>
      <c r="BI245" s="41"/>
      <c r="BJ245" s="41"/>
      <c r="BK245" s="41"/>
      <c r="BL245" s="41"/>
      <c r="BM245" s="41"/>
      <c r="BN245" s="41">
        <v>4850</v>
      </c>
      <c r="BO245" s="41"/>
      <c r="BP245" s="9"/>
      <c r="BQ245" s="41"/>
      <c r="BR245" s="9"/>
      <c r="BS245" s="9">
        <v>0</v>
      </c>
      <c r="BT245" s="41"/>
      <c r="BU245" s="7">
        <f t="shared" si="47"/>
        <v>9172</v>
      </c>
      <c r="BV245" s="43"/>
      <c r="BW245" s="41">
        <v>2178</v>
      </c>
      <c r="BX245" s="9">
        <v>0</v>
      </c>
      <c r="BY245" s="41"/>
      <c r="BZ245" s="9">
        <v>1466</v>
      </c>
      <c r="CA245" s="41"/>
      <c r="CB245" s="7">
        <f t="shared" si="48"/>
        <v>3644</v>
      </c>
      <c r="CC245" s="43"/>
      <c r="CD245" s="41"/>
      <c r="CE245" s="41"/>
      <c r="CF245" s="41"/>
      <c r="CG245" s="7">
        <f t="shared" si="49"/>
        <v>0</v>
      </c>
      <c r="CH245" s="62"/>
      <c r="CI245" s="9">
        <v>5134</v>
      </c>
      <c r="CJ245" s="41"/>
      <c r="CK245" s="41"/>
      <c r="CL245" s="41">
        <v>0</v>
      </c>
      <c r="CM245" s="41">
        <v>459</v>
      </c>
      <c r="CN245" s="9">
        <v>120</v>
      </c>
      <c r="CO245" s="7">
        <f t="shared" si="59"/>
        <v>5713</v>
      </c>
      <c r="CP245" s="62"/>
      <c r="CQ245" s="41"/>
      <c r="CR245" s="41">
        <v>0</v>
      </c>
      <c r="CS245" s="7">
        <f t="shared" si="51"/>
        <v>0</v>
      </c>
      <c r="CT245" s="41">
        <v>968</v>
      </c>
      <c r="CU245" s="7">
        <f t="shared" si="64"/>
        <v>968</v>
      </c>
      <c r="CV245" s="10">
        <f t="shared" si="65"/>
        <v>71075</v>
      </c>
      <c r="CW245" s="72"/>
      <c r="CX245" s="72"/>
    </row>
    <row r="246" spans="1:102" x14ac:dyDescent="0.25">
      <c r="A246" s="319"/>
      <c r="B246" s="2" t="s">
        <v>105</v>
      </c>
      <c r="C246" s="40"/>
      <c r="D246" s="41"/>
      <c r="E246" s="43"/>
      <c r="F246" s="41"/>
      <c r="G246" s="42"/>
      <c r="H246" s="7">
        <f t="shared" si="60"/>
        <v>0</v>
      </c>
      <c r="I246" s="43"/>
      <c r="J246" s="41"/>
      <c r="K246" s="41"/>
      <c r="L246" s="41"/>
      <c r="M246" s="41"/>
      <c r="N246" s="41">
        <v>0</v>
      </c>
      <c r="O246" s="7">
        <f t="shared" si="61"/>
        <v>0</v>
      </c>
      <c r="P246" s="41">
        <v>10516</v>
      </c>
      <c r="Q246" s="41"/>
      <c r="R246" s="41"/>
      <c r="S246" s="41">
        <v>0</v>
      </c>
      <c r="T246" s="7">
        <f t="shared" si="62"/>
        <v>10516</v>
      </c>
      <c r="U246" s="43">
        <v>0</v>
      </c>
      <c r="V246" s="9">
        <v>0</v>
      </c>
      <c r="W246" s="7">
        <f t="shared" si="66"/>
        <v>0</v>
      </c>
      <c r="X246" s="43"/>
      <c r="Y246" s="9"/>
      <c r="Z246" s="9"/>
      <c r="AA246" s="9"/>
      <c r="AB246" s="9">
        <v>23086</v>
      </c>
      <c r="AC246" s="9"/>
      <c r="AD246" s="41"/>
      <c r="AE246" s="9"/>
      <c r="AF246" s="9">
        <v>30850</v>
      </c>
      <c r="AG246" s="9"/>
      <c r="AH246" s="9">
        <v>0</v>
      </c>
      <c r="AI246" s="9"/>
      <c r="AJ246" s="7">
        <f t="shared" si="58"/>
        <v>53936</v>
      </c>
      <c r="AK246" s="43"/>
      <c r="AL246" s="7">
        <f t="shared" si="63"/>
        <v>0</v>
      </c>
      <c r="AM246" s="62"/>
      <c r="AN246" s="9"/>
      <c r="AO246" s="41"/>
      <c r="AP246" s="41"/>
      <c r="AQ246" s="9">
        <v>1773</v>
      </c>
      <c r="AR246" s="9">
        <v>12200</v>
      </c>
      <c r="AS246" s="9">
        <v>0</v>
      </c>
      <c r="AT246" s="9">
        <v>708</v>
      </c>
      <c r="AU246" s="41"/>
      <c r="AV246" s="41"/>
      <c r="AW246" s="7">
        <f t="shared" si="45"/>
        <v>14681</v>
      </c>
      <c r="AX246" s="43"/>
      <c r="AY246" s="41"/>
      <c r="AZ246" s="41"/>
      <c r="BA246" s="41"/>
      <c r="BB246" s="41"/>
      <c r="BC246" s="41"/>
      <c r="BD246" s="41"/>
      <c r="BE246" s="7">
        <f t="shared" si="46"/>
        <v>0</v>
      </c>
      <c r="BF246" s="41">
        <v>1400</v>
      </c>
      <c r="BG246" s="41">
        <v>442</v>
      </c>
      <c r="BH246" s="41">
        <v>768</v>
      </c>
      <c r="BI246" s="41"/>
      <c r="BJ246" s="41"/>
      <c r="BK246" s="41"/>
      <c r="BL246" s="41"/>
      <c r="BM246" s="41"/>
      <c r="BN246" s="41">
        <v>3300</v>
      </c>
      <c r="BO246" s="41"/>
      <c r="BP246" s="9"/>
      <c r="BQ246" s="41"/>
      <c r="BR246" s="9"/>
      <c r="BS246" s="9">
        <v>0</v>
      </c>
      <c r="BT246" s="41"/>
      <c r="BU246" s="7">
        <f t="shared" si="47"/>
        <v>5910</v>
      </c>
      <c r="BV246" s="43"/>
      <c r="BW246" s="41">
        <v>3652</v>
      </c>
      <c r="BX246" s="9">
        <v>0</v>
      </c>
      <c r="BY246" s="41"/>
      <c r="BZ246" s="9">
        <v>2795</v>
      </c>
      <c r="CA246" s="41"/>
      <c r="CB246" s="7">
        <f t="shared" si="48"/>
        <v>6447</v>
      </c>
      <c r="CC246" s="43"/>
      <c r="CD246" s="41"/>
      <c r="CE246" s="41"/>
      <c r="CF246" s="41"/>
      <c r="CG246" s="7">
        <f t="shared" si="49"/>
        <v>0</v>
      </c>
      <c r="CH246" s="62"/>
      <c r="CI246" s="9">
        <v>1624</v>
      </c>
      <c r="CJ246" s="41"/>
      <c r="CK246" s="41"/>
      <c r="CL246" s="41">
        <v>12130</v>
      </c>
      <c r="CM246" s="41">
        <v>114</v>
      </c>
      <c r="CN246" s="9">
        <v>0</v>
      </c>
      <c r="CO246" s="7">
        <f t="shared" si="59"/>
        <v>13868</v>
      </c>
      <c r="CP246" s="62"/>
      <c r="CQ246" s="41"/>
      <c r="CR246" s="41">
        <v>0</v>
      </c>
      <c r="CS246" s="7">
        <f t="shared" si="51"/>
        <v>0</v>
      </c>
      <c r="CT246" s="41">
        <v>154</v>
      </c>
      <c r="CU246" s="7">
        <f t="shared" si="64"/>
        <v>154</v>
      </c>
      <c r="CV246" s="10">
        <f t="shared" si="65"/>
        <v>105512</v>
      </c>
      <c r="CW246" s="72"/>
      <c r="CX246" s="72"/>
    </row>
    <row r="247" spans="1:102" x14ac:dyDescent="0.25">
      <c r="A247" s="319"/>
      <c r="B247" s="2" t="s">
        <v>106</v>
      </c>
      <c r="C247" s="40"/>
      <c r="D247" s="41"/>
      <c r="E247" s="43"/>
      <c r="F247" s="41"/>
      <c r="G247" s="42"/>
      <c r="H247" s="7">
        <f t="shared" si="60"/>
        <v>0</v>
      </c>
      <c r="I247" s="43"/>
      <c r="J247" s="41"/>
      <c r="K247" s="41"/>
      <c r="L247" s="41"/>
      <c r="M247" s="41"/>
      <c r="N247" s="41">
        <v>0</v>
      </c>
      <c r="O247" s="7">
        <f t="shared" si="61"/>
        <v>0</v>
      </c>
      <c r="P247" s="41">
        <v>10430</v>
      </c>
      <c r="Q247" s="41"/>
      <c r="R247" s="41"/>
      <c r="S247" s="41">
        <v>0</v>
      </c>
      <c r="T247" s="7">
        <f t="shared" si="62"/>
        <v>10430</v>
      </c>
      <c r="U247" s="43">
        <v>0</v>
      </c>
      <c r="V247" s="9">
        <v>0</v>
      </c>
      <c r="W247" s="7">
        <f t="shared" si="66"/>
        <v>0</v>
      </c>
      <c r="X247" s="43"/>
      <c r="Y247" s="9"/>
      <c r="Z247" s="9"/>
      <c r="AA247" s="9"/>
      <c r="AB247" s="9">
        <v>2050</v>
      </c>
      <c r="AC247" s="9"/>
      <c r="AD247" s="41"/>
      <c r="AE247" s="9"/>
      <c r="AF247" s="9">
        <v>45546</v>
      </c>
      <c r="AG247" s="9"/>
      <c r="AH247" s="9">
        <v>0</v>
      </c>
      <c r="AI247" s="9"/>
      <c r="AJ247" s="7">
        <f t="shared" si="58"/>
        <v>47596</v>
      </c>
      <c r="AK247" s="43"/>
      <c r="AL247" s="7">
        <f t="shared" si="63"/>
        <v>0</v>
      </c>
      <c r="AM247" s="62"/>
      <c r="AN247" s="9"/>
      <c r="AO247" s="41"/>
      <c r="AP247" s="41"/>
      <c r="AQ247" s="9">
        <v>1608</v>
      </c>
      <c r="AR247" s="9">
        <v>19900</v>
      </c>
      <c r="AS247" s="9">
        <v>0</v>
      </c>
      <c r="AT247" s="9">
        <v>528</v>
      </c>
      <c r="AU247" s="41"/>
      <c r="AV247" s="41"/>
      <c r="AW247" s="7">
        <f t="shared" si="45"/>
        <v>22036</v>
      </c>
      <c r="AX247" s="43"/>
      <c r="AY247" s="41"/>
      <c r="AZ247" s="41"/>
      <c r="BA247" s="41"/>
      <c r="BB247" s="41"/>
      <c r="BC247" s="41"/>
      <c r="BD247" s="41"/>
      <c r="BE247" s="7">
        <f t="shared" si="46"/>
        <v>0</v>
      </c>
      <c r="BF247" s="41">
        <v>2650</v>
      </c>
      <c r="BG247" s="41">
        <v>442</v>
      </c>
      <c r="BH247" s="41">
        <v>384</v>
      </c>
      <c r="BI247" s="41"/>
      <c r="BJ247" s="41"/>
      <c r="BK247" s="41"/>
      <c r="BL247" s="41"/>
      <c r="BM247" s="41"/>
      <c r="BN247" s="41">
        <v>9800</v>
      </c>
      <c r="BO247" s="41"/>
      <c r="BP247" s="9"/>
      <c r="BQ247" s="41"/>
      <c r="BR247" s="9"/>
      <c r="BS247" s="9">
        <v>0</v>
      </c>
      <c r="BT247" s="41"/>
      <c r="BU247" s="7">
        <f t="shared" si="47"/>
        <v>13276</v>
      </c>
      <c r="BV247" s="43"/>
      <c r="BW247" s="41">
        <v>3917</v>
      </c>
      <c r="BX247" s="9">
        <v>0</v>
      </c>
      <c r="BY247" s="41"/>
      <c r="BZ247" s="9">
        <v>1919</v>
      </c>
      <c r="CA247" s="41"/>
      <c r="CB247" s="7">
        <f t="shared" si="48"/>
        <v>5836</v>
      </c>
      <c r="CC247" s="43"/>
      <c r="CD247" s="41"/>
      <c r="CE247" s="41"/>
      <c r="CF247" s="41"/>
      <c r="CG247" s="7">
        <f t="shared" si="49"/>
        <v>0</v>
      </c>
      <c r="CH247" s="62"/>
      <c r="CI247" s="9">
        <v>0</v>
      </c>
      <c r="CJ247" s="41"/>
      <c r="CK247" s="41"/>
      <c r="CL247" s="41">
        <v>24117</v>
      </c>
      <c r="CM247" s="41">
        <v>114</v>
      </c>
      <c r="CN247" s="9">
        <v>0</v>
      </c>
      <c r="CO247" s="7">
        <f t="shared" si="59"/>
        <v>24231</v>
      </c>
      <c r="CP247" s="62"/>
      <c r="CQ247" s="41"/>
      <c r="CR247" s="41">
        <v>0</v>
      </c>
      <c r="CS247" s="7">
        <f t="shared" si="51"/>
        <v>0</v>
      </c>
      <c r="CT247" s="41">
        <v>79</v>
      </c>
      <c r="CU247" s="7">
        <f t="shared" si="64"/>
        <v>79</v>
      </c>
      <c r="CV247" s="10">
        <f t="shared" si="65"/>
        <v>123484</v>
      </c>
      <c r="CW247" s="72"/>
      <c r="CX247" s="72"/>
    </row>
    <row r="248" spans="1:102" x14ac:dyDescent="0.25">
      <c r="A248" s="319"/>
      <c r="B248" s="2" t="s">
        <v>107</v>
      </c>
      <c r="C248" s="40"/>
      <c r="D248" s="41"/>
      <c r="E248" s="43"/>
      <c r="F248" s="41"/>
      <c r="G248" s="42"/>
      <c r="H248" s="7">
        <f t="shared" si="60"/>
        <v>0</v>
      </c>
      <c r="I248" s="43"/>
      <c r="J248" s="41"/>
      <c r="K248" s="41"/>
      <c r="L248" s="41"/>
      <c r="M248" s="41"/>
      <c r="N248" s="41">
        <v>0</v>
      </c>
      <c r="O248" s="7">
        <f t="shared" si="61"/>
        <v>0</v>
      </c>
      <c r="P248" s="41">
        <v>19117</v>
      </c>
      <c r="Q248" s="41"/>
      <c r="R248" s="41"/>
      <c r="S248" s="41">
        <v>0</v>
      </c>
      <c r="T248" s="7">
        <f t="shared" si="62"/>
        <v>19117</v>
      </c>
      <c r="U248" s="43">
        <v>0</v>
      </c>
      <c r="V248" s="9">
        <v>0</v>
      </c>
      <c r="W248" s="7">
        <f t="shared" si="66"/>
        <v>0</v>
      </c>
      <c r="X248" s="43"/>
      <c r="Y248" s="9"/>
      <c r="Z248" s="9"/>
      <c r="AA248" s="9"/>
      <c r="AB248" s="9">
        <v>17981</v>
      </c>
      <c r="AC248" s="9"/>
      <c r="AD248" s="41"/>
      <c r="AE248" s="9"/>
      <c r="AF248" s="9">
        <v>28557</v>
      </c>
      <c r="AG248" s="9"/>
      <c r="AH248" s="9">
        <v>0</v>
      </c>
      <c r="AI248" s="9"/>
      <c r="AJ248" s="7">
        <f t="shared" si="58"/>
        <v>46538</v>
      </c>
      <c r="AK248" s="43"/>
      <c r="AL248" s="7">
        <f t="shared" si="63"/>
        <v>0</v>
      </c>
      <c r="AM248" s="62"/>
      <c r="AN248" s="9"/>
      <c r="AO248" s="41"/>
      <c r="AP248" s="41"/>
      <c r="AQ248" s="9">
        <v>1311</v>
      </c>
      <c r="AR248" s="9">
        <v>20550</v>
      </c>
      <c r="AS248" s="9">
        <v>0</v>
      </c>
      <c r="AT248" s="9">
        <v>741</v>
      </c>
      <c r="AU248" s="41"/>
      <c r="AV248" s="41"/>
      <c r="AW248" s="7">
        <f t="shared" si="45"/>
        <v>22602</v>
      </c>
      <c r="AX248" s="43"/>
      <c r="AY248" s="41"/>
      <c r="AZ248" s="41"/>
      <c r="BA248" s="41"/>
      <c r="BB248" s="41"/>
      <c r="BC248" s="41"/>
      <c r="BD248" s="41"/>
      <c r="BE248" s="7">
        <f t="shared" si="46"/>
        <v>0</v>
      </c>
      <c r="BF248" s="41">
        <v>3100</v>
      </c>
      <c r="BG248" s="41">
        <v>442</v>
      </c>
      <c r="BH248" s="41">
        <v>960</v>
      </c>
      <c r="BI248" s="41"/>
      <c r="BJ248" s="41"/>
      <c r="BK248" s="41"/>
      <c r="BL248" s="41"/>
      <c r="BM248" s="41"/>
      <c r="BN248" s="41">
        <v>10450</v>
      </c>
      <c r="BO248" s="41"/>
      <c r="BP248" s="9"/>
      <c r="BQ248" s="41"/>
      <c r="BR248" s="9"/>
      <c r="BS248" s="9">
        <v>0</v>
      </c>
      <c r="BT248" s="41"/>
      <c r="BU248" s="7">
        <f t="shared" si="47"/>
        <v>14952</v>
      </c>
      <c r="BV248" s="43"/>
      <c r="BW248" s="41">
        <v>3570</v>
      </c>
      <c r="BX248" s="9">
        <v>0</v>
      </c>
      <c r="BY248" s="41"/>
      <c r="BZ248" s="9">
        <v>2294</v>
      </c>
      <c r="CA248" s="41"/>
      <c r="CB248" s="7">
        <f t="shared" si="48"/>
        <v>5864</v>
      </c>
      <c r="CC248" s="43"/>
      <c r="CD248" s="41"/>
      <c r="CE248" s="41"/>
      <c r="CF248" s="41"/>
      <c r="CG248" s="7">
        <f t="shared" si="49"/>
        <v>0</v>
      </c>
      <c r="CH248" s="62"/>
      <c r="CI248" s="9">
        <v>7913</v>
      </c>
      <c r="CJ248" s="41"/>
      <c r="CK248" s="41"/>
      <c r="CL248" s="41">
        <v>19395</v>
      </c>
      <c r="CM248" s="41">
        <v>143</v>
      </c>
      <c r="CN248" s="9">
        <v>0</v>
      </c>
      <c r="CO248" s="7">
        <f t="shared" si="59"/>
        <v>27451</v>
      </c>
      <c r="CP248" s="62"/>
      <c r="CQ248" s="41"/>
      <c r="CR248" s="41">
        <v>0</v>
      </c>
      <c r="CS248" s="7">
        <f t="shared" si="51"/>
        <v>0</v>
      </c>
      <c r="CT248" s="41">
        <v>108</v>
      </c>
      <c r="CU248" s="7">
        <f t="shared" si="64"/>
        <v>108</v>
      </c>
      <c r="CV248" s="10">
        <f t="shared" si="65"/>
        <v>136632</v>
      </c>
      <c r="CW248" s="72"/>
      <c r="CX248" s="72"/>
    </row>
    <row r="249" spans="1:102" x14ac:dyDescent="0.25">
      <c r="A249" s="319"/>
      <c r="B249" s="2" t="s">
        <v>108</v>
      </c>
      <c r="C249" s="40"/>
      <c r="D249" s="41"/>
      <c r="E249" s="43"/>
      <c r="F249" s="41"/>
      <c r="G249" s="42"/>
      <c r="H249" s="7">
        <f t="shared" si="60"/>
        <v>0</v>
      </c>
      <c r="I249" s="43"/>
      <c r="J249" s="41"/>
      <c r="K249" s="41"/>
      <c r="L249" s="41"/>
      <c r="M249" s="41"/>
      <c r="N249" s="41">
        <v>0</v>
      </c>
      <c r="O249" s="7">
        <f t="shared" si="61"/>
        <v>0</v>
      </c>
      <c r="P249" s="41">
        <v>17741</v>
      </c>
      <c r="Q249" s="41"/>
      <c r="R249" s="41"/>
      <c r="S249" s="41">
        <v>0</v>
      </c>
      <c r="T249" s="7">
        <f t="shared" si="62"/>
        <v>17741</v>
      </c>
      <c r="U249" s="43">
        <v>0</v>
      </c>
      <c r="V249" s="9">
        <v>0</v>
      </c>
      <c r="W249" s="7">
        <f t="shared" si="66"/>
        <v>0</v>
      </c>
      <c r="X249" s="43"/>
      <c r="Y249" s="9"/>
      <c r="Z249" s="9"/>
      <c r="AA249" s="9"/>
      <c r="AB249" s="9">
        <v>29979</v>
      </c>
      <c r="AC249" s="9"/>
      <c r="AD249" s="41"/>
      <c r="AE249" s="9"/>
      <c r="AF249" s="9">
        <v>17949</v>
      </c>
      <c r="AG249" s="9"/>
      <c r="AH249" s="9">
        <v>0</v>
      </c>
      <c r="AI249" s="9"/>
      <c r="AJ249" s="7">
        <f t="shared" si="58"/>
        <v>47928</v>
      </c>
      <c r="AK249" s="43"/>
      <c r="AL249" s="7">
        <f t="shared" si="63"/>
        <v>0</v>
      </c>
      <c r="AM249" s="62"/>
      <c r="AN249" s="9"/>
      <c r="AO249" s="41"/>
      <c r="AP249" s="41"/>
      <c r="AQ249" s="9">
        <v>0</v>
      </c>
      <c r="AR249" s="9">
        <v>24412</v>
      </c>
      <c r="AS249" s="9">
        <v>0</v>
      </c>
      <c r="AT249" s="9">
        <v>1410</v>
      </c>
      <c r="AU249" s="41"/>
      <c r="AV249" s="41"/>
      <c r="AW249" s="7">
        <f t="shared" si="45"/>
        <v>25822</v>
      </c>
      <c r="AX249" s="43"/>
      <c r="AY249" s="41"/>
      <c r="AZ249" s="41"/>
      <c r="BA249" s="41"/>
      <c r="BB249" s="41"/>
      <c r="BC249" s="41"/>
      <c r="BD249" s="41"/>
      <c r="BE249" s="7">
        <f t="shared" si="46"/>
        <v>0</v>
      </c>
      <c r="BF249" s="41">
        <v>3300</v>
      </c>
      <c r="BG249" s="41">
        <v>196</v>
      </c>
      <c r="BH249" s="41">
        <v>960</v>
      </c>
      <c r="BI249" s="41"/>
      <c r="BJ249" s="41"/>
      <c r="BK249" s="41"/>
      <c r="BL249" s="41"/>
      <c r="BM249" s="41"/>
      <c r="BN249" s="41">
        <v>9650</v>
      </c>
      <c r="BO249" s="41"/>
      <c r="BP249" s="9"/>
      <c r="BQ249" s="41"/>
      <c r="BR249" s="9"/>
      <c r="BS249" s="9">
        <v>0</v>
      </c>
      <c r="BT249" s="41"/>
      <c r="BU249" s="7">
        <f t="shared" si="47"/>
        <v>14106</v>
      </c>
      <c r="BV249" s="43"/>
      <c r="BW249" s="41">
        <v>3060</v>
      </c>
      <c r="BX249" s="9">
        <v>0</v>
      </c>
      <c r="BY249" s="41"/>
      <c r="BZ249" s="9">
        <v>3117</v>
      </c>
      <c r="CA249" s="41"/>
      <c r="CB249" s="7">
        <f t="shared" si="48"/>
        <v>6177</v>
      </c>
      <c r="CC249" s="43"/>
      <c r="CD249" s="41"/>
      <c r="CE249" s="41"/>
      <c r="CF249" s="41"/>
      <c r="CG249" s="7">
        <f t="shared" si="49"/>
        <v>0</v>
      </c>
      <c r="CH249" s="62"/>
      <c r="CI249" s="9">
        <v>0</v>
      </c>
      <c r="CJ249" s="41"/>
      <c r="CK249" s="41"/>
      <c r="CL249" s="41">
        <v>24169</v>
      </c>
      <c r="CM249" s="41">
        <v>240</v>
      </c>
      <c r="CN249" s="9">
        <v>0</v>
      </c>
      <c r="CO249" s="7">
        <f t="shared" si="59"/>
        <v>24409</v>
      </c>
      <c r="CP249" s="62"/>
      <c r="CQ249" s="41"/>
      <c r="CR249" s="41">
        <v>0</v>
      </c>
      <c r="CS249" s="7">
        <f t="shared" si="51"/>
        <v>0</v>
      </c>
      <c r="CT249" s="41">
        <v>3417</v>
      </c>
      <c r="CU249" s="7">
        <f t="shared" si="64"/>
        <v>3417</v>
      </c>
      <c r="CV249" s="10">
        <f t="shared" si="65"/>
        <v>139600</v>
      </c>
      <c r="CW249" s="72"/>
      <c r="CX249" s="72"/>
    </row>
    <row r="250" spans="1:102" x14ac:dyDescent="0.25">
      <c r="A250" s="319"/>
      <c r="B250" s="2" t="s">
        <v>109</v>
      </c>
      <c r="C250" s="40"/>
      <c r="D250" s="41"/>
      <c r="E250" s="43"/>
      <c r="F250" s="41"/>
      <c r="G250" s="42"/>
      <c r="H250" s="7">
        <f t="shared" si="60"/>
        <v>0</v>
      </c>
      <c r="I250" s="43"/>
      <c r="J250" s="41"/>
      <c r="K250" s="41"/>
      <c r="L250" s="41"/>
      <c r="M250" s="41"/>
      <c r="N250" s="41">
        <v>0</v>
      </c>
      <c r="O250" s="7">
        <f t="shared" si="61"/>
        <v>0</v>
      </c>
      <c r="P250" s="41">
        <v>18918</v>
      </c>
      <c r="Q250" s="41"/>
      <c r="R250" s="41"/>
      <c r="S250" s="41">
        <v>0</v>
      </c>
      <c r="T250" s="7">
        <f t="shared" si="62"/>
        <v>18918</v>
      </c>
      <c r="U250" s="43">
        <v>0</v>
      </c>
      <c r="V250" s="9">
        <v>0</v>
      </c>
      <c r="W250" s="7">
        <f t="shared" si="66"/>
        <v>0</v>
      </c>
      <c r="X250" s="43"/>
      <c r="Y250" s="9"/>
      <c r="Z250" s="9"/>
      <c r="AA250" s="9"/>
      <c r="AB250" s="9">
        <v>34264</v>
      </c>
      <c r="AC250" s="9"/>
      <c r="AD250" s="41"/>
      <c r="AE250" s="9"/>
      <c r="AF250" s="9">
        <v>20306</v>
      </c>
      <c r="AG250" s="9"/>
      <c r="AH250" s="9">
        <v>0</v>
      </c>
      <c r="AI250" s="9"/>
      <c r="AJ250" s="7">
        <f t="shared" si="58"/>
        <v>54570</v>
      </c>
      <c r="AK250" s="43"/>
      <c r="AL250" s="7">
        <f t="shared" si="63"/>
        <v>0</v>
      </c>
      <c r="AM250" s="62"/>
      <c r="AN250" s="9"/>
      <c r="AO250" s="41"/>
      <c r="AP250" s="41"/>
      <c r="AQ250" s="9">
        <v>0</v>
      </c>
      <c r="AR250" s="9">
        <v>32059</v>
      </c>
      <c r="AS250" s="9">
        <v>0</v>
      </c>
      <c r="AT250" s="9">
        <v>663</v>
      </c>
      <c r="AU250" s="41"/>
      <c r="AV250" s="41"/>
      <c r="AW250" s="7">
        <f t="shared" si="45"/>
        <v>32722</v>
      </c>
      <c r="AX250" s="43"/>
      <c r="AY250" s="41"/>
      <c r="AZ250" s="41"/>
      <c r="BA250" s="41"/>
      <c r="BB250" s="41"/>
      <c r="BC250" s="41"/>
      <c r="BD250" s="41"/>
      <c r="BE250" s="7">
        <f t="shared" si="46"/>
        <v>0</v>
      </c>
      <c r="BF250" s="41">
        <v>2650</v>
      </c>
      <c r="BG250" s="41">
        <v>884</v>
      </c>
      <c r="BH250" s="41">
        <v>1536</v>
      </c>
      <c r="BI250" s="41"/>
      <c r="BJ250" s="41"/>
      <c r="BK250" s="41"/>
      <c r="BL250" s="41"/>
      <c r="BM250" s="41"/>
      <c r="BN250" s="41">
        <v>12800</v>
      </c>
      <c r="BO250" s="41"/>
      <c r="BP250" s="9"/>
      <c r="BQ250" s="41"/>
      <c r="BR250" s="9"/>
      <c r="BS250" s="9">
        <v>0</v>
      </c>
      <c r="BT250" s="41"/>
      <c r="BU250" s="7">
        <f t="shared" si="47"/>
        <v>17870</v>
      </c>
      <c r="BV250" s="43"/>
      <c r="BW250" s="41">
        <v>2865</v>
      </c>
      <c r="BX250" s="9">
        <v>0</v>
      </c>
      <c r="BY250" s="41"/>
      <c r="BZ250" s="9">
        <v>1210</v>
      </c>
      <c r="CA250" s="41"/>
      <c r="CB250" s="7">
        <f t="shared" si="48"/>
        <v>4075</v>
      </c>
      <c r="CC250" s="43"/>
      <c r="CD250" s="41"/>
      <c r="CE250" s="41"/>
      <c r="CF250" s="41"/>
      <c r="CG250" s="7">
        <f t="shared" si="49"/>
        <v>0</v>
      </c>
      <c r="CH250" s="62"/>
      <c r="CI250" s="9">
        <v>0</v>
      </c>
      <c r="CJ250" s="41"/>
      <c r="CK250" s="41"/>
      <c r="CL250" s="41">
        <v>24303</v>
      </c>
      <c r="CM250" s="41">
        <v>0</v>
      </c>
      <c r="CN250" s="9">
        <v>0</v>
      </c>
      <c r="CO250" s="7">
        <f t="shared" si="59"/>
        <v>24303</v>
      </c>
      <c r="CP250" s="62"/>
      <c r="CQ250" s="41"/>
      <c r="CR250" s="41">
        <v>0</v>
      </c>
      <c r="CS250" s="7">
        <f t="shared" si="51"/>
        <v>0</v>
      </c>
      <c r="CT250" s="41">
        <v>1180</v>
      </c>
      <c r="CU250" s="7">
        <f t="shared" si="64"/>
        <v>1180</v>
      </c>
      <c r="CV250" s="10">
        <f t="shared" si="65"/>
        <v>153638</v>
      </c>
      <c r="CW250" s="72"/>
      <c r="CX250" s="72"/>
    </row>
    <row r="251" spans="1:102" x14ac:dyDescent="0.25">
      <c r="A251" s="319"/>
      <c r="B251" s="2" t="s">
        <v>110</v>
      </c>
      <c r="C251" s="40"/>
      <c r="D251" s="41"/>
      <c r="E251" s="43"/>
      <c r="F251" s="41"/>
      <c r="G251" s="42"/>
      <c r="H251" s="7">
        <f t="shared" si="60"/>
        <v>0</v>
      </c>
      <c r="I251" s="43"/>
      <c r="J251" s="41"/>
      <c r="K251" s="41"/>
      <c r="L251" s="41"/>
      <c r="M251" s="41"/>
      <c r="N251" s="41">
        <v>821</v>
      </c>
      <c r="O251" s="7">
        <f t="shared" si="61"/>
        <v>821</v>
      </c>
      <c r="P251" s="41">
        <v>16312</v>
      </c>
      <c r="Q251" s="41"/>
      <c r="R251" s="41"/>
      <c r="S251" s="41">
        <v>0</v>
      </c>
      <c r="T251" s="7">
        <f t="shared" si="62"/>
        <v>16312</v>
      </c>
      <c r="U251" s="43">
        <v>0</v>
      </c>
      <c r="V251" s="9">
        <v>0</v>
      </c>
      <c r="W251" s="7">
        <f t="shared" si="66"/>
        <v>0</v>
      </c>
      <c r="X251" s="43"/>
      <c r="Y251" s="9"/>
      <c r="Z251" s="9"/>
      <c r="AA251" s="9"/>
      <c r="AB251" s="9">
        <v>18838</v>
      </c>
      <c r="AC251" s="9"/>
      <c r="AD251" s="41"/>
      <c r="AE251" s="9"/>
      <c r="AF251" s="9">
        <v>27798</v>
      </c>
      <c r="AG251" s="9"/>
      <c r="AH251" s="9">
        <v>0</v>
      </c>
      <c r="AI251" s="9"/>
      <c r="AJ251" s="7">
        <f t="shared" si="58"/>
        <v>46636</v>
      </c>
      <c r="AK251" s="43"/>
      <c r="AL251" s="7">
        <f t="shared" si="63"/>
        <v>0</v>
      </c>
      <c r="AM251" s="62"/>
      <c r="AN251" s="9"/>
      <c r="AO251" s="41"/>
      <c r="AP251" s="41"/>
      <c r="AQ251" s="9">
        <v>427</v>
      </c>
      <c r="AR251" s="9">
        <v>23306</v>
      </c>
      <c r="AS251" s="9">
        <v>0</v>
      </c>
      <c r="AT251" s="9">
        <v>810</v>
      </c>
      <c r="AU251" s="41"/>
      <c r="AV251" s="41"/>
      <c r="AW251" s="7">
        <f t="shared" si="45"/>
        <v>24543</v>
      </c>
      <c r="AX251" s="43"/>
      <c r="AY251" s="41"/>
      <c r="AZ251" s="41"/>
      <c r="BA251" s="41"/>
      <c r="BB251" s="41"/>
      <c r="BC251" s="41"/>
      <c r="BD251" s="41"/>
      <c r="BE251" s="7">
        <f t="shared" si="46"/>
        <v>0</v>
      </c>
      <c r="BF251" s="41">
        <v>2700</v>
      </c>
      <c r="BG251" s="41">
        <v>0</v>
      </c>
      <c r="BH251" s="41">
        <v>1152</v>
      </c>
      <c r="BI251" s="41"/>
      <c r="BJ251" s="41"/>
      <c r="BK251" s="41"/>
      <c r="BL251" s="41"/>
      <c r="BM251" s="41"/>
      <c r="BN251" s="41">
        <v>13765</v>
      </c>
      <c r="BO251" s="41"/>
      <c r="BP251" s="9"/>
      <c r="BQ251" s="41"/>
      <c r="BR251" s="9"/>
      <c r="BS251" s="9">
        <v>0</v>
      </c>
      <c r="BT251" s="41"/>
      <c r="BU251" s="7">
        <f t="shared" si="47"/>
        <v>17617</v>
      </c>
      <c r="BV251" s="43"/>
      <c r="BW251" s="41">
        <v>4410</v>
      </c>
      <c r="BX251" s="9">
        <v>0</v>
      </c>
      <c r="BY251" s="41"/>
      <c r="BZ251" s="9">
        <v>1312</v>
      </c>
      <c r="CA251" s="41"/>
      <c r="CB251" s="7">
        <f t="shared" si="48"/>
        <v>5722</v>
      </c>
      <c r="CC251" s="43"/>
      <c r="CD251" s="41"/>
      <c r="CE251" s="41"/>
      <c r="CF251" s="41"/>
      <c r="CG251" s="7">
        <f t="shared" si="49"/>
        <v>0</v>
      </c>
      <c r="CH251" s="62"/>
      <c r="CI251" s="9">
        <v>0</v>
      </c>
      <c r="CJ251" s="41"/>
      <c r="CK251" s="41"/>
      <c r="CL251" s="41">
        <v>23537</v>
      </c>
      <c r="CM251" s="41">
        <v>0</v>
      </c>
      <c r="CN251" s="9">
        <v>0</v>
      </c>
      <c r="CO251" s="7">
        <f t="shared" si="59"/>
        <v>23537</v>
      </c>
      <c r="CP251" s="62"/>
      <c r="CQ251" s="41"/>
      <c r="CR251" s="41">
        <v>0</v>
      </c>
      <c r="CS251" s="7">
        <f t="shared" si="51"/>
        <v>0</v>
      </c>
      <c r="CT251" s="41">
        <v>1020</v>
      </c>
      <c r="CU251" s="7">
        <f t="shared" si="64"/>
        <v>1020</v>
      </c>
      <c r="CV251" s="10">
        <f t="shared" si="65"/>
        <v>136208</v>
      </c>
      <c r="CW251" s="72"/>
      <c r="CX251" s="72"/>
    </row>
    <row r="252" spans="1:102" x14ac:dyDescent="0.25">
      <c r="A252" s="319"/>
      <c r="B252" s="2" t="s">
        <v>111</v>
      </c>
      <c r="C252" s="40"/>
      <c r="D252" s="41"/>
      <c r="E252" s="43"/>
      <c r="F252" s="41"/>
      <c r="G252" s="42"/>
      <c r="H252" s="7">
        <f t="shared" si="60"/>
        <v>0</v>
      </c>
      <c r="I252" s="43"/>
      <c r="J252" s="41"/>
      <c r="K252" s="41"/>
      <c r="L252" s="41"/>
      <c r="M252" s="41"/>
      <c r="N252" s="41">
        <v>1997</v>
      </c>
      <c r="O252" s="7">
        <f t="shared" si="61"/>
        <v>1997</v>
      </c>
      <c r="P252" s="41">
        <v>23499</v>
      </c>
      <c r="Q252" s="41"/>
      <c r="R252" s="41"/>
      <c r="S252" s="41">
        <v>0</v>
      </c>
      <c r="T252" s="7">
        <f t="shared" si="62"/>
        <v>23499</v>
      </c>
      <c r="U252" s="43">
        <v>0</v>
      </c>
      <c r="V252" s="9">
        <v>0</v>
      </c>
      <c r="W252" s="7">
        <f t="shared" si="66"/>
        <v>0</v>
      </c>
      <c r="X252" s="43"/>
      <c r="Y252" s="9"/>
      <c r="Z252" s="9"/>
      <c r="AA252" s="9"/>
      <c r="AB252" s="9">
        <v>14672</v>
      </c>
      <c r="AC252" s="9"/>
      <c r="AD252" s="41"/>
      <c r="AE252" s="9"/>
      <c r="AF252" s="9">
        <v>35077</v>
      </c>
      <c r="AG252" s="9"/>
      <c r="AH252" s="9">
        <v>0</v>
      </c>
      <c r="AI252" s="9"/>
      <c r="AJ252" s="7">
        <f t="shared" si="58"/>
        <v>49749</v>
      </c>
      <c r="AK252" s="43"/>
      <c r="AL252" s="7">
        <f t="shared" si="63"/>
        <v>0</v>
      </c>
      <c r="AM252" s="62"/>
      <c r="AN252" s="9"/>
      <c r="AO252" s="41"/>
      <c r="AP252" s="41"/>
      <c r="AQ252" s="9">
        <v>376</v>
      </c>
      <c r="AR252" s="9">
        <v>23357</v>
      </c>
      <c r="AS252" s="9">
        <v>0</v>
      </c>
      <c r="AT252" s="9">
        <v>630</v>
      </c>
      <c r="AU252" s="41"/>
      <c r="AV252" s="41"/>
      <c r="AW252" s="7">
        <f t="shared" si="45"/>
        <v>24363</v>
      </c>
      <c r="AX252" s="43"/>
      <c r="AY252" s="41"/>
      <c r="AZ252" s="41"/>
      <c r="BA252" s="41"/>
      <c r="BB252" s="41"/>
      <c r="BC252" s="41"/>
      <c r="BD252" s="41"/>
      <c r="BE252" s="7">
        <f t="shared" si="46"/>
        <v>0</v>
      </c>
      <c r="BF252" s="41">
        <v>1750</v>
      </c>
      <c r="BG252" s="41">
        <v>589</v>
      </c>
      <c r="BH252" s="41">
        <v>336</v>
      </c>
      <c r="BI252" s="41"/>
      <c r="BJ252" s="41"/>
      <c r="BK252" s="41"/>
      <c r="BL252" s="41"/>
      <c r="BM252" s="41"/>
      <c r="BN252" s="41">
        <v>13399</v>
      </c>
      <c r="BO252" s="41"/>
      <c r="BP252" s="9"/>
      <c r="BQ252" s="41"/>
      <c r="BR252" s="9"/>
      <c r="BS252" s="9">
        <v>0</v>
      </c>
      <c r="BT252" s="41"/>
      <c r="BU252" s="7">
        <f t="shared" si="47"/>
        <v>16074</v>
      </c>
      <c r="BV252" s="43"/>
      <c r="BW252" s="41">
        <v>3870</v>
      </c>
      <c r="BX252" s="9">
        <v>0</v>
      </c>
      <c r="BY252" s="41"/>
      <c r="BZ252" s="9">
        <v>756</v>
      </c>
      <c r="CA252" s="41"/>
      <c r="CB252" s="7">
        <f t="shared" si="48"/>
        <v>4626</v>
      </c>
      <c r="CC252" s="43"/>
      <c r="CD252" s="41"/>
      <c r="CE252" s="41"/>
      <c r="CF252" s="41"/>
      <c r="CG252" s="7">
        <f t="shared" si="49"/>
        <v>0</v>
      </c>
      <c r="CH252" s="62"/>
      <c r="CI252" s="9">
        <v>0</v>
      </c>
      <c r="CJ252" s="41"/>
      <c r="CK252" s="41"/>
      <c r="CL252" s="41">
        <v>13810</v>
      </c>
      <c r="CM252" s="41">
        <v>360</v>
      </c>
      <c r="CN252" s="9">
        <v>0</v>
      </c>
      <c r="CO252" s="7">
        <f t="shared" si="59"/>
        <v>14170</v>
      </c>
      <c r="CP252" s="62"/>
      <c r="CQ252" s="41"/>
      <c r="CR252" s="41">
        <v>0</v>
      </c>
      <c r="CS252" s="7">
        <f t="shared" si="51"/>
        <v>0</v>
      </c>
      <c r="CT252" s="41">
        <v>1050</v>
      </c>
      <c r="CU252" s="7">
        <f t="shared" si="64"/>
        <v>1050</v>
      </c>
      <c r="CV252" s="10">
        <f t="shared" si="65"/>
        <v>135528</v>
      </c>
      <c r="CW252" s="72"/>
      <c r="CX252" s="72"/>
    </row>
    <row r="253" spans="1:102" ht="15.75" thickBot="1" x14ac:dyDescent="0.3">
      <c r="A253" s="319"/>
      <c r="B253" s="3" t="s">
        <v>112</v>
      </c>
      <c r="C253" s="44"/>
      <c r="D253" s="45"/>
      <c r="E253" s="47"/>
      <c r="F253" s="45"/>
      <c r="G253" s="46"/>
      <c r="H253" s="11">
        <f t="shared" si="60"/>
        <v>0</v>
      </c>
      <c r="I253" s="47"/>
      <c r="J253" s="45"/>
      <c r="K253" s="45"/>
      <c r="L253" s="45"/>
      <c r="M253" s="45"/>
      <c r="N253" s="45">
        <v>1080</v>
      </c>
      <c r="O253" s="11">
        <f t="shared" si="61"/>
        <v>1080</v>
      </c>
      <c r="P253" s="45">
        <v>24010</v>
      </c>
      <c r="Q253" s="45"/>
      <c r="R253" s="45"/>
      <c r="S253" s="45">
        <v>0</v>
      </c>
      <c r="T253" s="11">
        <f t="shared" si="62"/>
        <v>24010</v>
      </c>
      <c r="U253" s="47">
        <v>0</v>
      </c>
      <c r="V253" s="13">
        <v>0</v>
      </c>
      <c r="W253" s="11">
        <f t="shared" si="66"/>
        <v>0</v>
      </c>
      <c r="X253" s="47"/>
      <c r="Y253" s="13"/>
      <c r="Z253" s="13"/>
      <c r="AA253" s="13"/>
      <c r="AB253" s="13">
        <v>10844</v>
      </c>
      <c r="AC253" s="13"/>
      <c r="AD253" s="45"/>
      <c r="AE253" s="13"/>
      <c r="AF253" s="13">
        <v>27534</v>
      </c>
      <c r="AG253" s="13"/>
      <c r="AH253" s="13">
        <v>7825</v>
      </c>
      <c r="AI253" s="13"/>
      <c r="AJ253" s="11">
        <f t="shared" si="58"/>
        <v>46203</v>
      </c>
      <c r="AK253" s="47"/>
      <c r="AL253" s="11">
        <f t="shared" si="63"/>
        <v>0</v>
      </c>
      <c r="AM253" s="63"/>
      <c r="AN253" s="13"/>
      <c r="AO253" s="45"/>
      <c r="AP253" s="45"/>
      <c r="AQ253" s="13">
        <v>1303</v>
      </c>
      <c r="AR253" s="13">
        <v>26643</v>
      </c>
      <c r="AS253" s="13">
        <v>0</v>
      </c>
      <c r="AT253" s="13">
        <v>270</v>
      </c>
      <c r="AU253" s="45"/>
      <c r="AV253" s="45"/>
      <c r="AW253" s="11">
        <f t="shared" si="45"/>
        <v>28216</v>
      </c>
      <c r="AX253" s="47"/>
      <c r="AY253" s="45"/>
      <c r="AZ253" s="45"/>
      <c r="BA253" s="45"/>
      <c r="BB253" s="45"/>
      <c r="BC253" s="45"/>
      <c r="BD253" s="45"/>
      <c r="BE253" s="11">
        <f t="shared" si="46"/>
        <v>0</v>
      </c>
      <c r="BF253" s="45">
        <v>2700</v>
      </c>
      <c r="BG253" s="45">
        <v>147</v>
      </c>
      <c r="BH253" s="45">
        <v>48</v>
      </c>
      <c r="BI253" s="45"/>
      <c r="BJ253" s="45"/>
      <c r="BK253" s="45"/>
      <c r="BL253" s="45"/>
      <c r="BM253" s="45"/>
      <c r="BN253" s="45">
        <v>12940</v>
      </c>
      <c r="BO253" s="45"/>
      <c r="BP253" s="13"/>
      <c r="BQ253" s="45"/>
      <c r="BR253" s="13"/>
      <c r="BS253" s="13">
        <v>0</v>
      </c>
      <c r="BT253" s="45"/>
      <c r="BU253" s="11">
        <f t="shared" si="47"/>
        <v>15835</v>
      </c>
      <c r="BV253" s="47"/>
      <c r="BW253" s="45">
        <v>3540</v>
      </c>
      <c r="BX253" s="13">
        <v>0</v>
      </c>
      <c r="BY253" s="45"/>
      <c r="BZ253" s="13">
        <v>1232</v>
      </c>
      <c r="CA253" s="45"/>
      <c r="CB253" s="11">
        <f t="shared" si="48"/>
        <v>4772</v>
      </c>
      <c r="CC253" s="47"/>
      <c r="CD253" s="45"/>
      <c r="CE253" s="45"/>
      <c r="CF253" s="45"/>
      <c r="CG253" s="11">
        <f t="shared" si="49"/>
        <v>0</v>
      </c>
      <c r="CH253" s="63"/>
      <c r="CI253" s="13">
        <v>0</v>
      </c>
      <c r="CJ253" s="45"/>
      <c r="CK253" s="45"/>
      <c r="CL253" s="45">
        <v>17290</v>
      </c>
      <c r="CM253" s="45">
        <v>240</v>
      </c>
      <c r="CN253" s="13">
        <v>0</v>
      </c>
      <c r="CO253" s="11">
        <f t="shared" si="59"/>
        <v>17530</v>
      </c>
      <c r="CP253" s="63"/>
      <c r="CQ253" s="45"/>
      <c r="CR253" s="45">
        <v>0</v>
      </c>
      <c r="CS253" s="11">
        <f t="shared" si="51"/>
        <v>0</v>
      </c>
      <c r="CT253" s="45">
        <v>1260</v>
      </c>
      <c r="CU253" s="11">
        <f t="shared" si="64"/>
        <v>1260</v>
      </c>
      <c r="CV253" s="15">
        <f t="shared" si="65"/>
        <v>138906</v>
      </c>
      <c r="CW253" s="72"/>
      <c r="CX253" s="72"/>
    </row>
    <row r="254" spans="1:102" x14ac:dyDescent="0.25">
      <c r="A254" s="318">
        <v>2017</v>
      </c>
      <c r="B254" s="33" t="s">
        <v>101</v>
      </c>
      <c r="C254" s="34"/>
      <c r="D254" s="35"/>
      <c r="E254" s="52"/>
      <c r="F254" s="35"/>
      <c r="G254" s="36"/>
      <c r="H254" s="20">
        <f t="shared" si="60"/>
        <v>0</v>
      </c>
      <c r="I254" s="52"/>
      <c r="J254" s="35"/>
      <c r="K254" s="35"/>
      <c r="L254" s="35"/>
      <c r="M254" s="35"/>
      <c r="N254" s="35">
        <v>0</v>
      </c>
      <c r="O254" s="20">
        <f t="shared" si="61"/>
        <v>0</v>
      </c>
      <c r="P254" s="35">
        <v>16994</v>
      </c>
      <c r="Q254" s="35"/>
      <c r="R254" s="35"/>
      <c r="S254" s="35">
        <v>0</v>
      </c>
      <c r="T254" s="20">
        <f t="shared" si="62"/>
        <v>16994</v>
      </c>
      <c r="U254" s="52">
        <v>0</v>
      </c>
      <c r="V254" s="22">
        <v>0</v>
      </c>
      <c r="W254" s="20">
        <f t="shared" si="66"/>
        <v>0</v>
      </c>
      <c r="X254" s="52"/>
      <c r="Y254" s="22"/>
      <c r="Z254" s="22"/>
      <c r="AA254" s="22"/>
      <c r="AB254" s="22">
        <v>7301</v>
      </c>
      <c r="AC254" s="22"/>
      <c r="AD254" s="35"/>
      <c r="AE254" s="22"/>
      <c r="AF254" s="22">
        <v>12519</v>
      </c>
      <c r="AG254" s="22"/>
      <c r="AH254" s="22">
        <v>1518</v>
      </c>
      <c r="AI254" s="22"/>
      <c r="AJ254" s="20">
        <f>SUM(X254:AI254)</f>
        <v>21338</v>
      </c>
      <c r="AK254" s="52"/>
      <c r="AL254" s="20">
        <f t="shared" si="63"/>
        <v>0</v>
      </c>
      <c r="AM254" s="61"/>
      <c r="AN254" s="22"/>
      <c r="AO254" s="35"/>
      <c r="AP254" s="35"/>
      <c r="AQ254" s="22">
        <v>527</v>
      </c>
      <c r="AR254" s="22">
        <v>15753</v>
      </c>
      <c r="AS254" s="22">
        <v>0</v>
      </c>
      <c r="AT254" s="22">
        <v>240</v>
      </c>
      <c r="AU254" s="35"/>
      <c r="AV254" s="35"/>
      <c r="AW254" s="20">
        <f t="shared" si="45"/>
        <v>16520</v>
      </c>
      <c r="AX254" s="52"/>
      <c r="AY254" s="35"/>
      <c r="AZ254" s="35"/>
      <c r="BA254" s="35"/>
      <c r="BB254" s="35"/>
      <c r="BC254" s="35"/>
      <c r="BD254" s="35"/>
      <c r="BE254" s="20">
        <f t="shared" si="46"/>
        <v>0</v>
      </c>
      <c r="BF254" s="35">
        <v>1850</v>
      </c>
      <c r="BG254" s="35">
        <v>147</v>
      </c>
      <c r="BH254" s="35">
        <v>0</v>
      </c>
      <c r="BI254" s="35"/>
      <c r="BJ254" s="35"/>
      <c r="BK254" s="35"/>
      <c r="BL254" s="35"/>
      <c r="BM254" s="35"/>
      <c r="BN254" s="35">
        <v>1400</v>
      </c>
      <c r="BO254" s="35"/>
      <c r="BP254" s="22"/>
      <c r="BQ254" s="35"/>
      <c r="BR254" s="22"/>
      <c r="BS254" s="22">
        <v>0</v>
      </c>
      <c r="BT254" s="35"/>
      <c r="BU254" s="20">
        <f t="shared" si="47"/>
        <v>3397</v>
      </c>
      <c r="BV254" s="52"/>
      <c r="BW254" s="35">
        <v>2580</v>
      </c>
      <c r="BX254" s="22">
        <v>0</v>
      </c>
      <c r="BY254" s="35"/>
      <c r="BZ254" s="22">
        <v>545</v>
      </c>
      <c r="CA254" s="35"/>
      <c r="CB254" s="20">
        <f t="shared" si="48"/>
        <v>3125</v>
      </c>
      <c r="CC254" s="52"/>
      <c r="CD254" s="35"/>
      <c r="CE254" s="35"/>
      <c r="CF254" s="35"/>
      <c r="CG254" s="20">
        <f t="shared" si="49"/>
        <v>0</v>
      </c>
      <c r="CH254" s="61"/>
      <c r="CI254" s="22">
        <v>0</v>
      </c>
      <c r="CJ254" s="35"/>
      <c r="CK254" s="35"/>
      <c r="CL254" s="35">
        <v>6119</v>
      </c>
      <c r="CM254" s="35">
        <v>0</v>
      </c>
      <c r="CN254" s="22">
        <v>0</v>
      </c>
      <c r="CO254" s="20">
        <f t="shared" si="59"/>
        <v>6119</v>
      </c>
      <c r="CP254" s="61"/>
      <c r="CQ254" s="35"/>
      <c r="CR254" s="35">
        <v>0</v>
      </c>
      <c r="CS254" s="20">
        <f t="shared" si="51"/>
        <v>0</v>
      </c>
      <c r="CT254" s="35">
        <v>1297</v>
      </c>
      <c r="CU254" s="20">
        <f t="shared" si="64"/>
        <v>1297</v>
      </c>
      <c r="CV254" s="23">
        <f t="shared" si="65"/>
        <v>68790</v>
      </c>
      <c r="CW254" s="72"/>
      <c r="CX254" s="72"/>
    </row>
    <row r="255" spans="1:102" x14ac:dyDescent="0.25">
      <c r="A255" s="319"/>
      <c r="B255" s="2" t="s">
        <v>102</v>
      </c>
      <c r="C255" s="40"/>
      <c r="D255" s="41"/>
      <c r="E255" s="43"/>
      <c r="F255" s="41"/>
      <c r="G255" s="42"/>
      <c r="H255" s="7">
        <f t="shared" si="60"/>
        <v>0</v>
      </c>
      <c r="I255" s="43"/>
      <c r="J255" s="41"/>
      <c r="K255" s="41"/>
      <c r="L255" s="41"/>
      <c r="M255" s="41"/>
      <c r="N255" s="41">
        <v>0</v>
      </c>
      <c r="O255" s="7">
        <f t="shared" si="61"/>
        <v>0</v>
      </c>
      <c r="P255" s="41">
        <v>19593</v>
      </c>
      <c r="Q255" s="41"/>
      <c r="R255" s="41"/>
      <c r="S255" s="41">
        <v>0</v>
      </c>
      <c r="T255" s="7">
        <f t="shared" si="62"/>
        <v>19593</v>
      </c>
      <c r="U255" s="43">
        <v>0</v>
      </c>
      <c r="V255" s="9">
        <v>979</v>
      </c>
      <c r="W255" s="7">
        <f t="shared" si="66"/>
        <v>979</v>
      </c>
      <c r="X255" s="43"/>
      <c r="Y255" s="9"/>
      <c r="Z255" s="9"/>
      <c r="AA255" s="9"/>
      <c r="AB255" s="9">
        <v>2765</v>
      </c>
      <c r="AC255" s="9"/>
      <c r="AD255" s="41"/>
      <c r="AE255" s="9"/>
      <c r="AF255" s="9">
        <v>36988</v>
      </c>
      <c r="AG255" s="9"/>
      <c r="AH255" s="9">
        <v>3007</v>
      </c>
      <c r="AI255" s="9"/>
      <c r="AJ255" s="7">
        <f>SUM(X255:AI255)</f>
        <v>42760</v>
      </c>
      <c r="AK255" s="43"/>
      <c r="AL255" s="7">
        <f t="shared" si="63"/>
        <v>0</v>
      </c>
      <c r="AM255" s="62"/>
      <c r="AN255" s="9"/>
      <c r="AO255" s="41"/>
      <c r="AP255" s="41"/>
      <c r="AQ255" s="9">
        <v>0</v>
      </c>
      <c r="AR255" s="9">
        <v>15608</v>
      </c>
      <c r="AS255" s="9">
        <v>0</v>
      </c>
      <c r="AT255" s="9">
        <v>390</v>
      </c>
      <c r="AU255" s="41"/>
      <c r="AV255" s="41"/>
      <c r="AW255" s="7">
        <f t="shared" si="45"/>
        <v>15998</v>
      </c>
      <c r="AX255" s="43"/>
      <c r="AY255" s="41"/>
      <c r="AZ255" s="41"/>
      <c r="BA255" s="41"/>
      <c r="BB255" s="41"/>
      <c r="BC255" s="41"/>
      <c r="BD255" s="41"/>
      <c r="BE255" s="7">
        <f t="shared" si="46"/>
        <v>0</v>
      </c>
      <c r="BF255" s="41">
        <v>1900</v>
      </c>
      <c r="BG255" s="41">
        <v>0</v>
      </c>
      <c r="BH255" s="41">
        <v>46</v>
      </c>
      <c r="BI255" s="41"/>
      <c r="BJ255" s="41"/>
      <c r="BK255" s="41"/>
      <c r="BL255" s="41"/>
      <c r="BM255" s="41"/>
      <c r="BN255" s="41">
        <v>5655</v>
      </c>
      <c r="BO255" s="41"/>
      <c r="BP255" s="9"/>
      <c r="BQ255" s="41"/>
      <c r="BR255" s="9"/>
      <c r="BS255" s="9">
        <v>0</v>
      </c>
      <c r="BT255" s="41"/>
      <c r="BU255" s="7">
        <f t="shared" si="47"/>
        <v>7601</v>
      </c>
      <c r="BV255" s="43"/>
      <c r="BW255" s="41">
        <v>1978</v>
      </c>
      <c r="BX255" s="9">
        <v>0</v>
      </c>
      <c r="BY255" s="41"/>
      <c r="BZ255" s="9">
        <v>0</v>
      </c>
      <c r="CA255" s="41"/>
      <c r="CB255" s="7">
        <f t="shared" si="48"/>
        <v>1978</v>
      </c>
      <c r="CC255" s="43"/>
      <c r="CD255" s="41"/>
      <c r="CE255" s="41"/>
      <c r="CF255" s="41"/>
      <c r="CG255" s="7">
        <f t="shared" si="49"/>
        <v>0</v>
      </c>
      <c r="CH255" s="62"/>
      <c r="CI255" s="9">
        <v>3068</v>
      </c>
      <c r="CJ255" s="41"/>
      <c r="CK255" s="41"/>
      <c r="CL255" s="41">
        <v>9024</v>
      </c>
      <c r="CM255" s="41">
        <v>0</v>
      </c>
      <c r="CN255" s="9">
        <v>0</v>
      </c>
      <c r="CO255" s="7">
        <f t="shared" si="59"/>
        <v>12092</v>
      </c>
      <c r="CP255" s="62"/>
      <c r="CQ255" s="41"/>
      <c r="CR255" s="41">
        <v>0</v>
      </c>
      <c r="CS255" s="7">
        <f t="shared" si="51"/>
        <v>0</v>
      </c>
      <c r="CT255" s="41">
        <v>0</v>
      </c>
      <c r="CU255" s="7">
        <f t="shared" si="64"/>
        <v>0</v>
      </c>
      <c r="CV255" s="10">
        <f t="shared" si="65"/>
        <v>101001</v>
      </c>
      <c r="CW255" s="72"/>
      <c r="CX255" s="72"/>
    </row>
    <row r="256" spans="1:102" x14ac:dyDescent="0.25">
      <c r="A256" s="319"/>
      <c r="B256" s="2" t="s">
        <v>103</v>
      </c>
      <c r="C256" s="40"/>
      <c r="D256" s="41"/>
      <c r="E256" s="43"/>
      <c r="F256" s="41"/>
      <c r="G256" s="42"/>
      <c r="H256" s="7">
        <f t="shared" si="60"/>
        <v>0</v>
      </c>
      <c r="I256" s="43"/>
      <c r="J256" s="41"/>
      <c r="K256" s="41"/>
      <c r="L256" s="41"/>
      <c r="M256" s="41"/>
      <c r="N256" s="41">
        <v>0</v>
      </c>
      <c r="O256" s="7">
        <f t="shared" si="61"/>
        <v>0</v>
      </c>
      <c r="P256" s="41">
        <v>12151</v>
      </c>
      <c r="Q256" s="41"/>
      <c r="R256" s="41"/>
      <c r="S256" s="41">
        <v>0</v>
      </c>
      <c r="T256" s="7">
        <f t="shared" si="62"/>
        <v>12151</v>
      </c>
      <c r="U256" s="43">
        <v>0</v>
      </c>
      <c r="V256" s="9">
        <v>852</v>
      </c>
      <c r="W256" s="7">
        <f t="shared" si="66"/>
        <v>852</v>
      </c>
      <c r="X256" s="43"/>
      <c r="Y256" s="9"/>
      <c r="Z256" s="9"/>
      <c r="AA256" s="9"/>
      <c r="AB256" s="9">
        <v>34785</v>
      </c>
      <c r="AC256" s="9"/>
      <c r="AD256" s="41"/>
      <c r="AE256" s="9"/>
      <c r="AF256" s="9">
        <v>27402</v>
      </c>
      <c r="AG256" s="9"/>
      <c r="AH256" s="9">
        <v>0</v>
      </c>
      <c r="AI256" s="9"/>
      <c r="AJ256" s="7">
        <f t="shared" ref="AJ256:AJ265" si="67">SUM(X256:AI256)</f>
        <v>62187</v>
      </c>
      <c r="AK256" s="43"/>
      <c r="AL256" s="7">
        <f t="shared" si="63"/>
        <v>0</v>
      </c>
      <c r="AM256" s="62"/>
      <c r="AN256" s="9"/>
      <c r="AO256" s="41"/>
      <c r="AP256" s="41"/>
      <c r="AQ256" s="9">
        <v>0</v>
      </c>
      <c r="AR256" s="9">
        <v>30294</v>
      </c>
      <c r="AS256" s="9">
        <v>0</v>
      </c>
      <c r="AT256" s="9">
        <v>660</v>
      </c>
      <c r="AU256" s="41"/>
      <c r="AV256" s="41"/>
      <c r="AW256" s="7">
        <f t="shared" si="45"/>
        <v>30954</v>
      </c>
      <c r="AX256" s="43"/>
      <c r="AY256" s="41"/>
      <c r="AZ256" s="41"/>
      <c r="BA256" s="41"/>
      <c r="BB256" s="41"/>
      <c r="BC256" s="41"/>
      <c r="BD256" s="41"/>
      <c r="BE256" s="7">
        <f t="shared" si="46"/>
        <v>0</v>
      </c>
      <c r="BF256" s="41">
        <v>2150</v>
      </c>
      <c r="BG256" s="41">
        <v>0</v>
      </c>
      <c r="BH256" s="41">
        <v>3000</v>
      </c>
      <c r="BI256" s="41"/>
      <c r="BJ256" s="41"/>
      <c r="BK256" s="41"/>
      <c r="BL256" s="41"/>
      <c r="BM256" s="41"/>
      <c r="BN256" s="41">
        <v>3649</v>
      </c>
      <c r="BO256" s="41"/>
      <c r="BP256" s="9"/>
      <c r="BQ256" s="41"/>
      <c r="BR256" s="9"/>
      <c r="BS256" s="9">
        <v>0</v>
      </c>
      <c r="BT256" s="41"/>
      <c r="BU256" s="7">
        <f t="shared" si="47"/>
        <v>8799</v>
      </c>
      <c r="BV256" s="43"/>
      <c r="BW256" s="41">
        <v>1389</v>
      </c>
      <c r="BX256" s="9">
        <v>0</v>
      </c>
      <c r="BY256" s="41"/>
      <c r="BZ256" s="9">
        <v>0</v>
      </c>
      <c r="CA256" s="41"/>
      <c r="CB256" s="7">
        <f t="shared" si="48"/>
        <v>1389</v>
      </c>
      <c r="CC256" s="43"/>
      <c r="CD256" s="41"/>
      <c r="CE256" s="41"/>
      <c r="CF256" s="41"/>
      <c r="CG256" s="7">
        <f t="shared" si="49"/>
        <v>0</v>
      </c>
      <c r="CH256" s="62"/>
      <c r="CI256" s="9">
        <v>0</v>
      </c>
      <c r="CJ256" s="41"/>
      <c r="CK256" s="41"/>
      <c r="CL256" s="41">
        <v>2728</v>
      </c>
      <c r="CM256" s="41">
        <v>300</v>
      </c>
      <c r="CN256" s="9"/>
      <c r="CO256" s="7">
        <f t="shared" si="59"/>
        <v>3028</v>
      </c>
      <c r="CP256" s="62"/>
      <c r="CQ256" s="41"/>
      <c r="CR256" s="41">
        <v>0</v>
      </c>
      <c r="CS256" s="7">
        <f t="shared" si="51"/>
        <v>0</v>
      </c>
      <c r="CT256" s="41">
        <v>151</v>
      </c>
      <c r="CU256" s="7">
        <f t="shared" si="64"/>
        <v>151</v>
      </c>
      <c r="CV256" s="10">
        <f t="shared" si="65"/>
        <v>119511</v>
      </c>
      <c r="CW256" s="72"/>
      <c r="CX256" s="72"/>
    </row>
    <row r="257" spans="1:102" x14ac:dyDescent="0.25">
      <c r="A257" s="319"/>
      <c r="B257" s="2" t="s">
        <v>104</v>
      </c>
      <c r="C257" s="40"/>
      <c r="D257" s="41"/>
      <c r="E257" s="43"/>
      <c r="F257" s="41"/>
      <c r="G257" s="42"/>
      <c r="H257" s="7">
        <f t="shared" si="60"/>
        <v>0</v>
      </c>
      <c r="I257" s="43"/>
      <c r="J257" s="41"/>
      <c r="K257" s="41"/>
      <c r="L257" s="41"/>
      <c r="M257" s="41"/>
      <c r="N257" s="41">
        <v>0</v>
      </c>
      <c r="O257" s="7">
        <f t="shared" si="61"/>
        <v>0</v>
      </c>
      <c r="P257" s="41">
        <v>8781</v>
      </c>
      <c r="Q257" s="41"/>
      <c r="R257" s="41"/>
      <c r="S257" s="41">
        <v>0</v>
      </c>
      <c r="T257" s="7">
        <f t="shared" si="62"/>
        <v>8781</v>
      </c>
      <c r="U257" s="43">
        <v>0</v>
      </c>
      <c r="V257" s="9">
        <v>0</v>
      </c>
      <c r="W257" s="7">
        <f t="shared" si="66"/>
        <v>0</v>
      </c>
      <c r="X257" s="43"/>
      <c r="Y257" s="9"/>
      <c r="Z257" s="9"/>
      <c r="AA257" s="9"/>
      <c r="AB257" s="9">
        <v>4944</v>
      </c>
      <c r="AC257" s="9"/>
      <c r="AD257" s="41"/>
      <c r="AE257" s="9"/>
      <c r="AF257" s="9">
        <v>14675</v>
      </c>
      <c r="AG257" s="9"/>
      <c r="AH257" s="9">
        <v>0</v>
      </c>
      <c r="AI257" s="9"/>
      <c r="AJ257" s="7">
        <f t="shared" si="67"/>
        <v>19619</v>
      </c>
      <c r="AK257" s="43"/>
      <c r="AL257" s="7">
        <f t="shared" si="63"/>
        <v>0</v>
      </c>
      <c r="AM257" s="62"/>
      <c r="AN257" s="9"/>
      <c r="AO257" s="41"/>
      <c r="AP257" s="41"/>
      <c r="AQ257" s="9">
        <v>0</v>
      </c>
      <c r="AR257" s="9">
        <v>17928</v>
      </c>
      <c r="AS257" s="9">
        <v>0</v>
      </c>
      <c r="AT257" s="9">
        <v>420</v>
      </c>
      <c r="AU257" s="41"/>
      <c r="AV257" s="41"/>
      <c r="AW257" s="7">
        <f t="shared" si="45"/>
        <v>18348</v>
      </c>
      <c r="AX257" s="43"/>
      <c r="AY257" s="41"/>
      <c r="AZ257" s="41"/>
      <c r="BA257" s="41"/>
      <c r="BB257" s="41"/>
      <c r="BC257" s="41"/>
      <c r="BD257" s="41"/>
      <c r="BE257" s="7">
        <f t="shared" si="46"/>
        <v>0</v>
      </c>
      <c r="BF257" s="41">
        <v>900</v>
      </c>
      <c r="BG257" s="41">
        <v>0</v>
      </c>
      <c r="BH257" s="41">
        <v>0</v>
      </c>
      <c r="BI257" s="41"/>
      <c r="BJ257" s="41"/>
      <c r="BK257" s="41"/>
      <c r="BL257" s="41"/>
      <c r="BM257" s="41"/>
      <c r="BN257" s="41">
        <v>7099</v>
      </c>
      <c r="BO257" s="41"/>
      <c r="BP257" s="9"/>
      <c r="BQ257" s="41"/>
      <c r="BR257" s="9"/>
      <c r="BS257" s="9">
        <v>0</v>
      </c>
      <c r="BT257" s="41"/>
      <c r="BU257" s="7">
        <f t="shared" si="47"/>
        <v>7999</v>
      </c>
      <c r="BV257" s="43"/>
      <c r="BW257" s="41">
        <v>1386</v>
      </c>
      <c r="BX257" s="9">
        <v>0</v>
      </c>
      <c r="BY257" s="41"/>
      <c r="BZ257" s="9">
        <v>0</v>
      </c>
      <c r="CA257" s="41"/>
      <c r="CB257" s="7">
        <f t="shared" si="48"/>
        <v>1386</v>
      </c>
      <c r="CC257" s="43"/>
      <c r="CD257" s="41"/>
      <c r="CE257" s="41"/>
      <c r="CF257" s="41"/>
      <c r="CG257" s="7">
        <f t="shared" si="49"/>
        <v>0</v>
      </c>
      <c r="CH257" s="62"/>
      <c r="CI257" s="9">
        <v>0</v>
      </c>
      <c r="CJ257" s="41"/>
      <c r="CK257" s="41"/>
      <c r="CL257" s="41">
        <v>15113</v>
      </c>
      <c r="CM257" s="41">
        <v>180</v>
      </c>
      <c r="CN257" s="9"/>
      <c r="CO257" s="7">
        <f t="shared" si="59"/>
        <v>15293</v>
      </c>
      <c r="CP257" s="62"/>
      <c r="CQ257" s="41"/>
      <c r="CR257" s="41">
        <v>0</v>
      </c>
      <c r="CS257" s="7">
        <f t="shared" si="51"/>
        <v>0</v>
      </c>
      <c r="CT257" s="41">
        <v>478</v>
      </c>
      <c r="CU257" s="7">
        <f t="shared" si="64"/>
        <v>478</v>
      </c>
      <c r="CV257" s="10">
        <f t="shared" si="65"/>
        <v>71904</v>
      </c>
      <c r="CW257" s="72"/>
      <c r="CX257" s="72"/>
    </row>
    <row r="258" spans="1:102" x14ac:dyDescent="0.25">
      <c r="A258" s="319"/>
      <c r="B258" s="2" t="s">
        <v>105</v>
      </c>
      <c r="C258" s="40"/>
      <c r="D258" s="41"/>
      <c r="E258" s="43"/>
      <c r="F258" s="41"/>
      <c r="G258" s="42"/>
      <c r="H258" s="7">
        <f t="shared" si="60"/>
        <v>0</v>
      </c>
      <c r="I258" s="43"/>
      <c r="J258" s="41"/>
      <c r="K258" s="41"/>
      <c r="L258" s="41"/>
      <c r="M258" s="41"/>
      <c r="N258" s="41">
        <v>4829</v>
      </c>
      <c r="O258" s="7">
        <f t="shared" si="61"/>
        <v>4829</v>
      </c>
      <c r="P258" s="41">
        <v>13089</v>
      </c>
      <c r="Q258" s="41"/>
      <c r="R258" s="41"/>
      <c r="S258" s="41">
        <v>0</v>
      </c>
      <c r="T258" s="7">
        <f t="shared" si="62"/>
        <v>13089</v>
      </c>
      <c r="U258" s="43">
        <v>0</v>
      </c>
      <c r="V258" s="9">
        <v>0</v>
      </c>
      <c r="W258" s="7">
        <f t="shared" si="66"/>
        <v>0</v>
      </c>
      <c r="X258" s="43"/>
      <c r="Y258" s="9"/>
      <c r="Z258" s="9"/>
      <c r="AA258" s="9"/>
      <c r="AB258" s="9">
        <v>0</v>
      </c>
      <c r="AC258" s="9"/>
      <c r="AD258" s="41"/>
      <c r="AE258" s="9"/>
      <c r="AF258" s="9">
        <v>28466</v>
      </c>
      <c r="AG258" s="9"/>
      <c r="AH258" s="9">
        <v>0</v>
      </c>
      <c r="AI258" s="9"/>
      <c r="AJ258" s="7">
        <f t="shared" si="67"/>
        <v>28466</v>
      </c>
      <c r="AK258" s="43"/>
      <c r="AL258" s="7">
        <f t="shared" si="63"/>
        <v>0</v>
      </c>
      <c r="AM258" s="62"/>
      <c r="AN258" s="9"/>
      <c r="AO258" s="41"/>
      <c r="AP258" s="41"/>
      <c r="AQ258" s="9">
        <v>0</v>
      </c>
      <c r="AR258" s="9">
        <v>22640</v>
      </c>
      <c r="AS258" s="9">
        <v>0</v>
      </c>
      <c r="AT258" s="9">
        <v>300</v>
      </c>
      <c r="AU258" s="41"/>
      <c r="AV258" s="41"/>
      <c r="AW258" s="7">
        <f t="shared" si="45"/>
        <v>22940</v>
      </c>
      <c r="AX258" s="43"/>
      <c r="AY258" s="41"/>
      <c r="AZ258" s="41"/>
      <c r="BA258" s="41"/>
      <c r="BB258" s="41"/>
      <c r="BC258" s="41"/>
      <c r="BD258" s="41"/>
      <c r="BE258" s="7">
        <f t="shared" si="46"/>
        <v>0</v>
      </c>
      <c r="BF258" s="41">
        <v>2750</v>
      </c>
      <c r="BG258" s="41">
        <v>0</v>
      </c>
      <c r="BH258" s="41">
        <v>4350</v>
      </c>
      <c r="BI258" s="41"/>
      <c r="BJ258" s="41"/>
      <c r="BK258" s="41"/>
      <c r="BL258" s="41"/>
      <c r="BM258" s="41"/>
      <c r="BN258" s="41">
        <v>6055</v>
      </c>
      <c r="BO258" s="41"/>
      <c r="BP258" s="9"/>
      <c r="BQ258" s="41"/>
      <c r="BR258" s="9"/>
      <c r="BS258" s="9">
        <v>0</v>
      </c>
      <c r="BT258" s="41"/>
      <c r="BU258" s="7">
        <f t="shared" si="47"/>
        <v>13155</v>
      </c>
      <c r="BV258" s="43"/>
      <c r="BW258" s="41">
        <v>2944</v>
      </c>
      <c r="BX258" s="9">
        <v>0</v>
      </c>
      <c r="BY258" s="41"/>
      <c r="BZ258" s="9">
        <v>0</v>
      </c>
      <c r="CA258" s="41"/>
      <c r="CB258" s="7">
        <f t="shared" si="48"/>
        <v>2944</v>
      </c>
      <c r="CC258" s="43"/>
      <c r="CD258" s="41"/>
      <c r="CE258" s="41"/>
      <c r="CF258" s="41"/>
      <c r="CG258" s="7">
        <f t="shared" si="49"/>
        <v>0</v>
      </c>
      <c r="CH258" s="62"/>
      <c r="CI258" s="9">
        <v>6319</v>
      </c>
      <c r="CJ258" s="41"/>
      <c r="CK258" s="41"/>
      <c r="CL258" s="41">
        <v>15410</v>
      </c>
      <c r="CM258" s="41">
        <v>150</v>
      </c>
      <c r="CN258" s="9"/>
      <c r="CO258" s="7">
        <f t="shared" si="59"/>
        <v>21879</v>
      </c>
      <c r="CP258" s="62"/>
      <c r="CQ258" s="41"/>
      <c r="CR258" s="41">
        <v>0</v>
      </c>
      <c r="CS258" s="7">
        <f t="shared" si="51"/>
        <v>0</v>
      </c>
      <c r="CT258" s="41">
        <v>529</v>
      </c>
      <c r="CU258" s="7">
        <f t="shared" si="64"/>
        <v>529</v>
      </c>
      <c r="CV258" s="10">
        <f t="shared" si="65"/>
        <v>107831</v>
      </c>
      <c r="CW258" s="72"/>
      <c r="CX258" s="72"/>
    </row>
    <row r="259" spans="1:102" x14ac:dyDescent="0.25">
      <c r="A259" s="319"/>
      <c r="B259" s="2" t="s">
        <v>106</v>
      </c>
      <c r="C259" s="40"/>
      <c r="D259" s="41"/>
      <c r="E259" s="43"/>
      <c r="F259" s="41"/>
      <c r="G259" s="42"/>
      <c r="H259" s="7">
        <f t="shared" si="60"/>
        <v>0</v>
      </c>
      <c r="I259" s="43"/>
      <c r="J259" s="41"/>
      <c r="K259" s="41"/>
      <c r="L259" s="41"/>
      <c r="M259" s="41"/>
      <c r="N259" s="41">
        <v>3089</v>
      </c>
      <c r="O259" s="7">
        <f t="shared" si="61"/>
        <v>3089</v>
      </c>
      <c r="P259" s="41">
        <v>13540</v>
      </c>
      <c r="Q259" s="41"/>
      <c r="R259" s="41"/>
      <c r="S259" s="41">
        <v>0</v>
      </c>
      <c r="T259" s="7">
        <f t="shared" si="62"/>
        <v>13540</v>
      </c>
      <c r="U259" s="43">
        <v>0</v>
      </c>
      <c r="V259" s="9">
        <v>0</v>
      </c>
      <c r="W259" s="7">
        <f t="shared" si="66"/>
        <v>0</v>
      </c>
      <c r="X259" s="43"/>
      <c r="Y259" s="9"/>
      <c r="Z259" s="9"/>
      <c r="AA259" s="9"/>
      <c r="AB259" s="9">
        <v>12128</v>
      </c>
      <c r="AC259" s="9"/>
      <c r="AD259" s="41"/>
      <c r="AE259" s="9"/>
      <c r="AF259" s="9">
        <v>20549</v>
      </c>
      <c r="AG259" s="9"/>
      <c r="AH259" s="9">
        <v>0</v>
      </c>
      <c r="AI259" s="9"/>
      <c r="AJ259" s="7">
        <f t="shared" si="67"/>
        <v>32677</v>
      </c>
      <c r="AK259" s="43"/>
      <c r="AL259" s="7">
        <f t="shared" si="63"/>
        <v>0</v>
      </c>
      <c r="AM259" s="62"/>
      <c r="AN259" s="9"/>
      <c r="AO259" s="41"/>
      <c r="AP259" s="41"/>
      <c r="AQ259" s="9">
        <v>0</v>
      </c>
      <c r="AR259" s="9">
        <v>32963</v>
      </c>
      <c r="AS259" s="9">
        <v>0</v>
      </c>
      <c r="AT259" s="9">
        <v>390</v>
      </c>
      <c r="AU259" s="41"/>
      <c r="AV259" s="41"/>
      <c r="AW259" s="7">
        <f t="shared" si="45"/>
        <v>33353</v>
      </c>
      <c r="AX259" s="43"/>
      <c r="AY259" s="41"/>
      <c r="AZ259" s="41"/>
      <c r="BA259" s="41"/>
      <c r="BB259" s="41"/>
      <c r="BC259" s="41"/>
      <c r="BD259" s="41"/>
      <c r="BE259" s="7">
        <f t="shared" si="46"/>
        <v>0</v>
      </c>
      <c r="BF259" s="41">
        <v>2650</v>
      </c>
      <c r="BG259" s="41">
        <v>0</v>
      </c>
      <c r="BH259" s="41">
        <v>3050</v>
      </c>
      <c r="BI259" s="41"/>
      <c r="BJ259" s="41"/>
      <c r="BK259" s="41"/>
      <c r="BL259" s="41"/>
      <c r="BM259" s="41"/>
      <c r="BN259" s="41">
        <v>7950</v>
      </c>
      <c r="BO259" s="41"/>
      <c r="BP259" s="9"/>
      <c r="BQ259" s="41"/>
      <c r="BR259" s="9"/>
      <c r="BS259" s="9">
        <v>0</v>
      </c>
      <c r="BT259" s="41"/>
      <c r="BU259" s="7">
        <f t="shared" si="47"/>
        <v>13650</v>
      </c>
      <c r="BV259" s="43"/>
      <c r="BW259" s="41">
        <v>2400</v>
      </c>
      <c r="BX259" s="9">
        <v>0</v>
      </c>
      <c r="BY259" s="41"/>
      <c r="BZ259" s="9">
        <v>654</v>
      </c>
      <c r="CA259" s="41"/>
      <c r="CB259" s="7">
        <f t="shared" si="48"/>
        <v>3054</v>
      </c>
      <c r="CC259" s="43"/>
      <c r="CD259" s="41"/>
      <c r="CE259" s="41"/>
      <c r="CF259" s="41"/>
      <c r="CG259" s="7">
        <f t="shared" si="49"/>
        <v>0</v>
      </c>
      <c r="CH259" s="62"/>
      <c r="CI259" s="9">
        <v>0</v>
      </c>
      <c r="CJ259" s="41"/>
      <c r="CK259" s="41"/>
      <c r="CL259" s="41">
        <v>25024</v>
      </c>
      <c r="CM259" s="41">
        <v>150</v>
      </c>
      <c r="CN259" s="9"/>
      <c r="CO259" s="7">
        <f t="shared" si="59"/>
        <v>25174</v>
      </c>
      <c r="CP259" s="62"/>
      <c r="CQ259" s="41"/>
      <c r="CR259" s="41">
        <v>0</v>
      </c>
      <c r="CS259" s="7">
        <f t="shared" si="51"/>
        <v>0</v>
      </c>
      <c r="CT259" s="41">
        <v>1278</v>
      </c>
      <c r="CU259" s="7">
        <f t="shared" si="64"/>
        <v>1278</v>
      </c>
      <c r="CV259" s="10">
        <f t="shared" si="65"/>
        <v>125815</v>
      </c>
      <c r="CW259" s="72"/>
      <c r="CX259" s="72"/>
    </row>
    <row r="260" spans="1:102" x14ac:dyDescent="0.25">
      <c r="A260" s="319"/>
      <c r="B260" s="2" t="s">
        <v>107</v>
      </c>
      <c r="C260" s="40"/>
      <c r="D260" s="41"/>
      <c r="E260" s="43"/>
      <c r="F260" s="41"/>
      <c r="G260" s="42"/>
      <c r="H260" s="7">
        <f t="shared" si="60"/>
        <v>0</v>
      </c>
      <c r="I260" s="43"/>
      <c r="J260" s="41"/>
      <c r="K260" s="41"/>
      <c r="L260" s="41"/>
      <c r="M260" s="41"/>
      <c r="N260" s="41">
        <v>1652</v>
      </c>
      <c r="O260" s="7">
        <f t="shared" si="61"/>
        <v>1652</v>
      </c>
      <c r="P260" s="41">
        <v>8093</v>
      </c>
      <c r="Q260" s="41"/>
      <c r="R260" s="41"/>
      <c r="S260" s="41">
        <v>0</v>
      </c>
      <c r="T260" s="7">
        <f t="shared" si="62"/>
        <v>8093</v>
      </c>
      <c r="U260" s="43">
        <v>0</v>
      </c>
      <c r="V260" s="9">
        <v>528</v>
      </c>
      <c r="W260" s="7">
        <f t="shared" si="66"/>
        <v>528</v>
      </c>
      <c r="X260" s="43"/>
      <c r="Y260" s="9"/>
      <c r="Z260" s="9"/>
      <c r="AA260" s="9"/>
      <c r="AB260" s="9">
        <v>26725</v>
      </c>
      <c r="AC260" s="9"/>
      <c r="AD260" s="41"/>
      <c r="AE260" s="9"/>
      <c r="AF260" s="9">
        <v>9631</v>
      </c>
      <c r="AG260" s="9"/>
      <c r="AH260" s="9">
        <v>0</v>
      </c>
      <c r="AI260" s="9"/>
      <c r="AJ260" s="7">
        <f t="shared" si="67"/>
        <v>36356</v>
      </c>
      <c r="AK260" s="43"/>
      <c r="AL260" s="7">
        <f t="shared" si="63"/>
        <v>0</v>
      </c>
      <c r="AM260" s="62"/>
      <c r="AN260" s="9"/>
      <c r="AO260" s="41"/>
      <c r="AP260" s="41"/>
      <c r="AQ260" s="9">
        <v>693</v>
      </c>
      <c r="AR260" s="9">
        <v>42897</v>
      </c>
      <c r="AS260" s="9">
        <v>0</v>
      </c>
      <c r="AT260" s="9">
        <v>0</v>
      </c>
      <c r="AU260" s="41"/>
      <c r="AV260" s="41"/>
      <c r="AW260" s="7">
        <f t="shared" si="45"/>
        <v>43590</v>
      </c>
      <c r="AX260" s="43"/>
      <c r="AY260" s="41"/>
      <c r="AZ260" s="41"/>
      <c r="BA260" s="41"/>
      <c r="BB260" s="41"/>
      <c r="BC260" s="41"/>
      <c r="BD260" s="41"/>
      <c r="BE260" s="7">
        <f t="shared" si="46"/>
        <v>0</v>
      </c>
      <c r="BF260" s="41">
        <v>1000</v>
      </c>
      <c r="BG260" s="41">
        <v>0</v>
      </c>
      <c r="BH260" s="41">
        <v>1450</v>
      </c>
      <c r="BI260" s="41"/>
      <c r="BJ260" s="41"/>
      <c r="BK260" s="41"/>
      <c r="BL260" s="41"/>
      <c r="BM260" s="41"/>
      <c r="BN260" s="41">
        <v>5155</v>
      </c>
      <c r="BO260" s="41"/>
      <c r="BP260" s="9"/>
      <c r="BQ260" s="41"/>
      <c r="BR260" s="9"/>
      <c r="BS260" s="9">
        <v>0</v>
      </c>
      <c r="BT260" s="41"/>
      <c r="BU260" s="7">
        <f t="shared" si="47"/>
        <v>7605</v>
      </c>
      <c r="BV260" s="43"/>
      <c r="BW260" s="41">
        <v>2220</v>
      </c>
      <c r="BX260" s="9">
        <v>0</v>
      </c>
      <c r="BY260" s="41"/>
      <c r="BZ260" s="9">
        <v>940</v>
      </c>
      <c r="CA260" s="41"/>
      <c r="CB260" s="7">
        <f t="shared" si="48"/>
        <v>3160</v>
      </c>
      <c r="CC260" s="43"/>
      <c r="CD260" s="41"/>
      <c r="CE260" s="41"/>
      <c r="CF260" s="41"/>
      <c r="CG260" s="7">
        <f t="shared" si="49"/>
        <v>0</v>
      </c>
      <c r="CH260" s="62"/>
      <c r="CI260" s="9">
        <v>15550</v>
      </c>
      <c r="CJ260" s="41"/>
      <c r="CK260" s="41"/>
      <c r="CL260" s="41">
        <v>3000</v>
      </c>
      <c r="CM260" s="41">
        <v>180</v>
      </c>
      <c r="CN260" s="9"/>
      <c r="CO260" s="7">
        <f t="shared" si="59"/>
        <v>18730</v>
      </c>
      <c r="CP260" s="62"/>
      <c r="CQ260" s="41"/>
      <c r="CR260" s="41">
        <v>0</v>
      </c>
      <c r="CS260" s="7">
        <f t="shared" si="51"/>
        <v>0</v>
      </c>
      <c r="CT260" s="41">
        <v>983</v>
      </c>
      <c r="CU260" s="7">
        <f t="shared" si="64"/>
        <v>983</v>
      </c>
      <c r="CV260" s="10">
        <f t="shared" si="65"/>
        <v>120697</v>
      </c>
      <c r="CW260" s="72"/>
      <c r="CX260" s="72"/>
    </row>
    <row r="261" spans="1:102" x14ac:dyDescent="0.25">
      <c r="A261" s="319"/>
      <c r="B261" s="2" t="s">
        <v>108</v>
      </c>
      <c r="C261" s="40"/>
      <c r="D261" s="41"/>
      <c r="E261" s="43"/>
      <c r="F261" s="41"/>
      <c r="G261" s="42"/>
      <c r="H261" s="7">
        <f t="shared" si="60"/>
        <v>0</v>
      </c>
      <c r="I261" s="43"/>
      <c r="J261" s="41"/>
      <c r="K261" s="41"/>
      <c r="L261" s="41"/>
      <c r="M261" s="41"/>
      <c r="N261" s="41">
        <v>3260</v>
      </c>
      <c r="O261" s="7">
        <f t="shared" si="61"/>
        <v>3260</v>
      </c>
      <c r="P261" s="41">
        <v>13358</v>
      </c>
      <c r="Q261" s="41"/>
      <c r="R261" s="41"/>
      <c r="S261" s="41">
        <v>0</v>
      </c>
      <c r="T261" s="7">
        <f t="shared" si="62"/>
        <v>13358</v>
      </c>
      <c r="U261" s="43">
        <v>0</v>
      </c>
      <c r="V261" s="9">
        <v>505</v>
      </c>
      <c r="W261" s="7">
        <f t="shared" si="66"/>
        <v>505</v>
      </c>
      <c r="X261" s="43"/>
      <c r="Y261" s="9"/>
      <c r="Z261" s="9"/>
      <c r="AA261" s="9"/>
      <c r="AB261" s="9">
        <v>38107</v>
      </c>
      <c r="AC261" s="9"/>
      <c r="AD261" s="41"/>
      <c r="AE261" s="9"/>
      <c r="AF261" s="9">
        <v>28981</v>
      </c>
      <c r="AG261" s="9"/>
      <c r="AH261" s="9">
        <v>1438</v>
      </c>
      <c r="AI261" s="9"/>
      <c r="AJ261" s="7">
        <f t="shared" si="67"/>
        <v>68526</v>
      </c>
      <c r="AK261" s="43"/>
      <c r="AL261" s="7">
        <f t="shared" si="63"/>
        <v>0</v>
      </c>
      <c r="AM261" s="62"/>
      <c r="AN261" s="9"/>
      <c r="AO261" s="41"/>
      <c r="AP261" s="41"/>
      <c r="AQ261" s="9">
        <v>731</v>
      </c>
      <c r="AR261" s="9">
        <v>32717</v>
      </c>
      <c r="AS261" s="9">
        <v>0</v>
      </c>
      <c r="AT261" s="9">
        <v>0</v>
      </c>
      <c r="AU261" s="41"/>
      <c r="AV261" s="41"/>
      <c r="AW261" s="7">
        <f t="shared" si="45"/>
        <v>33448</v>
      </c>
      <c r="AX261" s="43"/>
      <c r="AY261" s="41"/>
      <c r="AZ261" s="41"/>
      <c r="BA261" s="41"/>
      <c r="BB261" s="41"/>
      <c r="BC261" s="41"/>
      <c r="BD261" s="41"/>
      <c r="BE261" s="7">
        <f t="shared" si="46"/>
        <v>0</v>
      </c>
      <c r="BF261" s="41">
        <v>3250</v>
      </c>
      <c r="BG261" s="41">
        <v>0</v>
      </c>
      <c r="BH261" s="41">
        <v>2600</v>
      </c>
      <c r="BI261" s="41"/>
      <c r="BJ261" s="41"/>
      <c r="BK261" s="41"/>
      <c r="BL261" s="41"/>
      <c r="BM261" s="41"/>
      <c r="BN261" s="41">
        <v>8061</v>
      </c>
      <c r="BO261" s="41"/>
      <c r="BP261" s="9"/>
      <c r="BQ261" s="41"/>
      <c r="BR261" s="9"/>
      <c r="BS261" s="9">
        <v>0</v>
      </c>
      <c r="BT261" s="41"/>
      <c r="BU261" s="7">
        <f t="shared" si="47"/>
        <v>13911</v>
      </c>
      <c r="BV261" s="43"/>
      <c r="BW261" s="41">
        <v>2220</v>
      </c>
      <c r="BX261" s="9">
        <v>0</v>
      </c>
      <c r="BY261" s="41"/>
      <c r="BZ261" s="9">
        <v>442</v>
      </c>
      <c r="CA261" s="41"/>
      <c r="CB261" s="7">
        <f t="shared" si="48"/>
        <v>2662</v>
      </c>
      <c r="CC261" s="43"/>
      <c r="CD261" s="41"/>
      <c r="CE261" s="41"/>
      <c r="CF261" s="41"/>
      <c r="CG261" s="7">
        <f t="shared" si="49"/>
        <v>0</v>
      </c>
      <c r="CH261" s="62"/>
      <c r="CI261" s="9">
        <v>0</v>
      </c>
      <c r="CJ261" s="41"/>
      <c r="CK261" s="41"/>
      <c r="CL261" s="41">
        <v>20179</v>
      </c>
      <c r="CM261" s="41">
        <v>480</v>
      </c>
      <c r="CN261" s="9"/>
      <c r="CO261" s="7">
        <f t="shared" si="59"/>
        <v>20659</v>
      </c>
      <c r="CP261" s="62"/>
      <c r="CQ261" s="41"/>
      <c r="CR261" s="41">
        <v>0</v>
      </c>
      <c r="CS261" s="7">
        <f t="shared" si="51"/>
        <v>0</v>
      </c>
      <c r="CT261" s="41">
        <v>374</v>
      </c>
      <c r="CU261" s="7">
        <f t="shared" si="64"/>
        <v>374</v>
      </c>
      <c r="CV261" s="10">
        <f t="shared" si="65"/>
        <v>156703</v>
      </c>
      <c r="CW261" s="72"/>
      <c r="CX261" s="72"/>
    </row>
    <row r="262" spans="1:102" x14ac:dyDescent="0.25">
      <c r="A262" s="319"/>
      <c r="B262" s="2" t="s">
        <v>109</v>
      </c>
      <c r="C262" s="40"/>
      <c r="D262" s="41"/>
      <c r="E262" s="43"/>
      <c r="F262" s="41"/>
      <c r="G262" s="42"/>
      <c r="H262" s="7">
        <f t="shared" si="60"/>
        <v>0</v>
      </c>
      <c r="I262" s="43"/>
      <c r="J262" s="41"/>
      <c r="K262" s="41"/>
      <c r="L262" s="41"/>
      <c r="M262" s="41"/>
      <c r="N262" s="41">
        <v>3308</v>
      </c>
      <c r="O262" s="7">
        <f t="shared" si="61"/>
        <v>3308</v>
      </c>
      <c r="P262" s="41">
        <v>11749</v>
      </c>
      <c r="Q262" s="41"/>
      <c r="R262" s="41"/>
      <c r="S262" s="41">
        <v>0</v>
      </c>
      <c r="T262" s="7">
        <f t="shared" si="62"/>
        <v>11749</v>
      </c>
      <c r="U262" s="43">
        <v>0</v>
      </c>
      <c r="V262" s="9">
        <v>449</v>
      </c>
      <c r="W262" s="7">
        <f t="shared" si="66"/>
        <v>449</v>
      </c>
      <c r="X262" s="43"/>
      <c r="Y262" s="9"/>
      <c r="Z262" s="9"/>
      <c r="AA262" s="9"/>
      <c r="AB262" s="9">
        <v>23861</v>
      </c>
      <c r="AC262" s="9"/>
      <c r="AD262" s="41"/>
      <c r="AE262" s="9"/>
      <c r="AF262" s="9">
        <v>34954</v>
      </c>
      <c r="AG262" s="9"/>
      <c r="AH262" s="9">
        <v>1078</v>
      </c>
      <c r="AI262" s="9"/>
      <c r="AJ262" s="7">
        <f t="shared" si="67"/>
        <v>59893</v>
      </c>
      <c r="AK262" s="43"/>
      <c r="AL262" s="7">
        <f t="shared" si="63"/>
        <v>0</v>
      </c>
      <c r="AM262" s="62"/>
      <c r="AN262" s="9"/>
      <c r="AO262" s="41"/>
      <c r="AP262" s="41"/>
      <c r="AQ262" s="9">
        <v>189</v>
      </c>
      <c r="AR262" s="9">
        <v>34707</v>
      </c>
      <c r="AS262" s="9">
        <v>0</v>
      </c>
      <c r="AT262" s="9">
        <v>0</v>
      </c>
      <c r="AU262" s="41"/>
      <c r="AV262" s="41"/>
      <c r="AW262" s="7">
        <f t="shared" si="45"/>
        <v>34896</v>
      </c>
      <c r="AX262" s="43"/>
      <c r="AY262" s="41"/>
      <c r="AZ262" s="41"/>
      <c r="BA262" s="41"/>
      <c r="BB262" s="41"/>
      <c r="BC262" s="41"/>
      <c r="BD262" s="41"/>
      <c r="BE262" s="7">
        <f t="shared" si="46"/>
        <v>0</v>
      </c>
      <c r="BF262" s="41">
        <v>2700</v>
      </c>
      <c r="BG262" s="41">
        <v>0</v>
      </c>
      <c r="BH262" s="41">
        <v>4400</v>
      </c>
      <c r="BI262" s="41"/>
      <c r="BJ262" s="41"/>
      <c r="BK262" s="41"/>
      <c r="BL262" s="41"/>
      <c r="BM262" s="41"/>
      <c r="BN262" s="41">
        <v>14111</v>
      </c>
      <c r="BO262" s="41"/>
      <c r="BP262" s="9"/>
      <c r="BQ262" s="41"/>
      <c r="BR262" s="9"/>
      <c r="BS262" s="9">
        <v>0</v>
      </c>
      <c r="BT262" s="41"/>
      <c r="BU262" s="7">
        <f t="shared" si="47"/>
        <v>21211</v>
      </c>
      <c r="BV262" s="43"/>
      <c r="BW262" s="41">
        <v>3960</v>
      </c>
      <c r="BX262" s="9">
        <v>0</v>
      </c>
      <c r="BY262" s="41"/>
      <c r="BZ262" s="9">
        <v>1495</v>
      </c>
      <c r="CA262" s="41"/>
      <c r="CB262" s="7">
        <f t="shared" si="48"/>
        <v>5455</v>
      </c>
      <c r="CC262" s="43"/>
      <c r="CD262" s="41"/>
      <c r="CE262" s="41"/>
      <c r="CF262" s="41"/>
      <c r="CG262" s="7">
        <f t="shared" si="49"/>
        <v>0</v>
      </c>
      <c r="CH262" s="62"/>
      <c r="CI262" s="9">
        <v>0</v>
      </c>
      <c r="CJ262" s="41"/>
      <c r="CK262" s="41"/>
      <c r="CL262" s="41">
        <v>22472</v>
      </c>
      <c r="CM262" s="41">
        <v>180</v>
      </c>
      <c r="CN262" s="9"/>
      <c r="CO262" s="7">
        <f t="shared" si="59"/>
        <v>22652</v>
      </c>
      <c r="CP262" s="62"/>
      <c r="CQ262" s="41"/>
      <c r="CR262" s="41">
        <v>0</v>
      </c>
      <c r="CS262" s="7">
        <f t="shared" si="51"/>
        <v>0</v>
      </c>
      <c r="CT262" s="41">
        <v>430</v>
      </c>
      <c r="CU262" s="7">
        <f t="shared" si="64"/>
        <v>430</v>
      </c>
      <c r="CV262" s="10">
        <f t="shared" si="65"/>
        <v>160043</v>
      </c>
      <c r="CW262" s="72"/>
      <c r="CX262" s="72"/>
    </row>
    <row r="263" spans="1:102" x14ac:dyDescent="0.25">
      <c r="A263" s="319"/>
      <c r="B263" s="2" t="s">
        <v>110</v>
      </c>
      <c r="C263" s="40"/>
      <c r="D263" s="41"/>
      <c r="E263" s="43"/>
      <c r="F263" s="41"/>
      <c r="G263" s="42"/>
      <c r="H263" s="7">
        <f t="shared" si="60"/>
        <v>0</v>
      </c>
      <c r="I263" s="43"/>
      <c r="J263" s="41"/>
      <c r="K263" s="41"/>
      <c r="L263" s="41"/>
      <c r="M263" s="41"/>
      <c r="N263" s="41">
        <v>4691</v>
      </c>
      <c r="O263" s="7">
        <f t="shared" si="61"/>
        <v>4691</v>
      </c>
      <c r="P263" s="41">
        <v>9527</v>
      </c>
      <c r="Q263" s="41"/>
      <c r="R263" s="41"/>
      <c r="S263" s="41">
        <v>0</v>
      </c>
      <c r="T263" s="7">
        <f t="shared" si="62"/>
        <v>9527</v>
      </c>
      <c r="U263" s="43">
        <v>0</v>
      </c>
      <c r="V263" s="9">
        <v>579</v>
      </c>
      <c r="W263" s="7">
        <f t="shared" si="66"/>
        <v>579</v>
      </c>
      <c r="X263" s="43"/>
      <c r="Y263" s="9"/>
      <c r="Z263" s="9"/>
      <c r="AA263" s="9"/>
      <c r="AB263" s="9">
        <v>20627</v>
      </c>
      <c r="AC263" s="9"/>
      <c r="AD263" s="41"/>
      <c r="AE263" s="9"/>
      <c r="AF263" s="9">
        <v>50130</v>
      </c>
      <c r="AG263" s="9"/>
      <c r="AH263" s="9">
        <v>5261</v>
      </c>
      <c r="AI263" s="9"/>
      <c r="AJ263" s="7">
        <f t="shared" si="67"/>
        <v>76018</v>
      </c>
      <c r="AK263" s="43"/>
      <c r="AL263" s="7">
        <f t="shared" si="63"/>
        <v>0</v>
      </c>
      <c r="AM263" s="62"/>
      <c r="AN263" s="9"/>
      <c r="AO263" s="41"/>
      <c r="AP263" s="41"/>
      <c r="AQ263" s="9">
        <v>499</v>
      </c>
      <c r="AR263" s="9">
        <v>30645</v>
      </c>
      <c r="AS263" s="9">
        <v>0</v>
      </c>
      <c r="AT263" s="9">
        <v>1440</v>
      </c>
      <c r="AU263" s="41"/>
      <c r="AV263" s="41"/>
      <c r="AW263" s="7">
        <f t="shared" si="45"/>
        <v>32584</v>
      </c>
      <c r="AX263" s="43"/>
      <c r="AY263" s="41"/>
      <c r="AZ263" s="41"/>
      <c r="BA263" s="41"/>
      <c r="BB263" s="41"/>
      <c r="BC263" s="41"/>
      <c r="BD263" s="41"/>
      <c r="BE263" s="7">
        <f t="shared" si="46"/>
        <v>0</v>
      </c>
      <c r="BF263" s="41">
        <v>700</v>
      </c>
      <c r="BG263" s="41">
        <v>0</v>
      </c>
      <c r="BH263" s="41">
        <v>5200</v>
      </c>
      <c r="BI263" s="41"/>
      <c r="BJ263" s="41"/>
      <c r="BK263" s="41"/>
      <c r="BL263" s="41"/>
      <c r="BM263" s="41"/>
      <c r="BN263" s="41">
        <v>18450</v>
      </c>
      <c r="BO263" s="41"/>
      <c r="BP263" s="9"/>
      <c r="BQ263" s="41"/>
      <c r="BR263" s="9"/>
      <c r="BS263" s="9">
        <v>0</v>
      </c>
      <c r="BT263" s="41"/>
      <c r="BU263" s="7">
        <f t="shared" si="47"/>
        <v>24350</v>
      </c>
      <c r="BV263" s="43"/>
      <c r="BW263" s="41">
        <v>2940</v>
      </c>
      <c r="BX263" s="9">
        <v>0</v>
      </c>
      <c r="BY263" s="41"/>
      <c r="BZ263" s="9">
        <v>1060</v>
      </c>
      <c r="CA263" s="41"/>
      <c r="CB263" s="7">
        <f t="shared" si="48"/>
        <v>4000</v>
      </c>
      <c r="CC263" s="43"/>
      <c r="CD263" s="41"/>
      <c r="CE263" s="41"/>
      <c r="CF263" s="41"/>
      <c r="CG263" s="7">
        <f t="shared" si="49"/>
        <v>0</v>
      </c>
      <c r="CH263" s="62"/>
      <c r="CI263" s="9">
        <v>0</v>
      </c>
      <c r="CJ263" s="41"/>
      <c r="CK263" s="41"/>
      <c r="CL263" s="41">
        <v>19813</v>
      </c>
      <c r="CM263" s="41">
        <v>0</v>
      </c>
      <c r="CN263" s="9"/>
      <c r="CO263" s="7">
        <f t="shared" si="59"/>
        <v>19813</v>
      </c>
      <c r="CP263" s="62"/>
      <c r="CQ263" s="41"/>
      <c r="CR263" s="41">
        <v>0</v>
      </c>
      <c r="CS263" s="7">
        <f t="shared" si="51"/>
        <v>0</v>
      </c>
      <c r="CT263" s="41">
        <v>182</v>
      </c>
      <c r="CU263" s="7">
        <f t="shared" si="64"/>
        <v>182</v>
      </c>
      <c r="CV263" s="10">
        <f t="shared" si="65"/>
        <v>171744</v>
      </c>
      <c r="CW263" s="72"/>
      <c r="CX263" s="72"/>
    </row>
    <row r="264" spans="1:102" x14ac:dyDescent="0.25">
      <c r="A264" s="319"/>
      <c r="B264" s="2" t="s">
        <v>111</v>
      </c>
      <c r="C264" s="40"/>
      <c r="D264" s="41"/>
      <c r="E264" s="43"/>
      <c r="F264" s="41"/>
      <c r="G264" s="42"/>
      <c r="H264" s="7">
        <f t="shared" si="60"/>
        <v>0</v>
      </c>
      <c r="I264" s="43"/>
      <c r="J264" s="41"/>
      <c r="K264" s="41"/>
      <c r="L264" s="41"/>
      <c r="M264" s="41"/>
      <c r="N264" s="41">
        <v>1573</v>
      </c>
      <c r="O264" s="7">
        <f t="shared" si="61"/>
        <v>1573</v>
      </c>
      <c r="P264" s="41">
        <v>16059</v>
      </c>
      <c r="Q264" s="41"/>
      <c r="R264" s="41"/>
      <c r="S264" s="41">
        <v>0</v>
      </c>
      <c r="T264" s="7">
        <f t="shared" si="62"/>
        <v>16059</v>
      </c>
      <c r="U264" s="43">
        <v>0</v>
      </c>
      <c r="V264" s="9">
        <v>0</v>
      </c>
      <c r="W264" s="7">
        <f t="shared" si="66"/>
        <v>0</v>
      </c>
      <c r="X264" s="43"/>
      <c r="Y264" s="9"/>
      <c r="Z264" s="9"/>
      <c r="AA264" s="9"/>
      <c r="AB264" s="9">
        <v>31665</v>
      </c>
      <c r="AC264" s="9"/>
      <c r="AD264" s="41"/>
      <c r="AE264" s="9"/>
      <c r="AF264" s="9">
        <v>38415</v>
      </c>
      <c r="AG264" s="9"/>
      <c r="AH264" s="9">
        <v>1430</v>
      </c>
      <c r="AI264" s="9"/>
      <c r="AJ264" s="7">
        <f t="shared" si="67"/>
        <v>71510</v>
      </c>
      <c r="AK264" s="43"/>
      <c r="AL264" s="7">
        <f t="shared" si="63"/>
        <v>0</v>
      </c>
      <c r="AM264" s="62"/>
      <c r="AN264" s="9"/>
      <c r="AO264" s="41"/>
      <c r="AP264" s="41"/>
      <c r="AQ264" s="9">
        <v>0</v>
      </c>
      <c r="AR264" s="9">
        <v>42554</v>
      </c>
      <c r="AS264" s="9">
        <v>0</v>
      </c>
      <c r="AT264" s="9">
        <v>960</v>
      </c>
      <c r="AU264" s="41"/>
      <c r="AV264" s="41"/>
      <c r="AW264" s="7">
        <f t="shared" si="45"/>
        <v>43514</v>
      </c>
      <c r="AX264" s="43"/>
      <c r="AY264" s="41"/>
      <c r="AZ264" s="41"/>
      <c r="BA264" s="41"/>
      <c r="BB264" s="41"/>
      <c r="BC264" s="41"/>
      <c r="BD264" s="41"/>
      <c r="BE264" s="7">
        <f t="shared" si="46"/>
        <v>0</v>
      </c>
      <c r="BF264" s="41">
        <v>1800</v>
      </c>
      <c r="BG264" s="41">
        <v>0</v>
      </c>
      <c r="BH264" s="41">
        <v>0</v>
      </c>
      <c r="BI264" s="41"/>
      <c r="BJ264" s="41"/>
      <c r="BK264" s="41"/>
      <c r="BL264" s="41"/>
      <c r="BM264" s="41"/>
      <c r="BN264" s="41">
        <v>22311</v>
      </c>
      <c r="BO264" s="41"/>
      <c r="BP264" s="9"/>
      <c r="BQ264" s="41"/>
      <c r="BR264" s="9"/>
      <c r="BS264" s="9">
        <v>0</v>
      </c>
      <c r="BT264" s="41"/>
      <c r="BU264" s="7">
        <f t="shared" si="47"/>
        <v>24111</v>
      </c>
      <c r="BV264" s="43"/>
      <c r="BW264" s="41">
        <v>3840</v>
      </c>
      <c r="BX264" s="9">
        <v>0</v>
      </c>
      <c r="BY264" s="41"/>
      <c r="BZ264" s="9">
        <v>1560</v>
      </c>
      <c r="CA264" s="41"/>
      <c r="CB264" s="7">
        <f t="shared" si="48"/>
        <v>5400</v>
      </c>
      <c r="CC264" s="43"/>
      <c r="CD264" s="41"/>
      <c r="CE264" s="41"/>
      <c r="CF264" s="41"/>
      <c r="CG264" s="7">
        <f t="shared" si="49"/>
        <v>0</v>
      </c>
      <c r="CH264" s="62"/>
      <c r="CI264" s="9">
        <v>0</v>
      </c>
      <c r="CJ264" s="41"/>
      <c r="CK264" s="41"/>
      <c r="CL264" s="41">
        <v>17161</v>
      </c>
      <c r="CM264" s="41">
        <v>0</v>
      </c>
      <c r="CN264" s="9"/>
      <c r="CO264" s="7">
        <f t="shared" si="59"/>
        <v>17161</v>
      </c>
      <c r="CP264" s="62"/>
      <c r="CQ264" s="41"/>
      <c r="CR264" s="41">
        <v>0</v>
      </c>
      <c r="CS264" s="7">
        <f t="shared" si="51"/>
        <v>0</v>
      </c>
      <c r="CT264" s="41">
        <v>837</v>
      </c>
      <c r="CU264" s="7">
        <f t="shared" si="64"/>
        <v>837</v>
      </c>
      <c r="CV264" s="10">
        <f t="shared" si="65"/>
        <v>180165</v>
      </c>
      <c r="CW264" s="72"/>
      <c r="CX264" s="72"/>
    </row>
    <row r="265" spans="1:102" ht="15.75" thickBot="1" x14ac:dyDescent="0.3">
      <c r="A265" s="320"/>
      <c r="B265" s="3" t="s">
        <v>112</v>
      </c>
      <c r="C265" s="44"/>
      <c r="D265" s="45"/>
      <c r="E265" s="47"/>
      <c r="F265" s="45"/>
      <c r="G265" s="46"/>
      <c r="H265" s="11">
        <f t="shared" si="60"/>
        <v>0</v>
      </c>
      <c r="I265" s="47"/>
      <c r="J265" s="45"/>
      <c r="K265" s="45"/>
      <c r="L265" s="45"/>
      <c r="M265" s="45"/>
      <c r="N265" s="45">
        <v>0</v>
      </c>
      <c r="O265" s="11">
        <f t="shared" si="61"/>
        <v>0</v>
      </c>
      <c r="P265" s="45">
        <v>14538</v>
      </c>
      <c r="Q265" s="45"/>
      <c r="R265" s="45"/>
      <c r="S265" s="45">
        <v>0</v>
      </c>
      <c r="T265" s="11">
        <f t="shared" si="62"/>
        <v>14538</v>
      </c>
      <c r="U265" s="47">
        <v>0</v>
      </c>
      <c r="V265" s="13">
        <v>486</v>
      </c>
      <c r="W265" s="11">
        <f t="shared" si="66"/>
        <v>486</v>
      </c>
      <c r="X265" s="47"/>
      <c r="Y265" s="13"/>
      <c r="Z265" s="13"/>
      <c r="AA265" s="13"/>
      <c r="AB265" s="13">
        <v>48020</v>
      </c>
      <c r="AC265" s="13"/>
      <c r="AD265" s="45"/>
      <c r="AE265" s="13"/>
      <c r="AF265" s="13">
        <v>23719</v>
      </c>
      <c r="AG265" s="13"/>
      <c r="AH265" s="13">
        <v>6055</v>
      </c>
      <c r="AI265" s="13"/>
      <c r="AJ265" s="11">
        <f t="shared" si="67"/>
        <v>77794</v>
      </c>
      <c r="AK265" s="47"/>
      <c r="AL265" s="11">
        <f t="shared" si="63"/>
        <v>0</v>
      </c>
      <c r="AM265" s="63"/>
      <c r="AN265" s="13"/>
      <c r="AO265" s="45"/>
      <c r="AP265" s="45"/>
      <c r="AQ265" s="13">
        <v>0</v>
      </c>
      <c r="AR265" s="13">
        <v>40887</v>
      </c>
      <c r="AS265" s="13">
        <v>0</v>
      </c>
      <c r="AT265" s="13">
        <v>2328</v>
      </c>
      <c r="AU265" s="45"/>
      <c r="AV265" s="45"/>
      <c r="AW265" s="11">
        <f t="shared" si="45"/>
        <v>43215</v>
      </c>
      <c r="AX265" s="47"/>
      <c r="AY265" s="45"/>
      <c r="AZ265" s="45"/>
      <c r="BA265" s="45"/>
      <c r="BB265" s="45"/>
      <c r="BC265" s="45"/>
      <c r="BD265" s="45"/>
      <c r="BE265" s="11">
        <f t="shared" si="46"/>
        <v>0</v>
      </c>
      <c r="BF265" s="45">
        <v>800</v>
      </c>
      <c r="BG265" s="45">
        <v>0</v>
      </c>
      <c r="BH265" s="45">
        <v>1700</v>
      </c>
      <c r="BI265" s="45"/>
      <c r="BJ265" s="45"/>
      <c r="BK265" s="45"/>
      <c r="BL265" s="45"/>
      <c r="BM265" s="45"/>
      <c r="BN265" s="45">
        <v>27754</v>
      </c>
      <c r="BO265" s="45"/>
      <c r="BP265" s="13"/>
      <c r="BQ265" s="45"/>
      <c r="BR265" s="13"/>
      <c r="BS265" s="13">
        <v>0</v>
      </c>
      <c r="BT265" s="45"/>
      <c r="BU265" s="11">
        <f t="shared" si="47"/>
        <v>30254</v>
      </c>
      <c r="BV265" s="47"/>
      <c r="BW265" s="45">
        <v>4830</v>
      </c>
      <c r="BX265" s="13">
        <v>0</v>
      </c>
      <c r="BY265" s="45"/>
      <c r="BZ265" s="13">
        <v>492</v>
      </c>
      <c r="CA265" s="45"/>
      <c r="CB265" s="11">
        <f t="shared" si="48"/>
        <v>5322</v>
      </c>
      <c r="CC265" s="47"/>
      <c r="CD265" s="45"/>
      <c r="CE265" s="45"/>
      <c r="CF265" s="45"/>
      <c r="CG265" s="11">
        <f t="shared" si="49"/>
        <v>0</v>
      </c>
      <c r="CH265" s="63"/>
      <c r="CI265" s="13">
        <v>0</v>
      </c>
      <c r="CJ265" s="45"/>
      <c r="CK265" s="45"/>
      <c r="CL265" s="45">
        <v>8689</v>
      </c>
      <c r="CM265" s="45">
        <v>0</v>
      </c>
      <c r="CN265" s="13"/>
      <c r="CO265" s="11">
        <f t="shared" si="59"/>
        <v>8689</v>
      </c>
      <c r="CP265" s="63"/>
      <c r="CQ265" s="45"/>
      <c r="CR265" s="45">
        <v>0</v>
      </c>
      <c r="CS265" s="11">
        <f t="shared" si="51"/>
        <v>0</v>
      </c>
      <c r="CT265" s="45">
        <v>0</v>
      </c>
      <c r="CU265" s="11">
        <f t="shared" si="64"/>
        <v>0</v>
      </c>
      <c r="CV265" s="15">
        <f t="shared" si="65"/>
        <v>180298</v>
      </c>
      <c r="CW265" s="72"/>
      <c r="CX265" s="72"/>
    </row>
    <row r="266" spans="1:102" x14ac:dyDescent="0.25">
      <c r="A266" s="288">
        <v>2018</v>
      </c>
      <c r="B266" s="208" t="s">
        <v>101</v>
      </c>
      <c r="C266" s="34"/>
      <c r="D266" s="35"/>
      <c r="E266" s="52"/>
      <c r="F266" s="35"/>
      <c r="G266" s="36"/>
      <c r="H266" s="20">
        <f t="shared" ref="H266:H273" si="68">SUM(C266:G266)</f>
        <v>0</v>
      </c>
      <c r="I266" s="52"/>
      <c r="J266" s="35"/>
      <c r="K266" s="35"/>
      <c r="L266" s="35"/>
      <c r="M266" s="35"/>
      <c r="N266" s="35">
        <v>0</v>
      </c>
      <c r="O266" s="20">
        <f t="shared" ref="O266:O273" si="69">SUM(I266:N266)</f>
        <v>0</v>
      </c>
      <c r="P266" s="35">
        <v>11742</v>
      </c>
      <c r="Q266" s="35"/>
      <c r="R266" s="35"/>
      <c r="S266" s="35">
        <v>0</v>
      </c>
      <c r="T266" s="20">
        <f t="shared" ref="T266:T273" si="70">SUM(P266:S266)</f>
        <v>11742</v>
      </c>
      <c r="U266" s="52">
        <v>0</v>
      </c>
      <c r="V266" s="22">
        <v>735</v>
      </c>
      <c r="W266" s="20">
        <f t="shared" ref="W266:W273" si="71">+V266+U266</f>
        <v>735</v>
      </c>
      <c r="X266" s="52"/>
      <c r="Y266" s="22"/>
      <c r="Z266" s="22"/>
      <c r="AA266" s="22"/>
      <c r="AB266" s="22">
        <v>28910</v>
      </c>
      <c r="AC266" s="22"/>
      <c r="AD266" s="35"/>
      <c r="AE266" s="22"/>
      <c r="AF266" s="22">
        <v>25164</v>
      </c>
      <c r="AG266" s="22"/>
      <c r="AH266" s="22">
        <v>3006</v>
      </c>
      <c r="AI266" s="22"/>
      <c r="AJ266" s="20">
        <f t="shared" ref="AJ266:AJ273" si="72">SUM(X266:AI266)</f>
        <v>57080</v>
      </c>
      <c r="AK266" s="52"/>
      <c r="AL266" s="20">
        <f t="shared" si="63"/>
        <v>0</v>
      </c>
      <c r="AM266" s="61"/>
      <c r="AN266" s="22"/>
      <c r="AO266" s="35"/>
      <c r="AP266" s="35"/>
      <c r="AQ266" s="22">
        <v>336</v>
      </c>
      <c r="AR266" s="22">
        <v>28121</v>
      </c>
      <c r="AS266" s="22">
        <v>0</v>
      </c>
      <c r="AT266" s="22">
        <v>120</v>
      </c>
      <c r="AU266" s="35"/>
      <c r="AV266" s="35"/>
      <c r="AW266" s="20">
        <f t="shared" ref="AW266:AW273" si="73">SUM(AM266:AV266)</f>
        <v>28577</v>
      </c>
      <c r="AX266" s="52"/>
      <c r="AY266" s="35"/>
      <c r="AZ266" s="35"/>
      <c r="BA266" s="35"/>
      <c r="BB266" s="35"/>
      <c r="BC266" s="35"/>
      <c r="BD266" s="35"/>
      <c r="BE266" s="20">
        <f t="shared" ref="BE266:BE273" si="74">SUM(AX266:BD266)</f>
        <v>0</v>
      </c>
      <c r="BF266" s="35">
        <v>1950</v>
      </c>
      <c r="BG266" s="35">
        <v>0</v>
      </c>
      <c r="BH266" s="35">
        <v>0</v>
      </c>
      <c r="BI266" s="35"/>
      <c r="BJ266" s="35"/>
      <c r="BK266" s="35"/>
      <c r="BL266" s="35"/>
      <c r="BM266" s="35"/>
      <c r="BN266" s="35">
        <v>27150</v>
      </c>
      <c r="BO266" s="35"/>
      <c r="BP266" s="22"/>
      <c r="BQ266" s="35"/>
      <c r="BR266" s="22"/>
      <c r="BS266" s="22">
        <v>0</v>
      </c>
      <c r="BT266" s="35"/>
      <c r="BU266" s="20">
        <f t="shared" ref="BU266:BU273" si="75">SUM(BF266:BT266)</f>
        <v>29100</v>
      </c>
      <c r="BV266" s="52"/>
      <c r="BW266" s="35">
        <v>2760</v>
      </c>
      <c r="BX266" s="22">
        <v>0</v>
      </c>
      <c r="BY266" s="35"/>
      <c r="BZ266" s="22">
        <v>697</v>
      </c>
      <c r="CA266" s="35"/>
      <c r="CB266" s="20">
        <f t="shared" ref="CB266:CB273" si="76">SUM(BV266:CA266)</f>
        <v>3457</v>
      </c>
      <c r="CC266" s="52"/>
      <c r="CD266" s="35"/>
      <c r="CE266" s="35"/>
      <c r="CF266" s="35"/>
      <c r="CG266" s="20">
        <f t="shared" ref="CG266:CG273" si="77">SUM(CC266:CF266)</f>
        <v>0</v>
      </c>
      <c r="CH266" s="61"/>
      <c r="CI266" s="22">
        <v>0</v>
      </c>
      <c r="CJ266" s="35"/>
      <c r="CK266" s="35"/>
      <c r="CL266" s="35">
        <v>5183</v>
      </c>
      <c r="CM266" s="35">
        <v>330</v>
      </c>
      <c r="CN266" s="22"/>
      <c r="CO266" s="20">
        <f t="shared" ref="CO266:CO273" si="78">SUM(CH266:CN266)</f>
        <v>5513</v>
      </c>
      <c r="CP266" s="61"/>
      <c r="CQ266" s="35"/>
      <c r="CR266" s="35">
        <v>0</v>
      </c>
      <c r="CS266" s="20">
        <f t="shared" ref="CS266:CS273" si="79">SUM(CP266:CR266)</f>
        <v>0</v>
      </c>
      <c r="CT266" s="35">
        <v>0</v>
      </c>
      <c r="CU266" s="20">
        <f t="shared" ref="CU266:CU273" si="80">+CT266</f>
        <v>0</v>
      </c>
      <c r="CV266" s="23">
        <f t="shared" ref="CV266:CV273" si="81">+H266+O266+T266+W266+AJ266+AL266+AW266+BE266+BU266+CB266+CG266+CO266+CS266+CU266</f>
        <v>136204</v>
      </c>
      <c r="CW266" s="72"/>
      <c r="CX266" s="72"/>
    </row>
    <row r="267" spans="1:102" x14ac:dyDescent="0.25">
      <c r="A267" s="289"/>
      <c r="B267" s="209" t="s">
        <v>102</v>
      </c>
      <c r="C267" s="40"/>
      <c r="D267" s="41"/>
      <c r="E267" s="43"/>
      <c r="F267" s="41"/>
      <c r="G267" s="42"/>
      <c r="H267" s="7">
        <f t="shared" si="68"/>
        <v>0</v>
      </c>
      <c r="I267" s="43"/>
      <c r="J267" s="41"/>
      <c r="K267" s="41"/>
      <c r="L267" s="41"/>
      <c r="M267" s="41"/>
      <c r="N267" s="41">
        <v>0</v>
      </c>
      <c r="O267" s="7">
        <f t="shared" si="69"/>
        <v>0</v>
      </c>
      <c r="P267" s="41">
        <v>10841</v>
      </c>
      <c r="Q267" s="41"/>
      <c r="R267" s="41"/>
      <c r="S267" s="41">
        <v>0</v>
      </c>
      <c r="T267" s="7">
        <f t="shared" si="70"/>
        <v>10841</v>
      </c>
      <c r="U267" s="43">
        <v>0</v>
      </c>
      <c r="V267" s="9">
        <v>433</v>
      </c>
      <c r="W267" s="7">
        <f t="shared" si="71"/>
        <v>433</v>
      </c>
      <c r="X267" s="43"/>
      <c r="Y267" s="9"/>
      <c r="Z267" s="9"/>
      <c r="AA267" s="9"/>
      <c r="AB267" s="9">
        <v>52487</v>
      </c>
      <c r="AC267" s="9"/>
      <c r="AD267" s="41"/>
      <c r="AE267" s="9"/>
      <c r="AF267" s="9">
        <v>23695</v>
      </c>
      <c r="AG267" s="9"/>
      <c r="AH267" s="9">
        <v>8506</v>
      </c>
      <c r="AI267" s="9"/>
      <c r="AJ267" s="7">
        <f t="shared" si="72"/>
        <v>84688</v>
      </c>
      <c r="AK267" s="43"/>
      <c r="AL267" s="7">
        <f t="shared" si="63"/>
        <v>0</v>
      </c>
      <c r="AM267" s="62"/>
      <c r="AN267" s="9"/>
      <c r="AO267" s="41"/>
      <c r="AP267" s="41"/>
      <c r="AQ267" s="9">
        <v>0</v>
      </c>
      <c r="AR267" s="9">
        <v>23599</v>
      </c>
      <c r="AS267" s="9">
        <v>0</v>
      </c>
      <c r="AT267" s="9">
        <v>780</v>
      </c>
      <c r="AU267" s="41"/>
      <c r="AV267" s="41"/>
      <c r="AW267" s="7">
        <f t="shared" si="73"/>
        <v>24379</v>
      </c>
      <c r="AX267" s="43"/>
      <c r="AY267" s="41"/>
      <c r="AZ267" s="41"/>
      <c r="BA267" s="41"/>
      <c r="BB267" s="41"/>
      <c r="BC267" s="41"/>
      <c r="BD267" s="41"/>
      <c r="BE267" s="7">
        <f t="shared" si="74"/>
        <v>0</v>
      </c>
      <c r="BF267" s="41">
        <v>900</v>
      </c>
      <c r="BG267" s="41">
        <v>285</v>
      </c>
      <c r="BH267" s="41">
        <v>500</v>
      </c>
      <c r="BI267" s="41"/>
      <c r="BJ267" s="41"/>
      <c r="BK267" s="41"/>
      <c r="BL267" s="41"/>
      <c r="BM267" s="41"/>
      <c r="BN267" s="41">
        <v>34208</v>
      </c>
      <c r="BO267" s="41"/>
      <c r="BP267" s="9"/>
      <c r="BQ267" s="41"/>
      <c r="BR267" s="9"/>
      <c r="BS267" s="9">
        <v>100</v>
      </c>
      <c r="BT267" s="41"/>
      <c r="BU267" s="7">
        <f t="shared" si="75"/>
        <v>35993</v>
      </c>
      <c r="BV267" s="43"/>
      <c r="BW267" s="41">
        <v>2101</v>
      </c>
      <c r="BX267" s="9">
        <v>0</v>
      </c>
      <c r="BY267" s="41"/>
      <c r="BZ267" s="9">
        <v>1013</v>
      </c>
      <c r="CA267" s="41"/>
      <c r="CB267" s="7">
        <f t="shared" si="76"/>
        <v>3114</v>
      </c>
      <c r="CC267" s="43"/>
      <c r="CD267" s="41"/>
      <c r="CE267" s="41"/>
      <c r="CF267" s="41"/>
      <c r="CG267" s="7">
        <f t="shared" si="77"/>
        <v>0</v>
      </c>
      <c r="CH267" s="62"/>
      <c r="CI267" s="9">
        <v>0</v>
      </c>
      <c r="CJ267" s="41"/>
      <c r="CK267" s="41"/>
      <c r="CL267" s="41">
        <v>0</v>
      </c>
      <c r="CM267" s="41">
        <v>0</v>
      </c>
      <c r="CN267" s="9"/>
      <c r="CO267" s="7">
        <f t="shared" si="78"/>
        <v>0</v>
      </c>
      <c r="CP267" s="62"/>
      <c r="CQ267" s="41"/>
      <c r="CR267" s="41">
        <v>0</v>
      </c>
      <c r="CS267" s="7">
        <f t="shared" si="79"/>
        <v>0</v>
      </c>
      <c r="CT267" s="41">
        <v>150</v>
      </c>
      <c r="CU267" s="7">
        <f t="shared" si="80"/>
        <v>150</v>
      </c>
      <c r="CV267" s="10">
        <f t="shared" si="81"/>
        <v>159598</v>
      </c>
      <c r="CW267" s="72"/>
      <c r="CX267" s="72"/>
    </row>
    <row r="268" spans="1:102" x14ac:dyDescent="0.25">
      <c r="A268" s="289"/>
      <c r="B268" s="209" t="s">
        <v>103</v>
      </c>
      <c r="C268" s="40"/>
      <c r="D268" s="41"/>
      <c r="E268" s="43"/>
      <c r="F268" s="41"/>
      <c r="G268" s="42"/>
      <c r="H268" s="7">
        <f t="shared" si="68"/>
        <v>0</v>
      </c>
      <c r="I268" s="43"/>
      <c r="J268" s="41"/>
      <c r="K268" s="41"/>
      <c r="L268" s="41"/>
      <c r="M268" s="41"/>
      <c r="N268" s="41">
        <v>0</v>
      </c>
      <c r="O268" s="7">
        <f t="shared" si="69"/>
        <v>0</v>
      </c>
      <c r="P268" s="41">
        <v>14770</v>
      </c>
      <c r="Q268" s="41"/>
      <c r="R268" s="41"/>
      <c r="S268" s="41">
        <v>0</v>
      </c>
      <c r="T268" s="7">
        <f t="shared" si="70"/>
        <v>14770</v>
      </c>
      <c r="U268" s="43">
        <v>0</v>
      </c>
      <c r="V268" s="9">
        <v>374</v>
      </c>
      <c r="W268" s="7">
        <f t="shared" si="71"/>
        <v>374</v>
      </c>
      <c r="X268" s="43"/>
      <c r="Y268" s="9"/>
      <c r="Z268" s="9"/>
      <c r="AA268" s="9"/>
      <c r="AB268" s="9">
        <v>64285</v>
      </c>
      <c r="AC268" s="9"/>
      <c r="AD268" s="41"/>
      <c r="AE268" s="9"/>
      <c r="AF268" s="9">
        <v>23222</v>
      </c>
      <c r="AG268" s="9"/>
      <c r="AH268" s="9">
        <v>8081</v>
      </c>
      <c r="AI268" s="9"/>
      <c r="AJ268" s="7">
        <f t="shared" si="72"/>
        <v>95588</v>
      </c>
      <c r="AK268" s="43"/>
      <c r="AL268" s="7">
        <f t="shared" si="63"/>
        <v>0</v>
      </c>
      <c r="AM268" s="62"/>
      <c r="AN268" s="9"/>
      <c r="AO268" s="41"/>
      <c r="AP268" s="41"/>
      <c r="AQ268" s="9">
        <v>0</v>
      </c>
      <c r="AR268" s="9">
        <v>33344</v>
      </c>
      <c r="AS268" s="9">
        <v>0</v>
      </c>
      <c r="AT268" s="9">
        <v>2862</v>
      </c>
      <c r="AU268" s="41"/>
      <c r="AV268" s="41"/>
      <c r="AW268" s="7">
        <f t="shared" si="73"/>
        <v>36206</v>
      </c>
      <c r="AX268" s="43"/>
      <c r="AY268" s="41"/>
      <c r="AZ268" s="41"/>
      <c r="BA268" s="41"/>
      <c r="BB268" s="41"/>
      <c r="BC268" s="41"/>
      <c r="BD268" s="41"/>
      <c r="BE268" s="7">
        <f t="shared" si="74"/>
        <v>0</v>
      </c>
      <c r="BF268" s="41">
        <v>1100</v>
      </c>
      <c r="BG268" s="41">
        <v>0</v>
      </c>
      <c r="BH268" s="41">
        <v>3300</v>
      </c>
      <c r="BI268" s="41"/>
      <c r="BJ268" s="41"/>
      <c r="BK268" s="41"/>
      <c r="BL268" s="41"/>
      <c r="BM268" s="41"/>
      <c r="BN268" s="41">
        <v>31657</v>
      </c>
      <c r="BO268" s="41"/>
      <c r="BP268" s="9"/>
      <c r="BQ268" s="41"/>
      <c r="BR268" s="9"/>
      <c r="BS268" s="9">
        <v>0</v>
      </c>
      <c r="BT268" s="41"/>
      <c r="BU268" s="7">
        <f t="shared" si="75"/>
        <v>36057</v>
      </c>
      <c r="BV268" s="43"/>
      <c r="BW268" s="41">
        <v>2250</v>
      </c>
      <c r="BX268" s="9">
        <v>0</v>
      </c>
      <c r="BY268" s="41"/>
      <c r="BZ268" s="9">
        <v>786</v>
      </c>
      <c r="CA268" s="41"/>
      <c r="CB268" s="7">
        <f t="shared" si="76"/>
        <v>3036</v>
      </c>
      <c r="CC268" s="43"/>
      <c r="CD268" s="41"/>
      <c r="CE268" s="41"/>
      <c r="CF268" s="41"/>
      <c r="CG268" s="7">
        <f t="shared" si="77"/>
        <v>0</v>
      </c>
      <c r="CH268" s="62"/>
      <c r="CI268" s="9">
        <v>0</v>
      </c>
      <c r="CJ268" s="41"/>
      <c r="CK268" s="41"/>
      <c r="CL268" s="41">
        <v>0</v>
      </c>
      <c r="CM268" s="41">
        <v>120</v>
      </c>
      <c r="CN268" s="9"/>
      <c r="CO268" s="7">
        <f t="shared" si="78"/>
        <v>120</v>
      </c>
      <c r="CP268" s="62"/>
      <c r="CQ268" s="41"/>
      <c r="CR268" s="41">
        <v>0</v>
      </c>
      <c r="CS268" s="7">
        <f t="shared" si="79"/>
        <v>0</v>
      </c>
      <c r="CT268" s="41">
        <v>150</v>
      </c>
      <c r="CU268" s="7">
        <f t="shared" si="80"/>
        <v>150</v>
      </c>
      <c r="CV268" s="10">
        <f t="shared" si="81"/>
        <v>186301</v>
      </c>
      <c r="CW268" s="72"/>
      <c r="CX268" s="72"/>
    </row>
    <row r="269" spans="1:102" x14ac:dyDescent="0.25">
      <c r="A269" s="289"/>
      <c r="B269" s="209" t="s">
        <v>104</v>
      </c>
      <c r="C269" s="40"/>
      <c r="D269" s="41"/>
      <c r="E269" s="43"/>
      <c r="F269" s="41"/>
      <c r="G269" s="42"/>
      <c r="H269" s="7">
        <f t="shared" si="68"/>
        <v>0</v>
      </c>
      <c r="I269" s="43"/>
      <c r="J269" s="41"/>
      <c r="K269" s="41"/>
      <c r="L269" s="41"/>
      <c r="M269" s="41"/>
      <c r="N269" s="41">
        <v>0</v>
      </c>
      <c r="O269" s="7">
        <f t="shared" si="69"/>
        <v>0</v>
      </c>
      <c r="P269" s="41">
        <v>17694</v>
      </c>
      <c r="Q269" s="41"/>
      <c r="R269" s="41"/>
      <c r="S269" s="41">
        <v>0</v>
      </c>
      <c r="T269" s="7">
        <f t="shared" si="70"/>
        <v>17694</v>
      </c>
      <c r="U269" s="43">
        <v>0</v>
      </c>
      <c r="V269" s="9">
        <v>0</v>
      </c>
      <c r="W269" s="7">
        <f t="shared" si="71"/>
        <v>0</v>
      </c>
      <c r="X269" s="43"/>
      <c r="Y269" s="9"/>
      <c r="Z269" s="9">
        <v>1504</v>
      </c>
      <c r="AA269" s="9"/>
      <c r="AB269" s="9">
        <v>68563</v>
      </c>
      <c r="AC269" s="9"/>
      <c r="AD269" s="41"/>
      <c r="AE269" s="9"/>
      <c r="AF269" s="9">
        <v>8768</v>
      </c>
      <c r="AG269" s="9"/>
      <c r="AH269" s="9">
        <v>1482</v>
      </c>
      <c r="AI269" s="9"/>
      <c r="AJ269" s="7">
        <f t="shared" si="72"/>
        <v>80317</v>
      </c>
      <c r="AK269" s="43"/>
      <c r="AL269" s="7">
        <f t="shared" si="63"/>
        <v>0</v>
      </c>
      <c r="AM269" s="62"/>
      <c r="AN269" s="9"/>
      <c r="AO269" s="41"/>
      <c r="AP269" s="41"/>
      <c r="AQ269" s="9">
        <v>0</v>
      </c>
      <c r="AR269" s="9">
        <v>46846</v>
      </c>
      <c r="AS269" s="9">
        <v>0</v>
      </c>
      <c r="AT269" s="9">
        <v>1296</v>
      </c>
      <c r="AU269" s="41"/>
      <c r="AV269" s="41"/>
      <c r="AW269" s="7">
        <f t="shared" si="73"/>
        <v>48142</v>
      </c>
      <c r="AX269" s="43"/>
      <c r="AY269" s="41"/>
      <c r="AZ269" s="41"/>
      <c r="BA269" s="41"/>
      <c r="BB269" s="41"/>
      <c r="BC269" s="41"/>
      <c r="BD269" s="41"/>
      <c r="BE269" s="7">
        <f t="shared" si="74"/>
        <v>0</v>
      </c>
      <c r="BF269" s="41">
        <v>1700</v>
      </c>
      <c r="BG269" s="41">
        <v>0</v>
      </c>
      <c r="BH269" s="41">
        <v>0</v>
      </c>
      <c r="BI269" s="41"/>
      <c r="BJ269" s="41"/>
      <c r="BK269" s="41"/>
      <c r="BL269" s="41"/>
      <c r="BM269" s="41"/>
      <c r="BN269" s="41">
        <v>33807</v>
      </c>
      <c r="BO269" s="41"/>
      <c r="BP269" s="9"/>
      <c r="BQ269" s="41"/>
      <c r="BR269" s="9"/>
      <c r="BS269" s="9">
        <v>0</v>
      </c>
      <c r="BT269" s="41"/>
      <c r="BU269" s="7">
        <f t="shared" si="75"/>
        <v>35507</v>
      </c>
      <c r="BV269" s="43"/>
      <c r="BW269" s="41">
        <v>3248</v>
      </c>
      <c r="BX269" s="9">
        <v>0</v>
      </c>
      <c r="BY269" s="41"/>
      <c r="BZ269" s="9">
        <v>0</v>
      </c>
      <c r="CA269" s="41"/>
      <c r="CB269" s="7">
        <f t="shared" si="76"/>
        <v>3248</v>
      </c>
      <c r="CC269" s="43"/>
      <c r="CD269" s="41"/>
      <c r="CE269" s="41"/>
      <c r="CF269" s="41"/>
      <c r="CG269" s="7">
        <f t="shared" si="77"/>
        <v>0</v>
      </c>
      <c r="CH269" s="62"/>
      <c r="CI269" s="9">
        <v>0</v>
      </c>
      <c r="CJ269" s="41"/>
      <c r="CK269" s="41"/>
      <c r="CL269" s="41">
        <v>0</v>
      </c>
      <c r="CM269" s="41">
        <v>120</v>
      </c>
      <c r="CN269" s="9"/>
      <c r="CO269" s="7">
        <f t="shared" si="78"/>
        <v>120</v>
      </c>
      <c r="CP269" s="62"/>
      <c r="CQ269" s="41"/>
      <c r="CR269" s="41">
        <v>0</v>
      </c>
      <c r="CS269" s="7">
        <f t="shared" si="79"/>
        <v>0</v>
      </c>
      <c r="CT269" s="41">
        <v>1750</v>
      </c>
      <c r="CU269" s="7">
        <f t="shared" si="80"/>
        <v>1750</v>
      </c>
      <c r="CV269" s="10">
        <f t="shared" si="81"/>
        <v>186778</v>
      </c>
      <c r="CW269" s="72"/>
      <c r="CX269" s="72"/>
    </row>
    <row r="270" spans="1:102" x14ac:dyDescent="0.25">
      <c r="A270" s="289"/>
      <c r="B270" s="209" t="s">
        <v>105</v>
      </c>
      <c r="C270" s="40"/>
      <c r="D270" s="41"/>
      <c r="E270" s="43"/>
      <c r="F270" s="41"/>
      <c r="G270" s="42"/>
      <c r="H270" s="7">
        <f t="shared" si="68"/>
        <v>0</v>
      </c>
      <c r="I270" s="43"/>
      <c r="J270" s="41"/>
      <c r="K270" s="41"/>
      <c r="L270" s="41"/>
      <c r="M270" s="41"/>
      <c r="N270" s="41">
        <v>0</v>
      </c>
      <c r="O270" s="7">
        <f t="shared" si="69"/>
        <v>0</v>
      </c>
      <c r="P270" s="41">
        <v>15598</v>
      </c>
      <c r="Q270" s="41"/>
      <c r="R270" s="41"/>
      <c r="S270" s="41">
        <v>0</v>
      </c>
      <c r="T270" s="7">
        <f t="shared" si="70"/>
        <v>15598</v>
      </c>
      <c r="U270" s="43">
        <v>0</v>
      </c>
      <c r="V270" s="9">
        <v>815</v>
      </c>
      <c r="W270" s="7">
        <f t="shared" si="71"/>
        <v>815</v>
      </c>
      <c r="X270" s="43"/>
      <c r="Y270" s="9"/>
      <c r="Z270" s="9">
        <v>0</v>
      </c>
      <c r="AA270" s="9"/>
      <c r="AB270" s="9">
        <v>35694</v>
      </c>
      <c r="AC270" s="9"/>
      <c r="AD270" s="41"/>
      <c r="AE270" s="9"/>
      <c r="AF270" s="9">
        <v>34380</v>
      </c>
      <c r="AG270" s="9"/>
      <c r="AH270" s="9">
        <v>0</v>
      </c>
      <c r="AI270" s="9"/>
      <c r="AJ270" s="7">
        <f t="shared" si="72"/>
        <v>70074</v>
      </c>
      <c r="AK270" s="43"/>
      <c r="AL270" s="7">
        <f t="shared" si="63"/>
        <v>0</v>
      </c>
      <c r="AM270" s="62"/>
      <c r="AN270" s="9"/>
      <c r="AO270" s="41"/>
      <c r="AP270" s="41"/>
      <c r="AQ270" s="9">
        <v>0</v>
      </c>
      <c r="AR270" s="9">
        <v>43601</v>
      </c>
      <c r="AS270" s="9">
        <v>0</v>
      </c>
      <c r="AT270" s="9">
        <v>0</v>
      </c>
      <c r="AU270" s="41"/>
      <c r="AV270" s="41"/>
      <c r="AW270" s="7">
        <f t="shared" si="73"/>
        <v>43601</v>
      </c>
      <c r="AX270" s="43"/>
      <c r="AY270" s="41"/>
      <c r="AZ270" s="41"/>
      <c r="BA270" s="41"/>
      <c r="BB270" s="41"/>
      <c r="BC270" s="41"/>
      <c r="BD270" s="41"/>
      <c r="BE270" s="7">
        <f t="shared" si="74"/>
        <v>0</v>
      </c>
      <c r="BF270" s="41">
        <v>2350</v>
      </c>
      <c r="BG270" s="41">
        <v>0</v>
      </c>
      <c r="BH270" s="41">
        <v>0</v>
      </c>
      <c r="BI270" s="41"/>
      <c r="BJ270" s="41"/>
      <c r="BK270" s="41"/>
      <c r="BL270" s="41"/>
      <c r="BM270" s="41"/>
      <c r="BN270" s="41">
        <v>24400</v>
      </c>
      <c r="BO270" s="41"/>
      <c r="BP270" s="9"/>
      <c r="BQ270" s="41"/>
      <c r="BR270" s="9"/>
      <c r="BS270" s="9">
        <v>0</v>
      </c>
      <c r="BT270" s="41"/>
      <c r="BU270" s="7">
        <f t="shared" si="75"/>
        <v>26750</v>
      </c>
      <c r="BV270" s="43"/>
      <c r="BW270" s="41">
        <v>2970</v>
      </c>
      <c r="BX270" s="9">
        <v>0</v>
      </c>
      <c r="BY270" s="41"/>
      <c r="BZ270" s="9">
        <v>2046</v>
      </c>
      <c r="CA270" s="41"/>
      <c r="CB270" s="7">
        <f t="shared" si="76"/>
        <v>5016</v>
      </c>
      <c r="CC270" s="43"/>
      <c r="CD270" s="41"/>
      <c r="CE270" s="41"/>
      <c r="CF270" s="41"/>
      <c r="CG270" s="7">
        <f t="shared" si="77"/>
        <v>0</v>
      </c>
      <c r="CH270" s="62"/>
      <c r="CI270" s="9">
        <v>0</v>
      </c>
      <c r="CJ270" s="41"/>
      <c r="CK270" s="41"/>
      <c r="CL270" s="41">
        <v>0</v>
      </c>
      <c r="CM270" s="41">
        <v>300</v>
      </c>
      <c r="CN270" s="9"/>
      <c r="CO270" s="7">
        <f t="shared" si="78"/>
        <v>300</v>
      </c>
      <c r="CP270" s="62"/>
      <c r="CQ270" s="41"/>
      <c r="CR270" s="41">
        <v>0</v>
      </c>
      <c r="CS270" s="7">
        <f t="shared" si="79"/>
        <v>0</v>
      </c>
      <c r="CT270" s="41">
        <v>300</v>
      </c>
      <c r="CU270" s="7">
        <f t="shared" si="80"/>
        <v>300</v>
      </c>
      <c r="CV270" s="10">
        <f t="shared" si="81"/>
        <v>162454</v>
      </c>
      <c r="CW270" s="72"/>
      <c r="CX270" s="72"/>
    </row>
    <row r="271" spans="1:102" x14ac:dyDescent="0.25">
      <c r="A271" s="289"/>
      <c r="B271" s="209" t="s">
        <v>106</v>
      </c>
      <c r="C271" s="40"/>
      <c r="D271" s="41"/>
      <c r="E271" s="43"/>
      <c r="F271" s="41"/>
      <c r="G271" s="42"/>
      <c r="H271" s="7">
        <f t="shared" si="68"/>
        <v>0</v>
      </c>
      <c r="I271" s="43"/>
      <c r="J271" s="41"/>
      <c r="K271" s="41"/>
      <c r="L271" s="41"/>
      <c r="M271" s="41"/>
      <c r="N271" s="41">
        <v>0</v>
      </c>
      <c r="O271" s="7">
        <f t="shared" si="69"/>
        <v>0</v>
      </c>
      <c r="P271" s="41">
        <v>17062</v>
      </c>
      <c r="Q271" s="41"/>
      <c r="R271" s="41"/>
      <c r="S271" s="41">
        <v>0</v>
      </c>
      <c r="T271" s="7">
        <f t="shared" si="70"/>
        <v>17062</v>
      </c>
      <c r="U271" s="43">
        <v>0</v>
      </c>
      <c r="V271" s="9">
        <v>2420</v>
      </c>
      <c r="W271" s="7">
        <f t="shared" si="71"/>
        <v>2420</v>
      </c>
      <c r="X271" s="43"/>
      <c r="Y271" s="9"/>
      <c r="Z271" s="9">
        <v>0</v>
      </c>
      <c r="AA271" s="9"/>
      <c r="AB271" s="9">
        <v>50014</v>
      </c>
      <c r="AC271" s="9"/>
      <c r="AD271" s="41"/>
      <c r="AE271" s="9"/>
      <c r="AF271" s="9">
        <v>38165</v>
      </c>
      <c r="AG271" s="9"/>
      <c r="AH271" s="9">
        <v>0</v>
      </c>
      <c r="AI271" s="9"/>
      <c r="AJ271" s="7">
        <f t="shared" si="72"/>
        <v>88179</v>
      </c>
      <c r="AK271" s="43"/>
      <c r="AL271" s="7">
        <f t="shared" si="63"/>
        <v>0</v>
      </c>
      <c r="AM271" s="62"/>
      <c r="AN271" s="9"/>
      <c r="AO271" s="41"/>
      <c r="AP271" s="41"/>
      <c r="AQ271" s="9">
        <v>0</v>
      </c>
      <c r="AR271" s="9">
        <v>48758</v>
      </c>
      <c r="AS271" s="9">
        <v>0</v>
      </c>
      <c r="AT271" s="9">
        <v>0</v>
      </c>
      <c r="AU271" s="41"/>
      <c r="AV271" s="41"/>
      <c r="AW271" s="7">
        <f t="shared" si="73"/>
        <v>48758</v>
      </c>
      <c r="AX271" s="43"/>
      <c r="AY271" s="41"/>
      <c r="AZ271" s="41"/>
      <c r="BA271" s="41"/>
      <c r="BB271" s="41"/>
      <c r="BC271" s="41"/>
      <c r="BD271" s="41"/>
      <c r="BE271" s="7">
        <f t="shared" si="74"/>
        <v>0</v>
      </c>
      <c r="BF271" s="41">
        <v>4500</v>
      </c>
      <c r="BG271" s="41">
        <v>0</v>
      </c>
      <c r="BH271" s="41">
        <v>0</v>
      </c>
      <c r="BI271" s="41"/>
      <c r="BJ271" s="41"/>
      <c r="BK271" s="41"/>
      <c r="BL271" s="41"/>
      <c r="BM271" s="41"/>
      <c r="BN271" s="41">
        <v>9461</v>
      </c>
      <c r="BO271" s="41"/>
      <c r="BP271" s="9"/>
      <c r="BQ271" s="41"/>
      <c r="BR271" s="9"/>
      <c r="BS271" s="9">
        <v>0</v>
      </c>
      <c r="BT271" s="41"/>
      <c r="BU271" s="7">
        <f t="shared" si="75"/>
        <v>13961</v>
      </c>
      <c r="BV271" s="43"/>
      <c r="BW271" s="41">
        <v>1980</v>
      </c>
      <c r="BX271" s="9">
        <v>0</v>
      </c>
      <c r="BY271" s="41"/>
      <c r="BZ271" s="9">
        <v>1755</v>
      </c>
      <c r="CA271" s="41"/>
      <c r="CB271" s="7">
        <f t="shared" si="76"/>
        <v>3735</v>
      </c>
      <c r="CC271" s="43"/>
      <c r="CD271" s="41"/>
      <c r="CE271" s="41"/>
      <c r="CF271" s="41"/>
      <c r="CG271" s="7">
        <f t="shared" si="77"/>
        <v>0</v>
      </c>
      <c r="CH271" s="62"/>
      <c r="CI271" s="9">
        <v>0</v>
      </c>
      <c r="CJ271" s="41"/>
      <c r="CK271" s="41"/>
      <c r="CL271" s="41">
        <v>0</v>
      </c>
      <c r="CM271" s="41">
        <v>300</v>
      </c>
      <c r="CN271" s="9"/>
      <c r="CO271" s="7">
        <f t="shared" si="78"/>
        <v>300</v>
      </c>
      <c r="CP271" s="62"/>
      <c r="CQ271" s="41"/>
      <c r="CR271" s="41">
        <v>0</v>
      </c>
      <c r="CS271" s="7">
        <f t="shared" si="79"/>
        <v>0</v>
      </c>
      <c r="CT271" s="41">
        <v>690</v>
      </c>
      <c r="CU271" s="7">
        <f t="shared" si="80"/>
        <v>690</v>
      </c>
      <c r="CV271" s="10">
        <f t="shared" si="81"/>
        <v>175105</v>
      </c>
      <c r="CW271" s="202"/>
      <c r="CX271" s="202"/>
    </row>
    <row r="272" spans="1:102" x14ac:dyDescent="0.25">
      <c r="A272" s="289"/>
      <c r="B272" s="209" t="s">
        <v>107</v>
      </c>
      <c r="C272" s="40"/>
      <c r="D272" s="41"/>
      <c r="E272" s="43"/>
      <c r="F272" s="41"/>
      <c r="G272" s="42"/>
      <c r="H272" s="7">
        <f t="shared" si="68"/>
        <v>0</v>
      </c>
      <c r="I272" s="43"/>
      <c r="J272" s="41"/>
      <c r="K272" s="41"/>
      <c r="L272" s="41"/>
      <c r="M272" s="41"/>
      <c r="N272" s="41">
        <v>0</v>
      </c>
      <c r="O272" s="7">
        <f t="shared" si="69"/>
        <v>0</v>
      </c>
      <c r="P272" s="41">
        <v>20101</v>
      </c>
      <c r="Q272" s="41"/>
      <c r="R272" s="41"/>
      <c r="S272" s="41">
        <v>0</v>
      </c>
      <c r="T272" s="7">
        <f t="shared" si="70"/>
        <v>20101</v>
      </c>
      <c r="U272" s="43">
        <v>0</v>
      </c>
      <c r="V272" s="9">
        <v>612</v>
      </c>
      <c r="W272" s="7">
        <f t="shared" si="71"/>
        <v>612</v>
      </c>
      <c r="X272" s="43"/>
      <c r="Y272" s="9"/>
      <c r="Z272" s="9">
        <v>0</v>
      </c>
      <c r="AA272" s="9"/>
      <c r="AB272" s="9">
        <v>64599</v>
      </c>
      <c r="AC272" s="9"/>
      <c r="AD272" s="41"/>
      <c r="AE272" s="9"/>
      <c r="AF272" s="9">
        <v>33477</v>
      </c>
      <c r="AG272" s="9"/>
      <c r="AH272" s="9">
        <v>1982</v>
      </c>
      <c r="AI272" s="9"/>
      <c r="AJ272" s="7">
        <f t="shared" si="72"/>
        <v>100058</v>
      </c>
      <c r="AK272" s="43"/>
      <c r="AL272" s="7">
        <f t="shared" si="63"/>
        <v>0</v>
      </c>
      <c r="AM272" s="62"/>
      <c r="AN272" s="9"/>
      <c r="AO272" s="41"/>
      <c r="AP272" s="41"/>
      <c r="AQ272" s="9">
        <v>0</v>
      </c>
      <c r="AR272" s="9">
        <v>53460</v>
      </c>
      <c r="AS272" s="9">
        <v>0</v>
      </c>
      <c r="AT272" s="9">
        <v>0</v>
      </c>
      <c r="AU272" s="41"/>
      <c r="AV272" s="41"/>
      <c r="AW272" s="7">
        <f t="shared" si="73"/>
        <v>53460</v>
      </c>
      <c r="AX272" s="43"/>
      <c r="AY272" s="41"/>
      <c r="AZ272" s="41"/>
      <c r="BA272" s="41"/>
      <c r="BB272" s="41"/>
      <c r="BC272" s="41"/>
      <c r="BD272" s="41"/>
      <c r="BE272" s="7">
        <f t="shared" si="74"/>
        <v>0</v>
      </c>
      <c r="BF272" s="41">
        <v>4850</v>
      </c>
      <c r="BG272" s="41">
        <v>0</v>
      </c>
      <c r="BH272" s="41">
        <v>0</v>
      </c>
      <c r="BI272" s="41"/>
      <c r="BJ272" s="41"/>
      <c r="BK272" s="41"/>
      <c r="BL272" s="41"/>
      <c r="BM272" s="41"/>
      <c r="BN272" s="41">
        <v>8200</v>
      </c>
      <c r="BO272" s="41"/>
      <c r="BP272" s="9"/>
      <c r="BQ272" s="41"/>
      <c r="BR272" s="9"/>
      <c r="BS272" s="9">
        <v>0</v>
      </c>
      <c r="BT272" s="41"/>
      <c r="BU272" s="7">
        <f t="shared" si="75"/>
        <v>13050</v>
      </c>
      <c r="BV272" s="43"/>
      <c r="BW272" s="41">
        <v>1950</v>
      </c>
      <c r="BX272" s="9">
        <v>0</v>
      </c>
      <c r="BY272" s="41"/>
      <c r="BZ272" s="9">
        <v>2400</v>
      </c>
      <c r="CA272" s="41"/>
      <c r="CB272" s="7">
        <f t="shared" si="76"/>
        <v>4350</v>
      </c>
      <c r="CC272" s="43"/>
      <c r="CD272" s="41"/>
      <c r="CE272" s="41"/>
      <c r="CF272" s="41"/>
      <c r="CG272" s="7">
        <f t="shared" si="77"/>
        <v>0</v>
      </c>
      <c r="CH272" s="62"/>
      <c r="CI272" s="9">
        <v>0</v>
      </c>
      <c r="CJ272" s="41"/>
      <c r="CK272" s="41"/>
      <c r="CL272" s="41">
        <v>0</v>
      </c>
      <c r="CM272" s="41">
        <v>300</v>
      </c>
      <c r="CN272" s="9"/>
      <c r="CO272" s="7">
        <f t="shared" si="78"/>
        <v>300</v>
      </c>
      <c r="CP272" s="62"/>
      <c r="CQ272" s="41"/>
      <c r="CR272" s="41">
        <v>0</v>
      </c>
      <c r="CS272" s="7">
        <f t="shared" si="79"/>
        <v>0</v>
      </c>
      <c r="CT272" s="41">
        <v>300</v>
      </c>
      <c r="CU272" s="7">
        <f t="shared" si="80"/>
        <v>300</v>
      </c>
      <c r="CV272" s="10">
        <f t="shared" si="81"/>
        <v>192231</v>
      </c>
      <c r="CW272" s="202"/>
      <c r="CX272" s="202"/>
    </row>
    <row r="273" spans="1:102" ht="15.75" thickBot="1" x14ac:dyDescent="0.3">
      <c r="A273" s="290"/>
      <c r="B273" s="210" t="s">
        <v>108</v>
      </c>
      <c r="C273" s="44"/>
      <c r="D273" s="45"/>
      <c r="E273" s="47"/>
      <c r="F273" s="45"/>
      <c r="G273" s="46"/>
      <c r="H273" s="11">
        <f t="shared" si="68"/>
        <v>0</v>
      </c>
      <c r="I273" s="47"/>
      <c r="J273" s="45"/>
      <c r="K273" s="45"/>
      <c r="L273" s="45"/>
      <c r="M273" s="45"/>
      <c r="N273" s="45">
        <v>0</v>
      </c>
      <c r="O273" s="11">
        <f t="shared" si="69"/>
        <v>0</v>
      </c>
      <c r="P273" s="45">
        <v>21534</v>
      </c>
      <c r="Q273" s="45"/>
      <c r="R273" s="45"/>
      <c r="S273" s="45">
        <v>0</v>
      </c>
      <c r="T273" s="11">
        <f t="shared" si="70"/>
        <v>21534</v>
      </c>
      <c r="U273" s="47">
        <v>0</v>
      </c>
      <c r="V273" s="13">
        <v>0</v>
      </c>
      <c r="W273" s="11">
        <f t="shared" si="71"/>
        <v>0</v>
      </c>
      <c r="X273" s="47"/>
      <c r="Y273" s="13"/>
      <c r="Z273" s="13">
        <v>0</v>
      </c>
      <c r="AA273" s="13"/>
      <c r="AB273" s="13">
        <v>45324</v>
      </c>
      <c r="AC273" s="13"/>
      <c r="AD273" s="45"/>
      <c r="AE273" s="13"/>
      <c r="AF273" s="13">
        <v>52345</v>
      </c>
      <c r="AG273" s="13"/>
      <c r="AH273" s="13">
        <v>0</v>
      </c>
      <c r="AI273" s="13"/>
      <c r="AJ273" s="11">
        <f t="shared" si="72"/>
        <v>97669</v>
      </c>
      <c r="AK273" s="47"/>
      <c r="AL273" s="11">
        <f t="shared" si="63"/>
        <v>0</v>
      </c>
      <c r="AM273" s="63"/>
      <c r="AN273" s="13"/>
      <c r="AO273" s="45"/>
      <c r="AP273" s="45"/>
      <c r="AQ273" s="13">
        <v>0</v>
      </c>
      <c r="AR273" s="13">
        <v>45654</v>
      </c>
      <c r="AS273" s="13">
        <v>0</v>
      </c>
      <c r="AT273" s="13">
        <v>0</v>
      </c>
      <c r="AU273" s="45"/>
      <c r="AV273" s="45"/>
      <c r="AW273" s="11">
        <f t="shared" si="73"/>
        <v>45654</v>
      </c>
      <c r="AX273" s="47"/>
      <c r="AY273" s="45"/>
      <c r="AZ273" s="45"/>
      <c r="BA273" s="45"/>
      <c r="BB273" s="45"/>
      <c r="BC273" s="45"/>
      <c r="BD273" s="45"/>
      <c r="BE273" s="11">
        <f t="shared" si="74"/>
        <v>0</v>
      </c>
      <c r="BF273" s="45">
        <v>3850</v>
      </c>
      <c r="BG273" s="45">
        <v>0</v>
      </c>
      <c r="BH273" s="45">
        <v>0</v>
      </c>
      <c r="BI273" s="45"/>
      <c r="BJ273" s="45"/>
      <c r="BK273" s="45"/>
      <c r="BL273" s="45"/>
      <c r="BM273" s="45"/>
      <c r="BN273" s="45">
        <v>11400</v>
      </c>
      <c r="BO273" s="45"/>
      <c r="BP273" s="13"/>
      <c r="BQ273" s="45"/>
      <c r="BR273" s="13"/>
      <c r="BS273" s="13">
        <v>0</v>
      </c>
      <c r="BT273" s="45"/>
      <c r="BU273" s="11">
        <f t="shared" si="75"/>
        <v>15250</v>
      </c>
      <c r="BV273" s="47"/>
      <c r="BW273" s="45">
        <v>2580</v>
      </c>
      <c r="BX273" s="13">
        <v>0</v>
      </c>
      <c r="BY273" s="45"/>
      <c r="BZ273" s="13">
        <v>4800</v>
      </c>
      <c r="CA273" s="45"/>
      <c r="CB273" s="11">
        <f t="shared" si="76"/>
        <v>7380</v>
      </c>
      <c r="CC273" s="47"/>
      <c r="CD273" s="45"/>
      <c r="CE273" s="45"/>
      <c r="CF273" s="45"/>
      <c r="CG273" s="11">
        <f t="shared" si="77"/>
        <v>0</v>
      </c>
      <c r="CH273" s="63"/>
      <c r="CI273" s="13">
        <v>0</v>
      </c>
      <c r="CJ273" s="45"/>
      <c r="CK273" s="45"/>
      <c r="CL273" s="45">
        <v>0</v>
      </c>
      <c r="CM273" s="45">
        <v>360</v>
      </c>
      <c r="CN273" s="13"/>
      <c r="CO273" s="11">
        <f t="shared" si="78"/>
        <v>360</v>
      </c>
      <c r="CP273" s="63"/>
      <c r="CQ273" s="45"/>
      <c r="CR273" s="45">
        <v>0</v>
      </c>
      <c r="CS273" s="11">
        <f t="shared" si="79"/>
        <v>0</v>
      </c>
      <c r="CT273" s="45">
        <v>16670</v>
      </c>
      <c r="CU273" s="11">
        <f t="shared" si="80"/>
        <v>16670</v>
      </c>
      <c r="CV273" s="15">
        <f t="shared" si="81"/>
        <v>204517</v>
      </c>
      <c r="CW273" s="202"/>
      <c r="CX273" s="202"/>
    </row>
    <row r="274" spans="1:102" x14ac:dyDescent="0.25">
      <c r="A274" s="163"/>
    </row>
    <row r="275" spans="1:102" x14ac:dyDescent="0.25">
      <c r="A275" s="163" t="s">
        <v>220</v>
      </c>
    </row>
    <row r="276" spans="1:102" ht="19.5" customHeight="1" x14ac:dyDescent="0.25">
      <c r="A276" s="163" t="s">
        <v>378</v>
      </c>
      <c r="B276" s="188"/>
    </row>
    <row r="277" spans="1:102" ht="15.75" x14ac:dyDescent="0.25">
      <c r="A277" s="163" t="s">
        <v>379</v>
      </c>
    </row>
    <row r="278" spans="1:102" ht="15.75" x14ac:dyDescent="0.25">
      <c r="A278" s="163" t="s">
        <v>380</v>
      </c>
    </row>
    <row r="279" spans="1:102" ht="15.75" x14ac:dyDescent="0.25">
      <c r="A279" s="163" t="s">
        <v>381</v>
      </c>
    </row>
    <row r="280" spans="1:102" x14ac:dyDescent="0.25">
      <c r="A280" s="163"/>
    </row>
    <row r="282" spans="1:102" x14ac:dyDescent="0.25">
      <c r="A282" s="140" t="s">
        <v>363</v>
      </c>
    </row>
  </sheetData>
  <mergeCells count="37">
    <mergeCell ref="A254:A265"/>
    <mergeCell ref="A230:A241"/>
    <mergeCell ref="A242:A253"/>
    <mergeCell ref="A158:A169"/>
    <mergeCell ref="A182:A193"/>
    <mergeCell ref="A194:A205"/>
    <mergeCell ref="A206:A217"/>
    <mergeCell ref="A218:A229"/>
    <mergeCell ref="CH12:CO12"/>
    <mergeCell ref="CP12:CS12"/>
    <mergeCell ref="CT12:CU12"/>
    <mergeCell ref="CV12:CV13"/>
    <mergeCell ref="A14:A25"/>
    <mergeCell ref="BV12:CB12"/>
    <mergeCell ref="CC12:CG12"/>
    <mergeCell ref="BF12:BU12"/>
    <mergeCell ref="A12:B12"/>
    <mergeCell ref="C12:H12"/>
    <mergeCell ref="I12:O12"/>
    <mergeCell ref="P12:T12"/>
    <mergeCell ref="U12:W12"/>
    <mergeCell ref="X12:AJ12"/>
    <mergeCell ref="A26:A37"/>
    <mergeCell ref="AK12:AL12"/>
    <mergeCell ref="AM12:AW12"/>
    <mergeCell ref="AX12:BE12"/>
    <mergeCell ref="A170:A181"/>
    <mergeCell ref="A38:A49"/>
    <mergeCell ref="A50:A61"/>
    <mergeCell ref="A62:A73"/>
    <mergeCell ref="A74:A85"/>
    <mergeCell ref="A86:A97"/>
    <mergeCell ref="A98:A109"/>
    <mergeCell ref="A110:A121"/>
    <mergeCell ref="A122:A133"/>
    <mergeCell ref="A134:A145"/>
    <mergeCell ref="A146:A157"/>
  </mergeCells>
  <hyperlinks>
    <hyperlink ref="A282" location="Índice!A1" display="Volver al índice"/>
  </hyperlinks>
  <pageMargins left="0.7" right="0.7" top="0.75" bottom="0.75" header="0.3" footer="0.3"/>
  <pageSetup orientation="portrait" r:id="rId1"/>
  <ignoredErrors>
    <ignoredError sqref="T14:T26 T27:T23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7"/>
  <sheetViews>
    <sheetView zoomScale="80" zoomScaleNormal="80" workbookViewId="0"/>
  </sheetViews>
  <sheetFormatPr baseColWidth="10" defaultColWidth="11.42578125" defaultRowHeight="15" x14ac:dyDescent="0.25"/>
  <cols>
    <col min="1" max="1" width="27.140625" style="30" customWidth="1"/>
    <col min="2" max="98" width="11.42578125" style="30"/>
    <col min="99" max="99" width="26.28515625" style="30" customWidth="1"/>
    <col min="100" max="100" width="12.7109375" style="30" bestFit="1" customWidth="1"/>
    <col min="101" max="16384" width="11.42578125" style="30"/>
  </cols>
  <sheetData>
    <row r="1" spans="1:99" x14ac:dyDescent="0.25">
      <c r="A1" s="16" t="s">
        <v>0</v>
      </c>
      <c r="B1" s="29"/>
    </row>
    <row r="2" spans="1:99" x14ac:dyDescent="0.25">
      <c r="A2" s="16" t="s">
        <v>1</v>
      </c>
      <c r="B2" s="29"/>
    </row>
    <row r="3" spans="1:99" x14ac:dyDescent="0.25">
      <c r="A3" s="16" t="s">
        <v>2</v>
      </c>
      <c r="B3" s="29"/>
    </row>
    <row r="4" spans="1:99" x14ac:dyDescent="0.25">
      <c r="A4" s="16" t="s">
        <v>3</v>
      </c>
      <c r="B4" s="29" t="s">
        <v>4</v>
      </c>
    </row>
    <row r="5" spans="1:99" x14ac:dyDescent="0.25">
      <c r="A5" s="16" t="s">
        <v>5</v>
      </c>
      <c r="B5" s="30" t="str">
        <f>+Índice!A27</f>
        <v>2.2.3.4.2</v>
      </c>
    </row>
    <row r="6" spans="1:99" x14ac:dyDescent="0.25">
      <c r="A6" s="16" t="s">
        <v>6</v>
      </c>
      <c r="B6" s="29" t="str">
        <f>+Índice!B27</f>
        <v>Trenes Argentinos Cargas y Logística (Línea Ex San Martín). Carga transportada por año, por categoría y por producto. En toneladas</v>
      </c>
    </row>
    <row r="7" spans="1:99" x14ac:dyDescent="0.25">
      <c r="A7" s="16" t="s">
        <v>7</v>
      </c>
      <c r="B7" s="29" t="s">
        <v>8</v>
      </c>
    </row>
    <row r="8" spans="1:99" x14ac:dyDescent="0.25">
      <c r="A8" s="166" t="s">
        <v>9</v>
      </c>
      <c r="B8" s="155" t="str">
        <f>+'2.2.3.1.1'!B8</f>
        <v>agosto 2018</v>
      </c>
      <c r="D8" s="31"/>
    </row>
    <row r="9" spans="1:99" x14ac:dyDescent="0.25">
      <c r="A9" s="166" t="s">
        <v>10</v>
      </c>
      <c r="B9" s="155" t="str">
        <f>+'2.2.3.1.1'!B9</f>
        <v>octubre 2018</v>
      </c>
      <c r="D9" s="32"/>
    </row>
    <row r="10" spans="1:99" x14ac:dyDescent="0.25">
      <c r="A10" s="166"/>
      <c r="B10" s="167"/>
      <c r="D10" s="32"/>
    </row>
    <row r="11" spans="1:99" ht="15" customHeight="1" thickBot="1" x14ac:dyDescent="0.3"/>
    <row r="12" spans="1:99" ht="25.5" customHeight="1" x14ac:dyDescent="0.25">
      <c r="A12" s="149" t="s">
        <v>11</v>
      </c>
      <c r="B12" s="344" t="s">
        <v>12</v>
      </c>
      <c r="C12" s="345"/>
      <c r="D12" s="345"/>
      <c r="E12" s="345"/>
      <c r="F12" s="345"/>
      <c r="G12" s="346"/>
      <c r="H12" s="337" t="s">
        <v>13</v>
      </c>
      <c r="I12" s="343"/>
      <c r="J12" s="343"/>
      <c r="K12" s="343"/>
      <c r="L12" s="343"/>
      <c r="M12" s="343"/>
      <c r="N12" s="338"/>
      <c r="O12" s="337" t="s">
        <v>14</v>
      </c>
      <c r="P12" s="343"/>
      <c r="Q12" s="343"/>
      <c r="R12" s="343"/>
      <c r="S12" s="338"/>
      <c r="T12" s="337" t="s">
        <v>15</v>
      </c>
      <c r="U12" s="343"/>
      <c r="V12" s="342"/>
      <c r="W12" s="341" t="s">
        <v>116</v>
      </c>
      <c r="X12" s="343"/>
      <c r="Y12" s="343"/>
      <c r="Z12" s="343"/>
      <c r="AA12" s="343"/>
      <c r="AB12" s="343"/>
      <c r="AC12" s="343"/>
      <c r="AD12" s="343"/>
      <c r="AE12" s="343"/>
      <c r="AF12" s="343"/>
      <c r="AG12" s="343"/>
      <c r="AH12" s="342"/>
      <c r="AI12" s="342"/>
      <c r="AJ12" s="341" t="s">
        <v>16</v>
      </c>
      <c r="AK12" s="342"/>
      <c r="AL12" s="341" t="s">
        <v>17</v>
      </c>
      <c r="AM12" s="343"/>
      <c r="AN12" s="343"/>
      <c r="AO12" s="343"/>
      <c r="AP12" s="343"/>
      <c r="AQ12" s="343"/>
      <c r="AR12" s="343"/>
      <c r="AS12" s="343"/>
      <c r="AT12" s="343"/>
      <c r="AU12" s="343"/>
      <c r="AV12" s="342"/>
      <c r="AW12" s="341" t="s">
        <v>18</v>
      </c>
      <c r="AX12" s="343"/>
      <c r="AY12" s="343"/>
      <c r="AZ12" s="343"/>
      <c r="BA12" s="343"/>
      <c r="BB12" s="343"/>
      <c r="BC12" s="343"/>
      <c r="BD12" s="342"/>
      <c r="BE12" s="341" t="s">
        <v>19</v>
      </c>
      <c r="BF12" s="343"/>
      <c r="BG12" s="343"/>
      <c r="BH12" s="343"/>
      <c r="BI12" s="343"/>
      <c r="BJ12" s="343"/>
      <c r="BK12" s="343"/>
      <c r="BL12" s="343"/>
      <c r="BM12" s="343"/>
      <c r="BN12" s="343"/>
      <c r="BO12" s="343"/>
      <c r="BP12" s="343"/>
      <c r="BQ12" s="343"/>
      <c r="BR12" s="343"/>
      <c r="BS12" s="343"/>
      <c r="BT12" s="342"/>
      <c r="BU12" s="341" t="s">
        <v>20</v>
      </c>
      <c r="BV12" s="343"/>
      <c r="BW12" s="343"/>
      <c r="BX12" s="343"/>
      <c r="BY12" s="343"/>
      <c r="BZ12" s="343"/>
      <c r="CA12" s="342"/>
      <c r="CB12" s="341" t="s">
        <v>21</v>
      </c>
      <c r="CC12" s="343"/>
      <c r="CD12" s="343"/>
      <c r="CE12" s="343"/>
      <c r="CF12" s="338"/>
      <c r="CG12" s="341" t="s">
        <v>427</v>
      </c>
      <c r="CH12" s="343"/>
      <c r="CI12" s="343"/>
      <c r="CJ12" s="343"/>
      <c r="CK12" s="343"/>
      <c r="CL12" s="343"/>
      <c r="CM12" s="343"/>
      <c r="CN12" s="338"/>
      <c r="CO12" s="337" t="s">
        <v>22</v>
      </c>
      <c r="CP12" s="343"/>
      <c r="CQ12" s="343"/>
      <c r="CR12" s="338"/>
      <c r="CS12" s="337" t="s">
        <v>23</v>
      </c>
      <c r="CT12" s="338"/>
      <c r="CU12" s="330" t="s">
        <v>24</v>
      </c>
    </row>
    <row r="13" spans="1:99" ht="64.5" thickBot="1" x14ac:dyDescent="0.3">
      <c r="A13" s="169" t="s">
        <v>25</v>
      </c>
      <c r="B13" s="183" t="s">
        <v>27</v>
      </c>
      <c r="C13" s="184" t="s">
        <v>28</v>
      </c>
      <c r="D13" s="185" t="s">
        <v>29</v>
      </c>
      <c r="E13" s="184" t="s">
        <v>30</v>
      </c>
      <c r="F13" s="184" t="s">
        <v>31</v>
      </c>
      <c r="G13" s="180" t="s">
        <v>32</v>
      </c>
      <c r="H13" s="186" t="s">
        <v>33</v>
      </c>
      <c r="I13" s="88" t="s">
        <v>34</v>
      </c>
      <c r="J13" s="88" t="s">
        <v>35</v>
      </c>
      <c r="K13" s="88" t="s">
        <v>36</v>
      </c>
      <c r="L13" s="88" t="s">
        <v>37</v>
      </c>
      <c r="M13" s="88" t="s">
        <v>38</v>
      </c>
      <c r="N13" s="180" t="s">
        <v>32</v>
      </c>
      <c r="O13" s="186" t="s">
        <v>39</v>
      </c>
      <c r="P13" s="88" t="s">
        <v>40</v>
      </c>
      <c r="Q13" s="88" t="s">
        <v>41</v>
      </c>
      <c r="R13" s="88" t="s">
        <v>42</v>
      </c>
      <c r="S13" s="180" t="s">
        <v>32</v>
      </c>
      <c r="T13" s="186" t="s">
        <v>43</v>
      </c>
      <c r="U13" s="88" t="s">
        <v>44</v>
      </c>
      <c r="V13" s="180" t="s">
        <v>32</v>
      </c>
      <c r="W13" s="186" t="s">
        <v>45</v>
      </c>
      <c r="X13" s="88" t="s">
        <v>46</v>
      </c>
      <c r="Y13" s="88" t="s">
        <v>47</v>
      </c>
      <c r="Z13" s="88" t="s">
        <v>48</v>
      </c>
      <c r="AA13" s="88" t="s">
        <v>49</v>
      </c>
      <c r="AB13" s="88" t="s">
        <v>124</v>
      </c>
      <c r="AC13" s="88" t="s">
        <v>50</v>
      </c>
      <c r="AD13" s="88" t="s">
        <v>51</v>
      </c>
      <c r="AE13" s="88" t="s">
        <v>52</v>
      </c>
      <c r="AF13" s="88" t="s">
        <v>53</v>
      </c>
      <c r="AG13" s="88" t="s">
        <v>54</v>
      </c>
      <c r="AH13" s="88" t="s">
        <v>55</v>
      </c>
      <c r="AI13" s="180" t="s">
        <v>56</v>
      </c>
      <c r="AJ13" s="186" t="s">
        <v>16</v>
      </c>
      <c r="AK13" s="180" t="s">
        <v>56</v>
      </c>
      <c r="AL13" s="186" t="s">
        <v>57</v>
      </c>
      <c r="AM13" s="88" t="s">
        <v>58</v>
      </c>
      <c r="AN13" s="88" t="s">
        <v>59</v>
      </c>
      <c r="AO13" s="88" t="s">
        <v>60</v>
      </c>
      <c r="AP13" s="88" t="s">
        <v>174</v>
      </c>
      <c r="AQ13" s="88" t="s">
        <v>61</v>
      </c>
      <c r="AR13" s="88" t="s">
        <v>62</v>
      </c>
      <c r="AS13" s="88" t="s">
        <v>63</v>
      </c>
      <c r="AT13" s="88" t="s">
        <v>64</v>
      </c>
      <c r="AU13" s="88" t="s">
        <v>65</v>
      </c>
      <c r="AV13" s="180" t="s">
        <v>56</v>
      </c>
      <c r="AW13" s="186" t="s">
        <v>66</v>
      </c>
      <c r="AX13" s="88" t="s">
        <v>67</v>
      </c>
      <c r="AY13" s="88" t="s">
        <v>68</v>
      </c>
      <c r="AZ13" s="88" t="s">
        <v>69</v>
      </c>
      <c r="BA13" s="88" t="s">
        <v>70</v>
      </c>
      <c r="BB13" s="88" t="s">
        <v>71</v>
      </c>
      <c r="BC13" s="88" t="s">
        <v>72</v>
      </c>
      <c r="BD13" s="180" t="s">
        <v>56</v>
      </c>
      <c r="BE13" s="186" t="s">
        <v>73</v>
      </c>
      <c r="BF13" s="88" t="s">
        <v>74</v>
      </c>
      <c r="BG13" s="88" t="s">
        <v>75</v>
      </c>
      <c r="BH13" s="88" t="s">
        <v>76</v>
      </c>
      <c r="BI13" s="88" t="s">
        <v>77</v>
      </c>
      <c r="BJ13" s="88" t="s">
        <v>78</v>
      </c>
      <c r="BK13" s="88" t="s">
        <v>79</v>
      </c>
      <c r="BL13" s="88" t="s">
        <v>80</v>
      </c>
      <c r="BM13" s="88" t="s">
        <v>81</v>
      </c>
      <c r="BN13" s="88" t="s">
        <v>82</v>
      </c>
      <c r="BO13" s="88" t="s">
        <v>83</v>
      </c>
      <c r="BP13" s="88" t="s">
        <v>84</v>
      </c>
      <c r="BQ13" s="88" t="s">
        <v>85</v>
      </c>
      <c r="BR13" s="88" t="s">
        <v>86</v>
      </c>
      <c r="BS13" s="88" t="s">
        <v>87</v>
      </c>
      <c r="BT13" s="180" t="s">
        <v>56</v>
      </c>
      <c r="BU13" s="186" t="s">
        <v>88</v>
      </c>
      <c r="BV13" s="88" t="s">
        <v>405</v>
      </c>
      <c r="BW13" s="88" t="s">
        <v>90</v>
      </c>
      <c r="BX13" s="88" t="s">
        <v>91</v>
      </c>
      <c r="BY13" s="88" t="s">
        <v>92</v>
      </c>
      <c r="BZ13" s="88" t="s">
        <v>31</v>
      </c>
      <c r="CA13" s="180" t="s">
        <v>56</v>
      </c>
      <c r="CB13" s="186" t="s">
        <v>93</v>
      </c>
      <c r="CC13" s="88" t="s">
        <v>94</v>
      </c>
      <c r="CD13" s="88" t="s">
        <v>95</v>
      </c>
      <c r="CE13" s="88" t="s">
        <v>31</v>
      </c>
      <c r="CF13" s="180" t="s">
        <v>56</v>
      </c>
      <c r="CG13" s="186" t="s">
        <v>126</v>
      </c>
      <c r="CH13" s="88" t="s">
        <v>406</v>
      </c>
      <c r="CI13" s="88" t="s">
        <v>128</v>
      </c>
      <c r="CJ13" s="88" t="s">
        <v>129</v>
      </c>
      <c r="CK13" s="88" t="s">
        <v>97</v>
      </c>
      <c r="CL13" s="88" t="s">
        <v>96</v>
      </c>
      <c r="CM13" s="88" t="s">
        <v>31</v>
      </c>
      <c r="CN13" s="180" t="s">
        <v>56</v>
      </c>
      <c r="CO13" s="186" t="s">
        <v>98</v>
      </c>
      <c r="CP13" s="88" t="s">
        <v>99</v>
      </c>
      <c r="CQ13" s="88" t="s">
        <v>31</v>
      </c>
      <c r="CR13" s="180" t="s">
        <v>56</v>
      </c>
      <c r="CS13" s="187" t="s">
        <v>23</v>
      </c>
      <c r="CT13" s="180" t="s">
        <v>56</v>
      </c>
      <c r="CU13" s="331"/>
    </row>
    <row r="14" spans="1:99" ht="18" thickBot="1" x14ac:dyDescent="0.3">
      <c r="A14" s="150" t="s">
        <v>100</v>
      </c>
      <c r="B14" s="90"/>
      <c r="C14" s="91"/>
      <c r="D14" s="91"/>
      <c r="E14" s="91"/>
      <c r="F14" s="91"/>
      <c r="G14" s="99">
        <f>SUM(B14:F14)</f>
        <v>0</v>
      </c>
      <c r="H14" s="92"/>
      <c r="I14" s="91"/>
      <c r="J14" s="91"/>
      <c r="K14" s="91"/>
      <c r="L14" s="91"/>
      <c r="M14" s="91"/>
      <c r="N14" s="99">
        <f>+SUM('2.2.3.4.1'!O14:O25)</f>
        <v>549022.93999999994</v>
      </c>
      <c r="O14" s="92">
        <f>+SUM('2.2.3.4.1'!P14:P25)</f>
        <v>341183.61</v>
      </c>
      <c r="P14" s="91"/>
      <c r="Q14" s="91"/>
      <c r="R14" s="91">
        <f>+SUM('2.2.3.4.1'!S14:S25)</f>
        <v>187043.01</v>
      </c>
      <c r="S14" s="99">
        <f t="shared" ref="S14:S35" si="0">SUM(O14:R14)</f>
        <v>528226.62</v>
      </c>
      <c r="T14" s="92"/>
      <c r="U14" s="91"/>
      <c r="V14" s="99">
        <f>+SUM('2.2.3.4.1'!W14:W25)</f>
        <v>0</v>
      </c>
      <c r="W14" s="90"/>
      <c r="X14" s="91"/>
      <c r="Y14" s="91"/>
      <c r="Z14" s="91"/>
      <c r="AA14" s="91"/>
      <c r="AB14" s="91"/>
      <c r="AC14" s="91"/>
      <c r="AD14" s="91"/>
      <c r="AE14" s="91"/>
      <c r="AF14" s="91"/>
      <c r="AG14" s="91"/>
      <c r="AH14" s="91"/>
      <c r="AI14" s="99">
        <f>+SUM('2.2.3.4.1'!AJ14:AJ25)</f>
        <v>895134.1</v>
      </c>
      <c r="AJ14" s="90"/>
      <c r="AK14" s="99">
        <f>+AJ14</f>
        <v>0</v>
      </c>
      <c r="AL14" s="90"/>
      <c r="AM14" s="91"/>
      <c r="AN14" s="91"/>
      <c r="AO14" s="91"/>
      <c r="AP14" s="91">
        <f>+SUM('2.2.3.4.1'!AQ14:AQ25)</f>
        <v>0</v>
      </c>
      <c r="AQ14" s="91">
        <f>+SUM('2.2.3.4.1'!AR14:AR25)</f>
        <v>0</v>
      </c>
      <c r="AR14" s="91">
        <f>+SUM('2.2.3.4.1'!AS14:AS25)</f>
        <v>0</v>
      </c>
      <c r="AS14" s="91">
        <f>+SUM('2.2.3.4.1'!AT14:AT25)</f>
        <v>0</v>
      </c>
      <c r="AT14" s="91"/>
      <c r="AU14" s="91"/>
      <c r="AV14" s="99">
        <f>SUM(AL14:AU14)</f>
        <v>0</v>
      </c>
      <c r="AW14" s="95"/>
      <c r="AX14" s="91"/>
      <c r="AY14" s="95"/>
      <c r="AZ14" s="91"/>
      <c r="BA14" s="91"/>
      <c r="BB14" s="91"/>
      <c r="BC14" s="91"/>
      <c r="BD14" s="99">
        <f>SUM(AW14:BC14)</f>
        <v>0</v>
      </c>
      <c r="BE14" s="90"/>
      <c r="BF14" s="91"/>
      <c r="BG14" s="91"/>
      <c r="BH14" s="91"/>
      <c r="BI14" s="91"/>
      <c r="BJ14" s="91"/>
      <c r="BK14" s="91"/>
      <c r="BL14" s="91"/>
      <c r="BM14" s="91">
        <f>+SUM('2.2.3.4.1'!BN14:BN25)</f>
        <v>1126053.28</v>
      </c>
      <c r="BN14" s="91"/>
      <c r="BO14" s="91"/>
      <c r="BP14" s="91"/>
      <c r="BQ14" s="91"/>
      <c r="BR14" s="91">
        <f>+SUM('2.2.3.4.1'!BS14:BS25)</f>
        <v>0</v>
      </c>
      <c r="BS14" s="91"/>
      <c r="BT14" s="99">
        <f>SUM(BE14:BS14)</f>
        <v>1126053.28</v>
      </c>
      <c r="BU14" s="90"/>
      <c r="BV14" s="91"/>
      <c r="BW14" s="91"/>
      <c r="BX14" s="91"/>
      <c r="BY14" s="91"/>
      <c r="BZ14" s="91"/>
      <c r="CA14" s="101">
        <f>SUM(BU14:BZ14)</f>
        <v>0</v>
      </c>
      <c r="CB14" s="90"/>
      <c r="CC14" s="91"/>
      <c r="CD14" s="91"/>
      <c r="CE14" s="91"/>
      <c r="CF14" s="99">
        <f>SUM(CB14:CE14)</f>
        <v>0</v>
      </c>
      <c r="CG14" s="90"/>
      <c r="CH14" s="91"/>
      <c r="CI14" s="91"/>
      <c r="CJ14" s="91"/>
      <c r="CK14" s="91"/>
      <c r="CL14" s="91"/>
      <c r="CM14" s="91"/>
      <c r="CN14" s="99">
        <f>SUM(CG14:CM14)</f>
        <v>0</v>
      </c>
      <c r="CO14" s="92"/>
      <c r="CP14" s="91"/>
      <c r="CQ14" s="91"/>
      <c r="CR14" s="99">
        <f>SUM(CO14:CQ14)</f>
        <v>0</v>
      </c>
      <c r="CS14" s="92">
        <f>+SUM('2.2.3.4.1'!CT14:CT25)</f>
        <v>507126.02</v>
      </c>
      <c r="CT14" s="99">
        <f>+CS14</f>
        <v>507126.02</v>
      </c>
      <c r="CU14" s="74">
        <f>+G14+N14+S14+V14+AI14+AK14+AV14+BD14+BT14+CA14+CF14+CN14+CR14+CT14</f>
        <v>3605562.9600000004</v>
      </c>
    </row>
    <row r="15" spans="1:99" ht="18" thickBot="1" x14ac:dyDescent="0.3">
      <c r="A15" s="150" t="s">
        <v>113</v>
      </c>
      <c r="B15" s="94"/>
      <c r="C15" s="95"/>
      <c r="D15" s="95"/>
      <c r="E15" s="95"/>
      <c r="F15" s="95"/>
      <c r="G15" s="99">
        <f t="shared" ref="G15:G35" si="1">SUM(B15:F15)</f>
        <v>0</v>
      </c>
      <c r="H15" s="96"/>
      <c r="I15" s="95"/>
      <c r="J15" s="95"/>
      <c r="K15" s="95"/>
      <c r="L15" s="95"/>
      <c r="M15" s="95"/>
      <c r="N15" s="100">
        <f>+SUM('2.2.3.4.1'!O26:O37)</f>
        <v>490222</v>
      </c>
      <c r="O15" s="96">
        <f>+SUM('2.2.3.4.1'!P26:P37)</f>
        <v>344007</v>
      </c>
      <c r="P15" s="95"/>
      <c r="Q15" s="95"/>
      <c r="R15" s="95">
        <f>+SUM('2.2.3.4.1'!S26:S37)</f>
        <v>80822</v>
      </c>
      <c r="S15" s="99">
        <f t="shared" si="0"/>
        <v>424829</v>
      </c>
      <c r="T15" s="96"/>
      <c r="U15" s="95"/>
      <c r="V15" s="99">
        <f>+SUM('2.2.3.4.1'!W26:W37)</f>
        <v>0</v>
      </c>
      <c r="W15" s="94"/>
      <c r="X15" s="95"/>
      <c r="Y15" s="95"/>
      <c r="Z15" s="95"/>
      <c r="AA15" s="95"/>
      <c r="AB15" s="95"/>
      <c r="AC15" s="95"/>
      <c r="AD15" s="95"/>
      <c r="AE15" s="95"/>
      <c r="AF15" s="95"/>
      <c r="AG15" s="95"/>
      <c r="AH15" s="95"/>
      <c r="AI15" s="100">
        <f>+SUM('2.2.3.4.1'!AJ26:AJ37)</f>
        <v>652553</v>
      </c>
      <c r="AJ15" s="94"/>
      <c r="AK15" s="99">
        <f t="shared" ref="AK15:AK35" si="2">+AJ15</f>
        <v>0</v>
      </c>
      <c r="AL15" s="94"/>
      <c r="AM15" s="95"/>
      <c r="AN15" s="95"/>
      <c r="AO15" s="95"/>
      <c r="AP15" s="95">
        <f>+SUM('2.2.3.4.1'!AQ26:AQ37)</f>
        <v>0</v>
      </c>
      <c r="AQ15" s="95">
        <f>+SUM('2.2.3.4.1'!AR26:AR37)</f>
        <v>0</v>
      </c>
      <c r="AR15" s="95">
        <f>+SUM('2.2.3.4.1'!AS26:AS37)</f>
        <v>0</v>
      </c>
      <c r="AS15" s="95">
        <f>+SUM('2.2.3.4.1'!AT26:AT37)</f>
        <v>0</v>
      </c>
      <c r="AT15" s="95"/>
      <c r="AU15" s="95"/>
      <c r="AV15" s="99">
        <f t="shared" ref="AV15:AV32" si="3">SUM(AL15:AU15)</f>
        <v>0</v>
      </c>
      <c r="AW15" s="95"/>
      <c r="AX15" s="95"/>
      <c r="AY15" s="95"/>
      <c r="AZ15" s="95"/>
      <c r="BA15" s="95"/>
      <c r="BB15" s="95"/>
      <c r="BC15" s="95"/>
      <c r="BD15" s="99">
        <f t="shared" ref="BD15:BD32" si="4">SUM(AW15:BC15)</f>
        <v>0</v>
      </c>
      <c r="BE15" s="94"/>
      <c r="BF15" s="95"/>
      <c r="BG15" s="95"/>
      <c r="BH15" s="95"/>
      <c r="BI15" s="95"/>
      <c r="BJ15" s="95"/>
      <c r="BK15" s="95"/>
      <c r="BL15" s="95"/>
      <c r="BM15" s="95">
        <f>+SUM('2.2.3.4.1'!BN26:BN37)</f>
        <v>1202851</v>
      </c>
      <c r="BN15" s="95"/>
      <c r="BO15" s="95"/>
      <c r="BP15" s="95"/>
      <c r="BQ15" s="95"/>
      <c r="BR15" s="95">
        <f>+SUM('2.2.3.4.1'!BS26:BS37)</f>
        <v>0</v>
      </c>
      <c r="BS15" s="95"/>
      <c r="BT15" s="99">
        <f t="shared" ref="BT15:BT32" si="5">SUM(BE15:BS15)</f>
        <v>1202851</v>
      </c>
      <c r="BU15" s="94"/>
      <c r="BV15" s="95"/>
      <c r="BW15" s="95"/>
      <c r="BX15" s="95"/>
      <c r="BY15" s="95"/>
      <c r="BZ15" s="95"/>
      <c r="CA15" s="101">
        <f t="shared" ref="CA15:CA35" si="6">SUM(BU15:BZ15)</f>
        <v>0</v>
      </c>
      <c r="CB15" s="94"/>
      <c r="CC15" s="95"/>
      <c r="CD15" s="95"/>
      <c r="CE15" s="95"/>
      <c r="CF15" s="99">
        <f t="shared" ref="CF15:CF35" si="7">SUM(CB15:CE15)</f>
        <v>0</v>
      </c>
      <c r="CG15" s="94"/>
      <c r="CH15" s="95"/>
      <c r="CI15" s="95"/>
      <c r="CJ15" s="95"/>
      <c r="CK15" s="95"/>
      <c r="CL15" s="95"/>
      <c r="CM15" s="95"/>
      <c r="CN15" s="99">
        <f t="shared" ref="CN15:CN31" si="8">SUM(CG15:CM15)</f>
        <v>0</v>
      </c>
      <c r="CO15" s="96"/>
      <c r="CP15" s="95"/>
      <c r="CQ15" s="95"/>
      <c r="CR15" s="99">
        <f t="shared" ref="CR15:CR32" si="9">SUM(CO15:CQ15)</f>
        <v>0</v>
      </c>
      <c r="CS15" s="96">
        <f>+SUM('2.2.3.4.1'!CT26:CT37)</f>
        <v>517060</v>
      </c>
      <c r="CT15" s="99">
        <f t="shared" ref="CT15:CT35" si="10">+CS15</f>
        <v>517060</v>
      </c>
      <c r="CU15" s="74">
        <f t="shared" ref="CU15:CU31" si="11">+G15+N15+S15+V15+AI15+AK15+AV15+BD15+BT15+CA15+CF15+CN15+CR15+CT15</f>
        <v>3287515</v>
      </c>
    </row>
    <row r="16" spans="1:99" ht="18" thickBot="1" x14ac:dyDescent="0.3">
      <c r="A16" s="150" t="s">
        <v>114</v>
      </c>
      <c r="B16" s="94"/>
      <c r="C16" s="95"/>
      <c r="D16" s="95"/>
      <c r="E16" s="95"/>
      <c r="F16" s="95"/>
      <c r="G16" s="99">
        <f t="shared" si="1"/>
        <v>0</v>
      </c>
      <c r="H16" s="96"/>
      <c r="I16" s="95"/>
      <c r="J16" s="95"/>
      <c r="K16" s="95"/>
      <c r="L16" s="95"/>
      <c r="M16" s="95"/>
      <c r="N16" s="100">
        <f>+SUM('2.2.3.4.1'!O38:O49)</f>
        <v>465146</v>
      </c>
      <c r="O16" s="96">
        <f>+SUM('2.2.3.4.1'!P38:P49)</f>
        <v>347205</v>
      </c>
      <c r="P16" s="95"/>
      <c r="Q16" s="95"/>
      <c r="R16" s="95">
        <f>+SUM('2.2.3.4.1'!S38:S49)</f>
        <v>0</v>
      </c>
      <c r="S16" s="99">
        <f t="shared" si="0"/>
        <v>347205</v>
      </c>
      <c r="T16" s="96"/>
      <c r="U16" s="95"/>
      <c r="V16" s="99">
        <f>+SUM('2.2.3.4.1'!W38:W49)</f>
        <v>0</v>
      </c>
      <c r="W16" s="94"/>
      <c r="X16" s="95"/>
      <c r="Y16" s="95"/>
      <c r="Z16" s="95"/>
      <c r="AA16" s="95"/>
      <c r="AB16" s="95"/>
      <c r="AC16" s="95"/>
      <c r="AD16" s="95"/>
      <c r="AE16" s="95"/>
      <c r="AF16" s="95"/>
      <c r="AG16" s="95"/>
      <c r="AH16" s="95"/>
      <c r="AI16" s="100">
        <f>+SUM('2.2.3.4.1'!AJ38:AJ49)</f>
        <v>670182</v>
      </c>
      <c r="AJ16" s="94"/>
      <c r="AK16" s="99">
        <f t="shared" si="2"/>
        <v>0</v>
      </c>
      <c r="AL16" s="94"/>
      <c r="AM16" s="95"/>
      <c r="AN16" s="95"/>
      <c r="AO16" s="95"/>
      <c r="AP16" s="95">
        <f>+SUM('2.2.3.4.1'!AQ38:AQ49)</f>
        <v>0</v>
      </c>
      <c r="AQ16" s="95">
        <f>+SUM('2.2.3.4.1'!AR38:AR49)</f>
        <v>0</v>
      </c>
      <c r="AR16" s="95">
        <f>+SUM('2.2.3.4.1'!AS38:AS49)</f>
        <v>0</v>
      </c>
      <c r="AS16" s="95">
        <f>+SUM('2.2.3.4.1'!AT38:AT49)</f>
        <v>0</v>
      </c>
      <c r="AT16" s="95"/>
      <c r="AU16" s="95"/>
      <c r="AV16" s="99">
        <f t="shared" si="3"/>
        <v>0</v>
      </c>
      <c r="AW16" s="95"/>
      <c r="AX16" s="95"/>
      <c r="AY16" s="95"/>
      <c r="AZ16" s="95"/>
      <c r="BA16" s="95"/>
      <c r="BB16" s="95"/>
      <c r="BC16" s="95"/>
      <c r="BD16" s="99">
        <f t="shared" si="4"/>
        <v>0</v>
      </c>
      <c r="BE16" s="94"/>
      <c r="BF16" s="95"/>
      <c r="BG16" s="95"/>
      <c r="BH16" s="95"/>
      <c r="BI16" s="95"/>
      <c r="BJ16" s="95"/>
      <c r="BK16" s="95"/>
      <c r="BL16" s="95"/>
      <c r="BM16" s="95">
        <f>+SUM('2.2.3.4.1'!BN38:BN49)</f>
        <v>1081181</v>
      </c>
      <c r="BN16" s="95"/>
      <c r="BO16" s="95"/>
      <c r="BP16" s="95"/>
      <c r="BQ16" s="95"/>
      <c r="BR16" s="95">
        <f>+SUM('2.2.3.4.1'!BS38:BS49)</f>
        <v>0</v>
      </c>
      <c r="BS16" s="95"/>
      <c r="BT16" s="99">
        <f t="shared" si="5"/>
        <v>1081181</v>
      </c>
      <c r="BU16" s="94"/>
      <c r="BV16" s="95"/>
      <c r="BW16" s="95"/>
      <c r="BX16" s="95"/>
      <c r="BY16" s="95"/>
      <c r="BZ16" s="95"/>
      <c r="CA16" s="101">
        <f t="shared" si="6"/>
        <v>0</v>
      </c>
      <c r="CB16" s="94"/>
      <c r="CC16" s="95"/>
      <c r="CD16" s="95"/>
      <c r="CE16" s="95"/>
      <c r="CF16" s="99">
        <f t="shared" si="7"/>
        <v>0</v>
      </c>
      <c r="CG16" s="94"/>
      <c r="CH16" s="95"/>
      <c r="CI16" s="95"/>
      <c r="CJ16" s="95"/>
      <c r="CK16" s="95"/>
      <c r="CL16" s="95"/>
      <c r="CM16" s="95"/>
      <c r="CN16" s="99">
        <f t="shared" si="8"/>
        <v>0</v>
      </c>
      <c r="CO16" s="96"/>
      <c r="CP16" s="95"/>
      <c r="CQ16" s="95"/>
      <c r="CR16" s="99">
        <f t="shared" si="9"/>
        <v>0</v>
      </c>
      <c r="CS16" s="96">
        <f>+SUM('2.2.3.4.1'!CT38:CT49)</f>
        <v>584309</v>
      </c>
      <c r="CT16" s="99">
        <f t="shared" si="10"/>
        <v>584309</v>
      </c>
      <c r="CU16" s="74">
        <f t="shared" si="11"/>
        <v>3148023</v>
      </c>
    </row>
    <row r="17" spans="1:100" ht="18" thickBot="1" x14ac:dyDescent="0.3">
      <c r="A17" s="150" t="s">
        <v>175</v>
      </c>
      <c r="B17" s="94"/>
      <c r="C17" s="95"/>
      <c r="D17" s="95"/>
      <c r="E17" s="95"/>
      <c r="F17" s="95"/>
      <c r="G17" s="99">
        <f t="shared" si="1"/>
        <v>0</v>
      </c>
      <c r="H17" s="96"/>
      <c r="I17" s="95"/>
      <c r="J17" s="95"/>
      <c r="K17" s="95"/>
      <c r="L17" s="95"/>
      <c r="M17" s="95"/>
      <c r="N17" s="100">
        <f>+SUM('2.2.3.4.1'!O50:O61)</f>
        <v>458661</v>
      </c>
      <c r="O17" s="96">
        <f>+SUM('2.2.3.4.1'!P50:P61)</f>
        <v>338599</v>
      </c>
      <c r="P17" s="95"/>
      <c r="Q17" s="95"/>
      <c r="R17" s="95">
        <f>+SUM('2.2.3.4.1'!S50:S61)</f>
        <v>0</v>
      </c>
      <c r="S17" s="99">
        <f t="shared" si="0"/>
        <v>338599</v>
      </c>
      <c r="T17" s="96"/>
      <c r="U17" s="95"/>
      <c r="V17" s="99">
        <f>+SUM('2.2.3.4.1'!W50:W61)</f>
        <v>166066</v>
      </c>
      <c r="W17" s="94"/>
      <c r="X17" s="95"/>
      <c r="Y17" s="95"/>
      <c r="Z17" s="95"/>
      <c r="AA17" s="95"/>
      <c r="AB17" s="95"/>
      <c r="AC17" s="95"/>
      <c r="AD17" s="95"/>
      <c r="AE17" s="95"/>
      <c r="AF17" s="95"/>
      <c r="AG17" s="95"/>
      <c r="AH17" s="95"/>
      <c r="AI17" s="100">
        <f>+SUM('2.2.3.4.1'!AJ50:AJ61)</f>
        <v>903255</v>
      </c>
      <c r="AJ17" s="94"/>
      <c r="AK17" s="99">
        <f t="shared" si="2"/>
        <v>0</v>
      </c>
      <c r="AL17" s="94"/>
      <c r="AM17" s="95"/>
      <c r="AN17" s="95"/>
      <c r="AO17" s="95"/>
      <c r="AP17" s="95">
        <f>+SUM('2.2.3.4.1'!AQ50:AQ61)</f>
        <v>33703</v>
      </c>
      <c r="AQ17" s="95">
        <f>+SUM('2.2.3.4.1'!AR50:AR61)</f>
        <v>112000</v>
      </c>
      <c r="AR17" s="95">
        <f>+SUM('2.2.3.4.1'!AS50:AS61)</f>
        <v>0</v>
      </c>
      <c r="AS17" s="95">
        <f>+SUM('2.2.3.4.1'!AT50:AT61)</f>
        <v>0</v>
      </c>
      <c r="AT17" s="95"/>
      <c r="AU17" s="95"/>
      <c r="AV17" s="99">
        <f t="shared" si="3"/>
        <v>145703</v>
      </c>
      <c r="AW17" s="95"/>
      <c r="AX17" s="95"/>
      <c r="AY17" s="95"/>
      <c r="AZ17" s="95"/>
      <c r="BA17" s="95"/>
      <c r="BB17" s="95"/>
      <c r="BC17" s="95"/>
      <c r="BD17" s="99">
        <f t="shared" si="4"/>
        <v>0</v>
      </c>
      <c r="BE17" s="94"/>
      <c r="BF17" s="95"/>
      <c r="BG17" s="95"/>
      <c r="BH17" s="95"/>
      <c r="BI17" s="95"/>
      <c r="BJ17" s="95"/>
      <c r="BK17" s="95"/>
      <c r="BL17" s="95"/>
      <c r="BM17" s="95">
        <f>+SUM('2.2.3.4.1'!BN50:BN61)</f>
        <v>367988</v>
      </c>
      <c r="BN17" s="95"/>
      <c r="BO17" s="95"/>
      <c r="BP17" s="95"/>
      <c r="BQ17" s="95"/>
      <c r="BR17" s="95">
        <f>+SUM('2.2.3.4.1'!BS50:BS61)</f>
        <v>67330</v>
      </c>
      <c r="BS17" s="95"/>
      <c r="BT17" s="99">
        <f t="shared" si="5"/>
        <v>435318</v>
      </c>
      <c r="BU17" s="94"/>
      <c r="BV17" s="95"/>
      <c r="BW17" s="95"/>
      <c r="BX17" s="95"/>
      <c r="BY17" s="95"/>
      <c r="BZ17" s="95"/>
      <c r="CA17" s="101">
        <f t="shared" si="6"/>
        <v>0</v>
      </c>
      <c r="CB17" s="94"/>
      <c r="CC17" s="95"/>
      <c r="CD17" s="95"/>
      <c r="CE17" s="95"/>
      <c r="CF17" s="99">
        <f t="shared" si="7"/>
        <v>0</v>
      </c>
      <c r="CG17" s="94"/>
      <c r="CH17" s="95"/>
      <c r="CI17" s="95"/>
      <c r="CJ17" s="95"/>
      <c r="CK17" s="95"/>
      <c r="CL17" s="95"/>
      <c r="CM17" s="95"/>
      <c r="CN17" s="99">
        <f t="shared" si="8"/>
        <v>0</v>
      </c>
      <c r="CO17" s="96"/>
      <c r="CP17" s="95"/>
      <c r="CQ17" s="95"/>
      <c r="CR17" s="99">
        <f t="shared" si="9"/>
        <v>0</v>
      </c>
      <c r="CS17" s="96">
        <f>+SUM('2.2.3.4.1'!CT50:CT61)</f>
        <v>480569</v>
      </c>
      <c r="CT17" s="99">
        <f t="shared" si="10"/>
        <v>480569</v>
      </c>
      <c r="CU17" s="74">
        <f t="shared" si="11"/>
        <v>2928171</v>
      </c>
    </row>
    <row r="18" spans="1:100" ht="18" thickBot="1" x14ac:dyDescent="0.3">
      <c r="A18" s="150" t="s">
        <v>176</v>
      </c>
      <c r="B18" s="94"/>
      <c r="C18" s="95"/>
      <c r="D18" s="95"/>
      <c r="E18" s="95"/>
      <c r="F18" s="95"/>
      <c r="G18" s="99">
        <f t="shared" si="1"/>
        <v>0</v>
      </c>
      <c r="H18" s="96"/>
      <c r="I18" s="95"/>
      <c r="J18" s="95"/>
      <c r="K18" s="95"/>
      <c r="L18" s="95"/>
      <c r="M18" s="95"/>
      <c r="N18" s="100">
        <f>+SUM('2.2.3.4.1'!O62:O73)</f>
        <v>454058</v>
      </c>
      <c r="O18" s="96">
        <f>+SUM('2.2.3.4.1'!P62:P73)</f>
        <v>284177</v>
      </c>
      <c r="P18" s="95"/>
      <c r="Q18" s="95"/>
      <c r="R18" s="95">
        <f>+SUM('2.2.3.4.1'!S62:S73)</f>
        <v>0</v>
      </c>
      <c r="S18" s="99">
        <f t="shared" si="0"/>
        <v>284177</v>
      </c>
      <c r="T18" s="96"/>
      <c r="U18" s="95"/>
      <c r="V18" s="99">
        <f>+SUM('2.2.3.4.1'!W62:W73)</f>
        <v>127178</v>
      </c>
      <c r="W18" s="94"/>
      <c r="X18" s="95"/>
      <c r="Y18" s="95"/>
      <c r="Z18" s="95"/>
      <c r="AA18" s="95"/>
      <c r="AB18" s="95"/>
      <c r="AC18" s="95"/>
      <c r="AD18" s="95"/>
      <c r="AE18" s="95"/>
      <c r="AF18" s="95"/>
      <c r="AG18" s="95"/>
      <c r="AH18" s="95"/>
      <c r="AI18" s="100">
        <f>+SUM('2.2.3.4.1'!AJ62:AJ73)</f>
        <v>936713</v>
      </c>
      <c r="AJ18" s="94"/>
      <c r="AK18" s="99">
        <f t="shared" si="2"/>
        <v>0</v>
      </c>
      <c r="AL18" s="94"/>
      <c r="AM18" s="95"/>
      <c r="AN18" s="95"/>
      <c r="AO18" s="95"/>
      <c r="AP18" s="95">
        <f>+SUM('2.2.3.4.1'!AQ62:AQ73)</f>
        <v>88567</v>
      </c>
      <c r="AQ18" s="95">
        <f>+SUM('2.2.3.4.1'!AR62:AR73)</f>
        <v>346750</v>
      </c>
      <c r="AR18" s="95">
        <f>+SUM('2.2.3.4.1'!AS62:AS73)</f>
        <v>0</v>
      </c>
      <c r="AS18" s="95">
        <f>+SUM('2.2.3.4.1'!AT62:AT73)</f>
        <v>0</v>
      </c>
      <c r="AT18" s="95"/>
      <c r="AU18" s="95"/>
      <c r="AV18" s="99">
        <f t="shared" si="3"/>
        <v>435317</v>
      </c>
      <c r="AW18" s="95"/>
      <c r="AX18" s="95"/>
      <c r="AY18" s="95"/>
      <c r="AZ18" s="95"/>
      <c r="BA18" s="95"/>
      <c r="BB18" s="95"/>
      <c r="BC18" s="95"/>
      <c r="BD18" s="99">
        <f t="shared" si="4"/>
        <v>0</v>
      </c>
      <c r="BE18" s="94"/>
      <c r="BF18" s="95"/>
      <c r="BG18" s="95"/>
      <c r="BH18" s="95"/>
      <c r="BI18" s="95"/>
      <c r="BJ18" s="95"/>
      <c r="BK18" s="95"/>
      <c r="BL18" s="95"/>
      <c r="BM18" s="95">
        <f>+SUM('2.2.3.4.1'!BN62:BN73)</f>
        <v>344766</v>
      </c>
      <c r="BN18" s="95"/>
      <c r="BO18" s="95"/>
      <c r="BP18" s="95"/>
      <c r="BQ18" s="95"/>
      <c r="BR18" s="95">
        <f>+SUM('2.2.3.4.1'!BS62:BS73)</f>
        <v>210801</v>
      </c>
      <c r="BS18" s="95"/>
      <c r="BT18" s="99">
        <f t="shared" si="5"/>
        <v>555567</v>
      </c>
      <c r="BU18" s="94"/>
      <c r="BV18" s="95"/>
      <c r="BW18" s="95"/>
      <c r="BX18" s="95"/>
      <c r="BY18" s="95"/>
      <c r="BZ18" s="95"/>
      <c r="CA18" s="101">
        <f t="shared" si="6"/>
        <v>0</v>
      </c>
      <c r="CB18" s="94"/>
      <c r="CC18" s="95"/>
      <c r="CD18" s="95"/>
      <c r="CE18" s="95"/>
      <c r="CF18" s="99">
        <f t="shared" si="7"/>
        <v>0</v>
      </c>
      <c r="CG18" s="94"/>
      <c r="CH18" s="95"/>
      <c r="CI18" s="95"/>
      <c r="CJ18" s="95"/>
      <c r="CK18" s="95"/>
      <c r="CL18" s="95"/>
      <c r="CM18" s="95"/>
      <c r="CN18" s="99">
        <f t="shared" si="8"/>
        <v>0</v>
      </c>
      <c r="CO18" s="96"/>
      <c r="CP18" s="95"/>
      <c r="CQ18" s="95"/>
      <c r="CR18" s="99">
        <f t="shared" si="9"/>
        <v>0</v>
      </c>
      <c r="CS18" s="96">
        <f>+SUM('2.2.3.4.1'!CT62:CT73)</f>
        <v>61779</v>
      </c>
      <c r="CT18" s="99">
        <f t="shared" si="10"/>
        <v>61779</v>
      </c>
      <c r="CU18" s="74">
        <f t="shared" si="11"/>
        <v>2854789</v>
      </c>
    </row>
    <row r="19" spans="1:100" ht="18" thickBot="1" x14ac:dyDescent="0.3">
      <c r="A19" s="150" t="s">
        <v>177</v>
      </c>
      <c r="B19" s="94"/>
      <c r="C19" s="95"/>
      <c r="D19" s="95"/>
      <c r="E19" s="95"/>
      <c r="F19" s="95"/>
      <c r="G19" s="99">
        <f t="shared" si="1"/>
        <v>0</v>
      </c>
      <c r="H19" s="96"/>
      <c r="I19" s="95"/>
      <c r="J19" s="95"/>
      <c r="K19" s="95"/>
      <c r="L19" s="95"/>
      <c r="M19" s="95"/>
      <c r="N19" s="100">
        <f>+SUM('2.2.3.4.1'!O74:O85)</f>
        <v>422145</v>
      </c>
      <c r="O19" s="96">
        <f>+SUM('2.2.3.4.1'!P74:P85)</f>
        <v>406100</v>
      </c>
      <c r="P19" s="95"/>
      <c r="Q19" s="95"/>
      <c r="R19" s="95">
        <f>+SUM('2.2.3.4.1'!S74:S85)</f>
        <v>0</v>
      </c>
      <c r="S19" s="99">
        <f t="shared" si="0"/>
        <v>406100</v>
      </c>
      <c r="T19" s="96"/>
      <c r="U19" s="95"/>
      <c r="V19" s="99">
        <f>+SUM('2.2.3.4.1'!W74:W85)</f>
        <v>101573</v>
      </c>
      <c r="W19" s="94"/>
      <c r="X19" s="95"/>
      <c r="Y19" s="95"/>
      <c r="Z19" s="95"/>
      <c r="AA19" s="95"/>
      <c r="AB19" s="95"/>
      <c r="AC19" s="95"/>
      <c r="AD19" s="95"/>
      <c r="AE19" s="95"/>
      <c r="AF19" s="95"/>
      <c r="AG19" s="95"/>
      <c r="AH19" s="95"/>
      <c r="AI19" s="100">
        <f>+SUM('2.2.3.4.1'!AJ74:AJ85)</f>
        <v>990454</v>
      </c>
      <c r="AJ19" s="94"/>
      <c r="AK19" s="99">
        <f t="shared" si="2"/>
        <v>0</v>
      </c>
      <c r="AL19" s="94"/>
      <c r="AM19" s="95"/>
      <c r="AN19" s="95"/>
      <c r="AO19" s="95"/>
      <c r="AP19" s="95">
        <f>+SUM('2.2.3.4.1'!AQ74:AQ85)</f>
        <v>78997</v>
      </c>
      <c r="AQ19" s="95">
        <f>+SUM('2.2.3.4.1'!AR74:AR85)</f>
        <v>445268</v>
      </c>
      <c r="AR19" s="95">
        <f>+SUM('2.2.3.4.1'!AS74:AS85)</f>
        <v>0</v>
      </c>
      <c r="AS19" s="95">
        <f>+SUM('2.2.3.4.1'!AT74:AT85)</f>
        <v>0</v>
      </c>
      <c r="AT19" s="95"/>
      <c r="AU19" s="95"/>
      <c r="AV19" s="99">
        <f t="shared" si="3"/>
        <v>524265</v>
      </c>
      <c r="AW19" s="95"/>
      <c r="AX19" s="95"/>
      <c r="AY19" s="95"/>
      <c r="AZ19" s="95"/>
      <c r="BA19" s="95"/>
      <c r="BB19" s="95"/>
      <c r="BC19" s="95"/>
      <c r="BD19" s="99">
        <f t="shared" si="4"/>
        <v>0</v>
      </c>
      <c r="BE19" s="94"/>
      <c r="BF19" s="95"/>
      <c r="BG19" s="95"/>
      <c r="BH19" s="95"/>
      <c r="BI19" s="95"/>
      <c r="BJ19" s="95"/>
      <c r="BK19" s="95"/>
      <c r="BL19" s="95"/>
      <c r="BM19" s="95">
        <f>+SUM('2.2.3.4.1'!BN74:BN85)</f>
        <v>321297</v>
      </c>
      <c r="BN19" s="95"/>
      <c r="BO19" s="95"/>
      <c r="BP19" s="95"/>
      <c r="BQ19" s="95"/>
      <c r="BR19" s="95">
        <f>+SUM('2.2.3.4.1'!BS74:BS85)</f>
        <v>203830</v>
      </c>
      <c r="BS19" s="95"/>
      <c r="BT19" s="99">
        <f t="shared" si="5"/>
        <v>525127</v>
      </c>
      <c r="BU19" s="94"/>
      <c r="BV19" s="95"/>
      <c r="BW19" s="95"/>
      <c r="BX19" s="95"/>
      <c r="BY19" s="95"/>
      <c r="BZ19" s="95"/>
      <c r="CA19" s="101">
        <f t="shared" si="6"/>
        <v>0</v>
      </c>
      <c r="CB19" s="94"/>
      <c r="CC19" s="95"/>
      <c r="CD19" s="95"/>
      <c r="CE19" s="95"/>
      <c r="CF19" s="99">
        <f t="shared" si="7"/>
        <v>0</v>
      </c>
      <c r="CG19" s="94"/>
      <c r="CH19" s="95"/>
      <c r="CI19" s="95"/>
      <c r="CJ19" s="95"/>
      <c r="CK19" s="95"/>
      <c r="CL19" s="95"/>
      <c r="CM19" s="95"/>
      <c r="CN19" s="99">
        <f t="shared" si="8"/>
        <v>0</v>
      </c>
      <c r="CO19" s="96"/>
      <c r="CP19" s="95"/>
      <c r="CQ19" s="95"/>
      <c r="CR19" s="99">
        <f t="shared" si="9"/>
        <v>0</v>
      </c>
      <c r="CS19" s="96">
        <f>+SUM('2.2.3.4.1'!CT74:CT85)</f>
        <v>60821</v>
      </c>
      <c r="CT19" s="99">
        <f t="shared" si="10"/>
        <v>60821</v>
      </c>
      <c r="CU19" s="74">
        <f t="shared" si="11"/>
        <v>3030485</v>
      </c>
    </row>
    <row r="20" spans="1:100" ht="18" thickBot="1" x14ac:dyDescent="0.3">
      <c r="A20" s="150" t="s">
        <v>119</v>
      </c>
      <c r="B20" s="94"/>
      <c r="C20" s="95"/>
      <c r="D20" s="95"/>
      <c r="E20" s="95"/>
      <c r="F20" s="95"/>
      <c r="G20" s="99">
        <f t="shared" si="1"/>
        <v>0</v>
      </c>
      <c r="H20" s="96"/>
      <c r="I20" s="95"/>
      <c r="J20" s="95"/>
      <c r="K20" s="95"/>
      <c r="L20" s="95"/>
      <c r="M20" s="95"/>
      <c r="N20" s="100">
        <f>+SUM('2.2.3.4.1'!O86:O97)</f>
        <v>473641</v>
      </c>
      <c r="O20" s="96">
        <f>+SUM('2.2.3.4.1'!P86:P97)</f>
        <v>353396</v>
      </c>
      <c r="P20" s="95"/>
      <c r="Q20" s="95"/>
      <c r="R20" s="95">
        <f>+SUM('2.2.3.4.1'!S86:S97)</f>
        <v>0</v>
      </c>
      <c r="S20" s="99">
        <f t="shared" si="0"/>
        <v>353396</v>
      </c>
      <c r="T20" s="96"/>
      <c r="U20" s="95"/>
      <c r="V20" s="99">
        <f>+SUM('2.2.3.4.1'!W86:W97)</f>
        <v>134551</v>
      </c>
      <c r="W20" s="94"/>
      <c r="X20" s="95"/>
      <c r="Y20" s="95"/>
      <c r="Z20" s="95"/>
      <c r="AA20" s="95"/>
      <c r="AB20" s="95"/>
      <c r="AC20" s="95"/>
      <c r="AD20" s="95"/>
      <c r="AE20" s="95"/>
      <c r="AF20" s="95"/>
      <c r="AG20" s="95"/>
      <c r="AH20" s="95"/>
      <c r="AI20" s="100">
        <f>+SUM('2.2.3.4.1'!AJ86:AJ97)</f>
        <v>999968</v>
      </c>
      <c r="AJ20" s="94"/>
      <c r="AK20" s="99">
        <f t="shared" si="2"/>
        <v>0</v>
      </c>
      <c r="AL20" s="94"/>
      <c r="AM20" s="95"/>
      <c r="AN20" s="95"/>
      <c r="AO20" s="95"/>
      <c r="AP20" s="95">
        <f>+SUM('2.2.3.4.1'!AQ86:AQ97)</f>
        <v>17641</v>
      </c>
      <c r="AQ20" s="95">
        <f>+SUM('2.2.3.4.1'!AR86:AR97)</f>
        <v>595643</v>
      </c>
      <c r="AR20" s="95">
        <f>+SUM('2.2.3.4.1'!AS86:AS97)</f>
        <v>0</v>
      </c>
      <c r="AS20" s="95">
        <f>+SUM('2.2.3.4.1'!AT86:AT97)</f>
        <v>0</v>
      </c>
      <c r="AT20" s="95"/>
      <c r="AU20" s="95"/>
      <c r="AV20" s="99">
        <f t="shared" si="3"/>
        <v>613284</v>
      </c>
      <c r="AW20" s="95"/>
      <c r="AX20" s="95"/>
      <c r="AY20" s="95"/>
      <c r="AZ20" s="95"/>
      <c r="BA20" s="95"/>
      <c r="BB20" s="95"/>
      <c r="BC20" s="95"/>
      <c r="BD20" s="99">
        <f t="shared" si="4"/>
        <v>0</v>
      </c>
      <c r="BE20" s="94"/>
      <c r="BF20" s="95"/>
      <c r="BG20" s="95"/>
      <c r="BH20" s="95"/>
      <c r="BI20" s="95"/>
      <c r="BJ20" s="95"/>
      <c r="BK20" s="95"/>
      <c r="BL20" s="95"/>
      <c r="BM20" s="95">
        <f>+SUM('2.2.3.4.1'!BN86:BN97)</f>
        <v>208363</v>
      </c>
      <c r="BN20" s="95"/>
      <c r="BO20" s="95"/>
      <c r="BP20" s="95"/>
      <c r="BQ20" s="95"/>
      <c r="BR20" s="95">
        <f>+SUM('2.2.3.4.1'!BS86:BS97)</f>
        <v>269474</v>
      </c>
      <c r="BS20" s="95"/>
      <c r="BT20" s="99">
        <f t="shared" si="5"/>
        <v>477837</v>
      </c>
      <c r="BU20" s="94"/>
      <c r="BV20" s="95"/>
      <c r="BW20" s="95"/>
      <c r="BX20" s="95"/>
      <c r="BY20" s="95"/>
      <c r="BZ20" s="95"/>
      <c r="CA20" s="101">
        <f t="shared" si="6"/>
        <v>0</v>
      </c>
      <c r="CB20" s="94"/>
      <c r="CC20" s="95"/>
      <c r="CD20" s="95"/>
      <c r="CE20" s="95"/>
      <c r="CF20" s="99">
        <f t="shared" si="7"/>
        <v>0</v>
      </c>
      <c r="CG20" s="94"/>
      <c r="CH20" s="95"/>
      <c r="CI20" s="95"/>
      <c r="CJ20" s="95"/>
      <c r="CK20" s="95"/>
      <c r="CL20" s="95"/>
      <c r="CM20" s="95"/>
      <c r="CN20" s="99">
        <f t="shared" si="8"/>
        <v>0</v>
      </c>
      <c r="CO20" s="96"/>
      <c r="CP20" s="95"/>
      <c r="CQ20" s="95"/>
      <c r="CR20" s="99">
        <f t="shared" si="9"/>
        <v>0</v>
      </c>
      <c r="CS20" s="96">
        <f>+SUM('2.2.3.4.1'!CT86:CT97)</f>
        <v>144977</v>
      </c>
      <c r="CT20" s="99">
        <f t="shared" si="10"/>
        <v>144977</v>
      </c>
      <c r="CU20" s="74">
        <f t="shared" si="11"/>
        <v>3197654</v>
      </c>
    </row>
    <row r="21" spans="1:100" ht="18" thickBot="1" x14ac:dyDescent="0.3">
      <c r="A21" s="150" t="s">
        <v>121</v>
      </c>
      <c r="B21" s="94"/>
      <c r="C21" s="95"/>
      <c r="D21" s="95"/>
      <c r="E21" s="95"/>
      <c r="F21" s="95"/>
      <c r="G21" s="99">
        <f t="shared" si="1"/>
        <v>0</v>
      </c>
      <c r="H21" s="96"/>
      <c r="I21" s="95"/>
      <c r="J21" s="95"/>
      <c r="K21" s="95"/>
      <c r="L21" s="95"/>
      <c r="M21" s="95"/>
      <c r="N21" s="100">
        <f>+SUM('2.2.3.4.1'!O98:O109)</f>
        <v>365054</v>
      </c>
      <c r="O21" s="96">
        <f>+SUM('2.2.3.4.1'!P98:P109)</f>
        <v>316415</v>
      </c>
      <c r="P21" s="95"/>
      <c r="Q21" s="95"/>
      <c r="R21" s="95">
        <f>+SUM('2.2.3.4.1'!S98:S109)</f>
        <v>0</v>
      </c>
      <c r="S21" s="99">
        <f t="shared" si="0"/>
        <v>316415</v>
      </c>
      <c r="T21" s="96"/>
      <c r="U21" s="95"/>
      <c r="V21" s="99">
        <f>+SUM('2.2.3.4.1'!W98:W109)</f>
        <v>115474</v>
      </c>
      <c r="W21" s="94"/>
      <c r="X21" s="95"/>
      <c r="Y21" s="95"/>
      <c r="Z21" s="95"/>
      <c r="AA21" s="95"/>
      <c r="AB21" s="95"/>
      <c r="AC21" s="95"/>
      <c r="AD21" s="95"/>
      <c r="AE21" s="95"/>
      <c r="AF21" s="95"/>
      <c r="AG21" s="95"/>
      <c r="AH21" s="95"/>
      <c r="AI21" s="100">
        <f>+SUM('2.2.3.4.1'!AJ98:AJ109)</f>
        <v>999278</v>
      </c>
      <c r="AJ21" s="94"/>
      <c r="AK21" s="99">
        <f t="shared" si="2"/>
        <v>0</v>
      </c>
      <c r="AL21" s="94"/>
      <c r="AM21" s="95"/>
      <c r="AN21" s="95"/>
      <c r="AO21" s="95"/>
      <c r="AP21" s="95">
        <f>+SUM('2.2.3.4.1'!AQ98:AQ109)</f>
        <v>25541</v>
      </c>
      <c r="AQ21" s="95">
        <f>+SUM('2.2.3.4.1'!AR98:AR109)</f>
        <v>783957</v>
      </c>
      <c r="AR21" s="95">
        <f>+SUM('2.2.3.4.1'!AS98:AS109)</f>
        <v>0</v>
      </c>
      <c r="AS21" s="95">
        <f>+SUM('2.2.3.4.1'!AT98:AT109)</f>
        <v>0</v>
      </c>
      <c r="AT21" s="95"/>
      <c r="AU21" s="95"/>
      <c r="AV21" s="99">
        <f t="shared" si="3"/>
        <v>809498</v>
      </c>
      <c r="AW21" s="95"/>
      <c r="AX21" s="95"/>
      <c r="AY21" s="95"/>
      <c r="AZ21" s="95"/>
      <c r="BA21" s="95"/>
      <c r="BB21" s="95"/>
      <c r="BC21" s="95"/>
      <c r="BD21" s="99">
        <f t="shared" si="4"/>
        <v>0</v>
      </c>
      <c r="BE21" s="94"/>
      <c r="BF21" s="95"/>
      <c r="BG21" s="95"/>
      <c r="BH21" s="95"/>
      <c r="BI21" s="95"/>
      <c r="BJ21" s="95"/>
      <c r="BK21" s="95"/>
      <c r="BL21" s="95"/>
      <c r="BM21" s="95">
        <f>+SUM('2.2.3.4.1'!BN98:BN109)</f>
        <v>350107</v>
      </c>
      <c r="BN21" s="95"/>
      <c r="BO21" s="95"/>
      <c r="BP21" s="95"/>
      <c r="BQ21" s="95"/>
      <c r="BR21" s="95">
        <f>+SUM('2.2.3.4.1'!BS98:BS109)</f>
        <v>263254</v>
      </c>
      <c r="BS21" s="95"/>
      <c r="BT21" s="99">
        <f t="shared" si="5"/>
        <v>613361</v>
      </c>
      <c r="BU21" s="94"/>
      <c r="BV21" s="95"/>
      <c r="BW21" s="95"/>
      <c r="BX21" s="95"/>
      <c r="BY21" s="95"/>
      <c r="BZ21" s="95"/>
      <c r="CA21" s="101">
        <f t="shared" si="6"/>
        <v>0</v>
      </c>
      <c r="CB21" s="94"/>
      <c r="CC21" s="95"/>
      <c r="CD21" s="95"/>
      <c r="CE21" s="95"/>
      <c r="CF21" s="99">
        <f t="shared" si="7"/>
        <v>0</v>
      </c>
      <c r="CG21" s="94"/>
      <c r="CH21" s="95"/>
      <c r="CI21" s="95"/>
      <c r="CJ21" s="95"/>
      <c r="CK21" s="95"/>
      <c r="CL21" s="95"/>
      <c r="CM21" s="95"/>
      <c r="CN21" s="99">
        <f t="shared" si="8"/>
        <v>0</v>
      </c>
      <c r="CO21" s="96"/>
      <c r="CP21" s="95"/>
      <c r="CQ21" s="95"/>
      <c r="CR21" s="99">
        <f t="shared" si="9"/>
        <v>0</v>
      </c>
      <c r="CS21" s="96">
        <f>+SUM('2.2.3.4.1'!CT98:CT109)</f>
        <v>189980</v>
      </c>
      <c r="CT21" s="99">
        <f t="shared" si="10"/>
        <v>189980</v>
      </c>
      <c r="CU21" s="74">
        <f t="shared" si="11"/>
        <v>3409060</v>
      </c>
    </row>
    <row r="22" spans="1:100" ht="18" thickBot="1" x14ac:dyDescent="0.3">
      <c r="A22" s="150" t="s">
        <v>122</v>
      </c>
      <c r="B22" s="94"/>
      <c r="C22" s="95"/>
      <c r="D22" s="95"/>
      <c r="E22" s="95"/>
      <c r="F22" s="95"/>
      <c r="G22" s="99">
        <f t="shared" si="1"/>
        <v>0</v>
      </c>
      <c r="H22" s="96"/>
      <c r="I22" s="95"/>
      <c r="J22" s="95"/>
      <c r="K22" s="95"/>
      <c r="L22" s="95"/>
      <c r="M22" s="95"/>
      <c r="N22" s="100">
        <f>+SUM('2.2.3.4.1'!O110:O121)</f>
        <v>378915</v>
      </c>
      <c r="O22" s="96">
        <f>+SUM('2.2.3.4.1'!P110:P121)</f>
        <v>299513</v>
      </c>
      <c r="P22" s="95"/>
      <c r="Q22" s="95"/>
      <c r="R22" s="95">
        <f>+SUM('2.2.3.4.1'!S110:S121)</f>
        <v>0</v>
      </c>
      <c r="S22" s="99">
        <f t="shared" si="0"/>
        <v>299513</v>
      </c>
      <c r="T22" s="96"/>
      <c r="U22" s="95"/>
      <c r="V22" s="99">
        <f>+SUM('2.2.3.4.1'!W110:W121)</f>
        <v>101542</v>
      </c>
      <c r="W22" s="94"/>
      <c r="X22" s="95"/>
      <c r="Y22" s="95"/>
      <c r="Z22" s="95"/>
      <c r="AA22" s="95"/>
      <c r="AB22" s="95"/>
      <c r="AC22" s="95"/>
      <c r="AD22" s="95"/>
      <c r="AE22" s="95"/>
      <c r="AF22" s="95"/>
      <c r="AG22" s="95"/>
      <c r="AH22" s="95"/>
      <c r="AI22" s="100">
        <f>+SUM('2.2.3.4.1'!AJ110:AJ121)</f>
        <v>1164030</v>
      </c>
      <c r="AJ22" s="94"/>
      <c r="AK22" s="99">
        <f t="shared" si="2"/>
        <v>0</v>
      </c>
      <c r="AL22" s="94"/>
      <c r="AM22" s="95"/>
      <c r="AN22" s="95"/>
      <c r="AO22" s="95"/>
      <c r="AP22" s="95">
        <f>+SUM('2.2.3.4.1'!AQ110:AQ121)</f>
        <v>57138</v>
      </c>
      <c r="AQ22" s="95">
        <f>+SUM('2.2.3.4.1'!AR110:AR121)</f>
        <v>800939</v>
      </c>
      <c r="AR22" s="95">
        <f>+SUM('2.2.3.4.1'!AS110:AS121)</f>
        <v>0</v>
      </c>
      <c r="AS22" s="95">
        <f>+SUM('2.2.3.4.1'!AT110:AT121)</f>
        <v>73549</v>
      </c>
      <c r="AT22" s="95"/>
      <c r="AU22" s="95"/>
      <c r="AV22" s="99">
        <f t="shared" si="3"/>
        <v>931626</v>
      </c>
      <c r="AW22" s="95"/>
      <c r="AX22" s="95"/>
      <c r="AY22" s="95"/>
      <c r="AZ22" s="95"/>
      <c r="BA22" s="95"/>
      <c r="BB22" s="95"/>
      <c r="BC22" s="95"/>
      <c r="BD22" s="99">
        <f t="shared" si="4"/>
        <v>0</v>
      </c>
      <c r="BE22" s="94"/>
      <c r="BF22" s="95"/>
      <c r="BG22" s="95"/>
      <c r="BH22" s="95"/>
      <c r="BI22" s="95"/>
      <c r="BJ22" s="95"/>
      <c r="BK22" s="95"/>
      <c r="BL22" s="95"/>
      <c r="BM22" s="95">
        <f>+SUM('2.2.3.4.1'!BN110:BN121)</f>
        <v>306702</v>
      </c>
      <c r="BN22" s="95"/>
      <c r="BO22" s="95"/>
      <c r="BP22" s="95"/>
      <c r="BQ22" s="95"/>
      <c r="BR22" s="95">
        <f>+SUM('2.2.3.4.1'!BS110:BS121)</f>
        <v>235096</v>
      </c>
      <c r="BS22" s="95"/>
      <c r="BT22" s="99">
        <f t="shared" si="5"/>
        <v>541798</v>
      </c>
      <c r="BU22" s="94"/>
      <c r="BV22" s="95"/>
      <c r="BW22" s="95">
        <f>+SUM('2.2.3.4.1'!BX110:BX121)</f>
        <v>73602</v>
      </c>
      <c r="BX22" s="95"/>
      <c r="BY22" s="95"/>
      <c r="BZ22" s="95"/>
      <c r="CA22" s="101">
        <f t="shared" si="6"/>
        <v>73602</v>
      </c>
      <c r="CB22" s="94"/>
      <c r="CC22" s="95"/>
      <c r="CD22" s="95"/>
      <c r="CE22" s="95"/>
      <c r="CF22" s="99">
        <f t="shared" si="7"/>
        <v>0</v>
      </c>
      <c r="CG22" s="94"/>
      <c r="CH22" s="95"/>
      <c r="CI22" s="95"/>
      <c r="CJ22" s="95"/>
      <c r="CK22" s="95"/>
      <c r="CL22" s="95"/>
      <c r="CM22" s="95"/>
      <c r="CN22" s="99">
        <f t="shared" si="8"/>
        <v>0</v>
      </c>
      <c r="CO22" s="96"/>
      <c r="CP22" s="95"/>
      <c r="CQ22" s="95"/>
      <c r="CR22" s="99">
        <f t="shared" si="9"/>
        <v>0</v>
      </c>
      <c r="CS22" s="96">
        <f>+SUM('2.2.3.4.1'!CT110:CT121)</f>
        <v>45533</v>
      </c>
      <c r="CT22" s="99">
        <f>+CS22</f>
        <v>45533</v>
      </c>
      <c r="CU22" s="74">
        <f t="shared" si="11"/>
        <v>3536559</v>
      </c>
    </row>
    <row r="23" spans="1:100" ht="18" thickBot="1" x14ac:dyDescent="0.3">
      <c r="A23" s="150" t="s">
        <v>123</v>
      </c>
      <c r="B23" s="94"/>
      <c r="C23" s="95"/>
      <c r="D23" s="95"/>
      <c r="E23" s="95"/>
      <c r="F23" s="95"/>
      <c r="G23" s="99">
        <f t="shared" si="1"/>
        <v>0</v>
      </c>
      <c r="H23" s="96"/>
      <c r="I23" s="95"/>
      <c r="J23" s="95"/>
      <c r="K23" s="95"/>
      <c r="L23" s="95"/>
      <c r="M23" s="95"/>
      <c r="N23" s="100">
        <f>+SUM('2.2.3.4.1'!O122:O133)</f>
        <v>382606</v>
      </c>
      <c r="O23" s="96">
        <f>+SUM('2.2.3.4.1'!P122:P133)</f>
        <v>315964</v>
      </c>
      <c r="P23" s="95"/>
      <c r="Q23" s="95"/>
      <c r="R23" s="95">
        <f>+SUM('2.2.3.4.1'!S122:S133)</f>
        <v>0</v>
      </c>
      <c r="S23" s="99">
        <f t="shared" si="0"/>
        <v>315964</v>
      </c>
      <c r="T23" s="96"/>
      <c r="U23" s="95"/>
      <c r="V23" s="99">
        <f>+SUM('2.2.3.4.1'!W122:W133)</f>
        <v>117626</v>
      </c>
      <c r="W23" s="94"/>
      <c r="X23" s="95"/>
      <c r="Y23" s="95"/>
      <c r="Z23" s="95"/>
      <c r="AA23" s="95"/>
      <c r="AB23" s="95"/>
      <c r="AC23" s="95"/>
      <c r="AD23" s="95"/>
      <c r="AE23" s="95"/>
      <c r="AF23" s="95"/>
      <c r="AG23" s="95"/>
      <c r="AH23" s="95"/>
      <c r="AI23" s="100">
        <f>+SUM('2.2.3.4.1'!AJ122:AJ133)</f>
        <v>1575679</v>
      </c>
      <c r="AJ23" s="94"/>
      <c r="AK23" s="99">
        <f t="shared" si="2"/>
        <v>0</v>
      </c>
      <c r="AL23" s="94"/>
      <c r="AM23" s="95"/>
      <c r="AN23" s="95"/>
      <c r="AO23" s="95"/>
      <c r="AP23" s="95">
        <f>+SUM('2.2.3.4.1'!AQ122:AQ133)</f>
        <v>67409</v>
      </c>
      <c r="AQ23" s="95">
        <f>+SUM('2.2.3.4.1'!AR122:AR133)</f>
        <v>795788</v>
      </c>
      <c r="AR23" s="95">
        <f>+SUM('2.2.3.4.1'!AS122:AS133)</f>
        <v>0</v>
      </c>
      <c r="AS23" s="95">
        <f>+SUM('2.2.3.4.1'!AT122:AT133)</f>
        <v>58023</v>
      </c>
      <c r="AT23" s="95"/>
      <c r="AU23" s="95"/>
      <c r="AV23" s="99">
        <f t="shared" si="3"/>
        <v>921220</v>
      </c>
      <c r="AW23" s="95"/>
      <c r="AX23" s="95"/>
      <c r="AY23" s="95"/>
      <c r="AZ23" s="95"/>
      <c r="BA23" s="95"/>
      <c r="BB23" s="95"/>
      <c r="BC23" s="95"/>
      <c r="BD23" s="99">
        <f t="shared" si="4"/>
        <v>0</v>
      </c>
      <c r="BE23" s="94"/>
      <c r="BF23" s="95"/>
      <c r="BG23" s="95"/>
      <c r="BH23" s="95"/>
      <c r="BI23" s="95"/>
      <c r="BJ23" s="95"/>
      <c r="BK23" s="95"/>
      <c r="BL23" s="95"/>
      <c r="BM23" s="95">
        <f>+SUM('2.2.3.4.1'!BN122:BN133)</f>
        <v>565878</v>
      </c>
      <c r="BN23" s="95"/>
      <c r="BO23" s="95"/>
      <c r="BP23" s="95"/>
      <c r="BQ23" s="95"/>
      <c r="BR23" s="95">
        <f>+SUM('2.2.3.4.1'!BS122:BS133)</f>
        <v>217368</v>
      </c>
      <c r="BS23" s="95"/>
      <c r="BT23" s="99">
        <f t="shared" si="5"/>
        <v>783246</v>
      </c>
      <c r="BU23" s="94"/>
      <c r="BV23" s="95"/>
      <c r="BW23" s="95">
        <f>+SUM('2.2.3.4.1'!BX122:BX133)</f>
        <v>61776</v>
      </c>
      <c r="BX23" s="95"/>
      <c r="BY23" s="95"/>
      <c r="BZ23" s="95"/>
      <c r="CA23" s="101">
        <f t="shared" si="6"/>
        <v>61776</v>
      </c>
      <c r="CB23" s="94"/>
      <c r="CC23" s="95"/>
      <c r="CD23" s="95"/>
      <c r="CE23" s="95"/>
      <c r="CF23" s="99">
        <f t="shared" si="7"/>
        <v>0</v>
      </c>
      <c r="CG23" s="94"/>
      <c r="CH23" s="95"/>
      <c r="CI23" s="95"/>
      <c r="CJ23" s="95"/>
      <c r="CK23" s="95"/>
      <c r="CL23" s="95"/>
      <c r="CM23" s="95"/>
      <c r="CN23" s="99">
        <f t="shared" si="8"/>
        <v>0</v>
      </c>
      <c r="CO23" s="96"/>
      <c r="CP23" s="95"/>
      <c r="CQ23" s="95"/>
      <c r="CR23" s="99">
        <f t="shared" si="9"/>
        <v>0</v>
      </c>
      <c r="CS23" s="96">
        <f>+SUM('2.2.3.4.1'!CT122:CT133)</f>
        <v>34745</v>
      </c>
      <c r="CT23" s="99">
        <f>+CS23</f>
        <v>34745</v>
      </c>
      <c r="CU23" s="74">
        <f t="shared" si="11"/>
        <v>4192862</v>
      </c>
    </row>
    <row r="24" spans="1:100" ht="18" thickBot="1" x14ac:dyDescent="0.3">
      <c r="A24" s="150" t="s">
        <v>178</v>
      </c>
      <c r="B24" s="94"/>
      <c r="C24" s="95"/>
      <c r="D24" s="95"/>
      <c r="E24" s="95"/>
      <c r="F24" s="95"/>
      <c r="G24" s="99">
        <f t="shared" si="1"/>
        <v>0</v>
      </c>
      <c r="H24" s="96"/>
      <c r="I24" s="95"/>
      <c r="J24" s="95"/>
      <c r="K24" s="95"/>
      <c r="L24" s="95"/>
      <c r="M24" s="95"/>
      <c r="N24" s="100">
        <f>+SUM('2.2.3.4.1'!O134:O145)</f>
        <v>348077</v>
      </c>
      <c r="O24" s="96">
        <f>+SUM('2.2.3.4.1'!P134:P145)</f>
        <v>307024</v>
      </c>
      <c r="P24" s="95"/>
      <c r="Q24" s="95"/>
      <c r="R24" s="95">
        <f>+SUM('2.2.3.4.1'!S134:S145)</f>
        <v>0</v>
      </c>
      <c r="S24" s="99">
        <f t="shared" si="0"/>
        <v>307024</v>
      </c>
      <c r="T24" s="96"/>
      <c r="U24" s="95"/>
      <c r="V24" s="99">
        <f>+SUM('2.2.3.4.1'!W134:W145)</f>
        <v>100606</v>
      </c>
      <c r="W24" s="94"/>
      <c r="X24" s="95"/>
      <c r="Y24" s="95"/>
      <c r="Z24" s="95"/>
      <c r="AA24" s="95"/>
      <c r="AB24" s="95"/>
      <c r="AC24" s="95"/>
      <c r="AD24" s="95"/>
      <c r="AE24" s="95"/>
      <c r="AF24" s="95"/>
      <c r="AG24" s="95"/>
      <c r="AH24" s="95"/>
      <c r="AI24" s="100">
        <f>+SUM('2.2.3.4.1'!AJ134:AJ145)</f>
        <v>1665460</v>
      </c>
      <c r="AJ24" s="94"/>
      <c r="AK24" s="99">
        <f t="shared" si="2"/>
        <v>0</v>
      </c>
      <c r="AL24" s="94"/>
      <c r="AM24" s="95"/>
      <c r="AN24" s="95"/>
      <c r="AO24" s="95"/>
      <c r="AP24" s="95">
        <f>+SUM('2.2.3.4.1'!AQ134:AQ145)</f>
        <v>15784</v>
      </c>
      <c r="AQ24" s="95">
        <f>+SUM('2.2.3.4.1'!AR134:AR145)</f>
        <v>868331</v>
      </c>
      <c r="AR24" s="95">
        <f>+SUM('2.2.3.4.1'!AS134:AS145)</f>
        <v>0</v>
      </c>
      <c r="AS24" s="95">
        <f>+SUM('2.2.3.4.1'!AT134:AT145)</f>
        <v>55548</v>
      </c>
      <c r="AT24" s="95"/>
      <c r="AU24" s="95"/>
      <c r="AV24" s="99">
        <f t="shared" si="3"/>
        <v>939663</v>
      </c>
      <c r="AW24" s="95"/>
      <c r="AX24" s="95"/>
      <c r="AY24" s="95"/>
      <c r="AZ24" s="95"/>
      <c r="BA24" s="95"/>
      <c r="BB24" s="95"/>
      <c r="BC24" s="95"/>
      <c r="BD24" s="99">
        <f t="shared" si="4"/>
        <v>0</v>
      </c>
      <c r="BE24" s="94"/>
      <c r="BF24" s="95"/>
      <c r="BG24" s="95"/>
      <c r="BH24" s="95"/>
      <c r="BI24" s="95"/>
      <c r="BJ24" s="95"/>
      <c r="BK24" s="95"/>
      <c r="BL24" s="95"/>
      <c r="BM24" s="95">
        <f>+SUM('2.2.3.4.1'!BN134:BN145)</f>
        <v>781031</v>
      </c>
      <c r="BN24" s="95"/>
      <c r="BO24" s="95"/>
      <c r="BP24" s="95"/>
      <c r="BQ24" s="95"/>
      <c r="BR24" s="95">
        <f>+SUM('2.2.3.4.1'!BS134:BS145)</f>
        <v>155335</v>
      </c>
      <c r="BS24" s="95"/>
      <c r="BT24" s="99">
        <f t="shared" si="5"/>
        <v>936366</v>
      </c>
      <c r="BU24" s="94"/>
      <c r="BV24" s="95"/>
      <c r="BW24" s="95">
        <f>+SUM('2.2.3.4.1'!BX134:BX145)</f>
        <v>31888</v>
      </c>
      <c r="BX24" s="95"/>
      <c r="BY24" s="95"/>
      <c r="BZ24" s="95"/>
      <c r="CA24" s="101">
        <f t="shared" si="6"/>
        <v>31888</v>
      </c>
      <c r="CB24" s="94"/>
      <c r="CC24" s="95"/>
      <c r="CD24" s="95"/>
      <c r="CE24" s="95"/>
      <c r="CF24" s="99">
        <f t="shared" si="7"/>
        <v>0</v>
      </c>
      <c r="CG24" s="94"/>
      <c r="CH24" s="95"/>
      <c r="CI24" s="95"/>
      <c r="CJ24" s="95"/>
      <c r="CK24" s="95"/>
      <c r="CL24" s="95"/>
      <c r="CM24" s="95"/>
      <c r="CN24" s="99">
        <f t="shared" si="8"/>
        <v>0</v>
      </c>
      <c r="CO24" s="96"/>
      <c r="CP24" s="95"/>
      <c r="CQ24" s="95"/>
      <c r="CR24" s="99">
        <f t="shared" si="9"/>
        <v>0</v>
      </c>
      <c r="CS24" s="96">
        <f>+SUM('2.2.3.4.1'!CT134:CT145)</f>
        <v>35231</v>
      </c>
      <c r="CT24" s="99">
        <f t="shared" si="10"/>
        <v>35231</v>
      </c>
      <c r="CU24" s="74">
        <f t="shared" si="11"/>
        <v>4364315</v>
      </c>
    </row>
    <row r="25" spans="1:100" ht="18" thickBot="1" x14ac:dyDescent="0.3">
      <c r="A25" s="150" t="s">
        <v>180</v>
      </c>
      <c r="B25" s="94"/>
      <c r="C25" s="95"/>
      <c r="D25" s="95"/>
      <c r="E25" s="95"/>
      <c r="F25" s="95"/>
      <c r="G25" s="99">
        <f t="shared" si="1"/>
        <v>0</v>
      </c>
      <c r="H25" s="96"/>
      <c r="I25" s="95"/>
      <c r="J25" s="95"/>
      <c r="K25" s="95"/>
      <c r="L25" s="95"/>
      <c r="M25" s="95"/>
      <c r="N25" s="100">
        <f>+SUM('2.2.3.4.1'!O146:O157)</f>
        <v>384133</v>
      </c>
      <c r="O25" s="96">
        <f>+SUM('2.2.3.4.1'!P146:P157)</f>
        <v>205295</v>
      </c>
      <c r="P25" s="95"/>
      <c r="Q25" s="95"/>
      <c r="R25" s="95">
        <f>+SUM('2.2.3.4.1'!S146:S157)</f>
        <v>0</v>
      </c>
      <c r="S25" s="99">
        <f t="shared" si="0"/>
        <v>205295</v>
      </c>
      <c r="T25" s="96"/>
      <c r="U25" s="95"/>
      <c r="V25" s="99">
        <f>+SUM('2.2.3.4.1'!W146:W157)</f>
        <v>74895</v>
      </c>
      <c r="W25" s="94"/>
      <c r="X25" s="95"/>
      <c r="Y25" s="95"/>
      <c r="Z25" s="95"/>
      <c r="AA25" s="95"/>
      <c r="AB25" s="95"/>
      <c r="AC25" s="95"/>
      <c r="AD25" s="95"/>
      <c r="AE25" s="95"/>
      <c r="AF25" s="95"/>
      <c r="AG25" s="95"/>
      <c r="AH25" s="95"/>
      <c r="AI25" s="100">
        <f>+SUM('2.2.3.4.1'!AJ146:AJ157)</f>
        <v>1714264</v>
      </c>
      <c r="AJ25" s="94"/>
      <c r="AK25" s="99">
        <f t="shared" si="2"/>
        <v>0</v>
      </c>
      <c r="AL25" s="94"/>
      <c r="AM25" s="95"/>
      <c r="AN25" s="95"/>
      <c r="AO25" s="95"/>
      <c r="AP25" s="95">
        <f>+SUM('2.2.3.4.1'!AQ146:AQ157)</f>
        <v>1388</v>
      </c>
      <c r="AQ25" s="95">
        <f>+SUM('2.2.3.4.1'!AR146:AR157)</f>
        <v>834450</v>
      </c>
      <c r="AR25" s="95">
        <f>+SUM('2.2.3.4.1'!AS146:AS157)</f>
        <v>0</v>
      </c>
      <c r="AS25" s="95">
        <f>+SUM('2.2.3.4.1'!AT146:AT157)</f>
        <v>40073</v>
      </c>
      <c r="AT25" s="95"/>
      <c r="AU25" s="95"/>
      <c r="AV25" s="99">
        <f t="shared" si="3"/>
        <v>875911</v>
      </c>
      <c r="AW25" s="95"/>
      <c r="AX25" s="95"/>
      <c r="AY25" s="95"/>
      <c r="AZ25" s="95"/>
      <c r="BA25" s="95"/>
      <c r="BB25" s="95"/>
      <c r="BC25" s="95"/>
      <c r="BD25" s="99">
        <f t="shared" si="4"/>
        <v>0</v>
      </c>
      <c r="BE25" s="94"/>
      <c r="BF25" s="95"/>
      <c r="BG25" s="95"/>
      <c r="BH25" s="95"/>
      <c r="BI25" s="95"/>
      <c r="BJ25" s="95"/>
      <c r="BK25" s="95"/>
      <c r="BL25" s="95"/>
      <c r="BM25" s="95">
        <f>+SUM('2.2.3.4.1'!BN146:BN157)</f>
        <v>383401</v>
      </c>
      <c r="BN25" s="95"/>
      <c r="BO25" s="95"/>
      <c r="BP25" s="95"/>
      <c r="BQ25" s="95"/>
      <c r="BR25" s="95">
        <f>+SUM('2.2.3.4.1'!BS146:BS157)</f>
        <v>181814</v>
      </c>
      <c r="BS25" s="95"/>
      <c r="BT25" s="99">
        <f t="shared" si="5"/>
        <v>565215</v>
      </c>
      <c r="BU25" s="94"/>
      <c r="BV25" s="95"/>
      <c r="BW25" s="95">
        <f>+SUM('2.2.3.4.1'!BX146:BX157)</f>
        <v>24752</v>
      </c>
      <c r="BX25" s="95"/>
      <c r="BY25" s="95"/>
      <c r="BZ25" s="95"/>
      <c r="CA25" s="101">
        <f t="shared" si="6"/>
        <v>24752</v>
      </c>
      <c r="CB25" s="94"/>
      <c r="CC25" s="95"/>
      <c r="CD25" s="95"/>
      <c r="CE25" s="95"/>
      <c r="CF25" s="99">
        <f t="shared" si="7"/>
        <v>0</v>
      </c>
      <c r="CG25" s="94"/>
      <c r="CH25" s="95"/>
      <c r="CI25" s="95"/>
      <c r="CJ25" s="95"/>
      <c r="CK25" s="95"/>
      <c r="CL25" s="95"/>
      <c r="CM25" s="95"/>
      <c r="CN25" s="99">
        <f t="shared" si="8"/>
        <v>0</v>
      </c>
      <c r="CO25" s="96"/>
      <c r="CP25" s="95"/>
      <c r="CQ25" s="95"/>
      <c r="CR25" s="99">
        <f t="shared" si="9"/>
        <v>0</v>
      </c>
      <c r="CS25" s="96">
        <f>+SUM('2.2.3.4.1'!CT146:CT157)</f>
        <v>17733</v>
      </c>
      <c r="CT25" s="99">
        <f t="shared" si="10"/>
        <v>17733</v>
      </c>
      <c r="CU25" s="74">
        <f t="shared" si="11"/>
        <v>3862198</v>
      </c>
    </row>
    <row r="26" spans="1:100" ht="18" thickBot="1" x14ac:dyDescent="0.3">
      <c r="A26" s="150" t="s">
        <v>181</v>
      </c>
      <c r="B26" s="94"/>
      <c r="C26" s="95"/>
      <c r="D26" s="95"/>
      <c r="E26" s="95"/>
      <c r="F26" s="95"/>
      <c r="G26" s="99">
        <f t="shared" si="1"/>
        <v>0</v>
      </c>
      <c r="H26" s="96"/>
      <c r="I26" s="95"/>
      <c r="J26" s="95"/>
      <c r="K26" s="95"/>
      <c r="L26" s="95"/>
      <c r="M26" s="95"/>
      <c r="N26" s="100">
        <f>+SUM('2.2.3.4.1'!O158:O169)</f>
        <v>284909</v>
      </c>
      <c r="O26" s="96">
        <f>+SUM('2.2.3.4.1'!P158:P169)</f>
        <v>228501</v>
      </c>
      <c r="P26" s="95"/>
      <c r="Q26" s="95"/>
      <c r="R26" s="95">
        <f>+SUM('2.2.3.4.1'!S158:S169)</f>
        <v>0</v>
      </c>
      <c r="S26" s="99">
        <f t="shared" si="0"/>
        <v>228501</v>
      </c>
      <c r="T26" s="96"/>
      <c r="U26" s="95"/>
      <c r="V26" s="99">
        <f>+SUM('2.2.3.4.1'!W158:W169)</f>
        <v>49167</v>
      </c>
      <c r="W26" s="94"/>
      <c r="X26" s="95"/>
      <c r="Y26" s="95"/>
      <c r="Z26" s="95"/>
      <c r="AA26" s="95"/>
      <c r="AB26" s="95"/>
      <c r="AC26" s="95"/>
      <c r="AD26" s="95"/>
      <c r="AE26" s="95"/>
      <c r="AF26" s="95"/>
      <c r="AG26" s="95"/>
      <c r="AH26" s="95"/>
      <c r="AI26" s="100">
        <f>+SUM('2.2.3.4.1'!AJ158:AJ169)</f>
        <v>1676163</v>
      </c>
      <c r="AJ26" s="94"/>
      <c r="AK26" s="99">
        <f t="shared" si="2"/>
        <v>0</v>
      </c>
      <c r="AL26" s="94"/>
      <c r="AM26" s="95"/>
      <c r="AN26" s="95"/>
      <c r="AO26" s="95"/>
      <c r="AP26" s="95">
        <f>+SUM('2.2.3.4.1'!AQ158:AQ169)</f>
        <v>15759</v>
      </c>
      <c r="AQ26" s="95">
        <f>+SUM('2.2.3.4.1'!AR158:AR169)</f>
        <v>733223</v>
      </c>
      <c r="AR26" s="95">
        <f>+SUM('2.2.3.4.1'!AS158:AS169)</f>
        <v>18585</v>
      </c>
      <c r="AS26" s="95">
        <f>+SUM('2.2.3.4.1'!AT158:AT169)</f>
        <v>34682</v>
      </c>
      <c r="AT26" s="95"/>
      <c r="AU26" s="95"/>
      <c r="AV26" s="99">
        <f t="shared" si="3"/>
        <v>802249</v>
      </c>
      <c r="AW26" s="95"/>
      <c r="AX26" s="95"/>
      <c r="AY26" s="95"/>
      <c r="AZ26" s="95"/>
      <c r="BA26" s="95"/>
      <c r="BB26" s="95"/>
      <c r="BC26" s="95"/>
      <c r="BD26" s="99">
        <f t="shared" si="4"/>
        <v>0</v>
      </c>
      <c r="BE26" s="94"/>
      <c r="BF26" s="95"/>
      <c r="BG26" s="95"/>
      <c r="BH26" s="95"/>
      <c r="BI26" s="95"/>
      <c r="BJ26" s="95"/>
      <c r="BK26" s="95"/>
      <c r="BL26" s="95"/>
      <c r="BM26" s="95">
        <f>+SUM('2.2.3.4.1'!BN158:BN169)</f>
        <v>251046</v>
      </c>
      <c r="BN26" s="95"/>
      <c r="BO26" s="95"/>
      <c r="BP26" s="95"/>
      <c r="BQ26" s="95"/>
      <c r="BR26" s="95">
        <f>+SUM('2.2.3.4.1'!BS158:BS169)</f>
        <v>206742</v>
      </c>
      <c r="BS26" s="95"/>
      <c r="BT26" s="99">
        <f t="shared" si="5"/>
        <v>457788</v>
      </c>
      <c r="BU26" s="94"/>
      <c r="BV26" s="95"/>
      <c r="BW26" s="95">
        <f>+SUM('2.2.3.4.1'!BX158:BX169)</f>
        <v>8532</v>
      </c>
      <c r="BX26" s="95"/>
      <c r="BY26" s="95"/>
      <c r="BZ26" s="95"/>
      <c r="CA26" s="101">
        <f t="shared" si="6"/>
        <v>8532</v>
      </c>
      <c r="CB26" s="94"/>
      <c r="CC26" s="95"/>
      <c r="CD26" s="95"/>
      <c r="CE26" s="95"/>
      <c r="CF26" s="99">
        <f t="shared" si="7"/>
        <v>0</v>
      </c>
      <c r="CG26" s="94"/>
      <c r="CH26" s="95"/>
      <c r="CI26" s="95"/>
      <c r="CJ26" s="95"/>
      <c r="CK26" s="95"/>
      <c r="CL26" s="95"/>
      <c r="CM26" s="95"/>
      <c r="CN26" s="99">
        <f t="shared" si="8"/>
        <v>0</v>
      </c>
      <c r="CO26" s="96"/>
      <c r="CP26" s="95"/>
      <c r="CQ26" s="95"/>
      <c r="CR26" s="99">
        <f t="shared" si="9"/>
        <v>0</v>
      </c>
      <c r="CS26" s="96">
        <f>+SUM('2.2.3.4.1'!CT158:CT169)</f>
        <v>61</v>
      </c>
      <c r="CT26" s="99">
        <f t="shared" si="10"/>
        <v>61</v>
      </c>
      <c r="CU26" s="74">
        <f t="shared" si="11"/>
        <v>3507370</v>
      </c>
    </row>
    <row r="27" spans="1:100" ht="18" thickBot="1" x14ac:dyDescent="0.3">
      <c r="A27" s="150" t="s">
        <v>182</v>
      </c>
      <c r="B27" s="94"/>
      <c r="C27" s="95"/>
      <c r="D27" s="95"/>
      <c r="E27" s="95"/>
      <c r="F27" s="95"/>
      <c r="G27" s="99">
        <f t="shared" si="1"/>
        <v>0</v>
      </c>
      <c r="H27" s="96"/>
      <c r="I27" s="95"/>
      <c r="J27" s="95"/>
      <c r="K27" s="95"/>
      <c r="L27" s="95"/>
      <c r="M27" s="95"/>
      <c r="N27" s="100">
        <f>+SUM('2.2.3.4.1'!O170:O181)</f>
        <v>211831</v>
      </c>
      <c r="O27" s="96">
        <f>+SUM('2.2.3.4.1'!P170:P181)</f>
        <v>180476</v>
      </c>
      <c r="P27" s="95"/>
      <c r="Q27" s="95"/>
      <c r="R27" s="95">
        <f>+SUM('2.2.3.4.1'!S170:S181)</f>
        <v>0</v>
      </c>
      <c r="S27" s="99">
        <f t="shared" si="0"/>
        <v>180476</v>
      </c>
      <c r="T27" s="96"/>
      <c r="U27" s="95"/>
      <c r="V27" s="99">
        <f>+SUM('2.2.3.4.1'!W170:W181)</f>
        <v>63018</v>
      </c>
      <c r="W27" s="94"/>
      <c r="X27" s="95"/>
      <c r="Y27" s="95"/>
      <c r="Z27" s="95"/>
      <c r="AA27" s="95"/>
      <c r="AB27" s="95"/>
      <c r="AC27" s="95"/>
      <c r="AD27" s="95"/>
      <c r="AE27" s="95"/>
      <c r="AF27" s="95"/>
      <c r="AG27" s="95"/>
      <c r="AH27" s="95"/>
      <c r="AI27" s="100">
        <f>+SUM('2.2.3.4.1'!AJ170:AJ181)</f>
        <v>2018486</v>
      </c>
      <c r="AJ27" s="94"/>
      <c r="AK27" s="99">
        <f t="shared" si="2"/>
        <v>0</v>
      </c>
      <c r="AL27" s="94"/>
      <c r="AM27" s="95"/>
      <c r="AN27" s="95"/>
      <c r="AO27" s="95"/>
      <c r="AP27" s="95">
        <f>+SUM('2.2.3.4.1'!AQ170:AQ181)</f>
        <v>27922</v>
      </c>
      <c r="AQ27" s="95">
        <f>+SUM('2.2.3.4.1'!AR170:AR181)</f>
        <v>873701</v>
      </c>
      <c r="AR27" s="95">
        <f>+SUM('2.2.3.4.1'!AS170:AS181)</f>
        <v>14985</v>
      </c>
      <c r="AS27" s="95">
        <f>+SUM('2.2.3.4.1'!AT170:AT181)</f>
        <v>40453</v>
      </c>
      <c r="AT27" s="95"/>
      <c r="AU27" s="95"/>
      <c r="AV27" s="99">
        <f t="shared" si="3"/>
        <v>957061</v>
      </c>
      <c r="AW27" s="95"/>
      <c r="AX27" s="95"/>
      <c r="AY27" s="95"/>
      <c r="AZ27" s="95"/>
      <c r="BA27" s="95"/>
      <c r="BB27" s="95"/>
      <c r="BC27" s="95"/>
      <c r="BD27" s="99">
        <f t="shared" si="4"/>
        <v>0</v>
      </c>
      <c r="BE27" s="94"/>
      <c r="BF27" s="95"/>
      <c r="BG27" s="95"/>
      <c r="BH27" s="95"/>
      <c r="BI27" s="95"/>
      <c r="BJ27" s="95"/>
      <c r="BK27" s="95"/>
      <c r="BL27" s="95"/>
      <c r="BM27" s="95">
        <f>+SUM('2.2.3.4.1'!BN170:BN181)</f>
        <v>362257</v>
      </c>
      <c r="BN27" s="95"/>
      <c r="BO27" s="95"/>
      <c r="BP27" s="95"/>
      <c r="BQ27" s="95"/>
      <c r="BR27" s="95">
        <f>+SUM('2.2.3.4.1'!BS170:BS181)</f>
        <v>343458</v>
      </c>
      <c r="BS27" s="95"/>
      <c r="BT27" s="99">
        <f t="shared" si="5"/>
        <v>705715</v>
      </c>
      <c r="BU27" s="94"/>
      <c r="BV27" s="95"/>
      <c r="BW27" s="95">
        <f>+SUM('2.2.3.4.1'!BX170:BX181)</f>
        <v>8243</v>
      </c>
      <c r="BX27" s="95"/>
      <c r="BY27" s="95"/>
      <c r="BZ27" s="95"/>
      <c r="CA27" s="101">
        <f t="shared" si="6"/>
        <v>8243</v>
      </c>
      <c r="CB27" s="94"/>
      <c r="CC27" s="95"/>
      <c r="CD27" s="95"/>
      <c r="CE27" s="95"/>
      <c r="CF27" s="99">
        <f t="shared" si="7"/>
        <v>0</v>
      </c>
      <c r="CG27" s="94"/>
      <c r="CH27" s="95"/>
      <c r="CI27" s="95"/>
      <c r="CJ27" s="95"/>
      <c r="CK27" s="95"/>
      <c r="CL27" s="95"/>
      <c r="CM27" s="95"/>
      <c r="CN27" s="99">
        <f t="shared" si="8"/>
        <v>0</v>
      </c>
      <c r="CO27" s="96"/>
      <c r="CP27" s="95"/>
      <c r="CQ27" s="95"/>
      <c r="CR27" s="99">
        <f t="shared" si="9"/>
        <v>0</v>
      </c>
      <c r="CS27" s="96">
        <f>+SUM('2.2.3.4.1'!CT170:CT181)</f>
        <v>4819</v>
      </c>
      <c r="CT27" s="99">
        <f t="shared" si="10"/>
        <v>4819</v>
      </c>
      <c r="CU27" s="74">
        <f t="shared" si="11"/>
        <v>4149649</v>
      </c>
    </row>
    <row r="28" spans="1:100" ht="18" thickBot="1" x14ac:dyDescent="0.3">
      <c r="A28" s="150" t="s">
        <v>183</v>
      </c>
      <c r="B28" s="94"/>
      <c r="C28" s="95"/>
      <c r="D28" s="95"/>
      <c r="E28" s="95"/>
      <c r="F28" s="95"/>
      <c r="G28" s="99">
        <f t="shared" si="1"/>
        <v>0</v>
      </c>
      <c r="H28" s="96"/>
      <c r="I28" s="95"/>
      <c r="J28" s="95"/>
      <c r="K28" s="95"/>
      <c r="L28" s="95"/>
      <c r="M28" s="95"/>
      <c r="N28" s="100">
        <f>+SUM('2.2.3.4.1'!O182:O193)</f>
        <v>239265</v>
      </c>
      <c r="O28" s="96">
        <f>+SUM('2.2.3.4.1'!P182:P193)</f>
        <v>187511</v>
      </c>
      <c r="P28" s="95"/>
      <c r="Q28" s="95"/>
      <c r="R28" s="95">
        <f>+SUM('2.2.3.4.1'!S182:S193)</f>
        <v>0</v>
      </c>
      <c r="S28" s="99">
        <f t="shared" si="0"/>
        <v>187511</v>
      </c>
      <c r="T28" s="96"/>
      <c r="U28" s="95"/>
      <c r="V28" s="99">
        <f>+SUM('2.2.3.4.1'!W182:W193)</f>
        <v>55423</v>
      </c>
      <c r="W28" s="94"/>
      <c r="X28" s="95"/>
      <c r="Y28" s="95"/>
      <c r="Z28" s="95"/>
      <c r="AA28" s="95"/>
      <c r="AB28" s="95"/>
      <c r="AC28" s="95"/>
      <c r="AD28" s="95"/>
      <c r="AE28" s="95"/>
      <c r="AF28" s="95"/>
      <c r="AG28" s="95"/>
      <c r="AH28" s="95"/>
      <c r="AI28" s="100">
        <f>+SUM('2.2.3.4.1'!AJ182:AJ193)</f>
        <v>2055339</v>
      </c>
      <c r="AJ28" s="94"/>
      <c r="AK28" s="99">
        <f t="shared" si="2"/>
        <v>0</v>
      </c>
      <c r="AL28" s="94"/>
      <c r="AM28" s="95"/>
      <c r="AN28" s="95"/>
      <c r="AO28" s="95"/>
      <c r="AP28" s="95">
        <f>+SUM('2.2.3.4.1'!AQ182:AQ193)</f>
        <v>16522</v>
      </c>
      <c r="AQ28" s="95">
        <f>+SUM('2.2.3.4.1'!AR182:AR193)</f>
        <v>869405</v>
      </c>
      <c r="AR28" s="95">
        <f>+SUM('2.2.3.4.1'!AS182:AS193)</f>
        <v>15030</v>
      </c>
      <c r="AS28" s="95">
        <f>+SUM('2.2.3.4.1'!AT182:AT193)</f>
        <v>32407</v>
      </c>
      <c r="AT28" s="95"/>
      <c r="AU28" s="95"/>
      <c r="AV28" s="99">
        <f t="shared" si="3"/>
        <v>933364</v>
      </c>
      <c r="AW28" s="95"/>
      <c r="AX28" s="95"/>
      <c r="AY28" s="95"/>
      <c r="AZ28" s="95"/>
      <c r="BA28" s="95"/>
      <c r="BB28" s="95"/>
      <c r="BC28" s="95"/>
      <c r="BD28" s="99">
        <f t="shared" si="4"/>
        <v>0</v>
      </c>
      <c r="BE28" s="94"/>
      <c r="BF28" s="95"/>
      <c r="BG28" s="95"/>
      <c r="BH28" s="95"/>
      <c r="BI28" s="95"/>
      <c r="BJ28" s="95"/>
      <c r="BK28" s="95"/>
      <c r="BL28" s="95"/>
      <c r="BM28" s="95">
        <f>+SUM('2.2.3.4.1'!BN182:BN193)</f>
        <v>509941</v>
      </c>
      <c r="BN28" s="95"/>
      <c r="BO28" s="95"/>
      <c r="BP28" s="95"/>
      <c r="BQ28" s="95"/>
      <c r="BR28" s="95">
        <f>+SUM('2.2.3.4.1'!BS182:BS193)</f>
        <v>271907</v>
      </c>
      <c r="BS28" s="95"/>
      <c r="BT28" s="99">
        <f t="shared" si="5"/>
        <v>781848</v>
      </c>
      <c r="BU28" s="94"/>
      <c r="BV28" s="95"/>
      <c r="BW28" s="95">
        <f>+SUM('2.2.3.4.1'!BX182:BX193)</f>
        <v>5494</v>
      </c>
      <c r="BX28" s="95"/>
      <c r="BY28" s="95"/>
      <c r="BZ28" s="95"/>
      <c r="CA28" s="101">
        <f t="shared" si="6"/>
        <v>5494</v>
      </c>
      <c r="CB28" s="94"/>
      <c r="CC28" s="95"/>
      <c r="CD28" s="95"/>
      <c r="CE28" s="95"/>
      <c r="CF28" s="99">
        <f t="shared" si="7"/>
        <v>0</v>
      </c>
      <c r="CG28" s="94"/>
      <c r="CH28" s="95"/>
      <c r="CI28" s="95"/>
      <c r="CJ28" s="95"/>
      <c r="CK28" s="95"/>
      <c r="CL28" s="95"/>
      <c r="CM28" s="95"/>
      <c r="CN28" s="99">
        <f t="shared" si="8"/>
        <v>0</v>
      </c>
      <c r="CO28" s="96"/>
      <c r="CP28" s="95"/>
      <c r="CQ28" s="95"/>
      <c r="CR28" s="99">
        <f t="shared" si="9"/>
        <v>0</v>
      </c>
      <c r="CS28" s="96">
        <f>+SUM('2.2.3.4.1'!CT182:CT193)</f>
        <v>11036</v>
      </c>
      <c r="CT28" s="99">
        <f t="shared" si="10"/>
        <v>11036</v>
      </c>
      <c r="CU28" s="74">
        <f t="shared" si="11"/>
        <v>4269280</v>
      </c>
    </row>
    <row r="29" spans="1:100" ht="18" thickBot="1" x14ac:dyDescent="0.3">
      <c r="A29" s="150" t="s">
        <v>184</v>
      </c>
      <c r="B29" s="94"/>
      <c r="C29" s="95"/>
      <c r="D29" s="95"/>
      <c r="E29" s="95"/>
      <c r="F29" s="95"/>
      <c r="G29" s="99">
        <f t="shared" si="1"/>
        <v>0</v>
      </c>
      <c r="H29" s="96"/>
      <c r="I29" s="95"/>
      <c r="J29" s="95"/>
      <c r="K29" s="95"/>
      <c r="L29" s="95"/>
      <c r="M29" s="95"/>
      <c r="N29" s="100">
        <f>+SUM('2.2.3.4.1'!O194:O205)</f>
        <v>259138</v>
      </c>
      <c r="O29" s="96">
        <f>+SUM('2.2.3.4.1'!P194:P205)</f>
        <v>175129</v>
      </c>
      <c r="P29" s="95"/>
      <c r="Q29" s="95"/>
      <c r="R29" s="95">
        <f>+SUM('2.2.3.4.1'!S194:S205)</f>
        <v>0</v>
      </c>
      <c r="S29" s="99">
        <f t="shared" si="0"/>
        <v>175129</v>
      </c>
      <c r="T29" s="96"/>
      <c r="U29" s="95"/>
      <c r="V29" s="99">
        <f>+SUM('2.2.3.4.1'!W194:W205)</f>
        <v>51443</v>
      </c>
      <c r="W29" s="94"/>
      <c r="X29" s="95"/>
      <c r="Y29" s="95"/>
      <c r="Z29" s="95"/>
      <c r="AA29" s="95"/>
      <c r="AB29" s="95"/>
      <c r="AC29" s="95"/>
      <c r="AD29" s="95"/>
      <c r="AE29" s="95"/>
      <c r="AF29" s="95"/>
      <c r="AG29" s="95"/>
      <c r="AH29" s="95"/>
      <c r="AI29" s="100">
        <f>+SUM('2.2.3.4.1'!AJ194:AJ205)</f>
        <v>1820676</v>
      </c>
      <c r="AJ29" s="94"/>
      <c r="AK29" s="99">
        <f t="shared" si="2"/>
        <v>0</v>
      </c>
      <c r="AL29" s="94"/>
      <c r="AM29" s="95"/>
      <c r="AN29" s="95"/>
      <c r="AO29" s="95"/>
      <c r="AP29" s="95">
        <f>+SUM('2.2.3.4.1'!AQ194:AQ205)</f>
        <v>9392</v>
      </c>
      <c r="AQ29" s="95">
        <f>+SUM('2.2.3.4.1'!AR194:AR205)</f>
        <v>836422</v>
      </c>
      <c r="AR29" s="95">
        <f>+SUM('2.2.3.4.1'!AS194:AS205)</f>
        <v>14850</v>
      </c>
      <c r="AS29" s="95">
        <f>+SUM('2.2.3.4.1'!AT194:AT205)</f>
        <v>18048</v>
      </c>
      <c r="AT29" s="95"/>
      <c r="AU29" s="95"/>
      <c r="AV29" s="99">
        <f t="shared" si="3"/>
        <v>878712</v>
      </c>
      <c r="AW29" s="95"/>
      <c r="AX29" s="95"/>
      <c r="AY29" s="95"/>
      <c r="AZ29" s="95"/>
      <c r="BA29" s="95"/>
      <c r="BB29" s="95"/>
      <c r="BC29" s="95"/>
      <c r="BD29" s="99">
        <f t="shared" si="4"/>
        <v>0</v>
      </c>
      <c r="BE29" s="94"/>
      <c r="BF29" s="95"/>
      <c r="BG29" s="95"/>
      <c r="BH29" s="95"/>
      <c r="BI29" s="95"/>
      <c r="BJ29" s="95"/>
      <c r="BK29" s="95"/>
      <c r="BL29" s="95"/>
      <c r="BM29" s="95">
        <f>+SUM('2.2.3.4.1'!BN194:BN205)</f>
        <v>294340</v>
      </c>
      <c r="BN29" s="95"/>
      <c r="BO29" s="95"/>
      <c r="BP29" s="95"/>
      <c r="BQ29" s="95"/>
      <c r="BR29" s="95">
        <f>+SUM('2.2.3.4.1'!BS194:BS205)</f>
        <v>142231</v>
      </c>
      <c r="BS29" s="95"/>
      <c r="BT29" s="99">
        <f t="shared" si="5"/>
        <v>436571</v>
      </c>
      <c r="BU29" s="94"/>
      <c r="BV29" s="95"/>
      <c r="BW29" s="95">
        <f>+SUM('2.2.3.4.1'!BX194:BX205)</f>
        <v>2729</v>
      </c>
      <c r="BX29" s="95"/>
      <c r="BY29" s="95"/>
      <c r="BZ29" s="95"/>
      <c r="CA29" s="101">
        <f t="shared" si="6"/>
        <v>2729</v>
      </c>
      <c r="CB29" s="94"/>
      <c r="CC29" s="95"/>
      <c r="CD29" s="95"/>
      <c r="CE29" s="95"/>
      <c r="CF29" s="99">
        <f t="shared" si="7"/>
        <v>0</v>
      </c>
      <c r="CG29" s="94"/>
      <c r="CH29" s="95"/>
      <c r="CI29" s="95"/>
      <c r="CJ29" s="95"/>
      <c r="CK29" s="95"/>
      <c r="CL29" s="95"/>
      <c r="CM29" s="95"/>
      <c r="CN29" s="99">
        <f t="shared" si="8"/>
        <v>0</v>
      </c>
      <c r="CO29" s="96"/>
      <c r="CP29" s="95"/>
      <c r="CQ29" s="95"/>
      <c r="CR29" s="99">
        <f t="shared" si="9"/>
        <v>0</v>
      </c>
      <c r="CS29" s="96">
        <f>+SUM('2.2.3.4.1'!CT194:CT205)</f>
        <v>45166</v>
      </c>
      <c r="CT29" s="99">
        <f t="shared" si="10"/>
        <v>45166</v>
      </c>
      <c r="CU29" s="74">
        <f t="shared" si="11"/>
        <v>3669564</v>
      </c>
    </row>
    <row r="30" spans="1:100" ht="18" thickBot="1" x14ac:dyDescent="0.3">
      <c r="A30" s="150" t="s">
        <v>185</v>
      </c>
      <c r="B30" s="94"/>
      <c r="C30" s="95"/>
      <c r="D30" s="95"/>
      <c r="E30" s="95"/>
      <c r="F30" s="95"/>
      <c r="G30" s="99">
        <f t="shared" si="1"/>
        <v>0</v>
      </c>
      <c r="H30" s="96"/>
      <c r="I30" s="95"/>
      <c r="J30" s="95"/>
      <c r="K30" s="95"/>
      <c r="L30" s="95"/>
      <c r="M30" s="95"/>
      <c r="N30" s="100">
        <f>+SUM('2.2.3.4.1'!O206:O217)</f>
        <v>241543</v>
      </c>
      <c r="O30" s="96">
        <f>+SUM('2.2.3.4.1'!P206:P217)</f>
        <v>186179</v>
      </c>
      <c r="P30" s="95"/>
      <c r="Q30" s="95"/>
      <c r="R30" s="95">
        <f>+SUM('2.2.3.4.1'!S206:S217)</f>
        <v>0</v>
      </c>
      <c r="S30" s="99">
        <f t="shared" si="0"/>
        <v>186179</v>
      </c>
      <c r="T30" s="96"/>
      <c r="U30" s="95"/>
      <c r="V30" s="99">
        <f>+SUM('2.2.3.4.1'!W206:W217)</f>
        <v>49518</v>
      </c>
      <c r="W30" s="94"/>
      <c r="X30" s="95"/>
      <c r="Y30" s="95"/>
      <c r="Z30" s="95"/>
      <c r="AA30" s="95"/>
      <c r="AB30" s="95"/>
      <c r="AC30" s="95"/>
      <c r="AD30" s="95"/>
      <c r="AE30" s="95"/>
      <c r="AF30" s="95"/>
      <c r="AG30" s="95"/>
      <c r="AH30" s="95"/>
      <c r="AI30" s="100">
        <f>+SUM('2.2.3.4.1'!AJ206:AJ217)</f>
        <v>1407136</v>
      </c>
      <c r="AJ30" s="94"/>
      <c r="AK30" s="99">
        <f t="shared" si="2"/>
        <v>0</v>
      </c>
      <c r="AL30" s="94"/>
      <c r="AM30" s="95"/>
      <c r="AN30" s="95"/>
      <c r="AO30" s="95"/>
      <c r="AP30" s="95">
        <f>+SUM('2.2.3.4.1'!AQ206:AQ217)</f>
        <v>1530</v>
      </c>
      <c r="AQ30" s="95">
        <f>+SUM('2.2.3.4.1'!AR206:AR217)</f>
        <v>638806</v>
      </c>
      <c r="AR30" s="95">
        <f>+SUM('2.2.3.4.1'!AS206:AS217)</f>
        <v>11475</v>
      </c>
      <c r="AS30" s="95">
        <f>+SUM('2.2.3.4.1'!AT206:AT217)</f>
        <v>28097</v>
      </c>
      <c r="AT30" s="95"/>
      <c r="AU30" s="95"/>
      <c r="AV30" s="99">
        <f t="shared" si="3"/>
        <v>679908</v>
      </c>
      <c r="AW30" s="95"/>
      <c r="AX30" s="95"/>
      <c r="AY30" s="95"/>
      <c r="AZ30" s="95"/>
      <c r="BA30" s="95"/>
      <c r="BB30" s="95"/>
      <c r="BC30" s="95"/>
      <c r="BD30" s="99">
        <f t="shared" si="4"/>
        <v>0</v>
      </c>
      <c r="BE30" s="94"/>
      <c r="BF30" s="95"/>
      <c r="BG30" s="95"/>
      <c r="BH30" s="95"/>
      <c r="BI30" s="95"/>
      <c r="BJ30" s="95"/>
      <c r="BK30" s="95"/>
      <c r="BL30" s="95"/>
      <c r="BM30" s="95">
        <f>+SUM('2.2.3.4.1'!BN206:BN217)</f>
        <v>264273</v>
      </c>
      <c r="BN30" s="95"/>
      <c r="BO30" s="95"/>
      <c r="BP30" s="95"/>
      <c r="BQ30" s="95"/>
      <c r="BR30" s="95">
        <f>+SUM('2.2.3.4.1'!BS206:BS217)</f>
        <v>116413</v>
      </c>
      <c r="BS30" s="95"/>
      <c r="BT30" s="99">
        <f t="shared" si="5"/>
        <v>380686</v>
      </c>
      <c r="BU30" s="94"/>
      <c r="BV30" s="95"/>
      <c r="BW30" s="95">
        <f>+SUM('2.2.3.4.1'!BX206:BX217)</f>
        <v>0</v>
      </c>
      <c r="BX30" s="95"/>
      <c r="BY30" s="95"/>
      <c r="BZ30" s="95"/>
      <c r="CA30" s="101">
        <f t="shared" si="6"/>
        <v>0</v>
      </c>
      <c r="CB30" s="94"/>
      <c r="CC30" s="95"/>
      <c r="CD30" s="95"/>
      <c r="CE30" s="95"/>
      <c r="CF30" s="99">
        <f t="shared" si="7"/>
        <v>0</v>
      </c>
      <c r="CG30" s="94"/>
      <c r="CH30" s="95"/>
      <c r="CI30" s="95"/>
      <c r="CJ30" s="95"/>
      <c r="CK30" s="95"/>
      <c r="CL30" s="95"/>
      <c r="CM30" s="95"/>
      <c r="CN30" s="99">
        <f t="shared" si="8"/>
        <v>0</v>
      </c>
      <c r="CO30" s="96"/>
      <c r="CP30" s="95"/>
      <c r="CQ30" s="95"/>
      <c r="CR30" s="99">
        <f t="shared" si="9"/>
        <v>0</v>
      </c>
      <c r="CS30" s="96">
        <f>+SUM('2.2.3.4.1'!CT206:CT217)</f>
        <v>3965</v>
      </c>
      <c r="CT30" s="99">
        <f t="shared" si="10"/>
        <v>3965</v>
      </c>
      <c r="CU30" s="74">
        <f t="shared" si="11"/>
        <v>2948935</v>
      </c>
    </row>
    <row r="31" spans="1:100" ht="18" thickBot="1" x14ac:dyDescent="0.3">
      <c r="A31" s="150" t="s">
        <v>186</v>
      </c>
      <c r="B31" s="94"/>
      <c r="C31" s="95"/>
      <c r="D31" s="95"/>
      <c r="E31" s="95"/>
      <c r="F31" s="95"/>
      <c r="G31" s="99">
        <f t="shared" si="1"/>
        <v>0</v>
      </c>
      <c r="H31" s="96"/>
      <c r="I31" s="95"/>
      <c r="J31" s="95"/>
      <c r="K31" s="95"/>
      <c r="L31" s="95"/>
      <c r="M31" s="95"/>
      <c r="N31" s="100">
        <f>+SUM('2.2.3.4.1'!O218:O229)</f>
        <v>141682</v>
      </c>
      <c r="O31" s="96">
        <f>+SUM('2.2.3.4.1'!P218:P229)</f>
        <v>156864</v>
      </c>
      <c r="P31" s="95"/>
      <c r="Q31" s="95"/>
      <c r="R31" s="95">
        <f>+SUM('2.2.3.4.1'!S218:S229)</f>
        <v>0</v>
      </c>
      <c r="S31" s="99">
        <f t="shared" si="0"/>
        <v>156864</v>
      </c>
      <c r="T31" s="96"/>
      <c r="U31" s="95"/>
      <c r="V31" s="99">
        <f>+SUM('2.2.3.4.1'!W218:W229)</f>
        <v>31521</v>
      </c>
      <c r="W31" s="94"/>
      <c r="X31" s="95"/>
      <c r="Y31" s="95"/>
      <c r="Z31" s="95"/>
      <c r="AA31" s="95"/>
      <c r="AB31" s="95"/>
      <c r="AC31" s="95"/>
      <c r="AD31" s="95"/>
      <c r="AE31" s="95"/>
      <c r="AF31" s="95"/>
      <c r="AG31" s="95"/>
      <c r="AH31" s="95"/>
      <c r="AI31" s="100">
        <f>+SUM('2.2.3.4.1'!AJ218:AJ229)</f>
        <v>804272</v>
      </c>
      <c r="AJ31" s="94"/>
      <c r="AK31" s="99">
        <f t="shared" si="2"/>
        <v>0</v>
      </c>
      <c r="AL31" s="94"/>
      <c r="AM31" s="95"/>
      <c r="AN31" s="95"/>
      <c r="AO31" s="95"/>
      <c r="AP31" s="95">
        <f>+SUM('2.2.3.4.1'!AQ218:AQ229)</f>
        <v>0</v>
      </c>
      <c r="AQ31" s="95">
        <f>+SUM('2.2.3.4.1'!AR218:AR229)</f>
        <v>506440</v>
      </c>
      <c r="AR31" s="95">
        <f>+SUM('2.2.3.4.1'!AS218:AS229)</f>
        <v>8820</v>
      </c>
      <c r="AS31" s="95">
        <f>+SUM('2.2.3.4.1'!AT218:AT229)</f>
        <v>15945</v>
      </c>
      <c r="AT31" s="95"/>
      <c r="AU31" s="95"/>
      <c r="AV31" s="99">
        <f t="shared" si="3"/>
        <v>531205</v>
      </c>
      <c r="AW31" s="95"/>
      <c r="AX31" s="95"/>
      <c r="AY31" s="95"/>
      <c r="AZ31" s="95"/>
      <c r="BA31" s="95"/>
      <c r="BB31" s="95"/>
      <c r="BC31" s="95"/>
      <c r="BD31" s="99">
        <f t="shared" si="4"/>
        <v>0</v>
      </c>
      <c r="BE31" s="94"/>
      <c r="BF31" s="95"/>
      <c r="BG31" s="95"/>
      <c r="BH31" s="95"/>
      <c r="BI31" s="95"/>
      <c r="BJ31" s="95"/>
      <c r="BK31" s="95"/>
      <c r="BL31" s="95"/>
      <c r="BM31" s="95">
        <f>+SUM('2.2.3.4.1'!BN218:BN229)</f>
        <v>179326</v>
      </c>
      <c r="BN31" s="95"/>
      <c r="BO31" s="95"/>
      <c r="BP31" s="95"/>
      <c r="BQ31" s="95"/>
      <c r="BR31" s="95">
        <f>+SUM('2.2.3.4.1'!BS218:BS229)</f>
        <v>59841</v>
      </c>
      <c r="BS31" s="95"/>
      <c r="BT31" s="99">
        <f t="shared" si="5"/>
        <v>239167</v>
      </c>
      <c r="BU31" s="94"/>
      <c r="BV31" s="95"/>
      <c r="BW31" s="95">
        <f>+SUM('2.2.3.4.1'!BX218:BX229)</f>
        <v>0</v>
      </c>
      <c r="BX31" s="95"/>
      <c r="BY31" s="95"/>
      <c r="BZ31" s="95"/>
      <c r="CA31" s="101">
        <f t="shared" si="6"/>
        <v>0</v>
      </c>
      <c r="CB31" s="94"/>
      <c r="CC31" s="95"/>
      <c r="CD31" s="95"/>
      <c r="CE31" s="95"/>
      <c r="CF31" s="99">
        <f t="shared" si="7"/>
        <v>0</v>
      </c>
      <c r="CG31" s="94"/>
      <c r="CH31" s="95"/>
      <c r="CI31" s="95"/>
      <c r="CJ31" s="95"/>
      <c r="CK31" s="95"/>
      <c r="CL31" s="95"/>
      <c r="CM31" s="95"/>
      <c r="CN31" s="99">
        <f t="shared" si="8"/>
        <v>0</v>
      </c>
      <c r="CO31" s="96"/>
      <c r="CP31" s="95"/>
      <c r="CQ31" s="95"/>
      <c r="CR31" s="99">
        <f t="shared" si="9"/>
        <v>0</v>
      </c>
      <c r="CS31" s="96">
        <f>+SUM('2.2.3.4.1'!CT218:CT229)</f>
        <v>5492</v>
      </c>
      <c r="CT31" s="99">
        <f t="shared" si="10"/>
        <v>5492</v>
      </c>
      <c r="CU31" s="74">
        <f t="shared" si="11"/>
        <v>1910203</v>
      </c>
    </row>
    <row r="32" spans="1:100" ht="16.5" thickBot="1" x14ac:dyDescent="0.3">
      <c r="A32" s="116">
        <v>2015</v>
      </c>
      <c r="B32" s="94"/>
      <c r="C32" s="95"/>
      <c r="D32" s="95"/>
      <c r="E32" s="95"/>
      <c r="F32" s="95"/>
      <c r="G32" s="99">
        <f t="shared" si="1"/>
        <v>0</v>
      </c>
      <c r="H32" s="96"/>
      <c r="I32" s="95"/>
      <c r="J32" s="95"/>
      <c r="K32" s="95"/>
      <c r="L32" s="95"/>
      <c r="M32" s="95">
        <f>+SUM('2.2.3.4.1'!N230:N241)</f>
        <v>11119</v>
      </c>
      <c r="N32" s="100">
        <f>SUM(H32:M32)</f>
        <v>11119</v>
      </c>
      <c r="O32" s="96">
        <f>+SUM('2.2.3.4.1'!P230:P241)</f>
        <v>153399</v>
      </c>
      <c r="P32" s="95"/>
      <c r="Q32" s="95"/>
      <c r="R32" s="95">
        <f>+SUM('2.2.3.4.1'!S230:S241)</f>
        <v>0</v>
      </c>
      <c r="S32" s="99">
        <f t="shared" si="0"/>
        <v>153399</v>
      </c>
      <c r="T32" s="95">
        <f>+SUM('2.2.3.4.1'!U230:U241)</f>
        <v>1921</v>
      </c>
      <c r="U32" s="95">
        <f>+SUM('2.2.3.4.1'!V230:V241)</f>
        <v>24577</v>
      </c>
      <c r="V32" s="99">
        <f>+U32+T32</f>
        <v>26498</v>
      </c>
      <c r="W32" s="94"/>
      <c r="X32" s="95"/>
      <c r="Y32" s="95"/>
      <c r="Z32" s="95"/>
      <c r="AA32" s="95">
        <f>+SUM('2.2.3.4.1'!AB230:AB241)</f>
        <v>185155</v>
      </c>
      <c r="AB32" s="95"/>
      <c r="AC32" s="95"/>
      <c r="AD32" s="95"/>
      <c r="AE32" s="95">
        <f>+SUM('2.2.3.4.1'!AF230:AF241)</f>
        <v>365263</v>
      </c>
      <c r="AF32" s="95"/>
      <c r="AG32" s="95">
        <f>+SUM('2.2.3.4.1'!AH230:AH241)</f>
        <v>2528</v>
      </c>
      <c r="AH32" s="95"/>
      <c r="AI32" s="100">
        <f>SUM(W32:AH32)</f>
        <v>552946</v>
      </c>
      <c r="AJ32" s="94"/>
      <c r="AK32" s="99">
        <f t="shared" si="2"/>
        <v>0</v>
      </c>
      <c r="AL32" s="94"/>
      <c r="AM32" s="95"/>
      <c r="AN32" s="95"/>
      <c r="AO32" s="95"/>
      <c r="AP32" s="95">
        <f>+SUM('2.2.3.4.1'!AQ230:AQ241)</f>
        <v>0</v>
      </c>
      <c r="AQ32" s="95">
        <f>+SUM('2.2.3.4.1'!AR230:AR241)</f>
        <v>333531</v>
      </c>
      <c r="AR32" s="95">
        <f>+SUM('2.2.3.4.1'!AS230:AS241)</f>
        <v>900</v>
      </c>
      <c r="AS32" s="95">
        <f>+SUM('2.2.3.4.1'!AT230:AT241)</f>
        <v>390</v>
      </c>
      <c r="AT32" s="95"/>
      <c r="AU32" s="95"/>
      <c r="AV32" s="99">
        <f t="shared" si="3"/>
        <v>334821</v>
      </c>
      <c r="AW32" s="94"/>
      <c r="AX32" s="95"/>
      <c r="AY32" s="95"/>
      <c r="AZ32" s="95"/>
      <c r="BA32" s="95"/>
      <c r="BB32" s="95"/>
      <c r="BC32" s="95"/>
      <c r="BD32" s="99">
        <f t="shared" si="4"/>
        <v>0</v>
      </c>
      <c r="BE32" s="94">
        <f>+SUM('2.2.3.4.1'!BF230:BF241)</f>
        <v>18350</v>
      </c>
      <c r="BF32" s="95">
        <f>+SUM('2.2.3.4.1'!BG230:BG241)</f>
        <v>5991</v>
      </c>
      <c r="BG32" s="95">
        <f>+SUM('2.2.3.4.1'!BH230:BH241)</f>
        <v>40026</v>
      </c>
      <c r="BH32" s="95"/>
      <c r="BI32" s="95"/>
      <c r="BJ32" s="95"/>
      <c r="BK32" s="95"/>
      <c r="BL32" s="95"/>
      <c r="BM32" s="95">
        <f>+SUM('2.2.3.4.1'!BN230:BN241)</f>
        <v>146622</v>
      </c>
      <c r="BN32" s="95"/>
      <c r="BO32" s="95"/>
      <c r="BP32" s="95"/>
      <c r="BQ32" s="95"/>
      <c r="BR32" s="95">
        <f>+SUM('2.2.3.4.1'!BS230:BS241)</f>
        <v>0</v>
      </c>
      <c r="BS32" s="95"/>
      <c r="BT32" s="99">
        <f t="shared" si="5"/>
        <v>210989</v>
      </c>
      <c r="BU32" s="94"/>
      <c r="BV32" s="95">
        <f>+SUM('2.2.3.4.1'!BW230:BW241)</f>
        <v>25987</v>
      </c>
      <c r="BW32" s="95">
        <f>+SUM('2.2.3.4.1'!BX230:BX241)</f>
        <v>0</v>
      </c>
      <c r="BX32" s="95"/>
      <c r="BY32" s="95"/>
      <c r="BZ32" s="95"/>
      <c r="CA32" s="101">
        <f t="shared" si="6"/>
        <v>25987</v>
      </c>
      <c r="CB32" s="94"/>
      <c r="CC32" s="95"/>
      <c r="CD32" s="95"/>
      <c r="CE32" s="95"/>
      <c r="CF32" s="99">
        <f t="shared" si="7"/>
        <v>0</v>
      </c>
      <c r="CG32" s="94"/>
      <c r="CH32" s="95">
        <f>+SUM('2.2.3.4.1'!CI230:CI241)</f>
        <v>42871</v>
      </c>
      <c r="CI32" s="95"/>
      <c r="CJ32" s="95"/>
      <c r="CK32" s="95">
        <f>+SUM('2.2.3.4.1'!CL230:CL241)</f>
        <v>125917</v>
      </c>
      <c r="CL32" s="95">
        <f>+SUM('2.2.3.4.1'!CM230:CM241)</f>
        <v>2346</v>
      </c>
      <c r="CM32" s="95"/>
      <c r="CN32" s="99">
        <f>SUM(CG32:CM32)</f>
        <v>171134</v>
      </c>
      <c r="CO32" s="96"/>
      <c r="CP32" s="95"/>
      <c r="CQ32" s="96">
        <f>+SUM('2.2.3.4.1'!CR230:CR241)</f>
        <v>95</v>
      </c>
      <c r="CR32" s="99">
        <f t="shared" si="9"/>
        <v>95</v>
      </c>
      <c r="CS32" s="96">
        <f>+SUM('2.2.3.4.1'!CT230:CT241)</f>
        <v>71262</v>
      </c>
      <c r="CT32" s="99">
        <f t="shared" si="10"/>
        <v>71262</v>
      </c>
      <c r="CU32" s="74">
        <f>+G32+N32+S32+V32+AI32+AK32+AV32+BD32+BT32+CA32+CF32+CN32+CR32+CT32</f>
        <v>1558250</v>
      </c>
      <c r="CV32" s="72"/>
    </row>
    <row r="33" spans="1:99" ht="16.5" thickBot="1" x14ac:dyDescent="0.3">
      <c r="A33" s="116">
        <v>2016</v>
      </c>
      <c r="B33" s="94"/>
      <c r="C33" s="95"/>
      <c r="D33" s="95"/>
      <c r="E33" s="95"/>
      <c r="F33" s="95"/>
      <c r="G33" s="99">
        <f t="shared" si="1"/>
        <v>0</v>
      </c>
      <c r="H33" s="96"/>
      <c r="I33" s="95"/>
      <c r="J33" s="95"/>
      <c r="K33" s="95"/>
      <c r="L33" s="95"/>
      <c r="M33" s="95">
        <f>+SUM('2.2.3.4.1'!N242:N253)</f>
        <v>3898</v>
      </c>
      <c r="N33" s="100">
        <f t="shared" ref="N33:N35" si="12">SUM(H33:M33)</f>
        <v>3898</v>
      </c>
      <c r="O33" s="95">
        <f>+SUM('2.2.3.4.1'!P242:P253)</f>
        <v>179864</v>
      </c>
      <c r="P33" s="95"/>
      <c r="Q33" s="95"/>
      <c r="R33" s="95">
        <f>+SUM('2.2.3.4.1'!S242:S253)</f>
        <v>0</v>
      </c>
      <c r="S33" s="99">
        <f t="shared" si="0"/>
        <v>179864</v>
      </c>
      <c r="T33" s="95">
        <f>+SUM('2.2.3.4.1'!U242:U253)</f>
        <v>0</v>
      </c>
      <c r="U33" s="95">
        <f>+SUM('2.2.3.4.1'!V242:V253)</f>
        <v>0</v>
      </c>
      <c r="V33" s="99">
        <f t="shared" ref="V33:V35" si="13">+U33+T33</f>
        <v>0</v>
      </c>
      <c r="W33" s="95"/>
      <c r="X33" s="95"/>
      <c r="Y33" s="95"/>
      <c r="Z33" s="95"/>
      <c r="AA33" s="95">
        <f>+SUM('2.2.3.4.1'!AB242:AB253)</f>
        <v>262130</v>
      </c>
      <c r="AB33" s="95"/>
      <c r="AC33" s="95"/>
      <c r="AD33" s="95"/>
      <c r="AE33" s="95">
        <f>+SUM('2.2.3.4.1'!AF242:AF253)</f>
        <v>276536</v>
      </c>
      <c r="AF33" s="95"/>
      <c r="AG33" s="95">
        <f>+SUM('2.2.3.4.1'!AH242:AH253)</f>
        <v>18840</v>
      </c>
      <c r="AH33" s="95"/>
      <c r="AI33" s="100">
        <f>SUM(W33:AH33)</f>
        <v>557506</v>
      </c>
      <c r="AJ33" s="94"/>
      <c r="AK33" s="99">
        <f t="shared" si="2"/>
        <v>0</v>
      </c>
      <c r="AL33" s="95"/>
      <c r="AM33" s="95"/>
      <c r="AN33" s="95"/>
      <c r="AO33" s="95"/>
      <c r="AP33" s="95">
        <f>+SUM('2.2.3.4.1'!AQ242:AQ253)</f>
        <v>8409</v>
      </c>
      <c r="AQ33" s="95">
        <f>+SUM('2.2.3.4.1'!AR242:AR253)</f>
        <v>250227</v>
      </c>
      <c r="AR33" s="95">
        <f>+SUM('2.2.3.4.1'!AS242:AS253)</f>
        <v>765</v>
      </c>
      <c r="AS33" s="95">
        <f>+SUM('2.2.3.4.1'!AT242:AT253)</f>
        <v>8055</v>
      </c>
      <c r="AT33" s="95"/>
      <c r="AU33" s="95"/>
      <c r="AV33" s="99">
        <f>SUM(AL33:AU33)</f>
        <v>267456</v>
      </c>
      <c r="AW33" s="94"/>
      <c r="AX33" s="95"/>
      <c r="AY33" s="95"/>
      <c r="AZ33" s="95"/>
      <c r="BA33" s="95"/>
      <c r="BB33" s="95"/>
      <c r="BC33" s="95"/>
      <c r="BD33" s="99">
        <f>SUM(AW33:BC33)</f>
        <v>0</v>
      </c>
      <c r="BE33" s="95">
        <f>+SUM('2.2.3.4.1'!BF242:BF253)</f>
        <v>29650</v>
      </c>
      <c r="BF33" s="95">
        <f>+SUM('2.2.3.4.1'!BG242:BG253)</f>
        <v>4910</v>
      </c>
      <c r="BG33" s="95">
        <f>+SUM('2.2.3.4.1'!BH242:BH253)</f>
        <v>8592</v>
      </c>
      <c r="BH33" s="95"/>
      <c r="BI33" s="95"/>
      <c r="BJ33" s="95"/>
      <c r="BK33" s="95"/>
      <c r="BL33" s="95"/>
      <c r="BM33" s="95">
        <f>+SUM('2.2.3.4.1'!BN242:BN253)</f>
        <v>120866</v>
      </c>
      <c r="BN33" s="95"/>
      <c r="BO33" s="95"/>
      <c r="BP33" s="95"/>
      <c r="BQ33" s="95"/>
      <c r="BR33" s="95">
        <f>+SUM('2.2.3.4.1'!BS242:BS253)</f>
        <v>0</v>
      </c>
      <c r="BS33" s="95"/>
      <c r="BT33" s="99">
        <f>SUM(BE33:BS33)</f>
        <v>164018</v>
      </c>
      <c r="BU33" s="95"/>
      <c r="BV33" s="95">
        <f>+SUM('2.2.3.4.1'!BW242:BW253)</f>
        <v>40117</v>
      </c>
      <c r="BW33" s="95">
        <f>+SUM('2.2.3.4.1'!BX242:BX253)</f>
        <v>0</v>
      </c>
      <c r="BX33" s="95"/>
      <c r="BY33" s="95">
        <f>+SUM('2.2.3.4.1'!BZ242:BZ253)</f>
        <v>19108</v>
      </c>
      <c r="BZ33" s="95"/>
      <c r="CA33" s="101">
        <f t="shared" si="6"/>
        <v>59225</v>
      </c>
      <c r="CB33" s="94"/>
      <c r="CC33" s="95"/>
      <c r="CD33" s="95"/>
      <c r="CE33" s="95"/>
      <c r="CF33" s="99">
        <f t="shared" si="7"/>
        <v>0</v>
      </c>
      <c r="CG33" s="95"/>
      <c r="CH33" s="95">
        <f>+SUM('2.2.3.4.1'!CI242:CI253)</f>
        <v>17449</v>
      </c>
      <c r="CI33" s="95"/>
      <c r="CJ33" s="95"/>
      <c r="CK33" s="95">
        <f>+SUM('2.2.3.4.1'!CL242:CL253)</f>
        <v>163627</v>
      </c>
      <c r="CL33" s="95">
        <f>+SUM('2.2.3.4.1'!CM242:CM253)</f>
        <v>2417</v>
      </c>
      <c r="CM33" s="95">
        <f>+SUM('2.2.3.4.1'!CN242:CN253)</f>
        <v>120</v>
      </c>
      <c r="CN33" s="99">
        <f>SUM(CG33:CM33)</f>
        <v>183613</v>
      </c>
      <c r="CO33" s="95"/>
      <c r="CP33" s="95"/>
      <c r="CQ33" s="95">
        <f>+SUM('2.2.3.4.1'!CR242:CR253)</f>
        <v>0</v>
      </c>
      <c r="CR33" s="99">
        <f>SUM(CO33:CQ33)</f>
        <v>0</v>
      </c>
      <c r="CS33" s="95">
        <f>+SUM('2.2.3.4.1'!CT242:CT253)</f>
        <v>9236</v>
      </c>
      <c r="CT33" s="99">
        <f t="shared" si="10"/>
        <v>9236</v>
      </c>
      <c r="CU33" s="74">
        <f>+G33+N33+S33+V33+AI33+AK33+AV33+BD33+BT33+CA33+CF33+CN33+CR33+CT33</f>
        <v>1424816</v>
      </c>
    </row>
    <row r="34" spans="1:99" ht="16.5" thickBot="1" x14ac:dyDescent="0.3">
      <c r="A34" s="116">
        <v>2017</v>
      </c>
      <c r="B34" s="94"/>
      <c r="C34" s="95"/>
      <c r="D34" s="95"/>
      <c r="E34" s="95"/>
      <c r="F34" s="95"/>
      <c r="G34" s="99">
        <f t="shared" si="1"/>
        <v>0</v>
      </c>
      <c r="H34" s="96"/>
      <c r="I34" s="95"/>
      <c r="J34" s="95"/>
      <c r="K34" s="95"/>
      <c r="L34" s="95"/>
      <c r="M34" s="95">
        <f>+SUM('2.2.3.4.1'!N254:N265)</f>
        <v>22402</v>
      </c>
      <c r="N34" s="100">
        <f t="shared" si="12"/>
        <v>22402</v>
      </c>
      <c r="O34" s="95">
        <f>+SUM('2.2.3.4.1'!P254:P265)</f>
        <v>157472</v>
      </c>
      <c r="P34" s="95"/>
      <c r="Q34" s="95"/>
      <c r="R34" s="95">
        <f>+SUM('2.2.3.4.1'!S254:S265)</f>
        <v>0</v>
      </c>
      <c r="S34" s="99">
        <f t="shared" si="0"/>
        <v>157472</v>
      </c>
      <c r="T34" s="95">
        <f>+SUM('2.2.3.4.1'!U254:U265)</f>
        <v>0</v>
      </c>
      <c r="U34" s="95">
        <f>+SUM('2.2.3.4.1'!V254:V265)</f>
        <v>4378</v>
      </c>
      <c r="V34" s="99">
        <f t="shared" si="13"/>
        <v>4378</v>
      </c>
      <c r="W34" s="95"/>
      <c r="X34" s="95"/>
      <c r="Y34" s="95"/>
      <c r="Z34" s="95"/>
      <c r="AA34" s="95">
        <f>+SUM('2.2.3.4.1'!AB254:AB265)</f>
        <v>250928</v>
      </c>
      <c r="AB34" s="95"/>
      <c r="AC34" s="95"/>
      <c r="AD34" s="95"/>
      <c r="AE34" s="95">
        <f>+SUM('2.2.3.4.1'!AF254:AF265)</f>
        <v>326429</v>
      </c>
      <c r="AF34" s="95"/>
      <c r="AG34" s="95">
        <f>+SUM('2.2.3.4.1'!AH254:AH265)</f>
        <v>19787</v>
      </c>
      <c r="AH34" s="95"/>
      <c r="AI34" s="100">
        <f t="shared" ref="AI34:AI35" si="14">SUM(W34:AH34)</f>
        <v>597144</v>
      </c>
      <c r="AJ34" s="94"/>
      <c r="AK34" s="99">
        <f t="shared" si="2"/>
        <v>0</v>
      </c>
      <c r="AL34" s="95"/>
      <c r="AM34" s="95"/>
      <c r="AN34" s="95"/>
      <c r="AO34" s="95"/>
      <c r="AP34" s="95">
        <f>+SUM('2.2.3.4.1'!AQ254:AQ265)</f>
        <v>2639</v>
      </c>
      <c r="AQ34" s="95">
        <f>+SUM('2.2.3.4.1'!AR254:AR265)</f>
        <v>359593</v>
      </c>
      <c r="AR34" s="95">
        <f>+SUM('2.2.3.4.1'!AS254:AS265)</f>
        <v>0</v>
      </c>
      <c r="AS34" s="95">
        <f>+SUM('2.2.3.4.1'!AT254:AT265)</f>
        <v>7128</v>
      </c>
      <c r="AT34" s="95"/>
      <c r="AU34" s="95"/>
      <c r="AV34" s="99">
        <f t="shared" ref="AV34:AV35" si="15">SUM(AL34:AU34)</f>
        <v>369360</v>
      </c>
      <c r="AW34" s="94"/>
      <c r="AX34" s="95"/>
      <c r="AY34" s="95"/>
      <c r="AZ34" s="95"/>
      <c r="BA34" s="95"/>
      <c r="BB34" s="95"/>
      <c r="BC34" s="95"/>
      <c r="BD34" s="99">
        <f t="shared" ref="BD34:BD35" si="16">SUM(AW34:BC34)</f>
        <v>0</v>
      </c>
      <c r="BE34" s="95">
        <f>+SUM('2.2.3.4.1'!BF254:BF265)</f>
        <v>22450</v>
      </c>
      <c r="BF34" s="95">
        <f>+SUM('2.2.3.4.1'!BG254:BG265)</f>
        <v>147</v>
      </c>
      <c r="BG34" s="95">
        <f>+SUM('2.2.3.4.1'!BH254:BH265)</f>
        <v>25796</v>
      </c>
      <c r="BH34" s="95"/>
      <c r="BI34" s="95"/>
      <c r="BJ34" s="95"/>
      <c r="BK34" s="95"/>
      <c r="BL34" s="95"/>
      <c r="BM34" s="95">
        <f>+SUM('2.2.3.4.1'!BN254:BN265)</f>
        <v>127650</v>
      </c>
      <c r="BN34" s="95"/>
      <c r="BO34" s="95"/>
      <c r="BP34" s="95"/>
      <c r="BQ34" s="95"/>
      <c r="BR34" s="95">
        <f>+SUM('2.2.3.4.1'!BS254:BS265)</f>
        <v>0</v>
      </c>
      <c r="BS34" s="95"/>
      <c r="BT34" s="99">
        <f t="shared" ref="BT34:BT35" si="17">SUM(BE34:BS34)</f>
        <v>176043</v>
      </c>
      <c r="BU34" s="95"/>
      <c r="BV34" s="95">
        <f>+SUM('2.2.3.4.1'!BW254:BW265)</f>
        <v>32687</v>
      </c>
      <c r="BW34" s="95">
        <f>+SUM('2.2.3.4.1'!BX254:BX265)</f>
        <v>0</v>
      </c>
      <c r="BX34" s="95"/>
      <c r="BY34" s="95">
        <f>+SUM('2.2.3.4.1'!BZ254:BZ265)</f>
        <v>7188</v>
      </c>
      <c r="BZ34" s="95"/>
      <c r="CA34" s="101">
        <f t="shared" si="6"/>
        <v>39875</v>
      </c>
      <c r="CB34" s="94"/>
      <c r="CC34" s="95"/>
      <c r="CD34" s="95"/>
      <c r="CE34" s="95"/>
      <c r="CF34" s="99">
        <f t="shared" si="7"/>
        <v>0</v>
      </c>
      <c r="CG34" s="95"/>
      <c r="CH34" s="95">
        <f>+SUM('2.2.3.4.1'!CI254:CI265)</f>
        <v>24937</v>
      </c>
      <c r="CI34" s="95"/>
      <c r="CJ34" s="95"/>
      <c r="CK34" s="95">
        <f>+SUM('2.2.3.4.1'!CL254:CL265)</f>
        <v>164732</v>
      </c>
      <c r="CL34" s="95">
        <f>+SUM('2.2.3.4.1'!CM254:CM265)</f>
        <v>1620</v>
      </c>
      <c r="CM34" s="95">
        <f>+SUM('2.2.3.4.1'!CN254:CN265)</f>
        <v>0</v>
      </c>
      <c r="CN34" s="99">
        <f>SUM(CG34:CM34)</f>
        <v>191289</v>
      </c>
      <c r="CO34" s="96"/>
      <c r="CP34" s="95"/>
      <c r="CQ34" s="95">
        <f>+SUM('2.2.3.4.1'!CR254:CR265)</f>
        <v>0</v>
      </c>
      <c r="CR34" s="99">
        <f>SUM(CO34:CQ34)</f>
        <v>0</v>
      </c>
      <c r="CS34" s="95">
        <f>+SUM('2.2.3.4.1'!CT254:CT265)</f>
        <v>6539</v>
      </c>
      <c r="CT34" s="99">
        <f t="shared" si="10"/>
        <v>6539</v>
      </c>
      <c r="CU34" s="74">
        <f>+G34+N34+S34+V34+AI34+AK34+AV34+BD34+BT34+CA34+CF34+CN34+CR34+CT34</f>
        <v>1564502</v>
      </c>
    </row>
    <row r="35" spans="1:99" ht="16.5" thickBot="1" x14ac:dyDescent="0.3">
      <c r="A35" s="116" t="s">
        <v>449</v>
      </c>
      <c r="B35" s="94"/>
      <c r="C35" s="95"/>
      <c r="D35" s="95"/>
      <c r="E35" s="95"/>
      <c r="F35" s="95"/>
      <c r="G35" s="99">
        <f t="shared" si="1"/>
        <v>0</v>
      </c>
      <c r="H35" s="96"/>
      <c r="I35" s="95"/>
      <c r="J35" s="95"/>
      <c r="K35" s="95"/>
      <c r="L35" s="95"/>
      <c r="M35" s="95">
        <f>+SUM('2.2.3.4.1'!N266:N278)</f>
        <v>0</v>
      </c>
      <c r="N35" s="100">
        <f t="shared" si="12"/>
        <v>0</v>
      </c>
      <c r="O35" s="95">
        <f>+SUM('2.2.3.4.1'!P266:P278)</f>
        <v>129342</v>
      </c>
      <c r="P35" s="95"/>
      <c r="Q35" s="95"/>
      <c r="R35" s="95">
        <f>+SUM('2.2.3.4.1'!S266:S278)</f>
        <v>0</v>
      </c>
      <c r="S35" s="99">
        <f t="shared" si="0"/>
        <v>129342</v>
      </c>
      <c r="T35" s="95">
        <f>+SUM('2.2.3.4.1'!U266:U278)</f>
        <v>0</v>
      </c>
      <c r="U35" s="95">
        <f>+SUM('2.2.3.4.1'!V266:V278)</f>
        <v>5389</v>
      </c>
      <c r="V35" s="99">
        <f t="shared" si="13"/>
        <v>5389</v>
      </c>
      <c r="W35" s="95"/>
      <c r="X35" s="95"/>
      <c r="Y35" s="95">
        <f>+SUM('2.2.3.4.1'!Z266:Z278)</f>
        <v>1504</v>
      </c>
      <c r="Z35" s="95"/>
      <c r="AA35" s="95">
        <f>+SUM('2.2.3.4.1'!AB266:AB278)</f>
        <v>409876</v>
      </c>
      <c r="AB35" s="95"/>
      <c r="AC35" s="95"/>
      <c r="AD35" s="95"/>
      <c r="AE35" s="95">
        <f>+SUM('2.2.3.4.1'!AF266:AF278)</f>
        <v>239216</v>
      </c>
      <c r="AF35" s="95"/>
      <c r="AG35" s="95">
        <f>+SUM('2.2.3.4.1'!AH266:AH278)</f>
        <v>23057</v>
      </c>
      <c r="AH35" s="95"/>
      <c r="AI35" s="100">
        <f t="shared" si="14"/>
        <v>673653</v>
      </c>
      <c r="AJ35" s="94"/>
      <c r="AK35" s="99">
        <f t="shared" si="2"/>
        <v>0</v>
      </c>
      <c r="AL35" s="95"/>
      <c r="AM35" s="95"/>
      <c r="AN35" s="95"/>
      <c r="AO35" s="95"/>
      <c r="AP35" s="95">
        <f>+SUM('2.2.3.4.1'!AQ266:AQ278)</f>
        <v>336</v>
      </c>
      <c r="AQ35" s="95">
        <f>+SUM('2.2.3.4.1'!AR266:AR278)</f>
        <v>323383</v>
      </c>
      <c r="AR35" s="95">
        <f>+SUM('2.2.3.4.1'!AS266:AS278)</f>
        <v>0</v>
      </c>
      <c r="AS35" s="95">
        <f>+SUM('2.2.3.4.1'!AT266:AT278)</f>
        <v>5058</v>
      </c>
      <c r="AT35" s="95"/>
      <c r="AU35" s="95"/>
      <c r="AV35" s="99">
        <f t="shared" si="15"/>
        <v>328777</v>
      </c>
      <c r="AW35" s="94"/>
      <c r="AX35" s="95"/>
      <c r="AY35" s="95"/>
      <c r="AZ35" s="95"/>
      <c r="BA35" s="95"/>
      <c r="BB35" s="95"/>
      <c r="BC35" s="95"/>
      <c r="BD35" s="99">
        <f t="shared" si="16"/>
        <v>0</v>
      </c>
      <c r="BE35" s="95">
        <f>+SUM('2.2.3.4.1'!BF266:BF278)</f>
        <v>21200</v>
      </c>
      <c r="BF35" s="95">
        <f>+SUM('2.2.3.4.1'!BG266:BG278)</f>
        <v>285</v>
      </c>
      <c r="BG35" s="95">
        <f>+SUM('2.2.3.4.1'!BH266:BH278)</f>
        <v>3800</v>
      </c>
      <c r="BH35" s="95"/>
      <c r="BI35" s="95"/>
      <c r="BJ35" s="95"/>
      <c r="BK35" s="95"/>
      <c r="BL35" s="95"/>
      <c r="BM35" s="95">
        <f>+SUM('2.2.3.4.1'!BN266:BN278)</f>
        <v>180283</v>
      </c>
      <c r="BN35" s="95"/>
      <c r="BO35" s="95"/>
      <c r="BP35" s="95"/>
      <c r="BQ35" s="95"/>
      <c r="BR35" s="95">
        <f>+SUM('2.2.3.4.1'!BS266:BS278)</f>
        <v>100</v>
      </c>
      <c r="BS35" s="95"/>
      <c r="BT35" s="99">
        <f t="shared" si="17"/>
        <v>205668</v>
      </c>
      <c r="BU35" s="95"/>
      <c r="BV35" s="95">
        <f>+SUM('2.2.3.4.1'!BW266:BW278)</f>
        <v>19839</v>
      </c>
      <c r="BW35" s="95">
        <f>+SUM('2.2.3.4.1'!BX266:BX278)</f>
        <v>0</v>
      </c>
      <c r="BX35" s="95"/>
      <c r="BY35" s="95">
        <f>+SUM('2.2.3.4.1'!BZ266:BZ278)</f>
        <v>13497</v>
      </c>
      <c r="BZ35" s="95"/>
      <c r="CA35" s="101">
        <f t="shared" si="6"/>
        <v>33336</v>
      </c>
      <c r="CB35" s="94"/>
      <c r="CC35" s="95"/>
      <c r="CD35" s="95"/>
      <c r="CE35" s="95"/>
      <c r="CF35" s="99">
        <f t="shared" si="7"/>
        <v>0</v>
      </c>
      <c r="CG35" s="95"/>
      <c r="CH35" s="95">
        <f>+SUM('2.2.3.4.1'!CI266:CI278)</f>
        <v>0</v>
      </c>
      <c r="CI35" s="95"/>
      <c r="CJ35" s="95"/>
      <c r="CK35" s="95">
        <f>+SUM('2.2.3.4.1'!CL266:CL278)</f>
        <v>5183</v>
      </c>
      <c r="CL35" s="95">
        <f>+SUM('2.2.3.4.1'!CM266:CM278)</f>
        <v>1830</v>
      </c>
      <c r="CM35" s="95">
        <f>+SUM('2.2.3.4.1'!CN266:CN278)</f>
        <v>0</v>
      </c>
      <c r="CN35" s="99">
        <f>SUM(CG35:CM35)</f>
        <v>7013</v>
      </c>
      <c r="CO35" s="96"/>
      <c r="CP35" s="95"/>
      <c r="CQ35" s="95">
        <f>+SUM('2.2.3.4.1'!CR266:CR278)</f>
        <v>0</v>
      </c>
      <c r="CR35" s="99">
        <f>SUM(CO35:CQ35)</f>
        <v>0</v>
      </c>
      <c r="CS35" s="95">
        <f>+SUM('2.2.3.4.1'!CT266:CT278)</f>
        <v>20010</v>
      </c>
      <c r="CT35" s="99">
        <f t="shared" si="10"/>
        <v>20010</v>
      </c>
      <c r="CU35" s="74">
        <f>+G35+N35+S35+V35+AI35+AK35+AV35+BD35+BT35+CA35+CF35+CN35+CR35+CT35</f>
        <v>1403188</v>
      </c>
    </row>
    <row r="36" spans="1:99" ht="15.75" x14ac:dyDescent="0.25">
      <c r="A36" s="270"/>
      <c r="B36" s="261"/>
      <c r="C36" s="261"/>
      <c r="D36" s="261"/>
      <c r="E36" s="261"/>
      <c r="F36" s="261"/>
      <c r="G36" s="275"/>
      <c r="H36" s="261"/>
      <c r="I36" s="261"/>
      <c r="J36" s="261"/>
      <c r="K36" s="261"/>
      <c r="L36" s="261"/>
      <c r="M36" s="261"/>
      <c r="N36" s="275"/>
      <c r="O36" s="261"/>
      <c r="P36" s="261"/>
      <c r="Q36" s="261"/>
      <c r="R36" s="261"/>
      <c r="S36" s="275"/>
      <c r="T36" s="261"/>
      <c r="U36" s="261"/>
      <c r="V36" s="275"/>
      <c r="W36" s="261"/>
      <c r="X36" s="261"/>
      <c r="Y36" s="261"/>
      <c r="Z36" s="261"/>
      <c r="AA36" s="261"/>
      <c r="AB36" s="261"/>
      <c r="AC36" s="261"/>
      <c r="AD36" s="261"/>
      <c r="AE36" s="261"/>
      <c r="AF36" s="261"/>
      <c r="AG36" s="261"/>
      <c r="AH36" s="261"/>
      <c r="AI36" s="275"/>
      <c r="AJ36" s="261"/>
      <c r="AK36" s="275"/>
      <c r="AL36" s="261"/>
      <c r="AM36" s="261"/>
      <c r="AN36" s="261"/>
      <c r="AO36" s="261"/>
      <c r="AP36" s="261"/>
      <c r="AQ36" s="261"/>
      <c r="AR36" s="261"/>
      <c r="AS36" s="261"/>
      <c r="AT36" s="261"/>
      <c r="AU36" s="261"/>
      <c r="AV36" s="275"/>
      <c r="AW36" s="261"/>
      <c r="AX36" s="261"/>
      <c r="AY36" s="261"/>
      <c r="AZ36" s="261"/>
      <c r="BA36" s="261"/>
      <c r="BB36" s="261"/>
      <c r="BC36" s="261"/>
      <c r="BD36" s="275"/>
      <c r="BE36" s="261"/>
      <c r="BF36" s="261"/>
      <c r="BG36" s="261"/>
      <c r="BH36" s="261"/>
      <c r="BI36" s="261"/>
      <c r="BJ36" s="261"/>
      <c r="BK36" s="261"/>
      <c r="BL36" s="261"/>
      <c r="BM36" s="261"/>
      <c r="BN36" s="261"/>
      <c r="BO36" s="261"/>
      <c r="BP36" s="261"/>
      <c r="BQ36" s="261"/>
      <c r="BR36" s="261"/>
      <c r="BS36" s="261"/>
      <c r="BT36" s="275"/>
      <c r="BU36" s="261"/>
      <c r="BV36" s="261"/>
      <c r="BW36" s="261"/>
      <c r="BX36" s="261"/>
      <c r="BY36" s="261"/>
      <c r="BZ36" s="261"/>
      <c r="CA36" s="275"/>
      <c r="CB36" s="261"/>
      <c r="CC36" s="261"/>
      <c r="CD36" s="261"/>
      <c r="CE36" s="261"/>
      <c r="CF36" s="275"/>
      <c r="CG36" s="261"/>
      <c r="CH36" s="261"/>
      <c r="CI36" s="261"/>
      <c r="CJ36" s="261"/>
      <c r="CK36" s="261"/>
      <c r="CL36" s="261"/>
      <c r="CM36" s="261"/>
      <c r="CN36" s="275"/>
      <c r="CO36" s="261"/>
      <c r="CP36" s="261"/>
      <c r="CQ36" s="261"/>
      <c r="CR36" s="275"/>
      <c r="CS36" s="261"/>
      <c r="CT36" s="275"/>
      <c r="CU36" s="276"/>
    </row>
    <row r="37" spans="1:99" x14ac:dyDescent="0.25">
      <c r="A37" s="163" t="s">
        <v>229</v>
      </c>
    </row>
    <row r="38" spans="1:99" x14ac:dyDescent="0.25">
      <c r="A38" s="163" t="s">
        <v>220</v>
      </c>
    </row>
    <row r="39" spans="1:99" ht="15.75" x14ac:dyDescent="0.25">
      <c r="A39" s="163" t="s">
        <v>378</v>
      </c>
    </row>
    <row r="40" spans="1:99" ht="15.75" x14ac:dyDescent="0.25">
      <c r="A40" s="163" t="s">
        <v>379</v>
      </c>
    </row>
    <row r="41" spans="1:99" ht="15.75" x14ac:dyDescent="0.25">
      <c r="A41" s="163" t="s">
        <v>380</v>
      </c>
    </row>
    <row r="42" spans="1:99" ht="15.75" x14ac:dyDescent="0.25">
      <c r="A42" s="163" t="s">
        <v>381</v>
      </c>
    </row>
    <row r="43" spans="1:99" x14ac:dyDescent="0.25">
      <c r="A43" s="164"/>
    </row>
    <row r="44" spans="1:99" x14ac:dyDescent="0.25">
      <c r="A44" s="189"/>
    </row>
    <row r="45" spans="1:99" x14ac:dyDescent="0.25">
      <c r="A45" s="140" t="s">
        <v>363</v>
      </c>
    </row>
    <row r="46" spans="1:99" x14ac:dyDescent="0.25">
      <c r="A46" s="189"/>
    </row>
    <row r="47" spans="1:99" ht="17.25" x14ac:dyDescent="0.25">
      <c r="A47" s="60"/>
    </row>
  </sheetData>
  <mergeCells count="15">
    <mergeCell ref="AJ12:AK12"/>
    <mergeCell ref="B12:G12"/>
    <mergeCell ref="H12:N12"/>
    <mergeCell ref="O12:S12"/>
    <mergeCell ref="T12:V12"/>
    <mergeCell ref="W12:AI12"/>
    <mergeCell ref="CO12:CR12"/>
    <mergeCell ref="CS12:CT12"/>
    <mergeCell ref="CU12:CU13"/>
    <mergeCell ref="AL12:AV12"/>
    <mergeCell ref="AW12:BD12"/>
    <mergeCell ref="BE12:BT12"/>
    <mergeCell ref="BU12:CA12"/>
    <mergeCell ref="CB12:CF12"/>
    <mergeCell ref="CG12:CN12"/>
  </mergeCells>
  <hyperlinks>
    <hyperlink ref="A45" location="Índice!A1" display="Volver al índice"/>
  </hyperlinks>
  <pageMargins left="0.7" right="0.7" top="0.75" bottom="0.75" header="0.3" footer="0.3"/>
  <ignoredErrors>
    <ignoredError sqref="N14:O31 R15:R31 R14 V14 V15:V31 AI14 AI15:AI31 AP14:AS14 AP15:AS31 BM15:BM31 BM14 BR15:BR31 BR14 BW22 BW23:BW31 CS14 CS15:CS21 CS23:CS31 CS22 M32 AH32 AJ32 U32:AG32 G32:G33 O32:T32 CS32:CT32 CG32:CM32 CB32:CE32 BV32:BZ32 BE32:BS32 AW32:BC32 AL32:AU32 CQ32 CT33:CU33 BT33 AV33:BD33 AI33:AK33 CN33 CA33:CF33 CR33 M33 T33:U33 CS33 CG33:CM33 CO33:CQ33 W33:AH33 AL33:AU33 BE33:BS33 BV33:BZ33 O33:R33 CT34:CU3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85" zoomScaleNormal="85" workbookViewId="0"/>
  </sheetViews>
  <sheetFormatPr baseColWidth="10" defaultColWidth="11.42578125" defaultRowHeight="18.75" x14ac:dyDescent="0.3"/>
  <cols>
    <col min="1" max="1" width="27.14062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ht="15" customHeight="1" x14ac:dyDescent="0.3">
      <c r="A1" s="16" t="s">
        <v>0</v>
      </c>
      <c r="B1" s="29"/>
    </row>
    <row r="2" spans="1:18" ht="15" customHeight="1" x14ac:dyDescent="0.3">
      <c r="A2" s="16" t="s">
        <v>1</v>
      </c>
      <c r="B2" s="29"/>
    </row>
    <row r="3" spans="1:18" ht="15" customHeight="1" x14ac:dyDescent="0.3">
      <c r="A3" s="16" t="s">
        <v>2</v>
      </c>
      <c r="B3" s="29"/>
    </row>
    <row r="4" spans="1:18" ht="15" customHeight="1" x14ac:dyDescent="0.3">
      <c r="A4" s="16" t="s">
        <v>3</v>
      </c>
      <c r="B4" s="29" t="s">
        <v>4</v>
      </c>
    </row>
    <row r="5" spans="1:18" ht="15" customHeight="1" x14ac:dyDescent="0.3">
      <c r="A5" s="16" t="s">
        <v>5</v>
      </c>
      <c r="B5" s="30" t="str">
        <f>+Índice!A28</f>
        <v>2.2.3.4.3</v>
      </c>
    </row>
    <row r="6" spans="1:18" ht="15" customHeight="1" x14ac:dyDescent="0.3">
      <c r="A6" s="16" t="s">
        <v>6</v>
      </c>
      <c r="B6" s="29" t="str">
        <f>+Índice!B28</f>
        <v>Trenes Argentinos Cargas y Logística (Línea Ex San Martín). Carga transportada por año y por categoría. En toneladas</v>
      </c>
      <c r="G6" s="124"/>
    </row>
    <row r="7" spans="1:18" ht="15" customHeight="1" x14ac:dyDescent="0.3">
      <c r="A7" s="16" t="s">
        <v>7</v>
      </c>
      <c r="B7" s="29" t="s">
        <v>8</v>
      </c>
    </row>
    <row r="8" spans="1:18" ht="15" customHeight="1" x14ac:dyDescent="0.3">
      <c r="A8" s="166" t="s">
        <v>9</v>
      </c>
      <c r="B8" s="155" t="str">
        <f>+'2.2.3.1.1'!B8</f>
        <v>agosto 2018</v>
      </c>
      <c r="D8" s="31"/>
    </row>
    <row r="9" spans="1:18" ht="15" customHeight="1" x14ac:dyDescent="0.3">
      <c r="A9" s="166" t="s">
        <v>10</v>
      </c>
      <c r="B9" s="155" t="str">
        <f>+'2.2.3.1.1'!B9</f>
        <v>octubre 2018</v>
      </c>
      <c r="D9" s="32"/>
    </row>
    <row r="10" spans="1:18" x14ac:dyDescent="0.3">
      <c r="A10" s="166"/>
      <c r="B10" s="167"/>
      <c r="D10" s="32"/>
    </row>
    <row r="11" spans="1:18" ht="15" customHeight="1" thickBot="1" x14ac:dyDescent="0.35"/>
    <row r="12" spans="1:18" s="73" customFormat="1" ht="41.25" customHeight="1" thickBot="1" x14ac:dyDescent="0.3">
      <c r="A12" s="173" t="s">
        <v>25</v>
      </c>
      <c r="B12" s="174" t="s">
        <v>12</v>
      </c>
      <c r="C12" s="175" t="s">
        <v>13</v>
      </c>
      <c r="D12" s="174" t="s">
        <v>14</v>
      </c>
      <c r="E12" s="174" t="s">
        <v>15</v>
      </c>
      <c r="F12" s="176" t="s">
        <v>116</v>
      </c>
      <c r="G12" s="174" t="s">
        <v>16</v>
      </c>
      <c r="H12" s="174" t="s">
        <v>17</v>
      </c>
      <c r="I12" s="176" t="s">
        <v>18</v>
      </c>
      <c r="J12" s="174" t="s">
        <v>19</v>
      </c>
      <c r="K12" s="174" t="s">
        <v>407</v>
      </c>
      <c r="L12" s="174" t="s">
        <v>21</v>
      </c>
      <c r="M12" s="174" t="s">
        <v>438</v>
      </c>
      <c r="N12" s="174" t="s">
        <v>22</v>
      </c>
      <c r="O12" s="174" t="s">
        <v>23</v>
      </c>
      <c r="P12" s="177" t="s">
        <v>24</v>
      </c>
    </row>
    <row r="13" spans="1:18" ht="17.25" customHeight="1" thickBot="1" x14ac:dyDescent="0.3">
      <c r="A13" s="150" t="s">
        <v>100</v>
      </c>
      <c r="B13" s="120">
        <f>+'2.2.3.4.2'!G14</f>
        <v>0</v>
      </c>
      <c r="C13" s="121">
        <f>+'2.2.3.4.2'!N14</f>
        <v>549022.93999999994</v>
      </c>
      <c r="D13" s="122">
        <f>+'2.2.3.4.2'!S14</f>
        <v>528226.62</v>
      </c>
      <c r="E13" s="122">
        <f>+'2.2.3.4.2'!V14</f>
        <v>0</v>
      </c>
      <c r="F13" s="122">
        <f>+'2.2.3.4.2'!AI14</f>
        <v>895134.1</v>
      </c>
      <c r="G13" s="122">
        <f>+'2.2.3.4.2'!AK14</f>
        <v>0</v>
      </c>
      <c r="H13" s="122">
        <f>+'2.2.3.4.2'!AV14</f>
        <v>0</v>
      </c>
      <c r="I13" s="122">
        <f>+'2.2.3.4.2'!BD14</f>
        <v>0</v>
      </c>
      <c r="J13" s="122">
        <f>+'2.2.3.4.2'!BT14</f>
        <v>1126053.28</v>
      </c>
      <c r="K13" s="122">
        <f>+'2.2.3.4.2'!CA14</f>
        <v>0</v>
      </c>
      <c r="L13" s="122">
        <f>+'2.2.3.4.2'!CF14</f>
        <v>0</v>
      </c>
      <c r="M13" s="122">
        <f>+'2.2.3.4.2'!CN14</f>
        <v>0</v>
      </c>
      <c r="N13" s="122">
        <f>+'2.2.3.4.2'!CR14</f>
        <v>0</v>
      </c>
      <c r="O13" s="122">
        <f>+'2.2.3.4.2'!CT14</f>
        <v>507126.02</v>
      </c>
      <c r="P13" s="77">
        <f>SUM(B13:O13)</f>
        <v>3605562.9600000004</v>
      </c>
      <c r="Q13" s="72"/>
      <c r="R13" s="72"/>
    </row>
    <row r="14" spans="1:18" ht="17.25" customHeight="1" thickBot="1" x14ac:dyDescent="0.3">
      <c r="A14" s="150" t="s">
        <v>113</v>
      </c>
      <c r="B14" s="120">
        <f>+'2.2.3.4.2'!G15</f>
        <v>0</v>
      </c>
      <c r="C14" s="121">
        <f>+'2.2.3.4.2'!N15</f>
        <v>490222</v>
      </c>
      <c r="D14" s="122">
        <f>+'2.2.3.4.2'!S15</f>
        <v>424829</v>
      </c>
      <c r="E14" s="122">
        <f>+'2.2.3.4.2'!V15</f>
        <v>0</v>
      </c>
      <c r="F14" s="122">
        <f>+'2.2.3.4.2'!AI15</f>
        <v>652553</v>
      </c>
      <c r="G14" s="122">
        <f>+'2.2.3.4.2'!AK15</f>
        <v>0</v>
      </c>
      <c r="H14" s="122">
        <f>+'2.2.3.4.2'!AV15</f>
        <v>0</v>
      </c>
      <c r="I14" s="122">
        <f>+'2.2.3.4.2'!BD15</f>
        <v>0</v>
      </c>
      <c r="J14" s="122">
        <f>+'2.2.3.4.2'!BT15</f>
        <v>1202851</v>
      </c>
      <c r="K14" s="122">
        <f>+'2.2.3.4.2'!CA15</f>
        <v>0</v>
      </c>
      <c r="L14" s="122">
        <f>+'2.2.3.4.2'!CF15</f>
        <v>0</v>
      </c>
      <c r="M14" s="122">
        <f>+'2.2.3.4.2'!CN15</f>
        <v>0</v>
      </c>
      <c r="N14" s="122">
        <f>+'2.2.3.4.2'!CR15</f>
        <v>0</v>
      </c>
      <c r="O14" s="122">
        <f>+'2.2.3.4.2'!CT15</f>
        <v>517060</v>
      </c>
      <c r="P14" s="77">
        <f t="shared" ref="P14:P31" si="0">SUM(B14:O14)</f>
        <v>3287515</v>
      </c>
      <c r="Q14" s="72"/>
      <c r="R14" s="72"/>
    </row>
    <row r="15" spans="1:18" ht="17.25" customHeight="1" thickBot="1" x14ac:dyDescent="0.3">
      <c r="A15" s="150" t="s">
        <v>114</v>
      </c>
      <c r="B15" s="120">
        <f>+'2.2.3.4.2'!G16</f>
        <v>0</v>
      </c>
      <c r="C15" s="121">
        <f>+'2.2.3.4.2'!N16</f>
        <v>465146</v>
      </c>
      <c r="D15" s="122">
        <f>+'2.2.3.4.2'!S16</f>
        <v>347205</v>
      </c>
      <c r="E15" s="122">
        <f>+'2.2.3.4.2'!V16</f>
        <v>0</v>
      </c>
      <c r="F15" s="122">
        <f>+'2.2.3.4.2'!AI16</f>
        <v>670182</v>
      </c>
      <c r="G15" s="122">
        <f>+'2.2.3.4.2'!AK16</f>
        <v>0</v>
      </c>
      <c r="H15" s="122">
        <f>+'2.2.3.4.2'!AV16</f>
        <v>0</v>
      </c>
      <c r="I15" s="122">
        <f>+'2.2.3.4.2'!BD16</f>
        <v>0</v>
      </c>
      <c r="J15" s="122">
        <f>+'2.2.3.4.2'!BT16</f>
        <v>1081181</v>
      </c>
      <c r="K15" s="122">
        <f>+'2.2.3.4.2'!CA16</f>
        <v>0</v>
      </c>
      <c r="L15" s="122">
        <f>+'2.2.3.4.2'!CF16</f>
        <v>0</v>
      </c>
      <c r="M15" s="122">
        <f>+'2.2.3.4.2'!CN16</f>
        <v>0</v>
      </c>
      <c r="N15" s="122">
        <f>+'2.2.3.4.2'!CR16</f>
        <v>0</v>
      </c>
      <c r="O15" s="122">
        <f>+'2.2.3.4.2'!CT16</f>
        <v>584309</v>
      </c>
      <c r="P15" s="77">
        <f t="shared" si="0"/>
        <v>3148023</v>
      </c>
      <c r="Q15" s="72"/>
      <c r="R15" s="72"/>
    </row>
    <row r="16" spans="1:18" ht="17.25" customHeight="1" thickBot="1" x14ac:dyDescent="0.3">
      <c r="A16" s="150" t="s">
        <v>175</v>
      </c>
      <c r="B16" s="120">
        <f>+'2.2.3.4.2'!G17</f>
        <v>0</v>
      </c>
      <c r="C16" s="121">
        <f>+'2.2.3.4.2'!N17</f>
        <v>458661</v>
      </c>
      <c r="D16" s="122">
        <f>+'2.2.3.4.2'!S17</f>
        <v>338599</v>
      </c>
      <c r="E16" s="122">
        <f>+'2.2.3.4.2'!V17</f>
        <v>166066</v>
      </c>
      <c r="F16" s="122">
        <f>+'2.2.3.4.2'!AI17</f>
        <v>903255</v>
      </c>
      <c r="G16" s="122">
        <f>+'2.2.3.4.2'!AK17</f>
        <v>0</v>
      </c>
      <c r="H16" s="122">
        <f>+'2.2.3.4.2'!AV17</f>
        <v>145703</v>
      </c>
      <c r="I16" s="122">
        <f>+'2.2.3.4.2'!BD17</f>
        <v>0</v>
      </c>
      <c r="J16" s="122">
        <f>+'2.2.3.4.2'!BT17</f>
        <v>435318</v>
      </c>
      <c r="K16" s="122">
        <f>+'2.2.3.4.2'!CA17</f>
        <v>0</v>
      </c>
      <c r="L16" s="122">
        <f>+'2.2.3.4.2'!CF17</f>
        <v>0</v>
      </c>
      <c r="M16" s="122">
        <f>+'2.2.3.4.2'!CN17</f>
        <v>0</v>
      </c>
      <c r="N16" s="122">
        <f>+'2.2.3.4.2'!CR17</f>
        <v>0</v>
      </c>
      <c r="O16" s="122">
        <f>+'2.2.3.4.2'!CT17</f>
        <v>480569</v>
      </c>
      <c r="P16" s="77">
        <f t="shared" si="0"/>
        <v>2928171</v>
      </c>
      <c r="Q16" s="72"/>
      <c r="R16" s="72"/>
    </row>
    <row r="17" spans="1:18" ht="17.25" customHeight="1" thickBot="1" x14ac:dyDescent="0.3">
      <c r="A17" s="150" t="s">
        <v>176</v>
      </c>
      <c r="B17" s="120">
        <f>+'2.2.3.4.2'!G18</f>
        <v>0</v>
      </c>
      <c r="C17" s="121">
        <f>+'2.2.3.4.2'!N18</f>
        <v>454058</v>
      </c>
      <c r="D17" s="122">
        <f>+'2.2.3.4.2'!S18</f>
        <v>284177</v>
      </c>
      <c r="E17" s="122">
        <f>+'2.2.3.4.2'!V18</f>
        <v>127178</v>
      </c>
      <c r="F17" s="122">
        <f>+'2.2.3.4.2'!AI18</f>
        <v>936713</v>
      </c>
      <c r="G17" s="122">
        <f>+'2.2.3.4.2'!AK18</f>
        <v>0</v>
      </c>
      <c r="H17" s="122">
        <f>+'2.2.3.4.2'!AV18</f>
        <v>435317</v>
      </c>
      <c r="I17" s="122">
        <f>+'2.2.3.4.2'!BD18</f>
        <v>0</v>
      </c>
      <c r="J17" s="122">
        <f>+'2.2.3.4.2'!BT18</f>
        <v>555567</v>
      </c>
      <c r="K17" s="122">
        <f>+'2.2.3.4.2'!CA18</f>
        <v>0</v>
      </c>
      <c r="L17" s="122">
        <f>+'2.2.3.4.2'!CF18</f>
        <v>0</v>
      </c>
      <c r="M17" s="122">
        <f>+'2.2.3.4.2'!CN18</f>
        <v>0</v>
      </c>
      <c r="N17" s="122">
        <f>+'2.2.3.4.2'!CR18</f>
        <v>0</v>
      </c>
      <c r="O17" s="122">
        <f>+'2.2.3.4.2'!CT18</f>
        <v>61779</v>
      </c>
      <c r="P17" s="77">
        <f t="shared" si="0"/>
        <v>2854789</v>
      </c>
      <c r="Q17" s="72"/>
      <c r="R17" s="72"/>
    </row>
    <row r="18" spans="1:18" ht="17.25" customHeight="1" thickBot="1" x14ac:dyDescent="0.3">
      <c r="A18" s="150" t="s">
        <v>177</v>
      </c>
      <c r="B18" s="120">
        <f>+'2.2.3.4.2'!G19</f>
        <v>0</v>
      </c>
      <c r="C18" s="121">
        <f>+'2.2.3.4.2'!N19</f>
        <v>422145</v>
      </c>
      <c r="D18" s="122">
        <f>+'2.2.3.4.2'!S19</f>
        <v>406100</v>
      </c>
      <c r="E18" s="122">
        <f>+'2.2.3.4.2'!V19</f>
        <v>101573</v>
      </c>
      <c r="F18" s="122">
        <f>+'2.2.3.4.2'!AI19</f>
        <v>990454</v>
      </c>
      <c r="G18" s="122">
        <f>+'2.2.3.4.2'!AK19</f>
        <v>0</v>
      </c>
      <c r="H18" s="122">
        <f>+'2.2.3.4.2'!AV19</f>
        <v>524265</v>
      </c>
      <c r="I18" s="122">
        <f>+'2.2.3.4.2'!BD19</f>
        <v>0</v>
      </c>
      <c r="J18" s="122">
        <f>+'2.2.3.4.2'!BT19</f>
        <v>525127</v>
      </c>
      <c r="K18" s="122">
        <f>+'2.2.3.4.2'!CA19</f>
        <v>0</v>
      </c>
      <c r="L18" s="122">
        <f>+'2.2.3.4.2'!CF19</f>
        <v>0</v>
      </c>
      <c r="M18" s="122">
        <f>+'2.2.3.4.2'!CN19</f>
        <v>0</v>
      </c>
      <c r="N18" s="122">
        <f>+'2.2.3.4.2'!CR19</f>
        <v>0</v>
      </c>
      <c r="O18" s="122">
        <f>+'2.2.3.4.2'!CT19</f>
        <v>60821</v>
      </c>
      <c r="P18" s="77">
        <f t="shared" si="0"/>
        <v>3030485</v>
      </c>
      <c r="Q18" s="72"/>
      <c r="R18" s="72"/>
    </row>
    <row r="19" spans="1:18" ht="17.25" customHeight="1" thickBot="1" x14ac:dyDescent="0.3">
      <c r="A19" s="150" t="s">
        <v>119</v>
      </c>
      <c r="B19" s="120">
        <f>+'2.2.3.4.2'!G20</f>
        <v>0</v>
      </c>
      <c r="C19" s="121">
        <f>+'2.2.3.4.2'!N20</f>
        <v>473641</v>
      </c>
      <c r="D19" s="122">
        <f>+'2.2.3.4.2'!S20</f>
        <v>353396</v>
      </c>
      <c r="E19" s="122">
        <f>+'2.2.3.4.2'!V20</f>
        <v>134551</v>
      </c>
      <c r="F19" s="122">
        <f>+'2.2.3.4.2'!AI20</f>
        <v>999968</v>
      </c>
      <c r="G19" s="122">
        <f>+'2.2.3.4.2'!AK20</f>
        <v>0</v>
      </c>
      <c r="H19" s="122">
        <f>+'2.2.3.4.2'!AV20</f>
        <v>613284</v>
      </c>
      <c r="I19" s="122">
        <f>+'2.2.3.4.2'!BD20</f>
        <v>0</v>
      </c>
      <c r="J19" s="122">
        <f>+'2.2.3.4.2'!BT20</f>
        <v>477837</v>
      </c>
      <c r="K19" s="122">
        <f>+'2.2.3.4.2'!CA20</f>
        <v>0</v>
      </c>
      <c r="L19" s="122">
        <f>+'2.2.3.4.2'!CF20</f>
        <v>0</v>
      </c>
      <c r="M19" s="122">
        <f>+'2.2.3.4.2'!CN20</f>
        <v>0</v>
      </c>
      <c r="N19" s="122">
        <f>+'2.2.3.4.2'!CR20</f>
        <v>0</v>
      </c>
      <c r="O19" s="122">
        <f>+'2.2.3.4.2'!CT20</f>
        <v>144977</v>
      </c>
      <c r="P19" s="77">
        <f t="shared" si="0"/>
        <v>3197654</v>
      </c>
      <c r="Q19" s="72"/>
      <c r="R19" s="72"/>
    </row>
    <row r="20" spans="1:18" ht="17.25" customHeight="1" thickBot="1" x14ac:dyDescent="0.3">
      <c r="A20" s="150" t="s">
        <v>121</v>
      </c>
      <c r="B20" s="120">
        <f>+'2.2.3.4.2'!G21</f>
        <v>0</v>
      </c>
      <c r="C20" s="121">
        <f>+'2.2.3.4.2'!N21</f>
        <v>365054</v>
      </c>
      <c r="D20" s="122">
        <f>+'2.2.3.4.2'!S21</f>
        <v>316415</v>
      </c>
      <c r="E20" s="122">
        <f>+'2.2.3.4.2'!V21</f>
        <v>115474</v>
      </c>
      <c r="F20" s="122">
        <f>+'2.2.3.4.2'!AI21</f>
        <v>999278</v>
      </c>
      <c r="G20" s="122">
        <f>+'2.2.3.4.2'!AK21</f>
        <v>0</v>
      </c>
      <c r="H20" s="122">
        <f>+'2.2.3.4.2'!AV21</f>
        <v>809498</v>
      </c>
      <c r="I20" s="122">
        <f>+'2.2.3.4.2'!BD21</f>
        <v>0</v>
      </c>
      <c r="J20" s="122">
        <f>+'2.2.3.4.2'!BT21</f>
        <v>613361</v>
      </c>
      <c r="K20" s="122">
        <f>+'2.2.3.4.2'!CA21</f>
        <v>0</v>
      </c>
      <c r="L20" s="122">
        <f>+'2.2.3.4.2'!CF21</f>
        <v>0</v>
      </c>
      <c r="M20" s="122">
        <f>+'2.2.3.4.2'!CN21</f>
        <v>0</v>
      </c>
      <c r="N20" s="122">
        <f>+'2.2.3.4.2'!CR21</f>
        <v>0</v>
      </c>
      <c r="O20" s="122">
        <f>+'2.2.3.4.2'!CT21</f>
        <v>189980</v>
      </c>
      <c r="P20" s="77">
        <f t="shared" si="0"/>
        <v>3409060</v>
      </c>
      <c r="Q20" s="72"/>
      <c r="R20" s="72"/>
    </row>
    <row r="21" spans="1:18" ht="17.25" customHeight="1" thickBot="1" x14ac:dyDescent="0.3">
      <c r="A21" s="150" t="s">
        <v>122</v>
      </c>
      <c r="B21" s="120">
        <f>+'2.2.3.4.2'!G22</f>
        <v>0</v>
      </c>
      <c r="C21" s="121">
        <f>+'2.2.3.4.2'!N22</f>
        <v>378915</v>
      </c>
      <c r="D21" s="122">
        <f>+'2.2.3.4.2'!S22</f>
        <v>299513</v>
      </c>
      <c r="E21" s="122">
        <f>+'2.2.3.4.2'!V22</f>
        <v>101542</v>
      </c>
      <c r="F21" s="122">
        <f>+'2.2.3.4.2'!AI22</f>
        <v>1164030</v>
      </c>
      <c r="G21" s="122">
        <f>+'2.2.3.4.2'!AK22</f>
        <v>0</v>
      </c>
      <c r="H21" s="122">
        <f>+'2.2.3.4.2'!AV22</f>
        <v>931626</v>
      </c>
      <c r="I21" s="122">
        <f>+'2.2.3.4.2'!BD22</f>
        <v>0</v>
      </c>
      <c r="J21" s="122">
        <f>+'2.2.3.4.2'!BT22</f>
        <v>541798</v>
      </c>
      <c r="K21" s="122">
        <f>+'2.2.3.4.2'!CA22</f>
        <v>73602</v>
      </c>
      <c r="L21" s="122">
        <f>+'2.2.3.4.2'!CF22</f>
        <v>0</v>
      </c>
      <c r="M21" s="122">
        <f>+'2.2.3.4.2'!CN22</f>
        <v>0</v>
      </c>
      <c r="N21" s="122">
        <f>+'2.2.3.4.2'!CR22</f>
        <v>0</v>
      </c>
      <c r="O21" s="122">
        <f>+'2.2.3.4.2'!CT22</f>
        <v>45533</v>
      </c>
      <c r="P21" s="77">
        <f t="shared" si="0"/>
        <v>3536559</v>
      </c>
      <c r="Q21" s="72"/>
      <c r="R21" s="72"/>
    </row>
    <row r="22" spans="1:18" ht="17.25" customHeight="1" thickBot="1" x14ac:dyDescent="0.3">
      <c r="A22" s="150" t="s">
        <v>123</v>
      </c>
      <c r="B22" s="120">
        <f>+'2.2.3.4.2'!G23</f>
        <v>0</v>
      </c>
      <c r="C22" s="121">
        <f>+'2.2.3.4.2'!N23</f>
        <v>382606</v>
      </c>
      <c r="D22" s="122">
        <f>+'2.2.3.4.2'!S23</f>
        <v>315964</v>
      </c>
      <c r="E22" s="122">
        <f>+'2.2.3.4.2'!V23</f>
        <v>117626</v>
      </c>
      <c r="F22" s="122">
        <f>+'2.2.3.4.2'!AI23</f>
        <v>1575679</v>
      </c>
      <c r="G22" s="122">
        <f>+'2.2.3.4.2'!AK23</f>
        <v>0</v>
      </c>
      <c r="H22" s="122">
        <f>+'2.2.3.4.2'!AV23</f>
        <v>921220</v>
      </c>
      <c r="I22" s="122">
        <f>+'2.2.3.4.2'!BD23</f>
        <v>0</v>
      </c>
      <c r="J22" s="122">
        <f>+'2.2.3.4.2'!BT23</f>
        <v>783246</v>
      </c>
      <c r="K22" s="122">
        <f>+'2.2.3.4.2'!CA23</f>
        <v>61776</v>
      </c>
      <c r="L22" s="122">
        <f>+'2.2.3.4.2'!CF23</f>
        <v>0</v>
      </c>
      <c r="M22" s="122">
        <f>+'2.2.3.4.2'!CN23</f>
        <v>0</v>
      </c>
      <c r="N22" s="122">
        <f>+'2.2.3.4.2'!CR23</f>
        <v>0</v>
      </c>
      <c r="O22" s="122">
        <f>+'2.2.3.4.2'!CT23</f>
        <v>34745</v>
      </c>
      <c r="P22" s="77">
        <f t="shared" si="0"/>
        <v>4192862</v>
      </c>
      <c r="Q22" s="72"/>
      <c r="R22" s="72"/>
    </row>
    <row r="23" spans="1:18" ht="17.25" customHeight="1" thickBot="1" x14ac:dyDescent="0.3">
      <c r="A23" s="150" t="s">
        <v>178</v>
      </c>
      <c r="B23" s="120">
        <f>+'2.2.3.4.2'!G24</f>
        <v>0</v>
      </c>
      <c r="C23" s="121">
        <f>+'2.2.3.4.2'!N24</f>
        <v>348077</v>
      </c>
      <c r="D23" s="122">
        <f>+'2.2.3.4.2'!S24</f>
        <v>307024</v>
      </c>
      <c r="E23" s="122">
        <f>+'2.2.3.4.2'!V24</f>
        <v>100606</v>
      </c>
      <c r="F23" s="122">
        <f>+'2.2.3.4.2'!AI24</f>
        <v>1665460</v>
      </c>
      <c r="G23" s="122">
        <f>+'2.2.3.4.2'!AK24</f>
        <v>0</v>
      </c>
      <c r="H23" s="122">
        <f>+'2.2.3.4.2'!AV24</f>
        <v>939663</v>
      </c>
      <c r="I23" s="122">
        <f>+'2.2.3.4.2'!BD24</f>
        <v>0</v>
      </c>
      <c r="J23" s="122">
        <f>+'2.2.3.4.2'!BT24</f>
        <v>936366</v>
      </c>
      <c r="K23" s="122">
        <f>+'2.2.3.4.2'!CA24</f>
        <v>31888</v>
      </c>
      <c r="L23" s="122">
        <f>+'2.2.3.4.2'!CF24</f>
        <v>0</v>
      </c>
      <c r="M23" s="122">
        <f>+'2.2.3.4.2'!CN24</f>
        <v>0</v>
      </c>
      <c r="N23" s="122">
        <f>+'2.2.3.4.2'!CR24</f>
        <v>0</v>
      </c>
      <c r="O23" s="122">
        <f>+'2.2.3.4.2'!CT24</f>
        <v>35231</v>
      </c>
      <c r="P23" s="77">
        <f t="shared" si="0"/>
        <v>4364315</v>
      </c>
      <c r="Q23" s="72"/>
      <c r="R23" s="72"/>
    </row>
    <row r="24" spans="1:18" ht="17.25" customHeight="1" thickBot="1" x14ac:dyDescent="0.3">
      <c r="A24" s="150" t="s">
        <v>180</v>
      </c>
      <c r="B24" s="120">
        <f>+'2.2.3.4.2'!G25</f>
        <v>0</v>
      </c>
      <c r="C24" s="121">
        <f>+'2.2.3.4.2'!N25</f>
        <v>384133</v>
      </c>
      <c r="D24" s="122">
        <f>+'2.2.3.4.2'!S25</f>
        <v>205295</v>
      </c>
      <c r="E24" s="122">
        <f>+'2.2.3.4.2'!V25</f>
        <v>74895</v>
      </c>
      <c r="F24" s="122">
        <f>+'2.2.3.4.2'!AI25</f>
        <v>1714264</v>
      </c>
      <c r="G24" s="122">
        <f>+'2.2.3.4.2'!AK25</f>
        <v>0</v>
      </c>
      <c r="H24" s="122">
        <f>+'2.2.3.4.2'!AV25</f>
        <v>875911</v>
      </c>
      <c r="I24" s="122">
        <f>+'2.2.3.4.2'!BD25</f>
        <v>0</v>
      </c>
      <c r="J24" s="122">
        <f>+'2.2.3.4.2'!BT25</f>
        <v>565215</v>
      </c>
      <c r="K24" s="122">
        <f>+'2.2.3.4.2'!CA25</f>
        <v>24752</v>
      </c>
      <c r="L24" s="122">
        <f>+'2.2.3.4.2'!CF25</f>
        <v>0</v>
      </c>
      <c r="M24" s="122">
        <f>+'2.2.3.4.2'!CN25</f>
        <v>0</v>
      </c>
      <c r="N24" s="122">
        <f>+'2.2.3.4.2'!CR25</f>
        <v>0</v>
      </c>
      <c r="O24" s="122">
        <f>+'2.2.3.4.2'!CT25</f>
        <v>17733</v>
      </c>
      <c r="P24" s="77">
        <f t="shared" si="0"/>
        <v>3862198</v>
      </c>
      <c r="Q24" s="72"/>
      <c r="R24" s="72"/>
    </row>
    <row r="25" spans="1:18" ht="17.25" customHeight="1" thickBot="1" x14ac:dyDescent="0.3">
      <c r="A25" s="150" t="s">
        <v>181</v>
      </c>
      <c r="B25" s="120">
        <f>+'2.2.3.4.2'!G26</f>
        <v>0</v>
      </c>
      <c r="C25" s="121">
        <f>+'2.2.3.4.2'!N26</f>
        <v>284909</v>
      </c>
      <c r="D25" s="122">
        <f>+'2.2.3.4.2'!S26</f>
        <v>228501</v>
      </c>
      <c r="E25" s="122">
        <f>+'2.2.3.4.2'!V26</f>
        <v>49167</v>
      </c>
      <c r="F25" s="122">
        <f>+'2.2.3.4.2'!AI26</f>
        <v>1676163</v>
      </c>
      <c r="G25" s="122">
        <f>+'2.2.3.4.2'!AK26</f>
        <v>0</v>
      </c>
      <c r="H25" s="122">
        <f>+'2.2.3.4.2'!AV26</f>
        <v>802249</v>
      </c>
      <c r="I25" s="122">
        <f>+'2.2.3.4.2'!BD26</f>
        <v>0</v>
      </c>
      <c r="J25" s="122">
        <f>+'2.2.3.4.2'!BT26</f>
        <v>457788</v>
      </c>
      <c r="K25" s="122">
        <f>+'2.2.3.4.2'!CA26</f>
        <v>8532</v>
      </c>
      <c r="L25" s="122">
        <f>+'2.2.3.4.2'!CF26</f>
        <v>0</v>
      </c>
      <c r="M25" s="122">
        <f>+'2.2.3.4.2'!CN26</f>
        <v>0</v>
      </c>
      <c r="N25" s="122">
        <f>+'2.2.3.4.2'!CR26</f>
        <v>0</v>
      </c>
      <c r="O25" s="122">
        <f>+'2.2.3.4.2'!CT26</f>
        <v>61</v>
      </c>
      <c r="P25" s="77">
        <f t="shared" si="0"/>
        <v>3507370</v>
      </c>
      <c r="Q25" s="72"/>
      <c r="R25" s="72"/>
    </row>
    <row r="26" spans="1:18" ht="17.25" customHeight="1" thickBot="1" x14ac:dyDescent="0.3">
      <c r="A26" s="150" t="s">
        <v>182</v>
      </c>
      <c r="B26" s="120">
        <f>+'2.2.3.4.2'!G27</f>
        <v>0</v>
      </c>
      <c r="C26" s="121">
        <f>+'2.2.3.4.2'!N27</f>
        <v>211831</v>
      </c>
      <c r="D26" s="122">
        <f>+'2.2.3.4.2'!S27</f>
        <v>180476</v>
      </c>
      <c r="E26" s="122">
        <f>+'2.2.3.4.2'!V27</f>
        <v>63018</v>
      </c>
      <c r="F26" s="122">
        <f>+'2.2.3.4.2'!AI27</f>
        <v>2018486</v>
      </c>
      <c r="G26" s="122">
        <f>+'2.2.3.4.2'!AK27</f>
        <v>0</v>
      </c>
      <c r="H26" s="122">
        <f>+'2.2.3.4.2'!AV27</f>
        <v>957061</v>
      </c>
      <c r="I26" s="122">
        <f>+'2.2.3.4.2'!BD27</f>
        <v>0</v>
      </c>
      <c r="J26" s="122">
        <f>+'2.2.3.4.2'!BT27</f>
        <v>705715</v>
      </c>
      <c r="K26" s="122">
        <f>+'2.2.3.4.2'!CA27</f>
        <v>8243</v>
      </c>
      <c r="L26" s="122">
        <f>+'2.2.3.4.2'!CF27</f>
        <v>0</v>
      </c>
      <c r="M26" s="122">
        <f>+'2.2.3.4.2'!CN27</f>
        <v>0</v>
      </c>
      <c r="N26" s="122">
        <f>+'2.2.3.4.2'!CR27</f>
        <v>0</v>
      </c>
      <c r="O26" s="122">
        <f>+'2.2.3.4.2'!CT27</f>
        <v>4819</v>
      </c>
      <c r="P26" s="77">
        <f t="shared" si="0"/>
        <v>4149649</v>
      </c>
      <c r="Q26" s="72"/>
      <c r="R26" s="72"/>
    </row>
    <row r="27" spans="1:18" ht="17.25" customHeight="1" thickBot="1" x14ac:dyDescent="0.3">
      <c r="A27" s="150" t="s">
        <v>183</v>
      </c>
      <c r="B27" s="120">
        <f>+'2.2.3.4.2'!G28</f>
        <v>0</v>
      </c>
      <c r="C27" s="121">
        <f>+'2.2.3.4.2'!N28</f>
        <v>239265</v>
      </c>
      <c r="D27" s="122">
        <f>+'2.2.3.4.2'!S28</f>
        <v>187511</v>
      </c>
      <c r="E27" s="122">
        <f>+'2.2.3.4.2'!V28</f>
        <v>55423</v>
      </c>
      <c r="F27" s="122">
        <f>+'2.2.3.4.2'!AI28</f>
        <v>2055339</v>
      </c>
      <c r="G27" s="122">
        <f>+'2.2.3.4.2'!AK28</f>
        <v>0</v>
      </c>
      <c r="H27" s="122">
        <f>+'2.2.3.4.2'!AV28</f>
        <v>933364</v>
      </c>
      <c r="I27" s="122">
        <f>+'2.2.3.4.2'!BD28</f>
        <v>0</v>
      </c>
      <c r="J27" s="122">
        <f>+'2.2.3.4.2'!BT28</f>
        <v>781848</v>
      </c>
      <c r="K27" s="122">
        <f>+'2.2.3.4.2'!CA28</f>
        <v>5494</v>
      </c>
      <c r="L27" s="122">
        <f>+'2.2.3.4.2'!CF28</f>
        <v>0</v>
      </c>
      <c r="M27" s="122">
        <f>+'2.2.3.4.2'!CN28</f>
        <v>0</v>
      </c>
      <c r="N27" s="122">
        <f>+'2.2.3.4.2'!CR28</f>
        <v>0</v>
      </c>
      <c r="O27" s="122">
        <f>+'2.2.3.4.2'!CT28</f>
        <v>11036</v>
      </c>
      <c r="P27" s="77">
        <f t="shared" si="0"/>
        <v>4269280</v>
      </c>
      <c r="Q27" s="72"/>
      <c r="R27" s="72"/>
    </row>
    <row r="28" spans="1:18" ht="17.25" customHeight="1" thickBot="1" x14ac:dyDescent="0.3">
      <c r="A28" s="150" t="s">
        <v>184</v>
      </c>
      <c r="B28" s="120">
        <f>+'2.2.3.4.2'!G29</f>
        <v>0</v>
      </c>
      <c r="C28" s="121">
        <f>+'2.2.3.4.2'!N29</f>
        <v>259138</v>
      </c>
      <c r="D28" s="122">
        <f>+'2.2.3.4.2'!S29</f>
        <v>175129</v>
      </c>
      <c r="E28" s="122">
        <f>+'2.2.3.4.2'!V29</f>
        <v>51443</v>
      </c>
      <c r="F28" s="122">
        <f>+'2.2.3.4.2'!AI29</f>
        <v>1820676</v>
      </c>
      <c r="G28" s="122">
        <f>+'2.2.3.4.2'!AK29</f>
        <v>0</v>
      </c>
      <c r="H28" s="122">
        <f>+'2.2.3.4.2'!AV29</f>
        <v>878712</v>
      </c>
      <c r="I28" s="122">
        <f>+'2.2.3.4.2'!BD29</f>
        <v>0</v>
      </c>
      <c r="J28" s="122">
        <f>+'2.2.3.4.2'!BT29</f>
        <v>436571</v>
      </c>
      <c r="K28" s="122">
        <f>+'2.2.3.4.2'!CA29</f>
        <v>2729</v>
      </c>
      <c r="L28" s="122">
        <f>+'2.2.3.4.2'!CF29</f>
        <v>0</v>
      </c>
      <c r="M28" s="122">
        <f>+'2.2.3.4.2'!CN29</f>
        <v>0</v>
      </c>
      <c r="N28" s="122">
        <f>+'2.2.3.4.2'!CR29</f>
        <v>0</v>
      </c>
      <c r="O28" s="122">
        <f>+'2.2.3.4.2'!CT29</f>
        <v>45166</v>
      </c>
      <c r="P28" s="77">
        <f t="shared" si="0"/>
        <v>3669564</v>
      </c>
      <c r="Q28" s="72"/>
      <c r="R28" s="72"/>
    </row>
    <row r="29" spans="1:18" ht="17.25" customHeight="1" thickBot="1" x14ac:dyDescent="0.3">
      <c r="A29" s="150" t="s">
        <v>185</v>
      </c>
      <c r="B29" s="120">
        <f>+'2.2.3.4.2'!G30</f>
        <v>0</v>
      </c>
      <c r="C29" s="121">
        <f>+'2.2.3.4.2'!N30</f>
        <v>241543</v>
      </c>
      <c r="D29" s="122">
        <f>+'2.2.3.4.2'!S30</f>
        <v>186179</v>
      </c>
      <c r="E29" s="122">
        <f>+'2.2.3.4.2'!V30</f>
        <v>49518</v>
      </c>
      <c r="F29" s="122">
        <f>+'2.2.3.4.2'!AI30</f>
        <v>1407136</v>
      </c>
      <c r="G29" s="122">
        <f>+'2.2.3.4.2'!AK30</f>
        <v>0</v>
      </c>
      <c r="H29" s="122">
        <f>+'2.2.3.4.2'!AV30</f>
        <v>679908</v>
      </c>
      <c r="I29" s="122">
        <f>+'2.2.3.4.2'!BD30</f>
        <v>0</v>
      </c>
      <c r="J29" s="122">
        <f>+'2.2.3.4.2'!BT30</f>
        <v>380686</v>
      </c>
      <c r="K29" s="122">
        <f>+'2.2.3.4.2'!CA30</f>
        <v>0</v>
      </c>
      <c r="L29" s="122">
        <f>+'2.2.3.4.2'!CF30</f>
        <v>0</v>
      </c>
      <c r="M29" s="122">
        <f>+'2.2.3.4.2'!CN30</f>
        <v>0</v>
      </c>
      <c r="N29" s="122">
        <f>+'2.2.3.4.2'!CR30</f>
        <v>0</v>
      </c>
      <c r="O29" s="122">
        <f>+'2.2.3.4.2'!CT30</f>
        <v>3965</v>
      </c>
      <c r="P29" s="77">
        <f t="shared" si="0"/>
        <v>2948935</v>
      </c>
      <c r="Q29" s="72"/>
      <c r="R29" s="72"/>
    </row>
    <row r="30" spans="1:18" ht="17.25" customHeight="1" thickBot="1" x14ac:dyDescent="0.3">
      <c r="A30" s="150" t="s">
        <v>186</v>
      </c>
      <c r="B30" s="120">
        <f>+'2.2.3.4.2'!G31</f>
        <v>0</v>
      </c>
      <c r="C30" s="121">
        <f>+'2.2.3.4.2'!N31</f>
        <v>141682</v>
      </c>
      <c r="D30" s="122">
        <f>+'2.2.3.4.2'!S31</f>
        <v>156864</v>
      </c>
      <c r="E30" s="122">
        <f>+'2.2.3.4.2'!V31</f>
        <v>31521</v>
      </c>
      <c r="F30" s="122">
        <f>+'2.2.3.4.2'!AI31</f>
        <v>804272</v>
      </c>
      <c r="G30" s="122">
        <f>+'2.2.3.4.2'!AK31</f>
        <v>0</v>
      </c>
      <c r="H30" s="122">
        <f>+'2.2.3.4.2'!AV31</f>
        <v>531205</v>
      </c>
      <c r="I30" s="122">
        <f>+'2.2.3.4.2'!BD31</f>
        <v>0</v>
      </c>
      <c r="J30" s="122">
        <f>+'2.2.3.4.2'!BT31</f>
        <v>239167</v>
      </c>
      <c r="K30" s="122">
        <f>+'2.2.3.4.2'!CA31</f>
        <v>0</v>
      </c>
      <c r="L30" s="122">
        <f>+'2.2.3.4.2'!CF31</f>
        <v>0</v>
      </c>
      <c r="M30" s="122">
        <f>+'2.2.3.4.2'!CN31</f>
        <v>0</v>
      </c>
      <c r="N30" s="122">
        <f>+'2.2.3.4.2'!CR31</f>
        <v>0</v>
      </c>
      <c r="O30" s="122">
        <f>+'2.2.3.4.2'!CT31</f>
        <v>5492</v>
      </c>
      <c r="P30" s="77">
        <f t="shared" si="0"/>
        <v>1910203</v>
      </c>
      <c r="Q30" s="72"/>
      <c r="R30" s="72"/>
    </row>
    <row r="31" spans="1:18" ht="17.25" customHeight="1" thickBot="1" x14ac:dyDescent="0.3">
      <c r="A31" s="116">
        <v>2015</v>
      </c>
      <c r="B31" s="120">
        <f>+'2.2.3.4.2'!G32</f>
        <v>0</v>
      </c>
      <c r="C31" s="121">
        <f>+'2.2.3.4.2'!N32</f>
        <v>11119</v>
      </c>
      <c r="D31" s="122">
        <f>+'2.2.3.4.2'!S32</f>
        <v>153399</v>
      </c>
      <c r="E31" s="122">
        <f>+'2.2.3.4.2'!V32</f>
        <v>26498</v>
      </c>
      <c r="F31" s="122">
        <f>+'2.2.3.4.2'!AI32</f>
        <v>552946</v>
      </c>
      <c r="G31" s="122">
        <f>+'2.2.3.4.2'!AK32</f>
        <v>0</v>
      </c>
      <c r="H31" s="122">
        <f>+'2.2.3.4.2'!AV32</f>
        <v>334821</v>
      </c>
      <c r="I31" s="122">
        <f>+'2.2.3.4.2'!BD32</f>
        <v>0</v>
      </c>
      <c r="J31" s="122">
        <f>+'2.2.3.4.2'!BT32</f>
        <v>210989</v>
      </c>
      <c r="K31" s="122">
        <f>+'2.2.3.4.2'!CA32</f>
        <v>25987</v>
      </c>
      <c r="L31" s="122">
        <f>+'2.2.3.4.2'!CF32</f>
        <v>0</v>
      </c>
      <c r="M31" s="122">
        <f>+'2.2.3.4.2'!CN32</f>
        <v>171134</v>
      </c>
      <c r="N31" s="122">
        <f>+'2.2.3.4.2'!CR32</f>
        <v>95</v>
      </c>
      <c r="O31" s="122">
        <f>+'2.2.3.4.2'!CT32</f>
        <v>71262</v>
      </c>
      <c r="P31" s="77">
        <f t="shared" si="0"/>
        <v>1558250</v>
      </c>
      <c r="Q31" s="72"/>
      <c r="R31" s="72"/>
    </row>
    <row r="32" spans="1:18" ht="17.25" customHeight="1" thickBot="1" x14ac:dyDescent="0.3">
      <c r="A32" s="116">
        <v>2016</v>
      </c>
      <c r="B32" s="120">
        <f>+'2.2.3.4.2'!G33</f>
        <v>0</v>
      </c>
      <c r="C32" s="121">
        <f>+'2.2.3.4.2'!N33</f>
        <v>3898</v>
      </c>
      <c r="D32" s="122">
        <f>+'2.2.3.4.2'!S33</f>
        <v>179864</v>
      </c>
      <c r="E32" s="122">
        <f>+'2.2.3.4.2'!V33</f>
        <v>0</v>
      </c>
      <c r="F32" s="122">
        <f>+'2.2.3.4.2'!AI33</f>
        <v>557506</v>
      </c>
      <c r="G32" s="122">
        <f>+'2.2.3.4.2'!AK33</f>
        <v>0</v>
      </c>
      <c r="H32" s="122">
        <f>+'2.2.3.4.2'!AV33</f>
        <v>267456</v>
      </c>
      <c r="I32" s="122">
        <f>+'2.2.3.4.2'!BD33</f>
        <v>0</v>
      </c>
      <c r="J32" s="122">
        <f>+'2.2.3.4.2'!BT33</f>
        <v>164018</v>
      </c>
      <c r="K32" s="122">
        <f>+'2.2.3.4.2'!CA33</f>
        <v>59225</v>
      </c>
      <c r="L32" s="122">
        <f>+'2.2.3.4.2'!CF33</f>
        <v>0</v>
      </c>
      <c r="M32" s="122">
        <f>+'2.2.3.4.2'!CN33</f>
        <v>183613</v>
      </c>
      <c r="N32" s="122">
        <f>+'2.2.3.4.2'!CR33</f>
        <v>0</v>
      </c>
      <c r="O32" s="122">
        <f>+'2.2.3.4.2'!CT33</f>
        <v>9236</v>
      </c>
      <c r="P32" s="77">
        <f>SUM(B32:O32)</f>
        <v>1424816</v>
      </c>
      <c r="Q32" s="72"/>
      <c r="R32" s="72"/>
    </row>
    <row r="33" spans="1:18" ht="17.25" customHeight="1" thickBot="1" x14ac:dyDescent="0.3">
      <c r="A33" s="116">
        <v>2017</v>
      </c>
      <c r="B33" s="120">
        <f>+'2.2.3.4.2'!G34</f>
        <v>0</v>
      </c>
      <c r="C33" s="121">
        <f>+'2.2.3.4.2'!N34</f>
        <v>22402</v>
      </c>
      <c r="D33" s="122">
        <f>+'2.2.3.4.2'!S34</f>
        <v>157472</v>
      </c>
      <c r="E33" s="122">
        <f>+'2.2.3.4.2'!V34</f>
        <v>4378</v>
      </c>
      <c r="F33" s="122">
        <f>+'2.2.3.4.2'!AI34</f>
        <v>597144</v>
      </c>
      <c r="G33" s="122">
        <f>+'2.2.3.4.2'!AK34</f>
        <v>0</v>
      </c>
      <c r="H33" s="122">
        <f>+'2.2.3.4.2'!AV34</f>
        <v>369360</v>
      </c>
      <c r="I33" s="122">
        <f>+'2.2.3.4.2'!BD34</f>
        <v>0</v>
      </c>
      <c r="J33" s="122">
        <f>+'2.2.3.4.2'!BT34</f>
        <v>176043</v>
      </c>
      <c r="K33" s="122">
        <f>+'2.2.3.4.2'!CA34</f>
        <v>39875</v>
      </c>
      <c r="L33" s="122">
        <f>+'2.2.3.4.2'!CF34</f>
        <v>0</v>
      </c>
      <c r="M33" s="122">
        <f>+'2.2.3.4.2'!CN34</f>
        <v>191289</v>
      </c>
      <c r="N33" s="122">
        <f>+'2.2.3.4.2'!CR34</f>
        <v>0</v>
      </c>
      <c r="O33" s="122">
        <f>+'2.2.3.4.2'!CT34</f>
        <v>6539</v>
      </c>
      <c r="P33" s="77">
        <f>SUM(B33:O33)</f>
        <v>1564502</v>
      </c>
      <c r="Q33" s="212"/>
      <c r="R33" s="72"/>
    </row>
    <row r="34" spans="1:18" ht="17.25" customHeight="1" thickBot="1" x14ac:dyDescent="0.3">
      <c r="A34" s="116" t="s">
        <v>449</v>
      </c>
      <c r="B34" s="120">
        <f>+'2.2.3.4.2'!G35</f>
        <v>0</v>
      </c>
      <c r="C34" s="121">
        <f>+'2.2.3.4.2'!N35</f>
        <v>0</v>
      </c>
      <c r="D34" s="122">
        <f>+'2.2.3.4.2'!S35</f>
        <v>129342</v>
      </c>
      <c r="E34" s="122">
        <f>+'2.2.3.4.2'!V35</f>
        <v>5389</v>
      </c>
      <c r="F34" s="122">
        <f>+'2.2.3.4.2'!AI35</f>
        <v>673653</v>
      </c>
      <c r="G34" s="122">
        <f>+'2.2.3.4.2'!AK35</f>
        <v>0</v>
      </c>
      <c r="H34" s="122">
        <f>+'2.2.3.4.2'!AV35</f>
        <v>328777</v>
      </c>
      <c r="I34" s="122">
        <f>+'2.2.3.4.2'!BD35</f>
        <v>0</v>
      </c>
      <c r="J34" s="122">
        <f>+'2.2.3.4.2'!BT35</f>
        <v>205668</v>
      </c>
      <c r="K34" s="122">
        <f>+'2.2.3.4.2'!CA35</f>
        <v>33336</v>
      </c>
      <c r="L34" s="122">
        <f>+'2.2.3.4.2'!CF35</f>
        <v>0</v>
      </c>
      <c r="M34" s="122">
        <f>+'2.2.3.4.2'!CN35</f>
        <v>7013</v>
      </c>
      <c r="N34" s="122">
        <f>+'2.2.3.4.2'!CR35</f>
        <v>0</v>
      </c>
      <c r="O34" s="122">
        <f>+'2.2.3.4.2'!CT35</f>
        <v>20010</v>
      </c>
      <c r="P34" s="77">
        <f>SUM(B34:O34)</f>
        <v>1403188</v>
      </c>
      <c r="Q34" s="212"/>
      <c r="R34" s="202"/>
    </row>
    <row r="35" spans="1:18" ht="17.25" customHeight="1" x14ac:dyDescent="0.25">
      <c r="A35" s="259"/>
      <c r="B35" s="123"/>
      <c r="C35" s="123"/>
      <c r="D35" s="123"/>
      <c r="E35" s="123"/>
      <c r="F35" s="123"/>
      <c r="G35" s="123"/>
      <c r="H35" s="123"/>
      <c r="I35" s="123"/>
      <c r="J35" s="123"/>
      <c r="K35" s="123"/>
      <c r="L35" s="123"/>
      <c r="M35" s="123"/>
      <c r="N35" s="123"/>
      <c r="O35" s="123"/>
      <c r="P35" s="271"/>
      <c r="Q35" s="212"/>
      <c r="R35" s="202"/>
    </row>
    <row r="36" spans="1:18" x14ac:dyDescent="0.3">
      <c r="A36" s="163" t="s">
        <v>229</v>
      </c>
    </row>
    <row r="37" spans="1:18" ht="15" x14ac:dyDescent="0.25">
      <c r="A37" s="163" t="s">
        <v>220</v>
      </c>
      <c r="P37" s="30"/>
    </row>
    <row r="38" spans="1:18" ht="15.75" x14ac:dyDescent="0.25">
      <c r="A38" s="163" t="s">
        <v>378</v>
      </c>
      <c r="P38" s="30"/>
    </row>
    <row r="39" spans="1:18" ht="15.75" x14ac:dyDescent="0.25">
      <c r="A39" s="163" t="s">
        <v>379</v>
      </c>
      <c r="P39" s="30"/>
    </row>
    <row r="40" spans="1:18" ht="15.75" x14ac:dyDescent="0.25">
      <c r="A40" s="163" t="s">
        <v>380</v>
      </c>
      <c r="P40" s="30"/>
    </row>
    <row r="41" spans="1:18" ht="15.75" x14ac:dyDescent="0.25">
      <c r="A41" s="163" t="s">
        <v>381</v>
      </c>
      <c r="P41" s="30"/>
    </row>
    <row r="42" spans="1:18" ht="15" x14ac:dyDescent="0.25">
      <c r="A42" s="189"/>
      <c r="P42" s="30"/>
    </row>
    <row r="43" spans="1:18" ht="15" x14ac:dyDescent="0.25">
      <c r="A43" s="189"/>
      <c r="P43" s="30"/>
    </row>
    <row r="44" spans="1:18" ht="15" x14ac:dyDescent="0.25">
      <c r="A44" s="140" t="s">
        <v>363</v>
      </c>
      <c r="P44" s="30"/>
    </row>
    <row r="45" spans="1:18" ht="15" x14ac:dyDescent="0.25">
      <c r="A45" s="189"/>
      <c r="P45" s="30"/>
    </row>
    <row r="46" spans="1:18" ht="17.25" x14ac:dyDescent="0.25">
      <c r="A46" s="60"/>
      <c r="P46" s="30"/>
    </row>
  </sheetData>
  <hyperlinks>
    <hyperlink ref="A44" location="Índice!A1" display="Volver al índice"/>
  </hyperlink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83"/>
  <sheetViews>
    <sheetView zoomScale="80" zoomScaleNormal="80" workbookViewId="0"/>
  </sheetViews>
  <sheetFormatPr baseColWidth="10" defaultColWidth="11.42578125" defaultRowHeight="15" x14ac:dyDescent="0.25"/>
  <cols>
    <col min="1" max="1" width="22.140625" style="30" customWidth="1"/>
    <col min="2" max="2" width="20.7109375" style="30" customWidth="1"/>
    <col min="3" max="4" width="12" style="30" customWidth="1"/>
    <col min="5" max="7" width="10.7109375" style="30" customWidth="1"/>
    <col min="8" max="8" width="10.85546875" style="30" customWidth="1"/>
    <col min="9" max="14" width="10.7109375" style="30" customWidth="1"/>
    <col min="15" max="15" width="13.7109375" style="30" customWidth="1"/>
    <col min="16" max="19" width="10.7109375" style="30" customWidth="1"/>
    <col min="20" max="20" width="13.7109375" style="30" customWidth="1"/>
    <col min="21" max="22" width="10.7109375" style="30" customWidth="1"/>
    <col min="23" max="23" width="13.7109375" style="30" customWidth="1"/>
    <col min="24" max="35" width="10.7109375" style="30" customWidth="1"/>
    <col min="36" max="36" width="13.7109375" style="30" customWidth="1"/>
    <col min="37" max="37" width="10.7109375" style="30" customWidth="1"/>
    <col min="38" max="38" width="13.7109375" style="30" customWidth="1"/>
    <col min="39" max="48" width="10.7109375" style="30" customWidth="1"/>
    <col min="49" max="49" width="13.7109375" style="30" customWidth="1"/>
    <col min="50" max="50" width="9.85546875" style="30" customWidth="1"/>
    <col min="51" max="56" width="10.7109375" style="30" customWidth="1"/>
    <col min="57" max="57" width="13.7109375" style="30" customWidth="1"/>
    <col min="58" max="72" width="10.7109375" style="30" customWidth="1"/>
    <col min="73" max="73" width="13.7109375" style="30" customWidth="1"/>
    <col min="74" max="79" width="10.7109375" style="30" customWidth="1"/>
    <col min="80" max="80" width="13.7109375" style="30" customWidth="1"/>
    <col min="81" max="84" width="10.7109375" style="30" customWidth="1"/>
    <col min="85" max="85" width="13.7109375" style="30" customWidth="1"/>
    <col min="86" max="92" width="10.7109375" style="30" customWidth="1"/>
    <col min="93" max="93" width="13.7109375" style="30" customWidth="1"/>
    <col min="94" max="96" width="13.140625" style="30" customWidth="1"/>
    <col min="97" max="97" width="13.7109375" style="30" customWidth="1"/>
    <col min="98" max="98" width="13.140625" style="30" customWidth="1"/>
    <col min="99" max="99" width="13.7109375" style="30" customWidth="1"/>
    <col min="100" max="100" width="13.140625" style="30" customWidth="1"/>
    <col min="101" max="16384" width="11.42578125" style="30"/>
  </cols>
  <sheetData>
    <row r="1" spans="1:100" x14ac:dyDescent="0.25">
      <c r="A1" s="16" t="s">
        <v>0</v>
      </c>
      <c r="B1" s="29"/>
    </row>
    <row r="2" spans="1:100" x14ac:dyDescent="0.25">
      <c r="A2" s="16" t="s">
        <v>1</v>
      </c>
      <c r="B2" s="29"/>
    </row>
    <row r="3" spans="1:100" x14ac:dyDescent="0.25">
      <c r="A3" s="16" t="s">
        <v>2</v>
      </c>
      <c r="B3" s="29"/>
    </row>
    <row r="4" spans="1:100" x14ac:dyDescent="0.25">
      <c r="A4" s="16" t="s">
        <v>3</v>
      </c>
      <c r="B4" s="29" t="s">
        <v>4</v>
      </c>
    </row>
    <row r="5" spans="1:100" x14ac:dyDescent="0.25">
      <c r="A5" s="16" t="s">
        <v>5</v>
      </c>
      <c r="B5" s="30" t="str">
        <f>+Índice!A8</f>
        <v>2.2.3.1.1</v>
      </c>
    </row>
    <row r="6" spans="1:100" x14ac:dyDescent="0.25">
      <c r="A6" s="16" t="s">
        <v>6</v>
      </c>
      <c r="B6" s="29" t="str">
        <f>+Índice!B8</f>
        <v>Ferroexpreso Pampeano S.A. Carga transportada por mes, por categoría y por producto. En toneladas</v>
      </c>
    </row>
    <row r="7" spans="1:100" x14ac:dyDescent="0.25">
      <c r="A7" s="16" t="s">
        <v>7</v>
      </c>
      <c r="B7" s="29" t="s">
        <v>8</v>
      </c>
    </row>
    <row r="8" spans="1:100" x14ac:dyDescent="0.25">
      <c r="A8" s="166" t="s">
        <v>9</v>
      </c>
      <c r="B8" s="168" t="s">
        <v>448</v>
      </c>
      <c r="D8" s="31"/>
    </row>
    <row r="9" spans="1:100" x14ac:dyDescent="0.25">
      <c r="A9" s="166" t="s">
        <v>10</v>
      </c>
      <c r="B9" s="168" t="s">
        <v>451</v>
      </c>
      <c r="D9" s="32"/>
    </row>
    <row r="10" spans="1:100" x14ac:dyDescent="0.25">
      <c r="A10" s="166"/>
      <c r="B10" s="167"/>
      <c r="D10" s="32"/>
    </row>
    <row r="11" spans="1:100" ht="15" customHeight="1" thickBot="1" x14ac:dyDescent="0.3"/>
    <row r="12" spans="1:100" ht="21" customHeight="1" x14ac:dyDescent="0.25">
      <c r="A12" s="332" t="s">
        <v>11</v>
      </c>
      <c r="B12" s="333"/>
      <c r="C12" s="334" t="s">
        <v>12</v>
      </c>
      <c r="D12" s="335"/>
      <c r="E12" s="335"/>
      <c r="F12" s="335"/>
      <c r="G12" s="335"/>
      <c r="H12" s="336"/>
      <c r="I12" s="327" t="s">
        <v>13</v>
      </c>
      <c r="J12" s="328"/>
      <c r="K12" s="328"/>
      <c r="L12" s="328"/>
      <c r="M12" s="328"/>
      <c r="N12" s="328"/>
      <c r="O12" s="329"/>
      <c r="P12" s="327" t="s">
        <v>14</v>
      </c>
      <c r="Q12" s="328"/>
      <c r="R12" s="328"/>
      <c r="S12" s="328"/>
      <c r="T12" s="329"/>
      <c r="U12" s="327" t="s">
        <v>15</v>
      </c>
      <c r="V12" s="328"/>
      <c r="W12" s="329"/>
      <c r="X12" s="327" t="s">
        <v>116</v>
      </c>
      <c r="Y12" s="328"/>
      <c r="Z12" s="328"/>
      <c r="AA12" s="328"/>
      <c r="AB12" s="328"/>
      <c r="AC12" s="328"/>
      <c r="AD12" s="328"/>
      <c r="AE12" s="328"/>
      <c r="AF12" s="328"/>
      <c r="AG12" s="328"/>
      <c r="AH12" s="328"/>
      <c r="AI12" s="328"/>
      <c r="AJ12" s="329"/>
      <c r="AK12" s="327" t="s">
        <v>16</v>
      </c>
      <c r="AL12" s="329"/>
      <c r="AM12" s="327" t="s">
        <v>17</v>
      </c>
      <c r="AN12" s="328"/>
      <c r="AO12" s="328"/>
      <c r="AP12" s="328"/>
      <c r="AQ12" s="328"/>
      <c r="AR12" s="328"/>
      <c r="AS12" s="328"/>
      <c r="AT12" s="328"/>
      <c r="AU12" s="328"/>
      <c r="AV12" s="328"/>
      <c r="AW12" s="329"/>
      <c r="AX12" s="327" t="s">
        <v>18</v>
      </c>
      <c r="AY12" s="328"/>
      <c r="AZ12" s="328"/>
      <c r="BA12" s="328"/>
      <c r="BB12" s="328"/>
      <c r="BC12" s="328"/>
      <c r="BD12" s="328"/>
      <c r="BE12" s="329"/>
      <c r="BF12" s="327" t="s">
        <v>19</v>
      </c>
      <c r="BG12" s="328"/>
      <c r="BH12" s="328"/>
      <c r="BI12" s="328"/>
      <c r="BJ12" s="328"/>
      <c r="BK12" s="328"/>
      <c r="BL12" s="328"/>
      <c r="BM12" s="328"/>
      <c r="BN12" s="328"/>
      <c r="BO12" s="328"/>
      <c r="BP12" s="328"/>
      <c r="BQ12" s="328"/>
      <c r="BR12" s="328"/>
      <c r="BS12" s="328"/>
      <c r="BT12" s="328"/>
      <c r="BU12" s="329"/>
      <c r="BV12" s="327" t="s">
        <v>20</v>
      </c>
      <c r="BW12" s="328"/>
      <c r="BX12" s="328"/>
      <c r="BY12" s="328"/>
      <c r="BZ12" s="328"/>
      <c r="CA12" s="328"/>
      <c r="CB12" s="329"/>
      <c r="CC12" s="327" t="s">
        <v>21</v>
      </c>
      <c r="CD12" s="328"/>
      <c r="CE12" s="328"/>
      <c r="CF12" s="328"/>
      <c r="CG12" s="329"/>
      <c r="CH12" s="327" t="s">
        <v>427</v>
      </c>
      <c r="CI12" s="328"/>
      <c r="CJ12" s="328"/>
      <c r="CK12" s="328"/>
      <c r="CL12" s="328"/>
      <c r="CM12" s="328"/>
      <c r="CN12" s="328"/>
      <c r="CO12" s="329"/>
      <c r="CP12" s="327" t="s">
        <v>22</v>
      </c>
      <c r="CQ12" s="328"/>
      <c r="CR12" s="328"/>
      <c r="CS12" s="329"/>
      <c r="CT12" s="327" t="s">
        <v>23</v>
      </c>
      <c r="CU12" s="329"/>
      <c r="CV12" s="330" t="s">
        <v>24</v>
      </c>
    </row>
    <row r="13" spans="1:100" ht="77.25" thickBot="1" x14ac:dyDescent="0.3">
      <c r="A13" s="169" t="s">
        <v>25</v>
      </c>
      <c r="B13" s="82" t="s">
        <v>26</v>
      </c>
      <c r="C13" s="83" t="s">
        <v>27</v>
      </c>
      <c r="D13" s="84" t="s">
        <v>28</v>
      </c>
      <c r="E13" s="85" t="s">
        <v>29</v>
      </c>
      <c r="F13" s="84" t="s">
        <v>30</v>
      </c>
      <c r="G13" s="84" t="s">
        <v>31</v>
      </c>
      <c r="H13" s="98" t="s">
        <v>32</v>
      </c>
      <c r="I13" s="86" t="s">
        <v>33</v>
      </c>
      <c r="J13" s="87" t="s">
        <v>34</v>
      </c>
      <c r="K13" s="87" t="s">
        <v>35</v>
      </c>
      <c r="L13" s="87" t="s">
        <v>36</v>
      </c>
      <c r="M13" s="87" t="s">
        <v>37</v>
      </c>
      <c r="N13" s="87" t="s">
        <v>38</v>
      </c>
      <c r="O13" s="98" t="s">
        <v>32</v>
      </c>
      <c r="P13" s="86" t="s">
        <v>39</v>
      </c>
      <c r="Q13" s="87" t="s">
        <v>40</v>
      </c>
      <c r="R13" s="87" t="s">
        <v>41</v>
      </c>
      <c r="S13" s="87" t="s">
        <v>42</v>
      </c>
      <c r="T13" s="98" t="s">
        <v>32</v>
      </c>
      <c r="U13" s="86" t="s">
        <v>43</v>
      </c>
      <c r="V13" s="87" t="s">
        <v>44</v>
      </c>
      <c r="W13" s="98" t="s">
        <v>32</v>
      </c>
      <c r="X13" s="86" t="s">
        <v>45</v>
      </c>
      <c r="Y13" s="87" t="s">
        <v>46</v>
      </c>
      <c r="Z13" s="87" t="s">
        <v>47</v>
      </c>
      <c r="AA13" s="87" t="s">
        <v>48</v>
      </c>
      <c r="AB13" s="87" t="s">
        <v>49</v>
      </c>
      <c r="AC13" s="87" t="s">
        <v>124</v>
      </c>
      <c r="AD13" s="87" t="s">
        <v>50</v>
      </c>
      <c r="AE13" s="87" t="s">
        <v>51</v>
      </c>
      <c r="AF13" s="87" t="s">
        <v>52</v>
      </c>
      <c r="AG13" s="87" t="s">
        <v>53</v>
      </c>
      <c r="AH13" s="87" t="s">
        <v>54</v>
      </c>
      <c r="AI13" s="87" t="s">
        <v>55</v>
      </c>
      <c r="AJ13" s="98" t="s">
        <v>56</v>
      </c>
      <c r="AK13" s="86" t="s">
        <v>16</v>
      </c>
      <c r="AL13" s="98" t="s">
        <v>56</v>
      </c>
      <c r="AM13" s="86" t="s">
        <v>57</v>
      </c>
      <c r="AN13" s="87" t="s">
        <v>58</v>
      </c>
      <c r="AO13" s="87" t="s">
        <v>59</v>
      </c>
      <c r="AP13" s="87" t="s">
        <v>60</v>
      </c>
      <c r="AQ13" s="88" t="s">
        <v>174</v>
      </c>
      <c r="AR13" s="87" t="s">
        <v>61</v>
      </c>
      <c r="AS13" s="87" t="s">
        <v>62</v>
      </c>
      <c r="AT13" s="87" t="s">
        <v>63</v>
      </c>
      <c r="AU13" s="87" t="s">
        <v>64</v>
      </c>
      <c r="AV13" s="87" t="s">
        <v>65</v>
      </c>
      <c r="AW13" s="98" t="s">
        <v>56</v>
      </c>
      <c r="AX13" s="86" t="s">
        <v>66</v>
      </c>
      <c r="AY13" s="87" t="s">
        <v>67</v>
      </c>
      <c r="AZ13" s="87" t="s">
        <v>68</v>
      </c>
      <c r="BA13" s="87" t="s">
        <v>69</v>
      </c>
      <c r="BB13" s="87" t="s">
        <v>70</v>
      </c>
      <c r="BC13" s="87" t="s">
        <v>71</v>
      </c>
      <c r="BD13" s="87" t="s">
        <v>72</v>
      </c>
      <c r="BE13" s="98" t="s">
        <v>56</v>
      </c>
      <c r="BF13" s="86" t="s">
        <v>73</v>
      </c>
      <c r="BG13" s="87" t="s">
        <v>74</v>
      </c>
      <c r="BH13" s="87" t="s">
        <v>75</v>
      </c>
      <c r="BI13" s="87" t="s">
        <v>76</v>
      </c>
      <c r="BJ13" s="87" t="s">
        <v>77</v>
      </c>
      <c r="BK13" s="87" t="s">
        <v>78</v>
      </c>
      <c r="BL13" s="87" t="s">
        <v>79</v>
      </c>
      <c r="BM13" s="87" t="s">
        <v>80</v>
      </c>
      <c r="BN13" s="87" t="s">
        <v>81</v>
      </c>
      <c r="BO13" s="87" t="s">
        <v>82</v>
      </c>
      <c r="BP13" s="87" t="s">
        <v>83</v>
      </c>
      <c r="BQ13" s="87" t="s">
        <v>84</v>
      </c>
      <c r="BR13" s="87" t="s">
        <v>85</v>
      </c>
      <c r="BS13" s="87" t="s">
        <v>86</v>
      </c>
      <c r="BT13" s="87" t="s">
        <v>87</v>
      </c>
      <c r="BU13" s="98" t="s">
        <v>56</v>
      </c>
      <c r="BV13" s="86" t="s">
        <v>88</v>
      </c>
      <c r="BW13" s="87" t="s">
        <v>89</v>
      </c>
      <c r="BX13" s="87" t="s">
        <v>90</v>
      </c>
      <c r="BY13" s="87" t="s">
        <v>91</v>
      </c>
      <c r="BZ13" s="87" t="s">
        <v>92</v>
      </c>
      <c r="CA13" s="87" t="s">
        <v>31</v>
      </c>
      <c r="CB13" s="98" t="s">
        <v>56</v>
      </c>
      <c r="CC13" s="86" t="s">
        <v>93</v>
      </c>
      <c r="CD13" s="87" t="s">
        <v>94</v>
      </c>
      <c r="CE13" s="87" t="s">
        <v>95</v>
      </c>
      <c r="CF13" s="87" t="s">
        <v>31</v>
      </c>
      <c r="CG13" s="98" t="s">
        <v>56</v>
      </c>
      <c r="CH13" s="86" t="s">
        <v>126</v>
      </c>
      <c r="CI13" s="87" t="s">
        <v>127</v>
      </c>
      <c r="CJ13" s="87" t="s">
        <v>128</v>
      </c>
      <c r="CK13" s="87" t="s">
        <v>129</v>
      </c>
      <c r="CL13" s="87" t="s">
        <v>97</v>
      </c>
      <c r="CM13" s="87" t="s">
        <v>96</v>
      </c>
      <c r="CN13" s="87" t="s">
        <v>31</v>
      </c>
      <c r="CO13" s="98" t="s">
        <v>56</v>
      </c>
      <c r="CP13" s="86" t="s">
        <v>98</v>
      </c>
      <c r="CQ13" s="87" t="s">
        <v>99</v>
      </c>
      <c r="CR13" s="87" t="s">
        <v>31</v>
      </c>
      <c r="CS13" s="98" t="s">
        <v>56</v>
      </c>
      <c r="CT13" s="89" t="s">
        <v>23</v>
      </c>
      <c r="CU13" s="98" t="s">
        <v>56</v>
      </c>
      <c r="CV13" s="331"/>
    </row>
    <row r="14" spans="1:100" s="19" customFormat="1" ht="15.75" customHeight="1" x14ac:dyDescent="0.25">
      <c r="A14" s="318" t="s">
        <v>100</v>
      </c>
      <c r="B14" s="33" t="s">
        <v>101</v>
      </c>
      <c r="C14" s="34"/>
      <c r="D14" s="35"/>
      <c r="E14" s="52"/>
      <c r="F14" s="35"/>
      <c r="G14" s="36"/>
      <c r="H14" s="102">
        <v>0</v>
      </c>
      <c r="I14" s="34"/>
      <c r="J14" s="35"/>
      <c r="K14" s="35"/>
      <c r="L14" s="35"/>
      <c r="M14" s="35"/>
      <c r="N14" s="35"/>
      <c r="O14" s="102">
        <v>2016</v>
      </c>
      <c r="P14" s="21"/>
      <c r="Q14" s="35"/>
      <c r="R14" s="35"/>
      <c r="S14" s="35"/>
      <c r="T14" s="102">
        <f>SUM(P14:S14)</f>
        <v>0</v>
      </c>
      <c r="U14" s="34"/>
      <c r="V14" s="22">
        <v>178</v>
      </c>
      <c r="W14" s="102">
        <f>SUM(U14:V14)</f>
        <v>178</v>
      </c>
      <c r="X14" s="34"/>
      <c r="Y14" s="22">
        <v>0</v>
      </c>
      <c r="Z14" s="22">
        <v>13503</v>
      </c>
      <c r="AA14" s="22">
        <v>1741</v>
      </c>
      <c r="AB14" s="22">
        <v>425</v>
      </c>
      <c r="AC14" s="22">
        <v>1479</v>
      </c>
      <c r="AD14" s="35"/>
      <c r="AE14" s="35"/>
      <c r="AF14" s="22">
        <v>0</v>
      </c>
      <c r="AG14" s="22">
        <v>0</v>
      </c>
      <c r="AH14" s="22">
        <v>294193</v>
      </c>
      <c r="AI14" s="27"/>
      <c r="AJ14" s="102">
        <f>SUM(X14:AI14)</f>
        <v>311341</v>
      </c>
      <c r="AK14" s="34"/>
      <c r="AL14" s="102">
        <f>+AK14</f>
        <v>0</v>
      </c>
      <c r="AM14" s="22">
        <v>0</v>
      </c>
      <c r="AN14" s="22">
        <v>3551</v>
      </c>
      <c r="AO14" s="35"/>
      <c r="AP14" s="35"/>
      <c r="AQ14" s="35"/>
      <c r="AR14" s="35"/>
      <c r="AS14" s="35"/>
      <c r="AT14" s="35"/>
      <c r="AU14" s="9"/>
      <c r="AV14" s="35"/>
      <c r="AW14" s="102">
        <f>SUM(AM14:AV14)</f>
        <v>3551</v>
      </c>
      <c r="AX14" s="34"/>
      <c r="AY14" s="35"/>
      <c r="AZ14" s="22">
        <v>0</v>
      </c>
      <c r="BA14" s="35"/>
      <c r="BB14" s="35"/>
      <c r="BC14" s="35"/>
      <c r="BD14" s="35"/>
      <c r="BE14" s="102">
        <f>SUM(AX14:BD14)</f>
        <v>0</v>
      </c>
      <c r="BF14" s="34"/>
      <c r="BG14" s="35"/>
      <c r="BH14" s="35"/>
      <c r="BI14" s="35"/>
      <c r="BJ14" s="35"/>
      <c r="BK14" s="35"/>
      <c r="BL14" s="35"/>
      <c r="BM14" s="35"/>
      <c r="BN14" s="35"/>
      <c r="BO14" s="35"/>
      <c r="BP14" s="22">
        <v>0</v>
      </c>
      <c r="BQ14" s="35"/>
      <c r="BR14" s="22">
        <v>0</v>
      </c>
      <c r="BS14" s="22">
        <v>0</v>
      </c>
      <c r="BT14" s="35"/>
      <c r="BU14" s="102">
        <f>SUM(BF14:BT14)</f>
        <v>0</v>
      </c>
      <c r="BV14" s="34"/>
      <c r="BW14" s="35"/>
      <c r="BX14" s="35"/>
      <c r="BY14" s="35"/>
      <c r="BZ14" s="35"/>
      <c r="CA14" s="35"/>
      <c r="CB14" s="102">
        <f>SUM(BV14:CA14)</f>
        <v>0</v>
      </c>
      <c r="CC14" s="34">
        <v>0</v>
      </c>
      <c r="CD14" s="35"/>
      <c r="CE14" s="35"/>
      <c r="CF14" s="35"/>
      <c r="CG14" s="102">
        <f>SUM(CC14:CF14)</f>
        <v>0</v>
      </c>
      <c r="CH14" s="21">
        <v>6772</v>
      </c>
      <c r="CI14" s="22">
        <v>12633</v>
      </c>
      <c r="CJ14" s="35"/>
      <c r="CK14" s="35"/>
      <c r="CL14" s="35">
        <v>0</v>
      </c>
      <c r="CM14" s="35">
        <v>0</v>
      </c>
      <c r="CN14" s="35"/>
      <c r="CO14" s="102">
        <f t="shared" ref="CO14:CO45" si="0">SUM(CH14:CN14)</f>
        <v>19405</v>
      </c>
      <c r="CP14" s="21">
        <v>6127</v>
      </c>
      <c r="CQ14" s="35"/>
      <c r="CR14" s="35"/>
      <c r="CS14" s="102">
        <f>SUM(CP14:CR14)</f>
        <v>6127</v>
      </c>
      <c r="CT14" s="52">
        <v>61</v>
      </c>
      <c r="CU14" s="102">
        <f>+CT14</f>
        <v>61</v>
      </c>
      <c r="CV14" s="106">
        <f t="shared" ref="CV14:CV77" si="1">+H14+O14+T14+W14+AJ14+AL14+AW14+BE14+BU14+CB14+CG14+CO14+CS14+CU14</f>
        <v>342679</v>
      </c>
    </row>
    <row r="15" spans="1:100" s="19" customFormat="1" ht="15.75" x14ac:dyDescent="0.25">
      <c r="A15" s="319"/>
      <c r="B15" s="2" t="s">
        <v>102</v>
      </c>
      <c r="C15" s="40"/>
      <c r="D15" s="41"/>
      <c r="E15" s="43"/>
      <c r="F15" s="41"/>
      <c r="G15" s="42"/>
      <c r="H15" s="103">
        <v>0</v>
      </c>
      <c r="I15" s="40"/>
      <c r="J15" s="41"/>
      <c r="K15" s="41"/>
      <c r="L15" s="41"/>
      <c r="M15" s="41"/>
      <c r="N15" s="41"/>
      <c r="O15" s="103">
        <v>15818</v>
      </c>
      <c r="P15" s="8"/>
      <c r="Q15" s="41"/>
      <c r="R15" s="41"/>
      <c r="S15" s="41"/>
      <c r="T15" s="103">
        <f t="shared" ref="T15:T25" si="2">SUM(P15:S15)</f>
        <v>0</v>
      </c>
      <c r="U15" s="40"/>
      <c r="V15" s="9">
        <v>82</v>
      </c>
      <c r="W15" s="103">
        <f t="shared" ref="W15:W78" si="3">SUM(U15:V15)</f>
        <v>82</v>
      </c>
      <c r="X15" s="40"/>
      <c r="Y15" s="9">
        <v>0</v>
      </c>
      <c r="Z15" s="9">
        <v>12416</v>
      </c>
      <c r="AA15" s="9">
        <v>14121</v>
      </c>
      <c r="AB15" s="9">
        <v>0</v>
      </c>
      <c r="AC15" s="9">
        <v>6701</v>
      </c>
      <c r="AD15" s="41"/>
      <c r="AE15" s="41"/>
      <c r="AF15" s="9">
        <v>0</v>
      </c>
      <c r="AG15" s="9">
        <v>0</v>
      </c>
      <c r="AH15" s="9">
        <v>217827</v>
      </c>
      <c r="AI15" s="25"/>
      <c r="AJ15" s="103">
        <f t="shared" ref="AJ15:AJ78" si="4">SUM(X15:AI15)</f>
        <v>251065</v>
      </c>
      <c r="AK15" s="40"/>
      <c r="AL15" s="103">
        <f t="shared" ref="AL15:AL78" si="5">+AK15</f>
        <v>0</v>
      </c>
      <c r="AM15" s="9">
        <v>0</v>
      </c>
      <c r="AN15" s="9">
        <v>7918</v>
      </c>
      <c r="AO15" s="41"/>
      <c r="AP15" s="41"/>
      <c r="AQ15" s="41"/>
      <c r="AR15" s="41"/>
      <c r="AS15" s="41"/>
      <c r="AT15" s="41"/>
      <c r="AU15" s="9"/>
      <c r="AV15" s="41"/>
      <c r="AW15" s="103">
        <f t="shared" ref="AW15:AW49" si="6">SUM(AM15:AV15)</f>
        <v>7918</v>
      </c>
      <c r="AX15" s="40"/>
      <c r="AY15" s="41"/>
      <c r="AZ15" s="9">
        <v>0</v>
      </c>
      <c r="BA15" s="41"/>
      <c r="BB15" s="41"/>
      <c r="BC15" s="41"/>
      <c r="BD15" s="41"/>
      <c r="BE15" s="103">
        <f t="shared" ref="BE15:BE49" si="7">SUM(AX15:BD15)</f>
        <v>0</v>
      </c>
      <c r="BF15" s="40"/>
      <c r="BG15" s="41"/>
      <c r="BH15" s="41"/>
      <c r="BI15" s="41"/>
      <c r="BJ15" s="41"/>
      <c r="BK15" s="41"/>
      <c r="BL15" s="41"/>
      <c r="BM15" s="41"/>
      <c r="BN15" s="41"/>
      <c r="BO15" s="41"/>
      <c r="BP15" s="9">
        <v>0</v>
      </c>
      <c r="BQ15" s="41"/>
      <c r="BR15" s="9">
        <v>0</v>
      </c>
      <c r="BS15" s="9">
        <v>0</v>
      </c>
      <c r="BT15" s="41"/>
      <c r="BU15" s="103">
        <f t="shared" ref="BU15:BU49" si="8">SUM(BF15:BT15)</f>
        <v>0</v>
      </c>
      <c r="BV15" s="40"/>
      <c r="BW15" s="41"/>
      <c r="BX15" s="41"/>
      <c r="BY15" s="41"/>
      <c r="BZ15" s="41"/>
      <c r="CA15" s="41"/>
      <c r="CB15" s="103">
        <f t="shared" ref="CB15:CB49" si="9">SUM(BV15:CA15)</f>
        <v>0</v>
      </c>
      <c r="CC15" s="40">
        <v>0</v>
      </c>
      <c r="CD15" s="41"/>
      <c r="CE15" s="41"/>
      <c r="CF15" s="41"/>
      <c r="CG15" s="103">
        <f t="shared" ref="CG15:CG78" si="10">SUM(CC15:CF15)</f>
        <v>0</v>
      </c>
      <c r="CH15" s="8">
        <v>0</v>
      </c>
      <c r="CI15" s="9">
        <v>8052</v>
      </c>
      <c r="CJ15" s="41"/>
      <c r="CK15" s="41"/>
      <c r="CL15" s="41">
        <v>0</v>
      </c>
      <c r="CM15" s="41">
        <v>0</v>
      </c>
      <c r="CN15" s="41"/>
      <c r="CO15" s="103">
        <f t="shared" si="0"/>
        <v>8052</v>
      </c>
      <c r="CP15" s="8">
        <v>5312</v>
      </c>
      <c r="CQ15" s="41"/>
      <c r="CR15" s="41"/>
      <c r="CS15" s="103">
        <f t="shared" ref="CS15:CS73" si="11">SUM(CP15:CR15)</f>
        <v>5312</v>
      </c>
      <c r="CT15" s="43">
        <v>0</v>
      </c>
      <c r="CU15" s="103">
        <f t="shared" ref="CU15:CU61" si="12">+CT15</f>
        <v>0</v>
      </c>
      <c r="CV15" s="107">
        <f t="shared" si="1"/>
        <v>288247</v>
      </c>
    </row>
    <row r="16" spans="1:100" s="19" customFormat="1" ht="15.75" x14ac:dyDescent="0.25">
      <c r="A16" s="319"/>
      <c r="B16" s="2" t="s">
        <v>103</v>
      </c>
      <c r="C16" s="40"/>
      <c r="D16" s="41"/>
      <c r="E16" s="43"/>
      <c r="F16" s="41"/>
      <c r="G16" s="42"/>
      <c r="H16" s="103">
        <v>0</v>
      </c>
      <c r="I16" s="40"/>
      <c r="J16" s="41"/>
      <c r="K16" s="41"/>
      <c r="L16" s="41"/>
      <c r="M16" s="41"/>
      <c r="N16" s="41"/>
      <c r="O16" s="103">
        <v>38417</v>
      </c>
      <c r="P16" s="8"/>
      <c r="Q16" s="41"/>
      <c r="R16" s="41"/>
      <c r="S16" s="41"/>
      <c r="T16" s="103">
        <f t="shared" si="2"/>
        <v>0</v>
      </c>
      <c r="U16" s="40"/>
      <c r="V16" s="9">
        <v>53</v>
      </c>
      <c r="W16" s="103">
        <f t="shared" si="3"/>
        <v>53</v>
      </c>
      <c r="X16" s="40"/>
      <c r="Y16" s="9">
        <v>0</v>
      </c>
      <c r="Z16" s="9">
        <v>1358</v>
      </c>
      <c r="AA16" s="9">
        <v>86940</v>
      </c>
      <c r="AB16" s="9">
        <v>127619</v>
      </c>
      <c r="AC16" s="9">
        <v>13394</v>
      </c>
      <c r="AD16" s="41"/>
      <c r="AE16" s="41"/>
      <c r="AF16" s="9">
        <v>1101</v>
      </c>
      <c r="AG16" s="9">
        <v>0</v>
      </c>
      <c r="AH16" s="9">
        <v>32615</v>
      </c>
      <c r="AI16" s="25"/>
      <c r="AJ16" s="103">
        <f t="shared" si="4"/>
        <v>263027</v>
      </c>
      <c r="AK16" s="40"/>
      <c r="AL16" s="103">
        <f t="shared" si="5"/>
        <v>0</v>
      </c>
      <c r="AM16" s="9">
        <v>0</v>
      </c>
      <c r="AN16" s="9">
        <v>13373</v>
      </c>
      <c r="AO16" s="41"/>
      <c r="AP16" s="41"/>
      <c r="AQ16" s="41"/>
      <c r="AR16" s="41"/>
      <c r="AS16" s="41"/>
      <c r="AT16" s="41"/>
      <c r="AU16" s="9"/>
      <c r="AV16" s="41"/>
      <c r="AW16" s="103">
        <f t="shared" si="6"/>
        <v>13373</v>
      </c>
      <c r="AX16" s="40"/>
      <c r="AY16" s="41"/>
      <c r="AZ16" s="9">
        <v>0</v>
      </c>
      <c r="BA16" s="41"/>
      <c r="BB16" s="41"/>
      <c r="BC16" s="41"/>
      <c r="BD16" s="41"/>
      <c r="BE16" s="103">
        <f t="shared" si="7"/>
        <v>0</v>
      </c>
      <c r="BF16" s="40"/>
      <c r="BG16" s="41"/>
      <c r="BH16" s="41"/>
      <c r="BI16" s="41"/>
      <c r="BJ16" s="41"/>
      <c r="BK16" s="41"/>
      <c r="BL16" s="41"/>
      <c r="BM16" s="41"/>
      <c r="BN16" s="41"/>
      <c r="BO16" s="41"/>
      <c r="BP16" s="9">
        <v>0</v>
      </c>
      <c r="BQ16" s="41"/>
      <c r="BR16" s="9">
        <v>0</v>
      </c>
      <c r="BS16" s="9">
        <v>0</v>
      </c>
      <c r="BT16" s="41"/>
      <c r="BU16" s="103">
        <f t="shared" si="8"/>
        <v>0</v>
      </c>
      <c r="BV16" s="40"/>
      <c r="BW16" s="41"/>
      <c r="BX16" s="41"/>
      <c r="BY16" s="41"/>
      <c r="BZ16" s="41"/>
      <c r="CA16" s="41"/>
      <c r="CB16" s="103">
        <f t="shared" si="9"/>
        <v>0</v>
      </c>
      <c r="CC16" s="40">
        <v>0</v>
      </c>
      <c r="CD16" s="41"/>
      <c r="CE16" s="41"/>
      <c r="CF16" s="41"/>
      <c r="CG16" s="103">
        <f t="shared" si="10"/>
        <v>0</v>
      </c>
      <c r="CH16" s="8">
        <v>0</v>
      </c>
      <c r="CI16" s="9">
        <v>40498</v>
      </c>
      <c r="CJ16" s="41"/>
      <c r="CK16" s="41"/>
      <c r="CL16" s="41">
        <v>0</v>
      </c>
      <c r="CM16" s="41">
        <v>0</v>
      </c>
      <c r="CN16" s="41"/>
      <c r="CO16" s="103">
        <f t="shared" si="0"/>
        <v>40498</v>
      </c>
      <c r="CP16" s="8">
        <v>6444</v>
      </c>
      <c r="CQ16" s="41"/>
      <c r="CR16" s="41"/>
      <c r="CS16" s="103">
        <f t="shared" si="11"/>
        <v>6444</v>
      </c>
      <c r="CT16" s="43">
        <v>0</v>
      </c>
      <c r="CU16" s="103">
        <f t="shared" si="12"/>
        <v>0</v>
      </c>
      <c r="CV16" s="107">
        <f t="shared" si="1"/>
        <v>361812</v>
      </c>
    </row>
    <row r="17" spans="1:100" s="19" customFormat="1" ht="15.75" x14ac:dyDescent="0.25">
      <c r="A17" s="319"/>
      <c r="B17" s="2" t="s">
        <v>104</v>
      </c>
      <c r="C17" s="40"/>
      <c r="D17" s="41"/>
      <c r="E17" s="43"/>
      <c r="F17" s="41"/>
      <c r="G17" s="42"/>
      <c r="H17" s="103">
        <v>0</v>
      </c>
      <c r="I17" s="40"/>
      <c r="J17" s="41"/>
      <c r="K17" s="41"/>
      <c r="L17" s="41"/>
      <c r="M17" s="41"/>
      <c r="N17" s="41"/>
      <c r="O17" s="103">
        <v>34335</v>
      </c>
      <c r="P17" s="8"/>
      <c r="Q17" s="41"/>
      <c r="R17" s="41"/>
      <c r="S17" s="41"/>
      <c r="T17" s="103">
        <f t="shared" si="2"/>
        <v>0</v>
      </c>
      <c r="U17" s="40"/>
      <c r="V17" s="9">
        <v>78</v>
      </c>
      <c r="W17" s="103">
        <f t="shared" si="3"/>
        <v>78</v>
      </c>
      <c r="X17" s="40"/>
      <c r="Y17" s="9">
        <v>0</v>
      </c>
      <c r="Z17" s="9">
        <v>2344</v>
      </c>
      <c r="AA17" s="9">
        <v>49894</v>
      </c>
      <c r="AB17" s="9">
        <v>204653</v>
      </c>
      <c r="AC17" s="9">
        <v>5429</v>
      </c>
      <c r="AD17" s="41"/>
      <c r="AE17" s="41"/>
      <c r="AF17" s="9">
        <v>2440</v>
      </c>
      <c r="AG17" s="9">
        <v>2969</v>
      </c>
      <c r="AH17" s="9">
        <v>2231</v>
      </c>
      <c r="AI17" s="25"/>
      <c r="AJ17" s="103">
        <f t="shared" si="4"/>
        <v>269960</v>
      </c>
      <c r="AK17" s="40"/>
      <c r="AL17" s="103">
        <f t="shared" si="5"/>
        <v>0</v>
      </c>
      <c r="AM17" s="9">
        <v>0</v>
      </c>
      <c r="AN17" s="9">
        <v>13755</v>
      </c>
      <c r="AO17" s="41"/>
      <c r="AP17" s="41"/>
      <c r="AQ17" s="41"/>
      <c r="AR17" s="41"/>
      <c r="AS17" s="41"/>
      <c r="AT17" s="41"/>
      <c r="AU17" s="9"/>
      <c r="AV17" s="41"/>
      <c r="AW17" s="103">
        <f t="shared" si="6"/>
        <v>13755</v>
      </c>
      <c r="AX17" s="40"/>
      <c r="AY17" s="41"/>
      <c r="AZ17" s="9">
        <v>0</v>
      </c>
      <c r="BA17" s="41"/>
      <c r="BB17" s="41"/>
      <c r="BC17" s="41"/>
      <c r="BD17" s="41"/>
      <c r="BE17" s="103">
        <f t="shared" si="7"/>
        <v>0</v>
      </c>
      <c r="BF17" s="40"/>
      <c r="BG17" s="41"/>
      <c r="BH17" s="41"/>
      <c r="BI17" s="41"/>
      <c r="BJ17" s="41"/>
      <c r="BK17" s="41"/>
      <c r="BL17" s="41"/>
      <c r="BM17" s="41"/>
      <c r="BN17" s="41"/>
      <c r="BO17" s="41"/>
      <c r="BP17" s="9">
        <v>0</v>
      </c>
      <c r="BQ17" s="41"/>
      <c r="BR17" s="9">
        <v>0</v>
      </c>
      <c r="BS17" s="9">
        <v>0</v>
      </c>
      <c r="BT17" s="41"/>
      <c r="BU17" s="103">
        <f t="shared" si="8"/>
        <v>0</v>
      </c>
      <c r="BV17" s="40"/>
      <c r="BW17" s="41"/>
      <c r="BX17" s="41"/>
      <c r="BY17" s="41"/>
      <c r="BZ17" s="41"/>
      <c r="CA17" s="41"/>
      <c r="CB17" s="103">
        <f t="shared" si="9"/>
        <v>0</v>
      </c>
      <c r="CC17" s="40">
        <v>0</v>
      </c>
      <c r="CD17" s="41"/>
      <c r="CE17" s="41"/>
      <c r="CF17" s="41"/>
      <c r="CG17" s="103">
        <f t="shared" si="10"/>
        <v>0</v>
      </c>
      <c r="CH17" s="8">
        <v>0</v>
      </c>
      <c r="CI17" s="9">
        <v>40562</v>
      </c>
      <c r="CJ17" s="41"/>
      <c r="CK17" s="41"/>
      <c r="CL17" s="41">
        <v>0</v>
      </c>
      <c r="CM17" s="41">
        <v>0</v>
      </c>
      <c r="CN17" s="41"/>
      <c r="CO17" s="103">
        <f t="shared" si="0"/>
        <v>40562</v>
      </c>
      <c r="CP17" s="8">
        <v>5232</v>
      </c>
      <c r="CQ17" s="41"/>
      <c r="CR17" s="41"/>
      <c r="CS17" s="103">
        <f t="shared" si="11"/>
        <v>5232</v>
      </c>
      <c r="CT17" s="43">
        <v>0</v>
      </c>
      <c r="CU17" s="103">
        <f t="shared" si="12"/>
        <v>0</v>
      </c>
      <c r="CV17" s="107">
        <f t="shared" si="1"/>
        <v>363922</v>
      </c>
    </row>
    <row r="18" spans="1:100" s="19" customFormat="1" ht="15.75" x14ac:dyDescent="0.25">
      <c r="A18" s="319"/>
      <c r="B18" s="2" t="s">
        <v>105</v>
      </c>
      <c r="C18" s="40"/>
      <c r="D18" s="41"/>
      <c r="E18" s="43"/>
      <c r="F18" s="41"/>
      <c r="G18" s="42"/>
      <c r="H18" s="103">
        <v>9629</v>
      </c>
      <c r="I18" s="40"/>
      <c r="J18" s="41"/>
      <c r="K18" s="41"/>
      <c r="L18" s="41"/>
      <c r="M18" s="41"/>
      <c r="N18" s="41"/>
      <c r="O18" s="103">
        <v>36143</v>
      </c>
      <c r="P18" s="8"/>
      <c r="Q18" s="41"/>
      <c r="R18" s="41"/>
      <c r="S18" s="41"/>
      <c r="T18" s="103">
        <f t="shared" si="2"/>
        <v>0</v>
      </c>
      <c r="U18" s="40"/>
      <c r="V18" s="9">
        <v>5</v>
      </c>
      <c r="W18" s="103">
        <f t="shared" si="3"/>
        <v>5</v>
      </c>
      <c r="X18" s="40"/>
      <c r="Y18" s="9">
        <v>0</v>
      </c>
      <c r="Z18" s="9">
        <v>14839</v>
      </c>
      <c r="AA18" s="9">
        <v>33883</v>
      </c>
      <c r="AB18" s="9">
        <v>140122</v>
      </c>
      <c r="AC18" s="9">
        <v>13034</v>
      </c>
      <c r="AD18" s="41"/>
      <c r="AE18" s="41"/>
      <c r="AF18" s="9">
        <v>24748</v>
      </c>
      <c r="AG18" s="9">
        <v>10882</v>
      </c>
      <c r="AH18" s="9">
        <v>11080</v>
      </c>
      <c r="AI18" s="25"/>
      <c r="AJ18" s="103">
        <f t="shared" si="4"/>
        <v>248588</v>
      </c>
      <c r="AK18" s="40"/>
      <c r="AL18" s="103">
        <f t="shared" si="5"/>
        <v>0</v>
      </c>
      <c r="AM18" s="9">
        <v>0</v>
      </c>
      <c r="AN18" s="9">
        <v>12224</v>
      </c>
      <c r="AO18" s="41"/>
      <c r="AP18" s="41"/>
      <c r="AQ18" s="41"/>
      <c r="AR18" s="41"/>
      <c r="AS18" s="41"/>
      <c r="AT18" s="41"/>
      <c r="AU18" s="9"/>
      <c r="AV18" s="41"/>
      <c r="AW18" s="103">
        <f t="shared" si="6"/>
        <v>12224</v>
      </c>
      <c r="AX18" s="40"/>
      <c r="AY18" s="41"/>
      <c r="AZ18" s="9">
        <v>0</v>
      </c>
      <c r="BA18" s="41"/>
      <c r="BB18" s="41"/>
      <c r="BC18" s="41"/>
      <c r="BD18" s="41"/>
      <c r="BE18" s="103">
        <f t="shared" si="7"/>
        <v>0</v>
      </c>
      <c r="BF18" s="40"/>
      <c r="BG18" s="41"/>
      <c r="BH18" s="41"/>
      <c r="BI18" s="41"/>
      <c r="BJ18" s="41"/>
      <c r="BK18" s="41"/>
      <c r="BL18" s="41"/>
      <c r="BM18" s="41"/>
      <c r="BN18" s="41"/>
      <c r="BO18" s="41"/>
      <c r="BP18" s="9">
        <v>0</v>
      </c>
      <c r="BQ18" s="41"/>
      <c r="BR18" s="9">
        <v>0</v>
      </c>
      <c r="BS18" s="9">
        <v>0</v>
      </c>
      <c r="BT18" s="41"/>
      <c r="BU18" s="103">
        <f t="shared" si="8"/>
        <v>0</v>
      </c>
      <c r="BV18" s="40"/>
      <c r="BW18" s="41"/>
      <c r="BX18" s="41"/>
      <c r="BY18" s="41"/>
      <c r="BZ18" s="41"/>
      <c r="CA18" s="41"/>
      <c r="CB18" s="103">
        <f t="shared" si="9"/>
        <v>0</v>
      </c>
      <c r="CC18" s="40">
        <v>0</v>
      </c>
      <c r="CD18" s="41"/>
      <c r="CE18" s="41"/>
      <c r="CF18" s="41"/>
      <c r="CG18" s="103">
        <f t="shared" si="10"/>
        <v>0</v>
      </c>
      <c r="CH18" s="8">
        <v>8059</v>
      </c>
      <c r="CI18" s="9">
        <v>44232</v>
      </c>
      <c r="CJ18" s="41"/>
      <c r="CK18" s="41"/>
      <c r="CL18" s="41">
        <v>0</v>
      </c>
      <c r="CM18" s="41">
        <v>0</v>
      </c>
      <c r="CN18" s="41"/>
      <c r="CO18" s="103">
        <f t="shared" si="0"/>
        <v>52291</v>
      </c>
      <c r="CP18" s="8">
        <v>5353</v>
      </c>
      <c r="CQ18" s="41"/>
      <c r="CR18" s="41"/>
      <c r="CS18" s="103">
        <f t="shared" si="11"/>
        <v>5353</v>
      </c>
      <c r="CT18" s="43">
        <v>0</v>
      </c>
      <c r="CU18" s="103">
        <f t="shared" si="12"/>
        <v>0</v>
      </c>
      <c r="CV18" s="107">
        <f t="shared" si="1"/>
        <v>364233</v>
      </c>
    </row>
    <row r="19" spans="1:100" s="19" customFormat="1" ht="15.75" x14ac:dyDescent="0.25">
      <c r="A19" s="319"/>
      <c r="B19" s="2" t="s">
        <v>106</v>
      </c>
      <c r="C19" s="40"/>
      <c r="D19" s="41"/>
      <c r="E19" s="43"/>
      <c r="F19" s="41"/>
      <c r="G19" s="42"/>
      <c r="H19" s="103">
        <v>9063</v>
      </c>
      <c r="I19" s="40"/>
      <c r="J19" s="41"/>
      <c r="K19" s="41"/>
      <c r="L19" s="41"/>
      <c r="M19" s="41"/>
      <c r="N19" s="41"/>
      <c r="O19" s="103">
        <v>20433</v>
      </c>
      <c r="P19" s="8"/>
      <c r="Q19" s="41"/>
      <c r="R19" s="41"/>
      <c r="S19" s="41"/>
      <c r="T19" s="103">
        <f t="shared" si="2"/>
        <v>0</v>
      </c>
      <c r="U19" s="40"/>
      <c r="V19" s="9">
        <v>90</v>
      </c>
      <c r="W19" s="103">
        <f t="shared" si="3"/>
        <v>90</v>
      </c>
      <c r="X19" s="40"/>
      <c r="Y19" s="9">
        <v>0</v>
      </c>
      <c r="Z19" s="9">
        <v>17491</v>
      </c>
      <c r="AA19" s="9">
        <v>60692</v>
      </c>
      <c r="AB19" s="9">
        <v>58745</v>
      </c>
      <c r="AC19" s="9"/>
      <c r="AD19" s="41"/>
      <c r="AE19" s="41"/>
      <c r="AF19" s="9">
        <v>4442</v>
      </c>
      <c r="AG19" s="9">
        <v>5825</v>
      </c>
      <c r="AH19" s="9">
        <v>6605</v>
      </c>
      <c r="AI19" s="25"/>
      <c r="AJ19" s="103">
        <f t="shared" si="4"/>
        <v>153800</v>
      </c>
      <c r="AK19" s="40"/>
      <c r="AL19" s="103">
        <f t="shared" si="5"/>
        <v>0</v>
      </c>
      <c r="AM19" s="9">
        <v>0</v>
      </c>
      <c r="AN19" s="9">
        <v>13082</v>
      </c>
      <c r="AO19" s="41"/>
      <c r="AP19" s="41"/>
      <c r="AQ19" s="41"/>
      <c r="AR19" s="41"/>
      <c r="AS19" s="41"/>
      <c r="AT19" s="41"/>
      <c r="AU19" s="9"/>
      <c r="AV19" s="41"/>
      <c r="AW19" s="103">
        <f t="shared" si="6"/>
        <v>13082</v>
      </c>
      <c r="AX19" s="40"/>
      <c r="AY19" s="41"/>
      <c r="AZ19" s="9">
        <v>0</v>
      </c>
      <c r="BA19" s="41"/>
      <c r="BB19" s="41"/>
      <c r="BC19" s="41"/>
      <c r="BD19" s="41"/>
      <c r="BE19" s="103">
        <f t="shared" si="7"/>
        <v>0</v>
      </c>
      <c r="BF19" s="40"/>
      <c r="BG19" s="41"/>
      <c r="BH19" s="41"/>
      <c r="BI19" s="41"/>
      <c r="BJ19" s="41"/>
      <c r="BK19" s="41"/>
      <c r="BL19" s="41"/>
      <c r="BM19" s="41"/>
      <c r="BN19" s="41"/>
      <c r="BO19" s="41"/>
      <c r="BP19" s="9">
        <v>0</v>
      </c>
      <c r="BQ19" s="41"/>
      <c r="BR19" s="9">
        <v>0</v>
      </c>
      <c r="BS19" s="9">
        <v>0</v>
      </c>
      <c r="BT19" s="41"/>
      <c r="BU19" s="103">
        <f t="shared" si="8"/>
        <v>0</v>
      </c>
      <c r="BV19" s="40"/>
      <c r="BW19" s="41"/>
      <c r="BX19" s="41"/>
      <c r="BY19" s="41"/>
      <c r="BZ19" s="41"/>
      <c r="CA19" s="41"/>
      <c r="CB19" s="103">
        <f t="shared" si="9"/>
        <v>0</v>
      </c>
      <c r="CC19" s="40">
        <v>0</v>
      </c>
      <c r="CD19" s="41"/>
      <c r="CE19" s="41"/>
      <c r="CF19" s="41"/>
      <c r="CG19" s="103">
        <f t="shared" si="10"/>
        <v>0</v>
      </c>
      <c r="CH19" s="8">
        <v>31939</v>
      </c>
      <c r="CI19" s="9">
        <v>2529</v>
      </c>
      <c r="CJ19" s="41"/>
      <c r="CK19" s="41"/>
      <c r="CL19" s="41">
        <v>0</v>
      </c>
      <c r="CM19" s="41">
        <v>0</v>
      </c>
      <c r="CN19" s="41"/>
      <c r="CO19" s="103">
        <f t="shared" si="0"/>
        <v>34468</v>
      </c>
      <c r="CP19" s="8">
        <v>4795</v>
      </c>
      <c r="CQ19" s="41"/>
      <c r="CR19" s="41"/>
      <c r="CS19" s="103">
        <f t="shared" si="11"/>
        <v>4795</v>
      </c>
      <c r="CT19" s="43">
        <v>0</v>
      </c>
      <c r="CU19" s="103">
        <f t="shared" si="12"/>
        <v>0</v>
      </c>
      <c r="CV19" s="107">
        <f t="shared" si="1"/>
        <v>235731</v>
      </c>
    </row>
    <row r="20" spans="1:100" s="19" customFormat="1" ht="15.75" x14ac:dyDescent="0.25">
      <c r="A20" s="319"/>
      <c r="B20" s="2" t="s">
        <v>107</v>
      </c>
      <c r="C20" s="40"/>
      <c r="D20" s="41"/>
      <c r="E20" s="43"/>
      <c r="F20" s="41"/>
      <c r="G20" s="42"/>
      <c r="H20" s="103">
        <v>9294</v>
      </c>
      <c r="I20" s="40"/>
      <c r="J20" s="41"/>
      <c r="K20" s="41"/>
      <c r="L20" s="41"/>
      <c r="M20" s="41"/>
      <c r="N20" s="41"/>
      <c r="O20" s="103">
        <v>27756</v>
      </c>
      <c r="P20" s="8"/>
      <c r="Q20" s="41"/>
      <c r="R20" s="41"/>
      <c r="S20" s="41"/>
      <c r="T20" s="103">
        <f t="shared" si="2"/>
        <v>0</v>
      </c>
      <c r="U20" s="40"/>
      <c r="V20" s="9">
        <v>0</v>
      </c>
      <c r="W20" s="103">
        <f t="shared" si="3"/>
        <v>0</v>
      </c>
      <c r="X20" s="40"/>
      <c r="Y20" s="9">
        <v>0</v>
      </c>
      <c r="Z20" s="9">
        <v>2580</v>
      </c>
      <c r="AA20" s="9">
        <v>88882</v>
      </c>
      <c r="AB20" s="9">
        <v>42985</v>
      </c>
      <c r="AC20" s="9">
        <v>11801</v>
      </c>
      <c r="AD20" s="41"/>
      <c r="AE20" s="41"/>
      <c r="AF20" s="9">
        <v>4714</v>
      </c>
      <c r="AG20" s="9">
        <v>2281</v>
      </c>
      <c r="AH20" s="9">
        <v>12121</v>
      </c>
      <c r="AI20" s="25"/>
      <c r="AJ20" s="103">
        <f t="shared" si="4"/>
        <v>165364</v>
      </c>
      <c r="AK20" s="40"/>
      <c r="AL20" s="103">
        <f t="shared" si="5"/>
        <v>0</v>
      </c>
      <c r="AM20" s="9">
        <v>0</v>
      </c>
      <c r="AN20" s="9">
        <v>13248</v>
      </c>
      <c r="AO20" s="41"/>
      <c r="AP20" s="41"/>
      <c r="AQ20" s="41"/>
      <c r="AR20" s="41"/>
      <c r="AS20" s="41"/>
      <c r="AT20" s="41"/>
      <c r="AU20" s="9"/>
      <c r="AV20" s="41"/>
      <c r="AW20" s="103">
        <f t="shared" si="6"/>
        <v>13248</v>
      </c>
      <c r="AX20" s="40"/>
      <c r="AY20" s="41"/>
      <c r="AZ20" s="9">
        <v>0</v>
      </c>
      <c r="BA20" s="41"/>
      <c r="BB20" s="41"/>
      <c r="BC20" s="41"/>
      <c r="BD20" s="41"/>
      <c r="BE20" s="103">
        <f t="shared" si="7"/>
        <v>0</v>
      </c>
      <c r="BF20" s="40"/>
      <c r="BG20" s="41"/>
      <c r="BH20" s="41"/>
      <c r="BI20" s="41"/>
      <c r="BJ20" s="41"/>
      <c r="BK20" s="41"/>
      <c r="BL20" s="41"/>
      <c r="BM20" s="41"/>
      <c r="BN20" s="41"/>
      <c r="BO20" s="41"/>
      <c r="BP20" s="9">
        <v>0</v>
      </c>
      <c r="BQ20" s="41"/>
      <c r="BR20" s="9">
        <v>0</v>
      </c>
      <c r="BS20" s="9">
        <v>0</v>
      </c>
      <c r="BT20" s="41"/>
      <c r="BU20" s="103">
        <f t="shared" si="8"/>
        <v>0</v>
      </c>
      <c r="BV20" s="40"/>
      <c r="BW20" s="41"/>
      <c r="BX20" s="41"/>
      <c r="BY20" s="41"/>
      <c r="BZ20" s="41"/>
      <c r="CA20" s="41"/>
      <c r="CB20" s="103">
        <f t="shared" si="9"/>
        <v>0</v>
      </c>
      <c r="CC20" s="40">
        <v>0</v>
      </c>
      <c r="CD20" s="41"/>
      <c r="CE20" s="41"/>
      <c r="CF20" s="41"/>
      <c r="CG20" s="103">
        <f t="shared" si="10"/>
        <v>0</v>
      </c>
      <c r="CH20" s="8">
        <v>50998</v>
      </c>
      <c r="CI20" s="9">
        <v>22746</v>
      </c>
      <c r="CJ20" s="41"/>
      <c r="CK20" s="41"/>
      <c r="CL20" s="41">
        <v>0</v>
      </c>
      <c r="CM20" s="41">
        <v>0</v>
      </c>
      <c r="CN20" s="41"/>
      <c r="CO20" s="103">
        <f t="shared" si="0"/>
        <v>73744</v>
      </c>
      <c r="CP20" s="8">
        <v>9418</v>
      </c>
      <c r="CQ20" s="41"/>
      <c r="CR20" s="41"/>
      <c r="CS20" s="103">
        <f t="shared" si="11"/>
        <v>9418</v>
      </c>
      <c r="CT20" s="43">
        <v>0</v>
      </c>
      <c r="CU20" s="103">
        <f t="shared" si="12"/>
        <v>0</v>
      </c>
      <c r="CV20" s="107">
        <f t="shared" si="1"/>
        <v>298824</v>
      </c>
    </row>
    <row r="21" spans="1:100" s="19" customFormat="1" ht="15.75" x14ac:dyDescent="0.25">
      <c r="A21" s="319"/>
      <c r="B21" s="2" t="s">
        <v>108</v>
      </c>
      <c r="C21" s="40"/>
      <c r="D21" s="41"/>
      <c r="E21" s="43"/>
      <c r="F21" s="41"/>
      <c r="G21" s="42"/>
      <c r="H21" s="103">
        <v>1859</v>
      </c>
      <c r="I21" s="40"/>
      <c r="J21" s="41"/>
      <c r="K21" s="41"/>
      <c r="L21" s="41"/>
      <c r="M21" s="41"/>
      <c r="N21" s="41"/>
      <c r="O21" s="103">
        <v>33284</v>
      </c>
      <c r="P21" s="8"/>
      <c r="Q21" s="41"/>
      <c r="R21" s="41"/>
      <c r="S21" s="41"/>
      <c r="T21" s="103">
        <f t="shared" si="2"/>
        <v>0</v>
      </c>
      <c r="U21" s="40"/>
      <c r="V21" s="9">
        <v>25</v>
      </c>
      <c r="W21" s="103">
        <f t="shared" si="3"/>
        <v>25</v>
      </c>
      <c r="X21" s="40"/>
      <c r="Y21" s="9">
        <v>0</v>
      </c>
      <c r="Z21" s="9">
        <v>0</v>
      </c>
      <c r="AA21" s="9">
        <v>87392</v>
      </c>
      <c r="AB21" s="9">
        <v>17331</v>
      </c>
      <c r="AC21" s="9">
        <v>18822</v>
      </c>
      <c r="AD21" s="41"/>
      <c r="AE21" s="41"/>
      <c r="AF21" s="9">
        <v>1151</v>
      </c>
      <c r="AG21" s="9">
        <v>267</v>
      </c>
      <c r="AH21" s="9">
        <v>10561</v>
      </c>
      <c r="AI21" s="25"/>
      <c r="AJ21" s="103">
        <f t="shared" si="4"/>
        <v>135524</v>
      </c>
      <c r="AK21" s="40"/>
      <c r="AL21" s="103">
        <f t="shared" si="5"/>
        <v>0</v>
      </c>
      <c r="AM21" s="9">
        <v>0</v>
      </c>
      <c r="AN21" s="9">
        <v>11723</v>
      </c>
      <c r="AO21" s="41"/>
      <c r="AP21" s="41"/>
      <c r="AQ21" s="41"/>
      <c r="AR21" s="41"/>
      <c r="AS21" s="41"/>
      <c r="AT21" s="41"/>
      <c r="AU21" s="9"/>
      <c r="AV21" s="41"/>
      <c r="AW21" s="103">
        <f t="shared" si="6"/>
        <v>11723</v>
      </c>
      <c r="AX21" s="40"/>
      <c r="AY21" s="41"/>
      <c r="AZ21" s="9">
        <v>0</v>
      </c>
      <c r="BA21" s="41"/>
      <c r="BB21" s="41"/>
      <c r="BC21" s="41"/>
      <c r="BD21" s="41"/>
      <c r="BE21" s="103">
        <f t="shared" si="7"/>
        <v>0</v>
      </c>
      <c r="BF21" s="40"/>
      <c r="BG21" s="41"/>
      <c r="BH21" s="41"/>
      <c r="BI21" s="41"/>
      <c r="BJ21" s="41"/>
      <c r="BK21" s="41"/>
      <c r="BL21" s="41"/>
      <c r="BM21" s="41"/>
      <c r="BN21" s="41"/>
      <c r="BO21" s="41"/>
      <c r="BP21" s="9">
        <v>0</v>
      </c>
      <c r="BQ21" s="41"/>
      <c r="BR21" s="9">
        <v>0</v>
      </c>
      <c r="BS21" s="9">
        <v>0</v>
      </c>
      <c r="BT21" s="41"/>
      <c r="BU21" s="103">
        <f t="shared" si="8"/>
        <v>0</v>
      </c>
      <c r="BV21" s="40"/>
      <c r="BW21" s="41"/>
      <c r="BX21" s="41"/>
      <c r="BY21" s="41"/>
      <c r="BZ21" s="41"/>
      <c r="CA21" s="41"/>
      <c r="CB21" s="103">
        <f t="shared" si="9"/>
        <v>0</v>
      </c>
      <c r="CC21" s="40">
        <v>0</v>
      </c>
      <c r="CD21" s="41"/>
      <c r="CE21" s="41"/>
      <c r="CF21" s="41"/>
      <c r="CG21" s="103">
        <f t="shared" si="10"/>
        <v>0</v>
      </c>
      <c r="CH21" s="8">
        <v>11025</v>
      </c>
      <c r="CI21" s="9">
        <v>25391</v>
      </c>
      <c r="CJ21" s="41"/>
      <c r="CK21" s="41"/>
      <c r="CL21" s="41">
        <v>0</v>
      </c>
      <c r="CM21" s="41">
        <v>0</v>
      </c>
      <c r="CN21" s="41"/>
      <c r="CO21" s="103">
        <f t="shared" si="0"/>
        <v>36416</v>
      </c>
      <c r="CP21" s="8">
        <v>6346</v>
      </c>
      <c r="CQ21" s="41"/>
      <c r="CR21" s="41"/>
      <c r="CS21" s="103">
        <f t="shared" si="11"/>
        <v>6346</v>
      </c>
      <c r="CT21" s="43">
        <v>97</v>
      </c>
      <c r="CU21" s="103">
        <f t="shared" si="12"/>
        <v>97</v>
      </c>
      <c r="CV21" s="107">
        <f t="shared" si="1"/>
        <v>225274</v>
      </c>
    </row>
    <row r="22" spans="1:100" s="19" customFormat="1" ht="15.75" x14ac:dyDescent="0.25">
      <c r="A22" s="319"/>
      <c r="B22" s="2" t="s">
        <v>109</v>
      </c>
      <c r="C22" s="40"/>
      <c r="D22" s="41"/>
      <c r="E22" s="43"/>
      <c r="F22" s="41"/>
      <c r="G22" s="42"/>
      <c r="H22" s="103">
        <v>1031</v>
      </c>
      <c r="I22" s="40"/>
      <c r="J22" s="41"/>
      <c r="K22" s="41"/>
      <c r="L22" s="41"/>
      <c r="M22" s="41"/>
      <c r="N22" s="41"/>
      <c r="O22" s="103">
        <v>30362</v>
      </c>
      <c r="P22" s="8"/>
      <c r="Q22" s="41"/>
      <c r="R22" s="41"/>
      <c r="S22" s="41"/>
      <c r="T22" s="103">
        <f t="shared" si="2"/>
        <v>0</v>
      </c>
      <c r="U22" s="40"/>
      <c r="V22" s="9">
        <v>30</v>
      </c>
      <c r="W22" s="103">
        <f t="shared" si="3"/>
        <v>30</v>
      </c>
      <c r="X22" s="40"/>
      <c r="Y22" s="9">
        <v>0</v>
      </c>
      <c r="Z22" s="9">
        <v>0</v>
      </c>
      <c r="AA22" s="9">
        <v>73654</v>
      </c>
      <c r="AB22" s="9">
        <v>8068</v>
      </c>
      <c r="AC22" s="9">
        <v>20451</v>
      </c>
      <c r="AD22" s="41"/>
      <c r="AE22" s="41"/>
      <c r="AF22" s="9">
        <v>6522</v>
      </c>
      <c r="AG22" s="9">
        <v>832</v>
      </c>
      <c r="AH22" s="9">
        <v>7880</v>
      </c>
      <c r="AI22" s="25"/>
      <c r="AJ22" s="103">
        <f t="shared" si="4"/>
        <v>117407</v>
      </c>
      <c r="AK22" s="40"/>
      <c r="AL22" s="103">
        <f t="shared" si="5"/>
        <v>0</v>
      </c>
      <c r="AM22" s="9">
        <v>0</v>
      </c>
      <c r="AN22" s="9">
        <v>12906</v>
      </c>
      <c r="AO22" s="41"/>
      <c r="AP22" s="41"/>
      <c r="AQ22" s="41"/>
      <c r="AR22" s="41"/>
      <c r="AS22" s="41"/>
      <c r="AT22" s="41"/>
      <c r="AU22" s="9"/>
      <c r="AV22" s="41"/>
      <c r="AW22" s="103">
        <f t="shared" si="6"/>
        <v>12906</v>
      </c>
      <c r="AX22" s="40"/>
      <c r="AY22" s="41"/>
      <c r="AZ22" s="9">
        <v>0</v>
      </c>
      <c r="BA22" s="41"/>
      <c r="BB22" s="41"/>
      <c r="BC22" s="41"/>
      <c r="BD22" s="41"/>
      <c r="BE22" s="103">
        <f t="shared" si="7"/>
        <v>0</v>
      </c>
      <c r="BF22" s="40"/>
      <c r="BG22" s="41"/>
      <c r="BH22" s="41"/>
      <c r="BI22" s="41"/>
      <c r="BJ22" s="41"/>
      <c r="BK22" s="41"/>
      <c r="BL22" s="41"/>
      <c r="BM22" s="41"/>
      <c r="BN22" s="41"/>
      <c r="BO22" s="41"/>
      <c r="BP22" s="9">
        <v>0</v>
      </c>
      <c r="BQ22" s="41"/>
      <c r="BR22" s="9">
        <v>0</v>
      </c>
      <c r="BS22" s="9">
        <v>0</v>
      </c>
      <c r="BT22" s="41"/>
      <c r="BU22" s="103">
        <f t="shared" si="8"/>
        <v>0</v>
      </c>
      <c r="BV22" s="40"/>
      <c r="BW22" s="41"/>
      <c r="BX22" s="41"/>
      <c r="BY22" s="41"/>
      <c r="BZ22" s="41"/>
      <c r="CA22" s="41"/>
      <c r="CB22" s="103">
        <f t="shared" si="9"/>
        <v>0</v>
      </c>
      <c r="CC22" s="40">
        <v>0</v>
      </c>
      <c r="CD22" s="41"/>
      <c r="CE22" s="41"/>
      <c r="CF22" s="41"/>
      <c r="CG22" s="103">
        <f t="shared" si="10"/>
        <v>0</v>
      </c>
      <c r="CH22" s="8">
        <v>14543</v>
      </c>
      <c r="CI22" s="9">
        <v>27395</v>
      </c>
      <c r="CJ22" s="41"/>
      <c r="CK22" s="41"/>
      <c r="CL22" s="41">
        <v>0</v>
      </c>
      <c r="CM22" s="41">
        <v>0</v>
      </c>
      <c r="CN22" s="41"/>
      <c r="CO22" s="103">
        <f t="shared" si="0"/>
        <v>41938</v>
      </c>
      <c r="CP22" s="8">
        <v>7798</v>
      </c>
      <c r="CQ22" s="41"/>
      <c r="CR22" s="41"/>
      <c r="CS22" s="103">
        <f t="shared" si="11"/>
        <v>7798</v>
      </c>
      <c r="CT22" s="43">
        <v>0</v>
      </c>
      <c r="CU22" s="103">
        <f t="shared" si="12"/>
        <v>0</v>
      </c>
      <c r="CV22" s="107">
        <f t="shared" si="1"/>
        <v>211472</v>
      </c>
    </row>
    <row r="23" spans="1:100" s="19" customFormat="1" ht="15.75" x14ac:dyDescent="0.25">
      <c r="A23" s="319"/>
      <c r="B23" s="2" t="s">
        <v>110</v>
      </c>
      <c r="C23" s="40"/>
      <c r="D23" s="41"/>
      <c r="E23" s="43"/>
      <c r="F23" s="41"/>
      <c r="G23" s="42"/>
      <c r="H23" s="103">
        <v>4869</v>
      </c>
      <c r="I23" s="40"/>
      <c r="J23" s="41"/>
      <c r="K23" s="41"/>
      <c r="L23" s="41"/>
      <c r="M23" s="41"/>
      <c r="N23" s="41"/>
      <c r="O23" s="103">
        <v>28722</v>
      </c>
      <c r="P23" s="8"/>
      <c r="Q23" s="41"/>
      <c r="R23" s="41"/>
      <c r="S23" s="41"/>
      <c r="T23" s="103">
        <f t="shared" si="2"/>
        <v>0</v>
      </c>
      <c r="U23" s="40"/>
      <c r="V23" s="9">
        <v>68</v>
      </c>
      <c r="W23" s="103">
        <f t="shared" si="3"/>
        <v>68</v>
      </c>
      <c r="X23" s="40"/>
      <c r="Y23" s="9">
        <v>0</v>
      </c>
      <c r="Z23" s="9">
        <v>1579</v>
      </c>
      <c r="AA23" s="9">
        <v>72162</v>
      </c>
      <c r="AB23" s="9">
        <v>17379</v>
      </c>
      <c r="AC23" s="9">
        <v>8184</v>
      </c>
      <c r="AD23" s="41"/>
      <c r="AE23" s="41"/>
      <c r="AF23" s="9">
        <v>2994</v>
      </c>
      <c r="AG23" s="9">
        <v>1408</v>
      </c>
      <c r="AH23" s="9">
        <v>4567</v>
      </c>
      <c r="AI23" s="25"/>
      <c r="AJ23" s="103">
        <f t="shared" si="4"/>
        <v>108273</v>
      </c>
      <c r="AK23" s="40"/>
      <c r="AL23" s="103">
        <f t="shared" si="5"/>
        <v>0</v>
      </c>
      <c r="AM23" s="9">
        <v>0</v>
      </c>
      <c r="AN23" s="9">
        <v>12637</v>
      </c>
      <c r="AO23" s="41"/>
      <c r="AP23" s="41"/>
      <c r="AQ23" s="41"/>
      <c r="AR23" s="41"/>
      <c r="AS23" s="41"/>
      <c r="AT23" s="41"/>
      <c r="AU23" s="9"/>
      <c r="AV23" s="41"/>
      <c r="AW23" s="103">
        <f t="shared" si="6"/>
        <v>12637</v>
      </c>
      <c r="AX23" s="40"/>
      <c r="AY23" s="41"/>
      <c r="AZ23" s="9">
        <v>0</v>
      </c>
      <c r="BA23" s="41"/>
      <c r="BB23" s="41"/>
      <c r="BC23" s="41"/>
      <c r="BD23" s="41"/>
      <c r="BE23" s="103">
        <f t="shared" si="7"/>
        <v>0</v>
      </c>
      <c r="BF23" s="40"/>
      <c r="BG23" s="41"/>
      <c r="BH23" s="41"/>
      <c r="BI23" s="41"/>
      <c r="BJ23" s="41"/>
      <c r="BK23" s="41"/>
      <c r="BL23" s="41"/>
      <c r="BM23" s="41"/>
      <c r="BN23" s="41"/>
      <c r="BO23" s="41"/>
      <c r="BP23" s="9">
        <v>0</v>
      </c>
      <c r="BQ23" s="41"/>
      <c r="BR23" s="9">
        <v>0</v>
      </c>
      <c r="BS23" s="9">
        <v>0</v>
      </c>
      <c r="BT23" s="41"/>
      <c r="BU23" s="103">
        <f t="shared" si="8"/>
        <v>0</v>
      </c>
      <c r="BV23" s="40"/>
      <c r="BW23" s="41"/>
      <c r="BX23" s="41"/>
      <c r="BY23" s="41"/>
      <c r="BZ23" s="41"/>
      <c r="CA23" s="41"/>
      <c r="CB23" s="103">
        <f t="shared" si="9"/>
        <v>0</v>
      </c>
      <c r="CC23" s="40">
        <v>0</v>
      </c>
      <c r="CD23" s="41"/>
      <c r="CE23" s="41"/>
      <c r="CF23" s="41"/>
      <c r="CG23" s="103">
        <f t="shared" si="10"/>
        <v>0</v>
      </c>
      <c r="CH23" s="8">
        <v>18491</v>
      </c>
      <c r="CI23" s="9">
        <v>24952</v>
      </c>
      <c r="CJ23" s="41"/>
      <c r="CK23" s="41"/>
      <c r="CL23" s="41">
        <v>0</v>
      </c>
      <c r="CM23" s="41">
        <v>0</v>
      </c>
      <c r="CN23" s="41"/>
      <c r="CO23" s="103">
        <f t="shared" si="0"/>
        <v>43443</v>
      </c>
      <c r="CP23" s="8">
        <v>9559</v>
      </c>
      <c r="CQ23" s="41"/>
      <c r="CR23" s="41"/>
      <c r="CS23" s="103">
        <f t="shared" si="11"/>
        <v>9559</v>
      </c>
      <c r="CT23" s="43">
        <v>0</v>
      </c>
      <c r="CU23" s="103">
        <f t="shared" si="12"/>
        <v>0</v>
      </c>
      <c r="CV23" s="107">
        <f t="shared" si="1"/>
        <v>207571</v>
      </c>
    </row>
    <row r="24" spans="1:100" s="19" customFormat="1" ht="15.75" x14ac:dyDescent="0.25">
      <c r="A24" s="319"/>
      <c r="B24" s="2" t="s">
        <v>111</v>
      </c>
      <c r="C24" s="40"/>
      <c r="D24" s="41"/>
      <c r="E24" s="43"/>
      <c r="F24" s="41"/>
      <c r="G24" s="42"/>
      <c r="H24" s="103">
        <v>2942</v>
      </c>
      <c r="I24" s="40"/>
      <c r="J24" s="41"/>
      <c r="K24" s="41"/>
      <c r="L24" s="41"/>
      <c r="M24" s="41"/>
      <c r="N24" s="41"/>
      <c r="O24" s="103">
        <v>27194</v>
      </c>
      <c r="P24" s="8"/>
      <c r="Q24" s="41"/>
      <c r="R24" s="41"/>
      <c r="S24" s="41"/>
      <c r="T24" s="103">
        <f t="shared" si="2"/>
        <v>0</v>
      </c>
      <c r="U24" s="40"/>
      <c r="V24" s="9">
        <v>58</v>
      </c>
      <c r="W24" s="103">
        <f t="shared" si="3"/>
        <v>58</v>
      </c>
      <c r="X24" s="40"/>
      <c r="Y24" s="9">
        <v>0</v>
      </c>
      <c r="Z24" s="9">
        <v>2494</v>
      </c>
      <c r="AA24" s="9">
        <v>48713</v>
      </c>
      <c r="AB24" s="9">
        <v>14159</v>
      </c>
      <c r="AC24" s="9">
        <v>17779</v>
      </c>
      <c r="AD24" s="41"/>
      <c r="AE24" s="41"/>
      <c r="AF24" s="9">
        <v>0</v>
      </c>
      <c r="AG24" s="9">
        <v>0</v>
      </c>
      <c r="AH24" s="9">
        <v>8797</v>
      </c>
      <c r="AI24" s="25"/>
      <c r="AJ24" s="103">
        <f t="shared" si="4"/>
        <v>91942</v>
      </c>
      <c r="AK24" s="40"/>
      <c r="AL24" s="103">
        <f t="shared" si="5"/>
        <v>0</v>
      </c>
      <c r="AM24" s="9">
        <v>0</v>
      </c>
      <c r="AN24" s="9">
        <v>11733</v>
      </c>
      <c r="AO24" s="41"/>
      <c r="AP24" s="41"/>
      <c r="AQ24" s="41"/>
      <c r="AR24" s="41"/>
      <c r="AS24" s="41"/>
      <c r="AT24" s="41"/>
      <c r="AU24" s="9"/>
      <c r="AV24" s="41"/>
      <c r="AW24" s="103">
        <f t="shared" si="6"/>
        <v>11733</v>
      </c>
      <c r="AX24" s="40"/>
      <c r="AY24" s="41"/>
      <c r="AZ24" s="9">
        <v>0</v>
      </c>
      <c r="BA24" s="41"/>
      <c r="BB24" s="41"/>
      <c r="BC24" s="41"/>
      <c r="BD24" s="41"/>
      <c r="BE24" s="103">
        <f t="shared" si="7"/>
        <v>0</v>
      </c>
      <c r="BF24" s="40"/>
      <c r="BG24" s="41"/>
      <c r="BH24" s="41"/>
      <c r="BI24" s="41"/>
      <c r="BJ24" s="41"/>
      <c r="BK24" s="41"/>
      <c r="BL24" s="41"/>
      <c r="BM24" s="41"/>
      <c r="BN24" s="41"/>
      <c r="BO24" s="41"/>
      <c r="BP24" s="9">
        <v>0</v>
      </c>
      <c r="BQ24" s="41"/>
      <c r="BR24" s="9">
        <v>0</v>
      </c>
      <c r="BS24" s="9">
        <v>0</v>
      </c>
      <c r="BT24" s="41"/>
      <c r="BU24" s="103">
        <f t="shared" si="8"/>
        <v>0</v>
      </c>
      <c r="BV24" s="40"/>
      <c r="BW24" s="41"/>
      <c r="BX24" s="41"/>
      <c r="BY24" s="41"/>
      <c r="BZ24" s="41"/>
      <c r="CA24" s="41"/>
      <c r="CB24" s="103">
        <f t="shared" si="9"/>
        <v>0</v>
      </c>
      <c r="CC24" s="40">
        <v>0</v>
      </c>
      <c r="CD24" s="41"/>
      <c r="CE24" s="41"/>
      <c r="CF24" s="41"/>
      <c r="CG24" s="103">
        <f t="shared" si="10"/>
        <v>0</v>
      </c>
      <c r="CH24" s="8">
        <v>1565</v>
      </c>
      <c r="CI24" s="9">
        <v>21213</v>
      </c>
      <c r="CJ24" s="41"/>
      <c r="CK24" s="41"/>
      <c r="CL24" s="41">
        <v>0</v>
      </c>
      <c r="CM24" s="41">
        <v>0</v>
      </c>
      <c r="CN24" s="41"/>
      <c r="CO24" s="103">
        <f t="shared" si="0"/>
        <v>22778</v>
      </c>
      <c r="CP24" s="8">
        <v>8510</v>
      </c>
      <c r="CQ24" s="41"/>
      <c r="CR24" s="41"/>
      <c r="CS24" s="103">
        <f t="shared" si="11"/>
        <v>8510</v>
      </c>
      <c r="CT24" s="43">
        <v>0</v>
      </c>
      <c r="CU24" s="103">
        <f t="shared" si="12"/>
        <v>0</v>
      </c>
      <c r="CV24" s="107">
        <f t="shared" si="1"/>
        <v>165157</v>
      </c>
    </row>
    <row r="25" spans="1:100" s="19" customFormat="1" ht="16.5" thickBot="1" x14ac:dyDescent="0.3">
      <c r="A25" s="320"/>
      <c r="B25" s="3" t="s">
        <v>112</v>
      </c>
      <c r="C25" s="44"/>
      <c r="D25" s="45"/>
      <c r="E25" s="47"/>
      <c r="F25" s="45"/>
      <c r="G25" s="46"/>
      <c r="H25" s="104">
        <v>0</v>
      </c>
      <c r="I25" s="44"/>
      <c r="J25" s="45"/>
      <c r="K25" s="45"/>
      <c r="L25" s="45"/>
      <c r="M25" s="45"/>
      <c r="N25" s="45"/>
      <c r="O25" s="104">
        <v>7093</v>
      </c>
      <c r="P25" s="12"/>
      <c r="Q25" s="45"/>
      <c r="R25" s="45"/>
      <c r="S25" s="45"/>
      <c r="T25" s="104">
        <f t="shared" si="2"/>
        <v>0</v>
      </c>
      <c r="U25" s="44"/>
      <c r="V25" s="13">
        <v>0</v>
      </c>
      <c r="W25" s="104">
        <f t="shared" si="3"/>
        <v>0</v>
      </c>
      <c r="X25" s="44"/>
      <c r="Y25" s="13">
        <v>0</v>
      </c>
      <c r="Z25" s="13">
        <v>10373</v>
      </c>
      <c r="AA25" s="13">
        <v>3162</v>
      </c>
      <c r="AB25" s="13">
        <v>4363</v>
      </c>
      <c r="AC25" s="13">
        <v>2369</v>
      </c>
      <c r="AD25" s="45"/>
      <c r="AE25" s="45"/>
      <c r="AF25" s="13">
        <v>0</v>
      </c>
      <c r="AG25" s="13">
        <v>0</v>
      </c>
      <c r="AH25" s="13">
        <v>127484</v>
      </c>
      <c r="AI25" s="26"/>
      <c r="AJ25" s="104">
        <f t="shared" si="4"/>
        <v>147751</v>
      </c>
      <c r="AK25" s="44"/>
      <c r="AL25" s="104">
        <f t="shared" si="5"/>
        <v>0</v>
      </c>
      <c r="AM25" s="13">
        <v>0</v>
      </c>
      <c r="AN25" s="13">
        <v>11728</v>
      </c>
      <c r="AO25" s="45"/>
      <c r="AP25" s="45"/>
      <c r="AQ25" s="45"/>
      <c r="AR25" s="45"/>
      <c r="AS25" s="45"/>
      <c r="AT25" s="45"/>
      <c r="AU25" s="9"/>
      <c r="AV25" s="45"/>
      <c r="AW25" s="104">
        <f t="shared" si="6"/>
        <v>11728</v>
      </c>
      <c r="AX25" s="44"/>
      <c r="AY25" s="45"/>
      <c r="AZ25" s="13">
        <v>0</v>
      </c>
      <c r="BA25" s="45"/>
      <c r="BB25" s="45"/>
      <c r="BC25" s="45"/>
      <c r="BD25" s="45"/>
      <c r="BE25" s="104">
        <f t="shared" si="7"/>
        <v>0</v>
      </c>
      <c r="BF25" s="44"/>
      <c r="BG25" s="45"/>
      <c r="BH25" s="45"/>
      <c r="BI25" s="45"/>
      <c r="BJ25" s="45"/>
      <c r="BK25" s="45"/>
      <c r="BL25" s="45"/>
      <c r="BM25" s="45"/>
      <c r="BN25" s="45"/>
      <c r="BO25" s="45"/>
      <c r="BP25" s="13">
        <v>0</v>
      </c>
      <c r="BQ25" s="45"/>
      <c r="BR25" s="13">
        <v>0</v>
      </c>
      <c r="BS25" s="13">
        <v>0</v>
      </c>
      <c r="BT25" s="45"/>
      <c r="BU25" s="104">
        <f t="shared" si="8"/>
        <v>0</v>
      </c>
      <c r="BV25" s="44"/>
      <c r="BW25" s="45"/>
      <c r="BX25" s="45"/>
      <c r="BY25" s="45"/>
      <c r="BZ25" s="45"/>
      <c r="CA25" s="45"/>
      <c r="CB25" s="104">
        <f t="shared" si="9"/>
        <v>0</v>
      </c>
      <c r="CC25" s="44">
        <v>0</v>
      </c>
      <c r="CD25" s="45"/>
      <c r="CE25" s="45"/>
      <c r="CF25" s="45"/>
      <c r="CG25" s="104">
        <f t="shared" si="10"/>
        <v>0</v>
      </c>
      <c r="CH25" s="12">
        <v>0</v>
      </c>
      <c r="CI25" s="13">
        <v>0</v>
      </c>
      <c r="CJ25" s="45"/>
      <c r="CK25" s="45"/>
      <c r="CL25" s="45">
        <v>0</v>
      </c>
      <c r="CM25" s="45">
        <v>0</v>
      </c>
      <c r="CN25" s="45"/>
      <c r="CO25" s="104">
        <f t="shared" si="0"/>
        <v>0</v>
      </c>
      <c r="CP25" s="12">
        <v>7723</v>
      </c>
      <c r="CQ25" s="45"/>
      <c r="CR25" s="45"/>
      <c r="CS25" s="104">
        <f t="shared" si="11"/>
        <v>7723</v>
      </c>
      <c r="CT25" s="47">
        <v>0</v>
      </c>
      <c r="CU25" s="104">
        <f t="shared" si="12"/>
        <v>0</v>
      </c>
      <c r="CV25" s="108">
        <f t="shared" si="1"/>
        <v>174295</v>
      </c>
    </row>
    <row r="26" spans="1:100" s="19" customFormat="1" ht="15.75" customHeight="1" x14ac:dyDescent="0.25">
      <c r="A26" s="318" t="s">
        <v>113</v>
      </c>
      <c r="B26" s="1" t="s">
        <v>101</v>
      </c>
      <c r="C26" s="34"/>
      <c r="D26" s="35"/>
      <c r="E26" s="52"/>
      <c r="F26" s="35"/>
      <c r="G26" s="36"/>
      <c r="H26" s="102">
        <v>0</v>
      </c>
      <c r="I26" s="34"/>
      <c r="J26" s="35"/>
      <c r="K26" s="38"/>
      <c r="L26" s="38"/>
      <c r="M26" s="35"/>
      <c r="N26" s="38"/>
      <c r="O26" s="102">
        <v>5362</v>
      </c>
      <c r="P26" s="21"/>
      <c r="Q26" s="35"/>
      <c r="R26" s="35"/>
      <c r="S26" s="35"/>
      <c r="T26" s="102">
        <f>SUM(P26:S26)</f>
        <v>0</v>
      </c>
      <c r="U26" s="37"/>
      <c r="V26" s="6">
        <v>0</v>
      </c>
      <c r="W26" s="102">
        <f>SUM(U26:V26)</f>
        <v>0</v>
      </c>
      <c r="X26" s="37"/>
      <c r="Y26" s="6">
        <v>0</v>
      </c>
      <c r="Z26" s="6">
        <v>1375</v>
      </c>
      <c r="AA26" s="6">
        <v>0</v>
      </c>
      <c r="AB26" s="6">
        <v>0</v>
      </c>
      <c r="AC26" s="6">
        <v>4098</v>
      </c>
      <c r="AD26" s="38"/>
      <c r="AE26" s="38"/>
      <c r="AF26" s="6">
        <v>0</v>
      </c>
      <c r="AG26" s="6">
        <v>0</v>
      </c>
      <c r="AH26" s="6">
        <v>257114</v>
      </c>
      <c r="AI26" s="24"/>
      <c r="AJ26" s="102">
        <f>SUM(X26:AI26)</f>
        <v>262587</v>
      </c>
      <c r="AK26" s="37"/>
      <c r="AL26" s="102">
        <f>+AK26</f>
        <v>0</v>
      </c>
      <c r="AM26" s="6">
        <v>0</v>
      </c>
      <c r="AN26" s="6">
        <v>9643</v>
      </c>
      <c r="AO26" s="38"/>
      <c r="AP26" s="38"/>
      <c r="AQ26" s="38"/>
      <c r="AR26" s="38"/>
      <c r="AS26" s="38"/>
      <c r="AT26" s="38"/>
      <c r="AU26" s="9"/>
      <c r="AV26" s="38"/>
      <c r="AW26" s="102">
        <f>SUM(AM26:AV26)</f>
        <v>9643</v>
      </c>
      <c r="AX26" s="37"/>
      <c r="AY26" s="38"/>
      <c r="AZ26" s="6">
        <v>0</v>
      </c>
      <c r="BA26" s="38"/>
      <c r="BB26" s="38"/>
      <c r="BC26" s="38"/>
      <c r="BD26" s="38"/>
      <c r="BE26" s="102">
        <f>SUM(AX26:BD26)</f>
        <v>0</v>
      </c>
      <c r="BF26" s="37"/>
      <c r="BG26" s="38"/>
      <c r="BH26" s="38"/>
      <c r="BI26" s="38"/>
      <c r="BJ26" s="38"/>
      <c r="BK26" s="38"/>
      <c r="BL26" s="38"/>
      <c r="BM26" s="38"/>
      <c r="BN26" s="38"/>
      <c r="BO26" s="38"/>
      <c r="BP26" s="6">
        <v>0</v>
      </c>
      <c r="BQ26" s="38"/>
      <c r="BR26" s="6">
        <v>0</v>
      </c>
      <c r="BS26" s="6">
        <v>0</v>
      </c>
      <c r="BT26" s="38"/>
      <c r="BU26" s="102">
        <f>SUM(BF26:BT26)</f>
        <v>0</v>
      </c>
      <c r="BV26" s="37"/>
      <c r="BW26" s="38"/>
      <c r="BX26" s="38"/>
      <c r="BY26" s="38"/>
      <c r="BZ26" s="38"/>
      <c r="CA26" s="38"/>
      <c r="CB26" s="102">
        <f>SUM(BV26:CA26)</f>
        <v>0</v>
      </c>
      <c r="CC26" s="34">
        <v>0</v>
      </c>
      <c r="CD26" s="38"/>
      <c r="CE26" s="38"/>
      <c r="CF26" s="38"/>
      <c r="CG26" s="102">
        <f>SUM(CC26:CF26)</f>
        <v>0</v>
      </c>
      <c r="CH26" s="5">
        <v>0</v>
      </c>
      <c r="CI26" s="6">
        <v>2895</v>
      </c>
      <c r="CJ26" s="38"/>
      <c r="CK26" s="38"/>
      <c r="CL26" s="6">
        <v>0</v>
      </c>
      <c r="CM26" s="35">
        <v>0</v>
      </c>
      <c r="CN26" s="38"/>
      <c r="CO26" s="102">
        <f t="shared" si="0"/>
        <v>2895</v>
      </c>
      <c r="CP26" s="5">
        <v>7618</v>
      </c>
      <c r="CQ26" s="38"/>
      <c r="CR26" s="38"/>
      <c r="CS26" s="102">
        <f>SUM(CP26:CR26)</f>
        <v>7618</v>
      </c>
      <c r="CT26" s="39">
        <v>0</v>
      </c>
      <c r="CU26" s="102">
        <f>+CT26</f>
        <v>0</v>
      </c>
      <c r="CV26" s="109">
        <f t="shared" si="1"/>
        <v>288105</v>
      </c>
    </row>
    <row r="27" spans="1:100" s="19" customFormat="1" ht="15.75" x14ac:dyDescent="0.25">
      <c r="A27" s="319"/>
      <c r="B27" s="2" t="s">
        <v>102</v>
      </c>
      <c r="C27" s="40"/>
      <c r="D27" s="41"/>
      <c r="E27" s="43"/>
      <c r="F27" s="41"/>
      <c r="G27" s="42"/>
      <c r="H27" s="103">
        <v>2851</v>
      </c>
      <c r="I27" s="40"/>
      <c r="J27" s="41"/>
      <c r="K27" s="41"/>
      <c r="L27" s="41"/>
      <c r="M27" s="41"/>
      <c r="N27" s="41"/>
      <c r="O27" s="103">
        <v>266</v>
      </c>
      <c r="P27" s="8"/>
      <c r="Q27" s="41"/>
      <c r="R27" s="41"/>
      <c r="S27" s="41"/>
      <c r="T27" s="103">
        <f t="shared" ref="T27:T90" si="13">SUM(P27:S27)</f>
        <v>0</v>
      </c>
      <c r="U27" s="40"/>
      <c r="V27" s="9">
        <v>0</v>
      </c>
      <c r="W27" s="103">
        <f t="shared" si="3"/>
        <v>0</v>
      </c>
      <c r="X27" s="40"/>
      <c r="Y27" s="9">
        <v>0</v>
      </c>
      <c r="Z27" s="9">
        <v>5482</v>
      </c>
      <c r="AA27" s="9">
        <v>886</v>
      </c>
      <c r="AB27" s="9">
        <v>0</v>
      </c>
      <c r="AC27" s="9">
        <v>9585</v>
      </c>
      <c r="AD27" s="41"/>
      <c r="AE27" s="41"/>
      <c r="AF27" s="9">
        <v>0</v>
      </c>
      <c r="AG27" s="9">
        <v>0</v>
      </c>
      <c r="AH27" s="9">
        <v>207999</v>
      </c>
      <c r="AI27" s="25"/>
      <c r="AJ27" s="103">
        <f t="shared" si="4"/>
        <v>223952</v>
      </c>
      <c r="AK27" s="40"/>
      <c r="AL27" s="103">
        <f t="shared" si="5"/>
        <v>0</v>
      </c>
      <c r="AM27" s="9">
        <v>0</v>
      </c>
      <c r="AN27" s="9">
        <v>3554</v>
      </c>
      <c r="AO27" s="41"/>
      <c r="AP27" s="41"/>
      <c r="AQ27" s="41"/>
      <c r="AR27" s="41"/>
      <c r="AS27" s="41"/>
      <c r="AT27" s="41"/>
      <c r="AU27" s="9"/>
      <c r="AV27" s="41"/>
      <c r="AW27" s="103">
        <f t="shared" si="6"/>
        <v>3554</v>
      </c>
      <c r="AX27" s="40"/>
      <c r="AY27" s="41"/>
      <c r="AZ27" s="9">
        <v>0</v>
      </c>
      <c r="BA27" s="41"/>
      <c r="BB27" s="41"/>
      <c r="BC27" s="41"/>
      <c r="BD27" s="41"/>
      <c r="BE27" s="103">
        <f t="shared" si="7"/>
        <v>0</v>
      </c>
      <c r="BF27" s="40"/>
      <c r="BG27" s="41"/>
      <c r="BH27" s="41"/>
      <c r="BI27" s="41"/>
      <c r="BJ27" s="41"/>
      <c r="BK27" s="41"/>
      <c r="BL27" s="41"/>
      <c r="BM27" s="41"/>
      <c r="BN27" s="41"/>
      <c r="BO27" s="41"/>
      <c r="BP27" s="9">
        <v>0</v>
      </c>
      <c r="BQ27" s="41"/>
      <c r="BR27" s="9">
        <v>0</v>
      </c>
      <c r="BS27" s="9">
        <v>0</v>
      </c>
      <c r="BT27" s="41"/>
      <c r="BU27" s="103">
        <f t="shared" si="8"/>
        <v>0</v>
      </c>
      <c r="BV27" s="40"/>
      <c r="BW27" s="41"/>
      <c r="BX27" s="41"/>
      <c r="BY27" s="41"/>
      <c r="BZ27" s="41"/>
      <c r="CA27" s="41"/>
      <c r="CB27" s="103">
        <f t="shared" si="9"/>
        <v>0</v>
      </c>
      <c r="CC27" s="40">
        <v>0</v>
      </c>
      <c r="CD27" s="41"/>
      <c r="CE27" s="41"/>
      <c r="CF27" s="41"/>
      <c r="CG27" s="103">
        <f t="shared" si="10"/>
        <v>0</v>
      </c>
      <c r="CH27" s="8">
        <v>0</v>
      </c>
      <c r="CI27" s="9">
        <v>0</v>
      </c>
      <c r="CJ27" s="41"/>
      <c r="CK27" s="41"/>
      <c r="CL27" s="9">
        <v>0</v>
      </c>
      <c r="CM27" s="41">
        <v>0</v>
      </c>
      <c r="CN27" s="41"/>
      <c r="CO27" s="103">
        <f t="shared" si="0"/>
        <v>0</v>
      </c>
      <c r="CP27" s="8">
        <v>5945</v>
      </c>
      <c r="CQ27" s="41"/>
      <c r="CR27" s="41"/>
      <c r="CS27" s="103">
        <f t="shared" si="11"/>
        <v>5945</v>
      </c>
      <c r="CT27" s="43">
        <v>0</v>
      </c>
      <c r="CU27" s="103">
        <f t="shared" si="12"/>
        <v>0</v>
      </c>
      <c r="CV27" s="107">
        <f t="shared" si="1"/>
        <v>236568</v>
      </c>
    </row>
    <row r="28" spans="1:100" s="19" customFormat="1" ht="15.75" x14ac:dyDescent="0.25">
      <c r="A28" s="319"/>
      <c r="B28" s="2" t="s">
        <v>103</v>
      </c>
      <c r="C28" s="40"/>
      <c r="D28" s="41"/>
      <c r="E28" s="43"/>
      <c r="F28" s="41"/>
      <c r="G28" s="42"/>
      <c r="H28" s="103">
        <v>0</v>
      </c>
      <c r="I28" s="40"/>
      <c r="J28" s="41"/>
      <c r="K28" s="41"/>
      <c r="L28" s="41"/>
      <c r="M28" s="41"/>
      <c r="N28" s="41"/>
      <c r="O28" s="103">
        <v>33257</v>
      </c>
      <c r="P28" s="8"/>
      <c r="Q28" s="41"/>
      <c r="R28" s="41"/>
      <c r="S28" s="41"/>
      <c r="T28" s="103">
        <f t="shared" si="13"/>
        <v>0</v>
      </c>
      <c r="U28" s="40"/>
      <c r="V28" s="9">
        <v>68</v>
      </c>
      <c r="W28" s="103">
        <f t="shared" si="3"/>
        <v>68</v>
      </c>
      <c r="X28" s="40"/>
      <c r="Y28" s="9">
        <v>0</v>
      </c>
      <c r="Z28" s="9">
        <v>6138</v>
      </c>
      <c r="AA28" s="9">
        <v>124042</v>
      </c>
      <c r="AB28" s="9">
        <v>58774</v>
      </c>
      <c r="AC28" s="9">
        <v>3945</v>
      </c>
      <c r="AD28" s="41"/>
      <c r="AE28" s="41"/>
      <c r="AF28" s="9">
        <v>0</v>
      </c>
      <c r="AG28" s="9">
        <v>0</v>
      </c>
      <c r="AH28" s="9">
        <v>54228</v>
      </c>
      <c r="AI28" s="25"/>
      <c r="AJ28" s="103">
        <f t="shared" si="4"/>
        <v>247127</v>
      </c>
      <c r="AK28" s="40"/>
      <c r="AL28" s="103">
        <f t="shared" si="5"/>
        <v>0</v>
      </c>
      <c r="AM28" s="9">
        <v>0</v>
      </c>
      <c r="AN28" s="9">
        <v>8727</v>
      </c>
      <c r="AO28" s="41"/>
      <c r="AP28" s="41"/>
      <c r="AQ28" s="41"/>
      <c r="AR28" s="41"/>
      <c r="AS28" s="41"/>
      <c r="AT28" s="41"/>
      <c r="AU28" s="9"/>
      <c r="AV28" s="41"/>
      <c r="AW28" s="103">
        <f t="shared" si="6"/>
        <v>8727</v>
      </c>
      <c r="AX28" s="40"/>
      <c r="AY28" s="41"/>
      <c r="AZ28" s="9">
        <v>0</v>
      </c>
      <c r="BA28" s="41"/>
      <c r="BB28" s="41"/>
      <c r="BC28" s="41"/>
      <c r="BD28" s="41"/>
      <c r="BE28" s="103">
        <f t="shared" si="7"/>
        <v>0</v>
      </c>
      <c r="BF28" s="40"/>
      <c r="BG28" s="41"/>
      <c r="BH28" s="41"/>
      <c r="BI28" s="41"/>
      <c r="BJ28" s="41"/>
      <c r="BK28" s="41"/>
      <c r="BL28" s="41"/>
      <c r="BM28" s="41"/>
      <c r="BN28" s="41"/>
      <c r="BO28" s="41"/>
      <c r="BP28" s="9">
        <v>0</v>
      </c>
      <c r="BQ28" s="41"/>
      <c r="BR28" s="9">
        <v>0</v>
      </c>
      <c r="BS28" s="9">
        <v>0</v>
      </c>
      <c r="BT28" s="41"/>
      <c r="BU28" s="103">
        <f t="shared" si="8"/>
        <v>0</v>
      </c>
      <c r="BV28" s="40"/>
      <c r="BW28" s="41"/>
      <c r="BX28" s="41"/>
      <c r="BY28" s="41"/>
      <c r="BZ28" s="41"/>
      <c r="CA28" s="41"/>
      <c r="CB28" s="103">
        <f t="shared" si="9"/>
        <v>0</v>
      </c>
      <c r="CC28" s="40">
        <v>0</v>
      </c>
      <c r="CD28" s="41"/>
      <c r="CE28" s="41"/>
      <c r="CF28" s="41"/>
      <c r="CG28" s="103">
        <f t="shared" si="10"/>
        <v>0</v>
      </c>
      <c r="CH28" s="8">
        <v>2437</v>
      </c>
      <c r="CI28" s="9">
        <v>21671</v>
      </c>
      <c r="CJ28" s="41"/>
      <c r="CK28" s="41"/>
      <c r="CL28" s="9">
        <v>0</v>
      </c>
      <c r="CM28" s="41">
        <v>0</v>
      </c>
      <c r="CN28" s="41"/>
      <c r="CO28" s="103">
        <f t="shared" si="0"/>
        <v>24108</v>
      </c>
      <c r="CP28" s="8">
        <v>8665</v>
      </c>
      <c r="CQ28" s="41"/>
      <c r="CR28" s="41"/>
      <c r="CS28" s="103">
        <f t="shared" si="11"/>
        <v>8665</v>
      </c>
      <c r="CT28" s="43">
        <v>437</v>
      </c>
      <c r="CU28" s="103">
        <f t="shared" si="12"/>
        <v>437</v>
      </c>
      <c r="CV28" s="107">
        <f t="shared" si="1"/>
        <v>322389</v>
      </c>
    </row>
    <row r="29" spans="1:100" s="19" customFormat="1" ht="15.75" x14ac:dyDescent="0.25">
      <c r="A29" s="319"/>
      <c r="B29" s="2" t="s">
        <v>104</v>
      </c>
      <c r="C29" s="40"/>
      <c r="D29" s="41"/>
      <c r="E29" s="43"/>
      <c r="F29" s="41"/>
      <c r="G29" s="42"/>
      <c r="H29" s="103">
        <v>0</v>
      </c>
      <c r="I29" s="40"/>
      <c r="J29" s="41"/>
      <c r="K29" s="41"/>
      <c r="L29" s="41"/>
      <c r="M29" s="41"/>
      <c r="N29" s="41"/>
      <c r="O29" s="103">
        <v>37339</v>
      </c>
      <c r="P29" s="8"/>
      <c r="Q29" s="41"/>
      <c r="R29" s="41"/>
      <c r="S29" s="41"/>
      <c r="T29" s="103">
        <f t="shared" si="13"/>
        <v>0</v>
      </c>
      <c r="U29" s="40"/>
      <c r="V29" s="9">
        <v>0</v>
      </c>
      <c r="W29" s="103">
        <f t="shared" si="3"/>
        <v>0</v>
      </c>
      <c r="X29" s="40"/>
      <c r="Y29" s="9">
        <v>0</v>
      </c>
      <c r="Z29" s="9">
        <v>669</v>
      </c>
      <c r="AA29" s="9">
        <v>49720</v>
      </c>
      <c r="AB29" s="9">
        <v>190885</v>
      </c>
      <c r="AC29" s="9">
        <v>4072</v>
      </c>
      <c r="AD29" s="41"/>
      <c r="AE29" s="41"/>
      <c r="AF29" s="9">
        <v>1449</v>
      </c>
      <c r="AG29" s="9">
        <v>0</v>
      </c>
      <c r="AH29" s="9">
        <v>36755</v>
      </c>
      <c r="AI29" s="25"/>
      <c r="AJ29" s="103">
        <f t="shared" si="4"/>
        <v>283550</v>
      </c>
      <c r="AK29" s="40"/>
      <c r="AL29" s="103">
        <f t="shared" si="5"/>
        <v>0</v>
      </c>
      <c r="AM29" s="9">
        <v>0</v>
      </c>
      <c r="AN29" s="9">
        <v>10429</v>
      </c>
      <c r="AO29" s="41"/>
      <c r="AP29" s="41"/>
      <c r="AQ29" s="41"/>
      <c r="AR29" s="41"/>
      <c r="AS29" s="41"/>
      <c r="AT29" s="41"/>
      <c r="AU29" s="9"/>
      <c r="AV29" s="41"/>
      <c r="AW29" s="103">
        <f t="shared" si="6"/>
        <v>10429</v>
      </c>
      <c r="AX29" s="40"/>
      <c r="AY29" s="41"/>
      <c r="AZ29" s="9">
        <v>0</v>
      </c>
      <c r="BA29" s="41"/>
      <c r="BB29" s="41"/>
      <c r="BC29" s="41"/>
      <c r="BD29" s="41"/>
      <c r="BE29" s="103">
        <f t="shared" si="7"/>
        <v>0</v>
      </c>
      <c r="BF29" s="40"/>
      <c r="BG29" s="41"/>
      <c r="BH29" s="41"/>
      <c r="BI29" s="41"/>
      <c r="BJ29" s="41"/>
      <c r="BK29" s="41"/>
      <c r="BL29" s="41"/>
      <c r="BM29" s="41"/>
      <c r="BN29" s="41"/>
      <c r="BO29" s="41"/>
      <c r="BP29" s="9">
        <v>0</v>
      </c>
      <c r="BQ29" s="41"/>
      <c r="BR29" s="9">
        <v>0</v>
      </c>
      <c r="BS29" s="9">
        <v>0</v>
      </c>
      <c r="BT29" s="41"/>
      <c r="BU29" s="103">
        <f t="shared" si="8"/>
        <v>0</v>
      </c>
      <c r="BV29" s="40"/>
      <c r="BW29" s="41"/>
      <c r="BX29" s="41"/>
      <c r="BY29" s="41"/>
      <c r="BZ29" s="41"/>
      <c r="CA29" s="41"/>
      <c r="CB29" s="103">
        <f t="shared" si="9"/>
        <v>0</v>
      </c>
      <c r="CC29" s="40">
        <v>0</v>
      </c>
      <c r="CD29" s="41"/>
      <c r="CE29" s="41"/>
      <c r="CF29" s="41"/>
      <c r="CG29" s="103">
        <f t="shared" si="10"/>
        <v>0</v>
      </c>
      <c r="CH29" s="8">
        <v>0</v>
      </c>
      <c r="CI29" s="9">
        <v>33909</v>
      </c>
      <c r="CJ29" s="41"/>
      <c r="CK29" s="41"/>
      <c r="CL29" s="9">
        <v>0</v>
      </c>
      <c r="CM29" s="41">
        <v>0</v>
      </c>
      <c r="CN29" s="41"/>
      <c r="CO29" s="103">
        <f t="shared" si="0"/>
        <v>33909</v>
      </c>
      <c r="CP29" s="8">
        <v>7486</v>
      </c>
      <c r="CQ29" s="41"/>
      <c r="CR29" s="41"/>
      <c r="CS29" s="103">
        <f t="shared" si="11"/>
        <v>7486</v>
      </c>
      <c r="CT29" s="43">
        <v>0</v>
      </c>
      <c r="CU29" s="103">
        <f t="shared" si="12"/>
        <v>0</v>
      </c>
      <c r="CV29" s="107">
        <f t="shared" si="1"/>
        <v>372713</v>
      </c>
    </row>
    <row r="30" spans="1:100" s="19" customFormat="1" ht="15.75" x14ac:dyDescent="0.25">
      <c r="A30" s="319"/>
      <c r="B30" s="2" t="s">
        <v>105</v>
      </c>
      <c r="C30" s="40"/>
      <c r="D30" s="41"/>
      <c r="E30" s="43"/>
      <c r="F30" s="41"/>
      <c r="G30" s="42"/>
      <c r="H30" s="103">
        <v>1204</v>
      </c>
      <c r="I30" s="40"/>
      <c r="J30" s="41"/>
      <c r="K30" s="41"/>
      <c r="L30" s="41"/>
      <c r="M30" s="41"/>
      <c r="N30" s="41"/>
      <c r="O30" s="103">
        <v>31932</v>
      </c>
      <c r="P30" s="8"/>
      <c r="Q30" s="41"/>
      <c r="R30" s="41"/>
      <c r="S30" s="41"/>
      <c r="T30" s="103">
        <f t="shared" si="13"/>
        <v>0</v>
      </c>
      <c r="U30" s="40"/>
      <c r="V30" s="9">
        <v>0</v>
      </c>
      <c r="W30" s="103">
        <f t="shared" si="3"/>
        <v>0</v>
      </c>
      <c r="X30" s="40"/>
      <c r="Y30" s="9">
        <v>0</v>
      </c>
      <c r="Z30" s="9">
        <v>1397</v>
      </c>
      <c r="AA30" s="9">
        <v>28001</v>
      </c>
      <c r="AB30" s="9">
        <v>151162</v>
      </c>
      <c r="AC30" s="9">
        <v>9603</v>
      </c>
      <c r="AD30" s="41"/>
      <c r="AE30" s="41"/>
      <c r="AF30" s="9">
        <v>28770</v>
      </c>
      <c r="AG30" s="9">
        <v>979</v>
      </c>
      <c r="AH30" s="9">
        <v>29100</v>
      </c>
      <c r="AI30" s="25"/>
      <c r="AJ30" s="103">
        <f t="shared" si="4"/>
        <v>249012</v>
      </c>
      <c r="AK30" s="40"/>
      <c r="AL30" s="103">
        <f t="shared" si="5"/>
        <v>0</v>
      </c>
      <c r="AM30" s="9">
        <v>0</v>
      </c>
      <c r="AN30" s="9">
        <v>10758</v>
      </c>
      <c r="AO30" s="41"/>
      <c r="AP30" s="41"/>
      <c r="AQ30" s="41"/>
      <c r="AR30" s="41"/>
      <c r="AS30" s="41"/>
      <c r="AT30" s="41"/>
      <c r="AU30" s="9"/>
      <c r="AV30" s="41"/>
      <c r="AW30" s="103">
        <f t="shared" si="6"/>
        <v>10758</v>
      </c>
      <c r="AX30" s="40"/>
      <c r="AY30" s="41"/>
      <c r="AZ30" s="9">
        <v>0</v>
      </c>
      <c r="BA30" s="41"/>
      <c r="BB30" s="41"/>
      <c r="BC30" s="41"/>
      <c r="BD30" s="41"/>
      <c r="BE30" s="103">
        <f t="shared" si="7"/>
        <v>0</v>
      </c>
      <c r="BF30" s="40"/>
      <c r="BG30" s="41"/>
      <c r="BH30" s="41"/>
      <c r="BI30" s="41"/>
      <c r="BJ30" s="41"/>
      <c r="BK30" s="41"/>
      <c r="BL30" s="41"/>
      <c r="BM30" s="41"/>
      <c r="BN30" s="41"/>
      <c r="BO30" s="41"/>
      <c r="BP30" s="9">
        <v>0</v>
      </c>
      <c r="BQ30" s="41"/>
      <c r="BR30" s="9">
        <v>0</v>
      </c>
      <c r="BS30" s="9">
        <v>0</v>
      </c>
      <c r="BT30" s="41"/>
      <c r="BU30" s="103">
        <f t="shared" si="8"/>
        <v>0</v>
      </c>
      <c r="BV30" s="40"/>
      <c r="BW30" s="41"/>
      <c r="BX30" s="41"/>
      <c r="BY30" s="41"/>
      <c r="BZ30" s="41"/>
      <c r="CA30" s="41"/>
      <c r="CB30" s="103">
        <f t="shared" si="9"/>
        <v>0</v>
      </c>
      <c r="CC30" s="40">
        <v>0</v>
      </c>
      <c r="CD30" s="41"/>
      <c r="CE30" s="41"/>
      <c r="CF30" s="41"/>
      <c r="CG30" s="103">
        <f t="shared" si="10"/>
        <v>0</v>
      </c>
      <c r="CH30" s="8">
        <v>0</v>
      </c>
      <c r="CI30" s="9">
        <v>33305</v>
      </c>
      <c r="CJ30" s="41"/>
      <c r="CK30" s="41"/>
      <c r="CL30" s="9">
        <v>0</v>
      </c>
      <c r="CM30" s="41">
        <v>0</v>
      </c>
      <c r="CN30" s="41"/>
      <c r="CO30" s="103">
        <f t="shared" si="0"/>
        <v>33305</v>
      </c>
      <c r="CP30" s="8">
        <v>6557</v>
      </c>
      <c r="CQ30" s="41"/>
      <c r="CR30" s="41"/>
      <c r="CS30" s="103">
        <f t="shared" si="11"/>
        <v>6557</v>
      </c>
      <c r="CT30" s="43">
        <v>0</v>
      </c>
      <c r="CU30" s="103">
        <f t="shared" si="12"/>
        <v>0</v>
      </c>
      <c r="CV30" s="107">
        <f t="shared" si="1"/>
        <v>332768</v>
      </c>
    </row>
    <row r="31" spans="1:100" s="19" customFormat="1" ht="15.75" x14ac:dyDescent="0.25">
      <c r="A31" s="319"/>
      <c r="B31" s="2" t="s">
        <v>106</v>
      </c>
      <c r="C31" s="40"/>
      <c r="D31" s="41"/>
      <c r="E31" s="43"/>
      <c r="F31" s="41"/>
      <c r="G31" s="42"/>
      <c r="H31" s="103">
        <v>2186</v>
      </c>
      <c r="I31" s="40"/>
      <c r="J31" s="41"/>
      <c r="K31" s="41"/>
      <c r="L31" s="41"/>
      <c r="M31" s="41"/>
      <c r="N31" s="41"/>
      <c r="O31" s="103">
        <v>33036</v>
      </c>
      <c r="P31" s="8"/>
      <c r="Q31" s="41"/>
      <c r="R31" s="41"/>
      <c r="S31" s="41"/>
      <c r="T31" s="103">
        <f t="shared" si="13"/>
        <v>0</v>
      </c>
      <c r="U31" s="40"/>
      <c r="V31" s="9">
        <v>70</v>
      </c>
      <c r="W31" s="103">
        <f t="shared" si="3"/>
        <v>70</v>
      </c>
      <c r="X31" s="40"/>
      <c r="Y31" s="9">
        <v>0</v>
      </c>
      <c r="Z31" s="9">
        <v>1978</v>
      </c>
      <c r="AA31" s="9">
        <v>51474</v>
      </c>
      <c r="AB31" s="9">
        <v>106687</v>
      </c>
      <c r="AC31" s="9">
        <v>6795</v>
      </c>
      <c r="AD31" s="41"/>
      <c r="AE31" s="41"/>
      <c r="AF31" s="9">
        <v>36563</v>
      </c>
      <c r="AG31" s="9">
        <v>2224</v>
      </c>
      <c r="AH31" s="9">
        <v>19067</v>
      </c>
      <c r="AI31" s="25"/>
      <c r="AJ31" s="103">
        <f t="shared" si="4"/>
        <v>224788</v>
      </c>
      <c r="AK31" s="40"/>
      <c r="AL31" s="103">
        <f t="shared" si="5"/>
        <v>0</v>
      </c>
      <c r="AM31" s="9">
        <v>0</v>
      </c>
      <c r="AN31" s="9">
        <v>11168</v>
      </c>
      <c r="AO31" s="41"/>
      <c r="AP31" s="41"/>
      <c r="AQ31" s="41"/>
      <c r="AR31" s="41"/>
      <c r="AS31" s="41"/>
      <c r="AT31" s="41"/>
      <c r="AU31" s="9"/>
      <c r="AV31" s="41"/>
      <c r="AW31" s="103">
        <f t="shared" si="6"/>
        <v>11168</v>
      </c>
      <c r="AX31" s="40"/>
      <c r="AY31" s="41"/>
      <c r="AZ31" s="9">
        <v>0</v>
      </c>
      <c r="BA31" s="41"/>
      <c r="BB31" s="41"/>
      <c r="BC31" s="41"/>
      <c r="BD31" s="41"/>
      <c r="BE31" s="103">
        <f t="shared" si="7"/>
        <v>0</v>
      </c>
      <c r="BF31" s="40"/>
      <c r="BG31" s="41"/>
      <c r="BH31" s="41"/>
      <c r="BI31" s="41"/>
      <c r="BJ31" s="41"/>
      <c r="BK31" s="41"/>
      <c r="BL31" s="41"/>
      <c r="BM31" s="41"/>
      <c r="BN31" s="41"/>
      <c r="BO31" s="41"/>
      <c r="BP31" s="9">
        <v>0</v>
      </c>
      <c r="BQ31" s="41"/>
      <c r="BR31" s="9">
        <v>0</v>
      </c>
      <c r="BS31" s="9">
        <v>0</v>
      </c>
      <c r="BT31" s="41"/>
      <c r="BU31" s="103">
        <f t="shared" si="8"/>
        <v>0</v>
      </c>
      <c r="BV31" s="40"/>
      <c r="BW31" s="41"/>
      <c r="BX31" s="41"/>
      <c r="BY31" s="41"/>
      <c r="BZ31" s="41"/>
      <c r="CA31" s="41"/>
      <c r="CB31" s="103">
        <f t="shared" si="9"/>
        <v>0</v>
      </c>
      <c r="CC31" s="40">
        <v>0</v>
      </c>
      <c r="CD31" s="41"/>
      <c r="CE31" s="41"/>
      <c r="CF31" s="41"/>
      <c r="CG31" s="103">
        <f t="shared" si="10"/>
        <v>0</v>
      </c>
      <c r="CH31" s="8">
        <v>0</v>
      </c>
      <c r="CI31" s="9">
        <v>50018</v>
      </c>
      <c r="CJ31" s="41"/>
      <c r="CK31" s="41"/>
      <c r="CL31" s="9">
        <v>0</v>
      </c>
      <c r="CM31" s="41">
        <v>0</v>
      </c>
      <c r="CN31" s="41"/>
      <c r="CO31" s="103">
        <f t="shared" si="0"/>
        <v>50018</v>
      </c>
      <c r="CP31" s="8">
        <v>9874</v>
      </c>
      <c r="CQ31" s="41"/>
      <c r="CR31" s="41"/>
      <c r="CS31" s="103">
        <f t="shared" si="11"/>
        <v>9874</v>
      </c>
      <c r="CT31" s="43">
        <v>0</v>
      </c>
      <c r="CU31" s="103">
        <f t="shared" si="12"/>
        <v>0</v>
      </c>
      <c r="CV31" s="107">
        <f t="shared" si="1"/>
        <v>331140</v>
      </c>
    </row>
    <row r="32" spans="1:100" s="19" customFormat="1" ht="15.75" x14ac:dyDescent="0.25">
      <c r="A32" s="319"/>
      <c r="B32" s="2" t="s">
        <v>107</v>
      </c>
      <c r="C32" s="40"/>
      <c r="D32" s="41"/>
      <c r="E32" s="43"/>
      <c r="F32" s="41"/>
      <c r="G32" s="42"/>
      <c r="H32" s="103">
        <v>1590</v>
      </c>
      <c r="I32" s="40"/>
      <c r="J32" s="41"/>
      <c r="K32" s="41"/>
      <c r="L32" s="41"/>
      <c r="M32" s="41"/>
      <c r="N32" s="41"/>
      <c r="O32" s="103">
        <v>28663</v>
      </c>
      <c r="P32" s="8"/>
      <c r="Q32" s="41"/>
      <c r="R32" s="41"/>
      <c r="S32" s="41"/>
      <c r="T32" s="103">
        <f t="shared" si="13"/>
        <v>0</v>
      </c>
      <c r="U32" s="40"/>
      <c r="V32" s="9">
        <v>0</v>
      </c>
      <c r="W32" s="103">
        <f t="shared" si="3"/>
        <v>0</v>
      </c>
      <c r="X32" s="40"/>
      <c r="Y32" s="9">
        <v>0</v>
      </c>
      <c r="Z32" s="9">
        <v>352</v>
      </c>
      <c r="AA32" s="9">
        <v>88564</v>
      </c>
      <c r="AB32" s="9">
        <v>69472</v>
      </c>
      <c r="AC32" s="9">
        <v>10970</v>
      </c>
      <c r="AD32" s="41"/>
      <c r="AE32" s="41"/>
      <c r="AF32" s="9">
        <v>16033</v>
      </c>
      <c r="AG32" s="9">
        <v>1765</v>
      </c>
      <c r="AH32" s="9">
        <v>45700</v>
      </c>
      <c r="AI32" s="25"/>
      <c r="AJ32" s="103">
        <f t="shared" si="4"/>
        <v>232856</v>
      </c>
      <c r="AK32" s="40"/>
      <c r="AL32" s="103">
        <f t="shared" si="5"/>
        <v>0</v>
      </c>
      <c r="AM32" s="9">
        <v>0</v>
      </c>
      <c r="AN32" s="9">
        <v>5722</v>
      </c>
      <c r="AO32" s="41"/>
      <c r="AP32" s="41"/>
      <c r="AQ32" s="41"/>
      <c r="AR32" s="41"/>
      <c r="AS32" s="41"/>
      <c r="AT32" s="41"/>
      <c r="AU32" s="9"/>
      <c r="AV32" s="41"/>
      <c r="AW32" s="103">
        <f t="shared" si="6"/>
        <v>5722</v>
      </c>
      <c r="AX32" s="40"/>
      <c r="AY32" s="41"/>
      <c r="AZ32" s="9">
        <v>0</v>
      </c>
      <c r="BA32" s="41"/>
      <c r="BB32" s="41"/>
      <c r="BC32" s="41"/>
      <c r="BD32" s="41"/>
      <c r="BE32" s="103">
        <f t="shared" si="7"/>
        <v>0</v>
      </c>
      <c r="BF32" s="40"/>
      <c r="BG32" s="41"/>
      <c r="BH32" s="41"/>
      <c r="BI32" s="41"/>
      <c r="BJ32" s="41"/>
      <c r="BK32" s="41"/>
      <c r="BL32" s="41"/>
      <c r="BM32" s="41"/>
      <c r="BN32" s="41"/>
      <c r="BO32" s="41"/>
      <c r="BP32" s="9">
        <v>0</v>
      </c>
      <c r="BQ32" s="41"/>
      <c r="BR32" s="9">
        <v>0</v>
      </c>
      <c r="BS32" s="9">
        <v>0</v>
      </c>
      <c r="BT32" s="41"/>
      <c r="BU32" s="103">
        <f t="shared" si="8"/>
        <v>0</v>
      </c>
      <c r="BV32" s="40"/>
      <c r="BW32" s="41"/>
      <c r="BX32" s="41"/>
      <c r="BY32" s="41"/>
      <c r="BZ32" s="41"/>
      <c r="CA32" s="41"/>
      <c r="CB32" s="103">
        <f t="shared" si="9"/>
        <v>0</v>
      </c>
      <c r="CC32" s="40">
        <v>0</v>
      </c>
      <c r="CD32" s="41"/>
      <c r="CE32" s="41"/>
      <c r="CF32" s="41"/>
      <c r="CG32" s="103">
        <f t="shared" si="10"/>
        <v>0</v>
      </c>
      <c r="CH32" s="8">
        <v>0</v>
      </c>
      <c r="CI32" s="9">
        <v>34372</v>
      </c>
      <c r="CJ32" s="41"/>
      <c r="CK32" s="41"/>
      <c r="CL32" s="9">
        <v>273</v>
      </c>
      <c r="CM32" s="41">
        <v>0</v>
      </c>
      <c r="CN32" s="41"/>
      <c r="CO32" s="103">
        <f t="shared" si="0"/>
        <v>34645</v>
      </c>
      <c r="CP32" s="8">
        <v>7783</v>
      </c>
      <c r="CQ32" s="41"/>
      <c r="CR32" s="41"/>
      <c r="CS32" s="103">
        <f t="shared" si="11"/>
        <v>7783</v>
      </c>
      <c r="CT32" s="43">
        <v>0</v>
      </c>
      <c r="CU32" s="103">
        <f t="shared" si="12"/>
        <v>0</v>
      </c>
      <c r="CV32" s="107">
        <f t="shared" si="1"/>
        <v>311259</v>
      </c>
    </row>
    <row r="33" spans="1:100" s="19" customFormat="1" ht="15.75" x14ac:dyDescent="0.25">
      <c r="A33" s="319"/>
      <c r="B33" s="2" t="s">
        <v>108</v>
      </c>
      <c r="C33" s="40"/>
      <c r="D33" s="41"/>
      <c r="E33" s="43"/>
      <c r="F33" s="41"/>
      <c r="G33" s="42"/>
      <c r="H33" s="103">
        <v>0</v>
      </c>
      <c r="I33" s="40"/>
      <c r="J33" s="41"/>
      <c r="K33" s="41"/>
      <c r="L33" s="41"/>
      <c r="M33" s="41"/>
      <c r="N33" s="41"/>
      <c r="O33" s="103">
        <v>24213</v>
      </c>
      <c r="P33" s="8"/>
      <c r="Q33" s="41"/>
      <c r="R33" s="41"/>
      <c r="S33" s="41"/>
      <c r="T33" s="103">
        <f t="shared" si="13"/>
        <v>0</v>
      </c>
      <c r="U33" s="40"/>
      <c r="V33" s="9">
        <v>48</v>
      </c>
      <c r="W33" s="103">
        <f t="shared" si="3"/>
        <v>48</v>
      </c>
      <c r="X33" s="40"/>
      <c r="Y33" s="9">
        <v>0</v>
      </c>
      <c r="Z33" s="9">
        <v>0</v>
      </c>
      <c r="AA33" s="9">
        <v>91249</v>
      </c>
      <c r="AB33" s="9">
        <v>42598</v>
      </c>
      <c r="AC33" s="9">
        <v>10982</v>
      </c>
      <c r="AD33" s="41"/>
      <c r="AE33" s="41"/>
      <c r="AF33" s="9">
        <v>20712</v>
      </c>
      <c r="AG33" s="9">
        <v>0</v>
      </c>
      <c r="AH33" s="9">
        <v>52249</v>
      </c>
      <c r="AI33" s="25"/>
      <c r="AJ33" s="103">
        <f t="shared" si="4"/>
        <v>217790</v>
      </c>
      <c r="AK33" s="40"/>
      <c r="AL33" s="103">
        <f t="shared" si="5"/>
        <v>0</v>
      </c>
      <c r="AM33" s="9">
        <v>0</v>
      </c>
      <c r="AN33" s="9">
        <v>9149</v>
      </c>
      <c r="AO33" s="41"/>
      <c r="AP33" s="41"/>
      <c r="AQ33" s="41"/>
      <c r="AR33" s="41"/>
      <c r="AS33" s="41"/>
      <c r="AT33" s="41"/>
      <c r="AU33" s="9"/>
      <c r="AV33" s="41"/>
      <c r="AW33" s="103">
        <f t="shared" si="6"/>
        <v>9149</v>
      </c>
      <c r="AX33" s="40"/>
      <c r="AY33" s="41"/>
      <c r="AZ33" s="9">
        <v>0</v>
      </c>
      <c r="BA33" s="41"/>
      <c r="BB33" s="41"/>
      <c r="BC33" s="41"/>
      <c r="BD33" s="41"/>
      <c r="BE33" s="103">
        <f t="shared" si="7"/>
        <v>0</v>
      </c>
      <c r="BF33" s="40"/>
      <c r="BG33" s="41"/>
      <c r="BH33" s="41"/>
      <c r="BI33" s="41"/>
      <c r="BJ33" s="41"/>
      <c r="BK33" s="41"/>
      <c r="BL33" s="41"/>
      <c r="BM33" s="41"/>
      <c r="BN33" s="41"/>
      <c r="BO33" s="41"/>
      <c r="BP33" s="9">
        <v>0</v>
      </c>
      <c r="BQ33" s="41"/>
      <c r="BR33" s="9">
        <v>0</v>
      </c>
      <c r="BS33" s="9">
        <v>0</v>
      </c>
      <c r="BT33" s="41"/>
      <c r="BU33" s="103">
        <f t="shared" si="8"/>
        <v>0</v>
      </c>
      <c r="BV33" s="40"/>
      <c r="BW33" s="41"/>
      <c r="BX33" s="41"/>
      <c r="BY33" s="41"/>
      <c r="BZ33" s="41"/>
      <c r="CA33" s="41"/>
      <c r="CB33" s="103">
        <f t="shared" si="9"/>
        <v>0</v>
      </c>
      <c r="CC33" s="40">
        <v>0</v>
      </c>
      <c r="CD33" s="41"/>
      <c r="CE33" s="41"/>
      <c r="CF33" s="41"/>
      <c r="CG33" s="103">
        <f t="shared" si="10"/>
        <v>0</v>
      </c>
      <c r="CH33" s="8">
        <v>7317</v>
      </c>
      <c r="CI33" s="9">
        <v>23371</v>
      </c>
      <c r="CJ33" s="41"/>
      <c r="CK33" s="41"/>
      <c r="CL33" s="9">
        <v>25158</v>
      </c>
      <c r="CM33" s="41">
        <v>0</v>
      </c>
      <c r="CN33" s="41"/>
      <c r="CO33" s="103">
        <f t="shared" si="0"/>
        <v>55846</v>
      </c>
      <c r="CP33" s="8">
        <v>7871</v>
      </c>
      <c r="CQ33" s="41"/>
      <c r="CR33" s="41"/>
      <c r="CS33" s="103">
        <f t="shared" si="11"/>
        <v>7871</v>
      </c>
      <c r="CT33" s="43">
        <v>0</v>
      </c>
      <c r="CU33" s="103">
        <f t="shared" si="12"/>
        <v>0</v>
      </c>
      <c r="CV33" s="107">
        <f t="shared" si="1"/>
        <v>314917</v>
      </c>
    </row>
    <row r="34" spans="1:100" s="19" customFormat="1" ht="15.75" x14ac:dyDescent="0.25">
      <c r="A34" s="319"/>
      <c r="B34" s="2" t="s">
        <v>109</v>
      </c>
      <c r="C34" s="40"/>
      <c r="D34" s="41"/>
      <c r="E34" s="43"/>
      <c r="F34" s="41"/>
      <c r="G34" s="42"/>
      <c r="H34" s="103">
        <v>1220</v>
      </c>
      <c r="I34" s="40"/>
      <c r="J34" s="41"/>
      <c r="K34" s="41"/>
      <c r="L34" s="41"/>
      <c r="M34" s="41"/>
      <c r="N34" s="41"/>
      <c r="O34" s="103">
        <v>9342</v>
      </c>
      <c r="P34" s="8"/>
      <c r="Q34" s="41"/>
      <c r="R34" s="41"/>
      <c r="S34" s="41"/>
      <c r="T34" s="103">
        <f t="shared" si="13"/>
        <v>0</v>
      </c>
      <c r="U34" s="40"/>
      <c r="V34" s="9">
        <v>378</v>
      </c>
      <c r="W34" s="103">
        <f t="shared" si="3"/>
        <v>378</v>
      </c>
      <c r="X34" s="40"/>
      <c r="Y34" s="9">
        <v>0</v>
      </c>
      <c r="Z34" s="9">
        <v>0</v>
      </c>
      <c r="AA34" s="9">
        <v>74934</v>
      </c>
      <c r="AB34" s="9">
        <v>31237</v>
      </c>
      <c r="AC34" s="9">
        <v>4090</v>
      </c>
      <c r="AD34" s="41"/>
      <c r="AE34" s="41"/>
      <c r="AF34" s="9">
        <v>20558</v>
      </c>
      <c r="AG34" s="9">
        <v>258</v>
      </c>
      <c r="AH34" s="9">
        <v>34097</v>
      </c>
      <c r="AI34" s="25"/>
      <c r="AJ34" s="103">
        <f t="shared" si="4"/>
        <v>165174</v>
      </c>
      <c r="AK34" s="40"/>
      <c r="AL34" s="103">
        <f t="shared" si="5"/>
        <v>0</v>
      </c>
      <c r="AM34" s="9">
        <v>0</v>
      </c>
      <c r="AN34" s="9">
        <v>6745</v>
      </c>
      <c r="AO34" s="41"/>
      <c r="AP34" s="41"/>
      <c r="AQ34" s="41"/>
      <c r="AR34" s="41"/>
      <c r="AS34" s="41"/>
      <c r="AT34" s="41"/>
      <c r="AU34" s="9"/>
      <c r="AV34" s="41"/>
      <c r="AW34" s="103">
        <f t="shared" si="6"/>
        <v>6745</v>
      </c>
      <c r="AX34" s="40"/>
      <c r="AY34" s="41"/>
      <c r="AZ34" s="9">
        <v>0</v>
      </c>
      <c r="BA34" s="41"/>
      <c r="BB34" s="41"/>
      <c r="BC34" s="41"/>
      <c r="BD34" s="41"/>
      <c r="BE34" s="103">
        <f t="shared" si="7"/>
        <v>0</v>
      </c>
      <c r="BF34" s="40"/>
      <c r="BG34" s="41"/>
      <c r="BH34" s="41"/>
      <c r="BI34" s="41"/>
      <c r="BJ34" s="41"/>
      <c r="BK34" s="41"/>
      <c r="BL34" s="41"/>
      <c r="BM34" s="41"/>
      <c r="BN34" s="41"/>
      <c r="BO34" s="41"/>
      <c r="BP34" s="9">
        <v>0</v>
      </c>
      <c r="BQ34" s="41"/>
      <c r="BR34" s="9">
        <v>0</v>
      </c>
      <c r="BS34" s="9">
        <v>0</v>
      </c>
      <c r="BT34" s="41"/>
      <c r="BU34" s="103">
        <f t="shared" si="8"/>
        <v>0</v>
      </c>
      <c r="BV34" s="40"/>
      <c r="BW34" s="41"/>
      <c r="BX34" s="41"/>
      <c r="BY34" s="41"/>
      <c r="BZ34" s="41"/>
      <c r="CA34" s="41"/>
      <c r="CB34" s="103">
        <f t="shared" si="9"/>
        <v>0</v>
      </c>
      <c r="CC34" s="40">
        <v>0</v>
      </c>
      <c r="CD34" s="41"/>
      <c r="CE34" s="41"/>
      <c r="CF34" s="41"/>
      <c r="CG34" s="103">
        <f t="shared" si="10"/>
        <v>0</v>
      </c>
      <c r="CH34" s="8">
        <v>13791</v>
      </c>
      <c r="CI34" s="9">
        <v>4112</v>
      </c>
      <c r="CJ34" s="41"/>
      <c r="CK34" s="41"/>
      <c r="CL34" s="9">
        <v>32543</v>
      </c>
      <c r="CM34" s="41">
        <v>0</v>
      </c>
      <c r="CN34" s="41"/>
      <c r="CO34" s="103">
        <f t="shared" si="0"/>
        <v>50446</v>
      </c>
      <c r="CP34" s="8">
        <v>7576</v>
      </c>
      <c r="CQ34" s="41"/>
      <c r="CR34" s="41"/>
      <c r="CS34" s="103">
        <f t="shared" si="11"/>
        <v>7576</v>
      </c>
      <c r="CT34" s="43">
        <v>0</v>
      </c>
      <c r="CU34" s="103">
        <f t="shared" si="12"/>
        <v>0</v>
      </c>
      <c r="CV34" s="107">
        <f t="shared" si="1"/>
        <v>240881</v>
      </c>
    </row>
    <row r="35" spans="1:100" s="19" customFormat="1" ht="15.75" x14ac:dyDescent="0.25">
      <c r="A35" s="319"/>
      <c r="B35" s="2" t="s">
        <v>110</v>
      </c>
      <c r="C35" s="40"/>
      <c r="D35" s="41"/>
      <c r="E35" s="43"/>
      <c r="F35" s="41"/>
      <c r="G35" s="42"/>
      <c r="H35" s="103">
        <v>237</v>
      </c>
      <c r="I35" s="40"/>
      <c r="J35" s="41"/>
      <c r="K35" s="41"/>
      <c r="L35" s="41"/>
      <c r="M35" s="41"/>
      <c r="N35" s="41"/>
      <c r="O35" s="103">
        <v>10768</v>
      </c>
      <c r="P35" s="8"/>
      <c r="Q35" s="41"/>
      <c r="R35" s="41"/>
      <c r="S35" s="41"/>
      <c r="T35" s="103">
        <f t="shared" si="13"/>
        <v>0</v>
      </c>
      <c r="U35" s="40"/>
      <c r="V35" s="9">
        <v>15</v>
      </c>
      <c r="W35" s="103">
        <f t="shared" si="3"/>
        <v>15</v>
      </c>
      <c r="X35" s="40"/>
      <c r="Y35" s="9">
        <v>0</v>
      </c>
      <c r="Z35" s="9">
        <v>5173</v>
      </c>
      <c r="AA35" s="9">
        <v>67880</v>
      </c>
      <c r="AB35" s="9">
        <v>27776</v>
      </c>
      <c r="AC35" s="9">
        <v>13414</v>
      </c>
      <c r="AD35" s="41"/>
      <c r="AE35" s="41"/>
      <c r="AF35" s="9">
        <v>10305</v>
      </c>
      <c r="AG35" s="9">
        <v>27</v>
      </c>
      <c r="AH35" s="9">
        <v>34977</v>
      </c>
      <c r="AI35" s="25"/>
      <c r="AJ35" s="103">
        <f t="shared" si="4"/>
        <v>159552</v>
      </c>
      <c r="AK35" s="40"/>
      <c r="AL35" s="103">
        <f t="shared" si="5"/>
        <v>0</v>
      </c>
      <c r="AM35" s="9">
        <v>0</v>
      </c>
      <c r="AN35" s="9">
        <v>5721</v>
      </c>
      <c r="AO35" s="41"/>
      <c r="AP35" s="41"/>
      <c r="AQ35" s="41"/>
      <c r="AR35" s="41"/>
      <c r="AS35" s="41"/>
      <c r="AT35" s="41"/>
      <c r="AU35" s="9"/>
      <c r="AV35" s="41"/>
      <c r="AW35" s="103">
        <f t="shared" si="6"/>
        <v>5721</v>
      </c>
      <c r="AX35" s="40"/>
      <c r="AY35" s="41"/>
      <c r="AZ35" s="9">
        <v>0</v>
      </c>
      <c r="BA35" s="41"/>
      <c r="BB35" s="41"/>
      <c r="BC35" s="41"/>
      <c r="BD35" s="41"/>
      <c r="BE35" s="103">
        <f t="shared" si="7"/>
        <v>0</v>
      </c>
      <c r="BF35" s="40"/>
      <c r="BG35" s="41"/>
      <c r="BH35" s="41"/>
      <c r="BI35" s="41"/>
      <c r="BJ35" s="41"/>
      <c r="BK35" s="41"/>
      <c r="BL35" s="41"/>
      <c r="BM35" s="41"/>
      <c r="BN35" s="41"/>
      <c r="BO35" s="41"/>
      <c r="BP35" s="9">
        <v>0</v>
      </c>
      <c r="BQ35" s="41"/>
      <c r="BR35" s="9">
        <v>0</v>
      </c>
      <c r="BS35" s="9">
        <v>0</v>
      </c>
      <c r="BT35" s="41"/>
      <c r="BU35" s="103">
        <f t="shared" si="8"/>
        <v>0</v>
      </c>
      <c r="BV35" s="40"/>
      <c r="BW35" s="41"/>
      <c r="BX35" s="41"/>
      <c r="BY35" s="41"/>
      <c r="BZ35" s="41"/>
      <c r="CA35" s="41"/>
      <c r="CB35" s="103">
        <f t="shared" si="9"/>
        <v>0</v>
      </c>
      <c r="CC35" s="40">
        <v>0</v>
      </c>
      <c r="CD35" s="41"/>
      <c r="CE35" s="41"/>
      <c r="CF35" s="41"/>
      <c r="CG35" s="103">
        <f t="shared" si="10"/>
        <v>0</v>
      </c>
      <c r="CH35" s="8">
        <v>26640</v>
      </c>
      <c r="CI35" s="9">
        <v>5929</v>
      </c>
      <c r="CJ35" s="41"/>
      <c r="CK35" s="41"/>
      <c r="CL35" s="9">
        <v>36371</v>
      </c>
      <c r="CM35" s="41">
        <v>0</v>
      </c>
      <c r="CN35" s="41"/>
      <c r="CO35" s="103">
        <f t="shared" si="0"/>
        <v>68940</v>
      </c>
      <c r="CP35" s="8">
        <v>6862</v>
      </c>
      <c r="CQ35" s="41"/>
      <c r="CR35" s="41"/>
      <c r="CS35" s="103">
        <f t="shared" si="11"/>
        <v>6862</v>
      </c>
      <c r="CT35" s="43">
        <v>0</v>
      </c>
      <c r="CU35" s="103">
        <f t="shared" si="12"/>
        <v>0</v>
      </c>
      <c r="CV35" s="107">
        <f t="shared" si="1"/>
        <v>252095</v>
      </c>
    </row>
    <row r="36" spans="1:100" s="19" customFormat="1" ht="15.75" x14ac:dyDescent="0.25">
      <c r="A36" s="319"/>
      <c r="B36" s="2" t="s">
        <v>111</v>
      </c>
      <c r="C36" s="40"/>
      <c r="D36" s="41"/>
      <c r="E36" s="43"/>
      <c r="F36" s="41"/>
      <c r="G36" s="42"/>
      <c r="H36" s="103">
        <v>0</v>
      </c>
      <c r="I36" s="40"/>
      <c r="J36" s="41"/>
      <c r="K36" s="41"/>
      <c r="L36" s="41"/>
      <c r="M36" s="41"/>
      <c r="N36" s="41"/>
      <c r="O36" s="103">
        <v>13572</v>
      </c>
      <c r="P36" s="8"/>
      <c r="Q36" s="41"/>
      <c r="R36" s="41"/>
      <c r="S36" s="41"/>
      <c r="T36" s="103">
        <f t="shared" si="13"/>
        <v>0</v>
      </c>
      <c r="U36" s="40"/>
      <c r="V36" s="9">
        <v>368</v>
      </c>
      <c r="W36" s="103">
        <f t="shared" si="3"/>
        <v>368</v>
      </c>
      <c r="X36" s="40"/>
      <c r="Y36" s="9">
        <v>0</v>
      </c>
      <c r="Z36" s="9">
        <v>10246</v>
      </c>
      <c r="AA36" s="9">
        <v>44019</v>
      </c>
      <c r="AB36" s="9">
        <v>6939</v>
      </c>
      <c r="AC36" s="9">
        <v>15114</v>
      </c>
      <c r="AD36" s="41"/>
      <c r="AE36" s="41"/>
      <c r="AF36" s="9">
        <v>8482</v>
      </c>
      <c r="AG36" s="9">
        <v>0</v>
      </c>
      <c r="AH36" s="9">
        <v>6626</v>
      </c>
      <c r="AI36" s="25"/>
      <c r="AJ36" s="103">
        <f t="shared" si="4"/>
        <v>91426</v>
      </c>
      <c r="AK36" s="40"/>
      <c r="AL36" s="103">
        <f t="shared" si="5"/>
        <v>0</v>
      </c>
      <c r="AM36" s="9">
        <v>0</v>
      </c>
      <c r="AN36" s="9">
        <v>4430</v>
      </c>
      <c r="AO36" s="41"/>
      <c r="AP36" s="41"/>
      <c r="AQ36" s="41"/>
      <c r="AR36" s="41"/>
      <c r="AS36" s="41"/>
      <c r="AT36" s="41"/>
      <c r="AU36" s="9"/>
      <c r="AV36" s="41"/>
      <c r="AW36" s="103">
        <f t="shared" si="6"/>
        <v>4430</v>
      </c>
      <c r="AX36" s="40"/>
      <c r="AY36" s="41"/>
      <c r="AZ36" s="9">
        <v>0</v>
      </c>
      <c r="BA36" s="41"/>
      <c r="BB36" s="41"/>
      <c r="BC36" s="41"/>
      <c r="BD36" s="41"/>
      <c r="BE36" s="103">
        <f t="shared" si="7"/>
        <v>0</v>
      </c>
      <c r="BF36" s="40"/>
      <c r="BG36" s="41"/>
      <c r="BH36" s="41"/>
      <c r="BI36" s="41"/>
      <c r="BJ36" s="41"/>
      <c r="BK36" s="41"/>
      <c r="BL36" s="41"/>
      <c r="BM36" s="41"/>
      <c r="BN36" s="41"/>
      <c r="BO36" s="41"/>
      <c r="BP36" s="9">
        <v>0</v>
      </c>
      <c r="BQ36" s="41"/>
      <c r="BR36" s="9">
        <v>0</v>
      </c>
      <c r="BS36" s="9">
        <v>0</v>
      </c>
      <c r="BT36" s="41"/>
      <c r="BU36" s="103">
        <f t="shared" si="8"/>
        <v>0</v>
      </c>
      <c r="BV36" s="40"/>
      <c r="BW36" s="41"/>
      <c r="BX36" s="41"/>
      <c r="BY36" s="41"/>
      <c r="BZ36" s="41"/>
      <c r="CA36" s="41"/>
      <c r="CB36" s="103">
        <f t="shared" si="9"/>
        <v>0</v>
      </c>
      <c r="CC36" s="40">
        <v>0</v>
      </c>
      <c r="CD36" s="41"/>
      <c r="CE36" s="41"/>
      <c r="CF36" s="41"/>
      <c r="CG36" s="103">
        <f t="shared" si="10"/>
        <v>0</v>
      </c>
      <c r="CH36" s="8">
        <v>24528</v>
      </c>
      <c r="CI36" s="9">
        <v>6036</v>
      </c>
      <c r="CJ36" s="41"/>
      <c r="CK36" s="41"/>
      <c r="CL36" s="9">
        <v>14532</v>
      </c>
      <c r="CM36" s="41">
        <v>0</v>
      </c>
      <c r="CN36" s="41"/>
      <c r="CO36" s="103">
        <f t="shared" si="0"/>
        <v>45096</v>
      </c>
      <c r="CP36" s="8">
        <v>5713</v>
      </c>
      <c r="CQ36" s="41"/>
      <c r="CR36" s="41"/>
      <c r="CS36" s="103">
        <f t="shared" si="11"/>
        <v>5713</v>
      </c>
      <c r="CT36" s="43">
        <v>41</v>
      </c>
      <c r="CU36" s="103">
        <f t="shared" si="12"/>
        <v>41</v>
      </c>
      <c r="CV36" s="107">
        <f t="shared" si="1"/>
        <v>160646</v>
      </c>
    </row>
    <row r="37" spans="1:100" s="19" customFormat="1" ht="16.5" thickBot="1" x14ac:dyDescent="0.3">
      <c r="A37" s="320"/>
      <c r="B37" s="3" t="s">
        <v>112</v>
      </c>
      <c r="C37" s="44"/>
      <c r="D37" s="45"/>
      <c r="E37" s="47"/>
      <c r="F37" s="45"/>
      <c r="G37" s="46"/>
      <c r="H37" s="104">
        <v>0</v>
      </c>
      <c r="I37" s="44"/>
      <c r="J37" s="45"/>
      <c r="K37" s="45"/>
      <c r="L37" s="45"/>
      <c r="M37" s="45"/>
      <c r="N37" s="45"/>
      <c r="O37" s="104">
        <v>5672</v>
      </c>
      <c r="P37" s="12"/>
      <c r="Q37" s="45"/>
      <c r="R37" s="45"/>
      <c r="S37" s="45"/>
      <c r="T37" s="104">
        <f t="shared" si="13"/>
        <v>0</v>
      </c>
      <c r="U37" s="44"/>
      <c r="V37" s="13">
        <v>220</v>
      </c>
      <c r="W37" s="104">
        <f t="shared" si="3"/>
        <v>220</v>
      </c>
      <c r="X37" s="44"/>
      <c r="Y37" s="13">
        <v>0</v>
      </c>
      <c r="Z37" s="13">
        <v>197</v>
      </c>
      <c r="AA37" s="13">
        <v>6086</v>
      </c>
      <c r="AB37" s="13">
        <v>1490</v>
      </c>
      <c r="AC37" s="13">
        <v>16280</v>
      </c>
      <c r="AD37" s="45"/>
      <c r="AE37" s="45"/>
      <c r="AF37" s="13">
        <v>1690</v>
      </c>
      <c r="AG37" s="13">
        <v>0</v>
      </c>
      <c r="AH37" s="13">
        <v>45216</v>
      </c>
      <c r="AI37" s="26"/>
      <c r="AJ37" s="104">
        <f t="shared" si="4"/>
        <v>70959</v>
      </c>
      <c r="AK37" s="44"/>
      <c r="AL37" s="104">
        <f t="shared" si="5"/>
        <v>0</v>
      </c>
      <c r="AM37" s="13">
        <v>0</v>
      </c>
      <c r="AN37" s="13">
        <v>5945</v>
      </c>
      <c r="AO37" s="45"/>
      <c r="AP37" s="45"/>
      <c r="AQ37" s="45"/>
      <c r="AR37" s="45"/>
      <c r="AS37" s="45"/>
      <c r="AT37" s="45"/>
      <c r="AU37" s="9"/>
      <c r="AV37" s="45"/>
      <c r="AW37" s="104">
        <f t="shared" si="6"/>
        <v>5945</v>
      </c>
      <c r="AX37" s="44"/>
      <c r="AY37" s="45"/>
      <c r="AZ37" s="13">
        <v>0</v>
      </c>
      <c r="BA37" s="45"/>
      <c r="BB37" s="45"/>
      <c r="BC37" s="45"/>
      <c r="BD37" s="45"/>
      <c r="BE37" s="104">
        <f t="shared" si="7"/>
        <v>0</v>
      </c>
      <c r="BF37" s="44"/>
      <c r="BG37" s="45"/>
      <c r="BH37" s="45"/>
      <c r="BI37" s="45"/>
      <c r="BJ37" s="45"/>
      <c r="BK37" s="45"/>
      <c r="BL37" s="45"/>
      <c r="BM37" s="45"/>
      <c r="BN37" s="45"/>
      <c r="BO37" s="45"/>
      <c r="BP37" s="13">
        <v>0</v>
      </c>
      <c r="BQ37" s="45"/>
      <c r="BR37" s="13">
        <v>0</v>
      </c>
      <c r="BS37" s="13">
        <v>0</v>
      </c>
      <c r="BT37" s="45"/>
      <c r="BU37" s="104">
        <f t="shared" si="8"/>
        <v>0</v>
      </c>
      <c r="BV37" s="44"/>
      <c r="BW37" s="45"/>
      <c r="BX37" s="45"/>
      <c r="BY37" s="45"/>
      <c r="BZ37" s="45"/>
      <c r="CA37" s="45"/>
      <c r="CB37" s="104">
        <f t="shared" si="9"/>
        <v>0</v>
      </c>
      <c r="CC37" s="44">
        <v>0</v>
      </c>
      <c r="CD37" s="45"/>
      <c r="CE37" s="45"/>
      <c r="CF37" s="45"/>
      <c r="CG37" s="104">
        <f t="shared" si="10"/>
        <v>0</v>
      </c>
      <c r="CH37" s="12">
        <v>17411</v>
      </c>
      <c r="CI37" s="13">
        <v>12186</v>
      </c>
      <c r="CJ37" s="45"/>
      <c r="CK37" s="45"/>
      <c r="CL37" s="13">
        <v>0</v>
      </c>
      <c r="CM37" s="45">
        <v>0</v>
      </c>
      <c r="CN37" s="45"/>
      <c r="CO37" s="104">
        <f t="shared" si="0"/>
        <v>29597</v>
      </c>
      <c r="CP37" s="12">
        <v>5894</v>
      </c>
      <c r="CQ37" s="45"/>
      <c r="CR37" s="45"/>
      <c r="CS37" s="104">
        <f t="shared" si="11"/>
        <v>5894</v>
      </c>
      <c r="CT37" s="47">
        <v>0</v>
      </c>
      <c r="CU37" s="104">
        <f t="shared" si="12"/>
        <v>0</v>
      </c>
      <c r="CV37" s="108">
        <f t="shared" si="1"/>
        <v>118287</v>
      </c>
    </row>
    <row r="38" spans="1:100" s="19" customFormat="1" ht="15.75" customHeight="1" x14ac:dyDescent="0.25">
      <c r="A38" s="318" t="s">
        <v>114</v>
      </c>
      <c r="B38" s="1" t="s">
        <v>101</v>
      </c>
      <c r="C38" s="37"/>
      <c r="D38" s="38"/>
      <c r="E38" s="39"/>
      <c r="F38" s="38"/>
      <c r="G38" s="48"/>
      <c r="H38" s="105">
        <v>0</v>
      </c>
      <c r="I38" s="37"/>
      <c r="J38" s="38"/>
      <c r="K38" s="38"/>
      <c r="L38" s="38"/>
      <c r="M38" s="38"/>
      <c r="N38" s="38"/>
      <c r="O38" s="105">
        <v>1413</v>
      </c>
      <c r="P38" s="5"/>
      <c r="Q38" s="38"/>
      <c r="R38" s="38"/>
      <c r="S38" s="38"/>
      <c r="T38" s="105">
        <f>SUM(P38:S38)</f>
        <v>0</v>
      </c>
      <c r="U38" s="37"/>
      <c r="V38" s="6">
        <v>0</v>
      </c>
      <c r="W38" s="105">
        <f>SUM(U38:V38)</f>
        <v>0</v>
      </c>
      <c r="X38" s="37"/>
      <c r="Y38" s="6">
        <v>0</v>
      </c>
      <c r="Z38" s="6">
        <v>1003</v>
      </c>
      <c r="AA38" s="6">
        <v>0</v>
      </c>
      <c r="AB38" s="6">
        <v>0</v>
      </c>
      <c r="AC38" s="6">
        <v>9714</v>
      </c>
      <c r="AD38" s="38"/>
      <c r="AE38" s="38"/>
      <c r="AF38" s="6">
        <v>0</v>
      </c>
      <c r="AG38" s="6">
        <v>0</v>
      </c>
      <c r="AH38" s="6">
        <v>54431</v>
      </c>
      <c r="AI38" s="24"/>
      <c r="AJ38" s="105">
        <f>SUM(X38:AI38)</f>
        <v>65148</v>
      </c>
      <c r="AK38" s="37"/>
      <c r="AL38" s="105">
        <f>+AK38</f>
        <v>0</v>
      </c>
      <c r="AM38" s="6">
        <v>0</v>
      </c>
      <c r="AN38" s="6">
        <v>4932</v>
      </c>
      <c r="AO38" s="38"/>
      <c r="AP38" s="38"/>
      <c r="AQ38" s="38"/>
      <c r="AR38" s="38"/>
      <c r="AS38" s="38"/>
      <c r="AT38" s="38"/>
      <c r="AU38" s="9"/>
      <c r="AV38" s="38"/>
      <c r="AW38" s="105">
        <f>SUM(AM38:AV38)</f>
        <v>4932</v>
      </c>
      <c r="AX38" s="37"/>
      <c r="AY38" s="38"/>
      <c r="AZ38" s="6">
        <v>0</v>
      </c>
      <c r="BA38" s="38"/>
      <c r="BB38" s="38"/>
      <c r="BC38" s="38"/>
      <c r="BD38" s="38"/>
      <c r="BE38" s="105">
        <f>SUM(AX38:BD38)</f>
        <v>0</v>
      </c>
      <c r="BF38" s="37"/>
      <c r="BG38" s="38"/>
      <c r="BH38" s="38"/>
      <c r="BI38" s="38"/>
      <c r="BJ38" s="38"/>
      <c r="BK38" s="38"/>
      <c r="BL38" s="38"/>
      <c r="BM38" s="38"/>
      <c r="BN38" s="38"/>
      <c r="BO38" s="38"/>
      <c r="BP38" s="6">
        <v>0</v>
      </c>
      <c r="BQ38" s="38"/>
      <c r="BR38" s="6">
        <v>0</v>
      </c>
      <c r="BS38" s="6">
        <v>0</v>
      </c>
      <c r="BT38" s="38"/>
      <c r="BU38" s="105">
        <f>SUM(BF38:BT38)</f>
        <v>0</v>
      </c>
      <c r="BV38" s="37"/>
      <c r="BW38" s="38"/>
      <c r="BX38" s="38"/>
      <c r="BY38" s="38"/>
      <c r="BZ38" s="38"/>
      <c r="CA38" s="38"/>
      <c r="CB38" s="105">
        <f>SUM(BV38:CA38)</f>
        <v>0</v>
      </c>
      <c r="CC38" s="37">
        <v>0</v>
      </c>
      <c r="CD38" s="38"/>
      <c r="CE38" s="38"/>
      <c r="CF38" s="38"/>
      <c r="CG38" s="105">
        <f>SUM(CC38:CF38)</f>
        <v>0</v>
      </c>
      <c r="CH38" s="5">
        <v>0</v>
      </c>
      <c r="CI38" s="6">
        <v>0</v>
      </c>
      <c r="CJ38" s="38"/>
      <c r="CK38" s="38"/>
      <c r="CL38" s="6">
        <v>0</v>
      </c>
      <c r="CM38" s="35">
        <v>0</v>
      </c>
      <c r="CN38" s="38"/>
      <c r="CO38" s="105">
        <f t="shared" si="0"/>
        <v>0</v>
      </c>
      <c r="CP38" s="5">
        <v>2022</v>
      </c>
      <c r="CQ38" s="38"/>
      <c r="CR38" s="38"/>
      <c r="CS38" s="105">
        <f>SUM(CP38:CR38)</f>
        <v>2022</v>
      </c>
      <c r="CT38" s="39">
        <v>0</v>
      </c>
      <c r="CU38" s="105">
        <f>+CT38</f>
        <v>0</v>
      </c>
      <c r="CV38" s="109">
        <f t="shared" si="1"/>
        <v>73515</v>
      </c>
    </row>
    <row r="39" spans="1:100" s="19" customFormat="1" ht="15.75" x14ac:dyDescent="0.25">
      <c r="A39" s="319"/>
      <c r="B39" s="2" t="s">
        <v>102</v>
      </c>
      <c r="C39" s="40"/>
      <c r="D39" s="41"/>
      <c r="E39" s="43"/>
      <c r="F39" s="41"/>
      <c r="G39" s="42"/>
      <c r="H39" s="103">
        <v>0</v>
      </c>
      <c r="I39" s="40"/>
      <c r="J39" s="41"/>
      <c r="K39" s="41"/>
      <c r="L39" s="41"/>
      <c r="M39" s="41"/>
      <c r="N39" s="41"/>
      <c r="O39" s="103">
        <v>6928</v>
      </c>
      <c r="P39" s="8"/>
      <c r="Q39" s="41"/>
      <c r="R39" s="41"/>
      <c r="S39" s="41"/>
      <c r="T39" s="103">
        <f t="shared" si="13"/>
        <v>0</v>
      </c>
      <c r="U39" s="40"/>
      <c r="V39" s="9">
        <v>0</v>
      </c>
      <c r="W39" s="103">
        <f t="shared" si="3"/>
        <v>0</v>
      </c>
      <c r="X39" s="40"/>
      <c r="Y39" s="9">
        <v>0</v>
      </c>
      <c r="Z39" s="9">
        <v>7068</v>
      </c>
      <c r="AA39" s="9">
        <v>10576</v>
      </c>
      <c r="AB39" s="9">
        <v>0</v>
      </c>
      <c r="AC39" s="9">
        <v>4072</v>
      </c>
      <c r="AD39" s="41"/>
      <c r="AE39" s="41"/>
      <c r="AF39" s="9">
        <v>0</v>
      </c>
      <c r="AG39" s="9">
        <v>0</v>
      </c>
      <c r="AH39" s="9">
        <v>61779</v>
      </c>
      <c r="AI39" s="25"/>
      <c r="AJ39" s="103">
        <f t="shared" si="4"/>
        <v>83495</v>
      </c>
      <c r="AK39" s="40"/>
      <c r="AL39" s="103">
        <f t="shared" si="5"/>
        <v>0</v>
      </c>
      <c r="AM39" s="9">
        <v>0</v>
      </c>
      <c r="AN39" s="9">
        <v>736</v>
      </c>
      <c r="AO39" s="41"/>
      <c r="AP39" s="41"/>
      <c r="AQ39" s="41"/>
      <c r="AR39" s="41"/>
      <c r="AS39" s="41"/>
      <c r="AT39" s="41"/>
      <c r="AU39" s="9"/>
      <c r="AV39" s="41"/>
      <c r="AW39" s="103">
        <f t="shared" si="6"/>
        <v>736</v>
      </c>
      <c r="AX39" s="40"/>
      <c r="AY39" s="41"/>
      <c r="AZ39" s="9">
        <v>0</v>
      </c>
      <c r="BA39" s="41"/>
      <c r="BB39" s="41"/>
      <c r="BC39" s="41"/>
      <c r="BD39" s="41"/>
      <c r="BE39" s="103">
        <f t="shared" si="7"/>
        <v>0</v>
      </c>
      <c r="BF39" s="40"/>
      <c r="BG39" s="41"/>
      <c r="BH39" s="41"/>
      <c r="BI39" s="41"/>
      <c r="BJ39" s="41"/>
      <c r="BK39" s="41"/>
      <c r="BL39" s="41"/>
      <c r="BM39" s="41"/>
      <c r="BN39" s="41"/>
      <c r="BO39" s="41"/>
      <c r="BP39" s="9">
        <v>0</v>
      </c>
      <c r="BQ39" s="41"/>
      <c r="BR39" s="9">
        <v>0</v>
      </c>
      <c r="BS39" s="9">
        <v>0</v>
      </c>
      <c r="BT39" s="41"/>
      <c r="BU39" s="103">
        <f t="shared" si="8"/>
        <v>0</v>
      </c>
      <c r="BV39" s="40"/>
      <c r="BW39" s="41"/>
      <c r="BX39" s="41"/>
      <c r="BY39" s="41"/>
      <c r="BZ39" s="41"/>
      <c r="CA39" s="41"/>
      <c r="CB39" s="103">
        <f t="shared" si="9"/>
        <v>0</v>
      </c>
      <c r="CC39" s="40">
        <v>0</v>
      </c>
      <c r="CD39" s="41"/>
      <c r="CE39" s="41"/>
      <c r="CF39" s="41"/>
      <c r="CG39" s="103">
        <f t="shared" si="10"/>
        <v>0</v>
      </c>
      <c r="CH39" s="8">
        <v>0</v>
      </c>
      <c r="CI39" s="9">
        <v>6044</v>
      </c>
      <c r="CJ39" s="41"/>
      <c r="CK39" s="41"/>
      <c r="CL39" s="9">
        <v>0</v>
      </c>
      <c r="CM39" s="41">
        <v>0</v>
      </c>
      <c r="CN39" s="41"/>
      <c r="CO39" s="103">
        <f t="shared" si="0"/>
        <v>6044</v>
      </c>
      <c r="CP39" s="8">
        <v>3718</v>
      </c>
      <c r="CQ39" s="41"/>
      <c r="CR39" s="41"/>
      <c r="CS39" s="103">
        <f t="shared" si="11"/>
        <v>3718</v>
      </c>
      <c r="CT39" s="43">
        <v>0</v>
      </c>
      <c r="CU39" s="103">
        <f t="shared" si="12"/>
        <v>0</v>
      </c>
      <c r="CV39" s="107">
        <f t="shared" si="1"/>
        <v>100921</v>
      </c>
    </row>
    <row r="40" spans="1:100" s="19" customFormat="1" ht="15.75" x14ac:dyDescent="0.25">
      <c r="A40" s="319"/>
      <c r="B40" s="2" t="s">
        <v>103</v>
      </c>
      <c r="C40" s="40"/>
      <c r="D40" s="41"/>
      <c r="E40" s="43"/>
      <c r="F40" s="41"/>
      <c r="G40" s="42"/>
      <c r="H40" s="103">
        <v>0</v>
      </c>
      <c r="I40" s="40"/>
      <c r="J40" s="41"/>
      <c r="K40" s="41"/>
      <c r="L40" s="41"/>
      <c r="M40" s="41"/>
      <c r="N40" s="41"/>
      <c r="O40" s="103">
        <v>36236</v>
      </c>
      <c r="P40" s="8"/>
      <c r="Q40" s="41"/>
      <c r="R40" s="41"/>
      <c r="S40" s="41"/>
      <c r="T40" s="103">
        <f t="shared" si="13"/>
        <v>0</v>
      </c>
      <c r="U40" s="40"/>
      <c r="V40" s="9">
        <v>0</v>
      </c>
      <c r="W40" s="103">
        <f t="shared" si="3"/>
        <v>0</v>
      </c>
      <c r="X40" s="40"/>
      <c r="Y40" s="9">
        <v>0</v>
      </c>
      <c r="Z40" s="9">
        <v>4061</v>
      </c>
      <c r="AA40" s="9">
        <v>87107</v>
      </c>
      <c r="AB40" s="9">
        <v>26996</v>
      </c>
      <c r="AC40" s="9">
        <v>1360</v>
      </c>
      <c r="AD40" s="41"/>
      <c r="AE40" s="41"/>
      <c r="AF40" s="9">
        <v>0</v>
      </c>
      <c r="AG40" s="9">
        <v>0</v>
      </c>
      <c r="AH40" s="9">
        <v>26201</v>
      </c>
      <c r="AI40" s="25"/>
      <c r="AJ40" s="103">
        <f t="shared" si="4"/>
        <v>145725</v>
      </c>
      <c r="AK40" s="40"/>
      <c r="AL40" s="103">
        <f t="shared" si="5"/>
        <v>0</v>
      </c>
      <c r="AM40" s="9">
        <v>0</v>
      </c>
      <c r="AN40" s="9">
        <v>0</v>
      </c>
      <c r="AO40" s="41"/>
      <c r="AP40" s="41"/>
      <c r="AQ40" s="41"/>
      <c r="AR40" s="41"/>
      <c r="AS40" s="41"/>
      <c r="AT40" s="41"/>
      <c r="AU40" s="9"/>
      <c r="AV40" s="41"/>
      <c r="AW40" s="103">
        <f t="shared" si="6"/>
        <v>0</v>
      </c>
      <c r="AX40" s="40"/>
      <c r="AY40" s="41"/>
      <c r="AZ40" s="9">
        <v>0</v>
      </c>
      <c r="BA40" s="41"/>
      <c r="BB40" s="41"/>
      <c r="BC40" s="41"/>
      <c r="BD40" s="41"/>
      <c r="BE40" s="103">
        <f t="shared" si="7"/>
        <v>0</v>
      </c>
      <c r="BF40" s="40"/>
      <c r="BG40" s="41"/>
      <c r="BH40" s="41"/>
      <c r="BI40" s="41"/>
      <c r="BJ40" s="41"/>
      <c r="BK40" s="41"/>
      <c r="BL40" s="41"/>
      <c r="BM40" s="41"/>
      <c r="BN40" s="41"/>
      <c r="BO40" s="41"/>
      <c r="BP40" s="9">
        <v>0</v>
      </c>
      <c r="BQ40" s="41"/>
      <c r="BR40" s="9">
        <v>0</v>
      </c>
      <c r="BS40" s="9">
        <v>0</v>
      </c>
      <c r="BT40" s="41"/>
      <c r="BU40" s="103">
        <f t="shared" si="8"/>
        <v>0</v>
      </c>
      <c r="BV40" s="40"/>
      <c r="BW40" s="41"/>
      <c r="BX40" s="41"/>
      <c r="BY40" s="41"/>
      <c r="BZ40" s="41"/>
      <c r="CA40" s="41"/>
      <c r="CB40" s="103">
        <f t="shared" si="9"/>
        <v>0</v>
      </c>
      <c r="CC40" s="40">
        <v>0</v>
      </c>
      <c r="CD40" s="41"/>
      <c r="CE40" s="41"/>
      <c r="CF40" s="41"/>
      <c r="CG40" s="103">
        <f t="shared" si="10"/>
        <v>0</v>
      </c>
      <c r="CH40" s="8">
        <v>23336</v>
      </c>
      <c r="CI40" s="9">
        <v>0</v>
      </c>
      <c r="CJ40" s="41"/>
      <c r="CK40" s="41"/>
      <c r="CL40" s="9">
        <v>0</v>
      </c>
      <c r="CM40" s="41">
        <v>0</v>
      </c>
      <c r="CN40" s="41"/>
      <c r="CO40" s="103">
        <f t="shared" si="0"/>
        <v>23336</v>
      </c>
      <c r="CP40" s="8">
        <v>2657</v>
      </c>
      <c r="CQ40" s="41"/>
      <c r="CR40" s="41"/>
      <c r="CS40" s="103">
        <f t="shared" si="11"/>
        <v>2657</v>
      </c>
      <c r="CT40" s="43">
        <v>0</v>
      </c>
      <c r="CU40" s="103">
        <f t="shared" si="12"/>
        <v>0</v>
      </c>
      <c r="CV40" s="107">
        <f t="shared" si="1"/>
        <v>207954</v>
      </c>
    </row>
    <row r="41" spans="1:100" s="19" customFormat="1" ht="15.75" x14ac:dyDescent="0.25">
      <c r="A41" s="319"/>
      <c r="B41" s="2" t="s">
        <v>104</v>
      </c>
      <c r="C41" s="40"/>
      <c r="D41" s="41"/>
      <c r="E41" s="43"/>
      <c r="F41" s="41"/>
      <c r="G41" s="42"/>
      <c r="H41" s="103">
        <v>677</v>
      </c>
      <c r="I41" s="40"/>
      <c r="J41" s="41"/>
      <c r="K41" s="41"/>
      <c r="L41" s="41"/>
      <c r="M41" s="41"/>
      <c r="N41" s="41"/>
      <c r="O41" s="103">
        <v>39972</v>
      </c>
      <c r="P41" s="8"/>
      <c r="Q41" s="41"/>
      <c r="R41" s="41"/>
      <c r="S41" s="41"/>
      <c r="T41" s="103">
        <f t="shared" si="13"/>
        <v>0</v>
      </c>
      <c r="U41" s="40"/>
      <c r="V41" s="9">
        <v>0</v>
      </c>
      <c r="W41" s="103">
        <f t="shared" si="3"/>
        <v>0</v>
      </c>
      <c r="X41" s="40"/>
      <c r="Y41" s="9">
        <v>0</v>
      </c>
      <c r="Z41" s="9">
        <v>1460</v>
      </c>
      <c r="AA41" s="9">
        <v>42701</v>
      </c>
      <c r="AB41" s="9">
        <v>135301</v>
      </c>
      <c r="AC41" s="9">
        <v>2700</v>
      </c>
      <c r="AD41" s="41"/>
      <c r="AE41" s="41"/>
      <c r="AF41" s="9">
        <v>4140</v>
      </c>
      <c r="AG41" s="9">
        <v>489</v>
      </c>
      <c r="AH41" s="9">
        <v>35439</v>
      </c>
      <c r="AI41" s="25"/>
      <c r="AJ41" s="103">
        <f t="shared" si="4"/>
        <v>222230</v>
      </c>
      <c r="AK41" s="40"/>
      <c r="AL41" s="103">
        <f t="shared" si="5"/>
        <v>0</v>
      </c>
      <c r="AM41" s="9">
        <v>0</v>
      </c>
      <c r="AN41" s="9">
        <v>0</v>
      </c>
      <c r="AO41" s="41"/>
      <c r="AP41" s="41"/>
      <c r="AQ41" s="41"/>
      <c r="AR41" s="41"/>
      <c r="AS41" s="41"/>
      <c r="AT41" s="41"/>
      <c r="AU41" s="9"/>
      <c r="AV41" s="41"/>
      <c r="AW41" s="103">
        <f t="shared" si="6"/>
        <v>0</v>
      </c>
      <c r="AX41" s="40"/>
      <c r="AY41" s="41"/>
      <c r="AZ41" s="9">
        <v>0</v>
      </c>
      <c r="BA41" s="41"/>
      <c r="BB41" s="41"/>
      <c r="BC41" s="41"/>
      <c r="BD41" s="41"/>
      <c r="BE41" s="103">
        <f t="shared" si="7"/>
        <v>0</v>
      </c>
      <c r="BF41" s="40"/>
      <c r="BG41" s="41"/>
      <c r="BH41" s="41"/>
      <c r="BI41" s="41"/>
      <c r="BJ41" s="41"/>
      <c r="BK41" s="41"/>
      <c r="BL41" s="41"/>
      <c r="BM41" s="41"/>
      <c r="BN41" s="41"/>
      <c r="BO41" s="41"/>
      <c r="BP41" s="9">
        <v>0</v>
      </c>
      <c r="BQ41" s="41"/>
      <c r="BR41" s="9">
        <v>0</v>
      </c>
      <c r="BS41" s="9">
        <v>0</v>
      </c>
      <c r="BT41" s="41"/>
      <c r="BU41" s="103">
        <f t="shared" si="8"/>
        <v>0</v>
      </c>
      <c r="BV41" s="40"/>
      <c r="BW41" s="41"/>
      <c r="BX41" s="41"/>
      <c r="BY41" s="41"/>
      <c r="BZ41" s="41"/>
      <c r="CA41" s="41"/>
      <c r="CB41" s="103">
        <f t="shared" si="9"/>
        <v>0</v>
      </c>
      <c r="CC41" s="40">
        <v>0</v>
      </c>
      <c r="CD41" s="41"/>
      <c r="CE41" s="41"/>
      <c r="CF41" s="41"/>
      <c r="CG41" s="103">
        <f t="shared" si="10"/>
        <v>0</v>
      </c>
      <c r="CH41" s="8">
        <v>0</v>
      </c>
      <c r="CI41" s="9">
        <v>26256</v>
      </c>
      <c r="CJ41" s="41"/>
      <c r="CK41" s="41"/>
      <c r="CL41" s="9">
        <v>0</v>
      </c>
      <c r="CM41" s="41">
        <v>0</v>
      </c>
      <c r="CN41" s="41"/>
      <c r="CO41" s="103">
        <f t="shared" si="0"/>
        <v>26256</v>
      </c>
      <c r="CP41" s="8">
        <v>2229</v>
      </c>
      <c r="CQ41" s="41"/>
      <c r="CR41" s="41"/>
      <c r="CS41" s="103">
        <f t="shared" si="11"/>
        <v>2229</v>
      </c>
      <c r="CT41" s="43">
        <v>0</v>
      </c>
      <c r="CU41" s="103">
        <f t="shared" si="12"/>
        <v>0</v>
      </c>
      <c r="CV41" s="107">
        <f t="shared" si="1"/>
        <v>291364</v>
      </c>
    </row>
    <row r="42" spans="1:100" s="19" customFormat="1" ht="15.75" x14ac:dyDescent="0.25">
      <c r="A42" s="319"/>
      <c r="B42" s="2" t="s">
        <v>105</v>
      </c>
      <c r="C42" s="40"/>
      <c r="D42" s="41"/>
      <c r="E42" s="43"/>
      <c r="F42" s="41"/>
      <c r="G42" s="42"/>
      <c r="H42" s="103">
        <v>400</v>
      </c>
      <c r="I42" s="40"/>
      <c r="J42" s="41"/>
      <c r="K42" s="41"/>
      <c r="L42" s="41"/>
      <c r="M42" s="41"/>
      <c r="N42" s="41"/>
      <c r="O42" s="103">
        <v>33846</v>
      </c>
      <c r="P42" s="8"/>
      <c r="Q42" s="41"/>
      <c r="R42" s="41"/>
      <c r="S42" s="41"/>
      <c r="T42" s="103">
        <f t="shared" si="13"/>
        <v>0</v>
      </c>
      <c r="U42" s="40"/>
      <c r="V42" s="9">
        <v>0</v>
      </c>
      <c r="W42" s="103">
        <f t="shared" si="3"/>
        <v>0</v>
      </c>
      <c r="X42" s="40"/>
      <c r="Y42" s="9">
        <v>0</v>
      </c>
      <c r="Z42" s="9">
        <v>4223</v>
      </c>
      <c r="AA42" s="9">
        <v>42669</v>
      </c>
      <c r="AB42" s="9">
        <v>97094</v>
      </c>
      <c r="AC42" s="9">
        <v>14969</v>
      </c>
      <c r="AD42" s="41"/>
      <c r="AE42" s="41"/>
      <c r="AF42" s="9">
        <v>35990</v>
      </c>
      <c r="AG42" s="9">
        <v>0</v>
      </c>
      <c r="AH42" s="9">
        <v>20812</v>
      </c>
      <c r="AI42" s="25"/>
      <c r="AJ42" s="103">
        <f t="shared" si="4"/>
        <v>215757</v>
      </c>
      <c r="AK42" s="40"/>
      <c r="AL42" s="103">
        <f t="shared" si="5"/>
        <v>0</v>
      </c>
      <c r="AM42" s="9">
        <v>0</v>
      </c>
      <c r="AN42" s="9">
        <v>0</v>
      </c>
      <c r="AO42" s="41"/>
      <c r="AP42" s="41"/>
      <c r="AQ42" s="41"/>
      <c r="AR42" s="41"/>
      <c r="AS42" s="41"/>
      <c r="AT42" s="41"/>
      <c r="AU42" s="9"/>
      <c r="AV42" s="41"/>
      <c r="AW42" s="103">
        <f t="shared" si="6"/>
        <v>0</v>
      </c>
      <c r="AX42" s="40"/>
      <c r="AY42" s="41"/>
      <c r="AZ42" s="9">
        <v>0</v>
      </c>
      <c r="BA42" s="41"/>
      <c r="BB42" s="41"/>
      <c r="BC42" s="41"/>
      <c r="BD42" s="41"/>
      <c r="BE42" s="103">
        <f t="shared" si="7"/>
        <v>0</v>
      </c>
      <c r="BF42" s="40"/>
      <c r="BG42" s="41"/>
      <c r="BH42" s="41"/>
      <c r="BI42" s="41"/>
      <c r="BJ42" s="41"/>
      <c r="BK42" s="41"/>
      <c r="BL42" s="41"/>
      <c r="BM42" s="41"/>
      <c r="BN42" s="41"/>
      <c r="BO42" s="41"/>
      <c r="BP42" s="9">
        <v>0</v>
      </c>
      <c r="BQ42" s="41"/>
      <c r="BR42" s="9">
        <v>0</v>
      </c>
      <c r="BS42" s="9">
        <v>0</v>
      </c>
      <c r="BT42" s="41"/>
      <c r="BU42" s="103">
        <f t="shared" si="8"/>
        <v>0</v>
      </c>
      <c r="BV42" s="40"/>
      <c r="BW42" s="41"/>
      <c r="BX42" s="41"/>
      <c r="BY42" s="41"/>
      <c r="BZ42" s="41"/>
      <c r="CA42" s="41"/>
      <c r="CB42" s="103">
        <f t="shared" si="9"/>
        <v>0</v>
      </c>
      <c r="CC42" s="40">
        <v>0</v>
      </c>
      <c r="CD42" s="41"/>
      <c r="CE42" s="41"/>
      <c r="CF42" s="41"/>
      <c r="CG42" s="103">
        <f t="shared" si="10"/>
        <v>0</v>
      </c>
      <c r="CH42" s="8">
        <v>29485</v>
      </c>
      <c r="CI42" s="9">
        <v>15537</v>
      </c>
      <c r="CJ42" s="41"/>
      <c r="CK42" s="41"/>
      <c r="CL42" s="9">
        <v>0</v>
      </c>
      <c r="CM42" s="41">
        <v>0</v>
      </c>
      <c r="CN42" s="41"/>
      <c r="CO42" s="103">
        <f t="shared" si="0"/>
        <v>45022</v>
      </c>
      <c r="CP42" s="8">
        <v>2724</v>
      </c>
      <c r="CQ42" s="41"/>
      <c r="CR42" s="41"/>
      <c r="CS42" s="103">
        <f t="shared" si="11"/>
        <v>2724</v>
      </c>
      <c r="CT42" s="43">
        <v>0</v>
      </c>
      <c r="CU42" s="103">
        <f t="shared" si="12"/>
        <v>0</v>
      </c>
      <c r="CV42" s="107">
        <f t="shared" si="1"/>
        <v>297749</v>
      </c>
    </row>
    <row r="43" spans="1:100" s="19" customFormat="1" ht="15.75" x14ac:dyDescent="0.25">
      <c r="A43" s="319"/>
      <c r="B43" s="2" t="s">
        <v>106</v>
      </c>
      <c r="C43" s="40"/>
      <c r="D43" s="41"/>
      <c r="E43" s="43"/>
      <c r="F43" s="41"/>
      <c r="G43" s="42"/>
      <c r="H43" s="103">
        <v>2163</v>
      </c>
      <c r="I43" s="40"/>
      <c r="J43" s="41"/>
      <c r="K43" s="41"/>
      <c r="L43" s="41"/>
      <c r="M43" s="41"/>
      <c r="N43" s="41"/>
      <c r="O43" s="103">
        <v>26715</v>
      </c>
      <c r="P43" s="8"/>
      <c r="Q43" s="41"/>
      <c r="R43" s="41"/>
      <c r="S43" s="41"/>
      <c r="T43" s="103">
        <f t="shared" si="13"/>
        <v>0</v>
      </c>
      <c r="U43" s="40"/>
      <c r="V43" s="9">
        <v>0</v>
      </c>
      <c r="W43" s="103">
        <f t="shared" si="3"/>
        <v>0</v>
      </c>
      <c r="X43" s="40"/>
      <c r="Y43" s="9">
        <v>0</v>
      </c>
      <c r="Z43" s="9">
        <v>15185</v>
      </c>
      <c r="AA43" s="9">
        <v>72777</v>
      </c>
      <c r="AB43" s="9">
        <v>24553</v>
      </c>
      <c r="AC43" s="9">
        <v>10506</v>
      </c>
      <c r="AD43" s="41"/>
      <c r="AE43" s="41"/>
      <c r="AF43" s="9">
        <v>8622</v>
      </c>
      <c r="AG43" s="9">
        <v>0</v>
      </c>
      <c r="AH43" s="9">
        <v>52991</v>
      </c>
      <c r="AI43" s="25"/>
      <c r="AJ43" s="103">
        <f t="shared" si="4"/>
        <v>184634</v>
      </c>
      <c r="AK43" s="40"/>
      <c r="AL43" s="103">
        <f t="shared" si="5"/>
        <v>0</v>
      </c>
      <c r="AM43" s="9">
        <v>0</v>
      </c>
      <c r="AN43" s="9">
        <v>0</v>
      </c>
      <c r="AO43" s="41"/>
      <c r="AP43" s="41"/>
      <c r="AQ43" s="41"/>
      <c r="AR43" s="41"/>
      <c r="AS43" s="41"/>
      <c r="AT43" s="41"/>
      <c r="AU43" s="9"/>
      <c r="AV43" s="41"/>
      <c r="AW43" s="103">
        <f t="shared" si="6"/>
        <v>0</v>
      </c>
      <c r="AX43" s="40"/>
      <c r="AY43" s="41"/>
      <c r="AZ43" s="9">
        <v>0</v>
      </c>
      <c r="BA43" s="41"/>
      <c r="BB43" s="41"/>
      <c r="BC43" s="41"/>
      <c r="BD43" s="41"/>
      <c r="BE43" s="103">
        <f t="shared" si="7"/>
        <v>0</v>
      </c>
      <c r="BF43" s="40"/>
      <c r="BG43" s="41"/>
      <c r="BH43" s="41"/>
      <c r="BI43" s="41"/>
      <c r="BJ43" s="41"/>
      <c r="BK43" s="41"/>
      <c r="BL43" s="41"/>
      <c r="BM43" s="41"/>
      <c r="BN43" s="41"/>
      <c r="BO43" s="41"/>
      <c r="BP43" s="9">
        <v>0</v>
      </c>
      <c r="BQ43" s="41"/>
      <c r="BR43" s="9">
        <v>0</v>
      </c>
      <c r="BS43" s="9">
        <v>0</v>
      </c>
      <c r="BT43" s="41"/>
      <c r="BU43" s="103">
        <f t="shared" si="8"/>
        <v>0</v>
      </c>
      <c r="BV43" s="40"/>
      <c r="BW43" s="41"/>
      <c r="BX43" s="41"/>
      <c r="BY43" s="41"/>
      <c r="BZ43" s="41"/>
      <c r="CA43" s="41"/>
      <c r="CB43" s="103">
        <f t="shared" si="9"/>
        <v>0</v>
      </c>
      <c r="CC43" s="40">
        <v>0</v>
      </c>
      <c r="CD43" s="41"/>
      <c r="CE43" s="41"/>
      <c r="CF43" s="41"/>
      <c r="CG43" s="103">
        <f t="shared" si="10"/>
        <v>0</v>
      </c>
      <c r="CH43" s="8">
        <v>36670</v>
      </c>
      <c r="CI43" s="9">
        <v>24682</v>
      </c>
      <c r="CJ43" s="41"/>
      <c r="CK43" s="41"/>
      <c r="CL43" s="9">
        <v>0</v>
      </c>
      <c r="CM43" s="41">
        <v>0</v>
      </c>
      <c r="CN43" s="41"/>
      <c r="CO43" s="103">
        <f t="shared" si="0"/>
        <v>61352</v>
      </c>
      <c r="CP43" s="8">
        <v>2362</v>
      </c>
      <c r="CQ43" s="41"/>
      <c r="CR43" s="41"/>
      <c r="CS43" s="103">
        <f t="shared" si="11"/>
        <v>2362</v>
      </c>
      <c r="CT43" s="43">
        <v>0</v>
      </c>
      <c r="CU43" s="103">
        <f t="shared" si="12"/>
        <v>0</v>
      </c>
      <c r="CV43" s="107">
        <f t="shared" si="1"/>
        <v>277226</v>
      </c>
    </row>
    <row r="44" spans="1:100" s="19" customFormat="1" ht="15.75" x14ac:dyDescent="0.25">
      <c r="A44" s="319"/>
      <c r="B44" s="2" t="s">
        <v>107</v>
      </c>
      <c r="C44" s="40"/>
      <c r="D44" s="41"/>
      <c r="E44" s="43"/>
      <c r="F44" s="41"/>
      <c r="G44" s="42"/>
      <c r="H44" s="103">
        <v>1057.27</v>
      </c>
      <c r="I44" s="40"/>
      <c r="J44" s="41"/>
      <c r="K44" s="41"/>
      <c r="L44" s="41"/>
      <c r="M44" s="41"/>
      <c r="N44" s="41"/>
      <c r="O44" s="103">
        <v>31788.37</v>
      </c>
      <c r="P44" s="8"/>
      <c r="Q44" s="41"/>
      <c r="R44" s="41"/>
      <c r="S44" s="41"/>
      <c r="T44" s="103">
        <f t="shared" si="13"/>
        <v>0</v>
      </c>
      <c r="U44" s="40"/>
      <c r="V44" s="9">
        <v>0</v>
      </c>
      <c r="W44" s="103">
        <f t="shared" si="3"/>
        <v>0</v>
      </c>
      <c r="X44" s="40"/>
      <c r="Y44" s="9">
        <v>0</v>
      </c>
      <c r="Z44" s="9">
        <v>18278.62</v>
      </c>
      <c r="AA44" s="9">
        <v>95722.6</v>
      </c>
      <c r="AB44" s="9">
        <v>11845.55</v>
      </c>
      <c r="AC44" s="9">
        <v>9499.57</v>
      </c>
      <c r="AD44" s="41"/>
      <c r="AE44" s="41"/>
      <c r="AF44" s="9">
        <v>19727.41</v>
      </c>
      <c r="AG44" s="9">
        <v>301.5</v>
      </c>
      <c r="AH44" s="9">
        <v>47492.98</v>
      </c>
      <c r="AI44" s="25"/>
      <c r="AJ44" s="103">
        <f t="shared" si="4"/>
        <v>202868.23</v>
      </c>
      <c r="AK44" s="40"/>
      <c r="AL44" s="103">
        <f t="shared" si="5"/>
        <v>0</v>
      </c>
      <c r="AM44" s="9">
        <v>0</v>
      </c>
      <c r="AN44" s="9">
        <v>0</v>
      </c>
      <c r="AO44" s="41"/>
      <c r="AP44" s="41"/>
      <c r="AQ44" s="41"/>
      <c r="AR44" s="41"/>
      <c r="AS44" s="41"/>
      <c r="AT44" s="41"/>
      <c r="AU44" s="9"/>
      <c r="AV44" s="41"/>
      <c r="AW44" s="103">
        <f t="shared" si="6"/>
        <v>0</v>
      </c>
      <c r="AX44" s="40"/>
      <c r="AY44" s="41"/>
      <c r="AZ44" s="9">
        <v>0</v>
      </c>
      <c r="BA44" s="41"/>
      <c r="BB44" s="41"/>
      <c r="BC44" s="41"/>
      <c r="BD44" s="41"/>
      <c r="BE44" s="103">
        <f t="shared" si="7"/>
        <v>0</v>
      </c>
      <c r="BF44" s="40"/>
      <c r="BG44" s="41"/>
      <c r="BH44" s="41"/>
      <c r="BI44" s="41"/>
      <c r="BJ44" s="41"/>
      <c r="BK44" s="41"/>
      <c r="BL44" s="41"/>
      <c r="BM44" s="41"/>
      <c r="BN44" s="41"/>
      <c r="BO44" s="41"/>
      <c r="BP44" s="9">
        <v>0</v>
      </c>
      <c r="BQ44" s="41"/>
      <c r="BR44" s="9">
        <v>0</v>
      </c>
      <c r="BS44" s="9">
        <v>0</v>
      </c>
      <c r="BT44" s="41"/>
      <c r="BU44" s="103">
        <f t="shared" si="8"/>
        <v>0</v>
      </c>
      <c r="BV44" s="40"/>
      <c r="BW44" s="41"/>
      <c r="BX44" s="41"/>
      <c r="BY44" s="41"/>
      <c r="BZ44" s="41"/>
      <c r="CA44" s="41"/>
      <c r="CB44" s="103">
        <f t="shared" si="9"/>
        <v>0</v>
      </c>
      <c r="CC44" s="40">
        <v>0</v>
      </c>
      <c r="CD44" s="41"/>
      <c r="CE44" s="41"/>
      <c r="CF44" s="41"/>
      <c r="CG44" s="103">
        <f t="shared" si="10"/>
        <v>0</v>
      </c>
      <c r="CH44" s="8">
        <v>39.28</v>
      </c>
      <c r="CI44" s="9">
        <v>25246.94</v>
      </c>
      <c r="CJ44" s="41"/>
      <c r="CK44" s="41"/>
      <c r="CL44" s="9">
        <v>0</v>
      </c>
      <c r="CM44" s="41">
        <v>0</v>
      </c>
      <c r="CN44" s="41"/>
      <c r="CO44" s="103">
        <f t="shared" si="0"/>
        <v>25286.219999999998</v>
      </c>
      <c r="CP44" s="8">
        <v>0</v>
      </c>
      <c r="CQ44" s="41"/>
      <c r="CR44" s="41"/>
      <c r="CS44" s="103">
        <f t="shared" si="11"/>
        <v>0</v>
      </c>
      <c r="CT44" s="43">
        <v>0</v>
      </c>
      <c r="CU44" s="103">
        <f t="shared" si="12"/>
        <v>0</v>
      </c>
      <c r="CV44" s="107">
        <f t="shared" si="1"/>
        <v>261000.09</v>
      </c>
    </row>
    <row r="45" spans="1:100" s="19" customFormat="1" ht="15.75" x14ac:dyDescent="0.25">
      <c r="A45" s="319"/>
      <c r="B45" s="2" t="s">
        <v>108</v>
      </c>
      <c r="C45" s="40"/>
      <c r="D45" s="41"/>
      <c r="E45" s="43"/>
      <c r="F45" s="41"/>
      <c r="G45" s="42"/>
      <c r="H45" s="103">
        <v>3476</v>
      </c>
      <c r="I45" s="40"/>
      <c r="J45" s="41"/>
      <c r="K45" s="41"/>
      <c r="L45" s="41"/>
      <c r="M45" s="41"/>
      <c r="N45" s="41"/>
      <c r="O45" s="103">
        <v>31057</v>
      </c>
      <c r="P45" s="8"/>
      <c r="Q45" s="41"/>
      <c r="R45" s="41"/>
      <c r="S45" s="41"/>
      <c r="T45" s="103">
        <f t="shared" si="13"/>
        <v>0</v>
      </c>
      <c r="U45" s="40"/>
      <c r="V45" s="9">
        <v>0</v>
      </c>
      <c r="W45" s="103">
        <f t="shared" si="3"/>
        <v>0</v>
      </c>
      <c r="X45" s="40"/>
      <c r="Y45" s="9">
        <v>0</v>
      </c>
      <c r="Z45" s="9">
        <v>1456</v>
      </c>
      <c r="AA45" s="9">
        <v>80100</v>
      </c>
      <c r="AB45" s="9">
        <v>3475</v>
      </c>
      <c r="AC45" s="9">
        <v>14042</v>
      </c>
      <c r="AD45" s="41"/>
      <c r="AE45" s="41"/>
      <c r="AF45" s="9">
        <v>13980</v>
      </c>
      <c r="AG45" s="9">
        <v>0</v>
      </c>
      <c r="AH45" s="9">
        <v>29942</v>
      </c>
      <c r="AI45" s="25"/>
      <c r="AJ45" s="103">
        <f t="shared" si="4"/>
        <v>142995</v>
      </c>
      <c r="AK45" s="40"/>
      <c r="AL45" s="103">
        <f t="shared" si="5"/>
        <v>0</v>
      </c>
      <c r="AM45" s="9">
        <v>0</v>
      </c>
      <c r="AN45" s="9">
        <v>0</v>
      </c>
      <c r="AO45" s="41"/>
      <c r="AP45" s="41"/>
      <c r="AQ45" s="41"/>
      <c r="AR45" s="41"/>
      <c r="AS45" s="41"/>
      <c r="AT45" s="41"/>
      <c r="AU45" s="9"/>
      <c r="AV45" s="41"/>
      <c r="AW45" s="103">
        <f t="shared" si="6"/>
        <v>0</v>
      </c>
      <c r="AX45" s="40"/>
      <c r="AY45" s="41"/>
      <c r="AZ45" s="9">
        <v>0</v>
      </c>
      <c r="BA45" s="41"/>
      <c r="BB45" s="41"/>
      <c r="BC45" s="41"/>
      <c r="BD45" s="41"/>
      <c r="BE45" s="103">
        <f t="shared" si="7"/>
        <v>0</v>
      </c>
      <c r="BF45" s="40"/>
      <c r="BG45" s="41"/>
      <c r="BH45" s="41"/>
      <c r="BI45" s="41"/>
      <c r="BJ45" s="41"/>
      <c r="BK45" s="41"/>
      <c r="BL45" s="41"/>
      <c r="BM45" s="41"/>
      <c r="BN45" s="41"/>
      <c r="BO45" s="41"/>
      <c r="BP45" s="9">
        <v>0</v>
      </c>
      <c r="BQ45" s="41"/>
      <c r="BR45" s="9">
        <v>0</v>
      </c>
      <c r="BS45" s="9">
        <v>0</v>
      </c>
      <c r="BT45" s="41"/>
      <c r="BU45" s="103">
        <f t="shared" si="8"/>
        <v>0</v>
      </c>
      <c r="BV45" s="40"/>
      <c r="BW45" s="41"/>
      <c r="BX45" s="41"/>
      <c r="BY45" s="41"/>
      <c r="BZ45" s="41"/>
      <c r="CA45" s="41"/>
      <c r="CB45" s="103">
        <f t="shared" si="9"/>
        <v>0</v>
      </c>
      <c r="CC45" s="40">
        <v>0</v>
      </c>
      <c r="CD45" s="41"/>
      <c r="CE45" s="41"/>
      <c r="CF45" s="41"/>
      <c r="CG45" s="103">
        <f t="shared" si="10"/>
        <v>0</v>
      </c>
      <c r="CH45" s="8">
        <v>15921</v>
      </c>
      <c r="CI45" s="9">
        <v>11139</v>
      </c>
      <c r="CJ45" s="41"/>
      <c r="CK45" s="41"/>
      <c r="CL45" s="9">
        <v>9159</v>
      </c>
      <c r="CM45" s="41">
        <v>0</v>
      </c>
      <c r="CN45" s="41"/>
      <c r="CO45" s="103">
        <f t="shared" si="0"/>
        <v>36219</v>
      </c>
      <c r="CP45" s="8">
        <v>0</v>
      </c>
      <c r="CQ45" s="41"/>
      <c r="CR45" s="41"/>
      <c r="CS45" s="103">
        <f t="shared" si="11"/>
        <v>0</v>
      </c>
      <c r="CT45" s="43">
        <v>0</v>
      </c>
      <c r="CU45" s="103">
        <f t="shared" si="12"/>
        <v>0</v>
      </c>
      <c r="CV45" s="107">
        <f t="shared" si="1"/>
        <v>213747</v>
      </c>
    </row>
    <row r="46" spans="1:100" s="19" customFormat="1" ht="15.75" x14ac:dyDescent="0.25">
      <c r="A46" s="319"/>
      <c r="B46" s="2" t="s">
        <v>109</v>
      </c>
      <c r="C46" s="40"/>
      <c r="D46" s="41"/>
      <c r="E46" s="43"/>
      <c r="F46" s="41"/>
      <c r="G46" s="42"/>
      <c r="H46" s="103">
        <v>4017</v>
      </c>
      <c r="I46" s="40"/>
      <c r="J46" s="41"/>
      <c r="K46" s="41"/>
      <c r="L46" s="41"/>
      <c r="M46" s="41"/>
      <c r="N46" s="41"/>
      <c r="O46" s="103">
        <v>24417</v>
      </c>
      <c r="P46" s="8"/>
      <c r="Q46" s="41"/>
      <c r="R46" s="41"/>
      <c r="S46" s="41"/>
      <c r="T46" s="103">
        <f t="shared" si="13"/>
        <v>0</v>
      </c>
      <c r="U46" s="40"/>
      <c r="V46" s="9">
        <v>0</v>
      </c>
      <c r="W46" s="103">
        <f t="shared" si="3"/>
        <v>0</v>
      </c>
      <c r="X46" s="40"/>
      <c r="Y46" s="9">
        <v>0</v>
      </c>
      <c r="Z46" s="9">
        <v>0</v>
      </c>
      <c r="AA46" s="9">
        <v>90232</v>
      </c>
      <c r="AB46" s="9">
        <v>743</v>
      </c>
      <c r="AC46" s="9">
        <v>29856</v>
      </c>
      <c r="AD46" s="41"/>
      <c r="AE46" s="41"/>
      <c r="AF46" s="9">
        <v>14385</v>
      </c>
      <c r="AG46" s="9">
        <v>500</v>
      </c>
      <c r="AH46" s="9">
        <v>35976</v>
      </c>
      <c r="AI46" s="25"/>
      <c r="AJ46" s="103">
        <f t="shared" si="4"/>
        <v>171692</v>
      </c>
      <c r="AK46" s="40"/>
      <c r="AL46" s="103">
        <f t="shared" si="5"/>
        <v>0</v>
      </c>
      <c r="AM46" s="9">
        <v>0</v>
      </c>
      <c r="AN46" s="9">
        <v>0</v>
      </c>
      <c r="AO46" s="41"/>
      <c r="AP46" s="41"/>
      <c r="AQ46" s="41"/>
      <c r="AR46" s="41"/>
      <c r="AS46" s="41"/>
      <c r="AT46" s="41"/>
      <c r="AU46" s="9"/>
      <c r="AV46" s="41"/>
      <c r="AW46" s="103">
        <f t="shared" si="6"/>
        <v>0</v>
      </c>
      <c r="AX46" s="40"/>
      <c r="AY46" s="41"/>
      <c r="AZ46" s="9">
        <v>0</v>
      </c>
      <c r="BA46" s="41"/>
      <c r="BB46" s="41"/>
      <c r="BC46" s="41"/>
      <c r="BD46" s="41"/>
      <c r="BE46" s="103">
        <f t="shared" si="7"/>
        <v>0</v>
      </c>
      <c r="BF46" s="40"/>
      <c r="BG46" s="41"/>
      <c r="BH46" s="41"/>
      <c r="BI46" s="41"/>
      <c r="BJ46" s="41"/>
      <c r="BK46" s="41"/>
      <c r="BL46" s="41"/>
      <c r="BM46" s="41"/>
      <c r="BN46" s="41"/>
      <c r="BO46" s="41"/>
      <c r="BP46" s="9">
        <v>0</v>
      </c>
      <c r="BQ46" s="41"/>
      <c r="BR46" s="9">
        <v>0</v>
      </c>
      <c r="BS46" s="9">
        <v>0</v>
      </c>
      <c r="BT46" s="41"/>
      <c r="BU46" s="103">
        <f t="shared" si="8"/>
        <v>0</v>
      </c>
      <c r="BV46" s="40"/>
      <c r="BW46" s="41"/>
      <c r="BX46" s="41"/>
      <c r="BY46" s="41"/>
      <c r="BZ46" s="41"/>
      <c r="CA46" s="41"/>
      <c r="CB46" s="103">
        <f t="shared" si="9"/>
        <v>0</v>
      </c>
      <c r="CC46" s="40">
        <v>0</v>
      </c>
      <c r="CD46" s="41"/>
      <c r="CE46" s="41"/>
      <c r="CF46" s="41"/>
      <c r="CG46" s="103">
        <f t="shared" si="10"/>
        <v>0</v>
      </c>
      <c r="CH46" s="8">
        <v>18781</v>
      </c>
      <c r="CI46" s="9">
        <v>16953</v>
      </c>
      <c r="CJ46" s="41"/>
      <c r="CK46" s="41"/>
      <c r="CL46" s="9">
        <v>10214</v>
      </c>
      <c r="CM46" s="41">
        <v>0</v>
      </c>
      <c r="CN46" s="41"/>
      <c r="CO46" s="103">
        <f t="shared" ref="CO46:CO77" si="14">SUM(CH46:CN46)</f>
        <v>45948</v>
      </c>
      <c r="CP46" s="8">
        <v>0</v>
      </c>
      <c r="CQ46" s="41"/>
      <c r="CR46" s="41"/>
      <c r="CS46" s="103">
        <f t="shared" si="11"/>
        <v>0</v>
      </c>
      <c r="CT46" s="43">
        <v>196</v>
      </c>
      <c r="CU46" s="103">
        <f t="shared" si="12"/>
        <v>196</v>
      </c>
      <c r="CV46" s="107">
        <f t="shared" si="1"/>
        <v>246270</v>
      </c>
    </row>
    <row r="47" spans="1:100" s="19" customFormat="1" ht="15.75" x14ac:dyDescent="0.25">
      <c r="A47" s="319"/>
      <c r="B47" s="2" t="s">
        <v>110</v>
      </c>
      <c r="C47" s="40"/>
      <c r="D47" s="41"/>
      <c r="E47" s="43"/>
      <c r="F47" s="41"/>
      <c r="G47" s="42"/>
      <c r="H47" s="103">
        <v>891</v>
      </c>
      <c r="I47" s="40"/>
      <c r="J47" s="41"/>
      <c r="K47" s="41"/>
      <c r="L47" s="41"/>
      <c r="M47" s="41"/>
      <c r="N47" s="41"/>
      <c r="O47" s="103">
        <v>17734</v>
      </c>
      <c r="P47" s="8"/>
      <c r="Q47" s="41"/>
      <c r="R47" s="41"/>
      <c r="S47" s="41"/>
      <c r="T47" s="103">
        <f t="shared" si="13"/>
        <v>0</v>
      </c>
      <c r="U47" s="40"/>
      <c r="V47" s="9">
        <v>0</v>
      </c>
      <c r="W47" s="103">
        <f t="shared" si="3"/>
        <v>0</v>
      </c>
      <c r="X47" s="40"/>
      <c r="Y47" s="9">
        <v>0</v>
      </c>
      <c r="Z47" s="9">
        <v>2878</v>
      </c>
      <c r="AA47" s="9">
        <v>87289</v>
      </c>
      <c r="AB47" s="9">
        <v>8031</v>
      </c>
      <c r="AC47" s="9">
        <v>24402</v>
      </c>
      <c r="AD47" s="41"/>
      <c r="AE47" s="41"/>
      <c r="AF47" s="9">
        <v>2468</v>
      </c>
      <c r="AG47" s="9">
        <v>0</v>
      </c>
      <c r="AH47" s="9">
        <v>15255</v>
      </c>
      <c r="AI47" s="25"/>
      <c r="AJ47" s="103">
        <f t="shared" si="4"/>
        <v>140323</v>
      </c>
      <c r="AK47" s="40"/>
      <c r="AL47" s="103">
        <f t="shared" si="5"/>
        <v>0</v>
      </c>
      <c r="AM47" s="9">
        <v>0</v>
      </c>
      <c r="AN47" s="9">
        <v>0</v>
      </c>
      <c r="AO47" s="41"/>
      <c r="AP47" s="41"/>
      <c r="AQ47" s="41"/>
      <c r="AR47" s="41"/>
      <c r="AS47" s="41"/>
      <c r="AT47" s="41"/>
      <c r="AU47" s="9"/>
      <c r="AV47" s="41"/>
      <c r="AW47" s="103">
        <f t="shared" si="6"/>
        <v>0</v>
      </c>
      <c r="AX47" s="40"/>
      <c r="AY47" s="41"/>
      <c r="AZ47" s="9">
        <v>0</v>
      </c>
      <c r="BA47" s="41"/>
      <c r="BB47" s="41"/>
      <c r="BC47" s="41"/>
      <c r="BD47" s="41"/>
      <c r="BE47" s="103">
        <f t="shared" si="7"/>
        <v>0</v>
      </c>
      <c r="BF47" s="40"/>
      <c r="BG47" s="41"/>
      <c r="BH47" s="41"/>
      <c r="BI47" s="41"/>
      <c r="BJ47" s="41"/>
      <c r="BK47" s="41"/>
      <c r="BL47" s="41"/>
      <c r="BM47" s="41"/>
      <c r="BN47" s="41"/>
      <c r="BO47" s="41"/>
      <c r="BP47" s="9">
        <v>0</v>
      </c>
      <c r="BQ47" s="41"/>
      <c r="BR47" s="9">
        <v>0</v>
      </c>
      <c r="BS47" s="9">
        <v>0</v>
      </c>
      <c r="BT47" s="41"/>
      <c r="BU47" s="103">
        <f t="shared" si="8"/>
        <v>0</v>
      </c>
      <c r="BV47" s="40"/>
      <c r="BW47" s="41"/>
      <c r="BX47" s="41"/>
      <c r="BY47" s="41"/>
      <c r="BZ47" s="41"/>
      <c r="CA47" s="41"/>
      <c r="CB47" s="103">
        <f t="shared" si="9"/>
        <v>0</v>
      </c>
      <c r="CC47" s="40">
        <v>0</v>
      </c>
      <c r="CD47" s="41"/>
      <c r="CE47" s="41"/>
      <c r="CF47" s="41"/>
      <c r="CG47" s="103">
        <f t="shared" si="10"/>
        <v>0</v>
      </c>
      <c r="CH47" s="8">
        <v>38008</v>
      </c>
      <c r="CI47" s="9">
        <v>11286</v>
      </c>
      <c r="CJ47" s="41"/>
      <c r="CK47" s="41"/>
      <c r="CL47" s="9">
        <v>5823</v>
      </c>
      <c r="CM47" s="41">
        <v>0</v>
      </c>
      <c r="CN47" s="41"/>
      <c r="CO47" s="103">
        <f t="shared" si="14"/>
        <v>55117</v>
      </c>
      <c r="CP47" s="8">
        <v>0</v>
      </c>
      <c r="CQ47" s="41"/>
      <c r="CR47" s="41"/>
      <c r="CS47" s="103">
        <f t="shared" si="11"/>
        <v>0</v>
      </c>
      <c r="CT47" s="43">
        <v>585</v>
      </c>
      <c r="CU47" s="103">
        <f t="shared" si="12"/>
        <v>585</v>
      </c>
      <c r="CV47" s="107">
        <f t="shared" si="1"/>
        <v>214650</v>
      </c>
    </row>
    <row r="48" spans="1:100" s="19" customFormat="1" ht="15.75" x14ac:dyDescent="0.25">
      <c r="A48" s="319"/>
      <c r="B48" s="2" t="s">
        <v>111</v>
      </c>
      <c r="C48" s="40"/>
      <c r="D48" s="41"/>
      <c r="E48" s="43"/>
      <c r="F48" s="41"/>
      <c r="G48" s="42"/>
      <c r="H48" s="103">
        <v>340</v>
      </c>
      <c r="I48" s="40"/>
      <c r="J48" s="41"/>
      <c r="K48" s="41"/>
      <c r="L48" s="41"/>
      <c r="M48" s="41"/>
      <c r="N48" s="41"/>
      <c r="O48" s="103">
        <v>8616</v>
      </c>
      <c r="P48" s="8"/>
      <c r="Q48" s="41"/>
      <c r="R48" s="41"/>
      <c r="S48" s="41"/>
      <c r="T48" s="103">
        <f t="shared" si="13"/>
        <v>0</v>
      </c>
      <c r="U48" s="40"/>
      <c r="V48" s="9">
        <v>0</v>
      </c>
      <c r="W48" s="103">
        <f t="shared" si="3"/>
        <v>0</v>
      </c>
      <c r="X48" s="40"/>
      <c r="Y48" s="9">
        <v>0</v>
      </c>
      <c r="Z48" s="9">
        <v>2855</v>
      </c>
      <c r="AA48" s="9">
        <v>73453</v>
      </c>
      <c r="AB48" s="9">
        <v>4299</v>
      </c>
      <c r="AC48" s="9">
        <v>28858</v>
      </c>
      <c r="AD48" s="41"/>
      <c r="AE48" s="41"/>
      <c r="AF48" s="9">
        <v>9978</v>
      </c>
      <c r="AG48" s="9">
        <v>0</v>
      </c>
      <c r="AH48" s="9">
        <v>647</v>
      </c>
      <c r="AI48" s="25"/>
      <c r="AJ48" s="103">
        <f t="shared" si="4"/>
        <v>120090</v>
      </c>
      <c r="AK48" s="40"/>
      <c r="AL48" s="103">
        <f t="shared" si="5"/>
        <v>0</v>
      </c>
      <c r="AM48" s="9">
        <v>0</v>
      </c>
      <c r="AN48" s="9">
        <v>0</v>
      </c>
      <c r="AO48" s="41"/>
      <c r="AP48" s="41"/>
      <c r="AQ48" s="41"/>
      <c r="AR48" s="41"/>
      <c r="AS48" s="41"/>
      <c r="AT48" s="41"/>
      <c r="AU48" s="9"/>
      <c r="AV48" s="41"/>
      <c r="AW48" s="103">
        <f t="shared" si="6"/>
        <v>0</v>
      </c>
      <c r="AX48" s="40"/>
      <c r="AY48" s="41"/>
      <c r="AZ48" s="9">
        <v>0</v>
      </c>
      <c r="BA48" s="41"/>
      <c r="BB48" s="41"/>
      <c r="BC48" s="41"/>
      <c r="BD48" s="41"/>
      <c r="BE48" s="103">
        <f t="shared" si="7"/>
        <v>0</v>
      </c>
      <c r="BF48" s="40"/>
      <c r="BG48" s="41"/>
      <c r="BH48" s="41"/>
      <c r="BI48" s="41"/>
      <c r="BJ48" s="41"/>
      <c r="BK48" s="41"/>
      <c r="BL48" s="41"/>
      <c r="BM48" s="41"/>
      <c r="BN48" s="41"/>
      <c r="BO48" s="41"/>
      <c r="BP48" s="9">
        <v>0</v>
      </c>
      <c r="BQ48" s="41"/>
      <c r="BR48" s="9">
        <v>0</v>
      </c>
      <c r="BS48" s="9">
        <v>0</v>
      </c>
      <c r="BT48" s="41"/>
      <c r="BU48" s="103">
        <f t="shared" si="8"/>
        <v>0</v>
      </c>
      <c r="BV48" s="40"/>
      <c r="BW48" s="41"/>
      <c r="BX48" s="41"/>
      <c r="BY48" s="41"/>
      <c r="BZ48" s="41"/>
      <c r="CA48" s="41"/>
      <c r="CB48" s="103">
        <f t="shared" si="9"/>
        <v>0</v>
      </c>
      <c r="CC48" s="40">
        <v>0</v>
      </c>
      <c r="CD48" s="41"/>
      <c r="CE48" s="41"/>
      <c r="CF48" s="41"/>
      <c r="CG48" s="103">
        <f t="shared" si="10"/>
        <v>0</v>
      </c>
      <c r="CH48" s="8">
        <v>16332</v>
      </c>
      <c r="CI48" s="9">
        <v>7945</v>
      </c>
      <c r="CJ48" s="41"/>
      <c r="CK48" s="41"/>
      <c r="CL48" s="9">
        <v>0</v>
      </c>
      <c r="CM48" s="41">
        <v>0</v>
      </c>
      <c r="CN48" s="41"/>
      <c r="CO48" s="103">
        <f t="shared" si="14"/>
        <v>24277</v>
      </c>
      <c r="CP48" s="8">
        <v>0</v>
      </c>
      <c r="CQ48" s="41"/>
      <c r="CR48" s="41"/>
      <c r="CS48" s="103">
        <f t="shared" si="11"/>
        <v>0</v>
      </c>
      <c r="CT48" s="43">
        <v>570</v>
      </c>
      <c r="CU48" s="103">
        <f t="shared" si="12"/>
        <v>570</v>
      </c>
      <c r="CV48" s="107">
        <f t="shared" si="1"/>
        <v>153893</v>
      </c>
    </row>
    <row r="49" spans="1:100" s="19" customFormat="1" ht="16.5" thickBot="1" x14ac:dyDescent="0.3">
      <c r="A49" s="320"/>
      <c r="B49" s="3" t="s">
        <v>112</v>
      </c>
      <c r="C49" s="44"/>
      <c r="D49" s="45"/>
      <c r="E49" s="47"/>
      <c r="F49" s="45"/>
      <c r="G49" s="46"/>
      <c r="H49" s="104">
        <v>0</v>
      </c>
      <c r="I49" s="44"/>
      <c r="J49" s="45"/>
      <c r="K49" s="45"/>
      <c r="L49" s="45"/>
      <c r="M49" s="45"/>
      <c r="N49" s="45"/>
      <c r="O49" s="104">
        <v>2126</v>
      </c>
      <c r="P49" s="12"/>
      <c r="Q49" s="45"/>
      <c r="R49" s="45"/>
      <c r="S49" s="45"/>
      <c r="T49" s="104">
        <f t="shared" si="13"/>
        <v>0</v>
      </c>
      <c r="U49" s="44"/>
      <c r="V49" s="13">
        <v>0</v>
      </c>
      <c r="W49" s="104">
        <f t="shared" si="3"/>
        <v>0</v>
      </c>
      <c r="X49" s="44"/>
      <c r="Y49" s="13">
        <v>0</v>
      </c>
      <c r="Z49" s="13">
        <v>1691</v>
      </c>
      <c r="AA49" s="13">
        <v>21619</v>
      </c>
      <c r="AB49" s="13">
        <v>1593</v>
      </c>
      <c r="AC49" s="13">
        <v>9519</v>
      </c>
      <c r="AD49" s="45"/>
      <c r="AE49" s="45"/>
      <c r="AF49" s="13">
        <v>295</v>
      </c>
      <c r="AG49" s="13">
        <v>0</v>
      </c>
      <c r="AH49" s="13">
        <v>99373</v>
      </c>
      <c r="AI49" s="26"/>
      <c r="AJ49" s="104">
        <f t="shared" si="4"/>
        <v>134090</v>
      </c>
      <c r="AK49" s="44"/>
      <c r="AL49" s="104">
        <f t="shared" si="5"/>
        <v>0</v>
      </c>
      <c r="AM49" s="13">
        <v>0</v>
      </c>
      <c r="AN49" s="13">
        <v>0</v>
      </c>
      <c r="AO49" s="45"/>
      <c r="AP49" s="45"/>
      <c r="AQ49" s="45"/>
      <c r="AR49" s="45"/>
      <c r="AS49" s="45"/>
      <c r="AT49" s="45"/>
      <c r="AU49" s="9"/>
      <c r="AV49" s="45"/>
      <c r="AW49" s="104">
        <f t="shared" si="6"/>
        <v>0</v>
      </c>
      <c r="AX49" s="44"/>
      <c r="AY49" s="45"/>
      <c r="AZ49" s="13">
        <v>0</v>
      </c>
      <c r="BA49" s="45"/>
      <c r="BB49" s="45"/>
      <c r="BC49" s="45"/>
      <c r="BD49" s="45"/>
      <c r="BE49" s="104">
        <f t="shared" si="7"/>
        <v>0</v>
      </c>
      <c r="BF49" s="44"/>
      <c r="BG49" s="45"/>
      <c r="BH49" s="45"/>
      <c r="BI49" s="45"/>
      <c r="BJ49" s="45"/>
      <c r="BK49" s="45"/>
      <c r="BL49" s="45"/>
      <c r="BM49" s="45"/>
      <c r="BN49" s="45"/>
      <c r="BO49" s="45"/>
      <c r="BP49" s="13">
        <v>0</v>
      </c>
      <c r="BQ49" s="45"/>
      <c r="BR49" s="13">
        <v>0</v>
      </c>
      <c r="BS49" s="13">
        <v>0</v>
      </c>
      <c r="BT49" s="45"/>
      <c r="BU49" s="104">
        <f t="shared" si="8"/>
        <v>0</v>
      </c>
      <c r="BV49" s="44"/>
      <c r="BW49" s="45"/>
      <c r="BX49" s="45"/>
      <c r="BY49" s="45"/>
      <c r="BZ49" s="45"/>
      <c r="CA49" s="45"/>
      <c r="CB49" s="104">
        <f t="shared" si="9"/>
        <v>0</v>
      </c>
      <c r="CC49" s="44">
        <v>0</v>
      </c>
      <c r="CD49" s="45"/>
      <c r="CE49" s="45"/>
      <c r="CF49" s="45"/>
      <c r="CG49" s="104">
        <f t="shared" si="10"/>
        <v>0</v>
      </c>
      <c r="CH49" s="12">
        <v>9630</v>
      </c>
      <c r="CI49" s="13">
        <v>1469</v>
      </c>
      <c r="CJ49" s="45"/>
      <c r="CK49" s="45"/>
      <c r="CL49" s="13">
        <v>0</v>
      </c>
      <c r="CM49" s="45">
        <v>0</v>
      </c>
      <c r="CN49" s="45"/>
      <c r="CO49" s="104">
        <f t="shared" si="14"/>
        <v>11099</v>
      </c>
      <c r="CP49" s="12">
        <v>0</v>
      </c>
      <c r="CQ49" s="45"/>
      <c r="CR49" s="45"/>
      <c r="CS49" s="104">
        <f t="shared" si="11"/>
        <v>0</v>
      </c>
      <c r="CT49" s="47"/>
      <c r="CU49" s="104">
        <f t="shared" si="12"/>
        <v>0</v>
      </c>
      <c r="CV49" s="108">
        <f t="shared" si="1"/>
        <v>147315</v>
      </c>
    </row>
    <row r="50" spans="1:100" s="19" customFormat="1" ht="15.75" customHeight="1" x14ac:dyDescent="0.25">
      <c r="A50" s="318" t="s">
        <v>115</v>
      </c>
      <c r="B50" s="1" t="s">
        <v>101</v>
      </c>
      <c r="C50" s="37"/>
      <c r="D50" s="38"/>
      <c r="E50" s="39"/>
      <c r="F50" s="38"/>
      <c r="G50" s="48"/>
      <c r="H50" s="105">
        <v>0</v>
      </c>
      <c r="I50" s="37"/>
      <c r="J50" s="38"/>
      <c r="K50" s="38"/>
      <c r="L50" s="38"/>
      <c r="M50" s="38"/>
      <c r="N50" s="38"/>
      <c r="O50" s="105">
        <v>0</v>
      </c>
      <c r="P50" s="5"/>
      <c r="Q50" s="38"/>
      <c r="R50" s="38"/>
      <c r="S50" s="38"/>
      <c r="T50" s="105">
        <f>SUM(P50:S50)</f>
        <v>0</v>
      </c>
      <c r="U50" s="37"/>
      <c r="V50" s="6">
        <v>0</v>
      </c>
      <c r="W50" s="105">
        <f>SUM(U50:V50)</f>
        <v>0</v>
      </c>
      <c r="X50" s="37"/>
      <c r="Y50" s="6">
        <v>0</v>
      </c>
      <c r="Z50" s="6">
        <v>0</v>
      </c>
      <c r="AA50" s="6">
        <v>2768</v>
      </c>
      <c r="AB50" s="6">
        <v>432</v>
      </c>
      <c r="AC50" s="6">
        <v>15991</v>
      </c>
      <c r="AD50" s="38"/>
      <c r="AE50" s="38"/>
      <c r="AF50" s="6">
        <v>0</v>
      </c>
      <c r="AG50" s="6">
        <v>0</v>
      </c>
      <c r="AH50" s="6">
        <v>86331</v>
      </c>
      <c r="AI50" s="24"/>
      <c r="AJ50" s="105">
        <f>SUM(X50:AI50)</f>
        <v>105522</v>
      </c>
      <c r="AK50" s="37"/>
      <c r="AL50" s="105">
        <f>+AK50</f>
        <v>0</v>
      </c>
      <c r="AM50" s="6">
        <v>0</v>
      </c>
      <c r="AN50" s="6">
        <v>0</v>
      </c>
      <c r="AO50" s="38"/>
      <c r="AP50" s="38"/>
      <c r="AQ50" s="38"/>
      <c r="AR50" s="38"/>
      <c r="AS50" s="38"/>
      <c r="AT50" s="38"/>
      <c r="AU50" s="9"/>
      <c r="AV50" s="38"/>
      <c r="AW50" s="105">
        <f>SUM(AM50:AV50)</f>
        <v>0</v>
      </c>
      <c r="AX50" s="37"/>
      <c r="AY50" s="38"/>
      <c r="AZ50" s="6">
        <v>0</v>
      </c>
      <c r="BA50" s="38"/>
      <c r="BB50" s="38"/>
      <c r="BC50" s="38"/>
      <c r="BD50" s="38"/>
      <c r="BE50" s="105">
        <f>SUM(AX50:BD50)</f>
        <v>0</v>
      </c>
      <c r="BF50" s="37"/>
      <c r="BG50" s="38"/>
      <c r="BH50" s="38"/>
      <c r="BI50" s="38"/>
      <c r="BJ50" s="38"/>
      <c r="BK50" s="38"/>
      <c r="BL50" s="38"/>
      <c r="BM50" s="38"/>
      <c r="BN50" s="38"/>
      <c r="BO50" s="38"/>
      <c r="BP50" s="6">
        <v>0</v>
      </c>
      <c r="BQ50" s="38"/>
      <c r="BR50" s="6">
        <v>0</v>
      </c>
      <c r="BS50" s="6">
        <v>0</v>
      </c>
      <c r="BT50" s="38"/>
      <c r="BU50" s="105">
        <f>SUM(BF50:BT50)</f>
        <v>0</v>
      </c>
      <c r="BV50" s="37"/>
      <c r="BW50" s="38"/>
      <c r="BX50" s="38"/>
      <c r="BY50" s="38"/>
      <c r="BZ50" s="38"/>
      <c r="CA50" s="38"/>
      <c r="CB50" s="105">
        <f>SUM(BV50:CA50)</f>
        <v>0</v>
      </c>
      <c r="CC50" s="37">
        <v>0</v>
      </c>
      <c r="CD50" s="38"/>
      <c r="CE50" s="38"/>
      <c r="CF50" s="38"/>
      <c r="CG50" s="105">
        <f>SUM(CC50:CF50)</f>
        <v>0</v>
      </c>
      <c r="CH50" s="5">
        <v>0</v>
      </c>
      <c r="CI50" s="6">
        <v>0</v>
      </c>
      <c r="CJ50" s="38"/>
      <c r="CK50" s="38"/>
      <c r="CL50" s="6">
        <v>0</v>
      </c>
      <c r="CM50" s="35">
        <v>0</v>
      </c>
      <c r="CN50" s="38"/>
      <c r="CO50" s="105">
        <f t="shared" si="14"/>
        <v>0</v>
      </c>
      <c r="CP50" s="5">
        <v>0</v>
      </c>
      <c r="CQ50" s="38"/>
      <c r="CR50" s="38"/>
      <c r="CS50" s="105">
        <f>SUM(CP50:CR50)</f>
        <v>0</v>
      </c>
      <c r="CT50" s="39">
        <v>0</v>
      </c>
      <c r="CU50" s="105">
        <f>+CT50</f>
        <v>0</v>
      </c>
      <c r="CV50" s="109">
        <f t="shared" si="1"/>
        <v>105522</v>
      </c>
    </row>
    <row r="51" spans="1:100" s="19" customFormat="1" ht="15.75" x14ac:dyDescent="0.25">
      <c r="A51" s="319"/>
      <c r="B51" s="2" t="s">
        <v>102</v>
      </c>
      <c r="C51" s="40"/>
      <c r="D51" s="41"/>
      <c r="E51" s="43"/>
      <c r="F51" s="41"/>
      <c r="G51" s="42"/>
      <c r="H51" s="103">
        <v>0</v>
      </c>
      <c r="I51" s="40"/>
      <c r="J51" s="41"/>
      <c r="K51" s="41"/>
      <c r="L51" s="41"/>
      <c r="M51" s="41"/>
      <c r="N51" s="41"/>
      <c r="O51" s="103">
        <v>0</v>
      </c>
      <c r="P51" s="8"/>
      <c r="Q51" s="41"/>
      <c r="R51" s="41"/>
      <c r="S51" s="41"/>
      <c r="T51" s="103">
        <f t="shared" si="13"/>
        <v>0</v>
      </c>
      <c r="U51" s="40"/>
      <c r="V51" s="9">
        <v>0</v>
      </c>
      <c r="W51" s="103">
        <f t="shared" si="3"/>
        <v>0</v>
      </c>
      <c r="X51" s="40"/>
      <c r="Y51" s="9">
        <v>0</v>
      </c>
      <c r="Z51" s="9">
        <v>3384</v>
      </c>
      <c r="AA51" s="9">
        <v>10222</v>
      </c>
      <c r="AB51" s="9">
        <v>351</v>
      </c>
      <c r="AC51" s="9">
        <v>14820</v>
      </c>
      <c r="AD51" s="41"/>
      <c r="AE51" s="41"/>
      <c r="AF51" s="9">
        <v>0</v>
      </c>
      <c r="AG51" s="9">
        <v>0</v>
      </c>
      <c r="AH51" s="9">
        <v>80253</v>
      </c>
      <c r="AI51" s="25"/>
      <c r="AJ51" s="103">
        <f t="shared" si="4"/>
        <v>109030</v>
      </c>
      <c r="AK51" s="40"/>
      <c r="AL51" s="103">
        <f t="shared" si="5"/>
        <v>0</v>
      </c>
      <c r="AM51" s="9">
        <v>0</v>
      </c>
      <c r="AN51" s="9">
        <v>0</v>
      </c>
      <c r="AO51" s="41"/>
      <c r="AP51" s="41"/>
      <c r="AQ51" s="41"/>
      <c r="AR51" s="41"/>
      <c r="AS51" s="41"/>
      <c r="AT51" s="41"/>
      <c r="AU51" s="9"/>
      <c r="AV51" s="41"/>
      <c r="AW51" s="103">
        <f t="shared" ref="AW51:AW61" si="15">SUM(AM51:AV51)</f>
        <v>0</v>
      </c>
      <c r="AX51" s="40"/>
      <c r="AY51" s="41"/>
      <c r="AZ51" s="9">
        <v>0</v>
      </c>
      <c r="BA51" s="41"/>
      <c r="BB51" s="41"/>
      <c r="BC51" s="41"/>
      <c r="BD51" s="41"/>
      <c r="BE51" s="103">
        <f t="shared" ref="BE51:BE61" si="16">SUM(AX51:BD51)</f>
        <v>0</v>
      </c>
      <c r="BF51" s="40"/>
      <c r="BG51" s="41"/>
      <c r="BH51" s="41"/>
      <c r="BI51" s="41"/>
      <c r="BJ51" s="41"/>
      <c r="BK51" s="41"/>
      <c r="BL51" s="41"/>
      <c r="BM51" s="41"/>
      <c r="BN51" s="41"/>
      <c r="BO51" s="41"/>
      <c r="BP51" s="9">
        <v>0</v>
      </c>
      <c r="BQ51" s="41"/>
      <c r="BR51" s="9">
        <v>0</v>
      </c>
      <c r="BS51" s="9">
        <v>0</v>
      </c>
      <c r="BT51" s="41"/>
      <c r="BU51" s="103">
        <f t="shared" ref="BU51:BU61" si="17">SUM(BF51:BT51)</f>
        <v>0</v>
      </c>
      <c r="BV51" s="40"/>
      <c r="BW51" s="41"/>
      <c r="BX51" s="41"/>
      <c r="BY51" s="41"/>
      <c r="BZ51" s="41"/>
      <c r="CA51" s="41"/>
      <c r="CB51" s="103">
        <f t="shared" ref="CB51:CB61" si="18">SUM(BV51:CA51)</f>
        <v>0</v>
      </c>
      <c r="CC51" s="40">
        <v>0</v>
      </c>
      <c r="CD51" s="41"/>
      <c r="CE51" s="41"/>
      <c r="CF51" s="41"/>
      <c r="CG51" s="103">
        <f t="shared" si="10"/>
        <v>0</v>
      </c>
      <c r="CH51" s="8">
        <v>0</v>
      </c>
      <c r="CI51" s="9">
        <v>0</v>
      </c>
      <c r="CJ51" s="41"/>
      <c r="CK51" s="41"/>
      <c r="CL51" s="9">
        <v>0</v>
      </c>
      <c r="CM51" s="41">
        <v>0</v>
      </c>
      <c r="CN51" s="41"/>
      <c r="CO51" s="103">
        <f t="shared" si="14"/>
        <v>0</v>
      </c>
      <c r="CP51" s="8">
        <v>0</v>
      </c>
      <c r="CQ51" s="41"/>
      <c r="CR51" s="41"/>
      <c r="CS51" s="103">
        <f t="shared" si="11"/>
        <v>0</v>
      </c>
      <c r="CT51" s="43">
        <v>0</v>
      </c>
      <c r="CU51" s="103">
        <f t="shared" si="12"/>
        <v>0</v>
      </c>
      <c r="CV51" s="107">
        <f t="shared" si="1"/>
        <v>109030</v>
      </c>
    </row>
    <row r="52" spans="1:100" s="19" customFormat="1" ht="15.75" x14ac:dyDescent="0.25">
      <c r="A52" s="319"/>
      <c r="B52" s="2" t="s">
        <v>103</v>
      </c>
      <c r="C52" s="40"/>
      <c r="D52" s="41"/>
      <c r="E52" s="43"/>
      <c r="F52" s="41"/>
      <c r="G52" s="42"/>
      <c r="H52" s="103">
        <v>7113</v>
      </c>
      <c r="I52" s="40"/>
      <c r="J52" s="41"/>
      <c r="K52" s="41"/>
      <c r="L52" s="41"/>
      <c r="M52" s="41"/>
      <c r="N52" s="41"/>
      <c r="O52" s="103">
        <v>2108</v>
      </c>
      <c r="P52" s="8"/>
      <c r="Q52" s="41"/>
      <c r="R52" s="41"/>
      <c r="S52" s="41"/>
      <c r="T52" s="103">
        <f t="shared" si="13"/>
        <v>0</v>
      </c>
      <c r="U52" s="40"/>
      <c r="V52" s="9">
        <v>0</v>
      </c>
      <c r="W52" s="103">
        <f t="shared" si="3"/>
        <v>0</v>
      </c>
      <c r="X52" s="40"/>
      <c r="Y52" s="9">
        <v>0</v>
      </c>
      <c r="Z52" s="9">
        <v>2839</v>
      </c>
      <c r="AA52" s="9">
        <v>81359</v>
      </c>
      <c r="AB52" s="9">
        <v>64131</v>
      </c>
      <c r="AC52" s="9">
        <v>10851</v>
      </c>
      <c r="AD52" s="41"/>
      <c r="AE52" s="41"/>
      <c r="AF52" s="9">
        <v>2831</v>
      </c>
      <c r="AG52" s="9">
        <v>0</v>
      </c>
      <c r="AH52" s="9">
        <v>18943</v>
      </c>
      <c r="AI52" s="25"/>
      <c r="AJ52" s="103">
        <f t="shared" si="4"/>
        <v>180954</v>
      </c>
      <c r="AK52" s="40"/>
      <c r="AL52" s="103">
        <f t="shared" si="5"/>
        <v>0</v>
      </c>
      <c r="AM52" s="9">
        <v>0</v>
      </c>
      <c r="AN52" s="9">
        <v>0</v>
      </c>
      <c r="AO52" s="41"/>
      <c r="AP52" s="41"/>
      <c r="AQ52" s="41"/>
      <c r="AR52" s="41"/>
      <c r="AS52" s="41"/>
      <c r="AT52" s="41"/>
      <c r="AU52" s="9"/>
      <c r="AV52" s="41"/>
      <c r="AW52" s="103">
        <f t="shared" si="15"/>
        <v>0</v>
      </c>
      <c r="AX52" s="40"/>
      <c r="AY52" s="41"/>
      <c r="AZ52" s="9">
        <v>0</v>
      </c>
      <c r="BA52" s="41"/>
      <c r="BB52" s="41"/>
      <c r="BC52" s="41"/>
      <c r="BD52" s="41"/>
      <c r="BE52" s="103">
        <f t="shared" si="16"/>
        <v>0</v>
      </c>
      <c r="BF52" s="40"/>
      <c r="BG52" s="41"/>
      <c r="BH52" s="41"/>
      <c r="BI52" s="41"/>
      <c r="BJ52" s="41"/>
      <c r="BK52" s="41"/>
      <c r="BL52" s="41"/>
      <c r="BM52" s="41"/>
      <c r="BN52" s="41"/>
      <c r="BO52" s="41"/>
      <c r="BP52" s="9">
        <v>0</v>
      </c>
      <c r="BQ52" s="41"/>
      <c r="BR52" s="9">
        <v>0</v>
      </c>
      <c r="BS52" s="9">
        <v>0</v>
      </c>
      <c r="BT52" s="41"/>
      <c r="BU52" s="103">
        <f t="shared" si="17"/>
        <v>0</v>
      </c>
      <c r="BV52" s="40"/>
      <c r="BW52" s="41"/>
      <c r="BX52" s="41"/>
      <c r="BY52" s="41"/>
      <c r="BZ52" s="41"/>
      <c r="CA52" s="41"/>
      <c r="CB52" s="103">
        <f t="shared" si="18"/>
        <v>0</v>
      </c>
      <c r="CC52" s="40">
        <v>0</v>
      </c>
      <c r="CD52" s="41"/>
      <c r="CE52" s="41"/>
      <c r="CF52" s="41"/>
      <c r="CG52" s="103">
        <f t="shared" si="10"/>
        <v>0</v>
      </c>
      <c r="CH52" s="8">
        <v>0</v>
      </c>
      <c r="CI52" s="9">
        <v>0</v>
      </c>
      <c r="CJ52" s="41"/>
      <c r="CK52" s="41"/>
      <c r="CL52" s="9">
        <v>0</v>
      </c>
      <c r="CM52" s="41">
        <v>0</v>
      </c>
      <c r="CN52" s="41"/>
      <c r="CO52" s="103">
        <f t="shared" si="14"/>
        <v>0</v>
      </c>
      <c r="CP52" s="8">
        <v>0</v>
      </c>
      <c r="CQ52" s="41"/>
      <c r="CR52" s="41"/>
      <c r="CS52" s="103">
        <f t="shared" si="11"/>
        <v>0</v>
      </c>
      <c r="CT52" s="43">
        <v>0</v>
      </c>
      <c r="CU52" s="103">
        <f t="shared" si="12"/>
        <v>0</v>
      </c>
      <c r="CV52" s="107">
        <f t="shared" si="1"/>
        <v>190175</v>
      </c>
    </row>
    <row r="53" spans="1:100" s="19" customFormat="1" ht="15.75" x14ac:dyDescent="0.25">
      <c r="A53" s="319"/>
      <c r="B53" s="2" t="s">
        <v>104</v>
      </c>
      <c r="C53" s="40"/>
      <c r="D53" s="41"/>
      <c r="E53" s="43"/>
      <c r="F53" s="41"/>
      <c r="G53" s="42"/>
      <c r="H53" s="103">
        <v>4211</v>
      </c>
      <c r="I53" s="40"/>
      <c r="J53" s="41"/>
      <c r="K53" s="41"/>
      <c r="L53" s="41"/>
      <c r="M53" s="41"/>
      <c r="N53" s="41"/>
      <c r="O53" s="103">
        <v>0</v>
      </c>
      <c r="P53" s="8"/>
      <c r="Q53" s="41"/>
      <c r="R53" s="41"/>
      <c r="S53" s="41"/>
      <c r="T53" s="103">
        <f t="shared" si="13"/>
        <v>0</v>
      </c>
      <c r="U53" s="40"/>
      <c r="V53" s="9">
        <v>0</v>
      </c>
      <c r="W53" s="103">
        <f t="shared" si="3"/>
        <v>0</v>
      </c>
      <c r="X53" s="40"/>
      <c r="Y53" s="9">
        <v>0</v>
      </c>
      <c r="Z53" s="9">
        <v>463</v>
      </c>
      <c r="AA53" s="9">
        <v>19848</v>
      </c>
      <c r="AB53" s="9">
        <v>188885</v>
      </c>
      <c r="AC53" s="9">
        <v>13653</v>
      </c>
      <c r="AD53" s="41"/>
      <c r="AE53" s="41"/>
      <c r="AF53" s="9">
        <v>48453</v>
      </c>
      <c r="AG53" s="9">
        <v>0</v>
      </c>
      <c r="AH53" s="9">
        <v>11011</v>
      </c>
      <c r="AI53" s="25"/>
      <c r="AJ53" s="103">
        <f t="shared" si="4"/>
        <v>282313</v>
      </c>
      <c r="AK53" s="40"/>
      <c r="AL53" s="103">
        <f t="shared" si="5"/>
        <v>0</v>
      </c>
      <c r="AM53" s="9">
        <v>0</v>
      </c>
      <c r="AN53" s="9">
        <v>0</v>
      </c>
      <c r="AO53" s="41"/>
      <c r="AP53" s="41"/>
      <c r="AQ53" s="41"/>
      <c r="AR53" s="41"/>
      <c r="AS53" s="41"/>
      <c r="AT53" s="41"/>
      <c r="AU53" s="9"/>
      <c r="AV53" s="41"/>
      <c r="AW53" s="103">
        <f t="shared" si="15"/>
        <v>0</v>
      </c>
      <c r="AX53" s="40"/>
      <c r="AY53" s="41"/>
      <c r="AZ53" s="9">
        <v>0</v>
      </c>
      <c r="BA53" s="41"/>
      <c r="BB53" s="41"/>
      <c r="BC53" s="41"/>
      <c r="BD53" s="41"/>
      <c r="BE53" s="103">
        <f t="shared" si="16"/>
        <v>0</v>
      </c>
      <c r="BF53" s="40"/>
      <c r="BG53" s="41"/>
      <c r="BH53" s="41"/>
      <c r="BI53" s="41"/>
      <c r="BJ53" s="41"/>
      <c r="BK53" s="41"/>
      <c r="BL53" s="41"/>
      <c r="BM53" s="41"/>
      <c r="BN53" s="41"/>
      <c r="BO53" s="41"/>
      <c r="BP53" s="9">
        <v>0</v>
      </c>
      <c r="BQ53" s="41"/>
      <c r="BR53" s="9">
        <v>0</v>
      </c>
      <c r="BS53" s="9">
        <v>0</v>
      </c>
      <c r="BT53" s="41"/>
      <c r="BU53" s="103">
        <f t="shared" si="17"/>
        <v>0</v>
      </c>
      <c r="BV53" s="40"/>
      <c r="BW53" s="41"/>
      <c r="BX53" s="41"/>
      <c r="BY53" s="41"/>
      <c r="BZ53" s="41"/>
      <c r="CA53" s="41"/>
      <c r="CB53" s="103">
        <f t="shared" si="18"/>
        <v>0</v>
      </c>
      <c r="CC53" s="40">
        <v>0</v>
      </c>
      <c r="CD53" s="41"/>
      <c r="CE53" s="41"/>
      <c r="CF53" s="41"/>
      <c r="CG53" s="103">
        <f t="shared" si="10"/>
        <v>0</v>
      </c>
      <c r="CH53" s="8">
        <v>0</v>
      </c>
      <c r="CI53" s="9">
        <v>0</v>
      </c>
      <c r="CJ53" s="41"/>
      <c r="CK53" s="41"/>
      <c r="CL53" s="9">
        <v>0</v>
      </c>
      <c r="CM53" s="41">
        <v>0</v>
      </c>
      <c r="CN53" s="41"/>
      <c r="CO53" s="103">
        <f t="shared" si="14"/>
        <v>0</v>
      </c>
      <c r="CP53" s="8">
        <v>0</v>
      </c>
      <c r="CQ53" s="41"/>
      <c r="CR53" s="41"/>
      <c r="CS53" s="103">
        <f t="shared" si="11"/>
        <v>0</v>
      </c>
      <c r="CT53" s="43">
        <v>236</v>
      </c>
      <c r="CU53" s="103">
        <f t="shared" si="12"/>
        <v>236</v>
      </c>
      <c r="CV53" s="107">
        <f t="shared" si="1"/>
        <v>286760</v>
      </c>
    </row>
    <row r="54" spans="1:100" s="19" customFormat="1" ht="15.75" x14ac:dyDescent="0.25">
      <c r="A54" s="319"/>
      <c r="B54" s="2" t="s">
        <v>105</v>
      </c>
      <c r="C54" s="40"/>
      <c r="D54" s="41"/>
      <c r="E54" s="43"/>
      <c r="F54" s="41"/>
      <c r="G54" s="42"/>
      <c r="H54" s="103">
        <v>0</v>
      </c>
      <c r="I54" s="40"/>
      <c r="J54" s="41"/>
      <c r="K54" s="41"/>
      <c r="L54" s="41"/>
      <c r="M54" s="41"/>
      <c r="N54" s="41"/>
      <c r="O54" s="103">
        <v>0</v>
      </c>
      <c r="P54" s="8"/>
      <c r="Q54" s="41"/>
      <c r="R54" s="41"/>
      <c r="S54" s="41"/>
      <c r="T54" s="103">
        <f t="shared" si="13"/>
        <v>0</v>
      </c>
      <c r="U54" s="40"/>
      <c r="V54" s="9">
        <v>0</v>
      </c>
      <c r="W54" s="103">
        <f t="shared" si="3"/>
        <v>0</v>
      </c>
      <c r="X54" s="40"/>
      <c r="Y54" s="9">
        <v>0</v>
      </c>
      <c r="Z54" s="9">
        <v>0</v>
      </c>
      <c r="AA54" s="9">
        <v>31948</v>
      </c>
      <c r="AB54" s="9">
        <v>90213</v>
      </c>
      <c r="AC54" s="9">
        <v>12254</v>
      </c>
      <c r="AD54" s="41"/>
      <c r="AE54" s="41"/>
      <c r="AF54" s="9">
        <v>46178</v>
      </c>
      <c r="AG54" s="9">
        <v>0</v>
      </c>
      <c r="AH54" s="9">
        <v>29131</v>
      </c>
      <c r="AI54" s="25"/>
      <c r="AJ54" s="103">
        <f t="shared" si="4"/>
        <v>209724</v>
      </c>
      <c r="AK54" s="40"/>
      <c r="AL54" s="103">
        <f t="shared" si="5"/>
        <v>0</v>
      </c>
      <c r="AM54" s="9">
        <v>0</v>
      </c>
      <c r="AN54" s="9">
        <v>0</v>
      </c>
      <c r="AO54" s="41"/>
      <c r="AP54" s="41"/>
      <c r="AQ54" s="41"/>
      <c r="AR54" s="41"/>
      <c r="AS54" s="41"/>
      <c r="AT54" s="41"/>
      <c r="AU54" s="9"/>
      <c r="AV54" s="41"/>
      <c r="AW54" s="103">
        <f t="shared" si="15"/>
        <v>0</v>
      </c>
      <c r="AX54" s="40"/>
      <c r="AY54" s="41"/>
      <c r="AZ54" s="9">
        <v>0</v>
      </c>
      <c r="BA54" s="41"/>
      <c r="BB54" s="41"/>
      <c r="BC54" s="41"/>
      <c r="BD54" s="41"/>
      <c r="BE54" s="103">
        <f t="shared" si="16"/>
        <v>0</v>
      </c>
      <c r="BF54" s="40"/>
      <c r="BG54" s="41"/>
      <c r="BH54" s="41"/>
      <c r="BI54" s="41"/>
      <c r="BJ54" s="41"/>
      <c r="BK54" s="41"/>
      <c r="BL54" s="41"/>
      <c r="BM54" s="41"/>
      <c r="BN54" s="41"/>
      <c r="BO54" s="41"/>
      <c r="BP54" s="9">
        <v>0</v>
      </c>
      <c r="BQ54" s="41"/>
      <c r="BR54" s="9">
        <v>0</v>
      </c>
      <c r="BS54" s="9">
        <v>0</v>
      </c>
      <c r="BT54" s="41"/>
      <c r="BU54" s="103">
        <f t="shared" si="17"/>
        <v>0</v>
      </c>
      <c r="BV54" s="40"/>
      <c r="BW54" s="41"/>
      <c r="BX54" s="41"/>
      <c r="BY54" s="41"/>
      <c r="BZ54" s="41"/>
      <c r="CA54" s="41"/>
      <c r="CB54" s="103">
        <f t="shared" si="18"/>
        <v>0</v>
      </c>
      <c r="CC54" s="40">
        <v>0</v>
      </c>
      <c r="CD54" s="41"/>
      <c r="CE54" s="41"/>
      <c r="CF54" s="41"/>
      <c r="CG54" s="103">
        <f t="shared" si="10"/>
        <v>0</v>
      </c>
      <c r="CH54" s="8">
        <v>0</v>
      </c>
      <c r="CI54" s="9">
        <v>0</v>
      </c>
      <c r="CJ54" s="41"/>
      <c r="CK54" s="41"/>
      <c r="CL54" s="9">
        <v>0</v>
      </c>
      <c r="CM54" s="41">
        <v>0</v>
      </c>
      <c r="CN54" s="41"/>
      <c r="CO54" s="103">
        <f t="shared" si="14"/>
        <v>0</v>
      </c>
      <c r="CP54" s="8">
        <v>0</v>
      </c>
      <c r="CQ54" s="41"/>
      <c r="CR54" s="41"/>
      <c r="CS54" s="103">
        <f t="shared" si="11"/>
        <v>0</v>
      </c>
      <c r="CT54" s="43">
        <v>0</v>
      </c>
      <c r="CU54" s="103">
        <f t="shared" si="12"/>
        <v>0</v>
      </c>
      <c r="CV54" s="107">
        <f t="shared" si="1"/>
        <v>209724</v>
      </c>
    </row>
    <row r="55" spans="1:100" s="19" customFormat="1" ht="15.75" x14ac:dyDescent="0.25">
      <c r="A55" s="319"/>
      <c r="B55" s="2" t="s">
        <v>106</v>
      </c>
      <c r="C55" s="40"/>
      <c r="D55" s="41"/>
      <c r="E55" s="43"/>
      <c r="F55" s="41"/>
      <c r="G55" s="42"/>
      <c r="H55" s="103">
        <v>1051</v>
      </c>
      <c r="I55" s="40"/>
      <c r="J55" s="41"/>
      <c r="K55" s="41"/>
      <c r="L55" s="41"/>
      <c r="M55" s="41"/>
      <c r="N55" s="41"/>
      <c r="O55" s="103">
        <v>5445</v>
      </c>
      <c r="P55" s="8"/>
      <c r="Q55" s="41"/>
      <c r="R55" s="41"/>
      <c r="S55" s="41"/>
      <c r="T55" s="103">
        <f t="shared" si="13"/>
        <v>0</v>
      </c>
      <c r="U55" s="40"/>
      <c r="V55" s="9">
        <v>0</v>
      </c>
      <c r="W55" s="103">
        <f t="shared" si="3"/>
        <v>0</v>
      </c>
      <c r="X55" s="40"/>
      <c r="Y55" s="9">
        <v>0</v>
      </c>
      <c r="Z55" s="9">
        <v>7713</v>
      </c>
      <c r="AA55" s="9">
        <v>60426</v>
      </c>
      <c r="AB55" s="9">
        <v>67049</v>
      </c>
      <c r="AC55" s="9">
        <v>13362</v>
      </c>
      <c r="AD55" s="41"/>
      <c r="AE55" s="41"/>
      <c r="AF55" s="9">
        <v>19092</v>
      </c>
      <c r="AG55" s="9">
        <v>0</v>
      </c>
      <c r="AH55" s="9">
        <v>64882</v>
      </c>
      <c r="AI55" s="25"/>
      <c r="AJ55" s="103">
        <f t="shared" si="4"/>
        <v>232524</v>
      </c>
      <c r="AK55" s="40"/>
      <c r="AL55" s="103">
        <f t="shared" si="5"/>
        <v>0</v>
      </c>
      <c r="AM55" s="9">
        <v>0</v>
      </c>
      <c r="AN55" s="9">
        <v>0</v>
      </c>
      <c r="AO55" s="41"/>
      <c r="AP55" s="41"/>
      <c r="AQ55" s="41"/>
      <c r="AR55" s="41"/>
      <c r="AS55" s="41"/>
      <c r="AT55" s="41"/>
      <c r="AU55" s="9"/>
      <c r="AV55" s="41"/>
      <c r="AW55" s="103">
        <f t="shared" si="15"/>
        <v>0</v>
      </c>
      <c r="AX55" s="40"/>
      <c r="AY55" s="41"/>
      <c r="AZ55" s="9">
        <v>0</v>
      </c>
      <c r="BA55" s="41"/>
      <c r="BB55" s="41"/>
      <c r="BC55" s="41"/>
      <c r="BD55" s="41"/>
      <c r="BE55" s="103">
        <f t="shared" si="16"/>
        <v>0</v>
      </c>
      <c r="BF55" s="40"/>
      <c r="BG55" s="41"/>
      <c r="BH55" s="41"/>
      <c r="BI55" s="41"/>
      <c r="BJ55" s="41"/>
      <c r="BK55" s="41"/>
      <c r="BL55" s="41"/>
      <c r="BM55" s="41"/>
      <c r="BN55" s="41"/>
      <c r="BO55" s="41"/>
      <c r="BP55" s="9">
        <v>0</v>
      </c>
      <c r="BQ55" s="41"/>
      <c r="BR55" s="9">
        <v>0</v>
      </c>
      <c r="BS55" s="9">
        <v>0</v>
      </c>
      <c r="BT55" s="41"/>
      <c r="BU55" s="103">
        <f t="shared" si="17"/>
        <v>0</v>
      </c>
      <c r="BV55" s="40"/>
      <c r="BW55" s="41"/>
      <c r="BX55" s="41"/>
      <c r="BY55" s="41"/>
      <c r="BZ55" s="41"/>
      <c r="CA55" s="41"/>
      <c r="CB55" s="103">
        <f t="shared" si="18"/>
        <v>0</v>
      </c>
      <c r="CC55" s="40">
        <v>0</v>
      </c>
      <c r="CD55" s="41"/>
      <c r="CE55" s="41"/>
      <c r="CF55" s="41"/>
      <c r="CG55" s="103">
        <f t="shared" si="10"/>
        <v>0</v>
      </c>
      <c r="CH55" s="8">
        <v>0</v>
      </c>
      <c r="CI55" s="9">
        <v>10458</v>
      </c>
      <c r="CJ55" s="41"/>
      <c r="CK55" s="41"/>
      <c r="CL55" s="9">
        <v>0</v>
      </c>
      <c r="CM55" s="41">
        <v>0</v>
      </c>
      <c r="CN55" s="41"/>
      <c r="CO55" s="103">
        <f t="shared" si="14"/>
        <v>10458</v>
      </c>
      <c r="CP55" s="8">
        <v>431</v>
      </c>
      <c r="CQ55" s="41"/>
      <c r="CR55" s="41"/>
      <c r="CS55" s="103">
        <f t="shared" si="11"/>
        <v>431</v>
      </c>
      <c r="CT55" s="43">
        <v>150</v>
      </c>
      <c r="CU55" s="103">
        <f t="shared" si="12"/>
        <v>150</v>
      </c>
      <c r="CV55" s="107">
        <f t="shared" si="1"/>
        <v>250059</v>
      </c>
    </row>
    <row r="56" spans="1:100" s="19" customFormat="1" ht="15.75" x14ac:dyDescent="0.25">
      <c r="A56" s="319"/>
      <c r="B56" s="2" t="s">
        <v>107</v>
      </c>
      <c r="C56" s="40"/>
      <c r="D56" s="41"/>
      <c r="E56" s="43"/>
      <c r="F56" s="41"/>
      <c r="G56" s="42"/>
      <c r="H56" s="103">
        <v>1469</v>
      </c>
      <c r="I56" s="40"/>
      <c r="J56" s="41"/>
      <c r="K56" s="41"/>
      <c r="L56" s="41"/>
      <c r="M56" s="41"/>
      <c r="N56" s="41"/>
      <c r="O56" s="103">
        <v>9610</v>
      </c>
      <c r="P56" s="8"/>
      <c r="Q56" s="41"/>
      <c r="R56" s="41"/>
      <c r="S56" s="41"/>
      <c r="T56" s="103">
        <f t="shared" si="13"/>
        <v>0</v>
      </c>
      <c r="U56" s="40"/>
      <c r="V56" s="9">
        <v>0</v>
      </c>
      <c r="W56" s="103">
        <f t="shared" si="3"/>
        <v>0</v>
      </c>
      <c r="X56" s="40"/>
      <c r="Y56" s="9">
        <v>0</v>
      </c>
      <c r="Z56" s="9">
        <v>3935</v>
      </c>
      <c r="AA56" s="9">
        <v>67679</v>
      </c>
      <c r="AB56" s="9">
        <v>32428</v>
      </c>
      <c r="AC56" s="9">
        <v>14633</v>
      </c>
      <c r="AD56" s="41"/>
      <c r="AE56" s="41"/>
      <c r="AF56" s="9">
        <v>27469</v>
      </c>
      <c r="AG56" s="9">
        <v>593</v>
      </c>
      <c r="AH56" s="9">
        <v>65387</v>
      </c>
      <c r="AI56" s="25"/>
      <c r="AJ56" s="103">
        <f t="shared" si="4"/>
        <v>212124</v>
      </c>
      <c r="AK56" s="40"/>
      <c r="AL56" s="103">
        <f t="shared" si="5"/>
        <v>0</v>
      </c>
      <c r="AM56" s="9">
        <v>0</v>
      </c>
      <c r="AN56" s="9">
        <v>0</v>
      </c>
      <c r="AO56" s="41"/>
      <c r="AP56" s="41"/>
      <c r="AQ56" s="41"/>
      <c r="AR56" s="41"/>
      <c r="AS56" s="41"/>
      <c r="AT56" s="41"/>
      <c r="AU56" s="9"/>
      <c r="AV56" s="41"/>
      <c r="AW56" s="103">
        <f t="shared" si="15"/>
        <v>0</v>
      </c>
      <c r="AX56" s="40"/>
      <c r="AY56" s="41"/>
      <c r="AZ56" s="9">
        <v>0</v>
      </c>
      <c r="BA56" s="41"/>
      <c r="BB56" s="41"/>
      <c r="BC56" s="41"/>
      <c r="BD56" s="41"/>
      <c r="BE56" s="103">
        <f t="shared" si="16"/>
        <v>0</v>
      </c>
      <c r="BF56" s="40"/>
      <c r="BG56" s="41"/>
      <c r="BH56" s="41"/>
      <c r="BI56" s="41"/>
      <c r="BJ56" s="41"/>
      <c r="BK56" s="41"/>
      <c r="BL56" s="41"/>
      <c r="BM56" s="41"/>
      <c r="BN56" s="41"/>
      <c r="BO56" s="41"/>
      <c r="BP56" s="9">
        <v>0</v>
      </c>
      <c r="BQ56" s="41"/>
      <c r="BR56" s="9">
        <v>0</v>
      </c>
      <c r="BS56" s="9">
        <v>0</v>
      </c>
      <c r="BT56" s="41"/>
      <c r="BU56" s="103">
        <f t="shared" si="17"/>
        <v>0</v>
      </c>
      <c r="BV56" s="40"/>
      <c r="BW56" s="41"/>
      <c r="BX56" s="41"/>
      <c r="BY56" s="41"/>
      <c r="BZ56" s="41"/>
      <c r="CA56" s="41"/>
      <c r="CB56" s="103">
        <f t="shared" si="18"/>
        <v>0</v>
      </c>
      <c r="CC56" s="40">
        <v>0</v>
      </c>
      <c r="CD56" s="41"/>
      <c r="CE56" s="41"/>
      <c r="CF56" s="41"/>
      <c r="CG56" s="103">
        <f t="shared" si="10"/>
        <v>0</v>
      </c>
      <c r="CH56" s="8">
        <v>5791</v>
      </c>
      <c r="CI56" s="9">
        <v>11608</v>
      </c>
      <c r="CJ56" s="41"/>
      <c r="CK56" s="41"/>
      <c r="CL56" s="9">
        <v>1406</v>
      </c>
      <c r="CM56" s="41">
        <v>0</v>
      </c>
      <c r="CN56" s="41"/>
      <c r="CO56" s="103">
        <f t="shared" si="14"/>
        <v>18805</v>
      </c>
      <c r="CP56" s="8">
        <v>0</v>
      </c>
      <c r="CQ56" s="41"/>
      <c r="CR56" s="41"/>
      <c r="CS56" s="103">
        <f t="shared" si="11"/>
        <v>0</v>
      </c>
      <c r="CT56" s="43">
        <v>0</v>
      </c>
      <c r="CU56" s="103">
        <f t="shared" si="12"/>
        <v>0</v>
      </c>
      <c r="CV56" s="107">
        <f t="shared" si="1"/>
        <v>242008</v>
      </c>
    </row>
    <row r="57" spans="1:100" s="19" customFormat="1" ht="15.75" x14ac:dyDescent="0.25">
      <c r="A57" s="319"/>
      <c r="B57" s="2" t="s">
        <v>108</v>
      </c>
      <c r="C57" s="40"/>
      <c r="D57" s="41"/>
      <c r="E57" s="43"/>
      <c r="F57" s="41"/>
      <c r="G57" s="42"/>
      <c r="H57" s="103">
        <v>2939</v>
      </c>
      <c r="I57" s="40"/>
      <c r="J57" s="41"/>
      <c r="K57" s="41"/>
      <c r="L57" s="41"/>
      <c r="M57" s="41"/>
      <c r="N57" s="41"/>
      <c r="O57" s="103">
        <v>5290</v>
      </c>
      <c r="P57" s="8"/>
      <c r="Q57" s="41"/>
      <c r="R57" s="41"/>
      <c r="S57" s="41"/>
      <c r="T57" s="103">
        <f t="shared" si="13"/>
        <v>0</v>
      </c>
      <c r="U57" s="40"/>
      <c r="V57" s="9">
        <v>0</v>
      </c>
      <c r="W57" s="103">
        <f t="shared" si="3"/>
        <v>0</v>
      </c>
      <c r="X57" s="40"/>
      <c r="Y57" s="9">
        <v>0</v>
      </c>
      <c r="Z57" s="9">
        <v>8108</v>
      </c>
      <c r="AA57" s="9">
        <v>50921</v>
      </c>
      <c r="AB57" s="9">
        <v>14602</v>
      </c>
      <c r="AC57" s="9">
        <v>12211</v>
      </c>
      <c r="AD57" s="41"/>
      <c r="AE57" s="41"/>
      <c r="AF57" s="9">
        <v>30412</v>
      </c>
      <c r="AG57" s="9">
        <v>0</v>
      </c>
      <c r="AH57" s="9">
        <v>49621</v>
      </c>
      <c r="AI57" s="25"/>
      <c r="AJ57" s="103">
        <f t="shared" si="4"/>
        <v>165875</v>
      </c>
      <c r="AK57" s="40"/>
      <c r="AL57" s="103">
        <f t="shared" si="5"/>
        <v>0</v>
      </c>
      <c r="AM57" s="9">
        <v>0</v>
      </c>
      <c r="AN57" s="9">
        <v>0</v>
      </c>
      <c r="AO57" s="41"/>
      <c r="AP57" s="41"/>
      <c r="AQ57" s="41"/>
      <c r="AR57" s="41"/>
      <c r="AS57" s="41"/>
      <c r="AT57" s="41"/>
      <c r="AU57" s="9"/>
      <c r="AV57" s="41"/>
      <c r="AW57" s="103">
        <f t="shared" si="15"/>
        <v>0</v>
      </c>
      <c r="AX57" s="40"/>
      <c r="AY57" s="41"/>
      <c r="AZ57" s="9">
        <v>0</v>
      </c>
      <c r="BA57" s="41"/>
      <c r="BB57" s="41"/>
      <c r="BC57" s="41"/>
      <c r="BD57" s="41"/>
      <c r="BE57" s="103">
        <f t="shared" si="16"/>
        <v>0</v>
      </c>
      <c r="BF57" s="40"/>
      <c r="BG57" s="41"/>
      <c r="BH57" s="41"/>
      <c r="BI57" s="41"/>
      <c r="BJ57" s="41"/>
      <c r="BK57" s="41"/>
      <c r="BL57" s="41"/>
      <c r="BM57" s="41"/>
      <c r="BN57" s="41"/>
      <c r="BO57" s="41"/>
      <c r="BP57" s="9">
        <v>0</v>
      </c>
      <c r="BQ57" s="41"/>
      <c r="BR57" s="9">
        <v>0</v>
      </c>
      <c r="BS57" s="9">
        <v>0</v>
      </c>
      <c r="BT57" s="41"/>
      <c r="BU57" s="103">
        <f t="shared" si="17"/>
        <v>0</v>
      </c>
      <c r="BV57" s="40"/>
      <c r="BW57" s="41"/>
      <c r="BX57" s="41"/>
      <c r="BY57" s="41"/>
      <c r="BZ57" s="41"/>
      <c r="CA57" s="41"/>
      <c r="CB57" s="103">
        <f t="shared" si="18"/>
        <v>0</v>
      </c>
      <c r="CC57" s="40">
        <v>0</v>
      </c>
      <c r="CD57" s="41"/>
      <c r="CE57" s="41"/>
      <c r="CF57" s="41"/>
      <c r="CG57" s="103">
        <f t="shared" si="10"/>
        <v>0</v>
      </c>
      <c r="CH57" s="8">
        <v>27067</v>
      </c>
      <c r="CI57" s="9">
        <v>0</v>
      </c>
      <c r="CJ57" s="41"/>
      <c r="CK57" s="41"/>
      <c r="CL57" s="9">
        <v>0</v>
      </c>
      <c r="CM57" s="41">
        <v>0</v>
      </c>
      <c r="CN57" s="41"/>
      <c r="CO57" s="103">
        <f t="shared" si="14"/>
        <v>27067</v>
      </c>
      <c r="CP57" s="8">
        <v>330</v>
      </c>
      <c r="CQ57" s="41"/>
      <c r="CR57" s="41"/>
      <c r="CS57" s="103">
        <f t="shared" si="11"/>
        <v>330</v>
      </c>
      <c r="CT57" s="43">
        <v>168</v>
      </c>
      <c r="CU57" s="103">
        <f t="shared" si="12"/>
        <v>168</v>
      </c>
      <c r="CV57" s="107">
        <f t="shared" si="1"/>
        <v>201669</v>
      </c>
    </row>
    <row r="58" spans="1:100" s="19" customFormat="1" ht="15.75" x14ac:dyDescent="0.25">
      <c r="A58" s="319"/>
      <c r="B58" s="2" t="s">
        <v>109</v>
      </c>
      <c r="C58" s="40"/>
      <c r="D58" s="41"/>
      <c r="E58" s="43"/>
      <c r="F58" s="41"/>
      <c r="G58" s="42"/>
      <c r="H58" s="103">
        <v>1995</v>
      </c>
      <c r="I58" s="40"/>
      <c r="J58" s="41"/>
      <c r="K58" s="41"/>
      <c r="L58" s="41"/>
      <c r="M58" s="41"/>
      <c r="N58" s="41"/>
      <c r="O58" s="103">
        <v>4097</v>
      </c>
      <c r="P58" s="8"/>
      <c r="Q58" s="41"/>
      <c r="R58" s="41"/>
      <c r="S58" s="41"/>
      <c r="T58" s="103">
        <f t="shared" si="13"/>
        <v>0</v>
      </c>
      <c r="U58" s="40"/>
      <c r="V58" s="9">
        <v>0</v>
      </c>
      <c r="W58" s="103">
        <f t="shared" si="3"/>
        <v>0</v>
      </c>
      <c r="X58" s="40"/>
      <c r="Y58" s="9">
        <v>0</v>
      </c>
      <c r="Z58" s="9">
        <v>0</v>
      </c>
      <c r="AA58" s="9">
        <v>72847</v>
      </c>
      <c r="AB58" s="9">
        <v>40369</v>
      </c>
      <c r="AC58" s="9">
        <v>22688</v>
      </c>
      <c r="AD58" s="41"/>
      <c r="AE58" s="41"/>
      <c r="AF58" s="9">
        <v>17449</v>
      </c>
      <c r="AG58" s="9">
        <v>764</v>
      </c>
      <c r="AH58" s="9">
        <v>36223</v>
      </c>
      <c r="AI58" s="25"/>
      <c r="AJ58" s="103">
        <f t="shared" si="4"/>
        <v>190340</v>
      </c>
      <c r="AK58" s="40"/>
      <c r="AL58" s="103">
        <f t="shared" si="5"/>
        <v>0</v>
      </c>
      <c r="AM58" s="9">
        <v>0</v>
      </c>
      <c r="AN58" s="9">
        <v>0</v>
      </c>
      <c r="AO58" s="41"/>
      <c r="AP58" s="41"/>
      <c r="AQ58" s="41"/>
      <c r="AR58" s="41"/>
      <c r="AS58" s="41"/>
      <c r="AT58" s="41"/>
      <c r="AU58" s="9"/>
      <c r="AV58" s="41"/>
      <c r="AW58" s="103">
        <f t="shared" si="15"/>
        <v>0</v>
      </c>
      <c r="AX58" s="40"/>
      <c r="AY58" s="41"/>
      <c r="AZ58" s="9">
        <v>0</v>
      </c>
      <c r="BA58" s="41"/>
      <c r="BB58" s="41"/>
      <c r="BC58" s="41"/>
      <c r="BD58" s="41"/>
      <c r="BE58" s="103">
        <f t="shared" si="16"/>
        <v>0</v>
      </c>
      <c r="BF58" s="40"/>
      <c r="BG58" s="41"/>
      <c r="BH58" s="41"/>
      <c r="BI58" s="41"/>
      <c r="BJ58" s="41"/>
      <c r="BK58" s="41"/>
      <c r="BL58" s="41"/>
      <c r="BM58" s="41"/>
      <c r="BN58" s="41"/>
      <c r="BO58" s="41"/>
      <c r="BP58" s="9">
        <v>0</v>
      </c>
      <c r="BQ58" s="41"/>
      <c r="BR58" s="9">
        <v>0</v>
      </c>
      <c r="BS58" s="9">
        <v>0</v>
      </c>
      <c r="BT58" s="41"/>
      <c r="BU58" s="103">
        <f t="shared" si="17"/>
        <v>0</v>
      </c>
      <c r="BV58" s="40"/>
      <c r="BW58" s="41"/>
      <c r="BX58" s="41"/>
      <c r="BY58" s="41"/>
      <c r="BZ58" s="41"/>
      <c r="CA58" s="41"/>
      <c r="CB58" s="103">
        <f t="shared" si="18"/>
        <v>0</v>
      </c>
      <c r="CC58" s="40">
        <v>0</v>
      </c>
      <c r="CD58" s="41"/>
      <c r="CE58" s="41"/>
      <c r="CF58" s="41"/>
      <c r="CG58" s="103">
        <f t="shared" si="10"/>
        <v>0</v>
      </c>
      <c r="CH58" s="8">
        <v>23211</v>
      </c>
      <c r="CI58" s="9">
        <v>0</v>
      </c>
      <c r="CJ58" s="41"/>
      <c r="CK58" s="41"/>
      <c r="CL58" s="9">
        <v>0</v>
      </c>
      <c r="CM58" s="41">
        <v>0</v>
      </c>
      <c r="CN58" s="41"/>
      <c r="CO58" s="103">
        <f t="shared" si="14"/>
        <v>23211</v>
      </c>
      <c r="CP58" s="8">
        <v>619</v>
      </c>
      <c r="CQ58" s="41"/>
      <c r="CR58" s="41"/>
      <c r="CS58" s="103">
        <f t="shared" si="11"/>
        <v>619</v>
      </c>
      <c r="CT58" s="43">
        <v>175</v>
      </c>
      <c r="CU58" s="103">
        <f t="shared" si="12"/>
        <v>175</v>
      </c>
      <c r="CV58" s="107">
        <f t="shared" si="1"/>
        <v>220437</v>
      </c>
    </row>
    <row r="59" spans="1:100" s="19" customFormat="1" ht="15.75" x14ac:dyDescent="0.25">
      <c r="A59" s="319"/>
      <c r="B59" s="2" t="s">
        <v>110</v>
      </c>
      <c r="C59" s="40"/>
      <c r="D59" s="41"/>
      <c r="E59" s="43"/>
      <c r="F59" s="41"/>
      <c r="G59" s="42"/>
      <c r="H59" s="103">
        <v>1389</v>
      </c>
      <c r="I59" s="40"/>
      <c r="J59" s="41"/>
      <c r="K59" s="41"/>
      <c r="L59" s="41"/>
      <c r="M59" s="41"/>
      <c r="N59" s="41"/>
      <c r="O59" s="103">
        <v>2789</v>
      </c>
      <c r="P59" s="8"/>
      <c r="Q59" s="41"/>
      <c r="R59" s="41"/>
      <c r="S59" s="41"/>
      <c r="T59" s="103">
        <f t="shared" si="13"/>
        <v>0</v>
      </c>
      <c r="U59" s="40"/>
      <c r="V59" s="9">
        <v>0</v>
      </c>
      <c r="W59" s="103">
        <f t="shared" si="3"/>
        <v>0</v>
      </c>
      <c r="X59" s="40"/>
      <c r="Y59" s="9">
        <v>0</v>
      </c>
      <c r="Z59" s="9">
        <v>66</v>
      </c>
      <c r="AA59" s="9">
        <v>62527</v>
      </c>
      <c r="AB59" s="9">
        <v>64708</v>
      </c>
      <c r="AC59" s="9">
        <v>22882</v>
      </c>
      <c r="AD59" s="41"/>
      <c r="AE59" s="41"/>
      <c r="AF59" s="9">
        <v>7399</v>
      </c>
      <c r="AG59" s="9">
        <v>848</v>
      </c>
      <c r="AH59" s="9">
        <v>15780</v>
      </c>
      <c r="AI59" s="25"/>
      <c r="AJ59" s="103">
        <f t="shared" si="4"/>
        <v>174210</v>
      </c>
      <c r="AK59" s="40"/>
      <c r="AL59" s="103">
        <f t="shared" si="5"/>
        <v>0</v>
      </c>
      <c r="AM59" s="9">
        <v>0</v>
      </c>
      <c r="AN59" s="9">
        <v>0</v>
      </c>
      <c r="AO59" s="41"/>
      <c r="AP59" s="41"/>
      <c r="AQ59" s="41"/>
      <c r="AR59" s="41"/>
      <c r="AS59" s="41"/>
      <c r="AT59" s="41"/>
      <c r="AU59" s="9"/>
      <c r="AV59" s="41"/>
      <c r="AW59" s="103">
        <f t="shared" si="15"/>
        <v>0</v>
      </c>
      <c r="AX59" s="40"/>
      <c r="AY59" s="41"/>
      <c r="AZ59" s="9">
        <v>0</v>
      </c>
      <c r="BA59" s="41"/>
      <c r="BB59" s="41"/>
      <c r="BC59" s="41"/>
      <c r="BD59" s="41"/>
      <c r="BE59" s="103">
        <f t="shared" si="16"/>
        <v>0</v>
      </c>
      <c r="BF59" s="40"/>
      <c r="BG59" s="41"/>
      <c r="BH59" s="41"/>
      <c r="BI59" s="41"/>
      <c r="BJ59" s="41"/>
      <c r="BK59" s="41"/>
      <c r="BL59" s="41"/>
      <c r="BM59" s="41"/>
      <c r="BN59" s="41"/>
      <c r="BO59" s="41"/>
      <c r="BP59" s="9">
        <v>0</v>
      </c>
      <c r="BQ59" s="41"/>
      <c r="BR59" s="9">
        <v>0</v>
      </c>
      <c r="BS59" s="9">
        <v>0</v>
      </c>
      <c r="BT59" s="41"/>
      <c r="BU59" s="103">
        <f t="shared" si="17"/>
        <v>0</v>
      </c>
      <c r="BV59" s="40"/>
      <c r="BW59" s="41"/>
      <c r="BX59" s="41"/>
      <c r="BY59" s="41"/>
      <c r="BZ59" s="41"/>
      <c r="CA59" s="41"/>
      <c r="CB59" s="103">
        <f t="shared" si="18"/>
        <v>0</v>
      </c>
      <c r="CC59" s="40">
        <v>0</v>
      </c>
      <c r="CD59" s="41"/>
      <c r="CE59" s="41"/>
      <c r="CF59" s="41"/>
      <c r="CG59" s="103">
        <f t="shared" si="10"/>
        <v>0</v>
      </c>
      <c r="CH59" s="8">
        <v>2193</v>
      </c>
      <c r="CI59" s="9">
        <v>4798</v>
      </c>
      <c r="CJ59" s="41"/>
      <c r="CK59" s="41"/>
      <c r="CL59" s="9">
        <v>0</v>
      </c>
      <c r="CM59" s="41">
        <v>0</v>
      </c>
      <c r="CN59" s="41"/>
      <c r="CO59" s="103">
        <f t="shared" si="14"/>
        <v>6991</v>
      </c>
      <c r="CP59" s="8">
        <v>830</v>
      </c>
      <c r="CQ59" s="41"/>
      <c r="CR59" s="41"/>
      <c r="CS59" s="103">
        <f t="shared" si="11"/>
        <v>830</v>
      </c>
      <c r="CT59" s="43">
        <v>0</v>
      </c>
      <c r="CU59" s="103">
        <f t="shared" si="12"/>
        <v>0</v>
      </c>
      <c r="CV59" s="107">
        <f t="shared" si="1"/>
        <v>186209</v>
      </c>
    </row>
    <row r="60" spans="1:100" s="19" customFormat="1" ht="15.75" x14ac:dyDescent="0.25">
      <c r="A60" s="319"/>
      <c r="B60" s="2" t="s">
        <v>111</v>
      </c>
      <c r="C60" s="40"/>
      <c r="D60" s="41"/>
      <c r="E60" s="43"/>
      <c r="F60" s="41"/>
      <c r="G60" s="42"/>
      <c r="H60" s="103">
        <v>1331</v>
      </c>
      <c r="I60" s="40"/>
      <c r="J60" s="41"/>
      <c r="K60" s="41"/>
      <c r="L60" s="41"/>
      <c r="M60" s="41"/>
      <c r="N60" s="41"/>
      <c r="O60" s="103">
        <v>1371</v>
      </c>
      <c r="P60" s="8"/>
      <c r="Q60" s="41"/>
      <c r="R60" s="41"/>
      <c r="S60" s="41"/>
      <c r="T60" s="103">
        <f t="shared" si="13"/>
        <v>0</v>
      </c>
      <c r="U60" s="40"/>
      <c r="V60" s="9">
        <v>0</v>
      </c>
      <c r="W60" s="103">
        <f t="shared" si="3"/>
        <v>0</v>
      </c>
      <c r="X60" s="40"/>
      <c r="Y60" s="9">
        <v>0</v>
      </c>
      <c r="Z60" s="9">
        <v>3477</v>
      </c>
      <c r="AA60" s="9">
        <v>46072</v>
      </c>
      <c r="AB60" s="9">
        <v>59040</v>
      </c>
      <c r="AC60" s="9">
        <v>14975</v>
      </c>
      <c r="AD60" s="41"/>
      <c r="AE60" s="41"/>
      <c r="AF60" s="9">
        <v>7520</v>
      </c>
      <c r="AG60" s="9">
        <v>0</v>
      </c>
      <c r="AH60" s="9">
        <v>10967</v>
      </c>
      <c r="AI60" s="25"/>
      <c r="AJ60" s="103">
        <f t="shared" si="4"/>
        <v>142051</v>
      </c>
      <c r="AK60" s="40"/>
      <c r="AL60" s="103">
        <f t="shared" si="5"/>
        <v>0</v>
      </c>
      <c r="AM60" s="9">
        <v>0</v>
      </c>
      <c r="AN60" s="9">
        <v>0</v>
      </c>
      <c r="AO60" s="41"/>
      <c r="AP60" s="41"/>
      <c r="AQ60" s="41"/>
      <c r="AR60" s="41"/>
      <c r="AS60" s="41"/>
      <c r="AT60" s="41"/>
      <c r="AU60" s="9"/>
      <c r="AV60" s="41"/>
      <c r="AW60" s="103">
        <f t="shared" si="15"/>
        <v>0</v>
      </c>
      <c r="AX60" s="40"/>
      <c r="AY60" s="41"/>
      <c r="AZ60" s="9">
        <v>0</v>
      </c>
      <c r="BA60" s="41"/>
      <c r="BB60" s="41"/>
      <c r="BC60" s="41"/>
      <c r="BD60" s="41"/>
      <c r="BE60" s="103">
        <f t="shared" si="16"/>
        <v>0</v>
      </c>
      <c r="BF60" s="40"/>
      <c r="BG60" s="41"/>
      <c r="BH60" s="41"/>
      <c r="BI60" s="41"/>
      <c r="BJ60" s="41"/>
      <c r="BK60" s="41"/>
      <c r="BL60" s="41"/>
      <c r="BM60" s="41"/>
      <c r="BN60" s="41"/>
      <c r="BO60" s="41"/>
      <c r="BP60" s="9">
        <v>0</v>
      </c>
      <c r="BQ60" s="41"/>
      <c r="BR60" s="9">
        <v>0</v>
      </c>
      <c r="BS60" s="9">
        <v>0</v>
      </c>
      <c r="BT60" s="41"/>
      <c r="BU60" s="103">
        <f t="shared" si="17"/>
        <v>0</v>
      </c>
      <c r="BV60" s="40"/>
      <c r="BW60" s="41"/>
      <c r="BX60" s="41"/>
      <c r="BY60" s="41"/>
      <c r="BZ60" s="41"/>
      <c r="CA60" s="41"/>
      <c r="CB60" s="103">
        <f t="shared" si="18"/>
        <v>0</v>
      </c>
      <c r="CC60" s="40">
        <v>0</v>
      </c>
      <c r="CD60" s="41"/>
      <c r="CE60" s="41"/>
      <c r="CF60" s="41"/>
      <c r="CG60" s="103">
        <f t="shared" si="10"/>
        <v>0</v>
      </c>
      <c r="CH60" s="8">
        <v>0</v>
      </c>
      <c r="CI60" s="9">
        <v>0</v>
      </c>
      <c r="CJ60" s="41"/>
      <c r="CK60" s="41"/>
      <c r="CL60" s="9">
        <v>0</v>
      </c>
      <c r="CM60" s="41">
        <v>0</v>
      </c>
      <c r="CN60" s="41"/>
      <c r="CO60" s="103">
        <f t="shared" si="14"/>
        <v>0</v>
      </c>
      <c r="CP60" s="8">
        <v>260</v>
      </c>
      <c r="CQ60" s="41"/>
      <c r="CR60" s="41"/>
      <c r="CS60" s="103">
        <f t="shared" si="11"/>
        <v>260</v>
      </c>
      <c r="CT60" s="43">
        <v>1167</v>
      </c>
      <c r="CU60" s="103">
        <f t="shared" si="12"/>
        <v>1167</v>
      </c>
      <c r="CV60" s="107">
        <f t="shared" si="1"/>
        <v>146180</v>
      </c>
    </row>
    <row r="61" spans="1:100" s="19" customFormat="1" ht="16.5" thickBot="1" x14ac:dyDescent="0.3">
      <c r="A61" s="320"/>
      <c r="B61" s="3" t="s">
        <v>112</v>
      </c>
      <c r="C61" s="44"/>
      <c r="D61" s="45"/>
      <c r="E61" s="47"/>
      <c r="F61" s="45"/>
      <c r="G61" s="46"/>
      <c r="H61" s="104">
        <v>331</v>
      </c>
      <c r="I61" s="44"/>
      <c r="J61" s="45"/>
      <c r="K61" s="45"/>
      <c r="L61" s="45"/>
      <c r="M61" s="45"/>
      <c r="N61" s="45"/>
      <c r="O61" s="104">
        <v>10</v>
      </c>
      <c r="P61" s="12"/>
      <c r="Q61" s="45"/>
      <c r="R61" s="45"/>
      <c r="S61" s="45"/>
      <c r="T61" s="104">
        <f t="shared" si="13"/>
        <v>0</v>
      </c>
      <c r="U61" s="44"/>
      <c r="V61" s="13">
        <v>0</v>
      </c>
      <c r="W61" s="104">
        <f t="shared" si="3"/>
        <v>0</v>
      </c>
      <c r="X61" s="44"/>
      <c r="Y61" s="13">
        <v>0</v>
      </c>
      <c r="Z61" s="13">
        <v>36976</v>
      </c>
      <c r="AA61" s="13">
        <v>30928</v>
      </c>
      <c r="AB61" s="13">
        <v>42312</v>
      </c>
      <c r="AC61" s="13">
        <v>9482</v>
      </c>
      <c r="AD61" s="45"/>
      <c r="AE61" s="45"/>
      <c r="AF61" s="13">
        <v>4529</v>
      </c>
      <c r="AG61" s="13">
        <v>201</v>
      </c>
      <c r="AH61" s="13">
        <v>85571</v>
      </c>
      <c r="AI61" s="26"/>
      <c r="AJ61" s="104">
        <f t="shared" si="4"/>
        <v>209999</v>
      </c>
      <c r="AK61" s="44"/>
      <c r="AL61" s="104">
        <f t="shared" si="5"/>
        <v>0</v>
      </c>
      <c r="AM61" s="13">
        <v>0</v>
      </c>
      <c r="AN61" s="13">
        <v>0</v>
      </c>
      <c r="AO61" s="45"/>
      <c r="AP61" s="45"/>
      <c r="AQ61" s="45"/>
      <c r="AR61" s="45"/>
      <c r="AS61" s="45"/>
      <c r="AT61" s="45"/>
      <c r="AU61" s="9"/>
      <c r="AV61" s="45"/>
      <c r="AW61" s="104">
        <f t="shared" si="15"/>
        <v>0</v>
      </c>
      <c r="AX61" s="44"/>
      <c r="AY61" s="45"/>
      <c r="AZ61" s="13">
        <v>0</v>
      </c>
      <c r="BA61" s="45"/>
      <c r="BB61" s="45"/>
      <c r="BC61" s="45"/>
      <c r="BD61" s="45"/>
      <c r="BE61" s="104">
        <f t="shared" si="16"/>
        <v>0</v>
      </c>
      <c r="BF61" s="44"/>
      <c r="BG61" s="45"/>
      <c r="BH61" s="45"/>
      <c r="BI61" s="45"/>
      <c r="BJ61" s="45"/>
      <c r="BK61" s="45"/>
      <c r="BL61" s="45"/>
      <c r="BM61" s="45"/>
      <c r="BN61" s="45"/>
      <c r="BO61" s="45"/>
      <c r="BP61" s="13">
        <v>0</v>
      </c>
      <c r="BQ61" s="45"/>
      <c r="BR61" s="13">
        <v>0</v>
      </c>
      <c r="BS61" s="13">
        <v>0</v>
      </c>
      <c r="BT61" s="45"/>
      <c r="BU61" s="104">
        <f t="shared" si="17"/>
        <v>0</v>
      </c>
      <c r="BV61" s="44"/>
      <c r="BW61" s="45"/>
      <c r="BX61" s="45"/>
      <c r="BY61" s="45"/>
      <c r="BZ61" s="45"/>
      <c r="CA61" s="45"/>
      <c r="CB61" s="104">
        <f t="shared" si="18"/>
        <v>0</v>
      </c>
      <c r="CC61" s="44">
        <v>0</v>
      </c>
      <c r="CD61" s="45"/>
      <c r="CE61" s="45"/>
      <c r="CF61" s="45"/>
      <c r="CG61" s="104">
        <f t="shared" si="10"/>
        <v>0</v>
      </c>
      <c r="CH61" s="12">
        <v>0</v>
      </c>
      <c r="CI61" s="13">
        <v>0</v>
      </c>
      <c r="CJ61" s="45"/>
      <c r="CK61" s="45"/>
      <c r="CL61" s="13">
        <v>0</v>
      </c>
      <c r="CM61" s="45">
        <v>0</v>
      </c>
      <c r="CN61" s="45"/>
      <c r="CO61" s="104">
        <f t="shared" si="14"/>
        <v>0</v>
      </c>
      <c r="CP61" s="12">
        <v>640</v>
      </c>
      <c r="CQ61" s="45"/>
      <c r="CR61" s="45"/>
      <c r="CS61" s="104">
        <f t="shared" si="11"/>
        <v>640</v>
      </c>
      <c r="CT61" s="47">
        <v>0</v>
      </c>
      <c r="CU61" s="104">
        <f t="shared" si="12"/>
        <v>0</v>
      </c>
      <c r="CV61" s="108">
        <f t="shared" si="1"/>
        <v>210980</v>
      </c>
    </row>
    <row r="62" spans="1:100" s="19" customFormat="1" ht="15.75" customHeight="1" x14ac:dyDescent="0.25">
      <c r="A62" s="318" t="s">
        <v>117</v>
      </c>
      <c r="B62" s="1" t="s">
        <v>101</v>
      </c>
      <c r="C62" s="37"/>
      <c r="D62" s="38"/>
      <c r="E62" s="39"/>
      <c r="F62" s="38"/>
      <c r="G62" s="48"/>
      <c r="H62" s="105">
        <v>0</v>
      </c>
      <c r="I62" s="37"/>
      <c r="J62" s="38"/>
      <c r="K62" s="38"/>
      <c r="L62" s="38"/>
      <c r="M62" s="38"/>
      <c r="N62" s="38"/>
      <c r="O62" s="105">
        <v>1942</v>
      </c>
      <c r="P62" s="5"/>
      <c r="Q62" s="38"/>
      <c r="R62" s="38"/>
      <c r="S62" s="38"/>
      <c r="T62" s="105">
        <f>SUM(P62:S62)</f>
        <v>0</v>
      </c>
      <c r="U62" s="37"/>
      <c r="V62" s="6">
        <v>0</v>
      </c>
      <c r="W62" s="105">
        <f>SUM(U62:V62)</f>
        <v>0</v>
      </c>
      <c r="X62" s="37"/>
      <c r="Y62" s="6">
        <v>3162</v>
      </c>
      <c r="Z62" s="6">
        <v>17467</v>
      </c>
      <c r="AA62" s="6">
        <v>1143</v>
      </c>
      <c r="AB62" s="6">
        <v>54112</v>
      </c>
      <c r="AC62" s="6">
        <v>12183</v>
      </c>
      <c r="AD62" s="38"/>
      <c r="AE62" s="38"/>
      <c r="AF62" s="6">
        <v>1339</v>
      </c>
      <c r="AG62" s="6">
        <v>0</v>
      </c>
      <c r="AH62" s="6">
        <v>156181</v>
      </c>
      <c r="AI62" s="24"/>
      <c r="AJ62" s="105">
        <f>SUM(X62:AI62)</f>
        <v>245587</v>
      </c>
      <c r="AK62" s="37"/>
      <c r="AL62" s="105">
        <f>+AK62</f>
        <v>0</v>
      </c>
      <c r="AM62" s="6">
        <v>0</v>
      </c>
      <c r="AN62" s="6">
        <v>0</v>
      </c>
      <c r="AO62" s="38"/>
      <c r="AP62" s="38"/>
      <c r="AQ62" s="38"/>
      <c r="AR62" s="38"/>
      <c r="AS62" s="38"/>
      <c r="AT62" s="38"/>
      <c r="AU62" s="9"/>
      <c r="AV62" s="38"/>
      <c r="AW62" s="105">
        <f>SUM(AM62:AV62)</f>
        <v>0</v>
      </c>
      <c r="AX62" s="37"/>
      <c r="AY62" s="38"/>
      <c r="AZ62" s="6">
        <v>0</v>
      </c>
      <c r="BA62" s="38"/>
      <c r="BB62" s="38"/>
      <c r="BC62" s="38"/>
      <c r="BD62" s="38"/>
      <c r="BE62" s="105">
        <f>SUM(AX62:BD62)</f>
        <v>0</v>
      </c>
      <c r="BF62" s="37"/>
      <c r="BG62" s="38"/>
      <c r="BH62" s="38"/>
      <c r="BI62" s="38"/>
      <c r="BJ62" s="38"/>
      <c r="BK62" s="38"/>
      <c r="BL62" s="38"/>
      <c r="BM62" s="38"/>
      <c r="BN62" s="38"/>
      <c r="BO62" s="38"/>
      <c r="BP62" s="6">
        <v>0</v>
      </c>
      <c r="BQ62" s="38"/>
      <c r="BR62" s="6">
        <v>0</v>
      </c>
      <c r="BS62" s="6">
        <v>0</v>
      </c>
      <c r="BT62" s="38"/>
      <c r="BU62" s="105">
        <f>SUM(BF62:BT62)</f>
        <v>0</v>
      </c>
      <c r="BV62" s="37"/>
      <c r="BW62" s="38"/>
      <c r="BX62" s="38"/>
      <c r="BY62" s="38"/>
      <c r="BZ62" s="38"/>
      <c r="CA62" s="38"/>
      <c r="CB62" s="105">
        <f>SUM(BV62:CA62)</f>
        <v>0</v>
      </c>
      <c r="CC62" s="37">
        <v>0</v>
      </c>
      <c r="CD62" s="38"/>
      <c r="CE62" s="38"/>
      <c r="CF62" s="38"/>
      <c r="CG62" s="105">
        <f>SUM(CC62:CF62)</f>
        <v>0</v>
      </c>
      <c r="CH62" s="5">
        <v>0</v>
      </c>
      <c r="CI62" s="6">
        <v>0</v>
      </c>
      <c r="CJ62" s="38"/>
      <c r="CK62" s="38"/>
      <c r="CL62" s="6">
        <v>0</v>
      </c>
      <c r="CM62" s="35">
        <v>0</v>
      </c>
      <c r="CN62" s="38"/>
      <c r="CO62" s="105">
        <f t="shared" si="14"/>
        <v>0</v>
      </c>
      <c r="CP62" s="5">
        <v>880</v>
      </c>
      <c r="CQ62" s="38"/>
      <c r="CR62" s="38"/>
      <c r="CS62" s="105">
        <f>SUM(CP62:CR62)</f>
        <v>880</v>
      </c>
      <c r="CT62" s="39">
        <v>0</v>
      </c>
      <c r="CU62" s="105">
        <f>+CT62</f>
        <v>0</v>
      </c>
      <c r="CV62" s="109">
        <f t="shared" si="1"/>
        <v>248409</v>
      </c>
    </row>
    <row r="63" spans="1:100" s="19" customFormat="1" ht="15.75" x14ac:dyDescent="0.25">
      <c r="A63" s="319"/>
      <c r="B63" s="2" t="s">
        <v>102</v>
      </c>
      <c r="C63" s="40"/>
      <c r="D63" s="41"/>
      <c r="E63" s="43"/>
      <c r="F63" s="41"/>
      <c r="G63" s="42"/>
      <c r="H63" s="103">
        <v>2032</v>
      </c>
      <c r="I63" s="40"/>
      <c r="J63" s="41"/>
      <c r="K63" s="41"/>
      <c r="L63" s="41"/>
      <c r="M63" s="41"/>
      <c r="N63" s="41"/>
      <c r="O63" s="103">
        <v>1339</v>
      </c>
      <c r="P63" s="8"/>
      <c r="Q63" s="41"/>
      <c r="R63" s="41"/>
      <c r="S63" s="41"/>
      <c r="T63" s="103">
        <f t="shared" si="13"/>
        <v>0</v>
      </c>
      <c r="U63" s="40"/>
      <c r="V63" s="9">
        <v>0</v>
      </c>
      <c r="W63" s="103">
        <f t="shared" si="3"/>
        <v>0</v>
      </c>
      <c r="X63" s="40"/>
      <c r="Y63" s="9">
        <v>256</v>
      </c>
      <c r="Z63" s="9">
        <v>17889</v>
      </c>
      <c r="AA63" s="9">
        <v>1118</v>
      </c>
      <c r="AB63" s="9">
        <v>2889</v>
      </c>
      <c r="AC63" s="9">
        <v>8071</v>
      </c>
      <c r="AD63" s="41"/>
      <c r="AE63" s="41"/>
      <c r="AF63" s="9">
        <v>6</v>
      </c>
      <c r="AG63" s="9">
        <v>0</v>
      </c>
      <c r="AH63" s="9">
        <v>71345</v>
      </c>
      <c r="AI63" s="25"/>
      <c r="AJ63" s="103">
        <f t="shared" si="4"/>
        <v>101574</v>
      </c>
      <c r="AK63" s="40"/>
      <c r="AL63" s="103">
        <f t="shared" si="5"/>
        <v>0</v>
      </c>
      <c r="AM63" s="9">
        <v>0</v>
      </c>
      <c r="AN63" s="9">
        <v>0</v>
      </c>
      <c r="AO63" s="41"/>
      <c r="AP63" s="41"/>
      <c r="AQ63" s="41"/>
      <c r="AR63" s="41"/>
      <c r="AS63" s="41"/>
      <c r="AT63" s="41"/>
      <c r="AU63" s="9"/>
      <c r="AV63" s="41"/>
      <c r="AW63" s="103">
        <f t="shared" ref="AW63:AW73" si="19">SUM(AM63:AV63)</f>
        <v>0</v>
      </c>
      <c r="AX63" s="40"/>
      <c r="AY63" s="41"/>
      <c r="AZ63" s="9">
        <v>0</v>
      </c>
      <c r="BA63" s="41"/>
      <c r="BB63" s="41"/>
      <c r="BC63" s="41"/>
      <c r="BD63" s="41"/>
      <c r="BE63" s="103">
        <f t="shared" ref="BE63:BE73" si="20">SUM(AX63:BD63)</f>
        <v>0</v>
      </c>
      <c r="BF63" s="40"/>
      <c r="BG63" s="41"/>
      <c r="BH63" s="41"/>
      <c r="BI63" s="41"/>
      <c r="BJ63" s="41"/>
      <c r="BK63" s="41"/>
      <c r="BL63" s="41"/>
      <c r="BM63" s="41"/>
      <c r="BN63" s="41"/>
      <c r="BO63" s="41"/>
      <c r="BP63" s="9">
        <v>0</v>
      </c>
      <c r="BQ63" s="41"/>
      <c r="BR63" s="9">
        <v>0</v>
      </c>
      <c r="BS63" s="9">
        <v>0</v>
      </c>
      <c r="BT63" s="41"/>
      <c r="BU63" s="103">
        <f t="shared" ref="BU63:BU73" si="21">SUM(BF63:BT63)</f>
        <v>0</v>
      </c>
      <c r="BV63" s="40"/>
      <c r="BW63" s="41"/>
      <c r="BX63" s="41"/>
      <c r="BY63" s="41"/>
      <c r="BZ63" s="41"/>
      <c r="CA63" s="41"/>
      <c r="CB63" s="103">
        <f t="shared" ref="CB63:CB73" si="22">SUM(BV63:CA63)</f>
        <v>0</v>
      </c>
      <c r="CC63" s="40">
        <v>0</v>
      </c>
      <c r="CD63" s="41"/>
      <c r="CE63" s="41"/>
      <c r="CF63" s="41"/>
      <c r="CG63" s="103">
        <f t="shared" si="10"/>
        <v>0</v>
      </c>
      <c r="CH63" s="8">
        <v>0</v>
      </c>
      <c r="CI63" s="9">
        <v>0</v>
      </c>
      <c r="CJ63" s="41"/>
      <c r="CK63" s="41"/>
      <c r="CL63" s="9">
        <v>0</v>
      </c>
      <c r="CM63" s="41">
        <v>0</v>
      </c>
      <c r="CN63" s="41"/>
      <c r="CO63" s="103">
        <f t="shared" si="14"/>
        <v>0</v>
      </c>
      <c r="CP63" s="8">
        <v>1039</v>
      </c>
      <c r="CQ63" s="41"/>
      <c r="CR63" s="41"/>
      <c r="CS63" s="103">
        <f t="shared" si="11"/>
        <v>1039</v>
      </c>
      <c r="CT63" s="43">
        <v>88</v>
      </c>
      <c r="CU63" s="103">
        <f t="shared" ref="CU63:CU73" si="23">+CT63</f>
        <v>88</v>
      </c>
      <c r="CV63" s="107">
        <f t="shared" si="1"/>
        <v>106072</v>
      </c>
    </row>
    <row r="64" spans="1:100" s="19" customFormat="1" ht="15.75" x14ac:dyDescent="0.25">
      <c r="A64" s="319"/>
      <c r="B64" s="2" t="s">
        <v>103</v>
      </c>
      <c r="C64" s="40"/>
      <c r="D64" s="41"/>
      <c r="E64" s="43"/>
      <c r="F64" s="41"/>
      <c r="G64" s="42"/>
      <c r="H64" s="103">
        <f>3081+2968</f>
        <v>6049</v>
      </c>
      <c r="I64" s="40"/>
      <c r="J64" s="41"/>
      <c r="K64" s="41"/>
      <c r="L64" s="41"/>
      <c r="M64" s="41"/>
      <c r="N64" s="41"/>
      <c r="O64" s="103">
        <v>3580</v>
      </c>
      <c r="P64" s="8"/>
      <c r="Q64" s="41"/>
      <c r="R64" s="41"/>
      <c r="S64" s="41"/>
      <c r="T64" s="103">
        <f t="shared" si="13"/>
        <v>0</v>
      </c>
      <c r="U64" s="40"/>
      <c r="V64" s="9">
        <v>0</v>
      </c>
      <c r="W64" s="103">
        <f t="shared" si="3"/>
        <v>0</v>
      </c>
      <c r="X64" s="40"/>
      <c r="Y64" s="9">
        <v>301</v>
      </c>
      <c r="Z64" s="9">
        <v>6714</v>
      </c>
      <c r="AA64" s="9">
        <v>44386</v>
      </c>
      <c r="AB64" s="9">
        <v>35913</v>
      </c>
      <c r="AC64" s="9">
        <v>5372</v>
      </c>
      <c r="AD64" s="41"/>
      <c r="AE64" s="41"/>
      <c r="AF64" s="9">
        <v>505</v>
      </c>
      <c r="AG64" s="9">
        <v>0</v>
      </c>
      <c r="AH64" s="9">
        <v>36596</v>
      </c>
      <c r="AI64" s="25"/>
      <c r="AJ64" s="103">
        <f t="shared" si="4"/>
        <v>129787</v>
      </c>
      <c r="AK64" s="40"/>
      <c r="AL64" s="103">
        <f t="shared" si="5"/>
        <v>0</v>
      </c>
      <c r="AM64" s="9">
        <v>0</v>
      </c>
      <c r="AN64" s="9">
        <v>0</v>
      </c>
      <c r="AO64" s="41"/>
      <c r="AP64" s="41"/>
      <c r="AQ64" s="41"/>
      <c r="AR64" s="41"/>
      <c r="AS64" s="41"/>
      <c r="AT64" s="41"/>
      <c r="AU64" s="9"/>
      <c r="AV64" s="41"/>
      <c r="AW64" s="103">
        <f t="shared" si="19"/>
        <v>0</v>
      </c>
      <c r="AX64" s="40"/>
      <c r="AY64" s="41"/>
      <c r="AZ64" s="9">
        <v>0</v>
      </c>
      <c r="BA64" s="41"/>
      <c r="BB64" s="41"/>
      <c r="BC64" s="41"/>
      <c r="BD64" s="41"/>
      <c r="BE64" s="103">
        <f t="shared" si="20"/>
        <v>0</v>
      </c>
      <c r="BF64" s="40"/>
      <c r="BG64" s="41"/>
      <c r="BH64" s="41"/>
      <c r="BI64" s="41"/>
      <c r="BJ64" s="41"/>
      <c r="BK64" s="41"/>
      <c r="BL64" s="41"/>
      <c r="BM64" s="41"/>
      <c r="BN64" s="41"/>
      <c r="BO64" s="41"/>
      <c r="BP64" s="9">
        <v>0</v>
      </c>
      <c r="BQ64" s="41"/>
      <c r="BR64" s="9">
        <v>0</v>
      </c>
      <c r="BS64" s="9">
        <v>0</v>
      </c>
      <c r="BT64" s="41"/>
      <c r="BU64" s="103">
        <f t="shared" si="21"/>
        <v>0</v>
      </c>
      <c r="BV64" s="40"/>
      <c r="BW64" s="41"/>
      <c r="BX64" s="41"/>
      <c r="BY64" s="41"/>
      <c r="BZ64" s="41"/>
      <c r="CA64" s="41"/>
      <c r="CB64" s="103">
        <f t="shared" si="22"/>
        <v>0</v>
      </c>
      <c r="CC64" s="40">
        <v>0</v>
      </c>
      <c r="CD64" s="41"/>
      <c r="CE64" s="41"/>
      <c r="CF64" s="41"/>
      <c r="CG64" s="103">
        <f t="shared" si="10"/>
        <v>0</v>
      </c>
      <c r="CH64" s="8">
        <v>0</v>
      </c>
      <c r="CI64" s="9">
        <v>5783</v>
      </c>
      <c r="CJ64" s="41"/>
      <c r="CK64" s="41"/>
      <c r="CL64" s="9">
        <v>0</v>
      </c>
      <c r="CM64" s="41">
        <v>0</v>
      </c>
      <c r="CN64" s="41"/>
      <c r="CO64" s="103">
        <f t="shared" si="14"/>
        <v>5783</v>
      </c>
      <c r="CP64" s="8">
        <v>2198</v>
      </c>
      <c r="CQ64" s="41"/>
      <c r="CR64" s="41"/>
      <c r="CS64" s="103">
        <f t="shared" si="11"/>
        <v>2198</v>
      </c>
      <c r="CT64" s="43">
        <f>101+1382</f>
        <v>1483</v>
      </c>
      <c r="CU64" s="103">
        <f t="shared" si="23"/>
        <v>1483</v>
      </c>
      <c r="CV64" s="107">
        <f t="shared" si="1"/>
        <v>148880</v>
      </c>
    </row>
    <row r="65" spans="1:100" s="19" customFormat="1" ht="15.75" x14ac:dyDescent="0.25">
      <c r="A65" s="319"/>
      <c r="B65" s="2" t="s">
        <v>104</v>
      </c>
      <c r="C65" s="40"/>
      <c r="D65" s="41"/>
      <c r="E65" s="43"/>
      <c r="F65" s="41"/>
      <c r="G65" s="42"/>
      <c r="H65" s="103">
        <v>4039</v>
      </c>
      <c r="I65" s="40"/>
      <c r="J65" s="41"/>
      <c r="K65" s="41"/>
      <c r="L65" s="41"/>
      <c r="M65" s="41"/>
      <c r="N65" s="41"/>
      <c r="O65" s="103">
        <v>13096</v>
      </c>
      <c r="P65" s="8"/>
      <c r="Q65" s="41"/>
      <c r="R65" s="41"/>
      <c r="S65" s="41"/>
      <c r="T65" s="103">
        <f t="shared" si="13"/>
        <v>0</v>
      </c>
      <c r="U65" s="40"/>
      <c r="V65" s="9">
        <v>0</v>
      </c>
      <c r="W65" s="103">
        <f t="shared" si="3"/>
        <v>0</v>
      </c>
      <c r="X65" s="40"/>
      <c r="Y65" s="9">
        <v>0</v>
      </c>
      <c r="Z65" s="9">
        <v>125</v>
      </c>
      <c r="AA65" s="9">
        <v>21452</v>
      </c>
      <c r="AB65" s="9">
        <v>98442</v>
      </c>
      <c r="AC65" s="9">
        <v>10714</v>
      </c>
      <c r="AD65" s="41"/>
      <c r="AE65" s="41"/>
      <c r="AF65" s="9">
        <v>58354</v>
      </c>
      <c r="AG65" s="9">
        <v>0</v>
      </c>
      <c r="AH65" s="9">
        <v>27202</v>
      </c>
      <c r="AI65" s="25"/>
      <c r="AJ65" s="103">
        <f t="shared" si="4"/>
        <v>216289</v>
      </c>
      <c r="AK65" s="40"/>
      <c r="AL65" s="103">
        <f t="shared" si="5"/>
        <v>0</v>
      </c>
      <c r="AM65" s="9">
        <v>0</v>
      </c>
      <c r="AN65" s="9">
        <v>0</v>
      </c>
      <c r="AO65" s="41"/>
      <c r="AP65" s="41"/>
      <c r="AQ65" s="41"/>
      <c r="AR65" s="41"/>
      <c r="AS65" s="41"/>
      <c r="AT65" s="41"/>
      <c r="AU65" s="9"/>
      <c r="AV65" s="41"/>
      <c r="AW65" s="103">
        <f t="shared" si="19"/>
        <v>0</v>
      </c>
      <c r="AX65" s="40"/>
      <c r="AY65" s="41"/>
      <c r="AZ65" s="9">
        <v>0</v>
      </c>
      <c r="BA65" s="41"/>
      <c r="BB65" s="41"/>
      <c r="BC65" s="41"/>
      <c r="BD65" s="41"/>
      <c r="BE65" s="103">
        <f t="shared" si="20"/>
        <v>0</v>
      </c>
      <c r="BF65" s="40"/>
      <c r="BG65" s="41"/>
      <c r="BH65" s="41"/>
      <c r="BI65" s="41"/>
      <c r="BJ65" s="41"/>
      <c r="BK65" s="41"/>
      <c r="BL65" s="41"/>
      <c r="BM65" s="41"/>
      <c r="BN65" s="41"/>
      <c r="BO65" s="41"/>
      <c r="BP65" s="9">
        <v>0</v>
      </c>
      <c r="BQ65" s="41"/>
      <c r="BR65" s="9">
        <v>0</v>
      </c>
      <c r="BS65" s="9">
        <v>0</v>
      </c>
      <c r="BT65" s="41"/>
      <c r="BU65" s="103">
        <f t="shared" si="21"/>
        <v>0</v>
      </c>
      <c r="BV65" s="40"/>
      <c r="BW65" s="41"/>
      <c r="BX65" s="41"/>
      <c r="BY65" s="41"/>
      <c r="BZ65" s="41"/>
      <c r="CA65" s="41"/>
      <c r="CB65" s="103">
        <f t="shared" si="22"/>
        <v>0</v>
      </c>
      <c r="CC65" s="40">
        <v>0</v>
      </c>
      <c r="CD65" s="41"/>
      <c r="CE65" s="41"/>
      <c r="CF65" s="41"/>
      <c r="CG65" s="103">
        <f t="shared" si="10"/>
        <v>0</v>
      </c>
      <c r="CH65" s="8">
        <v>0</v>
      </c>
      <c r="CI65" s="9">
        <v>7007</v>
      </c>
      <c r="CJ65" s="41"/>
      <c r="CK65" s="41"/>
      <c r="CL65" s="9">
        <v>0</v>
      </c>
      <c r="CM65" s="41">
        <v>0</v>
      </c>
      <c r="CN65" s="41"/>
      <c r="CO65" s="103">
        <f t="shared" si="14"/>
        <v>7007</v>
      </c>
      <c r="CP65" s="8">
        <v>1343</v>
      </c>
      <c r="CQ65" s="41"/>
      <c r="CR65" s="41"/>
      <c r="CS65" s="103">
        <f t="shared" si="11"/>
        <v>1343</v>
      </c>
      <c r="CT65" s="43">
        <v>5221</v>
      </c>
      <c r="CU65" s="103">
        <f t="shared" si="23"/>
        <v>5221</v>
      </c>
      <c r="CV65" s="107">
        <f t="shared" si="1"/>
        <v>246995</v>
      </c>
    </row>
    <row r="66" spans="1:100" s="19" customFormat="1" ht="15.75" x14ac:dyDescent="0.25">
      <c r="A66" s="319"/>
      <c r="B66" s="2" t="s">
        <v>105</v>
      </c>
      <c r="C66" s="40"/>
      <c r="D66" s="41"/>
      <c r="E66" s="43"/>
      <c r="F66" s="41"/>
      <c r="G66" s="42"/>
      <c r="H66" s="103">
        <v>6307</v>
      </c>
      <c r="I66" s="40"/>
      <c r="J66" s="41"/>
      <c r="K66" s="41"/>
      <c r="L66" s="41"/>
      <c r="M66" s="41"/>
      <c r="N66" s="41"/>
      <c r="O66" s="103">
        <v>7874</v>
      </c>
      <c r="P66" s="8"/>
      <c r="Q66" s="41"/>
      <c r="R66" s="41"/>
      <c r="S66" s="41"/>
      <c r="T66" s="103">
        <f t="shared" si="13"/>
        <v>0</v>
      </c>
      <c r="U66" s="40"/>
      <c r="V66" s="9">
        <v>0</v>
      </c>
      <c r="W66" s="103">
        <f t="shared" si="3"/>
        <v>0</v>
      </c>
      <c r="X66" s="40"/>
      <c r="Y66" s="9">
        <v>0</v>
      </c>
      <c r="Z66" s="9">
        <v>5102</v>
      </c>
      <c r="AA66" s="9">
        <v>15501</v>
      </c>
      <c r="AB66" s="9">
        <v>57619</v>
      </c>
      <c r="AC66" s="9">
        <v>15153</v>
      </c>
      <c r="AD66" s="41"/>
      <c r="AE66" s="41"/>
      <c r="AF66" s="9">
        <v>99873</v>
      </c>
      <c r="AG66" s="9">
        <v>0</v>
      </c>
      <c r="AH66" s="9">
        <v>60214</v>
      </c>
      <c r="AI66" s="25"/>
      <c r="AJ66" s="103">
        <f t="shared" si="4"/>
        <v>253462</v>
      </c>
      <c r="AK66" s="40"/>
      <c r="AL66" s="103">
        <f t="shared" si="5"/>
        <v>0</v>
      </c>
      <c r="AM66" s="9">
        <v>0</v>
      </c>
      <c r="AN66" s="9">
        <v>0</v>
      </c>
      <c r="AO66" s="41"/>
      <c r="AP66" s="41"/>
      <c r="AQ66" s="41"/>
      <c r="AR66" s="41"/>
      <c r="AS66" s="41"/>
      <c r="AT66" s="41"/>
      <c r="AU66" s="9"/>
      <c r="AV66" s="41"/>
      <c r="AW66" s="103">
        <f t="shared" si="19"/>
        <v>0</v>
      </c>
      <c r="AX66" s="40"/>
      <c r="AY66" s="41"/>
      <c r="AZ66" s="9">
        <v>0</v>
      </c>
      <c r="BA66" s="41"/>
      <c r="BB66" s="41"/>
      <c r="BC66" s="41"/>
      <c r="BD66" s="41"/>
      <c r="BE66" s="103">
        <f t="shared" si="20"/>
        <v>0</v>
      </c>
      <c r="BF66" s="40"/>
      <c r="BG66" s="41"/>
      <c r="BH66" s="41"/>
      <c r="BI66" s="41"/>
      <c r="BJ66" s="41"/>
      <c r="BK66" s="41"/>
      <c r="BL66" s="41"/>
      <c r="BM66" s="41"/>
      <c r="BN66" s="41"/>
      <c r="BO66" s="41"/>
      <c r="BP66" s="9">
        <v>0</v>
      </c>
      <c r="BQ66" s="41"/>
      <c r="BR66" s="9">
        <v>0</v>
      </c>
      <c r="BS66" s="9">
        <v>0</v>
      </c>
      <c r="BT66" s="41"/>
      <c r="BU66" s="103">
        <f t="shared" si="21"/>
        <v>0</v>
      </c>
      <c r="BV66" s="40"/>
      <c r="BW66" s="41"/>
      <c r="BX66" s="41"/>
      <c r="BY66" s="41"/>
      <c r="BZ66" s="41"/>
      <c r="CA66" s="41"/>
      <c r="CB66" s="103">
        <f t="shared" si="22"/>
        <v>0</v>
      </c>
      <c r="CC66" s="40">
        <v>0</v>
      </c>
      <c r="CD66" s="41"/>
      <c r="CE66" s="41"/>
      <c r="CF66" s="41"/>
      <c r="CG66" s="103">
        <f t="shared" si="10"/>
        <v>0</v>
      </c>
      <c r="CH66" s="8">
        <v>0</v>
      </c>
      <c r="CI66" s="9">
        <v>3266</v>
      </c>
      <c r="CJ66" s="41"/>
      <c r="CK66" s="41"/>
      <c r="CL66" s="9">
        <v>0</v>
      </c>
      <c r="CM66" s="41">
        <v>0</v>
      </c>
      <c r="CN66" s="41"/>
      <c r="CO66" s="103">
        <f t="shared" si="14"/>
        <v>3266</v>
      </c>
      <c r="CP66" s="8">
        <v>1773</v>
      </c>
      <c r="CQ66" s="41"/>
      <c r="CR66" s="41"/>
      <c r="CS66" s="103">
        <f t="shared" si="11"/>
        <v>1773</v>
      </c>
      <c r="CT66" s="43">
        <v>112</v>
      </c>
      <c r="CU66" s="103">
        <f t="shared" si="23"/>
        <v>112</v>
      </c>
      <c r="CV66" s="107">
        <f t="shared" si="1"/>
        <v>272794</v>
      </c>
    </row>
    <row r="67" spans="1:100" s="19" customFormat="1" ht="15.75" x14ac:dyDescent="0.25">
      <c r="A67" s="319"/>
      <c r="B67" s="2" t="s">
        <v>106</v>
      </c>
      <c r="C67" s="40"/>
      <c r="D67" s="41"/>
      <c r="E67" s="43"/>
      <c r="F67" s="41"/>
      <c r="G67" s="42"/>
      <c r="H67" s="103">
        <v>21921</v>
      </c>
      <c r="I67" s="40"/>
      <c r="J67" s="41"/>
      <c r="K67" s="41"/>
      <c r="L67" s="41"/>
      <c r="M67" s="41"/>
      <c r="N67" s="41"/>
      <c r="O67" s="103">
        <v>10235</v>
      </c>
      <c r="P67" s="8"/>
      <c r="Q67" s="41"/>
      <c r="R67" s="41"/>
      <c r="S67" s="41"/>
      <c r="T67" s="103">
        <f t="shared" si="13"/>
        <v>0</v>
      </c>
      <c r="U67" s="40"/>
      <c r="V67" s="9">
        <v>0</v>
      </c>
      <c r="W67" s="103">
        <f t="shared" si="3"/>
        <v>0</v>
      </c>
      <c r="X67" s="40"/>
      <c r="Y67" s="9">
        <v>0</v>
      </c>
      <c r="Z67" s="9">
        <v>17125</v>
      </c>
      <c r="AA67" s="9">
        <v>26939</v>
      </c>
      <c r="AB67" s="9">
        <v>28360</v>
      </c>
      <c r="AC67" s="9">
        <v>13301</v>
      </c>
      <c r="AD67" s="41"/>
      <c r="AE67" s="41"/>
      <c r="AF67" s="9">
        <v>18721</v>
      </c>
      <c r="AG67" s="9">
        <v>1514</v>
      </c>
      <c r="AH67" s="9">
        <v>73539</v>
      </c>
      <c r="AI67" s="25"/>
      <c r="AJ67" s="103">
        <f t="shared" si="4"/>
        <v>179499</v>
      </c>
      <c r="AK67" s="40"/>
      <c r="AL67" s="103">
        <f t="shared" si="5"/>
        <v>0</v>
      </c>
      <c r="AM67" s="9">
        <v>0</v>
      </c>
      <c r="AN67" s="9">
        <v>0</v>
      </c>
      <c r="AO67" s="41"/>
      <c r="AP67" s="41"/>
      <c r="AQ67" s="41"/>
      <c r="AR67" s="41"/>
      <c r="AS67" s="41"/>
      <c r="AT67" s="41"/>
      <c r="AU67" s="9"/>
      <c r="AV67" s="41"/>
      <c r="AW67" s="103">
        <f t="shared" si="19"/>
        <v>0</v>
      </c>
      <c r="AX67" s="40"/>
      <c r="AY67" s="41"/>
      <c r="AZ67" s="9">
        <v>0</v>
      </c>
      <c r="BA67" s="41"/>
      <c r="BB67" s="41"/>
      <c r="BC67" s="41"/>
      <c r="BD67" s="41"/>
      <c r="BE67" s="103">
        <f t="shared" si="20"/>
        <v>0</v>
      </c>
      <c r="BF67" s="40"/>
      <c r="BG67" s="41"/>
      <c r="BH67" s="41"/>
      <c r="BI67" s="41"/>
      <c r="BJ67" s="41"/>
      <c r="BK67" s="41"/>
      <c r="BL67" s="41"/>
      <c r="BM67" s="41"/>
      <c r="BN67" s="41"/>
      <c r="BO67" s="41"/>
      <c r="BP67" s="9">
        <v>0</v>
      </c>
      <c r="BQ67" s="41"/>
      <c r="BR67" s="9">
        <v>0</v>
      </c>
      <c r="BS67" s="9">
        <v>0</v>
      </c>
      <c r="BT67" s="41"/>
      <c r="BU67" s="103">
        <f t="shared" si="21"/>
        <v>0</v>
      </c>
      <c r="BV67" s="40"/>
      <c r="BW67" s="41"/>
      <c r="BX67" s="41"/>
      <c r="BY67" s="41"/>
      <c r="BZ67" s="41"/>
      <c r="CA67" s="41"/>
      <c r="CB67" s="103">
        <f t="shared" si="22"/>
        <v>0</v>
      </c>
      <c r="CC67" s="40">
        <v>0</v>
      </c>
      <c r="CD67" s="41"/>
      <c r="CE67" s="41"/>
      <c r="CF67" s="41"/>
      <c r="CG67" s="103">
        <f t="shared" si="10"/>
        <v>0</v>
      </c>
      <c r="CH67" s="8">
        <v>0</v>
      </c>
      <c r="CI67" s="9">
        <v>7816</v>
      </c>
      <c r="CJ67" s="41"/>
      <c r="CK67" s="41"/>
      <c r="CL67" s="9">
        <v>0</v>
      </c>
      <c r="CM67" s="41">
        <v>0</v>
      </c>
      <c r="CN67" s="41"/>
      <c r="CO67" s="103">
        <f t="shared" si="14"/>
        <v>7816</v>
      </c>
      <c r="CP67" s="8">
        <v>1253</v>
      </c>
      <c r="CQ67" s="41"/>
      <c r="CR67" s="41"/>
      <c r="CS67" s="103">
        <f t="shared" si="11"/>
        <v>1253</v>
      </c>
      <c r="CT67" s="43">
        <v>176</v>
      </c>
      <c r="CU67" s="103">
        <f t="shared" si="23"/>
        <v>176</v>
      </c>
      <c r="CV67" s="107">
        <f t="shared" si="1"/>
        <v>220900</v>
      </c>
    </row>
    <row r="68" spans="1:100" s="19" customFormat="1" ht="15.75" x14ac:dyDescent="0.25">
      <c r="A68" s="319"/>
      <c r="B68" s="2" t="s">
        <v>107</v>
      </c>
      <c r="C68" s="40"/>
      <c r="D68" s="41"/>
      <c r="E68" s="43"/>
      <c r="F68" s="41"/>
      <c r="G68" s="42"/>
      <c r="H68" s="103">
        <v>30171</v>
      </c>
      <c r="I68" s="40"/>
      <c r="J68" s="41"/>
      <c r="K68" s="41"/>
      <c r="L68" s="41"/>
      <c r="M68" s="41"/>
      <c r="N68" s="41"/>
      <c r="O68" s="103">
        <v>12217</v>
      </c>
      <c r="P68" s="8"/>
      <c r="Q68" s="41"/>
      <c r="R68" s="41"/>
      <c r="S68" s="41"/>
      <c r="T68" s="103">
        <f t="shared" si="13"/>
        <v>0</v>
      </c>
      <c r="U68" s="40"/>
      <c r="V68" s="9">
        <v>0</v>
      </c>
      <c r="W68" s="103">
        <f t="shared" si="3"/>
        <v>0</v>
      </c>
      <c r="X68" s="40"/>
      <c r="Y68" s="9">
        <v>830</v>
      </c>
      <c r="Z68" s="9">
        <v>5331</v>
      </c>
      <c r="AA68" s="9">
        <v>35784</v>
      </c>
      <c r="AB68" s="9">
        <v>29606</v>
      </c>
      <c r="AC68" s="9">
        <v>13809</v>
      </c>
      <c r="AD68" s="41"/>
      <c r="AE68" s="41"/>
      <c r="AF68" s="9">
        <v>40578</v>
      </c>
      <c r="AG68" s="9">
        <v>0</v>
      </c>
      <c r="AH68" s="9">
        <v>62835</v>
      </c>
      <c r="AI68" s="25"/>
      <c r="AJ68" s="103">
        <f t="shared" si="4"/>
        <v>188773</v>
      </c>
      <c r="AK68" s="40"/>
      <c r="AL68" s="103">
        <f t="shared" si="5"/>
        <v>0</v>
      </c>
      <c r="AM68" s="9">
        <v>0</v>
      </c>
      <c r="AN68" s="9">
        <v>0</v>
      </c>
      <c r="AO68" s="41"/>
      <c r="AP68" s="41"/>
      <c r="AQ68" s="41"/>
      <c r="AR68" s="41"/>
      <c r="AS68" s="41"/>
      <c r="AT68" s="41"/>
      <c r="AU68" s="9"/>
      <c r="AV68" s="41"/>
      <c r="AW68" s="103">
        <f t="shared" si="19"/>
        <v>0</v>
      </c>
      <c r="AX68" s="40"/>
      <c r="AY68" s="41"/>
      <c r="AZ68" s="9">
        <v>0</v>
      </c>
      <c r="BA68" s="41"/>
      <c r="BB68" s="41"/>
      <c r="BC68" s="41"/>
      <c r="BD68" s="41"/>
      <c r="BE68" s="103">
        <f t="shared" si="20"/>
        <v>0</v>
      </c>
      <c r="BF68" s="40"/>
      <c r="BG68" s="41"/>
      <c r="BH68" s="41"/>
      <c r="BI68" s="41"/>
      <c r="BJ68" s="41"/>
      <c r="BK68" s="41"/>
      <c r="BL68" s="41"/>
      <c r="BM68" s="41"/>
      <c r="BN68" s="41"/>
      <c r="BO68" s="41"/>
      <c r="BP68" s="9">
        <v>0</v>
      </c>
      <c r="BQ68" s="41"/>
      <c r="BR68" s="9">
        <v>0</v>
      </c>
      <c r="BS68" s="9">
        <v>0</v>
      </c>
      <c r="BT68" s="41"/>
      <c r="BU68" s="103">
        <f t="shared" si="21"/>
        <v>0</v>
      </c>
      <c r="BV68" s="40"/>
      <c r="BW68" s="41"/>
      <c r="BX68" s="41"/>
      <c r="BY68" s="41"/>
      <c r="BZ68" s="41"/>
      <c r="CA68" s="41"/>
      <c r="CB68" s="103">
        <f t="shared" si="22"/>
        <v>0</v>
      </c>
      <c r="CC68" s="40">
        <v>0</v>
      </c>
      <c r="CD68" s="41"/>
      <c r="CE68" s="41"/>
      <c r="CF68" s="41"/>
      <c r="CG68" s="103">
        <f t="shared" si="10"/>
        <v>0</v>
      </c>
      <c r="CH68" s="8">
        <v>0</v>
      </c>
      <c r="CI68" s="9">
        <v>3308</v>
      </c>
      <c r="CJ68" s="41"/>
      <c r="CK68" s="41"/>
      <c r="CL68" s="9">
        <v>0</v>
      </c>
      <c r="CM68" s="41">
        <v>0</v>
      </c>
      <c r="CN68" s="41"/>
      <c r="CO68" s="103">
        <f t="shared" si="14"/>
        <v>3308</v>
      </c>
      <c r="CP68" s="8">
        <v>600</v>
      </c>
      <c r="CQ68" s="41"/>
      <c r="CR68" s="41"/>
      <c r="CS68" s="103">
        <f t="shared" si="11"/>
        <v>600</v>
      </c>
      <c r="CT68" s="43">
        <v>141</v>
      </c>
      <c r="CU68" s="103">
        <f t="shared" si="23"/>
        <v>141</v>
      </c>
      <c r="CV68" s="107">
        <f t="shared" si="1"/>
        <v>235210</v>
      </c>
    </row>
    <row r="69" spans="1:100" s="19" customFormat="1" ht="15.75" x14ac:dyDescent="0.25">
      <c r="A69" s="319"/>
      <c r="B69" s="2" t="s">
        <v>108</v>
      </c>
      <c r="C69" s="40"/>
      <c r="D69" s="41"/>
      <c r="E69" s="43"/>
      <c r="F69" s="41"/>
      <c r="G69" s="42"/>
      <c r="H69" s="103">
        <v>19535</v>
      </c>
      <c r="I69" s="40"/>
      <c r="J69" s="41"/>
      <c r="K69" s="41"/>
      <c r="L69" s="41"/>
      <c r="M69" s="41"/>
      <c r="N69" s="41"/>
      <c r="O69" s="103">
        <v>8652</v>
      </c>
      <c r="P69" s="8"/>
      <c r="Q69" s="41"/>
      <c r="R69" s="41"/>
      <c r="S69" s="41"/>
      <c r="T69" s="103">
        <f t="shared" si="13"/>
        <v>0</v>
      </c>
      <c r="U69" s="40"/>
      <c r="V69" s="9">
        <v>0</v>
      </c>
      <c r="W69" s="103">
        <f t="shared" si="3"/>
        <v>0</v>
      </c>
      <c r="X69" s="40"/>
      <c r="Y69" s="9">
        <v>0</v>
      </c>
      <c r="Z69" s="9">
        <v>25720</v>
      </c>
      <c r="AA69" s="9">
        <v>25332</v>
      </c>
      <c r="AB69" s="9">
        <v>51836</v>
      </c>
      <c r="AC69" s="9">
        <v>13541</v>
      </c>
      <c r="AD69" s="41"/>
      <c r="AE69" s="41"/>
      <c r="AF69" s="9">
        <v>41716</v>
      </c>
      <c r="AG69" s="9">
        <v>0</v>
      </c>
      <c r="AH69" s="9">
        <v>57726</v>
      </c>
      <c r="AI69" s="25"/>
      <c r="AJ69" s="103">
        <f t="shared" si="4"/>
        <v>215871</v>
      </c>
      <c r="AK69" s="40"/>
      <c r="AL69" s="103">
        <f t="shared" si="5"/>
        <v>0</v>
      </c>
      <c r="AM69" s="9">
        <v>0</v>
      </c>
      <c r="AN69" s="9">
        <v>0</v>
      </c>
      <c r="AO69" s="41"/>
      <c r="AP69" s="41"/>
      <c r="AQ69" s="41"/>
      <c r="AR69" s="41"/>
      <c r="AS69" s="41"/>
      <c r="AT69" s="41"/>
      <c r="AU69" s="9"/>
      <c r="AV69" s="41"/>
      <c r="AW69" s="103">
        <f t="shared" si="19"/>
        <v>0</v>
      </c>
      <c r="AX69" s="40"/>
      <c r="AY69" s="41"/>
      <c r="AZ69" s="9">
        <v>0</v>
      </c>
      <c r="BA69" s="41"/>
      <c r="BB69" s="41"/>
      <c r="BC69" s="41"/>
      <c r="BD69" s="41"/>
      <c r="BE69" s="103">
        <f t="shared" si="20"/>
        <v>0</v>
      </c>
      <c r="BF69" s="40"/>
      <c r="BG69" s="41"/>
      <c r="BH69" s="41"/>
      <c r="BI69" s="41"/>
      <c r="BJ69" s="41"/>
      <c r="BK69" s="41"/>
      <c r="BL69" s="41"/>
      <c r="BM69" s="41"/>
      <c r="BN69" s="41"/>
      <c r="BO69" s="41"/>
      <c r="BP69" s="9">
        <v>0</v>
      </c>
      <c r="BQ69" s="41"/>
      <c r="BR69" s="9">
        <v>0</v>
      </c>
      <c r="BS69" s="9">
        <v>0</v>
      </c>
      <c r="BT69" s="41"/>
      <c r="BU69" s="103">
        <f t="shared" si="21"/>
        <v>0</v>
      </c>
      <c r="BV69" s="40"/>
      <c r="BW69" s="41"/>
      <c r="BX69" s="41"/>
      <c r="BY69" s="41"/>
      <c r="BZ69" s="41"/>
      <c r="CA69" s="41"/>
      <c r="CB69" s="103">
        <f t="shared" si="22"/>
        <v>0</v>
      </c>
      <c r="CC69" s="40">
        <v>0</v>
      </c>
      <c r="CD69" s="41"/>
      <c r="CE69" s="41"/>
      <c r="CF69" s="41"/>
      <c r="CG69" s="103">
        <f t="shared" si="10"/>
        <v>0</v>
      </c>
      <c r="CH69" s="8">
        <v>1644</v>
      </c>
      <c r="CI69" s="9">
        <v>6721</v>
      </c>
      <c r="CJ69" s="41"/>
      <c r="CK69" s="41"/>
      <c r="CL69" s="9">
        <v>0</v>
      </c>
      <c r="CM69" s="41">
        <v>0</v>
      </c>
      <c r="CN69" s="41"/>
      <c r="CO69" s="103">
        <f t="shared" si="14"/>
        <v>8365</v>
      </c>
      <c r="CP69" s="8">
        <v>0</v>
      </c>
      <c r="CQ69" s="41"/>
      <c r="CR69" s="41"/>
      <c r="CS69" s="103">
        <f t="shared" si="11"/>
        <v>0</v>
      </c>
      <c r="CT69" s="43">
        <v>16</v>
      </c>
      <c r="CU69" s="103">
        <f t="shared" si="23"/>
        <v>16</v>
      </c>
      <c r="CV69" s="107">
        <f t="shared" si="1"/>
        <v>252439</v>
      </c>
    </row>
    <row r="70" spans="1:100" s="19" customFormat="1" ht="15.75" x14ac:dyDescent="0.25">
      <c r="A70" s="319"/>
      <c r="B70" s="2" t="s">
        <v>109</v>
      </c>
      <c r="C70" s="40"/>
      <c r="D70" s="41"/>
      <c r="E70" s="43"/>
      <c r="F70" s="41"/>
      <c r="G70" s="42"/>
      <c r="H70" s="103">
        <v>6657</v>
      </c>
      <c r="I70" s="40"/>
      <c r="J70" s="41"/>
      <c r="K70" s="41"/>
      <c r="L70" s="41"/>
      <c r="M70" s="41"/>
      <c r="N70" s="41"/>
      <c r="O70" s="103">
        <v>7182</v>
      </c>
      <c r="P70" s="8"/>
      <c r="Q70" s="41"/>
      <c r="R70" s="41"/>
      <c r="S70" s="41"/>
      <c r="T70" s="103">
        <f t="shared" si="13"/>
        <v>0</v>
      </c>
      <c r="U70" s="40"/>
      <c r="V70" s="9">
        <v>0</v>
      </c>
      <c r="W70" s="103">
        <f t="shared" si="3"/>
        <v>0</v>
      </c>
      <c r="X70" s="40"/>
      <c r="Y70" s="9">
        <v>0</v>
      </c>
      <c r="Z70" s="9">
        <v>8852</v>
      </c>
      <c r="AA70" s="9">
        <v>41611</v>
      </c>
      <c r="AB70" s="9">
        <v>40256</v>
      </c>
      <c r="AC70" s="9">
        <v>8847</v>
      </c>
      <c r="AD70" s="41"/>
      <c r="AE70" s="41"/>
      <c r="AF70" s="9">
        <v>17880</v>
      </c>
      <c r="AG70" s="9">
        <v>0</v>
      </c>
      <c r="AH70" s="9">
        <v>39549</v>
      </c>
      <c r="AI70" s="25"/>
      <c r="AJ70" s="103">
        <f t="shared" si="4"/>
        <v>156995</v>
      </c>
      <c r="AK70" s="40"/>
      <c r="AL70" s="103">
        <f t="shared" si="5"/>
        <v>0</v>
      </c>
      <c r="AM70" s="9">
        <v>0</v>
      </c>
      <c r="AN70" s="9">
        <v>0</v>
      </c>
      <c r="AO70" s="41"/>
      <c r="AP70" s="41"/>
      <c r="AQ70" s="41"/>
      <c r="AR70" s="41"/>
      <c r="AS70" s="41"/>
      <c r="AT70" s="41"/>
      <c r="AU70" s="9"/>
      <c r="AV70" s="41"/>
      <c r="AW70" s="103">
        <f t="shared" si="19"/>
        <v>0</v>
      </c>
      <c r="AX70" s="40"/>
      <c r="AY70" s="41"/>
      <c r="AZ70" s="9">
        <v>0</v>
      </c>
      <c r="BA70" s="41"/>
      <c r="BB70" s="41"/>
      <c r="BC70" s="41"/>
      <c r="BD70" s="41"/>
      <c r="BE70" s="103">
        <f t="shared" si="20"/>
        <v>0</v>
      </c>
      <c r="BF70" s="40"/>
      <c r="BG70" s="41"/>
      <c r="BH70" s="41"/>
      <c r="BI70" s="41"/>
      <c r="BJ70" s="41"/>
      <c r="BK70" s="41"/>
      <c r="BL70" s="41"/>
      <c r="BM70" s="41"/>
      <c r="BN70" s="41"/>
      <c r="BO70" s="41"/>
      <c r="BP70" s="9">
        <v>0</v>
      </c>
      <c r="BQ70" s="41"/>
      <c r="BR70" s="9">
        <v>0</v>
      </c>
      <c r="BS70" s="9">
        <v>0</v>
      </c>
      <c r="BT70" s="41"/>
      <c r="BU70" s="103">
        <f t="shared" si="21"/>
        <v>0</v>
      </c>
      <c r="BV70" s="40"/>
      <c r="BW70" s="41"/>
      <c r="BX70" s="41"/>
      <c r="BY70" s="41"/>
      <c r="BZ70" s="41"/>
      <c r="CA70" s="41"/>
      <c r="CB70" s="103">
        <f t="shared" si="22"/>
        <v>0</v>
      </c>
      <c r="CC70" s="40">
        <v>0</v>
      </c>
      <c r="CD70" s="41"/>
      <c r="CE70" s="41"/>
      <c r="CF70" s="41"/>
      <c r="CG70" s="103">
        <f t="shared" si="10"/>
        <v>0</v>
      </c>
      <c r="CH70" s="8">
        <v>3344</v>
      </c>
      <c r="CI70" s="9">
        <v>7651</v>
      </c>
      <c r="CJ70" s="41"/>
      <c r="CK70" s="41"/>
      <c r="CL70" s="9">
        <v>3065</v>
      </c>
      <c r="CM70" s="41">
        <v>0</v>
      </c>
      <c r="CN70" s="41"/>
      <c r="CO70" s="103">
        <f t="shared" si="14"/>
        <v>14060</v>
      </c>
      <c r="CP70" s="8">
        <v>0</v>
      </c>
      <c r="CQ70" s="41"/>
      <c r="CR70" s="41"/>
      <c r="CS70" s="103">
        <f t="shared" si="11"/>
        <v>0</v>
      </c>
      <c r="CT70" s="43">
        <v>0</v>
      </c>
      <c r="CU70" s="103">
        <f t="shared" si="23"/>
        <v>0</v>
      </c>
      <c r="CV70" s="107">
        <f t="shared" si="1"/>
        <v>184894</v>
      </c>
    </row>
    <row r="71" spans="1:100" s="19" customFormat="1" ht="15.75" x14ac:dyDescent="0.25">
      <c r="A71" s="319"/>
      <c r="B71" s="2" t="s">
        <v>110</v>
      </c>
      <c r="C71" s="40"/>
      <c r="D71" s="41"/>
      <c r="E71" s="43"/>
      <c r="F71" s="41"/>
      <c r="G71" s="42"/>
      <c r="H71" s="103">
        <v>20269</v>
      </c>
      <c r="I71" s="40"/>
      <c r="J71" s="41"/>
      <c r="K71" s="41"/>
      <c r="L71" s="41"/>
      <c r="M71" s="41"/>
      <c r="N71" s="41"/>
      <c r="O71" s="103">
        <v>9993</v>
      </c>
      <c r="P71" s="8"/>
      <c r="Q71" s="41"/>
      <c r="R71" s="41"/>
      <c r="S71" s="41"/>
      <c r="T71" s="103">
        <f t="shared" si="13"/>
        <v>0</v>
      </c>
      <c r="U71" s="40"/>
      <c r="V71" s="9">
        <v>0</v>
      </c>
      <c r="W71" s="103">
        <f t="shared" si="3"/>
        <v>0</v>
      </c>
      <c r="X71" s="40"/>
      <c r="Y71" s="9">
        <v>0</v>
      </c>
      <c r="Z71" s="9">
        <v>3509</v>
      </c>
      <c r="AA71" s="9">
        <v>27738</v>
      </c>
      <c r="AB71" s="9">
        <v>21370</v>
      </c>
      <c r="AC71" s="9">
        <v>10330</v>
      </c>
      <c r="AD71" s="41"/>
      <c r="AE71" s="41"/>
      <c r="AF71" s="9">
        <v>14331</v>
      </c>
      <c r="AG71" s="9">
        <v>0</v>
      </c>
      <c r="AH71" s="9">
        <v>16392</v>
      </c>
      <c r="AI71" s="25"/>
      <c r="AJ71" s="103">
        <f t="shared" si="4"/>
        <v>93670</v>
      </c>
      <c r="AK71" s="40"/>
      <c r="AL71" s="103">
        <f t="shared" si="5"/>
        <v>0</v>
      </c>
      <c r="AM71" s="9">
        <v>0</v>
      </c>
      <c r="AN71" s="9">
        <v>0</v>
      </c>
      <c r="AO71" s="41"/>
      <c r="AP71" s="41"/>
      <c r="AQ71" s="41"/>
      <c r="AR71" s="41"/>
      <c r="AS71" s="41"/>
      <c r="AT71" s="41"/>
      <c r="AU71" s="9"/>
      <c r="AV71" s="41"/>
      <c r="AW71" s="103">
        <f t="shared" si="19"/>
        <v>0</v>
      </c>
      <c r="AX71" s="40"/>
      <c r="AY71" s="41"/>
      <c r="AZ71" s="9">
        <v>0</v>
      </c>
      <c r="BA71" s="41"/>
      <c r="BB71" s="41"/>
      <c r="BC71" s="41"/>
      <c r="BD71" s="41"/>
      <c r="BE71" s="103">
        <f t="shared" si="20"/>
        <v>0</v>
      </c>
      <c r="BF71" s="40"/>
      <c r="BG71" s="41"/>
      <c r="BH71" s="41"/>
      <c r="BI71" s="41"/>
      <c r="BJ71" s="41"/>
      <c r="BK71" s="41"/>
      <c r="BL71" s="41"/>
      <c r="BM71" s="41"/>
      <c r="BN71" s="41"/>
      <c r="BO71" s="41"/>
      <c r="BP71" s="9">
        <v>0</v>
      </c>
      <c r="BQ71" s="41"/>
      <c r="BR71" s="9">
        <v>0</v>
      </c>
      <c r="BS71" s="9">
        <v>0</v>
      </c>
      <c r="BT71" s="41"/>
      <c r="BU71" s="103">
        <f t="shared" si="21"/>
        <v>0</v>
      </c>
      <c r="BV71" s="40"/>
      <c r="BW71" s="41"/>
      <c r="BX71" s="41"/>
      <c r="BY71" s="41"/>
      <c r="BZ71" s="41"/>
      <c r="CA71" s="41"/>
      <c r="CB71" s="103">
        <f t="shared" si="22"/>
        <v>0</v>
      </c>
      <c r="CC71" s="40">
        <v>0</v>
      </c>
      <c r="CD71" s="41"/>
      <c r="CE71" s="41"/>
      <c r="CF71" s="41"/>
      <c r="CG71" s="103">
        <f t="shared" si="10"/>
        <v>0</v>
      </c>
      <c r="CH71" s="8">
        <v>14486</v>
      </c>
      <c r="CI71" s="9">
        <v>12617</v>
      </c>
      <c r="CJ71" s="41"/>
      <c r="CK71" s="41"/>
      <c r="CL71" s="9">
        <v>0</v>
      </c>
      <c r="CM71" s="41">
        <v>0</v>
      </c>
      <c r="CN71" s="41"/>
      <c r="CO71" s="103">
        <f t="shared" si="14"/>
        <v>27103</v>
      </c>
      <c r="CP71" s="8">
        <v>0</v>
      </c>
      <c r="CQ71" s="41"/>
      <c r="CR71" s="41"/>
      <c r="CS71" s="103">
        <f t="shared" si="11"/>
        <v>0</v>
      </c>
      <c r="CT71" s="43">
        <v>0</v>
      </c>
      <c r="CU71" s="103">
        <f t="shared" si="23"/>
        <v>0</v>
      </c>
      <c r="CV71" s="107">
        <f t="shared" si="1"/>
        <v>151035</v>
      </c>
    </row>
    <row r="72" spans="1:100" s="19" customFormat="1" ht="15.75" x14ac:dyDescent="0.25">
      <c r="A72" s="319"/>
      <c r="B72" s="2" t="s">
        <v>111</v>
      </c>
      <c r="C72" s="40"/>
      <c r="D72" s="41"/>
      <c r="E72" s="43"/>
      <c r="F72" s="41"/>
      <c r="G72" s="42"/>
      <c r="H72" s="103">
        <v>5849</v>
      </c>
      <c r="I72" s="40"/>
      <c r="J72" s="41"/>
      <c r="K72" s="41"/>
      <c r="L72" s="41"/>
      <c r="M72" s="41"/>
      <c r="N72" s="41"/>
      <c r="O72" s="103">
        <v>9915</v>
      </c>
      <c r="P72" s="8"/>
      <c r="Q72" s="41"/>
      <c r="R72" s="41"/>
      <c r="S72" s="41"/>
      <c r="T72" s="103">
        <f t="shared" si="13"/>
        <v>0</v>
      </c>
      <c r="U72" s="40"/>
      <c r="V72" s="9">
        <v>0</v>
      </c>
      <c r="W72" s="103">
        <f t="shared" si="3"/>
        <v>0</v>
      </c>
      <c r="X72" s="40"/>
      <c r="Y72" s="9">
        <v>0</v>
      </c>
      <c r="Z72" s="9">
        <v>4230</v>
      </c>
      <c r="AA72" s="9">
        <v>39666</v>
      </c>
      <c r="AB72" s="9">
        <v>33810</v>
      </c>
      <c r="AC72" s="9">
        <v>13818</v>
      </c>
      <c r="AD72" s="41"/>
      <c r="AE72" s="41"/>
      <c r="AF72" s="9">
        <v>34131</v>
      </c>
      <c r="AG72" s="9">
        <v>0</v>
      </c>
      <c r="AH72" s="9">
        <v>10026</v>
      </c>
      <c r="AI72" s="25"/>
      <c r="AJ72" s="103">
        <f t="shared" si="4"/>
        <v>135681</v>
      </c>
      <c r="AK72" s="40"/>
      <c r="AL72" s="103">
        <f t="shared" si="5"/>
        <v>0</v>
      </c>
      <c r="AM72" s="9">
        <v>0</v>
      </c>
      <c r="AN72" s="9">
        <v>0</v>
      </c>
      <c r="AO72" s="41"/>
      <c r="AP72" s="41"/>
      <c r="AQ72" s="41"/>
      <c r="AR72" s="41"/>
      <c r="AS72" s="41"/>
      <c r="AT72" s="41"/>
      <c r="AU72" s="9"/>
      <c r="AV72" s="41"/>
      <c r="AW72" s="103">
        <f t="shared" si="19"/>
        <v>0</v>
      </c>
      <c r="AX72" s="40"/>
      <c r="AY72" s="41"/>
      <c r="AZ72" s="9">
        <v>0</v>
      </c>
      <c r="BA72" s="41"/>
      <c r="BB72" s="41"/>
      <c r="BC72" s="41"/>
      <c r="BD72" s="41"/>
      <c r="BE72" s="103">
        <f t="shared" si="20"/>
        <v>0</v>
      </c>
      <c r="BF72" s="40"/>
      <c r="BG72" s="41"/>
      <c r="BH72" s="41"/>
      <c r="BI72" s="41"/>
      <c r="BJ72" s="41"/>
      <c r="BK72" s="41"/>
      <c r="BL72" s="41"/>
      <c r="BM72" s="41"/>
      <c r="BN72" s="41"/>
      <c r="BO72" s="41"/>
      <c r="BP72" s="9">
        <v>0</v>
      </c>
      <c r="BQ72" s="41"/>
      <c r="BR72" s="9">
        <v>0</v>
      </c>
      <c r="BS72" s="9">
        <v>0</v>
      </c>
      <c r="BT72" s="41"/>
      <c r="BU72" s="103">
        <f t="shared" si="21"/>
        <v>0</v>
      </c>
      <c r="BV72" s="40"/>
      <c r="BW72" s="41"/>
      <c r="BX72" s="41"/>
      <c r="BY72" s="41"/>
      <c r="BZ72" s="41"/>
      <c r="CA72" s="41"/>
      <c r="CB72" s="103">
        <f t="shared" si="22"/>
        <v>0</v>
      </c>
      <c r="CC72" s="40">
        <v>0</v>
      </c>
      <c r="CD72" s="41"/>
      <c r="CE72" s="41"/>
      <c r="CF72" s="41"/>
      <c r="CG72" s="103">
        <f t="shared" si="10"/>
        <v>0</v>
      </c>
      <c r="CH72" s="8">
        <v>22049</v>
      </c>
      <c r="CI72" s="9">
        <v>4222</v>
      </c>
      <c r="CJ72" s="41"/>
      <c r="CK72" s="41"/>
      <c r="CL72" s="9">
        <v>0</v>
      </c>
      <c r="CM72" s="41">
        <v>0</v>
      </c>
      <c r="CN72" s="41"/>
      <c r="CO72" s="103">
        <f t="shared" si="14"/>
        <v>26271</v>
      </c>
      <c r="CP72" s="8">
        <v>540</v>
      </c>
      <c r="CQ72" s="41"/>
      <c r="CR72" s="41"/>
      <c r="CS72" s="103">
        <f t="shared" si="11"/>
        <v>540</v>
      </c>
      <c r="CT72" s="43">
        <v>0</v>
      </c>
      <c r="CU72" s="103">
        <f t="shared" si="23"/>
        <v>0</v>
      </c>
      <c r="CV72" s="107">
        <f t="shared" si="1"/>
        <v>178256</v>
      </c>
    </row>
    <row r="73" spans="1:100" s="19" customFormat="1" ht="16.5" thickBot="1" x14ac:dyDescent="0.3">
      <c r="A73" s="320"/>
      <c r="B73" s="3" t="s">
        <v>112</v>
      </c>
      <c r="C73" s="44"/>
      <c r="D73" s="45"/>
      <c r="E73" s="47"/>
      <c r="F73" s="45"/>
      <c r="G73" s="46"/>
      <c r="H73" s="104">
        <v>1685</v>
      </c>
      <c r="I73" s="44"/>
      <c r="J73" s="45"/>
      <c r="K73" s="45"/>
      <c r="L73" s="45"/>
      <c r="M73" s="45"/>
      <c r="N73" s="45"/>
      <c r="O73" s="104">
        <v>5750</v>
      </c>
      <c r="P73" s="12"/>
      <c r="Q73" s="45"/>
      <c r="R73" s="45"/>
      <c r="S73" s="45"/>
      <c r="T73" s="104">
        <f t="shared" si="13"/>
        <v>0</v>
      </c>
      <c r="U73" s="44"/>
      <c r="V73" s="13">
        <v>0</v>
      </c>
      <c r="W73" s="104">
        <f t="shared" si="3"/>
        <v>0</v>
      </c>
      <c r="X73" s="44"/>
      <c r="Y73" s="13">
        <v>1264</v>
      </c>
      <c r="Z73" s="13">
        <v>14252</v>
      </c>
      <c r="AA73" s="13">
        <v>9212</v>
      </c>
      <c r="AB73" s="13">
        <v>12310</v>
      </c>
      <c r="AC73" s="13">
        <v>9458</v>
      </c>
      <c r="AD73" s="45"/>
      <c r="AE73" s="45"/>
      <c r="AF73" s="13">
        <v>23506</v>
      </c>
      <c r="AG73" s="13">
        <v>0</v>
      </c>
      <c r="AH73" s="13">
        <v>45946</v>
      </c>
      <c r="AI73" s="26"/>
      <c r="AJ73" s="104">
        <f t="shared" si="4"/>
        <v>115948</v>
      </c>
      <c r="AK73" s="44"/>
      <c r="AL73" s="104">
        <f t="shared" si="5"/>
        <v>0</v>
      </c>
      <c r="AM73" s="13">
        <v>0</v>
      </c>
      <c r="AN73" s="13">
        <v>0</v>
      </c>
      <c r="AO73" s="45"/>
      <c r="AP73" s="45"/>
      <c r="AQ73" s="45"/>
      <c r="AR73" s="45"/>
      <c r="AS73" s="45"/>
      <c r="AT73" s="45"/>
      <c r="AU73" s="9"/>
      <c r="AV73" s="45"/>
      <c r="AW73" s="104">
        <f t="shared" si="19"/>
        <v>0</v>
      </c>
      <c r="AX73" s="44"/>
      <c r="AY73" s="45"/>
      <c r="AZ73" s="13">
        <v>0</v>
      </c>
      <c r="BA73" s="45"/>
      <c r="BB73" s="45"/>
      <c r="BC73" s="45"/>
      <c r="BD73" s="45"/>
      <c r="BE73" s="104">
        <f t="shared" si="20"/>
        <v>0</v>
      </c>
      <c r="BF73" s="44"/>
      <c r="BG73" s="45"/>
      <c r="BH73" s="45"/>
      <c r="BI73" s="45"/>
      <c r="BJ73" s="45"/>
      <c r="BK73" s="45"/>
      <c r="BL73" s="45"/>
      <c r="BM73" s="45"/>
      <c r="BN73" s="45"/>
      <c r="BO73" s="45"/>
      <c r="BP73" s="13">
        <v>0</v>
      </c>
      <c r="BQ73" s="45"/>
      <c r="BR73" s="13">
        <v>0</v>
      </c>
      <c r="BS73" s="13">
        <v>0</v>
      </c>
      <c r="BT73" s="45"/>
      <c r="BU73" s="104">
        <f t="shared" si="21"/>
        <v>0</v>
      </c>
      <c r="BV73" s="44"/>
      <c r="BW73" s="45"/>
      <c r="BX73" s="45"/>
      <c r="BY73" s="45"/>
      <c r="BZ73" s="45"/>
      <c r="CA73" s="45"/>
      <c r="CB73" s="104">
        <f t="shared" si="22"/>
        <v>0</v>
      </c>
      <c r="CC73" s="44">
        <v>0</v>
      </c>
      <c r="CD73" s="45"/>
      <c r="CE73" s="45"/>
      <c r="CF73" s="45"/>
      <c r="CG73" s="104">
        <f t="shared" si="10"/>
        <v>0</v>
      </c>
      <c r="CH73" s="12">
        <v>33663</v>
      </c>
      <c r="CI73" s="13">
        <v>5574</v>
      </c>
      <c r="CJ73" s="45"/>
      <c r="CK73" s="45"/>
      <c r="CL73" s="13">
        <v>0</v>
      </c>
      <c r="CM73" s="45">
        <v>0</v>
      </c>
      <c r="CN73" s="45"/>
      <c r="CO73" s="104">
        <f t="shared" si="14"/>
        <v>39237</v>
      </c>
      <c r="CP73" s="12">
        <v>0</v>
      </c>
      <c r="CQ73" s="45"/>
      <c r="CR73" s="45"/>
      <c r="CS73" s="104">
        <f t="shared" si="11"/>
        <v>0</v>
      </c>
      <c r="CT73" s="47">
        <v>0</v>
      </c>
      <c r="CU73" s="104">
        <f t="shared" si="23"/>
        <v>0</v>
      </c>
      <c r="CV73" s="108">
        <f t="shared" si="1"/>
        <v>162620</v>
      </c>
    </row>
    <row r="74" spans="1:100" s="19" customFormat="1" ht="15.75" customHeight="1" x14ac:dyDescent="0.25">
      <c r="A74" s="318" t="s">
        <v>118</v>
      </c>
      <c r="B74" s="1" t="s">
        <v>101</v>
      </c>
      <c r="C74" s="37"/>
      <c r="D74" s="38"/>
      <c r="E74" s="39"/>
      <c r="F74" s="38"/>
      <c r="G74" s="48"/>
      <c r="H74" s="105">
        <v>0</v>
      </c>
      <c r="I74" s="37"/>
      <c r="J74" s="38"/>
      <c r="K74" s="38"/>
      <c r="L74" s="38"/>
      <c r="M74" s="38"/>
      <c r="N74" s="38"/>
      <c r="O74" s="105">
        <v>6544</v>
      </c>
      <c r="P74" s="5"/>
      <c r="Q74" s="38"/>
      <c r="R74" s="38"/>
      <c r="S74" s="38"/>
      <c r="T74" s="105">
        <f>SUM(P74:S74)</f>
        <v>0</v>
      </c>
      <c r="U74" s="37"/>
      <c r="V74" s="6">
        <v>0</v>
      </c>
      <c r="W74" s="105">
        <f>SUM(U74:V74)</f>
        <v>0</v>
      </c>
      <c r="X74" s="37"/>
      <c r="Y74" s="6">
        <v>0</v>
      </c>
      <c r="Z74" s="6">
        <v>2159</v>
      </c>
      <c r="AA74" s="6">
        <v>2276</v>
      </c>
      <c r="AB74" s="6">
        <v>25940</v>
      </c>
      <c r="AC74" s="6">
        <v>15358</v>
      </c>
      <c r="AD74" s="38"/>
      <c r="AE74" s="38"/>
      <c r="AF74" s="6">
        <v>1144</v>
      </c>
      <c r="AG74" s="6">
        <v>0</v>
      </c>
      <c r="AH74" s="6">
        <v>69873</v>
      </c>
      <c r="AI74" s="24"/>
      <c r="AJ74" s="105">
        <f>SUM(X74:AI74)</f>
        <v>116750</v>
      </c>
      <c r="AK74" s="37"/>
      <c r="AL74" s="105">
        <f>+AK74</f>
        <v>0</v>
      </c>
      <c r="AM74" s="6">
        <v>0</v>
      </c>
      <c r="AN74" s="6">
        <v>0</v>
      </c>
      <c r="AO74" s="38"/>
      <c r="AP74" s="38"/>
      <c r="AQ74" s="38"/>
      <c r="AR74" s="38"/>
      <c r="AS74" s="38"/>
      <c r="AT74" s="38"/>
      <c r="AU74" s="9"/>
      <c r="AV74" s="38"/>
      <c r="AW74" s="105">
        <f>SUM(AM74:AV74)</f>
        <v>0</v>
      </c>
      <c r="AX74" s="37"/>
      <c r="AY74" s="38"/>
      <c r="AZ74" s="6">
        <v>0</v>
      </c>
      <c r="BA74" s="38"/>
      <c r="BB74" s="38"/>
      <c r="BC74" s="38"/>
      <c r="BD74" s="38"/>
      <c r="BE74" s="105">
        <f>SUM(AX74:BD74)</f>
        <v>0</v>
      </c>
      <c r="BF74" s="37"/>
      <c r="BG74" s="38"/>
      <c r="BH74" s="38"/>
      <c r="BI74" s="38"/>
      <c r="BJ74" s="38"/>
      <c r="BK74" s="38"/>
      <c r="BL74" s="38"/>
      <c r="BM74" s="38"/>
      <c r="BN74" s="38"/>
      <c r="BO74" s="38"/>
      <c r="BP74" s="6">
        <v>0</v>
      </c>
      <c r="BQ74" s="38"/>
      <c r="BR74" s="6">
        <v>0</v>
      </c>
      <c r="BS74" s="6">
        <v>0</v>
      </c>
      <c r="BT74" s="38"/>
      <c r="BU74" s="105">
        <f>SUM(BF74:BT74)</f>
        <v>0</v>
      </c>
      <c r="BV74" s="37"/>
      <c r="BW74" s="38"/>
      <c r="BX74" s="38"/>
      <c r="BY74" s="38"/>
      <c r="BZ74" s="38"/>
      <c r="CA74" s="38"/>
      <c r="CB74" s="105">
        <f>SUM(BV74:CA74)</f>
        <v>0</v>
      </c>
      <c r="CC74" s="37">
        <v>0</v>
      </c>
      <c r="CD74" s="38"/>
      <c r="CE74" s="38"/>
      <c r="CF74" s="38"/>
      <c r="CG74" s="105">
        <f>SUM(CC74:CF74)</f>
        <v>0</v>
      </c>
      <c r="CH74" s="5">
        <v>14611</v>
      </c>
      <c r="CI74" s="6">
        <v>9863</v>
      </c>
      <c r="CJ74" s="38"/>
      <c r="CK74" s="38"/>
      <c r="CL74" s="6">
        <v>0</v>
      </c>
      <c r="CM74" s="35">
        <v>0</v>
      </c>
      <c r="CN74" s="38"/>
      <c r="CO74" s="105">
        <f t="shared" si="14"/>
        <v>24474</v>
      </c>
      <c r="CP74" s="5">
        <v>0</v>
      </c>
      <c r="CQ74" s="38"/>
      <c r="CR74" s="38"/>
      <c r="CS74" s="105">
        <f>SUM(CP74:CR74)</f>
        <v>0</v>
      </c>
      <c r="CT74" s="39">
        <v>53</v>
      </c>
      <c r="CU74" s="105">
        <f>+CT74</f>
        <v>53</v>
      </c>
      <c r="CV74" s="109">
        <f t="shared" si="1"/>
        <v>147821</v>
      </c>
    </row>
    <row r="75" spans="1:100" s="19" customFormat="1" ht="15.75" x14ac:dyDescent="0.25">
      <c r="A75" s="319"/>
      <c r="B75" s="2" t="s">
        <v>102</v>
      </c>
      <c r="C75" s="40"/>
      <c r="D75" s="41"/>
      <c r="E75" s="43"/>
      <c r="F75" s="41"/>
      <c r="G75" s="42"/>
      <c r="H75" s="103">
        <v>3444</v>
      </c>
      <c r="I75" s="40"/>
      <c r="J75" s="41"/>
      <c r="K75" s="41"/>
      <c r="L75" s="41"/>
      <c r="M75" s="41"/>
      <c r="N75" s="41"/>
      <c r="O75" s="103">
        <v>2737</v>
      </c>
      <c r="P75" s="8"/>
      <c r="Q75" s="41"/>
      <c r="R75" s="41"/>
      <c r="S75" s="41"/>
      <c r="T75" s="103">
        <f t="shared" si="13"/>
        <v>0</v>
      </c>
      <c r="U75" s="40"/>
      <c r="V75" s="9">
        <v>0</v>
      </c>
      <c r="W75" s="103">
        <f t="shared" si="3"/>
        <v>0</v>
      </c>
      <c r="X75" s="40"/>
      <c r="Y75" s="9">
        <v>0</v>
      </c>
      <c r="Z75" s="9">
        <v>1220</v>
      </c>
      <c r="AA75" s="9">
        <v>1227</v>
      </c>
      <c r="AB75" s="9">
        <v>15664</v>
      </c>
      <c r="AC75" s="9">
        <v>9179</v>
      </c>
      <c r="AD75" s="41"/>
      <c r="AE75" s="41"/>
      <c r="AF75" s="9">
        <v>5682</v>
      </c>
      <c r="AG75" s="9">
        <v>0</v>
      </c>
      <c r="AH75" s="9">
        <v>67938</v>
      </c>
      <c r="AI75" s="25"/>
      <c r="AJ75" s="103">
        <f t="shared" si="4"/>
        <v>100910</v>
      </c>
      <c r="AK75" s="40"/>
      <c r="AL75" s="103">
        <f t="shared" si="5"/>
        <v>0</v>
      </c>
      <c r="AM75" s="9">
        <v>0</v>
      </c>
      <c r="AN75" s="9">
        <v>0</v>
      </c>
      <c r="AO75" s="41"/>
      <c r="AP75" s="41"/>
      <c r="AQ75" s="41"/>
      <c r="AR75" s="41"/>
      <c r="AS75" s="41"/>
      <c r="AT75" s="41"/>
      <c r="AU75" s="9"/>
      <c r="AV75" s="41"/>
      <c r="AW75" s="103">
        <f t="shared" ref="AW75:AW85" si="24">SUM(AM75:AV75)</f>
        <v>0</v>
      </c>
      <c r="AX75" s="40"/>
      <c r="AY75" s="41"/>
      <c r="AZ75" s="9">
        <v>0</v>
      </c>
      <c r="BA75" s="41"/>
      <c r="BB75" s="41"/>
      <c r="BC75" s="41"/>
      <c r="BD75" s="41"/>
      <c r="BE75" s="103">
        <f t="shared" ref="BE75:BE85" si="25">SUM(AX75:BD75)</f>
        <v>0</v>
      </c>
      <c r="BF75" s="40"/>
      <c r="BG75" s="41"/>
      <c r="BH75" s="41"/>
      <c r="BI75" s="41"/>
      <c r="BJ75" s="41"/>
      <c r="BK75" s="41"/>
      <c r="BL75" s="41"/>
      <c r="BM75" s="41"/>
      <c r="BN75" s="41"/>
      <c r="BO75" s="41"/>
      <c r="BP75" s="9">
        <v>0</v>
      </c>
      <c r="BQ75" s="41"/>
      <c r="BR75" s="9">
        <v>0</v>
      </c>
      <c r="BS75" s="9">
        <v>0</v>
      </c>
      <c r="BT75" s="41"/>
      <c r="BU75" s="103">
        <f t="shared" ref="BU75:BU85" si="26">SUM(BF75:BT75)</f>
        <v>0</v>
      </c>
      <c r="BV75" s="40"/>
      <c r="BW75" s="41"/>
      <c r="BX75" s="41"/>
      <c r="BY75" s="41"/>
      <c r="BZ75" s="41"/>
      <c r="CA75" s="41"/>
      <c r="CB75" s="103">
        <f t="shared" ref="CB75:CB85" si="27">SUM(BV75:CA75)</f>
        <v>0</v>
      </c>
      <c r="CC75" s="40">
        <v>0</v>
      </c>
      <c r="CD75" s="41"/>
      <c r="CE75" s="41"/>
      <c r="CF75" s="41"/>
      <c r="CG75" s="103">
        <f t="shared" si="10"/>
        <v>0</v>
      </c>
      <c r="CH75" s="8">
        <v>5326</v>
      </c>
      <c r="CI75" s="9">
        <v>4744</v>
      </c>
      <c r="CJ75" s="41"/>
      <c r="CK75" s="41"/>
      <c r="CL75" s="9">
        <v>0</v>
      </c>
      <c r="CM75" s="41">
        <v>0</v>
      </c>
      <c r="CN75" s="41"/>
      <c r="CO75" s="103">
        <f t="shared" si="14"/>
        <v>10070</v>
      </c>
      <c r="CP75" s="8">
        <v>0</v>
      </c>
      <c r="CQ75" s="41"/>
      <c r="CR75" s="41"/>
      <c r="CS75" s="103">
        <f t="shared" ref="CS75:CS121" si="28">SUM(CP75:CR75)</f>
        <v>0</v>
      </c>
      <c r="CT75" s="43">
        <v>0</v>
      </c>
      <c r="CU75" s="103">
        <f t="shared" ref="CU75:CU109" si="29">+CT75</f>
        <v>0</v>
      </c>
      <c r="CV75" s="107">
        <f t="shared" si="1"/>
        <v>117161</v>
      </c>
    </row>
    <row r="76" spans="1:100" s="19" customFormat="1" ht="15.75" x14ac:dyDescent="0.25">
      <c r="A76" s="319"/>
      <c r="B76" s="2" t="s">
        <v>103</v>
      </c>
      <c r="C76" s="40"/>
      <c r="D76" s="41"/>
      <c r="E76" s="43"/>
      <c r="F76" s="41"/>
      <c r="G76" s="42"/>
      <c r="H76" s="103">
        <v>2698</v>
      </c>
      <c r="I76" s="40"/>
      <c r="J76" s="41"/>
      <c r="K76" s="41"/>
      <c r="L76" s="41"/>
      <c r="M76" s="41"/>
      <c r="N76" s="41"/>
      <c r="O76" s="103">
        <v>15001</v>
      </c>
      <c r="P76" s="8"/>
      <c r="Q76" s="41"/>
      <c r="R76" s="41"/>
      <c r="S76" s="41"/>
      <c r="T76" s="103">
        <f t="shared" si="13"/>
        <v>0</v>
      </c>
      <c r="U76" s="40"/>
      <c r="V76" s="9">
        <v>0</v>
      </c>
      <c r="W76" s="103">
        <f t="shared" si="3"/>
        <v>0</v>
      </c>
      <c r="X76" s="40"/>
      <c r="Y76" s="9">
        <v>0</v>
      </c>
      <c r="Z76" s="9">
        <v>3771</v>
      </c>
      <c r="AA76" s="9">
        <v>50395</v>
      </c>
      <c r="AB76" s="9">
        <v>33151</v>
      </c>
      <c r="AC76" s="9">
        <v>5621</v>
      </c>
      <c r="AD76" s="41"/>
      <c r="AE76" s="41"/>
      <c r="AF76" s="9">
        <v>1482</v>
      </c>
      <c r="AG76" s="9">
        <v>0</v>
      </c>
      <c r="AH76" s="9">
        <v>27773</v>
      </c>
      <c r="AI76" s="25"/>
      <c r="AJ76" s="103">
        <f t="shared" si="4"/>
        <v>122193</v>
      </c>
      <c r="AK76" s="40"/>
      <c r="AL76" s="103">
        <f t="shared" si="5"/>
        <v>0</v>
      </c>
      <c r="AM76" s="9">
        <v>0</v>
      </c>
      <c r="AN76" s="9">
        <v>0</v>
      </c>
      <c r="AO76" s="41"/>
      <c r="AP76" s="41"/>
      <c r="AQ76" s="41"/>
      <c r="AR76" s="41"/>
      <c r="AS76" s="41"/>
      <c r="AT76" s="41"/>
      <c r="AU76" s="9"/>
      <c r="AV76" s="41"/>
      <c r="AW76" s="103">
        <f t="shared" si="24"/>
        <v>0</v>
      </c>
      <c r="AX76" s="40"/>
      <c r="AY76" s="41"/>
      <c r="AZ76" s="9">
        <v>0</v>
      </c>
      <c r="BA76" s="41"/>
      <c r="BB76" s="41"/>
      <c r="BC76" s="41"/>
      <c r="BD76" s="41"/>
      <c r="BE76" s="103">
        <f t="shared" si="25"/>
        <v>0</v>
      </c>
      <c r="BF76" s="40"/>
      <c r="BG76" s="41"/>
      <c r="BH76" s="41"/>
      <c r="BI76" s="41"/>
      <c r="BJ76" s="41"/>
      <c r="BK76" s="41"/>
      <c r="BL76" s="41"/>
      <c r="BM76" s="41"/>
      <c r="BN76" s="41"/>
      <c r="BO76" s="41"/>
      <c r="BP76" s="9">
        <v>0</v>
      </c>
      <c r="BQ76" s="41"/>
      <c r="BR76" s="9">
        <v>0</v>
      </c>
      <c r="BS76" s="9">
        <v>0</v>
      </c>
      <c r="BT76" s="41"/>
      <c r="BU76" s="103">
        <f t="shared" si="26"/>
        <v>0</v>
      </c>
      <c r="BV76" s="40"/>
      <c r="BW76" s="41"/>
      <c r="BX76" s="41"/>
      <c r="BY76" s="41"/>
      <c r="BZ76" s="41"/>
      <c r="CA76" s="41"/>
      <c r="CB76" s="103">
        <f t="shared" si="27"/>
        <v>0</v>
      </c>
      <c r="CC76" s="40">
        <v>0</v>
      </c>
      <c r="CD76" s="41"/>
      <c r="CE76" s="41"/>
      <c r="CF76" s="41"/>
      <c r="CG76" s="103">
        <f t="shared" si="10"/>
        <v>0</v>
      </c>
      <c r="CH76" s="8">
        <v>0</v>
      </c>
      <c r="CI76" s="9">
        <v>29633</v>
      </c>
      <c r="CJ76" s="41"/>
      <c r="CK76" s="41"/>
      <c r="CL76" s="9">
        <v>0</v>
      </c>
      <c r="CM76" s="41">
        <v>0</v>
      </c>
      <c r="CN76" s="41"/>
      <c r="CO76" s="103">
        <f t="shared" si="14"/>
        <v>29633</v>
      </c>
      <c r="CP76" s="8">
        <v>0</v>
      </c>
      <c r="CQ76" s="41"/>
      <c r="CR76" s="41"/>
      <c r="CS76" s="103">
        <f t="shared" si="28"/>
        <v>0</v>
      </c>
      <c r="CT76" s="43">
        <v>0</v>
      </c>
      <c r="CU76" s="103">
        <f t="shared" si="29"/>
        <v>0</v>
      </c>
      <c r="CV76" s="107">
        <f t="shared" si="1"/>
        <v>169525</v>
      </c>
    </row>
    <row r="77" spans="1:100" s="19" customFormat="1" ht="15.75" x14ac:dyDescent="0.25">
      <c r="A77" s="319"/>
      <c r="B77" s="2" t="s">
        <v>104</v>
      </c>
      <c r="C77" s="40"/>
      <c r="D77" s="41"/>
      <c r="E77" s="43"/>
      <c r="F77" s="41"/>
      <c r="G77" s="42"/>
      <c r="H77" s="103">
        <v>3447</v>
      </c>
      <c r="I77" s="40"/>
      <c r="J77" s="41"/>
      <c r="K77" s="41"/>
      <c r="L77" s="41"/>
      <c r="M77" s="41"/>
      <c r="N77" s="41"/>
      <c r="O77" s="103">
        <v>29316</v>
      </c>
      <c r="P77" s="8"/>
      <c r="Q77" s="41"/>
      <c r="R77" s="41"/>
      <c r="S77" s="41"/>
      <c r="T77" s="103">
        <f t="shared" si="13"/>
        <v>0</v>
      </c>
      <c r="U77" s="40"/>
      <c r="V77" s="9">
        <v>0</v>
      </c>
      <c r="W77" s="103">
        <f t="shared" si="3"/>
        <v>0</v>
      </c>
      <c r="X77" s="40"/>
      <c r="Y77" s="9">
        <v>0</v>
      </c>
      <c r="Z77" s="9">
        <v>7942</v>
      </c>
      <c r="AA77" s="9">
        <v>33003</v>
      </c>
      <c r="AB77" s="9">
        <v>28633</v>
      </c>
      <c r="AC77" s="9">
        <v>6822</v>
      </c>
      <c r="AD77" s="41"/>
      <c r="AE77" s="41"/>
      <c r="AF77" s="9">
        <v>26449</v>
      </c>
      <c r="AG77" s="9">
        <v>0</v>
      </c>
      <c r="AH77" s="9">
        <v>51600</v>
      </c>
      <c r="AI77" s="25"/>
      <c r="AJ77" s="103">
        <f t="shared" si="4"/>
        <v>154449</v>
      </c>
      <c r="AK77" s="40"/>
      <c r="AL77" s="103">
        <f t="shared" si="5"/>
        <v>0</v>
      </c>
      <c r="AM77" s="9">
        <v>0</v>
      </c>
      <c r="AN77" s="9">
        <v>0</v>
      </c>
      <c r="AO77" s="41"/>
      <c r="AP77" s="41"/>
      <c r="AQ77" s="41"/>
      <c r="AR77" s="41"/>
      <c r="AS77" s="41"/>
      <c r="AT77" s="41"/>
      <c r="AU77" s="9"/>
      <c r="AV77" s="41"/>
      <c r="AW77" s="103">
        <f t="shared" si="24"/>
        <v>0</v>
      </c>
      <c r="AX77" s="40"/>
      <c r="AY77" s="41"/>
      <c r="AZ77" s="9">
        <v>0</v>
      </c>
      <c r="BA77" s="41"/>
      <c r="BB77" s="41"/>
      <c r="BC77" s="41"/>
      <c r="BD77" s="41"/>
      <c r="BE77" s="103">
        <f t="shared" si="25"/>
        <v>0</v>
      </c>
      <c r="BF77" s="40"/>
      <c r="BG77" s="41"/>
      <c r="BH77" s="41"/>
      <c r="BI77" s="41"/>
      <c r="BJ77" s="41"/>
      <c r="BK77" s="41"/>
      <c r="BL77" s="41"/>
      <c r="BM77" s="41"/>
      <c r="BN77" s="41"/>
      <c r="BO77" s="41"/>
      <c r="BP77" s="9">
        <v>0</v>
      </c>
      <c r="BQ77" s="41"/>
      <c r="BR77" s="9">
        <v>0</v>
      </c>
      <c r="BS77" s="9">
        <v>0</v>
      </c>
      <c r="BT77" s="41"/>
      <c r="BU77" s="103">
        <f t="shared" si="26"/>
        <v>0</v>
      </c>
      <c r="BV77" s="40"/>
      <c r="BW77" s="41"/>
      <c r="BX77" s="41"/>
      <c r="BY77" s="41"/>
      <c r="BZ77" s="41"/>
      <c r="CA77" s="41"/>
      <c r="CB77" s="103">
        <f t="shared" si="27"/>
        <v>0</v>
      </c>
      <c r="CC77" s="40">
        <v>0</v>
      </c>
      <c r="CD77" s="41"/>
      <c r="CE77" s="41"/>
      <c r="CF77" s="41"/>
      <c r="CG77" s="103">
        <f t="shared" si="10"/>
        <v>0</v>
      </c>
      <c r="CH77" s="8">
        <v>6930</v>
      </c>
      <c r="CI77" s="9">
        <v>25171</v>
      </c>
      <c r="CJ77" s="41"/>
      <c r="CK77" s="41"/>
      <c r="CL77" s="9">
        <v>0</v>
      </c>
      <c r="CM77" s="41">
        <v>0</v>
      </c>
      <c r="CN77" s="41"/>
      <c r="CO77" s="103">
        <f t="shared" si="14"/>
        <v>32101</v>
      </c>
      <c r="CP77" s="8">
        <v>0</v>
      </c>
      <c r="CQ77" s="41"/>
      <c r="CR77" s="41"/>
      <c r="CS77" s="103">
        <f t="shared" si="28"/>
        <v>0</v>
      </c>
      <c r="CT77" s="43">
        <v>253</v>
      </c>
      <c r="CU77" s="103">
        <f t="shared" si="29"/>
        <v>253</v>
      </c>
      <c r="CV77" s="107">
        <f t="shared" si="1"/>
        <v>219566</v>
      </c>
    </row>
    <row r="78" spans="1:100" s="19" customFormat="1" ht="15.75" x14ac:dyDescent="0.25">
      <c r="A78" s="319"/>
      <c r="B78" s="2" t="s">
        <v>105</v>
      </c>
      <c r="C78" s="40"/>
      <c r="D78" s="41"/>
      <c r="E78" s="43"/>
      <c r="F78" s="41"/>
      <c r="G78" s="42"/>
      <c r="H78" s="103">
        <v>8108</v>
      </c>
      <c r="I78" s="40"/>
      <c r="J78" s="41"/>
      <c r="K78" s="41"/>
      <c r="L78" s="41"/>
      <c r="M78" s="41"/>
      <c r="N78" s="41"/>
      <c r="O78" s="103">
        <v>21334</v>
      </c>
      <c r="P78" s="8"/>
      <c r="Q78" s="41"/>
      <c r="R78" s="41"/>
      <c r="S78" s="41"/>
      <c r="T78" s="103">
        <f t="shared" si="13"/>
        <v>0</v>
      </c>
      <c r="U78" s="40"/>
      <c r="V78" s="9">
        <v>0</v>
      </c>
      <c r="W78" s="103">
        <f t="shared" si="3"/>
        <v>0</v>
      </c>
      <c r="X78" s="40"/>
      <c r="Y78" s="9">
        <v>0</v>
      </c>
      <c r="Z78" s="9">
        <v>182</v>
      </c>
      <c r="AA78" s="9">
        <v>47173</v>
      </c>
      <c r="AB78" s="9">
        <v>45532</v>
      </c>
      <c r="AC78" s="9">
        <v>8132</v>
      </c>
      <c r="AD78" s="41"/>
      <c r="AE78" s="41"/>
      <c r="AF78" s="9">
        <v>90378</v>
      </c>
      <c r="AG78" s="9">
        <v>0</v>
      </c>
      <c r="AH78" s="9">
        <v>51940</v>
      </c>
      <c r="AI78" s="25"/>
      <c r="AJ78" s="103">
        <f t="shared" si="4"/>
        <v>243337</v>
      </c>
      <c r="AK78" s="40"/>
      <c r="AL78" s="103">
        <f t="shared" si="5"/>
        <v>0</v>
      </c>
      <c r="AM78" s="9">
        <v>0</v>
      </c>
      <c r="AN78" s="9">
        <v>0</v>
      </c>
      <c r="AO78" s="41"/>
      <c r="AP78" s="41"/>
      <c r="AQ78" s="41"/>
      <c r="AR78" s="41"/>
      <c r="AS78" s="41"/>
      <c r="AT78" s="41"/>
      <c r="AU78" s="9"/>
      <c r="AV78" s="41"/>
      <c r="AW78" s="103">
        <f t="shared" si="24"/>
        <v>0</v>
      </c>
      <c r="AX78" s="40"/>
      <c r="AY78" s="41"/>
      <c r="AZ78" s="9">
        <v>0</v>
      </c>
      <c r="BA78" s="41"/>
      <c r="BB78" s="41"/>
      <c r="BC78" s="41"/>
      <c r="BD78" s="41"/>
      <c r="BE78" s="103">
        <f t="shared" si="25"/>
        <v>0</v>
      </c>
      <c r="BF78" s="40"/>
      <c r="BG78" s="41"/>
      <c r="BH78" s="41"/>
      <c r="BI78" s="41"/>
      <c r="BJ78" s="41"/>
      <c r="BK78" s="41"/>
      <c r="BL78" s="41"/>
      <c r="BM78" s="41"/>
      <c r="BN78" s="41"/>
      <c r="BO78" s="41"/>
      <c r="BP78" s="9">
        <v>0</v>
      </c>
      <c r="BQ78" s="41"/>
      <c r="BR78" s="9">
        <v>0</v>
      </c>
      <c r="BS78" s="9">
        <v>0</v>
      </c>
      <c r="BT78" s="41"/>
      <c r="BU78" s="103">
        <f t="shared" si="26"/>
        <v>0</v>
      </c>
      <c r="BV78" s="40"/>
      <c r="BW78" s="41"/>
      <c r="BX78" s="41"/>
      <c r="BY78" s="41"/>
      <c r="BZ78" s="41"/>
      <c r="CA78" s="41"/>
      <c r="CB78" s="103">
        <f t="shared" si="27"/>
        <v>0</v>
      </c>
      <c r="CC78" s="40">
        <v>0</v>
      </c>
      <c r="CD78" s="41"/>
      <c r="CE78" s="41"/>
      <c r="CF78" s="41"/>
      <c r="CG78" s="103">
        <f t="shared" si="10"/>
        <v>0</v>
      </c>
      <c r="CH78" s="8">
        <v>31646</v>
      </c>
      <c r="CI78" s="9">
        <v>22061</v>
      </c>
      <c r="CJ78" s="41"/>
      <c r="CK78" s="41"/>
      <c r="CL78" s="9">
        <v>0</v>
      </c>
      <c r="CM78" s="41">
        <v>0</v>
      </c>
      <c r="CN78" s="41"/>
      <c r="CO78" s="103">
        <f t="shared" ref="CO78:CO85" si="30">SUM(CH78:CN78)</f>
        <v>53707</v>
      </c>
      <c r="CP78" s="8">
        <v>0</v>
      </c>
      <c r="CQ78" s="41"/>
      <c r="CR78" s="41"/>
      <c r="CS78" s="103">
        <f t="shared" si="28"/>
        <v>0</v>
      </c>
      <c r="CT78" s="43">
        <v>0</v>
      </c>
      <c r="CU78" s="103">
        <f t="shared" si="29"/>
        <v>0</v>
      </c>
      <c r="CV78" s="107">
        <f t="shared" ref="CV78:CV141" si="31">+H78+O78+T78+W78+AJ78+AL78+AW78+BE78+BU78+CB78+CG78+CO78+CS78+CU78</f>
        <v>326486</v>
      </c>
    </row>
    <row r="79" spans="1:100" s="19" customFormat="1" ht="15.75" x14ac:dyDescent="0.25">
      <c r="A79" s="319"/>
      <c r="B79" s="2" t="s">
        <v>106</v>
      </c>
      <c r="C79" s="40"/>
      <c r="D79" s="41"/>
      <c r="E79" s="43"/>
      <c r="F79" s="41"/>
      <c r="G79" s="42"/>
      <c r="H79" s="103">
        <v>14549</v>
      </c>
      <c r="I79" s="40"/>
      <c r="J79" s="41"/>
      <c r="K79" s="41"/>
      <c r="L79" s="41"/>
      <c r="M79" s="41"/>
      <c r="N79" s="41"/>
      <c r="O79" s="103">
        <v>20382</v>
      </c>
      <c r="P79" s="8"/>
      <c r="Q79" s="41"/>
      <c r="R79" s="41"/>
      <c r="S79" s="41"/>
      <c r="T79" s="103">
        <f t="shared" si="13"/>
        <v>0</v>
      </c>
      <c r="U79" s="40"/>
      <c r="V79" s="9">
        <v>0</v>
      </c>
      <c r="W79" s="103">
        <f t="shared" ref="W79:W121" si="32">SUM(U79:V79)</f>
        <v>0</v>
      </c>
      <c r="X79" s="40"/>
      <c r="Y79" s="9">
        <v>0</v>
      </c>
      <c r="Z79" s="9">
        <v>4665</v>
      </c>
      <c r="AA79" s="9">
        <v>44721</v>
      </c>
      <c r="AB79" s="9">
        <v>38055</v>
      </c>
      <c r="AC79" s="9">
        <v>6912</v>
      </c>
      <c r="AD79" s="41"/>
      <c r="AE79" s="41"/>
      <c r="AF79" s="9">
        <v>35294</v>
      </c>
      <c r="AG79" s="9">
        <v>0</v>
      </c>
      <c r="AH79" s="9">
        <v>51729</v>
      </c>
      <c r="AI79" s="25"/>
      <c r="AJ79" s="103">
        <f t="shared" ref="AJ79:AJ85" si="33">SUM(X79:AI79)</f>
        <v>181376</v>
      </c>
      <c r="AK79" s="40"/>
      <c r="AL79" s="103">
        <f t="shared" ref="AL79:AL85" si="34">+AK79</f>
        <v>0</v>
      </c>
      <c r="AM79" s="9">
        <v>0</v>
      </c>
      <c r="AN79" s="9">
        <v>0</v>
      </c>
      <c r="AO79" s="41"/>
      <c r="AP79" s="41"/>
      <c r="AQ79" s="41"/>
      <c r="AR79" s="41"/>
      <c r="AS79" s="41"/>
      <c r="AT79" s="41"/>
      <c r="AU79" s="9"/>
      <c r="AV79" s="41"/>
      <c r="AW79" s="103">
        <f t="shared" si="24"/>
        <v>0</v>
      </c>
      <c r="AX79" s="40"/>
      <c r="AY79" s="41"/>
      <c r="AZ79" s="9">
        <v>0</v>
      </c>
      <c r="BA79" s="41"/>
      <c r="BB79" s="41"/>
      <c r="BC79" s="41"/>
      <c r="BD79" s="41"/>
      <c r="BE79" s="103">
        <f t="shared" si="25"/>
        <v>0</v>
      </c>
      <c r="BF79" s="40"/>
      <c r="BG79" s="41"/>
      <c r="BH79" s="41"/>
      <c r="BI79" s="41"/>
      <c r="BJ79" s="41"/>
      <c r="BK79" s="41"/>
      <c r="BL79" s="41"/>
      <c r="BM79" s="41"/>
      <c r="BN79" s="41"/>
      <c r="BO79" s="41"/>
      <c r="BP79" s="9">
        <v>0</v>
      </c>
      <c r="BQ79" s="41"/>
      <c r="BR79" s="9">
        <v>0</v>
      </c>
      <c r="BS79" s="9">
        <v>0</v>
      </c>
      <c r="BT79" s="41"/>
      <c r="BU79" s="103">
        <f t="shared" si="26"/>
        <v>0</v>
      </c>
      <c r="BV79" s="40"/>
      <c r="BW79" s="41"/>
      <c r="BX79" s="41"/>
      <c r="BY79" s="41"/>
      <c r="BZ79" s="41"/>
      <c r="CA79" s="41"/>
      <c r="CB79" s="103">
        <f t="shared" si="27"/>
        <v>0</v>
      </c>
      <c r="CC79" s="40">
        <v>0</v>
      </c>
      <c r="CD79" s="41"/>
      <c r="CE79" s="41"/>
      <c r="CF79" s="41"/>
      <c r="CG79" s="103">
        <f t="shared" ref="CG79:CG97" si="35">SUM(CC79:CF79)</f>
        <v>0</v>
      </c>
      <c r="CH79" s="8">
        <v>30995</v>
      </c>
      <c r="CI79" s="9">
        <v>25784</v>
      </c>
      <c r="CJ79" s="41"/>
      <c r="CK79" s="41"/>
      <c r="CL79" s="9">
        <v>0</v>
      </c>
      <c r="CM79" s="41">
        <v>0</v>
      </c>
      <c r="CN79" s="41"/>
      <c r="CO79" s="103">
        <f t="shared" si="30"/>
        <v>56779</v>
      </c>
      <c r="CP79" s="8">
        <v>0</v>
      </c>
      <c r="CQ79" s="41"/>
      <c r="CR79" s="41"/>
      <c r="CS79" s="103">
        <f t="shared" si="28"/>
        <v>0</v>
      </c>
      <c r="CT79" s="43">
        <v>82</v>
      </c>
      <c r="CU79" s="103">
        <f t="shared" si="29"/>
        <v>82</v>
      </c>
      <c r="CV79" s="107">
        <f t="shared" si="31"/>
        <v>273168</v>
      </c>
    </row>
    <row r="80" spans="1:100" s="19" customFormat="1" ht="15.75" x14ac:dyDescent="0.25">
      <c r="A80" s="319"/>
      <c r="B80" s="2" t="s">
        <v>107</v>
      </c>
      <c r="C80" s="40"/>
      <c r="D80" s="41"/>
      <c r="E80" s="43"/>
      <c r="F80" s="41"/>
      <c r="G80" s="42"/>
      <c r="H80" s="103">
        <v>10548</v>
      </c>
      <c r="I80" s="40"/>
      <c r="J80" s="41"/>
      <c r="K80" s="41"/>
      <c r="L80" s="41"/>
      <c r="M80" s="41"/>
      <c r="N80" s="41"/>
      <c r="O80" s="103">
        <v>14559</v>
      </c>
      <c r="P80" s="8"/>
      <c r="Q80" s="41"/>
      <c r="R80" s="41"/>
      <c r="S80" s="41"/>
      <c r="T80" s="103">
        <f t="shared" si="13"/>
        <v>0</v>
      </c>
      <c r="U80" s="40"/>
      <c r="V80" s="9">
        <v>0</v>
      </c>
      <c r="W80" s="103">
        <f t="shared" si="32"/>
        <v>0</v>
      </c>
      <c r="X80" s="40"/>
      <c r="Y80" s="9">
        <v>0</v>
      </c>
      <c r="Z80" s="9">
        <v>4321</v>
      </c>
      <c r="AA80" s="9">
        <v>30599</v>
      </c>
      <c r="AB80" s="9">
        <v>18186</v>
      </c>
      <c r="AC80" s="9">
        <v>22306</v>
      </c>
      <c r="AD80" s="41"/>
      <c r="AE80" s="41"/>
      <c r="AF80" s="9">
        <v>39066</v>
      </c>
      <c r="AG80" s="9">
        <v>795</v>
      </c>
      <c r="AH80" s="9">
        <v>12721</v>
      </c>
      <c r="AI80" s="25"/>
      <c r="AJ80" s="103">
        <f t="shared" si="33"/>
        <v>127994</v>
      </c>
      <c r="AK80" s="40"/>
      <c r="AL80" s="103">
        <f t="shared" si="34"/>
        <v>0</v>
      </c>
      <c r="AM80" s="9">
        <v>0</v>
      </c>
      <c r="AN80" s="9">
        <v>0</v>
      </c>
      <c r="AO80" s="41"/>
      <c r="AP80" s="41"/>
      <c r="AQ80" s="41"/>
      <c r="AR80" s="41"/>
      <c r="AS80" s="41"/>
      <c r="AT80" s="41"/>
      <c r="AU80" s="9"/>
      <c r="AV80" s="41"/>
      <c r="AW80" s="103">
        <f t="shared" si="24"/>
        <v>0</v>
      </c>
      <c r="AX80" s="40"/>
      <c r="AY80" s="41"/>
      <c r="AZ80" s="9">
        <v>0</v>
      </c>
      <c r="BA80" s="41"/>
      <c r="BB80" s="41"/>
      <c r="BC80" s="41"/>
      <c r="BD80" s="41"/>
      <c r="BE80" s="103">
        <f t="shared" si="25"/>
        <v>0</v>
      </c>
      <c r="BF80" s="40"/>
      <c r="BG80" s="41"/>
      <c r="BH80" s="41"/>
      <c r="BI80" s="41"/>
      <c r="BJ80" s="41"/>
      <c r="BK80" s="41"/>
      <c r="BL80" s="41"/>
      <c r="BM80" s="41"/>
      <c r="BN80" s="41"/>
      <c r="BO80" s="41"/>
      <c r="BP80" s="9">
        <v>0</v>
      </c>
      <c r="BQ80" s="41"/>
      <c r="BR80" s="9">
        <v>0</v>
      </c>
      <c r="BS80" s="9">
        <v>0</v>
      </c>
      <c r="BT80" s="41"/>
      <c r="BU80" s="103">
        <f t="shared" si="26"/>
        <v>0</v>
      </c>
      <c r="BV80" s="40"/>
      <c r="BW80" s="41"/>
      <c r="BX80" s="41"/>
      <c r="BY80" s="41"/>
      <c r="BZ80" s="41"/>
      <c r="CA80" s="41"/>
      <c r="CB80" s="103">
        <f t="shared" si="27"/>
        <v>0</v>
      </c>
      <c r="CC80" s="40">
        <v>0</v>
      </c>
      <c r="CD80" s="41"/>
      <c r="CE80" s="41"/>
      <c r="CF80" s="41"/>
      <c r="CG80" s="103">
        <f t="shared" si="35"/>
        <v>0</v>
      </c>
      <c r="CH80" s="8">
        <v>62394</v>
      </c>
      <c r="CI80" s="9">
        <v>10277</v>
      </c>
      <c r="CJ80" s="41"/>
      <c r="CK80" s="41"/>
      <c r="CL80" s="9">
        <v>0</v>
      </c>
      <c r="CM80" s="41">
        <v>0</v>
      </c>
      <c r="CN80" s="41"/>
      <c r="CO80" s="103">
        <f t="shared" si="30"/>
        <v>72671</v>
      </c>
      <c r="CP80" s="8">
        <v>0</v>
      </c>
      <c r="CQ80" s="41"/>
      <c r="CR80" s="41"/>
      <c r="CS80" s="103">
        <f t="shared" si="28"/>
        <v>0</v>
      </c>
      <c r="CT80" s="43">
        <v>123</v>
      </c>
      <c r="CU80" s="103">
        <f t="shared" si="29"/>
        <v>123</v>
      </c>
      <c r="CV80" s="107">
        <f t="shared" si="31"/>
        <v>225895</v>
      </c>
    </row>
    <row r="81" spans="1:100" s="19" customFormat="1" ht="15.75" x14ac:dyDescent="0.25">
      <c r="A81" s="319"/>
      <c r="B81" s="2" t="s">
        <v>108</v>
      </c>
      <c r="C81" s="40"/>
      <c r="D81" s="41"/>
      <c r="E81" s="43"/>
      <c r="F81" s="41"/>
      <c r="G81" s="42"/>
      <c r="H81" s="103">
        <v>9613</v>
      </c>
      <c r="I81" s="40"/>
      <c r="J81" s="41"/>
      <c r="K81" s="41"/>
      <c r="L81" s="41"/>
      <c r="M81" s="41"/>
      <c r="N81" s="41"/>
      <c r="O81" s="103">
        <v>19386</v>
      </c>
      <c r="P81" s="8"/>
      <c r="Q81" s="41"/>
      <c r="R81" s="41"/>
      <c r="S81" s="41"/>
      <c r="T81" s="103">
        <f t="shared" si="13"/>
        <v>0</v>
      </c>
      <c r="U81" s="40"/>
      <c r="V81" s="9">
        <v>0</v>
      </c>
      <c r="W81" s="103">
        <f t="shared" si="32"/>
        <v>0</v>
      </c>
      <c r="X81" s="40"/>
      <c r="Y81" s="9">
        <v>0</v>
      </c>
      <c r="Z81" s="9">
        <v>5650</v>
      </c>
      <c r="AA81" s="9">
        <v>18391</v>
      </c>
      <c r="AB81" s="9">
        <v>13755</v>
      </c>
      <c r="AC81" s="9">
        <v>11110</v>
      </c>
      <c r="AD81" s="41"/>
      <c r="AE81" s="41"/>
      <c r="AF81" s="9">
        <v>11615</v>
      </c>
      <c r="AG81" s="9">
        <v>0</v>
      </c>
      <c r="AH81" s="9">
        <v>21412</v>
      </c>
      <c r="AI81" s="25"/>
      <c r="AJ81" s="103">
        <f t="shared" si="33"/>
        <v>81933</v>
      </c>
      <c r="AK81" s="40"/>
      <c r="AL81" s="103">
        <f t="shared" si="34"/>
        <v>0</v>
      </c>
      <c r="AM81" s="9">
        <v>0</v>
      </c>
      <c r="AN81" s="9">
        <v>0</v>
      </c>
      <c r="AO81" s="41"/>
      <c r="AP81" s="41"/>
      <c r="AQ81" s="41"/>
      <c r="AR81" s="41"/>
      <c r="AS81" s="41"/>
      <c r="AT81" s="41"/>
      <c r="AU81" s="9"/>
      <c r="AV81" s="41"/>
      <c r="AW81" s="103">
        <f t="shared" si="24"/>
        <v>0</v>
      </c>
      <c r="AX81" s="40"/>
      <c r="AY81" s="41"/>
      <c r="AZ81" s="9">
        <v>0</v>
      </c>
      <c r="BA81" s="41"/>
      <c r="BB81" s="41"/>
      <c r="BC81" s="41"/>
      <c r="BD81" s="41"/>
      <c r="BE81" s="103">
        <f t="shared" si="25"/>
        <v>0</v>
      </c>
      <c r="BF81" s="40"/>
      <c r="BG81" s="41"/>
      <c r="BH81" s="41"/>
      <c r="BI81" s="41"/>
      <c r="BJ81" s="41"/>
      <c r="BK81" s="41"/>
      <c r="BL81" s="41"/>
      <c r="BM81" s="41"/>
      <c r="BN81" s="41"/>
      <c r="BO81" s="41"/>
      <c r="BP81" s="9">
        <v>0</v>
      </c>
      <c r="BQ81" s="41"/>
      <c r="BR81" s="9">
        <v>0</v>
      </c>
      <c r="BS81" s="9">
        <v>0</v>
      </c>
      <c r="BT81" s="41"/>
      <c r="BU81" s="103">
        <f t="shared" si="26"/>
        <v>0</v>
      </c>
      <c r="BV81" s="40"/>
      <c r="BW81" s="41"/>
      <c r="BX81" s="41"/>
      <c r="BY81" s="41"/>
      <c r="BZ81" s="41"/>
      <c r="CA81" s="41"/>
      <c r="CB81" s="103">
        <f t="shared" si="27"/>
        <v>0</v>
      </c>
      <c r="CC81" s="40">
        <v>0</v>
      </c>
      <c r="CD81" s="41"/>
      <c r="CE81" s="41"/>
      <c r="CF81" s="41"/>
      <c r="CG81" s="103">
        <f t="shared" si="35"/>
        <v>0</v>
      </c>
      <c r="CH81" s="8">
        <v>38172</v>
      </c>
      <c r="CI81" s="9">
        <v>5569</v>
      </c>
      <c r="CJ81" s="41"/>
      <c r="CK81" s="41"/>
      <c r="CL81" s="9">
        <v>0</v>
      </c>
      <c r="CM81" s="41">
        <v>0</v>
      </c>
      <c r="CN81" s="41"/>
      <c r="CO81" s="103">
        <f t="shared" si="30"/>
        <v>43741</v>
      </c>
      <c r="CP81" s="8">
        <v>0</v>
      </c>
      <c r="CQ81" s="41"/>
      <c r="CR81" s="41"/>
      <c r="CS81" s="103">
        <f t="shared" si="28"/>
        <v>0</v>
      </c>
      <c r="CT81" s="43">
        <v>41</v>
      </c>
      <c r="CU81" s="103">
        <f t="shared" si="29"/>
        <v>41</v>
      </c>
      <c r="CV81" s="107">
        <f t="shared" si="31"/>
        <v>154714</v>
      </c>
    </row>
    <row r="82" spans="1:100" s="19" customFormat="1" ht="15.75" x14ac:dyDescent="0.25">
      <c r="A82" s="319"/>
      <c r="B82" s="2" t="s">
        <v>109</v>
      </c>
      <c r="C82" s="40"/>
      <c r="D82" s="41"/>
      <c r="E82" s="43"/>
      <c r="F82" s="41"/>
      <c r="G82" s="42"/>
      <c r="H82" s="103">
        <v>35878</v>
      </c>
      <c r="I82" s="40"/>
      <c r="J82" s="41"/>
      <c r="K82" s="41"/>
      <c r="L82" s="41"/>
      <c r="M82" s="41"/>
      <c r="N82" s="41"/>
      <c r="O82" s="103">
        <v>20343</v>
      </c>
      <c r="P82" s="8"/>
      <c r="Q82" s="41"/>
      <c r="R82" s="41"/>
      <c r="S82" s="41"/>
      <c r="T82" s="103">
        <f t="shared" si="13"/>
        <v>0</v>
      </c>
      <c r="U82" s="40"/>
      <c r="V82" s="9">
        <v>0</v>
      </c>
      <c r="W82" s="103">
        <f t="shared" si="32"/>
        <v>0</v>
      </c>
      <c r="X82" s="40"/>
      <c r="Y82" s="9">
        <v>0</v>
      </c>
      <c r="Z82" s="9">
        <v>0</v>
      </c>
      <c r="AA82" s="9">
        <v>34039</v>
      </c>
      <c r="AB82" s="9">
        <v>14421</v>
      </c>
      <c r="AC82" s="9">
        <v>17804</v>
      </c>
      <c r="AD82" s="41"/>
      <c r="AE82" s="41"/>
      <c r="AF82" s="9">
        <v>22385</v>
      </c>
      <c r="AG82" s="9">
        <v>0</v>
      </c>
      <c r="AH82" s="9">
        <v>11020</v>
      </c>
      <c r="AI82" s="25"/>
      <c r="AJ82" s="103">
        <f t="shared" si="33"/>
        <v>99669</v>
      </c>
      <c r="AK82" s="40"/>
      <c r="AL82" s="103">
        <f t="shared" si="34"/>
        <v>0</v>
      </c>
      <c r="AM82" s="9">
        <v>0</v>
      </c>
      <c r="AN82" s="9">
        <v>0</v>
      </c>
      <c r="AO82" s="41"/>
      <c r="AP82" s="41"/>
      <c r="AQ82" s="41"/>
      <c r="AR82" s="41"/>
      <c r="AS82" s="41"/>
      <c r="AT82" s="41"/>
      <c r="AU82" s="9"/>
      <c r="AV82" s="41"/>
      <c r="AW82" s="103">
        <f t="shared" si="24"/>
        <v>0</v>
      </c>
      <c r="AX82" s="40"/>
      <c r="AY82" s="41"/>
      <c r="AZ82" s="9">
        <v>0</v>
      </c>
      <c r="BA82" s="41"/>
      <c r="BB82" s="41"/>
      <c r="BC82" s="41"/>
      <c r="BD82" s="41"/>
      <c r="BE82" s="103">
        <f t="shared" si="25"/>
        <v>0</v>
      </c>
      <c r="BF82" s="40"/>
      <c r="BG82" s="41"/>
      <c r="BH82" s="41"/>
      <c r="BI82" s="41"/>
      <c r="BJ82" s="41"/>
      <c r="BK82" s="41"/>
      <c r="BL82" s="41"/>
      <c r="BM82" s="41"/>
      <c r="BN82" s="41"/>
      <c r="BO82" s="41"/>
      <c r="BP82" s="9">
        <v>0</v>
      </c>
      <c r="BQ82" s="41"/>
      <c r="BR82" s="9">
        <v>0</v>
      </c>
      <c r="BS82" s="9">
        <v>0</v>
      </c>
      <c r="BT82" s="41"/>
      <c r="BU82" s="103">
        <f t="shared" si="26"/>
        <v>0</v>
      </c>
      <c r="BV82" s="40"/>
      <c r="BW82" s="41"/>
      <c r="BX82" s="41"/>
      <c r="BY82" s="41"/>
      <c r="BZ82" s="41"/>
      <c r="CA82" s="41"/>
      <c r="CB82" s="103">
        <f t="shared" si="27"/>
        <v>0</v>
      </c>
      <c r="CC82" s="40">
        <v>0</v>
      </c>
      <c r="CD82" s="41"/>
      <c r="CE82" s="41"/>
      <c r="CF82" s="41"/>
      <c r="CG82" s="103">
        <f t="shared" si="35"/>
        <v>0</v>
      </c>
      <c r="CH82" s="8">
        <v>30338</v>
      </c>
      <c r="CI82" s="9">
        <v>12033</v>
      </c>
      <c r="CJ82" s="41"/>
      <c r="CK82" s="41"/>
      <c r="CL82" s="9">
        <v>0</v>
      </c>
      <c r="CM82" s="41">
        <v>0</v>
      </c>
      <c r="CN82" s="41"/>
      <c r="CO82" s="103">
        <f t="shared" si="30"/>
        <v>42371</v>
      </c>
      <c r="CP82" s="8">
        <v>0</v>
      </c>
      <c r="CQ82" s="41"/>
      <c r="CR82" s="41"/>
      <c r="CS82" s="103">
        <f t="shared" si="28"/>
        <v>0</v>
      </c>
      <c r="CT82" s="43">
        <v>0</v>
      </c>
      <c r="CU82" s="103">
        <f t="shared" si="29"/>
        <v>0</v>
      </c>
      <c r="CV82" s="107">
        <f t="shared" si="31"/>
        <v>198261</v>
      </c>
    </row>
    <row r="83" spans="1:100" s="19" customFormat="1" ht="15.75" x14ac:dyDescent="0.25">
      <c r="A83" s="319"/>
      <c r="B83" s="2" t="s">
        <v>110</v>
      </c>
      <c r="C83" s="40"/>
      <c r="D83" s="41"/>
      <c r="E83" s="43"/>
      <c r="F83" s="41"/>
      <c r="G83" s="42"/>
      <c r="H83" s="103">
        <v>18743</v>
      </c>
      <c r="I83" s="40"/>
      <c r="J83" s="41"/>
      <c r="K83" s="41"/>
      <c r="L83" s="41"/>
      <c r="M83" s="41"/>
      <c r="N83" s="41"/>
      <c r="O83" s="103">
        <v>15944</v>
      </c>
      <c r="P83" s="8"/>
      <c r="Q83" s="41"/>
      <c r="R83" s="41"/>
      <c r="S83" s="41"/>
      <c r="T83" s="103">
        <f t="shared" si="13"/>
        <v>0</v>
      </c>
      <c r="U83" s="40"/>
      <c r="V83" s="9">
        <v>0</v>
      </c>
      <c r="W83" s="103">
        <f t="shared" si="32"/>
        <v>0</v>
      </c>
      <c r="X83" s="40"/>
      <c r="Y83" s="9">
        <v>0</v>
      </c>
      <c r="Z83" s="9">
        <v>11145</v>
      </c>
      <c r="AA83" s="9">
        <v>19323</v>
      </c>
      <c r="AB83" s="9">
        <v>23028</v>
      </c>
      <c r="AC83" s="9">
        <v>20428</v>
      </c>
      <c r="AD83" s="41"/>
      <c r="AE83" s="41"/>
      <c r="AF83" s="9">
        <v>41530</v>
      </c>
      <c r="AG83" s="9">
        <v>0</v>
      </c>
      <c r="AH83" s="9">
        <v>8204</v>
      </c>
      <c r="AI83" s="25"/>
      <c r="AJ83" s="103">
        <f t="shared" si="33"/>
        <v>123658</v>
      </c>
      <c r="AK83" s="40"/>
      <c r="AL83" s="103">
        <f t="shared" si="34"/>
        <v>0</v>
      </c>
      <c r="AM83" s="9">
        <v>0</v>
      </c>
      <c r="AN83" s="9">
        <v>0</v>
      </c>
      <c r="AO83" s="41"/>
      <c r="AP83" s="41"/>
      <c r="AQ83" s="41"/>
      <c r="AR83" s="41"/>
      <c r="AS83" s="41"/>
      <c r="AT83" s="41"/>
      <c r="AU83" s="9"/>
      <c r="AV83" s="41"/>
      <c r="AW83" s="103">
        <f t="shared" si="24"/>
        <v>0</v>
      </c>
      <c r="AX83" s="40"/>
      <c r="AY83" s="41"/>
      <c r="AZ83" s="9">
        <v>0</v>
      </c>
      <c r="BA83" s="41"/>
      <c r="BB83" s="41"/>
      <c r="BC83" s="41"/>
      <c r="BD83" s="41"/>
      <c r="BE83" s="103">
        <f t="shared" si="25"/>
        <v>0</v>
      </c>
      <c r="BF83" s="40"/>
      <c r="BG83" s="41"/>
      <c r="BH83" s="41"/>
      <c r="BI83" s="41"/>
      <c r="BJ83" s="41"/>
      <c r="BK83" s="41"/>
      <c r="BL83" s="41"/>
      <c r="BM83" s="41"/>
      <c r="BN83" s="41"/>
      <c r="BO83" s="41"/>
      <c r="BP83" s="9">
        <v>0</v>
      </c>
      <c r="BQ83" s="41"/>
      <c r="BR83" s="9">
        <v>0</v>
      </c>
      <c r="BS83" s="9">
        <v>0</v>
      </c>
      <c r="BT83" s="41"/>
      <c r="BU83" s="103">
        <f t="shared" si="26"/>
        <v>0</v>
      </c>
      <c r="BV83" s="40"/>
      <c r="BW83" s="41"/>
      <c r="BX83" s="41"/>
      <c r="BY83" s="41"/>
      <c r="BZ83" s="41"/>
      <c r="CA83" s="41"/>
      <c r="CB83" s="103">
        <f t="shared" si="27"/>
        <v>0</v>
      </c>
      <c r="CC83" s="40">
        <v>0</v>
      </c>
      <c r="CD83" s="41"/>
      <c r="CE83" s="41"/>
      <c r="CF83" s="41"/>
      <c r="CG83" s="103">
        <f t="shared" si="35"/>
        <v>0</v>
      </c>
      <c r="CH83" s="8">
        <v>24907</v>
      </c>
      <c r="CI83" s="9">
        <v>18883</v>
      </c>
      <c r="CJ83" s="41"/>
      <c r="CK83" s="41"/>
      <c r="CL83" s="9">
        <v>0</v>
      </c>
      <c r="CM83" s="41">
        <v>0</v>
      </c>
      <c r="CN83" s="41"/>
      <c r="CO83" s="103">
        <f t="shared" si="30"/>
        <v>43790</v>
      </c>
      <c r="CP83" s="8">
        <v>0</v>
      </c>
      <c r="CQ83" s="41"/>
      <c r="CR83" s="41"/>
      <c r="CS83" s="103">
        <f t="shared" si="28"/>
        <v>0</v>
      </c>
      <c r="CT83" s="43">
        <v>0</v>
      </c>
      <c r="CU83" s="103">
        <f t="shared" si="29"/>
        <v>0</v>
      </c>
      <c r="CV83" s="107">
        <f t="shared" si="31"/>
        <v>202135</v>
      </c>
    </row>
    <row r="84" spans="1:100" s="19" customFormat="1" ht="15.75" x14ac:dyDescent="0.25">
      <c r="A84" s="319"/>
      <c r="B84" s="2" t="s">
        <v>111</v>
      </c>
      <c r="C84" s="40"/>
      <c r="D84" s="41"/>
      <c r="E84" s="43"/>
      <c r="F84" s="41"/>
      <c r="G84" s="42"/>
      <c r="H84" s="103">
        <v>7336</v>
      </c>
      <c r="I84" s="40"/>
      <c r="J84" s="41"/>
      <c r="K84" s="41"/>
      <c r="L84" s="41"/>
      <c r="M84" s="41"/>
      <c r="N84" s="41"/>
      <c r="O84" s="103">
        <v>10714</v>
      </c>
      <c r="P84" s="8"/>
      <c r="Q84" s="41"/>
      <c r="R84" s="41"/>
      <c r="S84" s="41"/>
      <c r="T84" s="103">
        <f t="shared" si="13"/>
        <v>0</v>
      </c>
      <c r="U84" s="40"/>
      <c r="V84" s="9">
        <v>0</v>
      </c>
      <c r="W84" s="103">
        <f t="shared" si="32"/>
        <v>0</v>
      </c>
      <c r="X84" s="40"/>
      <c r="Y84" s="9">
        <v>0</v>
      </c>
      <c r="Z84" s="9">
        <v>1348</v>
      </c>
      <c r="AA84" s="9">
        <v>37800</v>
      </c>
      <c r="AB84" s="9">
        <v>41007</v>
      </c>
      <c r="AC84" s="9">
        <v>22988</v>
      </c>
      <c r="AD84" s="41"/>
      <c r="AE84" s="41"/>
      <c r="AF84" s="9">
        <v>37379</v>
      </c>
      <c r="AG84" s="9">
        <v>0</v>
      </c>
      <c r="AH84" s="9">
        <v>6370</v>
      </c>
      <c r="AI84" s="25"/>
      <c r="AJ84" s="103">
        <f t="shared" si="33"/>
        <v>146892</v>
      </c>
      <c r="AK84" s="40"/>
      <c r="AL84" s="103">
        <f t="shared" si="34"/>
        <v>0</v>
      </c>
      <c r="AM84" s="9">
        <v>0</v>
      </c>
      <c r="AN84" s="9">
        <v>0</v>
      </c>
      <c r="AO84" s="41"/>
      <c r="AP84" s="41"/>
      <c r="AQ84" s="41"/>
      <c r="AR84" s="41"/>
      <c r="AS84" s="41"/>
      <c r="AT84" s="41"/>
      <c r="AU84" s="9"/>
      <c r="AV84" s="41"/>
      <c r="AW84" s="103">
        <f t="shared" si="24"/>
        <v>0</v>
      </c>
      <c r="AX84" s="40"/>
      <c r="AY84" s="41"/>
      <c r="AZ84" s="9">
        <v>0</v>
      </c>
      <c r="BA84" s="41"/>
      <c r="BB84" s="41"/>
      <c r="BC84" s="41"/>
      <c r="BD84" s="41"/>
      <c r="BE84" s="103">
        <f t="shared" si="25"/>
        <v>0</v>
      </c>
      <c r="BF84" s="40"/>
      <c r="BG84" s="41"/>
      <c r="BH84" s="41"/>
      <c r="BI84" s="41"/>
      <c r="BJ84" s="41"/>
      <c r="BK84" s="41"/>
      <c r="BL84" s="41"/>
      <c r="BM84" s="41"/>
      <c r="BN84" s="41"/>
      <c r="BO84" s="41"/>
      <c r="BP84" s="9">
        <v>0</v>
      </c>
      <c r="BQ84" s="41"/>
      <c r="BR84" s="9">
        <v>0</v>
      </c>
      <c r="BS84" s="9">
        <v>0</v>
      </c>
      <c r="BT84" s="41"/>
      <c r="BU84" s="103">
        <f t="shared" si="26"/>
        <v>0</v>
      </c>
      <c r="BV84" s="40"/>
      <c r="BW84" s="41"/>
      <c r="BX84" s="41"/>
      <c r="BY84" s="41"/>
      <c r="BZ84" s="41"/>
      <c r="CA84" s="41"/>
      <c r="CB84" s="103">
        <f t="shared" si="27"/>
        <v>0</v>
      </c>
      <c r="CC84" s="40">
        <v>0</v>
      </c>
      <c r="CD84" s="41"/>
      <c r="CE84" s="41"/>
      <c r="CF84" s="41"/>
      <c r="CG84" s="103">
        <f t="shared" si="35"/>
        <v>0</v>
      </c>
      <c r="CH84" s="8">
        <v>36094</v>
      </c>
      <c r="CI84" s="9">
        <v>0</v>
      </c>
      <c r="CJ84" s="41"/>
      <c r="CK84" s="41"/>
      <c r="CL84" s="9">
        <v>0</v>
      </c>
      <c r="CM84" s="41">
        <v>0</v>
      </c>
      <c r="CN84" s="41"/>
      <c r="CO84" s="103">
        <f t="shared" si="30"/>
        <v>36094</v>
      </c>
      <c r="CP84" s="8">
        <v>0</v>
      </c>
      <c r="CQ84" s="41"/>
      <c r="CR84" s="41"/>
      <c r="CS84" s="103">
        <f t="shared" si="28"/>
        <v>0</v>
      </c>
      <c r="CT84" s="43">
        <v>0</v>
      </c>
      <c r="CU84" s="103">
        <f t="shared" si="29"/>
        <v>0</v>
      </c>
      <c r="CV84" s="107">
        <f t="shared" si="31"/>
        <v>201036</v>
      </c>
    </row>
    <row r="85" spans="1:100" s="19" customFormat="1" ht="16.5" thickBot="1" x14ac:dyDescent="0.3">
      <c r="A85" s="320"/>
      <c r="B85" s="3" t="s">
        <v>112</v>
      </c>
      <c r="C85" s="44"/>
      <c r="D85" s="45"/>
      <c r="E85" s="47"/>
      <c r="F85" s="45"/>
      <c r="G85" s="46"/>
      <c r="H85" s="104">
        <v>10162</v>
      </c>
      <c r="I85" s="44"/>
      <c r="J85" s="45"/>
      <c r="K85" s="45"/>
      <c r="L85" s="45"/>
      <c r="M85" s="45"/>
      <c r="N85" s="45"/>
      <c r="O85" s="104">
        <v>1181</v>
      </c>
      <c r="P85" s="12"/>
      <c r="Q85" s="45"/>
      <c r="R85" s="45"/>
      <c r="S85" s="45"/>
      <c r="T85" s="104">
        <f t="shared" si="13"/>
        <v>0</v>
      </c>
      <c r="U85" s="44"/>
      <c r="V85" s="13">
        <v>0</v>
      </c>
      <c r="W85" s="104">
        <f t="shared" si="32"/>
        <v>0</v>
      </c>
      <c r="X85" s="44"/>
      <c r="Y85" s="13">
        <v>0</v>
      </c>
      <c r="Z85" s="13">
        <v>13758</v>
      </c>
      <c r="AA85" s="13">
        <v>10070</v>
      </c>
      <c r="AB85" s="13">
        <v>56236</v>
      </c>
      <c r="AC85" s="13">
        <v>23950</v>
      </c>
      <c r="AD85" s="45"/>
      <c r="AE85" s="45"/>
      <c r="AF85" s="13">
        <v>8909</v>
      </c>
      <c r="AG85" s="13">
        <v>0</v>
      </c>
      <c r="AH85" s="13">
        <v>50210</v>
      </c>
      <c r="AI85" s="26"/>
      <c r="AJ85" s="104">
        <f t="shared" si="33"/>
        <v>163133</v>
      </c>
      <c r="AK85" s="44"/>
      <c r="AL85" s="104">
        <f t="shared" si="34"/>
        <v>0</v>
      </c>
      <c r="AM85" s="13">
        <v>0</v>
      </c>
      <c r="AN85" s="13">
        <v>0</v>
      </c>
      <c r="AO85" s="45"/>
      <c r="AP85" s="45"/>
      <c r="AQ85" s="45"/>
      <c r="AR85" s="45"/>
      <c r="AS85" s="45"/>
      <c r="AT85" s="45"/>
      <c r="AU85" s="9"/>
      <c r="AV85" s="45"/>
      <c r="AW85" s="104">
        <f t="shared" si="24"/>
        <v>0</v>
      </c>
      <c r="AX85" s="44"/>
      <c r="AY85" s="45"/>
      <c r="AZ85" s="13">
        <v>0</v>
      </c>
      <c r="BA85" s="45"/>
      <c r="BB85" s="45"/>
      <c r="BC85" s="45"/>
      <c r="BD85" s="45"/>
      <c r="BE85" s="104">
        <f t="shared" si="25"/>
        <v>0</v>
      </c>
      <c r="BF85" s="44"/>
      <c r="BG85" s="45"/>
      <c r="BH85" s="45"/>
      <c r="BI85" s="45"/>
      <c r="BJ85" s="45"/>
      <c r="BK85" s="45"/>
      <c r="BL85" s="45"/>
      <c r="BM85" s="45"/>
      <c r="BN85" s="45"/>
      <c r="BO85" s="45"/>
      <c r="BP85" s="13">
        <v>0</v>
      </c>
      <c r="BQ85" s="45"/>
      <c r="BR85" s="13">
        <v>0</v>
      </c>
      <c r="BS85" s="13">
        <v>0</v>
      </c>
      <c r="BT85" s="45"/>
      <c r="BU85" s="104">
        <f t="shared" si="26"/>
        <v>0</v>
      </c>
      <c r="BV85" s="44"/>
      <c r="BW85" s="45"/>
      <c r="BX85" s="45"/>
      <c r="BY85" s="45"/>
      <c r="BZ85" s="45"/>
      <c r="CA85" s="45"/>
      <c r="CB85" s="104">
        <f t="shared" si="27"/>
        <v>0</v>
      </c>
      <c r="CC85" s="44">
        <v>0</v>
      </c>
      <c r="CD85" s="45"/>
      <c r="CE85" s="45"/>
      <c r="CF85" s="45"/>
      <c r="CG85" s="104">
        <f t="shared" si="35"/>
        <v>0</v>
      </c>
      <c r="CH85" s="12">
        <v>13254</v>
      </c>
      <c r="CI85" s="13">
        <v>4485</v>
      </c>
      <c r="CJ85" s="45"/>
      <c r="CK85" s="45"/>
      <c r="CL85" s="13">
        <v>0</v>
      </c>
      <c r="CM85" s="45">
        <v>0</v>
      </c>
      <c r="CN85" s="45"/>
      <c r="CO85" s="104">
        <f t="shared" si="30"/>
        <v>17739</v>
      </c>
      <c r="CP85" s="12">
        <v>0</v>
      </c>
      <c r="CQ85" s="45"/>
      <c r="CR85" s="45"/>
      <c r="CS85" s="104">
        <f t="shared" si="28"/>
        <v>0</v>
      </c>
      <c r="CT85" s="47">
        <v>0</v>
      </c>
      <c r="CU85" s="104">
        <f t="shared" si="29"/>
        <v>0</v>
      </c>
      <c r="CV85" s="108">
        <f t="shared" si="31"/>
        <v>192215</v>
      </c>
    </row>
    <row r="86" spans="1:100" s="19" customFormat="1" ht="15.75" customHeight="1" x14ac:dyDescent="0.25">
      <c r="A86" s="318" t="s">
        <v>119</v>
      </c>
      <c r="B86" s="1" t="s">
        <v>101</v>
      </c>
      <c r="C86" s="49"/>
      <c r="D86" s="48"/>
      <c r="E86" s="48"/>
      <c r="F86" s="48"/>
      <c r="G86" s="48"/>
      <c r="H86" s="105">
        <v>4474</v>
      </c>
      <c r="I86" s="37"/>
      <c r="J86" s="38"/>
      <c r="K86" s="38"/>
      <c r="L86" s="38"/>
      <c r="M86" s="38"/>
      <c r="N86" s="38"/>
      <c r="O86" s="105">
        <v>5774</v>
      </c>
      <c r="P86" s="5"/>
      <c r="Q86" s="38"/>
      <c r="R86" s="38"/>
      <c r="S86" s="38"/>
      <c r="T86" s="105">
        <f>SUM(P86:S86)</f>
        <v>0</v>
      </c>
      <c r="U86" s="37"/>
      <c r="V86" s="6"/>
      <c r="W86" s="105">
        <f>SUM(U86:V86)</f>
        <v>0</v>
      </c>
      <c r="X86" s="37"/>
      <c r="Y86" s="6"/>
      <c r="Z86" s="6"/>
      <c r="AA86" s="6"/>
      <c r="AB86" s="6"/>
      <c r="AC86" s="6"/>
      <c r="AD86" s="38"/>
      <c r="AE86" s="38"/>
      <c r="AF86" s="6"/>
      <c r="AG86" s="6"/>
      <c r="AH86" s="6"/>
      <c r="AI86" s="24"/>
      <c r="AJ86" s="105">
        <f>126518+17287</f>
        <v>143805</v>
      </c>
      <c r="AK86" s="37"/>
      <c r="AL86" s="105">
        <f>+AK86</f>
        <v>0</v>
      </c>
      <c r="AM86" s="6"/>
      <c r="AN86" s="6"/>
      <c r="AO86" s="38"/>
      <c r="AP86" s="38"/>
      <c r="AQ86" s="38"/>
      <c r="AR86" s="38"/>
      <c r="AS86" s="38"/>
      <c r="AT86" s="38"/>
      <c r="AU86" s="38"/>
      <c r="AV86" s="38"/>
      <c r="AW86" s="105">
        <f>SUM(AM86:AV86)</f>
        <v>0</v>
      </c>
      <c r="AX86" s="37"/>
      <c r="AY86" s="38"/>
      <c r="AZ86" s="6"/>
      <c r="BA86" s="38"/>
      <c r="BB86" s="38"/>
      <c r="BC86" s="38"/>
      <c r="BD86" s="38"/>
      <c r="BE86" s="105">
        <f>SUM(AX86:BD86)</f>
        <v>0</v>
      </c>
      <c r="BF86" s="37"/>
      <c r="BG86" s="38"/>
      <c r="BH86" s="38"/>
      <c r="BI86" s="38"/>
      <c r="BJ86" s="38"/>
      <c r="BK86" s="38"/>
      <c r="BL86" s="38"/>
      <c r="BM86" s="38"/>
      <c r="BN86" s="38"/>
      <c r="BO86" s="38"/>
      <c r="BP86" s="6"/>
      <c r="BQ86" s="38"/>
      <c r="BR86" s="6"/>
      <c r="BS86" s="6"/>
      <c r="BT86" s="38"/>
      <c r="BU86" s="105">
        <f>SUM(BF86:BT86)</f>
        <v>0</v>
      </c>
      <c r="BV86" s="37"/>
      <c r="BW86" s="38"/>
      <c r="BX86" s="38"/>
      <c r="BY86" s="38"/>
      <c r="BZ86" s="38"/>
      <c r="CA86" s="38"/>
      <c r="CB86" s="105">
        <f>SUM(BV86:CA86)</f>
        <v>0</v>
      </c>
      <c r="CC86" s="37"/>
      <c r="CD86" s="38"/>
      <c r="CE86" s="38"/>
      <c r="CF86" s="38"/>
      <c r="CG86" s="105">
        <f>SUM(CC86:CF86)</f>
        <v>0</v>
      </c>
      <c r="CH86" s="5"/>
      <c r="CI86" s="6"/>
      <c r="CJ86" s="38"/>
      <c r="CK86" s="38"/>
      <c r="CL86" s="6"/>
      <c r="CM86" s="38"/>
      <c r="CN86" s="38"/>
      <c r="CO86" s="105">
        <v>37545</v>
      </c>
      <c r="CP86" s="5"/>
      <c r="CQ86" s="38"/>
      <c r="CR86" s="38"/>
      <c r="CS86" s="105">
        <f>SUM(CP86:CR86)</f>
        <v>0</v>
      </c>
      <c r="CT86" s="39">
        <v>0</v>
      </c>
      <c r="CU86" s="105">
        <f>+CT86</f>
        <v>0</v>
      </c>
      <c r="CV86" s="109">
        <f t="shared" si="31"/>
        <v>191598</v>
      </c>
    </row>
    <row r="87" spans="1:100" s="19" customFormat="1" ht="15.75" x14ac:dyDescent="0.25">
      <c r="A87" s="319"/>
      <c r="B87" s="2" t="s">
        <v>102</v>
      </c>
      <c r="C87" s="50"/>
      <c r="D87" s="42"/>
      <c r="E87" s="42"/>
      <c r="F87" s="42"/>
      <c r="G87" s="42"/>
      <c r="H87" s="103">
        <v>5869</v>
      </c>
      <c r="I87" s="40"/>
      <c r="J87" s="41"/>
      <c r="K87" s="41"/>
      <c r="L87" s="41"/>
      <c r="M87" s="41"/>
      <c r="N87" s="41"/>
      <c r="O87" s="103">
        <v>10553</v>
      </c>
      <c r="P87" s="8"/>
      <c r="Q87" s="41"/>
      <c r="R87" s="41"/>
      <c r="S87" s="41"/>
      <c r="T87" s="103">
        <f t="shared" si="13"/>
        <v>0</v>
      </c>
      <c r="U87" s="40"/>
      <c r="V87" s="9"/>
      <c r="W87" s="103">
        <f t="shared" si="32"/>
        <v>0</v>
      </c>
      <c r="X87" s="40"/>
      <c r="Y87" s="9"/>
      <c r="Z87" s="9"/>
      <c r="AA87" s="9"/>
      <c r="AB87" s="9"/>
      <c r="AC87" s="9"/>
      <c r="AD87" s="41"/>
      <c r="AE87" s="41"/>
      <c r="AF87" s="9"/>
      <c r="AG87" s="9"/>
      <c r="AH87" s="9"/>
      <c r="AI87" s="25"/>
      <c r="AJ87" s="103">
        <v>107587</v>
      </c>
      <c r="AK87" s="40"/>
      <c r="AL87" s="103">
        <f t="shared" ref="AL87:AL150" si="36">+AK87</f>
        <v>0</v>
      </c>
      <c r="AM87" s="9"/>
      <c r="AN87" s="9"/>
      <c r="AO87" s="41"/>
      <c r="AP87" s="41"/>
      <c r="AQ87" s="41"/>
      <c r="AR87" s="41"/>
      <c r="AS87" s="41"/>
      <c r="AT87" s="41"/>
      <c r="AU87" s="41"/>
      <c r="AV87" s="41"/>
      <c r="AW87" s="103">
        <f t="shared" ref="AW87:AW97" si="37">SUM(AM87:AV87)</f>
        <v>0</v>
      </c>
      <c r="AX87" s="40"/>
      <c r="AY87" s="41"/>
      <c r="AZ87" s="9"/>
      <c r="BA87" s="41"/>
      <c r="BB87" s="41"/>
      <c r="BC87" s="41"/>
      <c r="BD87" s="41"/>
      <c r="BE87" s="103">
        <f t="shared" ref="BE87:BE97" si="38">SUM(AX87:BD87)</f>
        <v>0</v>
      </c>
      <c r="BF87" s="40"/>
      <c r="BG87" s="41"/>
      <c r="BH87" s="41"/>
      <c r="BI87" s="41"/>
      <c r="BJ87" s="41"/>
      <c r="BK87" s="41"/>
      <c r="BL87" s="41"/>
      <c r="BM87" s="41"/>
      <c r="BN87" s="41"/>
      <c r="BO87" s="41"/>
      <c r="BP87" s="9"/>
      <c r="BQ87" s="41"/>
      <c r="BR87" s="9"/>
      <c r="BS87" s="9"/>
      <c r="BT87" s="41"/>
      <c r="BU87" s="103">
        <f t="shared" ref="BU87:BU97" si="39">SUM(BF87:BT87)</f>
        <v>0</v>
      </c>
      <c r="BV87" s="40"/>
      <c r="BW87" s="41"/>
      <c r="BX87" s="41"/>
      <c r="BY87" s="41"/>
      <c r="BZ87" s="41"/>
      <c r="CA87" s="41"/>
      <c r="CB87" s="103">
        <f t="shared" ref="CB87:CB97" si="40">SUM(BV87:CA87)</f>
        <v>0</v>
      </c>
      <c r="CC87" s="40"/>
      <c r="CD87" s="41"/>
      <c r="CE87" s="41"/>
      <c r="CF87" s="41"/>
      <c r="CG87" s="103">
        <f t="shared" si="35"/>
        <v>0</v>
      </c>
      <c r="CH87" s="8"/>
      <c r="CI87" s="9"/>
      <c r="CJ87" s="41"/>
      <c r="CK87" s="41"/>
      <c r="CL87" s="9"/>
      <c r="CM87" s="41"/>
      <c r="CN87" s="41"/>
      <c r="CO87" s="103">
        <v>36555</v>
      </c>
      <c r="CP87" s="8"/>
      <c r="CQ87" s="41"/>
      <c r="CR87" s="41"/>
      <c r="CS87" s="103">
        <f t="shared" si="28"/>
        <v>0</v>
      </c>
      <c r="CT87" s="43">
        <v>0</v>
      </c>
      <c r="CU87" s="103">
        <f t="shared" si="29"/>
        <v>0</v>
      </c>
      <c r="CV87" s="107">
        <f t="shared" si="31"/>
        <v>160564</v>
      </c>
    </row>
    <row r="88" spans="1:100" s="19" customFormat="1" ht="15.75" x14ac:dyDescent="0.25">
      <c r="A88" s="319"/>
      <c r="B88" s="2" t="s">
        <v>103</v>
      </c>
      <c r="C88" s="50"/>
      <c r="D88" s="42"/>
      <c r="E88" s="42"/>
      <c r="F88" s="42"/>
      <c r="G88" s="42"/>
      <c r="H88" s="103">
        <v>3502</v>
      </c>
      <c r="I88" s="40"/>
      <c r="J88" s="41"/>
      <c r="K88" s="41"/>
      <c r="L88" s="41"/>
      <c r="M88" s="41"/>
      <c r="N88" s="41"/>
      <c r="O88" s="103">
        <v>28495</v>
      </c>
      <c r="P88" s="8"/>
      <c r="Q88" s="41"/>
      <c r="R88" s="41"/>
      <c r="S88" s="41"/>
      <c r="T88" s="103">
        <f t="shared" si="13"/>
        <v>0</v>
      </c>
      <c r="U88" s="40"/>
      <c r="V88" s="9"/>
      <c r="W88" s="103">
        <f t="shared" si="32"/>
        <v>0</v>
      </c>
      <c r="X88" s="40"/>
      <c r="Y88" s="9"/>
      <c r="Z88" s="9"/>
      <c r="AA88" s="9"/>
      <c r="AB88" s="9"/>
      <c r="AC88" s="9"/>
      <c r="AD88" s="41"/>
      <c r="AE88" s="41"/>
      <c r="AF88" s="9"/>
      <c r="AG88" s="9"/>
      <c r="AH88" s="9"/>
      <c r="AI88" s="25"/>
      <c r="AJ88" s="103">
        <v>164561</v>
      </c>
      <c r="AK88" s="40"/>
      <c r="AL88" s="103">
        <f t="shared" si="36"/>
        <v>0</v>
      </c>
      <c r="AM88" s="9"/>
      <c r="AN88" s="9"/>
      <c r="AO88" s="41"/>
      <c r="AP88" s="41"/>
      <c r="AQ88" s="41"/>
      <c r="AR88" s="41"/>
      <c r="AS88" s="41"/>
      <c r="AT88" s="41"/>
      <c r="AU88" s="41"/>
      <c r="AV88" s="41"/>
      <c r="AW88" s="103">
        <f t="shared" si="37"/>
        <v>0</v>
      </c>
      <c r="AX88" s="40"/>
      <c r="AY88" s="41"/>
      <c r="AZ88" s="9"/>
      <c r="BA88" s="41"/>
      <c r="BB88" s="41"/>
      <c r="BC88" s="41"/>
      <c r="BD88" s="41"/>
      <c r="BE88" s="103">
        <f t="shared" si="38"/>
        <v>0</v>
      </c>
      <c r="BF88" s="40"/>
      <c r="BG88" s="41"/>
      <c r="BH88" s="41"/>
      <c r="BI88" s="41"/>
      <c r="BJ88" s="41"/>
      <c r="BK88" s="41"/>
      <c r="BL88" s="41"/>
      <c r="BM88" s="41"/>
      <c r="BN88" s="41"/>
      <c r="BO88" s="41"/>
      <c r="BP88" s="9"/>
      <c r="BQ88" s="41"/>
      <c r="BR88" s="9"/>
      <c r="BS88" s="9"/>
      <c r="BT88" s="41"/>
      <c r="BU88" s="103">
        <f t="shared" si="39"/>
        <v>0</v>
      </c>
      <c r="BV88" s="40"/>
      <c r="BW88" s="41"/>
      <c r="BX88" s="41"/>
      <c r="BY88" s="41"/>
      <c r="BZ88" s="41"/>
      <c r="CA88" s="41"/>
      <c r="CB88" s="103">
        <f t="shared" si="40"/>
        <v>0</v>
      </c>
      <c r="CC88" s="40"/>
      <c r="CD88" s="41"/>
      <c r="CE88" s="41"/>
      <c r="CF88" s="41"/>
      <c r="CG88" s="103">
        <f t="shared" si="35"/>
        <v>0</v>
      </c>
      <c r="CH88" s="8"/>
      <c r="CI88" s="9"/>
      <c r="CJ88" s="41"/>
      <c r="CK88" s="41"/>
      <c r="CL88" s="9"/>
      <c r="CM88" s="41"/>
      <c r="CN88" s="41"/>
      <c r="CO88" s="103">
        <v>35169</v>
      </c>
      <c r="CP88" s="8"/>
      <c r="CQ88" s="41"/>
      <c r="CR88" s="41"/>
      <c r="CS88" s="103">
        <f t="shared" si="28"/>
        <v>0</v>
      </c>
      <c r="CT88" s="43">
        <v>0</v>
      </c>
      <c r="CU88" s="103">
        <f t="shared" si="29"/>
        <v>0</v>
      </c>
      <c r="CV88" s="107">
        <f t="shared" si="31"/>
        <v>231727</v>
      </c>
    </row>
    <row r="89" spans="1:100" s="19" customFormat="1" ht="15.75" x14ac:dyDescent="0.25">
      <c r="A89" s="319"/>
      <c r="B89" s="2" t="s">
        <v>104</v>
      </c>
      <c r="C89" s="50"/>
      <c r="D89" s="42"/>
      <c r="E89" s="42"/>
      <c r="F89" s="42"/>
      <c r="G89" s="42"/>
      <c r="H89" s="103">
        <v>1826</v>
      </c>
      <c r="I89" s="40"/>
      <c r="J89" s="41"/>
      <c r="K89" s="41"/>
      <c r="L89" s="41"/>
      <c r="M89" s="41"/>
      <c r="N89" s="41"/>
      <c r="O89" s="103">
        <v>20451</v>
      </c>
      <c r="P89" s="8"/>
      <c r="Q89" s="41"/>
      <c r="R89" s="41"/>
      <c r="S89" s="41"/>
      <c r="T89" s="103">
        <f t="shared" si="13"/>
        <v>0</v>
      </c>
      <c r="U89" s="40"/>
      <c r="V89" s="9"/>
      <c r="W89" s="103">
        <f t="shared" si="32"/>
        <v>0</v>
      </c>
      <c r="X89" s="40"/>
      <c r="Y89" s="9"/>
      <c r="Z89" s="9"/>
      <c r="AA89" s="9"/>
      <c r="AB89" s="9"/>
      <c r="AC89" s="9"/>
      <c r="AD89" s="41"/>
      <c r="AE89" s="41"/>
      <c r="AF89" s="9"/>
      <c r="AG89" s="9"/>
      <c r="AH89" s="9"/>
      <c r="AI89" s="25"/>
      <c r="AJ89" s="103">
        <v>212882</v>
      </c>
      <c r="AK89" s="40"/>
      <c r="AL89" s="103">
        <f t="shared" si="36"/>
        <v>0</v>
      </c>
      <c r="AM89" s="9"/>
      <c r="AN89" s="9"/>
      <c r="AO89" s="41"/>
      <c r="AP89" s="41"/>
      <c r="AQ89" s="41"/>
      <c r="AR89" s="41"/>
      <c r="AS89" s="41"/>
      <c r="AT89" s="41"/>
      <c r="AU89" s="41"/>
      <c r="AV89" s="41"/>
      <c r="AW89" s="103">
        <f t="shared" si="37"/>
        <v>0</v>
      </c>
      <c r="AX89" s="40"/>
      <c r="AY89" s="41"/>
      <c r="AZ89" s="9"/>
      <c r="BA89" s="41"/>
      <c r="BB89" s="41"/>
      <c r="BC89" s="41"/>
      <c r="BD89" s="41"/>
      <c r="BE89" s="103">
        <f t="shared" si="38"/>
        <v>0</v>
      </c>
      <c r="BF89" s="40"/>
      <c r="BG89" s="41"/>
      <c r="BH89" s="41"/>
      <c r="BI89" s="41"/>
      <c r="BJ89" s="41"/>
      <c r="BK89" s="41"/>
      <c r="BL89" s="41"/>
      <c r="BM89" s="41"/>
      <c r="BN89" s="41"/>
      <c r="BO89" s="41"/>
      <c r="BP89" s="9"/>
      <c r="BQ89" s="41"/>
      <c r="BR89" s="9"/>
      <c r="BS89" s="9"/>
      <c r="BT89" s="41"/>
      <c r="BU89" s="103">
        <f t="shared" si="39"/>
        <v>0</v>
      </c>
      <c r="BV89" s="40"/>
      <c r="BW89" s="41"/>
      <c r="BX89" s="41"/>
      <c r="BY89" s="41"/>
      <c r="BZ89" s="41"/>
      <c r="CA89" s="41"/>
      <c r="CB89" s="103">
        <f t="shared" si="40"/>
        <v>0</v>
      </c>
      <c r="CC89" s="40"/>
      <c r="CD89" s="41"/>
      <c r="CE89" s="41"/>
      <c r="CF89" s="41"/>
      <c r="CG89" s="103">
        <f t="shared" si="35"/>
        <v>0</v>
      </c>
      <c r="CH89" s="8"/>
      <c r="CI89" s="9"/>
      <c r="CJ89" s="41"/>
      <c r="CK89" s="41"/>
      <c r="CL89" s="9"/>
      <c r="CM89" s="41"/>
      <c r="CN89" s="41"/>
      <c r="CO89" s="103">
        <v>28834</v>
      </c>
      <c r="CP89" s="8"/>
      <c r="CQ89" s="41"/>
      <c r="CR89" s="41"/>
      <c r="CS89" s="103">
        <f t="shared" si="28"/>
        <v>0</v>
      </c>
      <c r="CT89" s="43">
        <v>0</v>
      </c>
      <c r="CU89" s="103">
        <f t="shared" si="29"/>
        <v>0</v>
      </c>
      <c r="CV89" s="107">
        <f t="shared" si="31"/>
        <v>263993</v>
      </c>
    </row>
    <row r="90" spans="1:100" s="19" customFormat="1" ht="15.75" x14ac:dyDescent="0.25">
      <c r="A90" s="319"/>
      <c r="B90" s="2" t="s">
        <v>105</v>
      </c>
      <c r="C90" s="50"/>
      <c r="D90" s="42"/>
      <c r="E90" s="42"/>
      <c r="F90" s="42"/>
      <c r="G90" s="42"/>
      <c r="H90" s="103">
        <v>15663</v>
      </c>
      <c r="I90" s="40"/>
      <c r="J90" s="41"/>
      <c r="K90" s="41"/>
      <c r="L90" s="41"/>
      <c r="M90" s="41"/>
      <c r="N90" s="41"/>
      <c r="O90" s="103">
        <v>18976</v>
      </c>
      <c r="P90" s="8"/>
      <c r="Q90" s="41"/>
      <c r="R90" s="41"/>
      <c r="S90" s="41"/>
      <c r="T90" s="103">
        <f t="shared" si="13"/>
        <v>0</v>
      </c>
      <c r="U90" s="40"/>
      <c r="V90" s="9"/>
      <c r="W90" s="103">
        <f t="shared" si="32"/>
        <v>0</v>
      </c>
      <c r="X90" s="40"/>
      <c r="Y90" s="9"/>
      <c r="Z90" s="9"/>
      <c r="AA90" s="9"/>
      <c r="AB90" s="9"/>
      <c r="AC90" s="9"/>
      <c r="AD90" s="41"/>
      <c r="AE90" s="41"/>
      <c r="AF90" s="9"/>
      <c r="AG90" s="9"/>
      <c r="AH90" s="9"/>
      <c r="AI90" s="25"/>
      <c r="AJ90" s="103">
        <v>209536</v>
      </c>
      <c r="AK90" s="40"/>
      <c r="AL90" s="103">
        <f t="shared" si="36"/>
        <v>0</v>
      </c>
      <c r="AM90" s="9"/>
      <c r="AN90" s="9"/>
      <c r="AO90" s="41"/>
      <c r="AP90" s="41"/>
      <c r="AQ90" s="41"/>
      <c r="AR90" s="41"/>
      <c r="AS90" s="41"/>
      <c r="AT90" s="41"/>
      <c r="AU90" s="41"/>
      <c r="AV90" s="41"/>
      <c r="AW90" s="103">
        <f t="shared" si="37"/>
        <v>0</v>
      </c>
      <c r="AX90" s="40"/>
      <c r="AY90" s="41"/>
      <c r="AZ90" s="9"/>
      <c r="BA90" s="41"/>
      <c r="BB90" s="41"/>
      <c r="BC90" s="41"/>
      <c r="BD90" s="41"/>
      <c r="BE90" s="103">
        <f t="shared" si="38"/>
        <v>0</v>
      </c>
      <c r="BF90" s="40"/>
      <c r="BG90" s="41"/>
      <c r="BH90" s="41"/>
      <c r="BI90" s="41"/>
      <c r="BJ90" s="41"/>
      <c r="BK90" s="41"/>
      <c r="BL90" s="41"/>
      <c r="BM90" s="41"/>
      <c r="BN90" s="41"/>
      <c r="BO90" s="41"/>
      <c r="BP90" s="9"/>
      <c r="BQ90" s="41"/>
      <c r="BR90" s="9"/>
      <c r="BS90" s="9"/>
      <c r="BT90" s="41"/>
      <c r="BU90" s="103">
        <f t="shared" si="39"/>
        <v>0</v>
      </c>
      <c r="BV90" s="40"/>
      <c r="BW90" s="41"/>
      <c r="BX90" s="41"/>
      <c r="BY90" s="41"/>
      <c r="BZ90" s="41"/>
      <c r="CA90" s="41"/>
      <c r="CB90" s="103">
        <f t="shared" si="40"/>
        <v>0</v>
      </c>
      <c r="CC90" s="40"/>
      <c r="CD90" s="41"/>
      <c r="CE90" s="41"/>
      <c r="CF90" s="41"/>
      <c r="CG90" s="103">
        <f t="shared" si="35"/>
        <v>0</v>
      </c>
      <c r="CH90" s="8"/>
      <c r="CI90" s="9"/>
      <c r="CJ90" s="41"/>
      <c r="CK90" s="41"/>
      <c r="CL90" s="9"/>
      <c r="CM90" s="41"/>
      <c r="CN90" s="41"/>
      <c r="CO90" s="103">
        <v>66107</v>
      </c>
      <c r="CP90" s="8"/>
      <c r="CQ90" s="41"/>
      <c r="CR90" s="41"/>
      <c r="CS90" s="103">
        <f t="shared" si="28"/>
        <v>0</v>
      </c>
      <c r="CT90" s="43">
        <v>0</v>
      </c>
      <c r="CU90" s="103">
        <f t="shared" si="29"/>
        <v>0</v>
      </c>
      <c r="CV90" s="107">
        <f t="shared" si="31"/>
        <v>310282</v>
      </c>
    </row>
    <row r="91" spans="1:100" s="19" customFormat="1" ht="15.75" x14ac:dyDescent="0.25">
      <c r="A91" s="319"/>
      <c r="B91" s="2" t="s">
        <v>106</v>
      </c>
      <c r="C91" s="50"/>
      <c r="D91" s="42"/>
      <c r="E91" s="42"/>
      <c r="F91" s="42"/>
      <c r="G91" s="42"/>
      <c r="H91" s="103">
        <v>19448</v>
      </c>
      <c r="I91" s="40"/>
      <c r="J91" s="41"/>
      <c r="K91" s="41"/>
      <c r="L91" s="41"/>
      <c r="M91" s="41"/>
      <c r="N91" s="41"/>
      <c r="O91" s="103">
        <v>23079</v>
      </c>
      <c r="P91" s="8"/>
      <c r="Q91" s="41"/>
      <c r="R91" s="41"/>
      <c r="S91" s="41"/>
      <c r="T91" s="103">
        <f t="shared" ref="T91:T97" si="41">SUM(P91:S91)</f>
        <v>0</v>
      </c>
      <c r="U91" s="40"/>
      <c r="V91" s="9"/>
      <c r="W91" s="103">
        <f t="shared" si="32"/>
        <v>0</v>
      </c>
      <c r="X91" s="40"/>
      <c r="Y91" s="9"/>
      <c r="Z91" s="9"/>
      <c r="AA91" s="9"/>
      <c r="AB91" s="9"/>
      <c r="AC91" s="9"/>
      <c r="AD91" s="41"/>
      <c r="AE91" s="41"/>
      <c r="AF91" s="9"/>
      <c r="AG91" s="9"/>
      <c r="AH91" s="9"/>
      <c r="AI91" s="25"/>
      <c r="AJ91" s="103">
        <v>190564</v>
      </c>
      <c r="AK91" s="40"/>
      <c r="AL91" s="103">
        <f t="shared" si="36"/>
        <v>0</v>
      </c>
      <c r="AM91" s="9"/>
      <c r="AN91" s="9"/>
      <c r="AO91" s="41"/>
      <c r="AP91" s="41"/>
      <c r="AQ91" s="41"/>
      <c r="AR91" s="41"/>
      <c r="AS91" s="41"/>
      <c r="AT91" s="41"/>
      <c r="AU91" s="41"/>
      <c r="AV91" s="41"/>
      <c r="AW91" s="103">
        <f t="shared" si="37"/>
        <v>0</v>
      </c>
      <c r="AX91" s="40"/>
      <c r="AY91" s="41"/>
      <c r="AZ91" s="9"/>
      <c r="BA91" s="41"/>
      <c r="BB91" s="41"/>
      <c r="BC91" s="41"/>
      <c r="BD91" s="41"/>
      <c r="BE91" s="103">
        <f t="shared" si="38"/>
        <v>0</v>
      </c>
      <c r="BF91" s="40"/>
      <c r="BG91" s="41"/>
      <c r="BH91" s="41"/>
      <c r="BI91" s="41"/>
      <c r="BJ91" s="41"/>
      <c r="BK91" s="41"/>
      <c r="BL91" s="41"/>
      <c r="BM91" s="41"/>
      <c r="BN91" s="41"/>
      <c r="BO91" s="41"/>
      <c r="BP91" s="9"/>
      <c r="BQ91" s="41"/>
      <c r="BR91" s="9"/>
      <c r="BS91" s="9"/>
      <c r="BT91" s="41"/>
      <c r="BU91" s="103">
        <f t="shared" si="39"/>
        <v>0</v>
      </c>
      <c r="BV91" s="40"/>
      <c r="BW91" s="41"/>
      <c r="BX91" s="41"/>
      <c r="BY91" s="41"/>
      <c r="BZ91" s="41"/>
      <c r="CA91" s="41"/>
      <c r="CB91" s="103">
        <f t="shared" si="40"/>
        <v>0</v>
      </c>
      <c r="CC91" s="40"/>
      <c r="CD91" s="41"/>
      <c r="CE91" s="41"/>
      <c r="CF91" s="41"/>
      <c r="CG91" s="103">
        <f t="shared" si="35"/>
        <v>0</v>
      </c>
      <c r="CH91" s="8"/>
      <c r="CI91" s="9"/>
      <c r="CJ91" s="41"/>
      <c r="CK91" s="41"/>
      <c r="CL91" s="9"/>
      <c r="CM91" s="41"/>
      <c r="CN91" s="41"/>
      <c r="CO91" s="103">
        <v>62405</v>
      </c>
      <c r="CP91" s="8"/>
      <c r="CQ91" s="41"/>
      <c r="CR91" s="41"/>
      <c r="CS91" s="103">
        <f t="shared" si="28"/>
        <v>0</v>
      </c>
      <c r="CT91" s="43">
        <v>0</v>
      </c>
      <c r="CU91" s="103">
        <f t="shared" si="29"/>
        <v>0</v>
      </c>
      <c r="CV91" s="107">
        <f t="shared" si="31"/>
        <v>295496</v>
      </c>
    </row>
    <row r="92" spans="1:100" s="19" customFormat="1" ht="15.75" x14ac:dyDescent="0.25">
      <c r="A92" s="319"/>
      <c r="B92" s="2" t="s">
        <v>107</v>
      </c>
      <c r="C92" s="50"/>
      <c r="D92" s="42"/>
      <c r="E92" s="42"/>
      <c r="F92" s="42"/>
      <c r="G92" s="42"/>
      <c r="H92" s="103">
        <v>8035</v>
      </c>
      <c r="I92" s="40"/>
      <c r="J92" s="41"/>
      <c r="K92" s="41"/>
      <c r="L92" s="41"/>
      <c r="M92" s="41"/>
      <c r="N92" s="41"/>
      <c r="O92" s="103">
        <v>18315</v>
      </c>
      <c r="P92" s="8"/>
      <c r="Q92" s="41"/>
      <c r="R92" s="41"/>
      <c r="S92" s="41"/>
      <c r="T92" s="103">
        <f t="shared" si="41"/>
        <v>0</v>
      </c>
      <c r="U92" s="40"/>
      <c r="V92" s="9"/>
      <c r="W92" s="103">
        <f t="shared" si="32"/>
        <v>0</v>
      </c>
      <c r="X92" s="40"/>
      <c r="Y92" s="9"/>
      <c r="Z92" s="9"/>
      <c r="AA92" s="9"/>
      <c r="AB92" s="9"/>
      <c r="AC92" s="9"/>
      <c r="AD92" s="41"/>
      <c r="AE92" s="41"/>
      <c r="AF92" s="9"/>
      <c r="AG92" s="9"/>
      <c r="AH92" s="9"/>
      <c r="AI92" s="25"/>
      <c r="AJ92" s="103">
        <v>168190</v>
      </c>
      <c r="AK92" s="40"/>
      <c r="AL92" s="103">
        <f t="shared" si="36"/>
        <v>0</v>
      </c>
      <c r="AM92" s="9"/>
      <c r="AN92" s="9"/>
      <c r="AO92" s="41"/>
      <c r="AP92" s="41"/>
      <c r="AQ92" s="41"/>
      <c r="AR92" s="41"/>
      <c r="AS92" s="41"/>
      <c r="AT92" s="41"/>
      <c r="AU92" s="41"/>
      <c r="AV92" s="41"/>
      <c r="AW92" s="103">
        <f t="shared" si="37"/>
        <v>0</v>
      </c>
      <c r="AX92" s="40"/>
      <c r="AY92" s="41"/>
      <c r="AZ92" s="9"/>
      <c r="BA92" s="41"/>
      <c r="BB92" s="41"/>
      <c r="BC92" s="41"/>
      <c r="BD92" s="41"/>
      <c r="BE92" s="103">
        <f t="shared" si="38"/>
        <v>0</v>
      </c>
      <c r="BF92" s="40"/>
      <c r="BG92" s="41"/>
      <c r="BH92" s="41"/>
      <c r="BI92" s="41"/>
      <c r="BJ92" s="41"/>
      <c r="BK92" s="41"/>
      <c r="BL92" s="41"/>
      <c r="BM92" s="41"/>
      <c r="BN92" s="41"/>
      <c r="BO92" s="41"/>
      <c r="BP92" s="9"/>
      <c r="BQ92" s="41"/>
      <c r="BR92" s="9"/>
      <c r="BS92" s="9"/>
      <c r="BT92" s="41"/>
      <c r="BU92" s="103">
        <f t="shared" si="39"/>
        <v>0</v>
      </c>
      <c r="BV92" s="40"/>
      <c r="BW92" s="41"/>
      <c r="BX92" s="41"/>
      <c r="BY92" s="41"/>
      <c r="BZ92" s="41"/>
      <c r="CA92" s="41"/>
      <c r="CB92" s="103">
        <f t="shared" si="40"/>
        <v>0</v>
      </c>
      <c r="CC92" s="40"/>
      <c r="CD92" s="41"/>
      <c r="CE92" s="41"/>
      <c r="CF92" s="41"/>
      <c r="CG92" s="103">
        <f t="shared" si="35"/>
        <v>0</v>
      </c>
      <c r="CH92" s="8"/>
      <c r="CI92" s="9"/>
      <c r="CJ92" s="41"/>
      <c r="CK92" s="41"/>
      <c r="CL92" s="9"/>
      <c r="CM92" s="41"/>
      <c r="CN92" s="41"/>
      <c r="CO92" s="103">
        <v>53086</v>
      </c>
      <c r="CP92" s="8"/>
      <c r="CQ92" s="41"/>
      <c r="CR92" s="41"/>
      <c r="CS92" s="103">
        <f t="shared" si="28"/>
        <v>0</v>
      </c>
      <c r="CT92" s="43">
        <v>0</v>
      </c>
      <c r="CU92" s="103">
        <f t="shared" si="29"/>
        <v>0</v>
      </c>
      <c r="CV92" s="107">
        <f t="shared" si="31"/>
        <v>247626</v>
      </c>
    </row>
    <row r="93" spans="1:100" s="19" customFormat="1" ht="15.75" x14ac:dyDescent="0.25">
      <c r="A93" s="319"/>
      <c r="B93" s="2" t="s">
        <v>108</v>
      </c>
      <c r="C93" s="50"/>
      <c r="D93" s="42"/>
      <c r="E93" s="42"/>
      <c r="F93" s="42"/>
      <c r="G93" s="42"/>
      <c r="H93" s="103">
        <v>15844</v>
      </c>
      <c r="I93" s="40"/>
      <c r="J93" s="41"/>
      <c r="K93" s="41"/>
      <c r="L93" s="41"/>
      <c r="M93" s="41"/>
      <c r="N93" s="41"/>
      <c r="O93" s="103">
        <v>24765</v>
      </c>
      <c r="P93" s="8"/>
      <c r="Q93" s="41"/>
      <c r="R93" s="41"/>
      <c r="S93" s="41"/>
      <c r="T93" s="103">
        <f t="shared" si="41"/>
        <v>0</v>
      </c>
      <c r="U93" s="40"/>
      <c r="V93" s="9"/>
      <c r="W93" s="103">
        <f t="shared" si="32"/>
        <v>0</v>
      </c>
      <c r="X93" s="40"/>
      <c r="Y93" s="9"/>
      <c r="Z93" s="9"/>
      <c r="AA93" s="9"/>
      <c r="AB93" s="9"/>
      <c r="AC93" s="9"/>
      <c r="AD93" s="41"/>
      <c r="AE93" s="41"/>
      <c r="AF93" s="9"/>
      <c r="AG93" s="9"/>
      <c r="AH93" s="9"/>
      <c r="AI93" s="25"/>
      <c r="AJ93" s="103">
        <v>154298</v>
      </c>
      <c r="AK93" s="40"/>
      <c r="AL93" s="103">
        <f t="shared" si="36"/>
        <v>0</v>
      </c>
      <c r="AM93" s="9"/>
      <c r="AN93" s="9"/>
      <c r="AO93" s="41"/>
      <c r="AP93" s="41"/>
      <c r="AQ93" s="41"/>
      <c r="AR93" s="41"/>
      <c r="AS93" s="41"/>
      <c r="AT93" s="41"/>
      <c r="AU93" s="41"/>
      <c r="AV93" s="41"/>
      <c r="AW93" s="103">
        <f t="shared" si="37"/>
        <v>0</v>
      </c>
      <c r="AX93" s="40"/>
      <c r="AY93" s="41"/>
      <c r="AZ93" s="9"/>
      <c r="BA93" s="41"/>
      <c r="BB93" s="41"/>
      <c r="BC93" s="41"/>
      <c r="BD93" s="41"/>
      <c r="BE93" s="103">
        <f t="shared" si="38"/>
        <v>0</v>
      </c>
      <c r="BF93" s="40"/>
      <c r="BG93" s="41"/>
      <c r="BH93" s="41"/>
      <c r="BI93" s="41"/>
      <c r="BJ93" s="41"/>
      <c r="BK93" s="41"/>
      <c r="BL93" s="41"/>
      <c r="BM93" s="41"/>
      <c r="BN93" s="41"/>
      <c r="BO93" s="41"/>
      <c r="BP93" s="9"/>
      <c r="BQ93" s="41"/>
      <c r="BR93" s="9"/>
      <c r="BS93" s="9"/>
      <c r="BT93" s="41"/>
      <c r="BU93" s="103">
        <f t="shared" si="39"/>
        <v>0</v>
      </c>
      <c r="BV93" s="40"/>
      <c r="BW93" s="41"/>
      <c r="BX93" s="41"/>
      <c r="BY93" s="41"/>
      <c r="BZ93" s="41"/>
      <c r="CA93" s="41"/>
      <c r="CB93" s="103">
        <f t="shared" si="40"/>
        <v>0</v>
      </c>
      <c r="CC93" s="40"/>
      <c r="CD93" s="41"/>
      <c r="CE93" s="41"/>
      <c r="CF93" s="41"/>
      <c r="CG93" s="103">
        <f t="shared" si="35"/>
        <v>0</v>
      </c>
      <c r="CH93" s="8"/>
      <c r="CI93" s="9"/>
      <c r="CJ93" s="41"/>
      <c r="CK93" s="41"/>
      <c r="CL93" s="9"/>
      <c r="CM93" s="41"/>
      <c r="CN93" s="41"/>
      <c r="CO93" s="103">
        <v>65398</v>
      </c>
      <c r="CP93" s="8"/>
      <c r="CQ93" s="41"/>
      <c r="CR93" s="41"/>
      <c r="CS93" s="103">
        <f t="shared" si="28"/>
        <v>0</v>
      </c>
      <c r="CT93" s="43">
        <v>0</v>
      </c>
      <c r="CU93" s="103">
        <f t="shared" si="29"/>
        <v>0</v>
      </c>
      <c r="CV93" s="107">
        <f t="shared" si="31"/>
        <v>260305</v>
      </c>
    </row>
    <row r="94" spans="1:100" s="19" customFormat="1" ht="15.75" x14ac:dyDescent="0.25">
      <c r="A94" s="319"/>
      <c r="B94" s="2" t="s">
        <v>109</v>
      </c>
      <c r="C94" s="50"/>
      <c r="D94" s="42"/>
      <c r="E94" s="42"/>
      <c r="F94" s="42"/>
      <c r="G94" s="42"/>
      <c r="H94" s="103">
        <v>32456</v>
      </c>
      <c r="I94" s="40"/>
      <c r="J94" s="41"/>
      <c r="K94" s="41"/>
      <c r="L94" s="41"/>
      <c r="M94" s="41"/>
      <c r="N94" s="41"/>
      <c r="O94" s="103">
        <v>24843</v>
      </c>
      <c r="P94" s="8"/>
      <c r="Q94" s="41"/>
      <c r="R94" s="41"/>
      <c r="S94" s="41"/>
      <c r="T94" s="103">
        <f t="shared" si="41"/>
        <v>0</v>
      </c>
      <c r="U94" s="40"/>
      <c r="V94" s="9"/>
      <c r="W94" s="103">
        <f t="shared" si="32"/>
        <v>0</v>
      </c>
      <c r="X94" s="40"/>
      <c r="Y94" s="9"/>
      <c r="Z94" s="9"/>
      <c r="AA94" s="9"/>
      <c r="AB94" s="9"/>
      <c r="AC94" s="9"/>
      <c r="AD94" s="41"/>
      <c r="AE94" s="41"/>
      <c r="AF94" s="9"/>
      <c r="AG94" s="9"/>
      <c r="AH94" s="9"/>
      <c r="AI94" s="25"/>
      <c r="AJ94" s="103">
        <v>95429</v>
      </c>
      <c r="AK94" s="40"/>
      <c r="AL94" s="103">
        <f t="shared" si="36"/>
        <v>0</v>
      </c>
      <c r="AM94" s="9"/>
      <c r="AN94" s="9"/>
      <c r="AO94" s="41"/>
      <c r="AP94" s="41"/>
      <c r="AQ94" s="41"/>
      <c r="AR94" s="41"/>
      <c r="AS94" s="41"/>
      <c r="AT94" s="41"/>
      <c r="AU94" s="41"/>
      <c r="AV94" s="41"/>
      <c r="AW94" s="103">
        <f t="shared" si="37"/>
        <v>0</v>
      </c>
      <c r="AX94" s="40"/>
      <c r="AY94" s="41"/>
      <c r="AZ94" s="9"/>
      <c r="BA94" s="41"/>
      <c r="BB94" s="41"/>
      <c r="BC94" s="41"/>
      <c r="BD94" s="41"/>
      <c r="BE94" s="103">
        <f t="shared" si="38"/>
        <v>0</v>
      </c>
      <c r="BF94" s="40"/>
      <c r="BG94" s="41"/>
      <c r="BH94" s="41"/>
      <c r="BI94" s="41"/>
      <c r="BJ94" s="41"/>
      <c r="BK94" s="41"/>
      <c r="BL94" s="41"/>
      <c r="BM94" s="41"/>
      <c r="BN94" s="41"/>
      <c r="BO94" s="41"/>
      <c r="BP94" s="9"/>
      <c r="BQ94" s="41"/>
      <c r="BR94" s="9"/>
      <c r="BS94" s="9"/>
      <c r="BT94" s="41"/>
      <c r="BU94" s="103">
        <f t="shared" si="39"/>
        <v>0</v>
      </c>
      <c r="BV94" s="40"/>
      <c r="BW94" s="41"/>
      <c r="BX94" s="41"/>
      <c r="BY94" s="41"/>
      <c r="BZ94" s="41"/>
      <c r="CA94" s="41"/>
      <c r="CB94" s="103">
        <f t="shared" si="40"/>
        <v>0</v>
      </c>
      <c r="CC94" s="40"/>
      <c r="CD94" s="41"/>
      <c r="CE94" s="41"/>
      <c r="CF94" s="41"/>
      <c r="CG94" s="103">
        <f t="shared" si="35"/>
        <v>0</v>
      </c>
      <c r="CH94" s="8"/>
      <c r="CI94" s="9"/>
      <c r="CJ94" s="41"/>
      <c r="CK94" s="41"/>
      <c r="CL94" s="9"/>
      <c r="CM94" s="41"/>
      <c r="CN94" s="41"/>
      <c r="CO94" s="103">
        <v>73735</v>
      </c>
      <c r="CP94" s="8"/>
      <c r="CQ94" s="41"/>
      <c r="CR94" s="41"/>
      <c r="CS94" s="103">
        <f t="shared" si="28"/>
        <v>0</v>
      </c>
      <c r="CT94" s="43">
        <v>1282</v>
      </c>
      <c r="CU94" s="103">
        <f t="shared" si="29"/>
        <v>1282</v>
      </c>
      <c r="CV94" s="107">
        <f t="shared" si="31"/>
        <v>227745</v>
      </c>
    </row>
    <row r="95" spans="1:100" s="19" customFormat="1" ht="15.75" x14ac:dyDescent="0.25">
      <c r="A95" s="319"/>
      <c r="B95" s="2" t="s">
        <v>110</v>
      </c>
      <c r="C95" s="50"/>
      <c r="D95" s="42"/>
      <c r="E95" s="42"/>
      <c r="F95" s="42"/>
      <c r="G95" s="42"/>
      <c r="H95" s="103">
        <v>7333</v>
      </c>
      <c r="I95" s="40"/>
      <c r="J95" s="41"/>
      <c r="K95" s="41"/>
      <c r="L95" s="41"/>
      <c r="M95" s="41"/>
      <c r="N95" s="41"/>
      <c r="O95" s="103">
        <v>18970</v>
      </c>
      <c r="P95" s="8"/>
      <c r="Q95" s="41"/>
      <c r="R95" s="41"/>
      <c r="S95" s="41"/>
      <c r="T95" s="103">
        <f t="shared" si="41"/>
        <v>0</v>
      </c>
      <c r="U95" s="40"/>
      <c r="V95" s="9"/>
      <c r="W95" s="103">
        <f t="shared" si="32"/>
        <v>0</v>
      </c>
      <c r="X95" s="40"/>
      <c r="Y95" s="9"/>
      <c r="Z95" s="9"/>
      <c r="AA95" s="9"/>
      <c r="AB95" s="9"/>
      <c r="AC95" s="9"/>
      <c r="AD95" s="41"/>
      <c r="AE95" s="41"/>
      <c r="AF95" s="9"/>
      <c r="AG95" s="9"/>
      <c r="AH95" s="9"/>
      <c r="AI95" s="25"/>
      <c r="AJ95" s="103">
        <v>108453</v>
      </c>
      <c r="AK95" s="40"/>
      <c r="AL95" s="103">
        <f t="shared" si="36"/>
        <v>0</v>
      </c>
      <c r="AM95" s="9"/>
      <c r="AN95" s="9"/>
      <c r="AO95" s="41"/>
      <c r="AP95" s="41"/>
      <c r="AQ95" s="41"/>
      <c r="AR95" s="41"/>
      <c r="AS95" s="41"/>
      <c r="AT95" s="41"/>
      <c r="AU95" s="41"/>
      <c r="AV95" s="41"/>
      <c r="AW95" s="103">
        <f t="shared" si="37"/>
        <v>0</v>
      </c>
      <c r="AX95" s="40"/>
      <c r="AY95" s="41"/>
      <c r="AZ95" s="9"/>
      <c r="BA95" s="41"/>
      <c r="BB95" s="41"/>
      <c r="BC95" s="41"/>
      <c r="BD95" s="41"/>
      <c r="BE95" s="103">
        <f t="shared" si="38"/>
        <v>0</v>
      </c>
      <c r="BF95" s="40"/>
      <c r="BG95" s="41"/>
      <c r="BH95" s="41"/>
      <c r="BI95" s="41"/>
      <c r="BJ95" s="41"/>
      <c r="BK95" s="41"/>
      <c r="BL95" s="41"/>
      <c r="BM95" s="41"/>
      <c r="BN95" s="41"/>
      <c r="BO95" s="41"/>
      <c r="BP95" s="9"/>
      <c r="BQ95" s="41"/>
      <c r="BR95" s="9"/>
      <c r="BS95" s="9"/>
      <c r="BT95" s="41"/>
      <c r="BU95" s="103">
        <f t="shared" si="39"/>
        <v>0</v>
      </c>
      <c r="BV95" s="40"/>
      <c r="BW95" s="41"/>
      <c r="BX95" s="41"/>
      <c r="BY95" s="41"/>
      <c r="BZ95" s="41"/>
      <c r="CA95" s="41"/>
      <c r="CB95" s="103">
        <f t="shared" si="40"/>
        <v>0</v>
      </c>
      <c r="CC95" s="40"/>
      <c r="CD95" s="41"/>
      <c r="CE95" s="41"/>
      <c r="CF95" s="41"/>
      <c r="CG95" s="103">
        <f t="shared" si="35"/>
        <v>0</v>
      </c>
      <c r="CH95" s="8"/>
      <c r="CI95" s="9"/>
      <c r="CJ95" s="41"/>
      <c r="CK95" s="41"/>
      <c r="CL95" s="9"/>
      <c r="CM95" s="41"/>
      <c r="CN95" s="41"/>
      <c r="CO95" s="103">
        <v>59067</v>
      </c>
      <c r="CP95" s="8"/>
      <c r="CQ95" s="41"/>
      <c r="CR95" s="41"/>
      <c r="CS95" s="103">
        <f t="shared" si="28"/>
        <v>0</v>
      </c>
      <c r="CT95" s="43">
        <v>2005</v>
      </c>
      <c r="CU95" s="103">
        <f t="shared" si="29"/>
        <v>2005</v>
      </c>
      <c r="CV95" s="107">
        <f t="shared" si="31"/>
        <v>195828</v>
      </c>
    </row>
    <row r="96" spans="1:100" s="19" customFormat="1" ht="15.75" x14ac:dyDescent="0.25">
      <c r="A96" s="319"/>
      <c r="B96" s="2" t="s">
        <v>111</v>
      </c>
      <c r="C96" s="50"/>
      <c r="D96" s="42"/>
      <c r="E96" s="42"/>
      <c r="F96" s="42"/>
      <c r="G96" s="42"/>
      <c r="H96" s="103">
        <v>7989</v>
      </c>
      <c r="I96" s="40"/>
      <c r="J96" s="41"/>
      <c r="K96" s="41"/>
      <c r="L96" s="41"/>
      <c r="M96" s="41"/>
      <c r="N96" s="41"/>
      <c r="O96" s="103">
        <v>17898</v>
      </c>
      <c r="P96" s="8"/>
      <c r="Q96" s="41"/>
      <c r="R96" s="41"/>
      <c r="S96" s="41"/>
      <c r="T96" s="103">
        <f t="shared" si="41"/>
        <v>0</v>
      </c>
      <c r="U96" s="40"/>
      <c r="V96" s="9"/>
      <c r="W96" s="103">
        <f t="shared" si="32"/>
        <v>0</v>
      </c>
      <c r="X96" s="40"/>
      <c r="Y96" s="9"/>
      <c r="Z96" s="9"/>
      <c r="AA96" s="9"/>
      <c r="AB96" s="9"/>
      <c r="AC96" s="9"/>
      <c r="AD96" s="41"/>
      <c r="AE96" s="41"/>
      <c r="AF96" s="9"/>
      <c r="AG96" s="9"/>
      <c r="AH96" s="9"/>
      <c r="AI96" s="25"/>
      <c r="AJ96" s="103">
        <v>130157</v>
      </c>
      <c r="AK96" s="40"/>
      <c r="AL96" s="103">
        <f t="shared" si="36"/>
        <v>0</v>
      </c>
      <c r="AM96" s="9"/>
      <c r="AN96" s="9"/>
      <c r="AO96" s="41"/>
      <c r="AP96" s="41"/>
      <c r="AQ96" s="41"/>
      <c r="AR96" s="41"/>
      <c r="AS96" s="41"/>
      <c r="AT96" s="41"/>
      <c r="AU96" s="41"/>
      <c r="AV96" s="41"/>
      <c r="AW96" s="103">
        <f t="shared" si="37"/>
        <v>0</v>
      </c>
      <c r="AX96" s="40"/>
      <c r="AY96" s="41"/>
      <c r="AZ96" s="9"/>
      <c r="BA96" s="41"/>
      <c r="BB96" s="41"/>
      <c r="BC96" s="41"/>
      <c r="BD96" s="41"/>
      <c r="BE96" s="103">
        <f t="shared" si="38"/>
        <v>0</v>
      </c>
      <c r="BF96" s="40"/>
      <c r="BG96" s="41"/>
      <c r="BH96" s="41"/>
      <c r="BI96" s="41"/>
      <c r="BJ96" s="41"/>
      <c r="BK96" s="41"/>
      <c r="BL96" s="41"/>
      <c r="BM96" s="41"/>
      <c r="BN96" s="41"/>
      <c r="BO96" s="41"/>
      <c r="BP96" s="9"/>
      <c r="BQ96" s="41"/>
      <c r="BR96" s="9"/>
      <c r="BS96" s="9"/>
      <c r="BT96" s="41"/>
      <c r="BU96" s="103">
        <f t="shared" si="39"/>
        <v>0</v>
      </c>
      <c r="BV96" s="40"/>
      <c r="BW96" s="41"/>
      <c r="BX96" s="41"/>
      <c r="BY96" s="41"/>
      <c r="BZ96" s="41"/>
      <c r="CA96" s="41"/>
      <c r="CB96" s="103">
        <f t="shared" si="40"/>
        <v>0</v>
      </c>
      <c r="CC96" s="40"/>
      <c r="CD96" s="41"/>
      <c r="CE96" s="41"/>
      <c r="CF96" s="41"/>
      <c r="CG96" s="103">
        <f t="shared" si="35"/>
        <v>0</v>
      </c>
      <c r="CH96" s="8"/>
      <c r="CI96" s="9"/>
      <c r="CJ96" s="41"/>
      <c r="CK96" s="41"/>
      <c r="CL96" s="9"/>
      <c r="CM96" s="41"/>
      <c r="CN96" s="41"/>
      <c r="CO96" s="103">
        <v>64238</v>
      </c>
      <c r="CP96" s="8"/>
      <c r="CQ96" s="41"/>
      <c r="CR96" s="41"/>
      <c r="CS96" s="103">
        <f t="shared" si="28"/>
        <v>0</v>
      </c>
      <c r="CT96" s="43">
        <v>1182</v>
      </c>
      <c r="CU96" s="103">
        <f t="shared" si="29"/>
        <v>1182</v>
      </c>
      <c r="CV96" s="107">
        <f t="shared" si="31"/>
        <v>221464</v>
      </c>
    </row>
    <row r="97" spans="1:100" s="19" customFormat="1" ht="16.5" thickBot="1" x14ac:dyDescent="0.3">
      <c r="A97" s="320"/>
      <c r="B97" s="3" t="s">
        <v>112</v>
      </c>
      <c r="C97" s="51"/>
      <c r="D97" s="46"/>
      <c r="E97" s="46"/>
      <c r="F97" s="46"/>
      <c r="G97" s="46"/>
      <c r="H97" s="104">
        <v>10374</v>
      </c>
      <c r="I97" s="44"/>
      <c r="J97" s="45"/>
      <c r="K97" s="45"/>
      <c r="L97" s="45"/>
      <c r="M97" s="45"/>
      <c r="N97" s="45"/>
      <c r="O97" s="104">
        <v>12884</v>
      </c>
      <c r="P97" s="12"/>
      <c r="Q97" s="45"/>
      <c r="R97" s="45"/>
      <c r="S97" s="45"/>
      <c r="T97" s="104">
        <f t="shared" si="41"/>
        <v>0</v>
      </c>
      <c r="U97" s="44"/>
      <c r="V97" s="13"/>
      <c r="W97" s="104">
        <f t="shared" si="32"/>
        <v>0</v>
      </c>
      <c r="X97" s="44"/>
      <c r="Y97" s="13"/>
      <c r="Z97" s="13"/>
      <c r="AA97" s="13"/>
      <c r="AB97" s="13"/>
      <c r="AC97" s="13"/>
      <c r="AD97" s="45"/>
      <c r="AE97" s="45"/>
      <c r="AF97" s="13"/>
      <c r="AG97" s="13"/>
      <c r="AH97" s="13"/>
      <c r="AI97" s="26"/>
      <c r="AJ97" s="104">
        <v>119958</v>
      </c>
      <c r="AK97" s="44"/>
      <c r="AL97" s="104">
        <f t="shared" si="36"/>
        <v>0</v>
      </c>
      <c r="AM97" s="13"/>
      <c r="AN97" s="13"/>
      <c r="AO97" s="45"/>
      <c r="AP97" s="45"/>
      <c r="AQ97" s="45"/>
      <c r="AR97" s="45"/>
      <c r="AS97" s="45"/>
      <c r="AT97" s="45"/>
      <c r="AU97" s="45"/>
      <c r="AV97" s="45"/>
      <c r="AW97" s="104">
        <f t="shared" si="37"/>
        <v>0</v>
      </c>
      <c r="AX97" s="44"/>
      <c r="AY97" s="45"/>
      <c r="AZ97" s="13"/>
      <c r="BA97" s="45"/>
      <c r="BB97" s="45"/>
      <c r="BC97" s="45"/>
      <c r="BD97" s="45"/>
      <c r="BE97" s="104">
        <f t="shared" si="38"/>
        <v>0</v>
      </c>
      <c r="BF97" s="44"/>
      <c r="BG97" s="45"/>
      <c r="BH97" s="45"/>
      <c r="BI97" s="45"/>
      <c r="BJ97" s="45"/>
      <c r="BK97" s="45"/>
      <c r="BL97" s="45"/>
      <c r="BM97" s="45"/>
      <c r="BN97" s="45"/>
      <c r="BO97" s="45"/>
      <c r="BP97" s="13"/>
      <c r="BQ97" s="45"/>
      <c r="BR97" s="13"/>
      <c r="BS97" s="13"/>
      <c r="BT97" s="45"/>
      <c r="BU97" s="104">
        <f t="shared" si="39"/>
        <v>0</v>
      </c>
      <c r="BV97" s="44"/>
      <c r="BW97" s="45"/>
      <c r="BX97" s="45"/>
      <c r="BY97" s="45"/>
      <c r="BZ97" s="45"/>
      <c r="CA97" s="45"/>
      <c r="CB97" s="104">
        <f t="shared" si="40"/>
        <v>0</v>
      </c>
      <c r="CC97" s="44"/>
      <c r="CD97" s="45"/>
      <c r="CE97" s="45"/>
      <c r="CF97" s="45"/>
      <c r="CG97" s="104">
        <f t="shared" si="35"/>
        <v>0</v>
      </c>
      <c r="CH97" s="12"/>
      <c r="CI97" s="13"/>
      <c r="CJ97" s="45"/>
      <c r="CK97" s="45"/>
      <c r="CL97" s="13"/>
      <c r="CM97" s="45"/>
      <c r="CN97" s="45"/>
      <c r="CO97" s="104">
        <v>72664</v>
      </c>
      <c r="CP97" s="12"/>
      <c r="CQ97" s="45"/>
      <c r="CR97" s="45"/>
      <c r="CS97" s="104">
        <f t="shared" si="28"/>
        <v>0</v>
      </c>
      <c r="CT97" s="47">
        <v>2047</v>
      </c>
      <c r="CU97" s="104">
        <f t="shared" si="29"/>
        <v>2047</v>
      </c>
      <c r="CV97" s="108">
        <f t="shared" si="31"/>
        <v>217927</v>
      </c>
    </row>
    <row r="98" spans="1:100" s="19" customFormat="1" ht="15.75" customHeight="1" x14ac:dyDescent="0.25">
      <c r="A98" s="318" t="s">
        <v>121</v>
      </c>
      <c r="B98" s="1" t="s">
        <v>101</v>
      </c>
      <c r="C98" s="49"/>
      <c r="D98" s="48"/>
      <c r="E98" s="48"/>
      <c r="F98" s="48"/>
      <c r="G98" s="48"/>
      <c r="H98" s="105">
        <v>8701</v>
      </c>
      <c r="I98" s="37"/>
      <c r="J98" s="38"/>
      <c r="K98" s="38"/>
      <c r="L98" s="38"/>
      <c r="M98" s="38"/>
      <c r="N98" s="38"/>
      <c r="O98" s="105">
        <v>2427</v>
      </c>
      <c r="P98" s="5"/>
      <c r="Q98" s="38"/>
      <c r="R98" s="38"/>
      <c r="S98" s="38"/>
      <c r="T98" s="105">
        <f>SUM(P98:S98)</f>
        <v>0</v>
      </c>
      <c r="U98" s="37"/>
      <c r="V98" s="6"/>
      <c r="W98" s="105">
        <f>SUM(U98:V98)</f>
        <v>0</v>
      </c>
      <c r="X98" s="37"/>
      <c r="Y98" s="6"/>
      <c r="Z98" s="6"/>
      <c r="AA98" s="6"/>
      <c r="AB98" s="6"/>
      <c r="AC98" s="6"/>
      <c r="AD98" s="38"/>
      <c r="AE98" s="38"/>
      <c r="AF98" s="6"/>
      <c r="AG98" s="6"/>
      <c r="AH98" s="6"/>
      <c r="AI98" s="24"/>
      <c r="AJ98" s="105">
        <v>74761</v>
      </c>
      <c r="AK98" s="37"/>
      <c r="AL98" s="105">
        <f>+AK98</f>
        <v>0</v>
      </c>
      <c r="AM98" s="6"/>
      <c r="AN98" s="6"/>
      <c r="AO98" s="38"/>
      <c r="AP98" s="38"/>
      <c r="AQ98" s="38"/>
      <c r="AR98" s="38"/>
      <c r="AS98" s="38"/>
      <c r="AT98" s="38"/>
      <c r="AU98" s="38"/>
      <c r="AV98" s="38"/>
      <c r="AW98" s="105">
        <f>SUM(AM98:AV98)</f>
        <v>0</v>
      </c>
      <c r="AX98" s="37"/>
      <c r="AY98" s="38"/>
      <c r="AZ98" s="6"/>
      <c r="BA98" s="38"/>
      <c r="BB98" s="38"/>
      <c r="BC98" s="38"/>
      <c r="BD98" s="38"/>
      <c r="BE98" s="105">
        <f>SUM(AX98:BD98)</f>
        <v>0</v>
      </c>
      <c r="BF98" s="37"/>
      <c r="BG98" s="38"/>
      <c r="BH98" s="38"/>
      <c r="BI98" s="38"/>
      <c r="BJ98" s="38"/>
      <c r="BK98" s="38"/>
      <c r="BL98" s="38"/>
      <c r="BM98" s="38"/>
      <c r="BN98" s="38"/>
      <c r="BO98" s="38"/>
      <c r="BP98" s="6"/>
      <c r="BQ98" s="38"/>
      <c r="BR98" s="6"/>
      <c r="BS98" s="6"/>
      <c r="BT98" s="38"/>
      <c r="BU98" s="105">
        <f>SUM(BF98:BT98)</f>
        <v>0</v>
      </c>
      <c r="BV98" s="37"/>
      <c r="BW98" s="38"/>
      <c r="BX98" s="38"/>
      <c r="BY98" s="38"/>
      <c r="BZ98" s="38"/>
      <c r="CA98" s="38"/>
      <c r="CB98" s="105">
        <f>SUM(BV98:CA98)</f>
        <v>0</v>
      </c>
      <c r="CC98" s="37"/>
      <c r="CD98" s="38"/>
      <c r="CE98" s="38"/>
      <c r="CF98" s="38"/>
      <c r="CG98" s="105">
        <f>SUM(CC98:CF98)</f>
        <v>0</v>
      </c>
      <c r="CH98" s="5"/>
      <c r="CI98" s="6"/>
      <c r="CJ98" s="38"/>
      <c r="CK98" s="38"/>
      <c r="CL98" s="6"/>
      <c r="CM98" s="38"/>
      <c r="CN98" s="38"/>
      <c r="CO98" s="105">
        <v>4298</v>
      </c>
      <c r="CP98" s="5"/>
      <c r="CQ98" s="38"/>
      <c r="CR98" s="38"/>
      <c r="CS98" s="105">
        <f>SUM(CP98:CR98)</f>
        <v>0</v>
      </c>
      <c r="CT98" s="39">
        <v>1084</v>
      </c>
      <c r="CU98" s="105">
        <f>+CT98</f>
        <v>1084</v>
      </c>
      <c r="CV98" s="109">
        <f t="shared" si="31"/>
        <v>91271</v>
      </c>
    </row>
    <row r="99" spans="1:100" s="19" customFormat="1" ht="15.75" x14ac:dyDescent="0.25">
      <c r="A99" s="319"/>
      <c r="B99" s="2" t="s">
        <v>102</v>
      </c>
      <c r="C99" s="50"/>
      <c r="D99" s="42"/>
      <c r="E99" s="42"/>
      <c r="F99" s="42"/>
      <c r="G99" s="42"/>
      <c r="H99" s="103">
        <v>21240</v>
      </c>
      <c r="I99" s="40"/>
      <c r="J99" s="41"/>
      <c r="K99" s="41"/>
      <c r="L99" s="41"/>
      <c r="M99" s="41"/>
      <c r="N99" s="41"/>
      <c r="O99" s="103">
        <v>3084</v>
      </c>
      <c r="P99" s="8"/>
      <c r="Q99" s="41"/>
      <c r="R99" s="41"/>
      <c r="S99" s="41"/>
      <c r="T99" s="103">
        <f t="shared" ref="T99:T109" si="42">SUM(P99:S99)</f>
        <v>0</v>
      </c>
      <c r="U99" s="40"/>
      <c r="V99" s="9"/>
      <c r="W99" s="103">
        <f t="shared" si="32"/>
        <v>0</v>
      </c>
      <c r="X99" s="40"/>
      <c r="Y99" s="9"/>
      <c r="Z99" s="9"/>
      <c r="AA99" s="9"/>
      <c r="AB99" s="9"/>
      <c r="AC99" s="9"/>
      <c r="AD99" s="41"/>
      <c r="AE99" s="41"/>
      <c r="AF99" s="9"/>
      <c r="AG99" s="9"/>
      <c r="AH99" s="9"/>
      <c r="AI99" s="25"/>
      <c r="AJ99" s="103">
        <v>70683</v>
      </c>
      <c r="AK99" s="40"/>
      <c r="AL99" s="103">
        <f t="shared" si="36"/>
        <v>0</v>
      </c>
      <c r="AM99" s="9"/>
      <c r="AN99" s="9"/>
      <c r="AO99" s="41"/>
      <c r="AP99" s="41"/>
      <c r="AQ99" s="41"/>
      <c r="AR99" s="41"/>
      <c r="AS99" s="41"/>
      <c r="AT99" s="41"/>
      <c r="AU99" s="41"/>
      <c r="AV99" s="41"/>
      <c r="AW99" s="103">
        <f t="shared" ref="AW99:AW109" si="43">SUM(AM99:AV99)</f>
        <v>0</v>
      </c>
      <c r="AX99" s="40"/>
      <c r="AY99" s="41"/>
      <c r="AZ99" s="9"/>
      <c r="BA99" s="41"/>
      <c r="BB99" s="41"/>
      <c r="BC99" s="41"/>
      <c r="BD99" s="41"/>
      <c r="BE99" s="103">
        <f t="shared" ref="BE99:BE109" si="44">SUM(AX99:BD99)</f>
        <v>0</v>
      </c>
      <c r="BF99" s="40"/>
      <c r="BG99" s="41"/>
      <c r="BH99" s="41"/>
      <c r="BI99" s="41"/>
      <c r="BJ99" s="41"/>
      <c r="BK99" s="41"/>
      <c r="BL99" s="41"/>
      <c r="BM99" s="41"/>
      <c r="BN99" s="41"/>
      <c r="BO99" s="41"/>
      <c r="BP99" s="9"/>
      <c r="BQ99" s="41"/>
      <c r="BR99" s="9"/>
      <c r="BS99" s="9"/>
      <c r="BT99" s="41"/>
      <c r="BU99" s="103">
        <f t="shared" ref="BU99:BU109" si="45">SUM(BF99:BT99)</f>
        <v>0</v>
      </c>
      <c r="BV99" s="40"/>
      <c r="BW99" s="41"/>
      <c r="BX99" s="41"/>
      <c r="BY99" s="41"/>
      <c r="BZ99" s="41"/>
      <c r="CA99" s="41"/>
      <c r="CB99" s="103">
        <f t="shared" ref="CB99:CB109" si="46">SUM(BV99:CA99)</f>
        <v>0</v>
      </c>
      <c r="CC99" s="40"/>
      <c r="CD99" s="41"/>
      <c r="CE99" s="41"/>
      <c r="CF99" s="41"/>
      <c r="CG99" s="103">
        <f t="shared" ref="CG99:CG109" si="47">SUM(CC99:CF99)</f>
        <v>0</v>
      </c>
      <c r="CH99" s="8"/>
      <c r="CI99" s="9"/>
      <c r="CJ99" s="41"/>
      <c r="CK99" s="41"/>
      <c r="CL99" s="9"/>
      <c r="CM99" s="41"/>
      <c r="CN99" s="41"/>
      <c r="CO99" s="103">
        <v>12697</v>
      </c>
      <c r="CP99" s="8"/>
      <c r="CQ99" s="41"/>
      <c r="CR99" s="41"/>
      <c r="CS99" s="103">
        <f t="shared" si="28"/>
        <v>0</v>
      </c>
      <c r="CT99" s="43">
        <v>1087</v>
      </c>
      <c r="CU99" s="103">
        <f t="shared" si="29"/>
        <v>1087</v>
      </c>
      <c r="CV99" s="107">
        <f t="shared" si="31"/>
        <v>108791</v>
      </c>
    </row>
    <row r="100" spans="1:100" s="19" customFormat="1" ht="15.75" x14ac:dyDescent="0.25">
      <c r="A100" s="319"/>
      <c r="B100" s="2" t="s">
        <v>103</v>
      </c>
      <c r="C100" s="50"/>
      <c r="D100" s="42"/>
      <c r="E100" s="42"/>
      <c r="F100" s="42"/>
      <c r="G100" s="42"/>
      <c r="H100" s="103">
        <v>13558</v>
      </c>
      <c r="I100" s="40"/>
      <c r="J100" s="41"/>
      <c r="K100" s="41"/>
      <c r="L100" s="41"/>
      <c r="M100" s="41"/>
      <c r="N100" s="41"/>
      <c r="O100" s="103">
        <v>21141</v>
      </c>
      <c r="P100" s="8"/>
      <c r="Q100" s="41"/>
      <c r="R100" s="41"/>
      <c r="S100" s="41"/>
      <c r="T100" s="103">
        <f t="shared" si="42"/>
        <v>0</v>
      </c>
      <c r="U100" s="40"/>
      <c r="V100" s="9"/>
      <c r="W100" s="103">
        <f t="shared" si="32"/>
        <v>0</v>
      </c>
      <c r="X100" s="40"/>
      <c r="Y100" s="9"/>
      <c r="Z100" s="9"/>
      <c r="AA100" s="9"/>
      <c r="AB100" s="9"/>
      <c r="AC100" s="9"/>
      <c r="AD100" s="41"/>
      <c r="AE100" s="41"/>
      <c r="AF100" s="9"/>
      <c r="AG100" s="9"/>
      <c r="AH100" s="9"/>
      <c r="AI100" s="25"/>
      <c r="AJ100" s="103">
        <v>146601</v>
      </c>
      <c r="AK100" s="40"/>
      <c r="AL100" s="103">
        <f t="shared" si="36"/>
        <v>0</v>
      </c>
      <c r="AM100" s="9"/>
      <c r="AN100" s="9"/>
      <c r="AO100" s="41"/>
      <c r="AP100" s="41"/>
      <c r="AQ100" s="41"/>
      <c r="AR100" s="41"/>
      <c r="AS100" s="41"/>
      <c r="AT100" s="41"/>
      <c r="AU100" s="41"/>
      <c r="AV100" s="41"/>
      <c r="AW100" s="103">
        <f t="shared" si="43"/>
        <v>0</v>
      </c>
      <c r="AX100" s="40"/>
      <c r="AY100" s="41"/>
      <c r="AZ100" s="9"/>
      <c r="BA100" s="41"/>
      <c r="BB100" s="41"/>
      <c r="BC100" s="41"/>
      <c r="BD100" s="41"/>
      <c r="BE100" s="103">
        <f t="shared" si="44"/>
        <v>0</v>
      </c>
      <c r="BF100" s="40"/>
      <c r="BG100" s="41"/>
      <c r="BH100" s="41"/>
      <c r="BI100" s="41"/>
      <c r="BJ100" s="41"/>
      <c r="BK100" s="41"/>
      <c r="BL100" s="41"/>
      <c r="BM100" s="41"/>
      <c r="BN100" s="41"/>
      <c r="BO100" s="41"/>
      <c r="BP100" s="9"/>
      <c r="BQ100" s="41"/>
      <c r="BR100" s="9"/>
      <c r="BS100" s="9"/>
      <c r="BT100" s="41"/>
      <c r="BU100" s="103">
        <f t="shared" si="45"/>
        <v>0</v>
      </c>
      <c r="BV100" s="40"/>
      <c r="BW100" s="41"/>
      <c r="BX100" s="41"/>
      <c r="BY100" s="41"/>
      <c r="BZ100" s="41"/>
      <c r="CA100" s="41"/>
      <c r="CB100" s="103">
        <f t="shared" si="46"/>
        <v>0</v>
      </c>
      <c r="CC100" s="40"/>
      <c r="CD100" s="41"/>
      <c r="CE100" s="41"/>
      <c r="CF100" s="41"/>
      <c r="CG100" s="103">
        <f t="shared" si="47"/>
        <v>0</v>
      </c>
      <c r="CH100" s="8"/>
      <c r="CI100" s="9"/>
      <c r="CJ100" s="41"/>
      <c r="CK100" s="41"/>
      <c r="CL100" s="9"/>
      <c r="CM100" s="41"/>
      <c r="CN100" s="41"/>
      <c r="CO100" s="103">
        <v>34484</v>
      </c>
      <c r="CP100" s="8"/>
      <c r="CQ100" s="41"/>
      <c r="CR100" s="41"/>
      <c r="CS100" s="103">
        <f t="shared" si="28"/>
        <v>0</v>
      </c>
      <c r="CT100" s="43">
        <v>2254</v>
      </c>
      <c r="CU100" s="103">
        <f t="shared" si="29"/>
        <v>2254</v>
      </c>
      <c r="CV100" s="107">
        <f t="shared" si="31"/>
        <v>218038</v>
      </c>
    </row>
    <row r="101" spans="1:100" s="19" customFormat="1" ht="15.75" x14ac:dyDescent="0.25">
      <c r="A101" s="319"/>
      <c r="B101" s="2" t="s">
        <v>104</v>
      </c>
      <c r="C101" s="50"/>
      <c r="D101" s="42"/>
      <c r="E101" s="42"/>
      <c r="F101" s="42"/>
      <c r="G101" s="42"/>
      <c r="H101" s="103">
        <v>16886</v>
      </c>
      <c r="I101" s="40"/>
      <c r="J101" s="41"/>
      <c r="K101" s="41"/>
      <c r="L101" s="41"/>
      <c r="M101" s="41"/>
      <c r="N101" s="41"/>
      <c r="O101" s="103">
        <v>20218</v>
      </c>
      <c r="P101" s="8"/>
      <c r="Q101" s="41"/>
      <c r="R101" s="41"/>
      <c r="S101" s="41"/>
      <c r="T101" s="103">
        <f t="shared" si="42"/>
        <v>0</v>
      </c>
      <c r="U101" s="40"/>
      <c r="V101" s="9"/>
      <c r="W101" s="103">
        <f t="shared" si="32"/>
        <v>0</v>
      </c>
      <c r="X101" s="40"/>
      <c r="Y101" s="9"/>
      <c r="Z101" s="9"/>
      <c r="AA101" s="9"/>
      <c r="AB101" s="9"/>
      <c r="AC101" s="9"/>
      <c r="AD101" s="41"/>
      <c r="AE101" s="41"/>
      <c r="AF101" s="9"/>
      <c r="AG101" s="9"/>
      <c r="AH101" s="9"/>
      <c r="AI101" s="25"/>
      <c r="AJ101" s="103">
        <v>233191</v>
      </c>
      <c r="AK101" s="40"/>
      <c r="AL101" s="103">
        <f t="shared" si="36"/>
        <v>0</v>
      </c>
      <c r="AM101" s="9"/>
      <c r="AN101" s="9"/>
      <c r="AO101" s="41"/>
      <c r="AP101" s="41"/>
      <c r="AQ101" s="41"/>
      <c r="AR101" s="41"/>
      <c r="AS101" s="41"/>
      <c r="AT101" s="41"/>
      <c r="AU101" s="41"/>
      <c r="AV101" s="41"/>
      <c r="AW101" s="103">
        <f t="shared" si="43"/>
        <v>0</v>
      </c>
      <c r="AX101" s="40"/>
      <c r="AY101" s="41"/>
      <c r="AZ101" s="9"/>
      <c r="BA101" s="41"/>
      <c r="BB101" s="41"/>
      <c r="BC101" s="41"/>
      <c r="BD101" s="41"/>
      <c r="BE101" s="103">
        <f t="shared" si="44"/>
        <v>0</v>
      </c>
      <c r="BF101" s="40"/>
      <c r="BG101" s="41"/>
      <c r="BH101" s="41"/>
      <c r="BI101" s="41"/>
      <c r="BJ101" s="41"/>
      <c r="BK101" s="41"/>
      <c r="BL101" s="41"/>
      <c r="BM101" s="41"/>
      <c r="BN101" s="41"/>
      <c r="BO101" s="41"/>
      <c r="BP101" s="9"/>
      <c r="BQ101" s="41"/>
      <c r="BR101" s="9"/>
      <c r="BS101" s="9"/>
      <c r="BT101" s="41"/>
      <c r="BU101" s="103">
        <f t="shared" si="45"/>
        <v>0</v>
      </c>
      <c r="BV101" s="40"/>
      <c r="BW101" s="41"/>
      <c r="BX101" s="41"/>
      <c r="BY101" s="41"/>
      <c r="BZ101" s="41"/>
      <c r="CA101" s="41"/>
      <c r="CB101" s="103">
        <f t="shared" si="46"/>
        <v>0</v>
      </c>
      <c r="CC101" s="40"/>
      <c r="CD101" s="41"/>
      <c r="CE101" s="41"/>
      <c r="CF101" s="41"/>
      <c r="CG101" s="103">
        <f t="shared" si="47"/>
        <v>0</v>
      </c>
      <c r="CH101" s="8"/>
      <c r="CI101" s="9"/>
      <c r="CJ101" s="41"/>
      <c r="CK101" s="41"/>
      <c r="CL101" s="9"/>
      <c r="CM101" s="41"/>
      <c r="CN101" s="41"/>
      <c r="CO101" s="103">
        <v>62624</v>
      </c>
      <c r="CP101" s="8"/>
      <c r="CQ101" s="41"/>
      <c r="CR101" s="41"/>
      <c r="CS101" s="103">
        <f t="shared" si="28"/>
        <v>0</v>
      </c>
      <c r="CT101" s="43">
        <v>416</v>
      </c>
      <c r="CU101" s="103">
        <f t="shared" si="29"/>
        <v>416</v>
      </c>
      <c r="CV101" s="107">
        <f t="shared" si="31"/>
        <v>333335</v>
      </c>
    </row>
    <row r="102" spans="1:100" s="19" customFormat="1" ht="15.75" x14ac:dyDescent="0.25">
      <c r="A102" s="319"/>
      <c r="B102" s="2" t="s">
        <v>105</v>
      </c>
      <c r="C102" s="50"/>
      <c r="D102" s="42"/>
      <c r="E102" s="42"/>
      <c r="F102" s="42"/>
      <c r="G102" s="42"/>
      <c r="H102" s="103">
        <v>23385</v>
      </c>
      <c r="I102" s="40"/>
      <c r="J102" s="41"/>
      <c r="K102" s="41"/>
      <c r="L102" s="41"/>
      <c r="M102" s="41"/>
      <c r="N102" s="41"/>
      <c r="O102" s="103">
        <v>26821</v>
      </c>
      <c r="P102" s="8"/>
      <c r="Q102" s="41"/>
      <c r="R102" s="41"/>
      <c r="S102" s="41"/>
      <c r="T102" s="103">
        <f t="shared" si="42"/>
        <v>0</v>
      </c>
      <c r="U102" s="40"/>
      <c r="V102" s="9"/>
      <c r="W102" s="103">
        <f t="shared" si="32"/>
        <v>0</v>
      </c>
      <c r="X102" s="40"/>
      <c r="Y102" s="9"/>
      <c r="Z102" s="9"/>
      <c r="AA102" s="9"/>
      <c r="AB102" s="9"/>
      <c r="AC102" s="9"/>
      <c r="AD102" s="41"/>
      <c r="AE102" s="41"/>
      <c r="AF102" s="9"/>
      <c r="AG102" s="9"/>
      <c r="AH102" s="9"/>
      <c r="AI102" s="25"/>
      <c r="AJ102" s="103">
        <v>214448</v>
      </c>
      <c r="AK102" s="40"/>
      <c r="AL102" s="103">
        <f t="shared" si="36"/>
        <v>0</v>
      </c>
      <c r="AM102" s="9"/>
      <c r="AN102" s="9"/>
      <c r="AO102" s="41"/>
      <c r="AP102" s="41"/>
      <c r="AQ102" s="41"/>
      <c r="AR102" s="41"/>
      <c r="AS102" s="41"/>
      <c r="AT102" s="41"/>
      <c r="AU102" s="41"/>
      <c r="AV102" s="41"/>
      <c r="AW102" s="103">
        <f t="shared" si="43"/>
        <v>0</v>
      </c>
      <c r="AX102" s="40"/>
      <c r="AY102" s="41"/>
      <c r="AZ102" s="9"/>
      <c r="BA102" s="41"/>
      <c r="BB102" s="41"/>
      <c r="BC102" s="41"/>
      <c r="BD102" s="41"/>
      <c r="BE102" s="103">
        <f t="shared" si="44"/>
        <v>0</v>
      </c>
      <c r="BF102" s="40"/>
      <c r="BG102" s="41"/>
      <c r="BH102" s="41"/>
      <c r="BI102" s="41"/>
      <c r="BJ102" s="41"/>
      <c r="BK102" s="41"/>
      <c r="BL102" s="41"/>
      <c r="BM102" s="41"/>
      <c r="BN102" s="41"/>
      <c r="BO102" s="41"/>
      <c r="BP102" s="9"/>
      <c r="BQ102" s="41"/>
      <c r="BR102" s="9"/>
      <c r="BS102" s="9"/>
      <c r="BT102" s="41"/>
      <c r="BU102" s="103">
        <f t="shared" si="45"/>
        <v>0</v>
      </c>
      <c r="BV102" s="40"/>
      <c r="BW102" s="41"/>
      <c r="BX102" s="41"/>
      <c r="BY102" s="41"/>
      <c r="BZ102" s="41"/>
      <c r="CA102" s="41"/>
      <c r="CB102" s="103">
        <f t="shared" si="46"/>
        <v>0</v>
      </c>
      <c r="CC102" s="40"/>
      <c r="CD102" s="41"/>
      <c r="CE102" s="41"/>
      <c r="CF102" s="41"/>
      <c r="CG102" s="103">
        <f t="shared" si="47"/>
        <v>0</v>
      </c>
      <c r="CH102" s="8"/>
      <c r="CI102" s="9"/>
      <c r="CJ102" s="41"/>
      <c r="CK102" s="41"/>
      <c r="CL102" s="9"/>
      <c r="CM102" s="41"/>
      <c r="CN102" s="41"/>
      <c r="CO102" s="103">
        <v>63942</v>
      </c>
      <c r="CP102" s="8"/>
      <c r="CQ102" s="41"/>
      <c r="CR102" s="41"/>
      <c r="CS102" s="103">
        <f t="shared" si="28"/>
        <v>0</v>
      </c>
      <c r="CT102" s="43"/>
      <c r="CU102" s="103">
        <f t="shared" si="29"/>
        <v>0</v>
      </c>
      <c r="CV102" s="107">
        <f t="shared" si="31"/>
        <v>328596</v>
      </c>
    </row>
    <row r="103" spans="1:100" s="19" customFormat="1" ht="15.75" x14ac:dyDescent="0.25">
      <c r="A103" s="319"/>
      <c r="B103" s="2" t="s">
        <v>106</v>
      </c>
      <c r="C103" s="50"/>
      <c r="D103" s="42"/>
      <c r="E103" s="42"/>
      <c r="F103" s="42"/>
      <c r="G103" s="42"/>
      <c r="H103" s="103">
        <v>33825</v>
      </c>
      <c r="I103" s="40"/>
      <c r="J103" s="41"/>
      <c r="K103" s="41"/>
      <c r="L103" s="41"/>
      <c r="M103" s="41"/>
      <c r="N103" s="41"/>
      <c r="O103" s="103">
        <v>25252</v>
      </c>
      <c r="P103" s="8"/>
      <c r="Q103" s="41"/>
      <c r="R103" s="41"/>
      <c r="S103" s="41"/>
      <c r="T103" s="103">
        <f t="shared" si="42"/>
        <v>0</v>
      </c>
      <c r="U103" s="40"/>
      <c r="V103" s="9"/>
      <c r="W103" s="103">
        <f t="shared" si="32"/>
        <v>0</v>
      </c>
      <c r="X103" s="40"/>
      <c r="Y103" s="9"/>
      <c r="Z103" s="9"/>
      <c r="AA103" s="9"/>
      <c r="AB103" s="9"/>
      <c r="AC103" s="9"/>
      <c r="AD103" s="41"/>
      <c r="AE103" s="41"/>
      <c r="AF103" s="9"/>
      <c r="AG103" s="9"/>
      <c r="AH103" s="9"/>
      <c r="AI103" s="25"/>
      <c r="AJ103" s="103">
        <v>124369</v>
      </c>
      <c r="AK103" s="40"/>
      <c r="AL103" s="103">
        <f t="shared" si="36"/>
        <v>0</v>
      </c>
      <c r="AM103" s="9"/>
      <c r="AN103" s="9"/>
      <c r="AO103" s="41"/>
      <c r="AP103" s="41"/>
      <c r="AQ103" s="41"/>
      <c r="AR103" s="41"/>
      <c r="AS103" s="41"/>
      <c r="AT103" s="41"/>
      <c r="AU103" s="41"/>
      <c r="AV103" s="41"/>
      <c r="AW103" s="103">
        <f t="shared" si="43"/>
        <v>0</v>
      </c>
      <c r="AX103" s="40"/>
      <c r="AY103" s="41"/>
      <c r="AZ103" s="9"/>
      <c r="BA103" s="41"/>
      <c r="BB103" s="41"/>
      <c r="BC103" s="41"/>
      <c r="BD103" s="41"/>
      <c r="BE103" s="103">
        <f t="shared" si="44"/>
        <v>0</v>
      </c>
      <c r="BF103" s="40"/>
      <c r="BG103" s="41"/>
      <c r="BH103" s="41"/>
      <c r="BI103" s="41"/>
      <c r="BJ103" s="41"/>
      <c r="BK103" s="41"/>
      <c r="BL103" s="41"/>
      <c r="BM103" s="41"/>
      <c r="BN103" s="41"/>
      <c r="BO103" s="41"/>
      <c r="BP103" s="9"/>
      <c r="BQ103" s="41"/>
      <c r="BR103" s="9"/>
      <c r="BS103" s="9"/>
      <c r="BT103" s="41"/>
      <c r="BU103" s="103">
        <f t="shared" si="45"/>
        <v>0</v>
      </c>
      <c r="BV103" s="40"/>
      <c r="BW103" s="41"/>
      <c r="BX103" s="41"/>
      <c r="BY103" s="41"/>
      <c r="BZ103" s="41"/>
      <c r="CA103" s="41"/>
      <c r="CB103" s="103">
        <f t="shared" si="46"/>
        <v>0</v>
      </c>
      <c r="CC103" s="40"/>
      <c r="CD103" s="41"/>
      <c r="CE103" s="41"/>
      <c r="CF103" s="41"/>
      <c r="CG103" s="103">
        <f t="shared" si="47"/>
        <v>0</v>
      </c>
      <c r="CH103" s="8"/>
      <c r="CI103" s="9"/>
      <c r="CJ103" s="41"/>
      <c r="CK103" s="41"/>
      <c r="CL103" s="9"/>
      <c r="CM103" s="41"/>
      <c r="CN103" s="41"/>
      <c r="CO103" s="103">
        <v>62780</v>
      </c>
      <c r="CP103" s="8"/>
      <c r="CQ103" s="41"/>
      <c r="CR103" s="41"/>
      <c r="CS103" s="103">
        <f t="shared" si="28"/>
        <v>0</v>
      </c>
      <c r="CT103" s="43">
        <v>3284</v>
      </c>
      <c r="CU103" s="103">
        <f t="shared" si="29"/>
        <v>3284</v>
      </c>
      <c r="CV103" s="107">
        <f t="shared" si="31"/>
        <v>249510</v>
      </c>
    </row>
    <row r="104" spans="1:100" s="19" customFormat="1" ht="15.75" x14ac:dyDescent="0.25">
      <c r="A104" s="319"/>
      <c r="B104" s="2" t="s">
        <v>107</v>
      </c>
      <c r="C104" s="50"/>
      <c r="D104" s="42"/>
      <c r="E104" s="42"/>
      <c r="F104" s="42"/>
      <c r="G104" s="42"/>
      <c r="H104" s="103">
        <v>38091</v>
      </c>
      <c r="I104" s="40"/>
      <c r="J104" s="41"/>
      <c r="K104" s="41"/>
      <c r="L104" s="41"/>
      <c r="M104" s="41"/>
      <c r="N104" s="41"/>
      <c r="O104" s="103">
        <v>25869</v>
      </c>
      <c r="P104" s="8"/>
      <c r="Q104" s="41"/>
      <c r="R104" s="41"/>
      <c r="S104" s="41"/>
      <c r="T104" s="103">
        <f t="shared" si="42"/>
        <v>0</v>
      </c>
      <c r="U104" s="40"/>
      <c r="V104" s="9"/>
      <c r="W104" s="103">
        <f t="shared" si="32"/>
        <v>0</v>
      </c>
      <c r="X104" s="40"/>
      <c r="Y104" s="9"/>
      <c r="Z104" s="9"/>
      <c r="AA104" s="9"/>
      <c r="AB104" s="9"/>
      <c r="AC104" s="9"/>
      <c r="AD104" s="41"/>
      <c r="AE104" s="41"/>
      <c r="AF104" s="9"/>
      <c r="AG104" s="9"/>
      <c r="AH104" s="9"/>
      <c r="AI104" s="25"/>
      <c r="AJ104" s="103">
        <v>157543</v>
      </c>
      <c r="AK104" s="40"/>
      <c r="AL104" s="103">
        <f t="shared" si="36"/>
        <v>0</v>
      </c>
      <c r="AM104" s="9"/>
      <c r="AN104" s="9"/>
      <c r="AO104" s="41"/>
      <c r="AP104" s="41"/>
      <c r="AQ104" s="41"/>
      <c r="AR104" s="41"/>
      <c r="AS104" s="41"/>
      <c r="AT104" s="41"/>
      <c r="AU104" s="41"/>
      <c r="AV104" s="41"/>
      <c r="AW104" s="103">
        <f t="shared" si="43"/>
        <v>0</v>
      </c>
      <c r="AX104" s="40"/>
      <c r="AY104" s="41"/>
      <c r="AZ104" s="9"/>
      <c r="BA104" s="41"/>
      <c r="BB104" s="41"/>
      <c r="BC104" s="41"/>
      <c r="BD104" s="41"/>
      <c r="BE104" s="103">
        <f t="shared" si="44"/>
        <v>0</v>
      </c>
      <c r="BF104" s="40"/>
      <c r="BG104" s="41"/>
      <c r="BH104" s="41"/>
      <c r="BI104" s="41"/>
      <c r="BJ104" s="41"/>
      <c r="BK104" s="41"/>
      <c r="BL104" s="41"/>
      <c r="BM104" s="41"/>
      <c r="BN104" s="41"/>
      <c r="BO104" s="41"/>
      <c r="BP104" s="9"/>
      <c r="BQ104" s="41"/>
      <c r="BR104" s="9"/>
      <c r="BS104" s="9"/>
      <c r="BT104" s="41"/>
      <c r="BU104" s="103">
        <f t="shared" si="45"/>
        <v>0</v>
      </c>
      <c r="BV104" s="40"/>
      <c r="BW104" s="41"/>
      <c r="BX104" s="41"/>
      <c r="BY104" s="41"/>
      <c r="BZ104" s="41"/>
      <c r="CA104" s="41"/>
      <c r="CB104" s="103">
        <f t="shared" si="46"/>
        <v>0</v>
      </c>
      <c r="CC104" s="40"/>
      <c r="CD104" s="41"/>
      <c r="CE104" s="41"/>
      <c r="CF104" s="41"/>
      <c r="CG104" s="103">
        <f t="shared" si="47"/>
        <v>0</v>
      </c>
      <c r="CH104" s="8"/>
      <c r="CI104" s="9"/>
      <c r="CJ104" s="41"/>
      <c r="CK104" s="41"/>
      <c r="CL104" s="9"/>
      <c r="CM104" s="41"/>
      <c r="CN104" s="41"/>
      <c r="CO104" s="103">
        <v>48315</v>
      </c>
      <c r="CP104" s="8"/>
      <c r="CQ104" s="41"/>
      <c r="CR104" s="41"/>
      <c r="CS104" s="103">
        <f t="shared" si="28"/>
        <v>0</v>
      </c>
      <c r="CT104" s="43">
        <v>2741</v>
      </c>
      <c r="CU104" s="103">
        <f t="shared" si="29"/>
        <v>2741</v>
      </c>
      <c r="CV104" s="107">
        <f t="shared" si="31"/>
        <v>272559</v>
      </c>
    </row>
    <row r="105" spans="1:100" s="19" customFormat="1" ht="15.75" x14ac:dyDescent="0.25">
      <c r="A105" s="319"/>
      <c r="B105" s="2" t="s">
        <v>108</v>
      </c>
      <c r="C105" s="50"/>
      <c r="D105" s="42"/>
      <c r="E105" s="42"/>
      <c r="F105" s="42"/>
      <c r="G105" s="42"/>
      <c r="H105" s="103">
        <v>18056</v>
      </c>
      <c r="I105" s="40"/>
      <c r="J105" s="41"/>
      <c r="K105" s="41"/>
      <c r="L105" s="41"/>
      <c r="M105" s="41"/>
      <c r="N105" s="41"/>
      <c r="O105" s="103">
        <v>19690</v>
      </c>
      <c r="P105" s="8"/>
      <c r="Q105" s="41"/>
      <c r="R105" s="41"/>
      <c r="S105" s="41"/>
      <c r="T105" s="103">
        <f t="shared" si="42"/>
        <v>0</v>
      </c>
      <c r="U105" s="40"/>
      <c r="V105" s="9"/>
      <c r="W105" s="103">
        <f t="shared" si="32"/>
        <v>0</v>
      </c>
      <c r="X105" s="40"/>
      <c r="Y105" s="9"/>
      <c r="Z105" s="9"/>
      <c r="AA105" s="9"/>
      <c r="AB105" s="9"/>
      <c r="AC105" s="9"/>
      <c r="AD105" s="41"/>
      <c r="AE105" s="41"/>
      <c r="AF105" s="9"/>
      <c r="AG105" s="9"/>
      <c r="AH105" s="9"/>
      <c r="AI105" s="25"/>
      <c r="AJ105" s="103">
        <v>173724</v>
      </c>
      <c r="AK105" s="40"/>
      <c r="AL105" s="103">
        <f t="shared" si="36"/>
        <v>0</v>
      </c>
      <c r="AM105" s="9"/>
      <c r="AN105" s="9"/>
      <c r="AO105" s="41"/>
      <c r="AP105" s="41"/>
      <c r="AQ105" s="41"/>
      <c r="AR105" s="41"/>
      <c r="AS105" s="41"/>
      <c r="AT105" s="41"/>
      <c r="AU105" s="41"/>
      <c r="AV105" s="41"/>
      <c r="AW105" s="103">
        <f t="shared" si="43"/>
        <v>0</v>
      </c>
      <c r="AX105" s="40"/>
      <c r="AY105" s="41"/>
      <c r="AZ105" s="9"/>
      <c r="BA105" s="41"/>
      <c r="BB105" s="41"/>
      <c r="BC105" s="41"/>
      <c r="BD105" s="41"/>
      <c r="BE105" s="103">
        <f t="shared" si="44"/>
        <v>0</v>
      </c>
      <c r="BF105" s="40"/>
      <c r="BG105" s="41"/>
      <c r="BH105" s="41"/>
      <c r="BI105" s="41"/>
      <c r="BJ105" s="41"/>
      <c r="BK105" s="41"/>
      <c r="BL105" s="41"/>
      <c r="BM105" s="41"/>
      <c r="BN105" s="41"/>
      <c r="BO105" s="41"/>
      <c r="BP105" s="9"/>
      <c r="BQ105" s="41"/>
      <c r="BR105" s="9"/>
      <c r="BS105" s="9"/>
      <c r="BT105" s="41"/>
      <c r="BU105" s="103">
        <f t="shared" si="45"/>
        <v>0</v>
      </c>
      <c r="BV105" s="40"/>
      <c r="BW105" s="41"/>
      <c r="BX105" s="41"/>
      <c r="BY105" s="41"/>
      <c r="BZ105" s="41"/>
      <c r="CA105" s="41"/>
      <c r="CB105" s="103">
        <f t="shared" si="46"/>
        <v>0</v>
      </c>
      <c r="CC105" s="40"/>
      <c r="CD105" s="41"/>
      <c r="CE105" s="41"/>
      <c r="CF105" s="41"/>
      <c r="CG105" s="103">
        <f t="shared" si="47"/>
        <v>0</v>
      </c>
      <c r="CH105" s="8"/>
      <c r="CI105" s="9"/>
      <c r="CJ105" s="41"/>
      <c r="CK105" s="41"/>
      <c r="CL105" s="9"/>
      <c r="CM105" s="41"/>
      <c r="CN105" s="41"/>
      <c r="CO105" s="103">
        <v>51625</v>
      </c>
      <c r="CP105" s="8"/>
      <c r="CQ105" s="41"/>
      <c r="CR105" s="41"/>
      <c r="CS105" s="103">
        <f t="shared" si="28"/>
        <v>0</v>
      </c>
      <c r="CT105" s="43">
        <v>22103</v>
      </c>
      <c r="CU105" s="103">
        <f t="shared" si="29"/>
        <v>22103</v>
      </c>
      <c r="CV105" s="107">
        <f t="shared" si="31"/>
        <v>285198</v>
      </c>
    </row>
    <row r="106" spans="1:100" s="19" customFormat="1" ht="15.75" x14ac:dyDescent="0.25">
      <c r="A106" s="319"/>
      <c r="B106" s="2" t="s">
        <v>109</v>
      </c>
      <c r="C106" s="50"/>
      <c r="D106" s="42"/>
      <c r="E106" s="42"/>
      <c r="F106" s="42"/>
      <c r="G106" s="42"/>
      <c r="H106" s="103">
        <v>26987</v>
      </c>
      <c r="I106" s="40"/>
      <c r="J106" s="41"/>
      <c r="K106" s="41"/>
      <c r="L106" s="41"/>
      <c r="M106" s="41"/>
      <c r="N106" s="41"/>
      <c r="O106" s="103">
        <v>23962</v>
      </c>
      <c r="P106" s="8"/>
      <c r="Q106" s="41"/>
      <c r="R106" s="41"/>
      <c r="S106" s="41"/>
      <c r="T106" s="103">
        <f t="shared" si="42"/>
        <v>0</v>
      </c>
      <c r="U106" s="40"/>
      <c r="V106" s="9"/>
      <c r="W106" s="103">
        <f t="shared" si="32"/>
        <v>0</v>
      </c>
      <c r="X106" s="40"/>
      <c r="Y106" s="9"/>
      <c r="Z106" s="9"/>
      <c r="AA106" s="9"/>
      <c r="AB106" s="9"/>
      <c r="AC106" s="9"/>
      <c r="AD106" s="41"/>
      <c r="AE106" s="41"/>
      <c r="AF106" s="9"/>
      <c r="AG106" s="9"/>
      <c r="AH106" s="9"/>
      <c r="AI106" s="25"/>
      <c r="AJ106" s="103">
        <v>171116</v>
      </c>
      <c r="AK106" s="40"/>
      <c r="AL106" s="103">
        <f t="shared" si="36"/>
        <v>0</v>
      </c>
      <c r="AM106" s="9"/>
      <c r="AN106" s="9"/>
      <c r="AO106" s="41"/>
      <c r="AP106" s="41"/>
      <c r="AQ106" s="41"/>
      <c r="AR106" s="41"/>
      <c r="AS106" s="41"/>
      <c r="AT106" s="41"/>
      <c r="AU106" s="41"/>
      <c r="AV106" s="41"/>
      <c r="AW106" s="103">
        <f t="shared" si="43"/>
        <v>0</v>
      </c>
      <c r="AX106" s="40"/>
      <c r="AY106" s="41"/>
      <c r="AZ106" s="9"/>
      <c r="BA106" s="41"/>
      <c r="BB106" s="41"/>
      <c r="BC106" s="41"/>
      <c r="BD106" s="41"/>
      <c r="BE106" s="103">
        <f t="shared" si="44"/>
        <v>0</v>
      </c>
      <c r="BF106" s="40"/>
      <c r="BG106" s="41"/>
      <c r="BH106" s="41"/>
      <c r="BI106" s="41"/>
      <c r="BJ106" s="41"/>
      <c r="BK106" s="41"/>
      <c r="BL106" s="41"/>
      <c r="BM106" s="41"/>
      <c r="BN106" s="41"/>
      <c r="BO106" s="41"/>
      <c r="BP106" s="9"/>
      <c r="BQ106" s="41"/>
      <c r="BR106" s="9"/>
      <c r="BS106" s="9"/>
      <c r="BT106" s="41"/>
      <c r="BU106" s="103">
        <f t="shared" si="45"/>
        <v>0</v>
      </c>
      <c r="BV106" s="40"/>
      <c r="BW106" s="41"/>
      <c r="BX106" s="41"/>
      <c r="BY106" s="41"/>
      <c r="BZ106" s="41"/>
      <c r="CA106" s="41"/>
      <c r="CB106" s="103">
        <f t="shared" si="46"/>
        <v>0</v>
      </c>
      <c r="CC106" s="40"/>
      <c r="CD106" s="41"/>
      <c r="CE106" s="41"/>
      <c r="CF106" s="41"/>
      <c r="CG106" s="103">
        <f t="shared" si="47"/>
        <v>0</v>
      </c>
      <c r="CH106" s="8"/>
      <c r="CI106" s="9"/>
      <c r="CJ106" s="41"/>
      <c r="CK106" s="41"/>
      <c r="CL106" s="9"/>
      <c r="CM106" s="41"/>
      <c r="CN106" s="41"/>
      <c r="CO106" s="103">
        <v>55031</v>
      </c>
      <c r="CP106" s="8"/>
      <c r="CQ106" s="41"/>
      <c r="CR106" s="41"/>
      <c r="CS106" s="103">
        <f t="shared" si="28"/>
        <v>0</v>
      </c>
      <c r="CT106" s="43">
        <v>3401</v>
      </c>
      <c r="CU106" s="103">
        <f t="shared" si="29"/>
        <v>3401</v>
      </c>
      <c r="CV106" s="107">
        <f t="shared" si="31"/>
        <v>280497</v>
      </c>
    </row>
    <row r="107" spans="1:100" s="19" customFormat="1" ht="15.75" x14ac:dyDescent="0.25">
      <c r="A107" s="319"/>
      <c r="B107" s="2" t="s">
        <v>110</v>
      </c>
      <c r="C107" s="50"/>
      <c r="D107" s="42"/>
      <c r="E107" s="42"/>
      <c r="F107" s="42"/>
      <c r="G107" s="42"/>
      <c r="H107" s="103">
        <v>6984</v>
      </c>
      <c r="I107" s="40"/>
      <c r="J107" s="41"/>
      <c r="K107" s="41"/>
      <c r="L107" s="41"/>
      <c r="M107" s="41"/>
      <c r="N107" s="41"/>
      <c r="O107" s="103">
        <v>23468</v>
      </c>
      <c r="P107" s="8"/>
      <c r="Q107" s="41"/>
      <c r="R107" s="41"/>
      <c r="S107" s="41"/>
      <c r="T107" s="103">
        <f t="shared" si="42"/>
        <v>0</v>
      </c>
      <c r="U107" s="40"/>
      <c r="V107" s="9"/>
      <c r="W107" s="103">
        <f t="shared" si="32"/>
        <v>0</v>
      </c>
      <c r="X107" s="40"/>
      <c r="Y107" s="9"/>
      <c r="Z107" s="9"/>
      <c r="AA107" s="9"/>
      <c r="AB107" s="9"/>
      <c r="AC107" s="9"/>
      <c r="AD107" s="41"/>
      <c r="AE107" s="41"/>
      <c r="AF107" s="9"/>
      <c r="AG107" s="9"/>
      <c r="AH107" s="9"/>
      <c r="AI107" s="25"/>
      <c r="AJ107" s="103">
        <v>205002</v>
      </c>
      <c r="AK107" s="40"/>
      <c r="AL107" s="103">
        <f t="shared" si="36"/>
        <v>0</v>
      </c>
      <c r="AM107" s="9"/>
      <c r="AN107" s="9"/>
      <c r="AO107" s="41"/>
      <c r="AP107" s="41"/>
      <c r="AQ107" s="41"/>
      <c r="AR107" s="41"/>
      <c r="AS107" s="41"/>
      <c r="AT107" s="41"/>
      <c r="AU107" s="41"/>
      <c r="AV107" s="41"/>
      <c r="AW107" s="103">
        <f t="shared" si="43"/>
        <v>0</v>
      </c>
      <c r="AX107" s="40"/>
      <c r="AY107" s="41"/>
      <c r="AZ107" s="9"/>
      <c r="BA107" s="41"/>
      <c r="BB107" s="41"/>
      <c r="BC107" s="41"/>
      <c r="BD107" s="41"/>
      <c r="BE107" s="103">
        <f t="shared" si="44"/>
        <v>0</v>
      </c>
      <c r="BF107" s="40"/>
      <c r="BG107" s="41"/>
      <c r="BH107" s="41"/>
      <c r="BI107" s="41"/>
      <c r="BJ107" s="41"/>
      <c r="BK107" s="41"/>
      <c r="BL107" s="41"/>
      <c r="BM107" s="41"/>
      <c r="BN107" s="41"/>
      <c r="BO107" s="41"/>
      <c r="BP107" s="9"/>
      <c r="BQ107" s="41"/>
      <c r="BR107" s="9"/>
      <c r="BS107" s="9"/>
      <c r="BT107" s="41"/>
      <c r="BU107" s="103">
        <f t="shared" si="45"/>
        <v>0</v>
      </c>
      <c r="BV107" s="40"/>
      <c r="BW107" s="41"/>
      <c r="BX107" s="41"/>
      <c r="BY107" s="41"/>
      <c r="BZ107" s="41"/>
      <c r="CA107" s="41"/>
      <c r="CB107" s="103">
        <f t="shared" si="46"/>
        <v>0</v>
      </c>
      <c r="CC107" s="40"/>
      <c r="CD107" s="41"/>
      <c r="CE107" s="41"/>
      <c r="CF107" s="41"/>
      <c r="CG107" s="103">
        <f t="shared" si="47"/>
        <v>0</v>
      </c>
      <c r="CH107" s="8"/>
      <c r="CI107" s="9"/>
      <c r="CJ107" s="41"/>
      <c r="CK107" s="41"/>
      <c r="CL107" s="9"/>
      <c r="CM107" s="41"/>
      <c r="CN107" s="41"/>
      <c r="CO107" s="103">
        <v>60041</v>
      </c>
      <c r="CP107" s="8"/>
      <c r="CQ107" s="41"/>
      <c r="CR107" s="41"/>
      <c r="CS107" s="103">
        <f t="shared" si="28"/>
        <v>0</v>
      </c>
      <c r="CT107" s="43">
        <v>851</v>
      </c>
      <c r="CU107" s="103">
        <f t="shared" si="29"/>
        <v>851</v>
      </c>
      <c r="CV107" s="107">
        <f t="shared" si="31"/>
        <v>296346</v>
      </c>
    </row>
    <row r="108" spans="1:100" s="19" customFormat="1" ht="15.75" x14ac:dyDescent="0.25">
      <c r="A108" s="319"/>
      <c r="B108" s="2" t="s">
        <v>111</v>
      </c>
      <c r="C108" s="50"/>
      <c r="D108" s="42"/>
      <c r="E108" s="42"/>
      <c r="F108" s="42"/>
      <c r="G108" s="42"/>
      <c r="H108" s="103">
        <v>11488</v>
      </c>
      <c r="I108" s="40"/>
      <c r="J108" s="41"/>
      <c r="K108" s="41"/>
      <c r="L108" s="41"/>
      <c r="M108" s="41"/>
      <c r="N108" s="41"/>
      <c r="O108" s="103">
        <v>19724</v>
      </c>
      <c r="P108" s="8"/>
      <c r="Q108" s="41"/>
      <c r="R108" s="41"/>
      <c r="S108" s="41"/>
      <c r="T108" s="103">
        <f t="shared" si="42"/>
        <v>0</v>
      </c>
      <c r="U108" s="40"/>
      <c r="V108" s="9"/>
      <c r="W108" s="103">
        <f t="shared" si="32"/>
        <v>0</v>
      </c>
      <c r="X108" s="40"/>
      <c r="Y108" s="9"/>
      <c r="Z108" s="9"/>
      <c r="AA108" s="9"/>
      <c r="AB108" s="9"/>
      <c r="AC108" s="9"/>
      <c r="AD108" s="41"/>
      <c r="AE108" s="41"/>
      <c r="AF108" s="9"/>
      <c r="AG108" s="9"/>
      <c r="AH108" s="9"/>
      <c r="AI108" s="25"/>
      <c r="AJ108" s="103">
        <v>178423</v>
      </c>
      <c r="AK108" s="40"/>
      <c r="AL108" s="103">
        <f t="shared" si="36"/>
        <v>0</v>
      </c>
      <c r="AM108" s="9"/>
      <c r="AN108" s="9"/>
      <c r="AO108" s="41"/>
      <c r="AP108" s="41"/>
      <c r="AQ108" s="41"/>
      <c r="AR108" s="41"/>
      <c r="AS108" s="41"/>
      <c r="AT108" s="41"/>
      <c r="AU108" s="41"/>
      <c r="AV108" s="41"/>
      <c r="AW108" s="103">
        <f t="shared" si="43"/>
        <v>0</v>
      </c>
      <c r="AX108" s="40"/>
      <c r="AY108" s="41"/>
      <c r="AZ108" s="9"/>
      <c r="BA108" s="41"/>
      <c r="BB108" s="41"/>
      <c r="BC108" s="41"/>
      <c r="BD108" s="41"/>
      <c r="BE108" s="103">
        <f t="shared" si="44"/>
        <v>0</v>
      </c>
      <c r="BF108" s="40"/>
      <c r="BG108" s="41"/>
      <c r="BH108" s="41"/>
      <c r="BI108" s="41"/>
      <c r="BJ108" s="41"/>
      <c r="BK108" s="41"/>
      <c r="BL108" s="41"/>
      <c r="BM108" s="41"/>
      <c r="BN108" s="41"/>
      <c r="BO108" s="41"/>
      <c r="BP108" s="9"/>
      <c r="BQ108" s="41"/>
      <c r="BR108" s="9"/>
      <c r="BS108" s="9"/>
      <c r="BT108" s="41"/>
      <c r="BU108" s="103">
        <f t="shared" si="45"/>
        <v>0</v>
      </c>
      <c r="BV108" s="40"/>
      <c r="BW108" s="41"/>
      <c r="BX108" s="41"/>
      <c r="BY108" s="41"/>
      <c r="BZ108" s="41"/>
      <c r="CA108" s="41"/>
      <c r="CB108" s="103">
        <f t="shared" si="46"/>
        <v>0</v>
      </c>
      <c r="CC108" s="40"/>
      <c r="CD108" s="41"/>
      <c r="CE108" s="41"/>
      <c r="CF108" s="41"/>
      <c r="CG108" s="103">
        <f t="shared" si="47"/>
        <v>0</v>
      </c>
      <c r="CH108" s="8"/>
      <c r="CI108" s="9"/>
      <c r="CJ108" s="41"/>
      <c r="CK108" s="41"/>
      <c r="CL108" s="9"/>
      <c r="CM108" s="41"/>
      <c r="CN108" s="41"/>
      <c r="CO108" s="103">
        <v>48671</v>
      </c>
      <c r="CP108" s="8"/>
      <c r="CQ108" s="41"/>
      <c r="CR108" s="41"/>
      <c r="CS108" s="103">
        <f t="shared" si="28"/>
        <v>0</v>
      </c>
      <c r="CT108" s="43">
        <v>3419</v>
      </c>
      <c r="CU108" s="103">
        <f t="shared" si="29"/>
        <v>3419</v>
      </c>
      <c r="CV108" s="107">
        <f t="shared" si="31"/>
        <v>261725</v>
      </c>
    </row>
    <row r="109" spans="1:100" s="19" customFormat="1" ht="16.5" thickBot="1" x14ac:dyDescent="0.3">
      <c r="A109" s="320"/>
      <c r="B109" s="3" t="s">
        <v>112</v>
      </c>
      <c r="C109" s="51"/>
      <c r="D109" s="46"/>
      <c r="E109" s="46"/>
      <c r="F109" s="46"/>
      <c r="G109" s="46"/>
      <c r="H109" s="104">
        <v>19715</v>
      </c>
      <c r="I109" s="44"/>
      <c r="J109" s="45"/>
      <c r="K109" s="45"/>
      <c r="L109" s="45"/>
      <c r="M109" s="45"/>
      <c r="N109" s="45"/>
      <c r="O109" s="104">
        <v>7493</v>
      </c>
      <c r="P109" s="12"/>
      <c r="Q109" s="45"/>
      <c r="R109" s="45"/>
      <c r="S109" s="45"/>
      <c r="T109" s="104">
        <f t="shared" si="42"/>
        <v>0</v>
      </c>
      <c r="U109" s="44"/>
      <c r="V109" s="13"/>
      <c r="W109" s="104">
        <f t="shared" si="32"/>
        <v>0</v>
      </c>
      <c r="X109" s="44"/>
      <c r="Y109" s="13"/>
      <c r="Z109" s="13"/>
      <c r="AA109" s="13"/>
      <c r="AB109" s="13"/>
      <c r="AC109" s="13"/>
      <c r="AD109" s="45"/>
      <c r="AE109" s="45"/>
      <c r="AF109" s="13"/>
      <c r="AG109" s="13"/>
      <c r="AH109" s="13"/>
      <c r="AI109" s="26"/>
      <c r="AJ109" s="104">
        <v>151166</v>
      </c>
      <c r="AK109" s="44"/>
      <c r="AL109" s="104">
        <f t="shared" si="36"/>
        <v>0</v>
      </c>
      <c r="AM109" s="13"/>
      <c r="AN109" s="13"/>
      <c r="AO109" s="45"/>
      <c r="AP109" s="45"/>
      <c r="AQ109" s="45"/>
      <c r="AR109" s="45"/>
      <c r="AS109" s="45"/>
      <c r="AT109" s="45"/>
      <c r="AU109" s="45"/>
      <c r="AV109" s="45"/>
      <c r="AW109" s="104">
        <f t="shared" si="43"/>
        <v>0</v>
      </c>
      <c r="AX109" s="44"/>
      <c r="AY109" s="45"/>
      <c r="AZ109" s="13"/>
      <c r="BA109" s="45"/>
      <c r="BB109" s="45"/>
      <c r="BC109" s="45"/>
      <c r="BD109" s="45"/>
      <c r="BE109" s="104">
        <f t="shared" si="44"/>
        <v>0</v>
      </c>
      <c r="BF109" s="44"/>
      <c r="BG109" s="45"/>
      <c r="BH109" s="45"/>
      <c r="BI109" s="45"/>
      <c r="BJ109" s="45"/>
      <c r="BK109" s="45"/>
      <c r="BL109" s="45"/>
      <c r="BM109" s="45"/>
      <c r="BN109" s="45"/>
      <c r="BO109" s="45"/>
      <c r="BP109" s="13"/>
      <c r="BQ109" s="45"/>
      <c r="BR109" s="13"/>
      <c r="BS109" s="13"/>
      <c r="BT109" s="45"/>
      <c r="BU109" s="104">
        <f t="shared" si="45"/>
        <v>0</v>
      </c>
      <c r="BV109" s="44"/>
      <c r="BW109" s="45"/>
      <c r="BX109" s="45"/>
      <c r="BY109" s="45"/>
      <c r="BZ109" s="45"/>
      <c r="CA109" s="45"/>
      <c r="CB109" s="104">
        <f t="shared" si="46"/>
        <v>0</v>
      </c>
      <c r="CC109" s="44"/>
      <c r="CD109" s="45"/>
      <c r="CE109" s="45"/>
      <c r="CF109" s="45"/>
      <c r="CG109" s="104">
        <f t="shared" si="47"/>
        <v>0</v>
      </c>
      <c r="CH109" s="12"/>
      <c r="CI109" s="13"/>
      <c r="CJ109" s="45"/>
      <c r="CK109" s="45"/>
      <c r="CL109" s="13"/>
      <c r="CM109" s="45"/>
      <c r="CN109" s="45"/>
      <c r="CO109" s="104">
        <v>22648</v>
      </c>
      <c r="CP109" s="12"/>
      <c r="CQ109" s="45"/>
      <c r="CR109" s="45"/>
      <c r="CS109" s="104">
        <f t="shared" si="28"/>
        <v>0</v>
      </c>
      <c r="CT109" s="47">
        <v>33327</v>
      </c>
      <c r="CU109" s="104">
        <f t="shared" si="29"/>
        <v>33327</v>
      </c>
      <c r="CV109" s="108">
        <f t="shared" si="31"/>
        <v>234349</v>
      </c>
    </row>
    <row r="110" spans="1:100" s="19" customFormat="1" ht="15.75" customHeight="1" x14ac:dyDescent="0.25">
      <c r="A110" s="318" t="s">
        <v>122</v>
      </c>
      <c r="B110" s="1" t="s">
        <v>101</v>
      </c>
      <c r="C110" s="49"/>
      <c r="D110" s="48"/>
      <c r="E110" s="48"/>
      <c r="F110" s="48"/>
      <c r="G110" s="48"/>
      <c r="H110" s="105">
        <v>13329</v>
      </c>
      <c r="I110" s="37"/>
      <c r="J110" s="38"/>
      <c r="K110" s="38"/>
      <c r="L110" s="38"/>
      <c r="M110" s="38"/>
      <c r="N110" s="38"/>
      <c r="O110" s="105">
        <v>6980</v>
      </c>
      <c r="P110" s="5"/>
      <c r="Q110" s="38"/>
      <c r="R110" s="38"/>
      <c r="S110" s="38"/>
      <c r="T110" s="105">
        <f>SUM(P110:S110)</f>
        <v>0</v>
      </c>
      <c r="U110" s="37"/>
      <c r="V110" s="6"/>
      <c r="W110" s="105">
        <f>SUM(U110:V110)</f>
        <v>0</v>
      </c>
      <c r="X110" s="37"/>
      <c r="Y110" s="6"/>
      <c r="Z110" s="6"/>
      <c r="AA110" s="6"/>
      <c r="AB110" s="6"/>
      <c r="AC110" s="6"/>
      <c r="AD110" s="38"/>
      <c r="AE110" s="38"/>
      <c r="AF110" s="6"/>
      <c r="AG110" s="6"/>
      <c r="AH110" s="6"/>
      <c r="AI110" s="24"/>
      <c r="AJ110" s="105">
        <v>208775</v>
      </c>
      <c r="AK110" s="37"/>
      <c r="AL110" s="105">
        <f>+AK110</f>
        <v>0</v>
      </c>
      <c r="AM110" s="6"/>
      <c r="AN110" s="6"/>
      <c r="AO110" s="38"/>
      <c r="AP110" s="38"/>
      <c r="AQ110" s="38"/>
      <c r="AR110" s="38"/>
      <c r="AS110" s="38"/>
      <c r="AT110" s="38"/>
      <c r="AU110" s="38"/>
      <c r="AV110" s="38"/>
      <c r="AW110" s="105">
        <f>SUM(AM110:AV110)</f>
        <v>0</v>
      </c>
      <c r="AX110" s="37"/>
      <c r="AY110" s="38"/>
      <c r="AZ110" s="6"/>
      <c r="BA110" s="38"/>
      <c r="BB110" s="38"/>
      <c r="BC110" s="38"/>
      <c r="BD110" s="38"/>
      <c r="BE110" s="105">
        <f>SUM(AX110:BD110)</f>
        <v>0</v>
      </c>
      <c r="BF110" s="37"/>
      <c r="BG110" s="38"/>
      <c r="BH110" s="38"/>
      <c r="BI110" s="38"/>
      <c r="BJ110" s="38"/>
      <c r="BK110" s="38"/>
      <c r="BL110" s="38"/>
      <c r="BM110" s="38"/>
      <c r="BN110" s="38"/>
      <c r="BO110" s="38"/>
      <c r="BP110" s="6"/>
      <c r="BQ110" s="38"/>
      <c r="BR110" s="6"/>
      <c r="BS110" s="6"/>
      <c r="BT110" s="38"/>
      <c r="BU110" s="105">
        <f>SUM(BF110:BT110)</f>
        <v>0</v>
      </c>
      <c r="BV110" s="37"/>
      <c r="BW110" s="38"/>
      <c r="BX110" s="38"/>
      <c r="BY110" s="38"/>
      <c r="BZ110" s="38"/>
      <c r="CA110" s="38"/>
      <c r="CB110" s="105">
        <f>SUM(BV110:CA110)</f>
        <v>0</v>
      </c>
      <c r="CC110" s="37"/>
      <c r="CD110" s="38"/>
      <c r="CE110" s="38"/>
      <c r="CF110" s="38"/>
      <c r="CG110" s="105">
        <f>SUM(CC110:CF110)</f>
        <v>0</v>
      </c>
      <c r="CH110" s="5"/>
      <c r="CI110" s="6"/>
      <c r="CJ110" s="38"/>
      <c r="CK110" s="38"/>
      <c r="CL110" s="6"/>
      <c r="CM110" s="38"/>
      <c r="CN110" s="38"/>
      <c r="CO110" s="105">
        <v>16093</v>
      </c>
      <c r="CP110" s="5"/>
      <c r="CQ110" s="38"/>
      <c r="CR110" s="38"/>
      <c r="CS110" s="105">
        <f>SUM(CP110:CR110)</f>
        <v>0</v>
      </c>
      <c r="CT110" s="39">
        <v>40131</v>
      </c>
      <c r="CU110" s="105">
        <f>+CT110</f>
        <v>40131</v>
      </c>
      <c r="CV110" s="109">
        <f t="shared" si="31"/>
        <v>285308</v>
      </c>
    </row>
    <row r="111" spans="1:100" s="19" customFormat="1" ht="15.75" x14ac:dyDescent="0.25">
      <c r="A111" s="319"/>
      <c r="B111" s="2" t="s">
        <v>102</v>
      </c>
      <c r="C111" s="50"/>
      <c r="D111" s="42"/>
      <c r="E111" s="42"/>
      <c r="F111" s="42"/>
      <c r="G111" s="42"/>
      <c r="H111" s="103">
        <v>17805</v>
      </c>
      <c r="I111" s="40"/>
      <c r="J111" s="41"/>
      <c r="K111" s="41"/>
      <c r="L111" s="41"/>
      <c r="M111" s="41"/>
      <c r="N111" s="41"/>
      <c r="O111" s="103">
        <v>7760</v>
      </c>
      <c r="P111" s="8"/>
      <c r="Q111" s="41"/>
      <c r="R111" s="41"/>
      <c r="S111" s="41"/>
      <c r="T111" s="103">
        <f t="shared" ref="T111:T121" si="48">SUM(P111:S111)</f>
        <v>0</v>
      </c>
      <c r="U111" s="40"/>
      <c r="V111" s="9"/>
      <c r="W111" s="103">
        <f t="shared" si="32"/>
        <v>0</v>
      </c>
      <c r="X111" s="40"/>
      <c r="Y111" s="9"/>
      <c r="Z111" s="9"/>
      <c r="AA111" s="9"/>
      <c r="AB111" s="9"/>
      <c r="AC111" s="9"/>
      <c r="AD111" s="41"/>
      <c r="AE111" s="41"/>
      <c r="AF111" s="9"/>
      <c r="AG111" s="9"/>
      <c r="AH111" s="9"/>
      <c r="AI111" s="25"/>
      <c r="AJ111" s="103">
        <v>176570</v>
      </c>
      <c r="AK111" s="40"/>
      <c r="AL111" s="103">
        <f t="shared" si="36"/>
        <v>0</v>
      </c>
      <c r="AM111" s="9"/>
      <c r="AN111" s="9"/>
      <c r="AO111" s="41"/>
      <c r="AP111" s="41"/>
      <c r="AQ111" s="41"/>
      <c r="AR111" s="41"/>
      <c r="AS111" s="41"/>
      <c r="AT111" s="41"/>
      <c r="AU111" s="41"/>
      <c r="AV111" s="41"/>
      <c r="AW111" s="103">
        <f t="shared" ref="AW111:AW121" si="49">SUM(AM111:AV111)</f>
        <v>0</v>
      </c>
      <c r="AX111" s="40"/>
      <c r="AY111" s="41"/>
      <c r="AZ111" s="9"/>
      <c r="BA111" s="41"/>
      <c r="BB111" s="41"/>
      <c r="BC111" s="41"/>
      <c r="BD111" s="41"/>
      <c r="BE111" s="103">
        <f t="shared" ref="BE111:BE121" si="50">SUM(AX111:BD111)</f>
        <v>0</v>
      </c>
      <c r="BF111" s="40"/>
      <c r="BG111" s="41"/>
      <c r="BH111" s="41"/>
      <c r="BI111" s="41"/>
      <c r="BJ111" s="41"/>
      <c r="BK111" s="41"/>
      <c r="BL111" s="41"/>
      <c r="BM111" s="41"/>
      <c r="BN111" s="41"/>
      <c r="BO111" s="41"/>
      <c r="BP111" s="9"/>
      <c r="BQ111" s="41"/>
      <c r="BR111" s="9"/>
      <c r="BS111" s="9"/>
      <c r="BT111" s="41"/>
      <c r="BU111" s="103">
        <f t="shared" ref="BU111:BU121" si="51">SUM(BF111:BT111)</f>
        <v>0</v>
      </c>
      <c r="BV111" s="40"/>
      <c r="BW111" s="41"/>
      <c r="BX111" s="41"/>
      <c r="BY111" s="41"/>
      <c r="BZ111" s="41"/>
      <c r="CA111" s="41"/>
      <c r="CB111" s="103">
        <f t="shared" ref="CB111:CB121" si="52">SUM(BV111:CA111)</f>
        <v>0</v>
      </c>
      <c r="CC111" s="40"/>
      <c r="CD111" s="41"/>
      <c r="CE111" s="41"/>
      <c r="CF111" s="41"/>
      <c r="CG111" s="103">
        <f t="shared" ref="CG111:CG121" si="53">SUM(CC111:CF111)</f>
        <v>0</v>
      </c>
      <c r="CH111" s="8"/>
      <c r="CI111" s="9"/>
      <c r="CJ111" s="41"/>
      <c r="CK111" s="41"/>
      <c r="CL111" s="9"/>
      <c r="CM111" s="41"/>
      <c r="CN111" s="41"/>
      <c r="CO111" s="103">
        <v>26892</v>
      </c>
      <c r="CP111" s="8"/>
      <c r="CQ111" s="41"/>
      <c r="CR111" s="41"/>
      <c r="CS111" s="103">
        <f t="shared" si="28"/>
        <v>0</v>
      </c>
      <c r="CT111" s="43">
        <v>3143</v>
      </c>
      <c r="CU111" s="103">
        <f t="shared" ref="CU111:CU121" si="54">+CT111</f>
        <v>3143</v>
      </c>
      <c r="CV111" s="107">
        <f t="shared" si="31"/>
        <v>232170</v>
      </c>
    </row>
    <row r="112" spans="1:100" s="19" customFormat="1" ht="15.75" x14ac:dyDescent="0.25">
      <c r="A112" s="319"/>
      <c r="B112" s="2" t="s">
        <v>103</v>
      </c>
      <c r="C112" s="50"/>
      <c r="D112" s="42"/>
      <c r="E112" s="42"/>
      <c r="F112" s="42"/>
      <c r="G112" s="42"/>
      <c r="H112" s="103">
        <v>11398</v>
      </c>
      <c r="I112" s="40"/>
      <c r="J112" s="41"/>
      <c r="K112" s="41"/>
      <c r="L112" s="41"/>
      <c r="M112" s="41"/>
      <c r="N112" s="41"/>
      <c r="O112" s="103">
        <v>16875</v>
      </c>
      <c r="P112" s="8"/>
      <c r="Q112" s="41"/>
      <c r="R112" s="41"/>
      <c r="S112" s="41"/>
      <c r="T112" s="103">
        <f t="shared" si="48"/>
        <v>0</v>
      </c>
      <c r="U112" s="40"/>
      <c r="V112" s="9"/>
      <c r="W112" s="103">
        <f t="shared" si="32"/>
        <v>0</v>
      </c>
      <c r="X112" s="40"/>
      <c r="Y112" s="9"/>
      <c r="Z112" s="9"/>
      <c r="AA112" s="9"/>
      <c r="AB112" s="9"/>
      <c r="AC112" s="9"/>
      <c r="AD112" s="41"/>
      <c r="AE112" s="41"/>
      <c r="AF112" s="9"/>
      <c r="AG112" s="9"/>
      <c r="AH112" s="9"/>
      <c r="AI112" s="25"/>
      <c r="AJ112" s="103">
        <v>209804</v>
      </c>
      <c r="AK112" s="40"/>
      <c r="AL112" s="103">
        <f t="shared" si="36"/>
        <v>0</v>
      </c>
      <c r="AM112" s="9"/>
      <c r="AN112" s="9"/>
      <c r="AO112" s="41"/>
      <c r="AP112" s="41"/>
      <c r="AQ112" s="41"/>
      <c r="AR112" s="41"/>
      <c r="AS112" s="41"/>
      <c r="AT112" s="41"/>
      <c r="AU112" s="41"/>
      <c r="AV112" s="41"/>
      <c r="AW112" s="103">
        <f t="shared" si="49"/>
        <v>0</v>
      </c>
      <c r="AX112" s="40"/>
      <c r="AY112" s="41"/>
      <c r="AZ112" s="9"/>
      <c r="BA112" s="41"/>
      <c r="BB112" s="41"/>
      <c r="BC112" s="41"/>
      <c r="BD112" s="41"/>
      <c r="BE112" s="103">
        <f t="shared" si="50"/>
        <v>0</v>
      </c>
      <c r="BF112" s="40"/>
      <c r="BG112" s="41"/>
      <c r="BH112" s="41"/>
      <c r="BI112" s="41"/>
      <c r="BJ112" s="41"/>
      <c r="BK112" s="41"/>
      <c r="BL112" s="41"/>
      <c r="BM112" s="41"/>
      <c r="BN112" s="41"/>
      <c r="BO112" s="41"/>
      <c r="BP112" s="9"/>
      <c r="BQ112" s="41"/>
      <c r="BR112" s="9"/>
      <c r="BS112" s="9"/>
      <c r="BT112" s="41"/>
      <c r="BU112" s="103">
        <f t="shared" si="51"/>
        <v>0</v>
      </c>
      <c r="BV112" s="40"/>
      <c r="BW112" s="41"/>
      <c r="BX112" s="41"/>
      <c r="BY112" s="41"/>
      <c r="BZ112" s="41"/>
      <c r="CA112" s="41"/>
      <c r="CB112" s="103">
        <f t="shared" si="52"/>
        <v>0</v>
      </c>
      <c r="CC112" s="40"/>
      <c r="CD112" s="41"/>
      <c r="CE112" s="41"/>
      <c r="CF112" s="41"/>
      <c r="CG112" s="103">
        <f t="shared" si="53"/>
        <v>0</v>
      </c>
      <c r="CH112" s="8"/>
      <c r="CI112" s="9"/>
      <c r="CJ112" s="41"/>
      <c r="CK112" s="41"/>
      <c r="CL112" s="9"/>
      <c r="CM112" s="41"/>
      <c r="CN112" s="41"/>
      <c r="CO112" s="103">
        <v>31503</v>
      </c>
      <c r="CP112" s="8"/>
      <c r="CQ112" s="41"/>
      <c r="CR112" s="41"/>
      <c r="CS112" s="103">
        <f t="shared" si="28"/>
        <v>0</v>
      </c>
      <c r="CT112" s="43">
        <v>2992</v>
      </c>
      <c r="CU112" s="103">
        <f t="shared" si="54"/>
        <v>2992</v>
      </c>
      <c r="CV112" s="107">
        <f t="shared" si="31"/>
        <v>272572</v>
      </c>
    </row>
    <row r="113" spans="1:100" s="19" customFormat="1" ht="15.75" x14ac:dyDescent="0.25">
      <c r="A113" s="319"/>
      <c r="B113" s="2" t="s">
        <v>104</v>
      </c>
      <c r="C113" s="50"/>
      <c r="D113" s="42"/>
      <c r="E113" s="42"/>
      <c r="F113" s="42"/>
      <c r="G113" s="42"/>
      <c r="H113" s="103">
        <v>4940</v>
      </c>
      <c r="I113" s="40"/>
      <c r="J113" s="41"/>
      <c r="K113" s="41"/>
      <c r="L113" s="41"/>
      <c r="M113" s="41"/>
      <c r="N113" s="41"/>
      <c r="O113" s="103">
        <v>26005</v>
      </c>
      <c r="P113" s="8"/>
      <c r="Q113" s="41"/>
      <c r="R113" s="41"/>
      <c r="S113" s="41"/>
      <c r="T113" s="103">
        <f t="shared" si="48"/>
        <v>0</v>
      </c>
      <c r="U113" s="40"/>
      <c r="V113" s="9"/>
      <c r="W113" s="103">
        <f t="shared" si="32"/>
        <v>0</v>
      </c>
      <c r="X113" s="40"/>
      <c r="Y113" s="9"/>
      <c r="Z113" s="9"/>
      <c r="AA113" s="9"/>
      <c r="AB113" s="9"/>
      <c r="AC113" s="9"/>
      <c r="AD113" s="41"/>
      <c r="AE113" s="41"/>
      <c r="AF113" s="9"/>
      <c r="AG113" s="9"/>
      <c r="AH113" s="9"/>
      <c r="AI113" s="25"/>
      <c r="AJ113" s="103">
        <v>286741</v>
      </c>
      <c r="AK113" s="40"/>
      <c r="AL113" s="103">
        <f t="shared" si="36"/>
        <v>0</v>
      </c>
      <c r="AM113" s="9"/>
      <c r="AN113" s="9"/>
      <c r="AO113" s="41"/>
      <c r="AP113" s="41"/>
      <c r="AQ113" s="41"/>
      <c r="AR113" s="41"/>
      <c r="AS113" s="41"/>
      <c r="AT113" s="41"/>
      <c r="AU113" s="41"/>
      <c r="AV113" s="41"/>
      <c r="AW113" s="103">
        <f t="shared" si="49"/>
        <v>0</v>
      </c>
      <c r="AX113" s="40"/>
      <c r="AY113" s="41"/>
      <c r="AZ113" s="9"/>
      <c r="BA113" s="41"/>
      <c r="BB113" s="41"/>
      <c r="BC113" s="41"/>
      <c r="BD113" s="41"/>
      <c r="BE113" s="103">
        <f t="shared" si="50"/>
        <v>0</v>
      </c>
      <c r="BF113" s="40"/>
      <c r="BG113" s="41"/>
      <c r="BH113" s="41"/>
      <c r="BI113" s="41"/>
      <c r="BJ113" s="41"/>
      <c r="BK113" s="41"/>
      <c r="BL113" s="41"/>
      <c r="BM113" s="41"/>
      <c r="BN113" s="41"/>
      <c r="BO113" s="41"/>
      <c r="BP113" s="9"/>
      <c r="BQ113" s="41"/>
      <c r="BR113" s="9"/>
      <c r="BS113" s="9"/>
      <c r="BT113" s="41"/>
      <c r="BU113" s="103">
        <f t="shared" si="51"/>
        <v>0</v>
      </c>
      <c r="BV113" s="40"/>
      <c r="BW113" s="41"/>
      <c r="BX113" s="41"/>
      <c r="BY113" s="41"/>
      <c r="BZ113" s="41"/>
      <c r="CA113" s="41"/>
      <c r="CB113" s="103">
        <f t="shared" si="52"/>
        <v>0</v>
      </c>
      <c r="CC113" s="40"/>
      <c r="CD113" s="41"/>
      <c r="CE113" s="41"/>
      <c r="CF113" s="41"/>
      <c r="CG113" s="103">
        <f t="shared" si="53"/>
        <v>0</v>
      </c>
      <c r="CH113" s="8"/>
      <c r="CI113" s="9"/>
      <c r="CJ113" s="41"/>
      <c r="CK113" s="41"/>
      <c r="CL113" s="9"/>
      <c r="CM113" s="41"/>
      <c r="CN113" s="41"/>
      <c r="CO113" s="103">
        <v>60665</v>
      </c>
      <c r="CP113" s="8"/>
      <c r="CQ113" s="41"/>
      <c r="CR113" s="41"/>
      <c r="CS113" s="103">
        <f t="shared" si="28"/>
        <v>0</v>
      </c>
      <c r="CT113" s="43">
        <v>1394</v>
      </c>
      <c r="CU113" s="103">
        <f t="shared" si="54"/>
        <v>1394</v>
      </c>
      <c r="CV113" s="107">
        <f t="shared" si="31"/>
        <v>379745</v>
      </c>
    </row>
    <row r="114" spans="1:100" s="19" customFormat="1" ht="15.75" x14ac:dyDescent="0.25">
      <c r="A114" s="319"/>
      <c r="B114" s="2" t="s">
        <v>105</v>
      </c>
      <c r="C114" s="50"/>
      <c r="D114" s="42"/>
      <c r="E114" s="42"/>
      <c r="F114" s="42"/>
      <c r="G114" s="42"/>
      <c r="H114" s="103">
        <v>10925</v>
      </c>
      <c r="I114" s="40"/>
      <c r="J114" s="41"/>
      <c r="K114" s="41"/>
      <c r="L114" s="41"/>
      <c r="M114" s="41"/>
      <c r="N114" s="41"/>
      <c r="O114" s="103">
        <v>20314</v>
      </c>
      <c r="P114" s="8"/>
      <c r="Q114" s="41"/>
      <c r="R114" s="41"/>
      <c r="S114" s="41"/>
      <c r="T114" s="103">
        <f t="shared" si="48"/>
        <v>0</v>
      </c>
      <c r="U114" s="40"/>
      <c r="V114" s="9"/>
      <c r="W114" s="103">
        <f t="shared" si="32"/>
        <v>0</v>
      </c>
      <c r="X114" s="40"/>
      <c r="Y114" s="9"/>
      <c r="Z114" s="9"/>
      <c r="AA114" s="9"/>
      <c r="AB114" s="9"/>
      <c r="AC114" s="9"/>
      <c r="AD114" s="41"/>
      <c r="AE114" s="41"/>
      <c r="AF114" s="9"/>
      <c r="AG114" s="9"/>
      <c r="AH114" s="9"/>
      <c r="AI114" s="25"/>
      <c r="AJ114" s="103">
        <v>285061</v>
      </c>
      <c r="AK114" s="40"/>
      <c r="AL114" s="103">
        <f t="shared" si="36"/>
        <v>0</v>
      </c>
      <c r="AM114" s="9"/>
      <c r="AN114" s="9"/>
      <c r="AO114" s="41"/>
      <c r="AP114" s="41"/>
      <c r="AQ114" s="41"/>
      <c r="AR114" s="41"/>
      <c r="AS114" s="41"/>
      <c r="AT114" s="41"/>
      <c r="AU114" s="41"/>
      <c r="AV114" s="41"/>
      <c r="AW114" s="103">
        <f t="shared" si="49"/>
        <v>0</v>
      </c>
      <c r="AX114" s="40"/>
      <c r="AY114" s="41"/>
      <c r="AZ114" s="9"/>
      <c r="BA114" s="41"/>
      <c r="BB114" s="41"/>
      <c r="BC114" s="41"/>
      <c r="BD114" s="41"/>
      <c r="BE114" s="103">
        <f t="shared" si="50"/>
        <v>0</v>
      </c>
      <c r="BF114" s="40"/>
      <c r="BG114" s="41"/>
      <c r="BH114" s="41"/>
      <c r="BI114" s="41"/>
      <c r="BJ114" s="41"/>
      <c r="BK114" s="41"/>
      <c r="BL114" s="41"/>
      <c r="BM114" s="41"/>
      <c r="BN114" s="41"/>
      <c r="BO114" s="41"/>
      <c r="BP114" s="9"/>
      <c r="BQ114" s="41"/>
      <c r="BR114" s="9"/>
      <c r="BS114" s="9"/>
      <c r="BT114" s="41"/>
      <c r="BU114" s="103">
        <f t="shared" si="51"/>
        <v>0</v>
      </c>
      <c r="BV114" s="40"/>
      <c r="BW114" s="41"/>
      <c r="BX114" s="41"/>
      <c r="BY114" s="41"/>
      <c r="BZ114" s="41"/>
      <c r="CA114" s="41"/>
      <c r="CB114" s="103">
        <f t="shared" si="52"/>
        <v>0</v>
      </c>
      <c r="CC114" s="40"/>
      <c r="CD114" s="41"/>
      <c r="CE114" s="41"/>
      <c r="CF114" s="41"/>
      <c r="CG114" s="103">
        <f t="shared" si="53"/>
        <v>0</v>
      </c>
      <c r="CH114" s="8"/>
      <c r="CI114" s="9"/>
      <c r="CJ114" s="41"/>
      <c r="CK114" s="41"/>
      <c r="CL114" s="9"/>
      <c r="CM114" s="41"/>
      <c r="CN114" s="41"/>
      <c r="CO114" s="103">
        <v>69454</v>
      </c>
      <c r="CP114" s="8"/>
      <c r="CQ114" s="41"/>
      <c r="CR114" s="41"/>
      <c r="CS114" s="103">
        <f t="shared" si="28"/>
        <v>0</v>
      </c>
      <c r="CT114" s="43">
        <v>2902</v>
      </c>
      <c r="CU114" s="103">
        <f t="shared" si="54"/>
        <v>2902</v>
      </c>
      <c r="CV114" s="107">
        <f t="shared" si="31"/>
        <v>388656</v>
      </c>
    </row>
    <row r="115" spans="1:100" s="19" customFormat="1" ht="15.75" x14ac:dyDescent="0.25">
      <c r="A115" s="319"/>
      <c r="B115" s="2" t="s">
        <v>106</v>
      </c>
      <c r="C115" s="50"/>
      <c r="D115" s="42"/>
      <c r="E115" s="42"/>
      <c r="F115" s="42"/>
      <c r="G115" s="42"/>
      <c r="H115" s="103">
        <v>21683</v>
      </c>
      <c r="I115" s="40"/>
      <c r="J115" s="41"/>
      <c r="K115" s="41"/>
      <c r="L115" s="41"/>
      <c r="M115" s="41"/>
      <c r="N115" s="41"/>
      <c r="O115" s="103">
        <v>25265</v>
      </c>
      <c r="P115" s="8"/>
      <c r="Q115" s="41"/>
      <c r="R115" s="41"/>
      <c r="S115" s="41"/>
      <c r="T115" s="103">
        <f t="shared" si="48"/>
        <v>0</v>
      </c>
      <c r="U115" s="40"/>
      <c r="V115" s="9"/>
      <c r="W115" s="103">
        <f t="shared" si="32"/>
        <v>0</v>
      </c>
      <c r="X115" s="40"/>
      <c r="Y115" s="9"/>
      <c r="Z115" s="9"/>
      <c r="AA115" s="9"/>
      <c r="AB115" s="9"/>
      <c r="AC115" s="9"/>
      <c r="AD115" s="41"/>
      <c r="AE115" s="41"/>
      <c r="AF115" s="9"/>
      <c r="AG115" s="9"/>
      <c r="AH115" s="9"/>
      <c r="AI115" s="25"/>
      <c r="AJ115" s="103">
        <v>162456</v>
      </c>
      <c r="AK115" s="40"/>
      <c r="AL115" s="103">
        <f t="shared" si="36"/>
        <v>0</v>
      </c>
      <c r="AM115" s="9"/>
      <c r="AN115" s="9"/>
      <c r="AO115" s="41"/>
      <c r="AP115" s="41"/>
      <c r="AQ115" s="41"/>
      <c r="AR115" s="41"/>
      <c r="AS115" s="41"/>
      <c r="AT115" s="41"/>
      <c r="AU115" s="41"/>
      <c r="AV115" s="41"/>
      <c r="AW115" s="103">
        <f t="shared" si="49"/>
        <v>0</v>
      </c>
      <c r="AX115" s="40"/>
      <c r="AY115" s="41"/>
      <c r="AZ115" s="9"/>
      <c r="BA115" s="41"/>
      <c r="BB115" s="41"/>
      <c r="BC115" s="41"/>
      <c r="BD115" s="41"/>
      <c r="BE115" s="103">
        <f t="shared" si="50"/>
        <v>0</v>
      </c>
      <c r="BF115" s="40"/>
      <c r="BG115" s="41"/>
      <c r="BH115" s="41"/>
      <c r="BI115" s="41"/>
      <c r="BJ115" s="41"/>
      <c r="BK115" s="41"/>
      <c r="BL115" s="41"/>
      <c r="BM115" s="41"/>
      <c r="BN115" s="41"/>
      <c r="BO115" s="41"/>
      <c r="BP115" s="9"/>
      <c r="BQ115" s="41"/>
      <c r="BR115" s="9"/>
      <c r="BS115" s="9"/>
      <c r="BT115" s="41"/>
      <c r="BU115" s="103">
        <f t="shared" si="51"/>
        <v>0</v>
      </c>
      <c r="BV115" s="40"/>
      <c r="BW115" s="41"/>
      <c r="BX115" s="41"/>
      <c r="BY115" s="41"/>
      <c r="BZ115" s="41"/>
      <c r="CA115" s="41"/>
      <c r="CB115" s="103">
        <f t="shared" si="52"/>
        <v>0</v>
      </c>
      <c r="CC115" s="40"/>
      <c r="CD115" s="41"/>
      <c r="CE115" s="41"/>
      <c r="CF115" s="41"/>
      <c r="CG115" s="103">
        <f t="shared" si="53"/>
        <v>0</v>
      </c>
      <c r="CH115" s="8"/>
      <c r="CI115" s="9"/>
      <c r="CJ115" s="41"/>
      <c r="CK115" s="41"/>
      <c r="CL115" s="9"/>
      <c r="CM115" s="41"/>
      <c r="CN115" s="41"/>
      <c r="CO115" s="103">
        <v>43276</v>
      </c>
      <c r="CP115" s="8"/>
      <c r="CQ115" s="41"/>
      <c r="CR115" s="41"/>
      <c r="CS115" s="103">
        <f t="shared" si="28"/>
        <v>0</v>
      </c>
      <c r="CT115" s="43">
        <v>14</v>
      </c>
      <c r="CU115" s="103">
        <f t="shared" si="54"/>
        <v>14</v>
      </c>
      <c r="CV115" s="107">
        <f t="shared" si="31"/>
        <v>252694</v>
      </c>
    </row>
    <row r="116" spans="1:100" s="19" customFormat="1" ht="15.75" x14ac:dyDescent="0.25">
      <c r="A116" s="319"/>
      <c r="B116" s="2" t="s">
        <v>107</v>
      </c>
      <c r="C116" s="50"/>
      <c r="D116" s="42"/>
      <c r="E116" s="42"/>
      <c r="F116" s="42"/>
      <c r="G116" s="42"/>
      <c r="H116" s="103">
        <v>14169</v>
      </c>
      <c r="I116" s="40"/>
      <c r="J116" s="41"/>
      <c r="K116" s="41"/>
      <c r="L116" s="41"/>
      <c r="M116" s="41"/>
      <c r="N116" s="41"/>
      <c r="O116" s="103">
        <v>16222</v>
      </c>
      <c r="P116" s="8"/>
      <c r="Q116" s="41"/>
      <c r="R116" s="41"/>
      <c r="S116" s="41"/>
      <c r="T116" s="103">
        <f t="shared" si="48"/>
        <v>0</v>
      </c>
      <c r="U116" s="40"/>
      <c r="V116" s="9"/>
      <c r="W116" s="103">
        <f t="shared" si="32"/>
        <v>0</v>
      </c>
      <c r="X116" s="40"/>
      <c r="Y116" s="9"/>
      <c r="Z116" s="9"/>
      <c r="AA116" s="9"/>
      <c r="AB116" s="9"/>
      <c r="AC116" s="9"/>
      <c r="AD116" s="41"/>
      <c r="AE116" s="41"/>
      <c r="AF116" s="9"/>
      <c r="AG116" s="9"/>
      <c r="AH116" s="9"/>
      <c r="AI116" s="25"/>
      <c r="AJ116" s="103">
        <v>186926</v>
      </c>
      <c r="AK116" s="40"/>
      <c r="AL116" s="103">
        <f t="shared" si="36"/>
        <v>0</v>
      </c>
      <c r="AM116" s="9"/>
      <c r="AN116" s="9"/>
      <c r="AO116" s="41"/>
      <c r="AP116" s="41"/>
      <c r="AQ116" s="41"/>
      <c r="AR116" s="41"/>
      <c r="AS116" s="41"/>
      <c r="AT116" s="41"/>
      <c r="AU116" s="41"/>
      <c r="AV116" s="41"/>
      <c r="AW116" s="103">
        <f t="shared" si="49"/>
        <v>0</v>
      </c>
      <c r="AX116" s="40"/>
      <c r="AY116" s="41"/>
      <c r="AZ116" s="9"/>
      <c r="BA116" s="41"/>
      <c r="BB116" s="41"/>
      <c r="BC116" s="41"/>
      <c r="BD116" s="41"/>
      <c r="BE116" s="103">
        <f t="shared" si="50"/>
        <v>0</v>
      </c>
      <c r="BF116" s="40"/>
      <c r="BG116" s="41"/>
      <c r="BH116" s="41"/>
      <c r="BI116" s="41"/>
      <c r="BJ116" s="41"/>
      <c r="BK116" s="41"/>
      <c r="BL116" s="41"/>
      <c r="BM116" s="41"/>
      <c r="BN116" s="41"/>
      <c r="BO116" s="41"/>
      <c r="BP116" s="9"/>
      <c r="BQ116" s="41"/>
      <c r="BR116" s="9"/>
      <c r="BS116" s="9"/>
      <c r="BT116" s="41"/>
      <c r="BU116" s="103">
        <f t="shared" si="51"/>
        <v>0</v>
      </c>
      <c r="BV116" s="40"/>
      <c r="BW116" s="41"/>
      <c r="BX116" s="41"/>
      <c r="BY116" s="41"/>
      <c r="BZ116" s="41"/>
      <c r="CA116" s="41"/>
      <c r="CB116" s="103">
        <f t="shared" si="52"/>
        <v>0</v>
      </c>
      <c r="CC116" s="40"/>
      <c r="CD116" s="41"/>
      <c r="CE116" s="41"/>
      <c r="CF116" s="41"/>
      <c r="CG116" s="103">
        <f t="shared" si="53"/>
        <v>0</v>
      </c>
      <c r="CH116" s="8"/>
      <c r="CI116" s="9"/>
      <c r="CJ116" s="41"/>
      <c r="CK116" s="41"/>
      <c r="CL116" s="9"/>
      <c r="CM116" s="41"/>
      <c r="CN116" s="41"/>
      <c r="CO116" s="103">
        <v>57500</v>
      </c>
      <c r="CP116" s="8"/>
      <c r="CQ116" s="41"/>
      <c r="CR116" s="41"/>
      <c r="CS116" s="103">
        <f t="shared" si="28"/>
        <v>0</v>
      </c>
      <c r="CT116" s="43">
        <v>2991</v>
      </c>
      <c r="CU116" s="103">
        <f t="shared" si="54"/>
        <v>2991</v>
      </c>
      <c r="CV116" s="107">
        <f t="shared" si="31"/>
        <v>277808</v>
      </c>
    </row>
    <row r="117" spans="1:100" s="19" customFormat="1" ht="15.75" x14ac:dyDescent="0.25">
      <c r="A117" s="319"/>
      <c r="B117" s="2" t="s">
        <v>108</v>
      </c>
      <c r="C117" s="50"/>
      <c r="D117" s="42"/>
      <c r="E117" s="42"/>
      <c r="F117" s="42"/>
      <c r="G117" s="42"/>
      <c r="H117" s="103">
        <v>10260</v>
      </c>
      <c r="I117" s="40"/>
      <c r="J117" s="41"/>
      <c r="K117" s="41"/>
      <c r="L117" s="41"/>
      <c r="M117" s="41"/>
      <c r="N117" s="41"/>
      <c r="O117" s="103">
        <v>22830</v>
      </c>
      <c r="P117" s="8"/>
      <c r="Q117" s="41"/>
      <c r="R117" s="41"/>
      <c r="S117" s="41"/>
      <c r="T117" s="103">
        <f t="shared" si="48"/>
        <v>0</v>
      </c>
      <c r="U117" s="40"/>
      <c r="V117" s="9"/>
      <c r="W117" s="103">
        <f t="shared" si="32"/>
        <v>0</v>
      </c>
      <c r="X117" s="40"/>
      <c r="Y117" s="9"/>
      <c r="Z117" s="9"/>
      <c r="AA117" s="9"/>
      <c r="AB117" s="9"/>
      <c r="AC117" s="9"/>
      <c r="AD117" s="41"/>
      <c r="AE117" s="41"/>
      <c r="AF117" s="9"/>
      <c r="AG117" s="9"/>
      <c r="AH117" s="9"/>
      <c r="AI117" s="25"/>
      <c r="AJ117" s="103">
        <v>248843</v>
      </c>
      <c r="AK117" s="40"/>
      <c r="AL117" s="103">
        <f t="shared" si="36"/>
        <v>0</v>
      </c>
      <c r="AM117" s="9"/>
      <c r="AN117" s="9"/>
      <c r="AO117" s="41"/>
      <c r="AP117" s="41"/>
      <c r="AQ117" s="41"/>
      <c r="AR117" s="41"/>
      <c r="AS117" s="41"/>
      <c r="AT117" s="41"/>
      <c r="AU117" s="41"/>
      <c r="AV117" s="41"/>
      <c r="AW117" s="103">
        <f t="shared" si="49"/>
        <v>0</v>
      </c>
      <c r="AX117" s="40"/>
      <c r="AY117" s="41"/>
      <c r="AZ117" s="9"/>
      <c r="BA117" s="41"/>
      <c r="BB117" s="41"/>
      <c r="BC117" s="41"/>
      <c r="BD117" s="41"/>
      <c r="BE117" s="103">
        <f t="shared" si="50"/>
        <v>0</v>
      </c>
      <c r="BF117" s="40"/>
      <c r="BG117" s="41"/>
      <c r="BH117" s="41"/>
      <c r="BI117" s="41"/>
      <c r="BJ117" s="41"/>
      <c r="BK117" s="41"/>
      <c r="BL117" s="41"/>
      <c r="BM117" s="41"/>
      <c r="BN117" s="41"/>
      <c r="BO117" s="41"/>
      <c r="BP117" s="9"/>
      <c r="BQ117" s="41"/>
      <c r="BR117" s="9"/>
      <c r="BS117" s="9"/>
      <c r="BT117" s="41"/>
      <c r="BU117" s="103">
        <f t="shared" si="51"/>
        <v>0</v>
      </c>
      <c r="BV117" s="40"/>
      <c r="BW117" s="41"/>
      <c r="BX117" s="41"/>
      <c r="BY117" s="41"/>
      <c r="BZ117" s="41"/>
      <c r="CA117" s="41"/>
      <c r="CB117" s="103">
        <f t="shared" si="52"/>
        <v>0</v>
      </c>
      <c r="CC117" s="40"/>
      <c r="CD117" s="41"/>
      <c r="CE117" s="41"/>
      <c r="CF117" s="41"/>
      <c r="CG117" s="103">
        <f t="shared" si="53"/>
        <v>0</v>
      </c>
      <c r="CH117" s="8"/>
      <c r="CI117" s="9"/>
      <c r="CJ117" s="41"/>
      <c r="CK117" s="41"/>
      <c r="CL117" s="9"/>
      <c r="CM117" s="41"/>
      <c r="CN117" s="41"/>
      <c r="CO117" s="103">
        <v>60847</v>
      </c>
      <c r="CP117" s="8"/>
      <c r="CQ117" s="41"/>
      <c r="CR117" s="41"/>
      <c r="CS117" s="103">
        <f t="shared" si="28"/>
        <v>0</v>
      </c>
      <c r="CT117" s="43">
        <v>2945</v>
      </c>
      <c r="CU117" s="103">
        <f t="shared" si="54"/>
        <v>2945</v>
      </c>
      <c r="CV117" s="107">
        <f t="shared" si="31"/>
        <v>345725</v>
      </c>
    </row>
    <row r="118" spans="1:100" s="19" customFormat="1" ht="15.75" x14ac:dyDescent="0.25">
      <c r="A118" s="319"/>
      <c r="B118" s="2" t="s">
        <v>109</v>
      </c>
      <c r="C118" s="50"/>
      <c r="D118" s="42"/>
      <c r="E118" s="42"/>
      <c r="F118" s="42"/>
      <c r="G118" s="42"/>
      <c r="H118" s="103">
        <v>19624</v>
      </c>
      <c r="I118" s="40"/>
      <c r="J118" s="41"/>
      <c r="K118" s="41"/>
      <c r="L118" s="41"/>
      <c r="M118" s="41"/>
      <c r="N118" s="41"/>
      <c r="O118" s="103">
        <v>20356</v>
      </c>
      <c r="P118" s="8"/>
      <c r="Q118" s="41"/>
      <c r="R118" s="41"/>
      <c r="S118" s="41"/>
      <c r="T118" s="103">
        <f t="shared" si="48"/>
        <v>0</v>
      </c>
      <c r="U118" s="40"/>
      <c r="V118" s="9"/>
      <c r="W118" s="103">
        <f t="shared" si="32"/>
        <v>0</v>
      </c>
      <c r="X118" s="40"/>
      <c r="Y118" s="9"/>
      <c r="Z118" s="9"/>
      <c r="AA118" s="9"/>
      <c r="AB118" s="9"/>
      <c r="AC118" s="9"/>
      <c r="AD118" s="41"/>
      <c r="AE118" s="41"/>
      <c r="AF118" s="9"/>
      <c r="AG118" s="9"/>
      <c r="AH118" s="9"/>
      <c r="AI118" s="25"/>
      <c r="AJ118" s="103">
        <v>222364</v>
      </c>
      <c r="AK118" s="40"/>
      <c r="AL118" s="103">
        <f t="shared" si="36"/>
        <v>0</v>
      </c>
      <c r="AM118" s="9"/>
      <c r="AN118" s="9"/>
      <c r="AO118" s="41"/>
      <c r="AP118" s="41"/>
      <c r="AQ118" s="41"/>
      <c r="AR118" s="41"/>
      <c r="AS118" s="41"/>
      <c r="AT118" s="41"/>
      <c r="AU118" s="41"/>
      <c r="AV118" s="41"/>
      <c r="AW118" s="103">
        <f t="shared" si="49"/>
        <v>0</v>
      </c>
      <c r="AX118" s="40"/>
      <c r="AY118" s="41"/>
      <c r="AZ118" s="9"/>
      <c r="BA118" s="41"/>
      <c r="BB118" s="41"/>
      <c r="BC118" s="41"/>
      <c r="BD118" s="41"/>
      <c r="BE118" s="103">
        <f t="shared" si="50"/>
        <v>0</v>
      </c>
      <c r="BF118" s="40"/>
      <c r="BG118" s="41"/>
      <c r="BH118" s="41"/>
      <c r="BI118" s="41"/>
      <c r="BJ118" s="41"/>
      <c r="BK118" s="41"/>
      <c r="BL118" s="41"/>
      <c r="BM118" s="41"/>
      <c r="BN118" s="41"/>
      <c r="BO118" s="41"/>
      <c r="BP118" s="9"/>
      <c r="BQ118" s="41"/>
      <c r="BR118" s="9"/>
      <c r="BS118" s="9"/>
      <c r="BT118" s="41"/>
      <c r="BU118" s="103">
        <f t="shared" si="51"/>
        <v>0</v>
      </c>
      <c r="BV118" s="40"/>
      <c r="BW118" s="41"/>
      <c r="BX118" s="41"/>
      <c r="BY118" s="41"/>
      <c r="BZ118" s="41"/>
      <c r="CA118" s="41"/>
      <c r="CB118" s="103">
        <f t="shared" si="52"/>
        <v>0</v>
      </c>
      <c r="CC118" s="40"/>
      <c r="CD118" s="41"/>
      <c r="CE118" s="41"/>
      <c r="CF118" s="41"/>
      <c r="CG118" s="103">
        <f t="shared" si="53"/>
        <v>0</v>
      </c>
      <c r="CH118" s="8"/>
      <c r="CI118" s="9"/>
      <c r="CJ118" s="41"/>
      <c r="CK118" s="41"/>
      <c r="CL118" s="9"/>
      <c r="CM118" s="41"/>
      <c r="CN118" s="41"/>
      <c r="CO118" s="103">
        <v>51625</v>
      </c>
      <c r="CP118" s="8"/>
      <c r="CQ118" s="41"/>
      <c r="CR118" s="41"/>
      <c r="CS118" s="103">
        <f t="shared" si="28"/>
        <v>0</v>
      </c>
      <c r="CT118" s="43">
        <v>1822</v>
      </c>
      <c r="CU118" s="103">
        <f t="shared" si="54"/>
        <v>1822</v>
      </c>
      <c r="CV118" s="107">
        <f t="shared" si="31"/>
        <v>315791</v>
      </c>
    </row>
    <row r="119" spans="1:100" s="19" customFormat="1" ht="15.75" x14ac:dyDescent="0.25">
      <c r="A119" s="319"/>
      <c r="B119" s="2" t="s">
        <v>110</v>
      </c>
      <c r="C119" s="50"/>
      <c r="D119" s="42"/>
      <c r="E119" s="42"/>
      <c r="F119" s="42"/>
      <c r="G119" s="42"/>
      <c r="H119" s="103">
        <v>18049</v>
      </c>
      <c r="I119" s="40"/>
      <c r="J119" s="41"/>
      <c r="K119" s="41"/>
      <c r="L119" s="41"/>
      <c r="M119" s="41"/>
      <c r="N119" s="41"/>
      <c r="O119" s="103">
        <v>27615</v>
      </c>
      <c r="P119" s="8"/>
      <c r="Q119" s="41"/>
      <c r="R119" s="41"/>
      <c r="S119" s="41"/>
      <c r="T119" s="103">
        <f t="shared" si="48"/>
        <v>0</v>
      </c>
      <c r="U119" s="40"/>
      <c r="V119" s="9"/>
      <c r="W119" s="103">
        <f t="shared" si="32"/>
        <v>0</v>
      </c>
      <c r="X119" s="40"/>
      <c r="Y119" s="9"/>
      <c r="Z119" s="9"/>
      <c r="AA119" s="9"/>
      <c r="AB119" s="9"/>
      <c r="AC119" s="9"/>
      <c r="AD119" s="41"/>
      <c r="AE119" s="41"/>
      <c r="AF119" s="9"/>
      <c r="AG119" s="9"/>
      <c r="AH119" s="9"/>
      <c r="AI119" s="25"/>
      <c r="AJ119" s="103">
        <v>211892</v>
      </c>
      <c r="AK119" s="40"/>
      <c r="AL119" s="103">
        <f t="shared" si="36"/>
        <v>0</v>
      </c>
      <c r="AM119" s="9"/>
      <c r="AN119" s="9"/>
      <c r="AO119" s="41"/>
      <c r="AP119" s="41"/>
      <c r="AQ119" s="41"/>
      <c r="AR119" s="41"/>
      <c r="AS119" s="41"/>
      <c r="AT119" s="41"/>
      <c r="AU119" s="41"/>
      <c r="AV119" s="41"/>
      <c r="AW119" s="103">
        <f t="shared" si="49"/>
        <v>0</v>
      </c>
      <c r="AX119" s="40"/>
      <c r="AY119" s="41"/>
      <c r="AZ119" s="9"/>
      <c r="BA119" s="41"/>
      <c r="BB119" s="41"/>
      <c r="BC119" s="41"/>
      <c r="BD119" s="41"/>
      <c r="BE119" s="103">
        <f t="shared" si="50"/>
        <v>0</v>
      </c>
      <c r="BF119" s="40"/>
      <c r="BG119" s="41"/>
      <c r="BH119" s="41"/>
      <c r="BI119" s="41"/>
      <c r="BJ119" s="41"/>
      <c r="BK119" s="41"/>
      <c r="BL119" s="41"/>
      <c r="BM119" s="41"/>
      <c r="BN119" s="41"/>
      <c r="BO119" s="41"/>
      <c r="BP119" s="9"/>
      <c r="BQ119" s="41"/>
      <c r="BR119" s="9"/>
      <c r="BS119" s="9"/>
      <c r="BT119" s="41"/>
      <c r="BU119" s="103">
        <f t="shared" si="51"/>
        <v>0</v>
      </c>
      <c r="BV119" s="40"/>
      <c r="BW119" s="41"/>
      <c r="BX119" s="41"/>
      <c r="BY119" s="41"/>
      <c r="BZ119" s="41"/>
      <c r="CA119" s="41"/>
      <c r="CB119" s="103">
        <f t="shared" si="52"/>
        <v>0</v>
      </c>
      <c r="CC119" s="40"/>
      <c r="CD119" s="41"/>
      <c r="CE119" s="41"/>
      <c r="CF119" s="41"/>
      <c r="CG119" s="103">
        <f t="shared" si="53"/>
        <v>0</v>
      </c>
      <c r="CH119" s="8"/>
      <c r="CI119" s="9"/>
      <c r="CJ119" s="41"/>
      <c r="CK119" s="41"/>
      <c r="CL119" s="9"/>
      <c r="CM119" s="41"/>
      <c r="CN119" s="41"/>
      <c r="CO119" s="103">
        <v>67853</v>
      </c>
      <c r="CP119" s="8"/>
      <c r="CQ119" s="41"/>
      <c r="CR119" s="41"/>
      <c r="CS119" s="103">
        <f t="shared" si="28"/>
        <v>0</v>
      </c>
      <c r="CT119" s="43">
        <v>833</v>
      </c>
      <c r="CU119" s="103">
        <f t="shared" si="54"/>
        <v>833</v>
      </c>
      <c r="CV119" s="107">
        <f t="shared" si="31"/>
        <v>326242</v>
      </c>
    </row>
    <row r="120" spans="1:100" s="19" customFormat="1" ht="15.75" x14ac:dyDescent="0.25">
      <c r="A120" s="319"/>
      <c r="B120" s="2" t="s">
        <v>111</v>
      </c>
      <c r="C120" s="50"/>
      <c r="D120" s="42"/>
      <c r="E120" s="42"/>
      <c r="F120" s="42"/>
      <c r="G120" s="42"/>
      <c r="H120" s="103">
        <v>4436</v>
      </c>
      <c r="I120" s="40"/>
      <c r="J120" s="41"/>
      <c r="K120" s="41"/>
      <c r="L120" s="41"/>
      <c r="M120" s="41"/>
      <c r="N120" s="41"/>
      <c r="O120" s="103">
        <v>18506</v>
      </c>
      <c r="P120" s="8"/>
      <c r="Q120" s="41"/>
      <c r="R120" s="41"/>
      <c r="S120" s="41"/>
      <c r="T120" s="103">
        <f t="shared" si="48"/>
        <v>0</v>
      </c>
      <c r="U120" s="40"/>
      <c r="V120" s="9"/>
      <c r="W120" s="103">
        <f t="shared" si="32"/>
        <v>0</v>
      </c>
      <c r="X120" s="40"/>
      <c r="Y120" s="9"/>
      <c r="Z120" s="9"/>
      <c r="AA120" s="9"/>
      <c r="AB120" s="9"/>
      <c r="AC120" s="9"/>
      <c r="AD120" s="41"/>
      <c r="AE120" s="41"/>
      <c r="AF120" s="9"/>
      <c r="AG120" s="9"/>
      <c r="AH120" s="9"/>
      <c r="AI120" s="25"/>
      <c r="AJ120" s="103">
        <v>213258</v>
      </c>
      <c r="AK120" s="40"/>
      <c r="AL120" s="103">
        <f t="shared" si="36"/>
        <v>0</v>
      </c>
      <c r="AM120" s="9"/>
      <c r="AN120" s="9"/>
      <c r="AO120" s="41"/>
      <c r="AP120" s="41"/>
      <c r="AQ120" s="41"/>
      <c r="AR120" s="41"/>
      <c r="AS120" s="41"/>
      <c r="AT120" s="41"/>
      <c r="AU120" s="41"/>
      <c r="AV120" s="41"/>
      <c r="AW120" s="103">
        <f t="shared" si="49"/>
        <v>0</v>
      </c>
      <c r="AX120" s="40"/>
      <c r="AY120" s="41"/>
      <c r="AZ120" s="9"/>
      <c r="BA120" s="41"/>
      <c r="BB120" s="41"/>
      <c r="BC120" s="41"/>
      <c r="BD120" s="41"/>
      <c r="BE120" s="103">
        <f t="shared" si="50"/>
        <v>0</v>
      </c>
      <c r="BF120" s="40"/>
      <c r="BG120" s="41"/>
      <c r="BH120" s="41"/>
      <c r="BI120" s="41"/>
      <c r="BJ120" s="41"/>
      <c r="BK120" s="41"/>
      <c r="BL120" s="41"/>
      <c r="BM120" s="41"/>
      <c r="BN120" s="41"/>
      <c r="BO120" s="41"/>
      <c r="BP120" s="9"/>
      <c r="BQ120" s="41"/>
      <c r="BR120" s="9"/>
      <c r="BS120" s="9"/>
      <c r="BT120" s="41"/>
      <c r="BU120" s="103">
        <f t="shared" si="51"/>
        <v>0</v>
      </c>
      <c r="BV120" s="40"/>
      <c r="BW120" s="41"/>
      <c r="BX120" s="41"/>
      <c r="BY120" s="41"/>
      <c r="BZ120" s="41"/>
      <c r="CA120" s="41"/>
      <c r="CB120" s="103">
        <f t="shared" si="52"/>
        <v>0</v>
      </c>
      <c r="CC120" s="40"/>
      <c r="CD120" s="41"/>
      <c r="CE120" s="41"/>
      <c r="CF120" s="41"/>
      <c r="CG120" s="103">
        <f t="shared" si="53"/>
        <v>0</v>
      </c>
      <c r="CH120" s="8"/>
      <c r="CI120" s="9"/>
      <c r="CJ120" s="41"/>
      <c r="CK120" s="41"/>
      <c r="CL120" s="9"/>
      <c r="CM120" s="41"/>
      <c r="CN120" s="41"/>
      <c r="CO120" s="103">
        <v>67019</v>
      </c>
      <c r="CP120" s="8"/>
      <c r="CQ120" s="41"/>
      <c r="CR120" s="41"/>
      <c r="CS120" s="103">
        <f t="shared" si="28"/>
        <v>0</v>
      </c>
      <c r="CT120" s="43">
        <v>2530</v>
      </c>
      <c r="CU120" s="103">
        <f t="shared" si="54"/>
        <v>2530</v>
      </c>
      <c r="CV120" s="107">
        <f t="shared" si="31"/>
        <v>305749</v>
      </c>
    </row>
    <row r="121" spans="1:100" s="19" customFormat="1" ht="16.5" thickBot="1" x14ac:dyDescent="0.3">
      <c r="A121" s="320"/>
      <c r="B121" s="3" t="s">
        <v>112</v>
      </c>
      <c r="C121" s="51"/>
      <c r="D121" s="46"/>
      <c r="E121" s="46"/>
      <c r="F121" s="46"/>
      <c r="G121" s="46"/>
      <c r="H121" s="104">
        <v>7869</v>
      </c>
      <c r="I121" s="44"/>
      <c r="J121" s="45"/>
      <c r="K121" s="45"/>
      <c r="L121" s="45"/>
      <c r="M121" s="45"/>
      <c r="N121" s="45"/>
      <c r="O121" s="104">
        <v>20501</v>
      </c>
      <c r="P121" s="12"/>
      <c r="Q121" s="45"/>
      <c r="R121" s="45"/>
      <c r="S121" s="45"/>
      <c r="T121" s="104">
        <f t="shared" si="48"/>
        <v>0</v>
      </c>
      <c r="U121" s="44"/>
      <c r="V121" s="13"/>
      <c r="W121" s="104">
        <f t="shared" si="32"/>
        <v>0</v>
      </c>
      <c r="X121" s="44"/>
      <c r="Y121" s="13"/>
      <c r="Z121" s="13"/>
      <c r="AA121" s="13"/>
      <c r="AB121" s="13"/>
      <c r="AC121" s="13"/>
      <c r="AD121" s="45"/>
      <c r="AE121" s="45"/>
      <c r="AF121" s="13"/>
      <c r="AG121" s="13"/>
      <c r="AH121" s="13"/>
      <c r="AI121" s="26"/>
      <c r="AJ121" s="104">
        <v>125386</v>
      </c>
      <c r="AK121" s="44"/>
      <c r="AL121" s="104">
        <f t="shared" si="36"/>
        <v>0</v>
      </c>
      <c r="AM121" s="13"/>
      <c r="AN121" s="13"/>
      <c r="AO121" s="45"/>
      <c r="AP121" s="45"/>
      <c r="AQ121" s="45"/>
      <c r="AR121" s="45"/>
      <c r="AS121" s="45"/>
      <c r="AT121" s="45"/>
      <c r="AU121" s="45"/>
      <c r="AV121" s="45"/>
      <c r="AW121" s="104">
        <f t="shared" si="49"/>
        <v>0</v>
      </c>
      <c r="AX121" s="44"/>
      <c r="AY121" s="45"/>
      <c r="AZ121" s="13"/>
      <c r="BA121" s="45"/>
      <c r="BB121" s="45"/>
      <c r="BC121" s="45"/>
      <c r="BD121" s="45"/>
      <c r="BE121" s="104">
        <f t="shared" si="50"/>
        <v>0</v>
      </c>
      <c r="BF121" s="44"/>
      <c r="BG121" s="45"/>
      <c r="BH121" s="45"/>
      <c r="BI121" s="45"/>
      <c r="BJ121" s="45"/>
      <c r="BK121" s="45"/>
      <c r="BL121" s="45"/>
      <c r="BM121" s="45"/>
      <c r="BN121" s="45"/>
      <c r="BO121" s="45"/>
      <c r="BP121" s="13"/>
      <c r="BQ121" s="45"/>
      <c r="BR121" s="13"/>
      <c r="BS121" s="13"/>
      <c r="BT121" s="45"/>
      <c r="BU121" s="104">
        <f t="shared" si="51"/>
        <v>0</v>
      </c>
      <c r="BV121" s="44"/>
      <c r="BW121" s="45"/>
      <c r="BX121" s="45"/>
      <c r="BY121" s="45"/>
      <c r="BZ121" s="45"/>
      <c r="CA121" s="45"/>
      <c r="CB121" s="104">
        <f t="shared" si="52"/>
        <v>0</v>
      </c>
      <c r="CC121" s="44"/>
      <c r="CD121" s="45"/>
      <c r="CE121" s="45"/>
      <c r="CF121" s="45"/>
      <c r="CG121" s="104">
        <f t="shared" si="53"/>
        <v>0</v>
      </c>
      <c r="CH121" s="12"/>
      <c r="CI121" s="13"/>
      <c r="CJ121" s="45"/>
      <c r="CK121" s="45"/>
      <c r="CL121" s="13"/>
      <c r="CM121" s="45"/>
      <c r="CN121" s="45"/>
      <c r="CO121" s="104">
        <v>51081</v>
      </c>
      <c r="CP121" s="12"/>
      <c r="CQ121" s="45"/>
      <c r="CR121" s="45"/>
      <c r="CS121" s="104">
        <f t="shared" si="28"/>
        <v>0</v>
      </c>
      <c r="CT121" s="47">
        <v>1040</v>
      </c>
      <c r="CU121" s="104">
        <f t="shared" si="54"/>
        <v>1040</v>
      </c>
      <c r="CV121" s="108">
        <f t="shared" si="31"/>
        <v>205877</v>
      </c>
    </row>
    <row r="122" spans="1:100" s="19" customFormat="1" ht="15.75" customHeight="1" x14ac:dyDescent="0.25">
      <c r="A122" s="318" t="s">
        <v>123</v>
      </c>
      <c r="B122" s="1" t="s">
        <v>101</v>
      </c>
      <c r="C122" s="49"/>
      <c r="D122" s="48"/>
      <c r="E122" s="48"/>
      <c r="F122" s="48"/>
      <c r="G122" s="48"/>
      <c r="H122" s="105">
        <v>7306</v>
      </c>
      <c r="I122" s="37"/>
      <c r="J122" s="38"/>
      <c r="K122" s="38"/>
      <c r="L122" s="38"/>
      <c r="M122" s="38"/>
      <c r="N122" s="38"/>
      <c r="O122" s="105">
        <v>5767</v>
      </c>
      <c r="P122" s="5"/>
      <c r="Q122" s="38"/>
      <c r="R122" s="38"/>
      <c r="S122" s="38"/>
      <c r="T122" s="105">
        <f>SUM(P122:S122)</f>
        <v>0</v>
      </c>
      <c r="U122" s="37"/>
      <c r="V122" s="6"/>
      <c r="W122" s="105">
        <f>SUM(U122:V122)</f>
        <v>0</v>
      </c>
      <c r="X122" s="37"/>
      <c r="Y122" s="6"/>
      <c r="Z122" s="6"/>
      <c r="AA122" s="6"/>
      <c r="AB122" s="6"/>
      <c r="AC122" s="6"/>
      <c r="AD122" s="38"/>
      <c r="AE122" s="38"/>
      <c r="AF122" s="6"/>
      <c r="AG122" s="6"/>
      <c r="AH122" s="6"/>
      <c r="AI122" s="24"/>
      <c r="AJ122" s="105">
        <v>141484</v>
      </c>
      <c r="AK122" s="37"/>
      <c r="AL122" s="105">
        <f>+AK122</f>
        <v>0</v>
      </c>
      <c r="AM122" s="6"/>
      <c r="AN122" s="6"/>
      <c r="AO122" s="38"/>
      <c r="AP122" s="38"/>
      <c r="AQ122" s="38"/>
      <c r="AR122" s="38"/>
      <c r="AS122" s="38"/>
      <c r="AT122" s="38"/>
      <c r="AU122" s="38"/>
      <c r="AV122" s="38"/>
      <c r="AW122" s="105">
        <f>SUM(AM122:AV122)</f>
        <v>0</v>
      </c>
      <c r="AX122" s="37"/>
      <c r="AY122" s="38"/>
      <c r="AZ122" s="6"/>
      <c r="BA122" s="38"/>
      <c r="BB122" s="38"/>
      <c r="BC122" s="38"/>
      <c r="BD122" s="38"/>
      <c r="BE122" s="105">
        <f>SUM(AX122:BD122)</f>
        <v>0</v>
      </c>
      <c r="BF122" s="37"/>
      <c r="BG122" s="38"/>
      <c r="BH122" s="38"/>
      <c r="BI122" s="38"/>
      <c r="BJ122" s="38"/>
      <c r="BK122" s="38"/>
      <c r="BL122" s="38"/>
      <c r="BM122" s="38"/>
      <c r="BN122" s="38"/>
      <c r="BO122" s="38"/>
      <c r="BP122" s="6"/>
      <c r="BQ122" s="38"/>
      <c r="BR122" s="6"/>
      <c r="BS122" s="6"/>
      <c r="BT122" s="38"/>
      <c r="BU122" s="105">
        <f>SUM(BF122:BT122)</f>
        <v>0</v>
      </c>
      <c r="BV122" s="37"/>
      <c r="BW122" s="38"/>
      <c r="BX122" s="38"/>
      <c r="BY122" s="38"/>
      <c r="BZ122" s="38"/>
      <c r="CA122" s="38"/>
      <c r="CB122" s="105">
        <f>SUM(BV122:CA122)</f>
        <v>0</v>
      </c>
      <c r="CC122" s="37"/>
      <c r="CD122" s="38"/>
      <c r="CE122" s="38"/>
      <c r="CF122" s="38"/>
      <c r="CG122" s="105">
        <f>SUM(CC122:CF122)</f>
        <v>0</v>
      </c>
      <c r="CH122" s="5"/>
      <c r="CI122" s="6"/>
      <c r="CJ122" s="38"/>
      <c r="CK122" s="38"/>
      <c r="CL122" s="6"/>
      <c r="CM122" s="38"/>
      <c r="CN122" s="38"/>
      <c r="CO122" s="105">
        <v>11175</v>
      </c>
      <c r="CP122" s="5"/>
      <c r="CQ122" s="38"/>
      <c r="CR122" s="38"/>
      <c r="CS122" s="105">
        <f>SUM(CP122:CR122)</f>
        <v>0</v>
      </c>
      <c r="CT122" s="39">
        <v>1213</v>
      </c>
      <c r="CU122" s="105">
        <f>+CT122</f>
        <v>1213</v>
      </c>
      <c r="CV122" s="109">
        <f t="shared" si="31"/>
        <v>166945</v>
      </c>
    </row>
    <row r="123" spans="1:100" s="19" customFormat="1" ht="15.75" x14ac:dyDescent="0.25">
      <c r="A123" s="319"/>
      <c r="B123" s="2" t="s">
        <v>102</v>
      </c>
      <c r="C123" s="50"/>
      <c r="D123" s="42"/>
      <c r="E123" s="42"/>
      <c r="F123" s="42"/>
      <c r="G123" s="42"/>
      <c r="H123" s="103">
        <v>14794</v>
      </c>
      <c r="I123" s="40"/>
      <c r="J123" s="41"/>
      <c r="K123" s="41"/>
      <c r="L123" s="41"/>
      <c r="M123" s="41"/>
      <c r="N123" s="41"/>
      <c r="O123" s="103">
        <v>14825</v>
      </c>
      <c r="P123" s="8"/>
      <c r="Q123" s="41"/>
      <c r="R123" s="41"/>
      <c r="S123" s="41"/>
      <c r="T123" s="103">
        <f t="shared" ref="T123:T133" si="55">SUM(P123:S123)</f>
        <v>0</v>
      </c>
      <c r="U123" s="40"/>
      <c r="V123" s="9"/>
      <c r="W123" s="103">
        <f t="shared" ref="W123:W133" si="56">SUM(U123:V123)</f>
        <v>0</v>
      </c>
      <c r="X123" s="40"/>
      <c r="Y123" s="9"/>
      <c r="Z123" s="9"/>
      <c r="AA123" s="9"/>
      <c r="AB123" s="9"/>
      <c r="AC123" s="9"/>
      <c r="AD123" s="41"/>
      <c r="AE123" s="41"/>
      <c r="AF123" s="9"/>
      <c r="AG123" s="9"/>
      <c r="AH123" s="9"/>
      <c r="AI123" s="25"/>
      <c r="AJ123" s="103">
        <v>81708</v>
      </c>
      <c r="AK123" s="40"/>
      <c r="AL123" s="103">
        <f t="shared" si="36"/>
        <v>0</v>
      </c>
      <c r="AM123" s="9"/>
      <c r="AN123" s="9"/>
      <c r="AO123" s="41"/>
      <c r="AP123" s="41"/>
      <c r="AQ123" s="41"/>
      <c r="AR123" s="41"/>
      <c r="AS123" s="41"/>
      <c r="AT123" s="41"/>
      <c r="AU123" s="41"/>
      <c r="AV123" s="41"/>
      <c r="AW123" s="103">
        <f t="shared" ref="AW123:AW133" si="57">SUM(AM123:AV123)</f>
        <v>0</v>
      </c>
      <c r="AX123" s="40"/>
      <c r="AY123" s="41"/>
      <c r="AZ123" s="9"/>
      <c r="BA123" s="41"/>
      <c r="BB123" s="41"/>
      <c r="BC123" s="41"/>
      <c r="BD123" s="41"/>
      <c r="BE123" s="103">
        <f t="shared" ref="BE123:BE133" si="58">SUM(AX123:BD123)</f>
        <v>0</v>
      </c>
      <c r="BF123" s="40"/>
      <c r="BG123" s="41"/>
      <c r="BH123" s="41"/>
      <c r="BI123" s="41"/>
      <c r="BJ123" s="41"/>
      <c r="BK123" s="41"/>
      <c r="BL123" s="41"/>
      <c r="BM123" s="41"/>
      <c r="BN123" s="41"/>
      <c r="BO123" s="41"/>
      <c r="BP123" s="9"/>
      <c r="BQ123" s="41"/>
      <c r="BR123" s="9"/>
      <c r="BS123" s="9"/>
      <c r="BT123" s="41"/>
      <c r="BU123" s="103">
        <f t="shared" ref="BU123:BU133" si="59">SUM(BF123:BT123)</f>
        <v>0</v>
      </c>
      <c r="BV123" s="40"/>
      <c r="BW123" s="41"/>
      <c r="BX123" s="41"/>
      <c r="BY123" s="41"/>
      <c r="BZ123" s="41"/>
      <c r="CA123" s="41"/>
      <c r="CB123" s="103">
        <f t="shared" ref="CB123:CB133" si="60">SUM(BV123:CA123)</f>
        <v>0</v>
      </c>
      <c r="CC123" s="40"/>
      <c r="CD123" s="41"/>
      <c r="CE123" s="41"/>
      <c r="CF123" s="41"/>
      <c r="CG123" s="103">
        <f t="shared" ref="CG123:CG133" si="61">SUM(CC123:CF123)</f>
        <v>0</v>
      </c>
      <c r="CH123" s="8"/>
      <c r="CI123" s="9"/>
      <c r="CJ123" s="41"/>
      <c r="CK123" s="41"/>
      <c r="CL123" s="9"/>
      <c r="CM123" s="41"/>
      <c r="CN123" s="41"/>
      <c r="CO123" s="103">
        <v>28852</v>
      </c>
      <c r="CP123" s="8"/>
      <c r="CQ123" s="41"/>
      <c r="CR123" s="41"/>
      <c r="CS123" s="103">
        <f t="shared" ref="CS123:CS133" si="62">SUM(CP123:CR123)</f>
        <v>0</v>
      </c>
      <c r="CT123" s="43">
        <v>2943</v>
      </c>
      <c r="CU123" s="103">
        <f t="shared" ref="CU123:CU133" si="63">+CT123</f>
        <v>2943</v>
      </c>
      <c r="CV123" s="107">
        <f t="shared" si="31"/>
        <v>143122</v>
      </c>
    </row>
    <row r="124" spans="1:100" s="19" customFormat="1" ht="15.75" x14ac:dyDescent="0.25">
      <c r="A124" s="319"/>
      <c r="B124" s="2" t="s">
        <v>103</v>
      </c>
      <c r="C124" s="50"/>
      <c r="D124" s="42"/>
      <c r="E124" s="42"/>
      <c r="F124" s="42"/>
      <c r="G124" s="42"/>
      <c r="H124" s="103">
        <v>26611</v>
      </c>
      <c r="I124" s="40"/>
      <c r="J124" s="41"/>
      <c r="K124" s="41"/>
      <c r="L124" s="41"/>
      <c r="M124" s="41"/>
      <c r="N124" s="41"/>
      <c r="O124" s="103">
        <v>27904</v>
      </c>
      <c r="P124" s="8"/>
      <c r="Q124" s="41"/>
      <c r="R124" s="41"/>
      <c r="S124" s="41"/>
      <c r="T124" s="103">
        <f t="shared" si="55"/>
        <v>0</v>
      </c>
      <c r="U124" s="40"/>
      <c r="V124" s="9"/>
      <c r="W124" s="103">
        <f t="shared" si="56"/>
        <v>0</v>
      </c>
      <c r="X124" s="40"/>
      <c r="Y124" s="9"/>
      <c r="Z124" s="9"/>
      <c r="AA124" s="9"/>
      <c r="AB124" s="9"/>
      <c r="AC124" s="9"/>
      <c r="AD124" s="41"/>
      <c r="AE124" s="41"/>
      <c r="AF124" s="9"/>
      <c r="AG124" s="9"/>
      <c r="AH124" s="9"/>
      <c r="AI124" s="25"/>
      <c r="AJ124" s="103">
        <v>166020</v>
      </c>
      <c r="AK124" s="40"/>
      <c r="AL124" s="103">
        <f t="shared" si="36"/>
        <v>0</v>
      </c>
      <c r="AM124" s="9"/>
      <c r="AN124" s="9"/>
      <c r="AO124" s="41"/>
      <c r="AP124" s="41"/>
      <c r="AQ124" s="41"/>
      <c r="AR124" s="41"/>
      <c r="AS124" s="41"/>
      <c r="AT124" s="41"/>
      <c r="AU124" s="41"/>
      <c r="AV124" s="41"/>
      <c r="AW124" s="103">
        <f t="shared" si="57"/>
        <v>0</v>
      </c>
      <c r="AX124" s="40"/>
      <c r="AY124" s="41"/>
      <c r="AZ124" s="9"/>
      <c r="BA124" s="41"/>
      <c r="BB124" s="41"/>
      <c r="BC124" s="41"/>
      <c r="BD124" s="41"/>
      <c r="BE124" s="103">
        <f t="shared" si="58"/>
        <v>0</v>
      </c>
      <c r="BF124" s="40"/>
      <c r="BG124" s="41"/>
      <c r="BH124" s="41"/>
      <c r="BI124" s="41"/>
      <c r="BJ124" s="41"/>
      <c r="BK124" s="41"/>
      <c r="BL124" s="41"/>
      <c r="BM124" s="41"/>
      <c r="BN124" s="41"/>
      <c r="BO124" s="41"/>
      <c r="BP124" s="9"/>
      <c r="BQ124" s="41"/>
      <c r="BR124" s="9"/>
      <c r="BS124" s="9"/>
      <c r="BT124" s="41"/>
      <c r="BU124" s="103">
        <f t="shared" si="59"/>
        <v>0</v>
      </c>
      <c r="BV124" s="40"/>
      <c r="BW124" s="41"/>
      <c r="BX124" s="41"/>
      <c r="BY124" s="41"/>
      <c r="BZ124" s="41"/>
      <c r="CA124" s="41"/>
      <c r="CB124" s="103">
        <f t="shared" si="60"/>
        <v>0</v>
      </c>
      <c r="CC124" s="40"/>
      <c r="CD124" s="41"/>
      <c r="CE124" s="41"/>
      <c r="CF124" s="41"/>
      <c r="CG124" s="103">
        <f t="shared" si="61"/>
        <v>0</v>
      </c>
      <c r="CH124" s="8"/>
      <c r="CI124" s="9"/>
      <c r="CJ124" s="41"/>
      <c r="CK124" s="41"/>
      <c r="CL124" s="9"/>
      <c r="CM124" s="41"/>
      <c r="CN124" s="41"/>
      <c r="CO124" s="103">
        <v>42609</v>
      </c>
      <c r="CP124" s="8"/>
      <c r="CQ124" s="41"/>
      <c r="CR124" s="41"/>
      <c r="CS124" s="103">
        <f t="shared" si="62"/>
        <v>0</v>
      </c>
      <c r="CT124" s="43">
        <v>4324</v>
      </c>
      <c r="CU124" s="103">
        <f t="shared" si="63"/>
        <v>4324</v>
      </c>
      <c r="CV124" s="107">
        <f t="shared" si="31"/>
        <v>267468</v>
      </c>
    </row>
    <row r="125" spans="1:100" s="19" customFormat="1" ht="15.75" x14ac:dyDescent="0.25">
      <c r="A125" s="319"/>
      <c r="B125" s="2" t="s">
        <v>104</v>
      </c>
      <c r="C125" s="50"/>
      <c r="D125" s="42"/>
      <c r="E125" s="42"/>
      <c r="F125" s="42"/>
      <c r="G125" s="42"/>
      <c r="H125" s="103">
        <v>20466</v>
      </c>
      <c r="I125" s="40"/>
      <c r="J125" s="41"/>
      <c r="K125" s="41"/>
      <c r="L125" s="41"/>
      <c r="M125" s="41"/>
      <c r="N125" s="41"/>
      <c r="O125" s="103">
        <v>19319</v>
      </c>
      <c r="P125" s="8"/>
      <c r="Q125" s="41"/>
      <c r="R125" s="41"/>
      <c r="S125" s="41"/>
      <c r="T125" s="103">
        <f t="shared" si="55"/>
        <v>0</v>
      </c>
      <c r="U125" s="40"/>
      <c r="V125" s="9"/>
      <c r="W125" s="103">
        <f t="shared" si="56"/>
        <v>0</v>
      </c>
      <c r="X125" s="40"/>
      <c r="Y125" s="9"/>
      <c r="Z125" s="9"/>
      <c r="AA125" s="9"/>
      <c r="AB125" s="9"/>
      <c r="AC125" s="9"/>
      <c r="AD125" s="41"/>
      <c r="AE125" s="41"/>
      <c r="AF125" s="9"/>
      <c r="AG125" s="9"/>
      <c r="AH125" s="9"/>
      <c r="AI125" s="25"/>
      <c r="AJ125" s="103">
        <v>284640</v>
      </c>
      <c r="AK125" s="40"/>
      <c r="AL125" s="103">
        <f t="shared" si="36"/>
        <v>0</v>
      </c>
      <c r="AM125" s="9"/>
      <c r="AN125" s="9"/>
      <c r="AO125" s="41"/>
      <c r="AP125" s="41"/>
      <c r="AQ125" s="41"/>
      <c r="AR125" s="41"/>
      <c r="AS125" s="41"/>
      <c r="AT125" s="41"/>
      <c r="AU125" s="41"/>
      <c r="AV125" s="41"/>
      <c r="AW125" s="103">
        <f t="shared" si="57"/>
        <v>0</v>
      </c>
      <c r="AX125" s="40"/>
      <c r="AY125" s="41"/>
      <c r="AZ125" s="9"/>
      <c r="BA125" s="41"/>
      <c r="BB125" s="41"/>
      <c r="BC125" s="41"/>
      <c r="BD125" s="41"/>
      <c r="BE125" s="103">
        <f t="shared" si="58"/>
        <v>0</v>
      </c>
      <c r="BF125" s="40"/>
      <c r="BG125" s="41"/>
      <c r="BH125" s="41"/>
      <c r="BI125" s="41"/>
      <c r="BJ125" s="41"/>
      <c r="BK125" s="41"/>
      <c r="BL125" s="41"/>
      <c r="BM125" s="41"/>
      <c r="BN125" s="41"/>
      <c r="BO125" s="41"/>
      <c r="BP125" s="9"/>
      <c r="BQ125" s="41"/>
      <c r="BR125" s="9"/>
      <c r="BS125" s="9"/>
      <c r="BT125" s="41"/>
      <c r="BU125" s="103">
        <f t="shared" si="59"/>
        <v>0</v>
      </c>
      <c r="BV125" s="40"/>
      <c r="BW125" s="41"/>
      <c r="BX125" s="41"/>
      <c r="BY125" s="41"/>
      <c r="BZ125" s="41"/>
      <c r="CA125" s="41"/>
      <c r="CB125" s="103">
        <f t="shared" si="60"/>
        <v>0</v>
      </c>
      <c r="CC125" s="40"/>
      <c r="CD125" s="41"/>
      <c r="CE125" s="41"/>
      <c r="CF125" s="41"/>
      <c r="CG125" s="103">
        <f t="shared" si="61"/>
        <v>0</v>
      </c>
      <c r="CH125" s="8"/>
      <c r="CI125" s="9"/>
      <c r="CJ125" s="41"/>
      <c r="CK125" s="41"/>
      <c r="CL125" s="9"/>
      <c r="CM125" s="41"/>
      <c r="CN125" s="41"/>
      <c r="CO125" s="103">
        <v>49049</v>
      </c>
      <c r="CP125" s="8"/>
      <c r="CQ125" s="41"/>
      <c r="CR125" s="41"/>
      <c r="CS125" s="103">
        <f t="shared" si="62"/>
        <v>0</v>
      </c>
      <c r="CT125" s="43">
        <v>3332</v>
      </c>
      <c r="CU125" s="103">
        <f t="shared" si="63"/>
        <v>3332</v>
      </c>
      <c r="CV125" s="107">
        <f t="shared" si="31"/>
        <v>376806</v>
      </c>
    </row>
    <row r="126" spans="1:100" s="19" customFormat="1" ht="15.75" x14ac:dyDescent="0.25">
      <c r="A126" s="319"/>
      <c r="B126" s="2" t="s">
        <v>105</v>
      </c>
      <c r="C126" s="50"/>
      <c r="D126" s="42"/>
      <c r="E126" s="42"/>
      <c r="F126" s="42"/>
      <c r="G126" s="42"/>
      <c r="H126" s="103">
        <v>25720</v>
      </c>
      <c r="I126" s="40"/>
      <c r="J126" s="41"/>
      <c r="K126" s="41"/>
      <c r="L126" s="41"/>
      <c r="M126" s="41"/>
      <c r="N126" s="41"/>
      <c r="O126" s="103">
        <v>25541</v>
      </c>
      <c r="P126" s="8"/>
      <c r="Q126" s="41"/>
      <c r="R126" s="41"/>
      <c r="S126" s="41"/>
      <c r="T126" s="103">
        <f t="shared" si="55"/>
        <v>0</v>
      </c>
      <c r="U126" s="40"/>
      <c r="V126" s="9"/>
      <c r="W126" s="103">
        <f t="shared" si="56"/>
        <v>0</v>
      </c>
      <c r="X126" s="40"/>
      <c r="Y126" s="9"/>
      <c r="Z126" s="9"/>
      <c r="AA126" s="9"/>
      <c r="AB126" s="9"/>
      <c r="AC126" s="9"/>
      <c r="AD126" s="41"/>
      <c r="AE126" s="41"/>
      <c r="AF126" s="9"/>
      <c r="AG126" s="9"/>
      <c r="AH126" s="9"/>
      <c r="AI126" s="25"/>
      <c r="AJ126" s="103">
        <v>232680</v>
      </c>
      <c r="AK126" s="40"/>
      <c r="AL126" s="103">
        <f t="shared" si="36"/>
        <v>0</v>
      </c>
      <c r="AM126" s="9"/>
      <c r="AN126" s="9"/>
      <c r="AO126" s="41"/>
      <c r="AP126" s="41"/>
      <c r="AQ126" s="41"/>
      <c r="AR126" s="41"/>
      <c r="AS126" s="41"/>
      <c r="AT126" s="41"/>
      <c r="AU126" s="41"/>
      <c r="AV126" s="41"/>
      <c r="AW126" s="103">
        <f t="shared" si="57"/>
        <v>0</v>
      </c>
      <c r="AX126" s="40"/>
      <c r="AY126" s="41"/>
      <c r="AZ126" s="9"/>
      <c r="BA126" s="41"/>
      <c r="BB126" s="41"/>
      <c r="BC126" s="41"/>
      <c r="BD126" s="41"/>
      <c r="BE126" s="103">
        <f t="shared" si="58"/>
        <v>0</v>
      </c>
      <c r="BF126" s="40"/>
      <c r="BG126" s="41"/>
      <c r="BH126" s="41"/>
      <c r="BI126" s="41"/>
      <c r="BJ126" s="41"/>
      <c r="BK126" s="41"/>
      <c r="BL126" s="41"/>
      <c r="BM126" s="41"/>
      <c r="BN126" s="41"/>
      <c r="BO126" s="41"/>
      <c r="BP126" s="9"/>
      <c r="BQ126" s="41"/>
      <c r="BR126" s="9"/>
      <c r="BS126" s="9"/>
      <c r="BT126" s="41"/>
      <c r="BU126" s="103">
        <f t="shared" si="59"/>
        <v>0</v>
      </c>
      <c r="BV126" s="40"/>
      <c r="BW126" s="41"/>
      <c r="BX126" s="41"/>
      <c r="BY126" s="41"/>
      <c r="BZ126" s="41"/>
      <c r="CA126" s="41"/>
      <c r="CB126" s="103">
        <f t="shared" si="60"/>
        <v>0</v>
      </c>
      <c r="CC126" s="40"/>
      <c r="CD126" s="41"/>
      <c r="CE126" s="41"/>
      <c r="CF126" s="41"/>
      <c r="CG126" s="103">
        <f t="shared" si="61"/>
        <v>0</v>
      </c>
      <c r="CH126" s="8"/>
      <c r="CI126" s="9"/>
      <c r="CJ126" s="41"/>
      <c r="CK126" s="41"/>
      <c r="CL126" s="9"/>
      <c r="CM126" s="41"/>
      <c r="CN126" s="41"/>
      <c r="CO126" s="103">
        <v>70182</v>
      </c>
      <c r="CP126" s="8"/>
      <c r="CQ126" s="41"/>
      <c r="CR126" s="41"/>
      <c r="CS126" s="103">
        <f t="shared" si="62"/>
        <v>0</v>
      </c>
      <c r="CT126" s="43">
        <v>5302</v>
      </c>
      <c r="CU126" s="103">
        <f t="shared" si="63"/>
        <v>5302</v>
      </c>
      <c r="CV126" s="107">
        <f t="shared" si="31"/>
        <v>359425</v>
      </c>
    </row>
    <row r="127" spans="1:100" s="19" customFormat="1" ht="15.75" x14ac:dyDescent="0.25">
      <c r="A127" s="319"/>
      <c r="B127" s="2" t="s">
        <v>106</v>
      </c>
      <c r="C127" s="50"/>
      <c r="D127" s="42"/>
      <c r="E127" s="42"/>
      <c r="F127" s="42"/>
      <c r="G127" s="42"/>
      <c r="H127" s="103">
        <v>14149</v>
      </c>
      <c r="I127" s="40"/>
      <c r="J127" s="41"/>
      <c r="K127" s="41"/>
      <c r="L127" s="41"/>
      <c r="M127" s="41"/>
      <c r="N127" s="41"/>
      <c r="O127" s="103">
        <v>24089</v>
      </c>
      <c r="P127" s="8"/>
      <c r="Q127" s="41"/>
      <c r="R127" s="41"/>
      <c r="S127" s="41"/>
      <c r="T127" s="103">
        <f t="shared" si="55"/>
        <v>0</v>
      </c>
      <c r="U127" s="40"/>
      <c r="V127" s="9"/>
      <c r="W127" s="103">
        <f t="shared" si="56"/>
        <v>0</v>
      </c>
      <c r="X127" s="40"/>
      <c r="Y127" s="9"/>
      <c r="Z127" s="9"/>
      <c r="AA127" s="9"/>
      <c r="AB127" s="9"/>
      <c r="AC127" s="9"/>
      <c r="AD127" s="41"/>
      <c r="AE127" s="41"/>
      <c r="AF127" s="9"/>
      <c r="AG127" s="9"/>
      <c r="AH127" s="9"/>
      <c r="AI127" s="25"/>
      <c r="AJ127" s="103">
        <v>191384</v>
      </c>
      <c r="AK127" s="40"/>
      <c r="AL127" s="103">
        <f t="shared" si="36"/>
        <v>0</v>
      </c>
      <c r="AM127" s="9"/>
      <c r="AN127" s="9"/>
      <c r="AO127" s="41"/>
      <c r="AP127" s="41"/>
      <c r="AQ127" s="41"/>
      <c r="AR127" s="41"/>
      <c r="AS127" s="41"/>
      <c r="AT127" s="41"/>
      <c r="AU127" s="41"/>
      <c r="AV127" s="41"/>
      <c r="AW127" s="103">
        <f t="shared" si="57"/>
        <v>0</v>
      </c>
      <c r="AX127" s="40"/>
      <c r="AY127" s="41"/>
      <c r="AZ127" s="9"/>
      <c r="BA127" s="41"/>
      <c r="BB127" s="41"/>
      <c r="BC127" s="41"/>
      <c r="BD127" s="41"/>
      <c r="BE127" s="103">
        <f t="shared" si="58"/>
        <v>0</v>
      </c>
      <c r="BF127" s="40"/>
      <c r="BG127" s="41"/>
      <c r="BH127" s="41"/>
      <c r="BI127" s="41"/>
      <c r="BJ127" s="41"/>
      <c r="BK127" s="41"/>
      <c r="BL127" s="41"/>
      <c r="BM127" s="41"/>
      <c r="BN127" s="41"/>
      <c r="BO127" s="41"/>
      <c r="BP127" s="9"/>
      <c r="BQ127" s="41"/>
      <c r="BR127" s="9"/>
      <c r="BS127" s="9"/>
      <c r="BT127" s="41"/>
      <c r="BU127" s="103">
        <f t="shared" si="59"/>
        <v>0</v>
      </c>
      <c r="BV127" s="40"/>
      <c r="BW127" s="41"/>
      <c r="BX127" s="41"/>
      <c r="BY127" s="41"/>
      <c r="BZ127" s="41"/>
      <c r="CA127" s="41"/>
      <c r="CB127" s="103">
        <f t="shared" si="60"/>
        <v>0</v>
      </c>
      <c r="CC127" s="40"/>
      <c r="CD127" s="41"/>
      <c r="CE127" s="41"/>
      <c r="CF127" s="41"/>
      <c r="CG127" s="103">
        <f t="shared" si="61"/>
        <v>0</v>
      </c>
      <c r="CH127" s="8"/>
      <c r="CI127" s="9"/>
      <c r="CJ127" s="41"/>
      <c r="CK127" s="41"/>
      <c r="CL127" s="9"/>
      <c r="CM127" s="41"/>
      <c r="CN127" s="41"/>
      <c r="CO127" s="103">
        <v>51372</v>
      </c>
      <c r="CP127" s="8"/>
      <c r="CQ127" s="41"/>
      <c r="CR127" s="41"/>
      <c r="CS127" s="103">
        <f t="shared" si="62"/>
        <v>0</v>
      </c>
      <c r="CT127" s="43">
        <v>5569</v>
      </c>
      <c r="CU127" s="103">
        <f t="shared" si="63"/>
        <v>5569</v>
      </c>
      <c r="CV127" s="107">
        <f t="shared" si="31"/>
        <v>286563</v>
      </c>
    </row>
    <row r="128" spans="1:100" s="19" customFormat="1" ht="15.75" x14ac:dyDescent="0.25">
      <c r="A128" s="319"/>
      <c r="B128" s="2" t="s">
        <v>107</v>
      </c>
      <c r="C128" s="50"/>
      <c r="D128" s="42"/>
      <c r="E128" s="42"/>
      <c r="F128" s="42"/>
      <c r="G128" s="42"/>
      <c r="H128" s="103">
        <v>17027</v>
      </c>
      <c r="I128" s="40"/>
      <c r="J128" s="41"/>
      <c r="K128" s="41"/>
      <c r="L128" s="41"/>
      <c r="M128" s="41"/>
      <c r="N128" s="41"/>
      <c r="O128" s="103">
        <v>22474</v>
      </c>
      <c r="P128" s="8"/>
      <c r="Q128" s="41"/>
      <c r="R128" s="41"/>
      <c r="S128" s="41"/>
      <c r="T128" s="103">
        <f t="shared" si="55"/>
        <v>0</v>
      </c>
      <c r="U128" s="40"/>
      <c r="V128" s="9"/>
      <c r="W128" s="103">
        <f t="shared" si="56"/>
        <v>0</v>
      </c>
      <c r="X128" s="40"/>
      <c r="Y128" s="9"/>
      <c r="Z128" s="9"/>
      <c r="AA128" s="9"/>
      <c r="AB128" s="9"/>
      <c r="AC128" s="9"/>
      <c r="AD128" s="41"/>
      <c r="AE128" s="41"/>
      <c r="AF128" s="9"/>
      <c r="AG128" s="9"/>
      <c r="AH128" s="9"/>
      <c r="AI128" s="25"/>
      <c r="AJ128" s="103">
        <v>236311</v>
      </c>
      <c r="AK128" s="40"/>
      <c r="AL128" s="103">
        <f t="shared" si="36"/>
        <v>0</v>
      </c>
      <c r="AM128" s="9"/>
      <c r="AN128" s="9"/>
      <c r="AO128" s="41"/>
      <c r="AP128" s="41"/>
      <c r="AQ128" s="41"/>
      <c r="AR128" s="41"/>
      <c r="AS128" s="41"/>
      <c r="AT128" s="41"/>
      <c r="AU128" s="41"/>
      <c r="AV128" s="41"/>
      <c r="AW128" s="103">
        <f t="shared" si="57"/>
        <v>0</v>
      </c>
      <c r="AX128" s="40"/>
      <c r="AY128" s="41"/>
      <c r="AZ128" s="9"/>
      <c r="BA128" s="41"/>
      <c r="BB128" s="41"/>
      <c r="BC128" s="41"/>
      <c r="BD128" s="41"/>
      <c r="BE128" s="103">
        <f t="shared" si="58"/>
        <v>0</v>
      </c>
      <c r="BF128" s="40"/>
      <c r="BG128" s="41"/>
      <c r="BH128" s="41"/>
      <c r="BI128" s="41"/>
      <c r="BJ128" s="41"/>
      <c r="BK128" s="41"/>
      <c r="BL128" s="41"/>
      <c r="BM128" s="41"/>
      <c r="BN128" s="41"/>
      <c r="BO128" s="41"/>
      <c r="BP128" s="9"/>
      <c r="BQ128" s="41"/>
      <c r="BR128" s="9"/>
      <c r="BS128" s="9"/>
      <c r="BT128" s="41"/>
      <c r="BU128" s="103">
        <f t="shared" si="59"/>
        <v>0</v>
      </c>
      <c r="BV128" s="40"/>
      <c r="BW128" s="41"/>
      <c r="BX128" s="41"/>
      <c r="BY128" s="41"/>
      <c r="BZ128" s="41"/>
      <c r="CA128" s="41"/>
      <c r="CB128" s="103">
        <f t="shared" si="60"/>
        <v>0</v>
      </c>
      <c r="CC128" s="40"/>
      <c r="CD128" s="41"/>
      <c r="CE128" s="41"/>
      <c r="CF128" s="41"/>
      <c r="CG128" s="103">
        <f t="shared" si="61"/>
        <v>0</v>
      </c>
      <c r="CH128" s="8"/>
      <c r="CI128" s="9"/>
      <c r="CJ128" s="41"/>
      <c r="CK128" s="41"/>
      <c r="CL128" s="9"/>
      <c r="CM128" s="41"/>
      <c r="CN128" s="41"/>
      <c r="CO128" s="103">
        <v>42154</v>
      </c>
      <c r="CP128" s="8"/>
      <c r="CQ128" s="41"/>
      <c r="CR128" s="41"/>
      <c r="CS128" s="103">
        <f t="shared" si="62"/>
        <v>0</v>
      </c>
      <c r="CT128" s="43">
        <v>7256</v>
      </c>
      <c r="CU128" s="103">
        <f t="shared" si="63"/>
        <v>7256</v>
      </c>
      <c r="CV128" s="107">
        <f t="shared" si="31"/>
        <v>325222</v>
      </c>
    </row>
    <row r="129" spans="1:100" s="19" customFormat="1" ht="15.75" x14ac:dyDescent="0.25">
      <c r="A129" s="319"/>
      <c r="B129" s="2" t="s">
        <v>108</v>
      </c>
      <c r="C129" s="50"/>
      <c r="D129" s="42"/>
      <c r="E129" s="42"/>
      <c r="F129" s="42"/>
      <c r="G129" s="42"/>
      <c r="H129" s="103">
        <v>14433</v>
      </c>
      <c r="I129" s="40"/>
      <c r="J129" s="41"/>
      <c r="K129" s="41"/>
      <c r="L129" s="41"/>
      <c r="M129" s="41"/>
      <c r="N129" s="41"/>
      <c r="O129" s="103">
        <v>31265</v>
      </c>
      <c r="P129" s="8"/>
      <c r="Q129" s="41"/>
      <c r="R129" s="41"/>
      <c r="S129" s="41"/>
      <c r="T129" s="103">
        <f t="shared" si="55"/>
        <v>0</v>
      </c>
      <c r="U129" s="40"/>
      <c r="V129" s="9"/>
      <c r="W129" s="103">
        <f t="shared" si="56"/>
        <v>0</v>
      </c>
      <c r="X129" s="40"/>
      <c r="Y129" s="9"/>
      <c r="Z129" s="9"/>
      <c r="AA129" s="9"/>
      <c r="AB129" s="9"/>
      <c r="AC129" s="9"/>
      <c r="AD129" s="41"/>
      <c r="AE129" s="41"/>
      <c r="AF129" s="9"/>
      <c r="AG129" s="9"/>
      <c r="AH129" s="9"/>
      <c r="AI129" s="25"/>
      <c r="AJ129" s="103">
        <v>242699</v>
      </c>
      <c r="AK129" s="40"/>
      <c r="AL129" s="103">
        <f t="shared" si="36"/>
        <v>0</v>
      </c>
      <c r="AM129" s="9"/>
      <c r="AN129" s="9"/>
      <c r="AO129" s="41"/>
      <c r="AP129" s="41"/>
      <c r="AQ129" s="41"/>
      <c r="AR129" s="41"/>
      <c r="AS129" s="41"/>
      <c r="AT129" s="41"/>
      <c r="AU129" s="41"/>
      <c r="AV129" s="41"/>
      <c r="AW129" s="103">
        <f t="shared" si="57"/>
        <v>0</v>
      </c>
      <c r="AX129" s="40"/>
      <c r="AY129" s="41"/>
      <c r="AZ129" s="9"/>
      <c r="BA129" s="41"/>
      <c r="BB129" s="41"/>
      <c r="BC129" s="41"/>
      <c r="BD129" s="41"/>
      <c r="BE129" s="103">
        <f t="shared" si="58"/>
        <v>0</v>
      </c>
      <c r="BF129" s="40"/>
      <c r="BG129" s="41"/>
      <c r="BH129" s="41"/>
      <c r="BI129" s="41"/>
      <c r="BJ129" s="41"/>
      <c r="BK129" s="41"/>
      <c r="BL129" s="41"/>
      <c r="BM129" s="41"/>
      <c r="BN129" s="41"/>
      <c r="BO129" s="41"/>
      <c r="BP129" s="9"/>
      <c r="BQ129" s="41"/>
      <c r="BR129" s="9"/>
      <c r="BS129" s="9"/>
      <c r="BT129" s="41"/>
      <c r="BU129" s="103">
        <f t="shared" si="59"/>
        <v>0</v>
      </c>
      <c r="BV129" s="40"/>
      <c r="BW129" s="41"/>
      <c r="BX129" s="41"/>
      <c r="BY129" s="41"/>
      <c r="BZ129" s="41"/>
      <c r="CA129" s="41"/>
      <c r="CB129" s="103">
        <f t="shared" si="60"/>
        <v>0</v>
      </c>
      <c r="CC129" s="40"/>
      <c r="CD129" s="41"/>
      <c r="CE129" s="41"/>
      <c r="CF129" s="41"/>
      <c r="CG129" s="103">
        <f t="shared" si="61"/>
        <v>0</v>
      </c>
      <c r="CH129" s="8"/>
      <c r="CI129" s="9"/>
      <c r="CJ129" s="41"/>
      <c r="CK129" s="41"/>
      <c r="CL129" s="9"/>
      <c r="CM129" s="41"/>
      <c r="CN129" s="41"/>
      <c r="CO129" s="103">
        <v>55072</v>
      </c>
      <c r="CP129" s="8"/>
      <c r="CQ129" s="41"/>
      <c r="CR129" s="41"/>
      <c r="CS129" s="103">
        <f t="shared" si="62"/>
        <v>0</v>
      </c>
      <c r="CT129" s="43">
        <v>3265</v>
      </c>
      <c r="CU129" s="103">
        <f t="shared" si="63"/>
        <v>3265</v>
      </c>
      <c r="CV129" s="107">
        <f t="shared" si="31"/>
        <v>346734</v>
      </c>
    </row>
    <row r="130" spans="1:100" s="19" customFormat="1" ht="15.75" x14ac:dyDescent="0.25">
      <c r="A130" s="319"/>
      <c r="B130" s="2" t="s">
        <v>109</v>
      </c>
      <c r="C130" s="50"/>
      <c r="D130" s="42"/>
      <c r="E130" s="42"/>
      <c r="F130" s="42"/>
      <c r="G130" s="42"/>
      <c r="H130" s="103">
        <v>10791</v>
      </c>
      <c r="I130" s="40"/>
      <c r="J130" s="41"/>
      <c r="K130" s="41"/>
      <c r="L130" s="41"/>
      <c r="M130" s="41"/>
      <c r="N130" s="41"/>
      <c r="O130" s="103">
        <v>25994</v>
      </c>
      <c r="P130" s="8"/>
      <c r="Q130" s="41"/>
      <c r="R130" s="41"/>
      <c r="S130" s="41"/>
      <c r="T130" s="103">
        <f t="shared" si="55"/>
        <v>0</v>
      </c>
      <c r="U130" s="40"/>
      <c r="V130" s="9"/>
      <c r="W130" s="103">
        <f t="shared" si="56"/>
        <v>0</v>
      </c>
      <c r="X130" s="40"/>
      <c r="Y130" s="9"/>
      <c r="Z130" s="9"/>
      <c r="AA130" s="9"/>
      <c r="AB130" s="9"/>
      <c r="AC130" s="9"/>
      <c r="AD130" s="41"/>
      <c r="AE130" s="41"/>
      <c r="AF130" s="9"/>
      <c r="AG130" s="9"/>
      <c r="AH130" s="9"/>
      <c r="AI130" s="25"/>
      <c r="AJ130" s="103">
        <v>258133</v>
      </c>
      <c r="AK130" s="40"/>
      <c r="AL130" s="103">
        <f t="shared" si="36"/>
        <v>0</v>
      </c>
      <c r="AM130" s="9"/>
      <c r="AN130" s="9"/>
      <c r="AO130" s="41"/>
      <c r="AP130" s="41"/>
      <c r="AQ130" s="41"/>
      <c r="AR130" s="41"/>
      <c r="AS130" s="41"/>
      <c r="AT130" s="41"/>
      <c r="AU130" s="41"/>
      <c r="AV130" s="41"/>
      <c r="AW130" s="103">
        <f t="shared" si="57"/>
        <v>0</v>
      </c>
      <c r="AX130" s="40"/>
      <c r="AY130" s="41"/>
      <c r="AZ130" s="9"/>
      <c r="BA130" s="41"/>
      <c r="BB130" s="41"/>
      <c r="BC130" s="41"/>
      <c r="BD130" s="41"/>
      <c r="BE130" s="103">
        <f t="shared" si="58"/>
        <v>0</v>
      </c>
      <c r="BF130" s="40"/>
      <c r="BG130" s="41"/>
      <c r="BH130" s="41"/>
      <c r="BI130" s="41"/>
      <c r="BJ130" s="41"/>
      <c r="BK130" s="41"/>
      <c r="BL130" s="41"/>
      <c r="BM130" s="41"/>
      <c r="BN130" s="41"/>
      <c r="BO130" s="41"/>
      <c r="BP130" s="9"/>
      <c r="BQ130" s="41"/>
      <c r="BR130" s="9"/>
      <c r="BS130" s="9"/>
      <c r="BT130" s="41"/>
      <c r="BU130" s="103">
        <f t="shared" si="59"/>
        <v>0</v>
      </c>
      <c r="BV130" s="40"/>
      <c r="BW130" s="41"/>
      <c r="BX130" s="41"/>
      <c r="BY130" s="41"/>
      <c r="BZ130" s="41"/>
      <c r="CA130" s="41"/>
      <c r="CB130" s="103">
        <f t="shared" si="60"/>
        <v>0</v>
      </c>
      <c r="CC130" s="40"/>
      <c r="CD130" s="41"/>
      <c r="CE130" s="41"/>
      <c r="CF130" s="41"/>
      <c r="CG130" s="103">
        <f t="shared" si="61"/>
        <v>0</v>
      </c>
      <c r="CH130" s="8"/>
      <c r="CI130" s="9"/>
      <c r="CJ130" s="41"/>
      <c r="CK130" s="41"/>
      <c r="CL130" s="9"/>
      <c r="CM130" s="41"/>
      <c r="CN130" s="41"/>
      <c r="CO130" s="103">
        <v>50396</v>
      </c>
      <c r="CP130" s="8"/>
      <c r="CQ130" s="41"/>
      <c r="CR130" s="41"/>
      <c r="CS130" s="103">
        <f t="shared" si="62"/>
        <v>0</v>
      </c>
      <c r="CT130" s="43">
        <v>3992</v>
      </c>
      <c r="CU130" s="103">
        <f t="shared" si="63"/>
        <v>3992</v>
      </c>
      <c r="CV130" s="107">
        <f t="shared" si="31"/>
        <v>349306</v>
      </c>
    </row>
    <row r="131" spans="1:100" s="19" customFormat="1" ht="15.75" x14ac:dyDescent="0.25">
      <c r="A131" s="319"/>
      <c r="B131" s="2" t="s">
        <v>110</v>
      </c>
      <c r="C131" s="50"/>
      <c r="D131" s="42"/>
      <c r="E131" s="42"/>
      <c r="F131" s="42"/>
      <c r="G131" s="42"/>
      <c r="H131" s="103">
        <v>22165</v>
      </c>
      <c r="I131" s="40"/>
      <c r="J131" s="41"/>
      <c r="K131" s="41"/>
      <c r="L131" s="41"/>
      <c r="M131" s="41"/>
      <c r="N131" s="41"/>
      <c r="O131" s="103">
        <v>13719</v>
      </c>
      <c r="P131" s="8"/>
      <c r="Q131" s="41"/>
      <c r="R131" s="41"/>
      <c r="S131" s="41"/>
      <c r="T131" s="103">
        <f t="shared" si="55"/>
        <v>0</v>
      </c>
      <c r="U131" s="40"/>
      <c r="V131" s="9"/>
      <c r="W131" s="103">
        <f t="shared" si="56"/>
        <v>0</v>
      </c>
      <c r="X131" s="40"/>
      <c r="Y131" s="9"/>
      <c r="Z131" s="9"/>
      <c r="AA131" s="9"/>
      <c r="AB131" s="9"/>
      <c r="AC131" s="9"/>
      <c r="AD131" s="41"/>
      <c r="AE131" s="41"/>
      <c r="AF131" s="9"/>
      <c r="AG131" s="9"/>
      <c r="AH131" s="9"/>
      <c r="AI131" s="25"/>
      <c r="AJ131" s="103">
        <v>213413</v>
      </c>
      <c r="AK131" s="40"/>
      <c r="AL131" s="103">
        <f t="shared" si="36"/>
        <v>0</v>
      </c>
      <c r="AM131" s="9"/>
      <c r="AN131" s="9"/>
      <c r="AO131" s="41"/>
      <c r="AP131" s="41"/>
      <c r="AQ131" s="41"/>
      <c r="AR131" s="41"/>
      <c r="AS131" s="41"/>
      <c r="AT131" s="41"/>
      <c r="AU131" s="41"/>
      <c r="AV131" s="41"/>
      <c r="AW131" s="103">
        <f t="shared" si="57"/>
        <v>0</v>
      </c>
      <c r="AX131" s="40"/>
      <c r="AY131" s="41"/>
      <c r="AZ131" s="9"/>
      <c r="BA131" s="41"/>
      <c r="BB131" s="41"/>
      <c r="BC131" s="41"/>
      <c r="BD131" s="41"/>
      <c r="BE131" s="103">
        <f t="shared" si="58"/>
        <v>0</v>
      </c>
      <c r="BF131" s="40"/>
      <c r="BG131" s="41"/>
      <c r="BH131" s="41"/>
      <c r="BI131" s="41"/>
      <c r="BJ131" s="41"/>
      <c r="BK131" s="41"/>
      <c r="BL131" s="41"/>
      <c r="BM131" s="41"/>
      <c r="BN131" s="41"/>
      <c r="BO131" s="41"/>
      <c r="BP131" s="9"/>
      <c r="BQ131" s="41"/>
      <c r="BR131" s="9"/>
      <c r="BS131" s="9"/>
      <c r="BT131" s="41"/>
      <c r="BU131" s="103">
        <f t="shared" si="59"/>
        <v>0</v>
      </c>
      <c r="BV131" s="40"/>
      <c r="BW131" s="41"/>
      <c r="BX131" s="41"/>
      <c r="BY131" s="41"/>
      <c r="BZ131" s="41"/>
      <c r="CA131" s="41"/>
      <c r="CB131" s="103">
        <f t="shared" si="60"/>
        <v>0</v>
      </c>
      <c r="CC131" s="40"/>
      <c r="CD131" s="41"/>
      <c r="CE131" s="41"/>
      <c r="CF131" s="41"/>
      <c r="CG131" s="103">
        <f t="shared" si="61"/>
        <v>0</v>
      </c>
      <c r="CH131" s="8"/>
      <c r="CI131" s="9"/>
      <c r="CJ131" s="41"/>
      <c r="CK131" s="41"/>
      <c r="CL131" s="9"/>
      <c r="CM131" s="41"/>
      <c r="CN131" s="41"/>
      <c r="CO131" s="103">
        <v>21684</v>
      </c>
      <c r="CP131" s="8"/>
      <c r="CQ131" s="41"/>
      <c r="CR131" s="41"/>
      <c r="CS131" s="103">
        <f t="shared" si="62"/>
        <v>0</v>
      </c>
      <c r="CT131" s="43">
        <v>3568</v>
      </c>
      <c r="CU131" s="103">
        <f t="shared" si="63"/>
        <v>3568</v>
      </c>
      <c r="CV131" s="107">
        <f t="shared" si="31"/>
        <v>274549</v>
      </c>
    </row>
    <row r="132" spans="1:100" s="19" customFormat="1" ht="15.75" x14ac:dyDescent="0.25">
      <c r="A132" s="319"/>
      <c r="B132" s="2" t="s">
        <v>111</v>
      </c>
      <c r="C132" s="50"/>
      <c r="D132" s="42"/>
      <c r="E132" s="42"/>
      <c r="F132" s="42"/>
      <c r="G132" s="42"/>
      <c r="H132" s="103">
        <v>18138</v>
      </c>
      <c r="I132" s="40"/>
      <c r="J132" s="41"/>
      <c r="K132" s="41"/>
      <c r="L132" s="41"/>
      <c r="M132" s="41"/>
      <c r="N132" s="41"/>
      <c r="O132" s="103">
        <v>10324</v>
      </c>
      <c r="P132" s="8"/>
      <c r="Q132" s="41"/>
      <c r="R132" s="41"/>
      <c r="S132" s="41"/>
      <c r="T132" s="103">
        <f t="shared" si="55"/>
        <v>0</v>
      </c>
      <c r="U132" s="40"/>
      <c r="V132" s="9"/>
      <c r="W132" s="103">
        <f t="shared" si="56"/>
        <v>0</v>
      </c>
      <c r="X132" s="40"/>
      <c r="Y132" s="9"/>
      <c r="Z132" s="9"/>
      <c r="AA132" s="9"/>
      <c r="AB132" s="9"/>
      <c r="AC132" s="9"/>
      <c r="AD132" s="41"/>
      <c r="AE132" s="41"/>
      <c r="AF132" s="9"/>
      <c r="AG132" s="9"/>
      <c r="AH132" s="9"/>
      <c r="AI132" s="25"/>
      <c r="AJ132" s="103">
        <v>195935</v>
      </c>
      <c r="AK132" s="40"/>
      <c r="AL132" s="103">
        <f t="shared" si="36"/>
        <v>0</v>
      </c>
      <c r="AM132" s="9"/>
      <c r="AN132" s="9"/>
      <c r="AO132" s="41"/>
      <c r="AP132" s="41"/>
      <c r="AQ132" s="41"/>
      <c r="AR132" s="41"/>
      <c r="AS132" s="41"/>
      <c r="AT132" s="41"/>
      <c r="AU132" s="41"/>
      <c r="AV132" s="41"/>
      <c r="AW132" s="103">
        <f t="shared" si="57"/>
        <v>0</v>
      </c>
      <c r="AX132" s="40"/>
      <c r="AY132" s="41"/>
      <c r="AZ132" s="9"/>
      <c r="BA132" s="41"/>
      <c r="BB132" s="41"/>
      <c r="BC132" s="41"/>
      <c r="BD132" s="41"/>
      <c r="BE132" s="103">
        <f t="shared" si="58"/>
        <v>0</v>
      </c>
      <c r="BF132" s="40"/>
      <c r="BG132" s="41"/>
      <c r="BH132" s="41"/>
      <c r="BI132" s="41"/>
      <c r="BJ132" s="41"/>
      <c r="BK132" s="41"/>
      <c r="BL132" s="41"/>
      <c r="BM132" s="41"/>
      <c r="BN132" s="41"/>
      <c r="BO132" s="41"/>
      <c r="BP132" s="9"/>
      <c r="BQ132" s="41"/>
      <c r="BR132" s="9"/>
      <c r="BS132" s="9"/>
      <c r="BT132" s="41"/>
      <c r="BU132" s="103">
        <f t="shared" si="59"/>
        <v>0</v>
      </c>
      <c r="BV132" s="40"/>
      <c r="BW132" s="41"/>
      <c r="BX132" s="41"/>
      <c r="BY132" s="41"/>
      <c r="BZ132" s="41"/>
      <c r="CA132" s="41"/>
      <c r="CB132" s="103">
        <f t="shared" si="60"/>
        <v>0</v>
      </c>
      <c r="CC132" s="40"/>
      <c r="CD132" s="41"/>
      <c r="CE132" s="41"/>
      <c r="CF132" s="41"/>
      <c r="CG132" s="103">
        <f t="shared" si="61"/>
        <v>0</v>
      </c>
      <c r="CH132" s="8"/>
      <c r="CI132" s="9"/>
      <c r="CJ132" s="41"/>
      <c r="CK132" s="41"/>
      <c r="CL132" s="9"/>
      <c r="CM132" s="41"/>
      <c r="CN132" s="41"/>
      <c r="CO132" s="103">
        <v>30126</v>
      </c>
      <c r="CP132" s="8"/>
      <c r="CQ132" s="41"/>
      <c r="CR132" s="41"/>
      <c r="CS132" s="103">
        <f t="shared" si="62"/>
        <v>0</v>
      </c>
      <c r="CT132" s="43">
        <v>2796</v>
      </c>
      <c r="CU132" s="103">
        <f t="shared" si="63"/>
        <v>2796</v>
      </c>
      <c r="CV132" s="107">
        <f t="shared" si="31"/>
        <v>257319</v>
      </c>
    </row>
    <row r="133" spans="1:100" s="19" customFormat="1" ht="16.5" thickBot="1" x14ac:dyDescent="0.3">
      <c r="A133" s="320"/>
      <c r="B133" s="3" t="s">
        <v>112</v>
      </c>
      <c r="C133" s="51"/>
      <c r="D133" s="46"/>
      <c r="E133" s="46"/>
      <c r="F133" s="46"/>
      <c r="G133" s="46"/>
      <c r="H133" s="104">
        <v>7379</v>
      </c>
      <c r="I133" s="44"/>
      <c r="J133" s="45"/>
      <c r="K133" s="45"/>
      <c r="L133" s="45"/>
      <c r="M133" s="45"/>
      <c r="N133" s="45"/>
      <c r="O133" s="104">
        <v>5997</v>
      </c>
      <c r="P133" s="12"/>
      <c r="Q133" s="45"/>
      <c r="R133" s="45"/>
      <c r="S133" s="45"/>
      <c r="T133" s="104">
        <f t="shared" si="55"/>
        <v>0</v>
      </c>
      <c r="U133" s="44"/>
      <c r="V133" s="13"/>
      <c r="W133" s="104">
        <f t="shared" si="56"/>
        <v>0</v>
      </c>
      <c r="X133" s="44"/>
      <c r="Y133" s="13"/>
      <c r="Z133" s="13"/>
      <c r="AA133" s="13"/>
      <c r="AB133" s="13"/>
      <c r="AC133" s="13"/>
      <c r="AD133" s="45"/>
      <c r="AE133" s="45"/>
      <c r="AF133" s="13"/>
      <c r="AG133" s="13"/>
      <c r="AH133" s="13"/>
      <c r="AI133" s="26"/>
      <c r="AJ133" s="104">
        <v>231568</v>
      </c>
      <c r="AK133" s="44"/>
      <c r="AL133" s="104">
        <f t="shared" si="36"/>
        <v>0</v>
      </c>
      <c r="AM133" s="13"/>
      <c r="AN133" s="13"/>
      <c r="AO133" s="45"/>
      <c r="AP133" s="45"/>
      <c r="AQ133" s="45"/>
      <c r="AR133" s="45"/>
      <c r="AS133" s="45"/>
      <c r="AT133" s="45"/>
      <c r="AU133" s="45"/>
      <c r="AV133" s="45"/>
      <c r="AW133" s="104">
        <f t="shared" si="57"/>
        <v>0</v>
      </c>
      <c r="AX133" s="44"/>
      <c r="AY133" s="45"/>
      <c r="AZ133" s="13"/>
      <c r="BA133" s="45"/>
      <c r="BB133" s="45"/>
      <c r="BC133" s="45"/>
      <c r="BD133" s="45"/>
      <c r="BE133" s="104">
        <f t="shared" si="58"/>
        <v>0</v>
      </c>
      <c r="BF133" s="44"/>
      <c r="BG133" s="45"/>
      <c r="BH133" s="45"/>
      <c r="BI133" s="45"/>
      <c r="BJ133" s="45"/>
      <c r="BK133" s="45"/>
      <c r="BL133" s="45"/>
      <c r="BM133" s="45"/>
      <c r="BN133" s="45"/>
      <c r="BO133" s="45"/>
      <c r="BP133" s="13"/>
      <c r="BQ133" s="45"/>
      <c r="BR133" s="13"/>
      <c r="BS133" s="13"/>
      <c r="BT133" s="45"/>
      <c r="BU133" s="104">
        <f t="shared" si="59"/>
        <v>0</v>
      </c>
      <c r="BV133" s="44"/>
      <c r="BW133" s="45"/>
      <c r="BX133" s="45"/>
      <c r="BY133" s="45"/>
      <c r="BZ133" s="45"/>
      <c r="CA133" s="45"/>
      <c r="CB133" s="104">
        <f t="shared" si="60"/>
        <v>0</v>
      </c>
      <c r="CC133" s="44"/>
      <c r="CD133" s="45"/>
      <c r="CE133" s="45"/>
      <c r="CF133" s="45"/>
      <c r="CG133" s="104">
        <f t="shared" si="61"/>
        <v>0</v>
      </c>
      <c r="CH133" s="12"/>
      <c r="CI133" s="13"/>
      <c r="CJ133" s="45"/>
      <c r="CK133" s="45"/>
      <c r="CL133" s="13"/>
      <c r="CM133" s="45"/>
      <c r="CN133" s="45"/>
      <c r="CO133" s="104">
        <v>43980</v>
      </c>
      <c r="CP133" s="12"/>
      <c r="CQ133" s="45"/>
      <c r="CR133" s="45"/>
      <c r="CS133" s="104">
        <f t="shared" si="62"/>
        <v>0</v>
      </c>
      <c r="CT133" s="47">
        <v>3076</v>
      </c>
      <c r="CU133" s="104">
        <f t="shared" si="63"/>
        <v>3076</v>
      </c>
      <c r="CV133" s="108">
        <f t="shared" si="31"/>
        <v>292000</v>
      </c>
    </row>
    <row r="134" spans="1:100" s="19" customFormat="1" ht="15.75" customHeight="1" x14ac:dyDescent="0.25">
      <c r="A134" s="318" t="s">
        <v>120</v>
      </c>
      <c r="B134" s="1" t="s">
        <v>101</v>
      </c>
      <c r="C134" s="37"/>
      <c r="D134" s="38"/>
      <c r="E134" s="38"/>
      <c r="F134" s="38"/>
      <c r="G134" s="38"/>
      <c r="H134" s="105">
        <v>8850</v>
      </c>
      <c r="I134" s="37">
        <v>620</v>
      </c>
      <c r="J134" s="38">
        <v>990</v>
      </c>
      <c r="K134" s="38"/>
      <c r="L134" s="38"/>
      <c r="M134" s="38">
        <v>0</v>
      </c>
      <c r="N134" s="38"/>
      <c r="O134" s="105">
        <f>SUM(I134:N134)</f>
        <v>1610</v>
      </c>
      <c r="P134" s="21"/>
      <c r="Q134" s="35"/>
      <c r="R134" s="35"/>
      <c r="S134" s="35"/>
      <c r="T134" s="105">
        <f>SUM(P134:S134)</f>
        <v>0</v>
      </c>
      <c r="U134" s="37"/>
      <c r="V134" s="6">
        <v>0</v>
      </c>
      <c r="W134" s="105">
        <f>SUM(U134:V134)</f>
        <v>0</v>
      </c>
      <c r="X134" s="37"/>
      <c r="Y134" s="6">
        <v>0</v>
      </c>
      <c r="Z134" s="6">
        <v>3950</v>
      </c>
      <c r="AA134" s="6">
        <v>0</v>
      </c>
      <c r="AB134" s="6">
        <v>32600</v>
      </c>
      <c r="AC134" s="6">
        <v>15820</v>
      </c>
      <c r="AD134" s="38"/>
      <c r="AE134" s="38"/>
      <c r="AF134" s="6">
        <v>92160</v>
      </c>
      <c r="AG134" s="6">
        <v>0</v>
      </c>
      <c r="AH134" s="6">
        <v>81200</v>
      </c>
      <c r="AI134" s="24"/>
      <c r="AJ134" s="105">
        <f>SUM(X134:AI134)</f>
        <v>225730</v>
      </c>
      <c r="AK134" s="37"/>
      <c r="AL134" s="105">
        <f>+AK134</f>
        <v>0</v>
      </c>
      <c r="AM134" s="6">
        <v>0</v>
      </c>
      <c r="AN134" s="6">
        <v>0</v>
      </c>
      <c r="AO134" s="38"/>
      <c r="AP134" s="38"/>
      <c r="AQ134" s="38"/>
      <c r="AR134" s="38"/>
      <c r="AS134" s="38"/>
      <c r="AT134" s="38"/>
      <c r="AU134" s="9"/>
      <c r="AV134" s="38"/>
      <c r="AW134" s="105">
        <f>SUM(AM134:AV134)</f>
        <v>0</v>
      </c>
      <c r="AX134" s="37"/>
      <c r="AY134" s="38"/>
      <c r="AZ134" s="6">
        <v>0</v>
      </c>
      <c r="BA134" s="38"/>
      <c r="BB134" s="38"/>
      <c r="BC134" s="38"/>
      <c r="BD134" s="38"/>
      <c r="BE134" s="105">
        <f>SUM(AX134:BD134)</f>
        <v>0</v>
      </c>
      <c r="BF134" s="37"/>
      <c r="BG134" s="38"/>
      <c r="BH134" s="38"/>
      <c r="BI134" s="38"/>
      <c r="BJ134" s="38"/>
      <c r="BK134" s="38"/>
      <c r="BL134" s="38"/>
      <c r="BM134" s="38"/>
      <c r="BN134" s="38"/>
      <c r="BO134" s="38"/>
      <c r="BP134" s="6">
        <v>0</v>
      </c>
      <c r="BQ134" s="38"/>
      <c r="BR134" s="6">
        <v>0</v>
      </c>
      <c r="BS134" s="6">
        <v>0</v>
      </c>
      <c r="BT134" s="38"/>
      <c r="BU134" s="105">
        <f>SUM(BF134:BT134)</f>
        <v>0</v>
      </c>
      <c r="BV134" s="37"/>
      <c r="BW134" s="38"/>
      <c r="BX134" s="38"/>
      <c r="BY134" s="38"/>
      <c r="BZ134" s="38"/>
      <c r="CA134" s="38"/>
      <c r="CB134" s="105">
        <f>SUM(BV134:CA134)</f>
        <v>0</v>
      </c>
      <c r="CC134" s="34">
        <v>0</v>
      </c>
      <c r="CD134" s="38"/>
      <c r="CE134" s="38"/>
      <c r="CF134" s="38"/>
      <c r="CG134" s="105">
        <f>SUM(CC134:CF134)</f>
        <v>0</v>
      </c>
      <c r="CH134" s="5">
        <v>8380</v>
      </c>
      <c r="CI134" s="6">
        <v>0</v>
      </c>
      <c r="CJ134" s="38"/>
      <c r="CK134" s="38"/>
      <c r="CL134" s="6">
        <v>3150</v>
      </c>
      <c r="CM134" s="35">
        <v>0</v>
      </c>
      <c r="CN134" s="38"/>
      <c r="CO134" s="105">
        <f t="shared" ref="CO134:CO165" si="64">SUM(CH134:CN134)</f>
        <v>11530</v>
      </c>
      <c r="CP134" s="5">
        <v>2600</v>
      </c>
      <c r="CQ134" s="38"/>
      <c r="CR134" s="38"/>
      <c r="CS134" s="105">
        <f>SUM(CP134:CR134)</f>
        <v>2600</v>
      </c>
      <c r="CT134" s="39">
        <v>1440</v>
      </c>
      <c r="CU134" s="105">
        <f>+CT134</f>
        <v>1440</v>
      </c>
      <c r="CV134" s="109">
        <f t="shared" si="31"/>
        <v>251760</v>
      </c>
    </row>
    <row r="135" spans="1:100" s="19" customFormat="1" ht="15.75" x14ac:dyDescent="0.25">
      <c r="A135" s="319"/>
      <c r="B135" s="2" t="s">
        <v>102</v>
      </c>
      <c r="C135" s="40"/>
      <c r="D135" s="41"/>
      <c r="E135" s="41"/>
      <c r="F135" s="41"/>
      <c r="G135" s="41"/>
      <c r="H135" s="103">
        <v>7360</v>
      </c>
      <c r="I135" s="40">
        <v>710</v>
      </c>
      <c r="J135" s="41">
        <v>3140</v>
      </c>
      <c r="K135" s="41"/>
      <c r="L135" s="41"/>
      <c r="M135" s="41">
        <v>0</v>
      </c>
      <c r="N135" s="41"/>
      <c r="O135" s="103">
        <f t="shared" ref="O135:O193" si="65">SUM(I135:N135)</f>
        <v>3850</v>
      </c>
      <c r="P135" s="8"/>
      <c r="Q135" s="41"/>
      <c r="R135" s="41"/>
      <c r="S135" s="41"/>
      <c r="T135" s="103">
        <f t="shared" ref="T135:T145" si="66">SUM(P135:S135)</f>
        <v>0</v>
      </c>
      <c r="U135" s="40"/>
      <c r="V135" s="9">
        <v>0</v>
      </c>
      <c r="W135" s="103">
        <f t="shared" ref="W135:W145" si="67">SUM(U135:V135)</f>
        <v>0</v>
      </c>
      <c r="X135" s="40"/>
      <c r="Y135" s="9">
        <v>0</v>
      </c>
      <c r="Z135" s="9">
        <v>6060</v>
      </c>
      <c r="AA135" s="9">
        <v>3540</v>
      </c>
      <c r="AB135" s="9">
        <v>1570</v>
      </c>
      <c r="AC135" s="9">
        <v>14010</v>
      </c>
      <c r="AD135" s="41"/>
      <c r="AE135" s="41"/>
      <c r="AF135" s="9">
        <v>63160</v>
      </c>
      <c r="AG135" s="9">
        <v>0</v>
      </c>
      <c r="AH135" s="9">
        <v>80580</v>
      </c>
      <c r="AI135" s="25"/>
      <c r="AJ135" s="103">
        <f t="shared" ref="AJ135:AJ145" si="68">SUM(X135:AI135)</f>
        <v>168920</v>
      </c>
      <c r="AK135" s="40"/>
      <c r="AL135" s="103">
        <f t="shared" si="36"/>
        <v>0</v>
      </c>
      <c r="AM135" s="9">
        <v>0</v>
      </c>
      <c r="AN135" s="9">
        <v>0</v>
      </c>
      <c r="AO135" s="41"/>
      <c r="AP135" s="41"/>
      <c r="AQ135" s="41"/>
      <c r="AR135" s="41"/>
      <c r="AS135" s="41"/>
      <c r="AT135" s="41"/>
      <c r="AU135" s="9"/>
      <c r="AV135" s="41"/>
      <c r="AW135" s="103">
        <f t="shared" ref="AW135:AW145" si="69">SUM(AM135:AV135)</f>
        <v>0</v>
      </c>
      <c r="AX135" s="40"/>
      <c r="AY135" s="41"/>
      <c r="AZ135" s="9">
        <v>0</v>
      </c>
      <c r="BA135" s="41"/>
      <c r="BB135" s="41"/>
      <c r="BC135" s="41"/>
      <c r="BD135" s="41"/>
      <c r="BE135" s="103">
        <f t="shared" ref="BE135:BE145" si="70">SUM(AX135:BD135)</f>
        <v>0</v>
      </c>
      <c r="BF135" s="40"/>
      <c r="BG135" s="41"/>
      <c r="BH135" s="41"/>
      <c r="BI135" s="41"/>
      <c r="BJ135" s="41"/>
      <c r="BK135" s="41"/>
      <c r="BL135" s="41"/>
      <c r="BM135" s="41"/>
      <c r="BN135" s="41"/>
      <c r="BO135" s="41"/>
      <c r="BP135" s="9">
        <v>0</v>
      </c>
      <c r="BQ135" s="41"/>
      <c r="BR135" s="9">
        <v>0</v>
      </c>
      <c r="BS135" s="9">
        <v>0</v>
      </c>
      <c r="BT135" s="41"/>
      <c r="BU135" s="103">
        <f t="shared" ref="BU135:BU145" si="71">SUM(BF135:BT135)</f>
        <v>0</v>
      </c>
      <c r="BV135" s="40"/>
      <c r="BW135" s="41"/>
      <c r="BX135" s="41"/>
      <c r="BY135" s="41"/>
      <c r="BZ135" s="41"/>
      <c r="CA135" s="41"/>
      <c r="CB135" s="103">
        <f t="shared" ref="CB135:CB145" si="72">SUM(BV135:CA135)</f>
        <v>0</v>
      </c>
      <c r="CC135" s="40">
        <v>0</v>
      </c>
      <c r="CD135" s="41"/>
      <c r="CE135" s="41"/>
      <c r="CF135" s="41"/>
      <c r="CG135" s="103">
        <f t="shared" ref="CG135:CG145" si="73">SUM(CC135:CF135)</f>
        <v>0</v>
      </c>
      <c r="CH135" s="8">
        <v>7030</v>
      </c>
      <c r="CI135" s="9">
        <v>0</v>
      </c>
      <c r="CJ135" s="41"/>
      <c r="CK135" s="41"/>
      <c r="CL135" s="9">
        <v>0</v>
      </c>
      <c r="CM135" s="41">
        <v>0</v>
      </c>
      <c r="CN135" s="41"/>
      <c r="CO135" s="103">
        <f t="shared" si="64"/>
        <v>7030</v>
      </c>
      <c r="CP135" s="8">
        <v>890</v>
      </c>
      <c r="CQ135" s="41"/>
      <c r="CR135" s="41"/>
      <c r="CS135" s="103">
        <f t="shared" ref="CS135:CS145" si="74">SUM(CP135:CR135)</f>
        <v>890</v>
      </c>
      <c r="CT135" s="43">
        <v>960</v>
      </c>
      <c r="CU135" s="103">
        <f t="shared" ref="CU135:CU145" si="75">+CT135</f>
        <v>960</v>
      </c>
      <c r="CV135" s="107">
        <f t="shared" si="31"/>
        <v>189010</v>
      </c>
    </row>
    <row r="136" spans="1:100" s="19" customFormat="1" ht="15.75" x14ac:dyDescent="0.25">
      <c r="A136" s="319"/>
      <c r="B136" s="2" t="s">
        <v>103</v>
      </c>
      <c r="C136" s="40"/>
      <c r="D136" s="41"/>
      <c r="E136" s="41"/>
      <c r="F136" s="41"/>
      <c r="G136" s="41"/>
      <c r="H136" s="103">
        <v>13330</v>
      </c>
      <c r="I136" s="40">
        <v>19990</v>
      </c>
      <c r="J136" s="41">
        <v>2290</v>
      </c>
      <c r="K136" s="41"/>
      <c r="L136" s="41"/>
      <c r="M136" s="41">
        <v>0</v>
      </c>
      <c r="N136" s="41"/>
      <c r="O136" s="103">
        <f t="shared" si="65"/>
        <v>22280</v>
      </c>
      <c r="P136" s="8"/>
      <c r="Q136" s="41"/>
      <c r="R136" s="41"/>
      <c r="S136" s="41"/>
      <c r="T136" s="103">
        <f t="shared" si="66"/>
        <v>0</v>
      </c>
      <c r="U136" s="40"/>
      <c r="V136" s="9">
        <v>0</v>
      </c>
      <c r="W136" s="103">
        <f t="shared" si="67"/>
        <v>0</v>
      </c>
      <c r="X136" s="40"/>
      <c r="Y136" s="9">
        <v>0</v>
      </c>
      <c r="Z136" s="9">
        <v>11330</v>
      </c>
      <c r="AA136" s="9">
        <v>44260</v>
      </c>
      <c r="AB136" s="9">
        <v>101870</v>
      </c>
      <c r="AC136" s="9">
        <v>7720</v>
      </c>
      <c r="AD136" s="41"/>
      <c r="AE136" s="41"/>
      <c r="AF136" s="9">
        <v>45330</v>
      </c>
      <c r="AG136" s="9">
        <v>0</v>
      </c>
      <c r="AH136" s="9">
        <v>48500</v>
      </c>
      <c r="AI136" s="25"/>
      <c r="AJ136" s="103">
        <f t="shared" si="68"/>
        <v>259010</v>
      </c>
      <c r="AK136" s="40"/>
      <c r="AL136" s="103">
        <f t="shared" si="36"/>
        <v>0</v>
      </c>
      <c r="AM136" s="9">
        <v>0</v>
      </c>
      <c r="AN136" s="9">
        <v>0</v>
      </c>
      <c r="AO136" s="41"/>
      <c r="AP136" s="41"/>
      <c r="AQ136" s="41"/>
      <c r="AR136" s="41"/>
      <c r="AS136" s="41"/>
      <c r="AT136" s="41"/>
      <c r="AU136" s="9"/>
      <c r="AV136" s="41"/>
      <c r="AW136" s="103">
        <f t="shared" si="69"/>
        <v>0</v>
      </c>
      <c r="AX136" s="40"/>
      <c r="AY136" s="41"/>
      <c r="AZ136" s="9">
        <v>0</v>
      </c>
      <c r="BA136" s="41"/>
      <c r="BB136" s="41"/>
      <c r="BC136" s="41"/>
      <c r="BD136" s="41"/>
      <c r="BE136" s="103">
        <f t="shared" si="70"/>
        <v>0</v>
      </c>
      <c r="BF136" s="40"/>
      <c r="BG136" s="41"/>
      <c r="BH136" s="41"/>
      <c r="BI136" s="41"/>
      <c r="BJ136" s="41"/>
      <c r="BK136" s="41"/>
      <c r="BL136" s="41"/>
      <c r="BM136" s="41"/>
      <c r="BN136" s="41"/>
      <c r="BO136" s="41"/>
      <c r="BP136" s="9">
        <v>0</v>
      </c>
      <c r="BQ136" s="41"/>
      <c r="BR136" s="9">
        <v>0</v>
      </c>
      <c r="BS136" s="9">
        <v>0</v>
      </c>
      <c r="BT136" s="41"/>
      <c r="BU136" s="103">
        <f t="shared" si="71"/>
        <v>0</v>
      </c>
      <c r="BV136" s="40"/>
      <c r="BW136" s="41"/>
      <c r="BX136" s="41"/>
      <c r="BY136" s="41"/>
      <c r="BZ136" s="41"/>
      <c r="CA136" s="41"/>
      <c r="CB136" s="103">
        <f t="shared" si="72"/>
        <v>0</v>
      </c>
      <c r="CC136" s="40">
        <v>0</v>
      </c>
      <c r="CD136" s="41"/>
      <c r="CE136" s="41"/>
      <c r="CF136" s="41"/>
      <c r="CG136" s="103">
        <f t="shared" si="73"/>
        <v>0</v>
      </c>
      <c r="CH136" s="8">
        <v>0</v>
      </c>
      <c r="CI136" s="9">
        <v>9320</v>
      </c>
      <c r="CJ136" s="41"/>
      <c r="CK136" s="41"/>
      <c r="CL136" s="9">
        <v>0</v>
      </c>
      <c r="CM136" s="41">
        <v>0</v>
      </c>
      <c r="CN136" s="41"/>
      <c r="CO136" s="103">
        <f t="shared" si="64"/>
        <v>9320</v>
      </c>
      <c r="CP136" s="8">
        <v>1060</v>
      </c>
      <c r="CQ136" s="41"/>
      <c r="CR136" s="41"/>
      <c r="CS136" s="103">
        <f t="shared" si="74"/>
        <v>1060</v>
      </c>
      <c r="CT136" s="43">
        <v>1210</v>
      </c>
      <c r="CU136" s="103">
        <f t="shared" si="75"/>
        <v>1210</v>
      </c>
      <c r="CV136" s="107">
        <f t="shared" si="31"/>
        <v>306210</v>
      </c>
    </row>
    <row r="137" spans="1:100" s="19" customFormat="1" ht="15.75" x14ac:dyDescent="0.25">
      <c r="A137" s="319"/>
      <c r="B137" s="2" t="s">
        <v>104</v>
      </c>
      <c r="C137" s="40"/>
      <c r="D137" s="41"/>
      <c r="E137" s="41"/>
      <c r="F137" s="41"/>
      <c r="G137" s="41"/>
      <c r="H137" s="103">
        <v>5200</v>
      </c>
      <c r="I137" s="40">
        <v>14460</v>
      </c>
      <c r="J137" s="41">
        <v>3320</v>
      </c>
      <c r="K137" s="41"/>
      <c r="L137" s="41"/>
      <c r="M137" s="41">
        <v>0</v>
      </c>
      <c r="N137" s="41"/>
      <c r="O137" s="103">
        <f t="shared" si="65"/>
        <v>17780</v>
      </c>
      <c r="P137" s="8"/>
      <c r="Q137" s="41"/>
      <c r="R137" s="41"/>
      <c r="S137" s="41"/>
      <c r="T137" s="103">
        <f t="shared" si="66"/>
        <v>0</v>
      </c>
      <c r="U137" s="40"/>
      <c r="V137" s="9">
        <v>0</v>
      </c>
      <c r="W137" s="103">
        <f t="shared" si="67"/>
        <v>0</v>
      </c>
      <c r="X137" s="40"/>
      <c r="Y137" s="9">
        <v>0</v>
      </c>
      <c r="Z137" s="9">
        <v>2570</v>
      </c>
      <c r="AA137" s="9">
        <v>25840</v>
      </c>
      <c r="AB137" s="9">
        <v>174310</v>
      </c>
      <c r="AC137" s="9">
        <v>12490</v>
      </c>
      <c r="AD137" s="41"/>
      <c r="AE137" s="41"/>
      <c r="AF137" s="9">
        <v>156540</v>
      </c>
      <c r="AG137" s="9">
        <v>0</v>
      </c>
      <c r="AH137" s="9">
        <v>16480</v>
      </c>
      <c r="AI137" s="25"/>
      <c r="AJ137" s="103">
        <f t="shared" si="68"/>
        <v>388230</v>
      </c>
      <c r="AK137" s="40"/>
      <c r="AL137" s="103">
        <f t="shared" si="36"/>
        <v>0</v>
      </c>
      <c r="AM137" s="9">
        <v>0</v>
      </c>
      <c r="AN137" s="9">
        <v>0</v>
      </c>
      <c r="AO137" s="41"/>
      <c r="AP137" s="41"/>
      <c r="AQ137" s="41"/>
      <c r="AR137" s="41"/>
      <c r="AS137" s="41"/>
      <c r="AT137" s="41"/>
      <c r="AU137" s="9"/>
      <c r="AV137" s="41"/>
      <c r="AW137" s="103">
        <f t="shared" si="69"/>
        <v>0</v>
      </c>
      <c r="AX137" s="40"/>
      <c r="AY137" s="41"/>
      <c r="AZ137" s="9">
        <v>0</v>
      </c>
      <c r="BA137" s="41"/>
      <c r="BB137" s="41"/>
      <c r="BC137" s="41"/>
      <c r="BD137" s="41"/>
      <c r="BE137" s="103">
        <f t="shared" si="70"/>
        <v>0</v>
      </c>
      <c r="BF137" s="40"/>
      <c r="BG137" s="41"/>
      <c r="BH137" s="41"/>
      <c r="BI137" s="41"/>
      <c r="BJ137" s="41"/>
      <c r="BK137" s="41"/>
      <c r="BL137" s="41"/>
      <c r="BM137" s="41"/>
      <c r="BN137" s="41"/>
      <c r="BO137" s="41"/>
      <c r="BP137" s="9">
        <v>0</v>
      </c>
      <c r="BQ137" s="41"/>
      <c r="BR137" s="9">
        <v>0</v>
      </c>
      <c r="BS137" s="9">
        <v>0</v>
      </c>
      <c r="BT137" s="41"/>
      <c r="BU137" s="103">
        <f t="shared" si="71"/>
        <v>0</v>
      </c>
      <c r="BV137" s="40"/>
      <c r="BW137" s="41"/>
      <c r="BX137" s="41"/>
      <c r="BY137" s="41"/>
      <c r="BZ137" s="41"/>
      <c r="CA137" s="41"/>
      <c r="CB137" s="103">
        <f t="shared" si="72"/>
        <v>0</v>
      </c>
      <c r="CC137" s="40">
        <v>0</v>
      </c>
      <c r="CD137" s="41"/>
      <c r="CE137" s="41"/>
      <c r="CF137" s="41"/>
      <c r="CG137" s="103">
        <f t="shared" si="73"/>
        <v>0</v>
      </c>
      <c r="CH137" s="8">
        <v>16870</v>
      </c>
      <c r="CI137" s="9">
        <v>10490</v>
      </c>
      <c r="CJ137" s="41"/>
      <c r="CK137" s="41"/>
      <c r="CL137" s="9">
        <v>0</v>
      </c>
      <c r="CM137" s="41">
        <v>0</v>
      </c>
      <c r="CN137" s="41"/>
      <c r="CO137" s="103">
        <f t="shared" si="64"/>
        <v>27360</v>
      </c>
      <c r="CP137" s="8">
        <v>450</v>
      </c>
      <c r="CQ137" s="41"/>
      <c r="CR137" s="41"/>
      <c r="CS137" s="103">
        <f t="shared" si="74"/>
        <v>450</v>
      </c>
      <c r="CT137" s="43">
        <v>610</v>
      </c>
      <c r="CU137" s="103">
        <f t="shared" si="75"/>
        <v>610</v>
      </c>
      <c r="CV137" s="107">
        <f t="shared" si="31"/>
        <v>439630</v>
      </c>
    </row>
    <row r="138" spans="1:100" s="19" customFormat="1" ht="15.75" x14ac:dyDescent="0.25">
      <c r="A138" s="319"/>
      <c r="B138" s="2" t="s">
        <v>105</v>
      </c>
      <c r="C138" s="40"/>
      <c r="D138" s="41"/>
      <c r="E138" s="41"/>
      <c r="F138" s="41"/>
      <c r="G138" s="41"/>
      <c r="H138" s="103">
        <v>10920</v>
      </c>
      <c r="I138" s="40">
        <v>7500</v>
      </c>
      <c r="J138" s="41">
        <v>6660</v>
      </c>
      <c r="K138" s="41"/>
      <c r="L138" s="41"/>
      <c r="M138" s="41">
        <v>570</v>
      </c>
      <c r="N138" s="41"/>
      <c r="O138" s="103">
        <f t="shared" si="65"/>
        <v>14730</v>
      </c>
      <c r="P138" s="8"/>
      <c r="Q138" s="41"/>
      <c r="R138" s="41"/>
      <c r="S138" s="41"/>
      <c r="T138" s="103">
        <f t="shared" si="66"/>
        <v>0</v>
      </c>
      <c r="U138" s="40"/>
      <c r="V138" s="9">
        <v>0</v>
      </c>
      <c r="W138" s="103">
        <f t="shared" si="67"/>
        <v>0</v>
      </c>
      <c r="X138" s="40"/>
      <c r="Y138" s="9">
        <v>0</v>
      </c>
      <c r="Z138" s="9">
        <v>5810</v>
      </c>
      <c r="AA138" s="9">
        <v>16860</v>
      </c>
      <c r="AB138" s="9">
        <v>164560</v>
      </c>
      <c r="AC138" s="9">
        <v>13900</v>
      </c>
      <c r="AD138" s="41"/>
      <c r="AE138" s="41"/>
      <c r="AF138" s="9">
        <v>133560</v>
      </c>
      <c r="AG138" s="9">
        <v>0</v>
      </c>
      <c r="AH138" s="9">
        <v>11990</v>
      </c>
      <c r="AI138" s="25"/>
      <c r="AJ138" s="103">
        <f t="shared" si="68"/>
        <v>346680</v>
      </c>
      <c r="AK138" s="40"/>
      <c r="AL138" s="103">
        <f t="shared" si="36"/>
        <v>0</v>
      </c>
      <c r="AM138" s="9">
        <v>0</v>
      </c>
      <c r="AN138" s="9">
        <v>0</v>
      </c>
      <c r="AO138" s="41"/>
      <c r="AP138" s="41"/>
      <c r="AQ138" s="41"/>
      <c r="AR138" s="41"/>
      <c r="AS138" s="41"/>
      <c r="AT138" s="41"/>
      <c r="AU138" s="9"/>
      <c r="AV138" s="41"/>
      <c r="AW138" s="103">
        <f t="shared" si="69"/>
        <v>0</v>
      </c>
      <c r="AX138" s="40"/>
      <c r="AY138" s="41"/>
      <c r="AZ138" s="9">
        <v>0</v>
      </c>
      <c r="BA138" s="41"/>
      <c r="BB138" s="41"/>
      <c r="BC138" s="41"/>
      <c r="BD138" s="41"/>
      <c r="BE138" s="103">
        <f t="shared" si="70"/>
        <v>0</v>
      </c>
      <c r="BF138" s="40"/>
      <c r="BG138" s="41"/>
      <c r="BH138" s="41"/>
      <c r="BI138" s="41"/>
      <c r="BJ138" s="41"/>
      <c r="BK138" s="41"/>
      <c r="BL138" s="41"/>
      <c r="BM138" s="41"/>
      <c r="BN138" s="41"/>
      <c r="BO138" s="41"/>
      <c r="BP138" s="9">
        <v>0</v>
      </c>
      <c r="BQ138" s="41"/>
      <c r="BR138" s="9">
        <v>0</v>
      </c>
      <c r="BS138" s="9">
        <v>0</v>
      </c>
      <c r="BT138" s="41"/>
      <c r="BU138" s="103">
        <f t="shared" si="71"/>
        <v>0</v>
      </c>
      <c r="BV138" s="40"/>
      <c r="BW138" s="41"/>
      <c r="BX138" s="41"/>
      <c r="BY138" s="41"/>
      <c r="BZ138" s="41"/>
      <c r="CA138" s="41"/>
      <c r="CB138" s="103">
        <f t="shared" si="72"/>
        <v>0</v>
      </c>
      <c r="CC138" s="40">
        <v>0</v>
      </c>
      <c r="CD138" s="41"/>
      <c r="CE138" s="41"/>
      <c r="CF138" s="41"/>
      <c r="CG138" s="103">
        <f t="shared" si="73"/>
        <v>0</v>
      </c>
      <c r="CH138" s="8">
        <v>43770</v>
      </c>
      <c r="CI138" s="9">
        <v>4470</v>
      </c>
      <c r="CJ138" s="41"/>
      <c r="CK138" s="41"/>
      <c r="CL138" s="9">
        <v>1310</v>
      </c>
      <c r="CM138" s="41">
        <v>0</v>
      </c>
      <c r="CN138" s="41"/>
      <c r="CO138" s="103">
        <f t="shared" si="64"/>
        <v>49550</v>
      </c>
      <c r="CP138" s="8">
        <v>740</v>
      </c>
      <c r="CQ138" s="41"/>
      <c r="CR138" s="41"/>
      <c r="CS138" s="103">
        <f t="shared" si="74"/>
        <v>740</v>
      </c>
      <c r="CT138" s="43">
        <v>540</v>
      </c>
      <c r="CU138" s="103">
        <f t="shared" si="75"/>
        <v>540</v>
      </c>
      <c r="CV138" s="107">
        <f t="shared" si="31"/>
        <v>423160</v>
      </c>
    </row>
    <row r="139" spans="1:100" s="19" customFormat="1" ht="15.75" x14ac:dyDescent="0.25">
      <c r="A139" s="319"/>
      <c r="B139" s="2" t="s">
        <v>106</v>
      </c>
      <c r="C139" s="40"/>
      <c r="D139" s="41"/>
      <c r="E139" s="41"/>
      <c r="F139" s="41"/>
      <c r="G139" s="41"/>
      <c r="H139" s="103">
        <v>14150</v>
      </c>
      <c r="I139" s="40">
        <v>17590</v>
      </c>
      <c r="J139" s="41">
        <v>4860</v>
      </c>
      <c r="K139" s="41"/>
      <c r="L139" s="41"/>
      <c r="M139" s="41">
        <v>0</v>
      </c>
      <c r="N139" s="41"/>
      <c r="O139" s="103">
        <f t="shared" si="65"/>
        <v>22450</v>
      </c>
      <c r="P139" s="8"/>
      <c r="Q139" s="41"/>
      <c r="R139" s="41"/>
      <c r="S139" s="41"/>
      <c r="T139" s="103">
        <f t="shared" si="66"/>
        <v>0</v>
      </c>
      <c r="U139" s="40"/>
      <c r="V139" s="9">
        <v>0</v>
      </c>
      <c r="W139" s="103">
        <f t="shared" si="67"/>
        <v>0</v>
      </c>
      <c r="X139" s="40"/>
      <c r="Y139" s="9">
        <v>0</v>
      </c>
      <c r="Z139" s="9">
        <v>1440</v>
      </c>
      <c r="AA139" s="9">
        <v>30850</v>
      </c>
      <c r="AB139" s="9">
        <v>86260</v>
      </c>
      <c r="AC139" s="9">
        <v>13960</v>
      </c>
      <c r="AD139" s="41"/>
      <c r="AE139" s="41"/>
      <c r="AF139" s="9">
        <v>76850</v>
      </c>
      <c r="AG139" s="9">
        <v>0</v>
      </c>
      <c r="AH139" s="9">
        <v>64040</v>
      </c>
      <c r="AI139" s="25"/>
      <c r="AJ139" s="103">
        <f t="shared" si="68"/>
        <v>273400</v>
      </c>
      <c r="AK139" s="40"/>
      <c r="AL139" s="103">
        <f t="shared" si="36"/>
        <v>0</v>
      </c>
      <c r="AM139" s="9">
        <v>0</v>
      </c>
      <c r="AN139" s="9">
        <v>0</v>
      </c>
      <c r="AO139" s="41"/>
      <c r="AP139" s="41"/>
      <c r="AQ139" s="41"/>
      <c r="AR139" s="41"/>
      <c r="AS139" s="41"/>
      <c r="AT139" s="41"/>
      <c r="AU139" s="9"/>
      <c r="AV139" s="41"/>
      <c r="AW139" s="103">
        <f t="shared" si="69"/>
        <v>0</v>
      </c>
      <c r="AX139" s="40"/>
      <c r="AY139" s="41"/>
      <c r="AZ139" s="9">
        <v>0</v>
      </c>
      <c r="BA139" s="41"/>
      <c r="BB139" s="41"/>
      <c r="BC139" s="41"/>
      <c r="BD139" s="41"/>
      <c r="BE139" s="103">
        <f t="shared" si="70"/>
        <v>0</v>
      </c>
      <c r="BF139" s="40"/>
      <c r="BG139" s="41"/>
      <c r="BH139" s="41"/>
      <c r="BI139" s="41"/>
      <c r="BJ139" s="41"/>
      <c r="BK139" s="41"/>
      <c r="BL139" s="41"/>
      <c r="BM139" s="41"/>
      <c r="BN139" s="41"/>
      <c r="BO139" s="41"/>
      <c r="BP139" s="9">
        <v>0</v>
      </c>
      <c r="BQ139" s="41"/>
      <c r="BR139" s="9">
        <v>0</v>
      </c>
      <c r="BS139" s="9">
        <v>0</v>
      </c>
      <c r="BT139" s="41"/>
      <c r="BU139" s="103">
        <f t="shared" si="71"/>
        <v>0</v>
      </c>
      <c r="BV139" s="40"/>
      <c r="BW139" s="41"/>
      <c r="BX139" s="41"/>
      <c r="BY139" s="41"/>
      <c r="BZ139" s="41"/>
      <c r="CA139" s="41"/>
      <c r="CB139" s="103">
        <f t="shared" si="72"/>
        <v>0</v>
      </c>
      <c r="CC139" s="40">
        <v>0</v>
      </c>
      <c r="CD139" s="41"/>
      <c r="CE139" s="41"/>
      <c r="CF139" s="41"/>
      <c r="CG139" s="103">
        <f t="shared" si="73"/>
        <v>0</v>
      </c>
      <c r="CH139" s="8">
        <v>40430</v>
      </c>
      <c r="CI139" s="9">
        <v>170</v>
      </c>
      <c r="CJ139" s="41"/>
      <c r="CK139" s="41"/>
      <c r="CL139" s="9">
        <v>0</v>
      </c>
      <c r="CM139" s="41">
        <v>0</v>
      </c>
      <c r="CN139" s="41"/>
      <c r="CO139" s="103">
        <f t="shared" si="64"/>
        <v>40600</v>
      </c>
      <c r="CP139" s="8">
        <v>1500</v>
      </c>
      <c r="CQ139" s="41"/>
      <c r="CR139" s="41"/>
      <c r="CS139" s="103">
        <f t="shared" si="74"/>
        <v>1500</v>
      </c>
      <c r="CT139" s="43">
        <v>320</v>
      </c>
      <c r="CU139" s="103">
        <f t="shared" si="75"/>
        <v>320</v>
      </c>
      <c r="CV139" s="107">
        <f t="shared" si="31"/>
        <v>352420</v>
      </c>
    </row>
    <row r="140" spans="1:100" s="19" customFormat="1" ht="15.75" x14ac:dyDescent="0.25">
      <c r="A140" s="319"/>
      <c r="B140" s="2" t="s">
        <v>107</v>
      </c>
      <c r="C140" s="40"/>
      <c r="D140" s="41"/>
      <c r="E140" s="41"/>
      <c r="F140" s="41"/>
      <c r="G140" s="41"/>
      <c r="H140" s="103">
        <v>400</v>
      </c>
      <c r="I140" s="40">
        <v>9380</v>
      </c>
      <c r="J140" s="41">
        <v>9740</v>
      </c>
      <c r="K140" s="41"/>
      <c r="L140" s="41"/>
      <c r="M140" s="41">
        <v>240</v>
      </c>
      <c r="N140" s="41"/>
      <c r="O140" s="103">
        <f t="shared" si="65"/>
        <v>19360</v>
      </c>
      <c r="P140" s="8"/>
      <c r="Q140" s="41"/>
      <c r="R140" s="41"/>
      <c r="S140" s="41"/>
      <c r="T140" s="103">
        <f t="shared" si="66"/>
        <v>0</v>
      </c>
      <c r="U140" s="40"/>
      <c r="V140" s="9">
        <v>0</v>
      </c>
      <c r="W140" s="103">
        <f t="shared" si="67"/>
        <v>0</v>
      </c>
      <c r="X140" s="40"/>
      <c r="Y140" s="9">
        <v>0</v>
      </c>
      <c r="Z140" s="9">
        <v>1380</v>
      </c>
      <c r="AA140" s="9">
        <v>15530</v>
      </c>
      <c r="AB140" s="9">
        <v>83840</v>
      </c>
      <c r="AC140" s="9">
        <v>16320</v>
      </c>
      <c r="AD140" s="41"/>
      <c r="AE140" s="41"/>
      <c r="AF140" s="9">
        <v>154970</v>
      </c>
      <c r="AG140" s="9">
        <v>0</v>
      </c>
      <c r="AH140" s="9">
        <v>52140</v>
      </c>
      <c r="AI140" s="25"/>
      <c r="AJ140" s="103">
        <f t="shared" si="68"/>
        <v>324180</v>
      </c>
      <c r="AK140" s="40"/>
      <c r="AL140" s="103">
        <f t="shared" si="36"/>
        <v>0</v>
      </c>
      <c r="AM140" s="9">
        <v>0</v>
      </c>
      <c r="AN140" s="9">
        <v>0</v>
      </c>
      <c r="AO140" s="41"/>
      <c r="AP140" s="41"/>
      <c r="AQ140" s="41"/>
      <c r="AR140" s="41"/>
      <c r="AS140" s="41"/>
      <c r="AT140" s="41"/>
      <c r="AU140" s="9"/>
      <c r="AV140" s="41"/>
      <c r="AW140" s="103">
        <f t="shared" si="69"/>
        <v>0</v>
      </c>
      <c r="AX140" s="40"/>
      <c r="AY140" s="41"/>
      <c r="AZ140" s="9">
        <v>0</v>
      </c>
      <c r="BA140" s="41"/>
      <c r="BB140" s="41"/>
      <c r="BC140" s="41"/>
      <c r="BD140" s="41"/>
      <c r="BE140" s="103">
        <f t="shared" si="70"/>
        <v>0</v>
      </c>
      <c r="BF140" s="40"/>
      <c r="BG140" s="41"/>
      <c r="BH140" s="41"/>
      <c r="BI140" s="41"/>
      <c r="BJ140" s="41"/>
      <c r="BK140" s="41"/>
      <c r="BL140" s="41"/>
      <c r="BM140" s="41"/>
      <c r="BN140" s="41"/>
      <c r="BO140" s="41"/>
      <c r="BP140" s="9">
        <v>0</v>
      </c>
      <c r="BQ140" s="41"/>
      <c r="BR140" s="9">
        <v>0</v>
      </c>
      <c r="BS140" s="9">
        <v>0</v>
      </c>
      <c r="BT140" s="41"/>
      <c r="BU140" s="103">
        <f t="shared" si="71"/>
        <v>0</v>
      </c>
      <c r="BV140" s="40"/>
      <c r="BW140" s="41"/>
      <c r="BX140" s="41"/>
      <c r="BY140" s="41"/>
      <c r="BZ140" s="41"/>
      <c r="CA140" s="41"/>
      <c r="CB140" s="103">
        <f t="shared" si="72"/>
        <v>0</v>
      </c>
      <c r="CC140" s="40">
        <v>0</v>
      </c>
      <c r="CD140" s="41"/>
      <c r="CE140" s="41"/>
      <c r="CF140" s="41"/>
      <c r="CG140" s="103">
        <f t="shared" si="73"/>
        <v>0</v>
      </c>
      <c r="CH140" s="8">
        <v>27160</v>
      </c>
      <c r="CI140" s="9">
        <v>0</v>
      </c>
      <c r="CJ140" s="41"/>
      <c r="CK140" s="41"/>
      <c r="CL140" s="9">
        <v>0</v>
      </c>
      <c r="CM140" s="41">
        <v>0</v>
      </c>
      <c r="CN140" s="41"/>
      <c r="CO140" s="103">
        <f t="shared" si="64"/>
        <v>27160</v>
      </c>
      <c r="CP140" s="8">
        <v>0</v>
      </c>
      <c r="CQ140" s="41"/>
      <c r="CR140" s="41"/>
      <c r="CS140" s="103">
        <f t="shared" si="74"/>
        <v>0</v>
      </c>
      <c r="CT140" s="43">
        <v>0</v>
      </c>
      <c r="CU140" s="103">
        <f t="shared" si="75"/>
        <v>0</v>
      </c>
      <c r="CV140" s="107">
        <f t="shared" si="31"/>
        <v>371100</v>
      </c>
    </row>
    <row r="141" spans="1:100" s="19" customFormat="1" ht="15.75" x14ac:dyDescent="0.25">
      <c r="A141" s="319"/>
      <c r="B141" s="2" t="s">
        <v>108</v>
      </c>
      <c r="C141" s="40"/>
      <c r="D141" s="41"/>
      <c r="E141" s="41"/>
      <c r="F141" s="41"/>
      <c r="G141" s="41"/>
      <c r="H141" s="103">
        <v>150</v>
      </c>
      <c r="I141" s="40">
        <v>7280</v>
      </c>
      <c r="J141" s="41">
        <v>8010</v>
      </c>
      <c r="K141" s="41"/>
      <c r="L141" s="41"/>
      <c r="M141" s="41">
        <v>470</v>
      </c>
      <c r="N141" s="41"/>
      <c r="O141" s="103">
        <f t="shared" si="65"/>
        <v>15760</v>
      </c>
      <c r="P141" s="8"/>
      <c r="Q141" s="41"/>
      <c r="R141" s="41"/>
      <c r="S141" s="41"/>
      <c r="T141" s="103">
        <f t="shared" si="66"/>
        <v>0</v>
      </c>
      <c r="U141" s="40"/>
      <c r="V141" s="9">
        <v>0</v>
      </c>
      <c r="W141" s="103">
        <f t="shared" si="67"/>
        <v>0</v>
      </c>
      <c r="X141" s="40"/>
      <c r="Y141" s="9">
        <v>0</v>
      </c>
      <c r="Z141" s="9">
        <v>320</v>
      </c>
      <c r="AA141" s="9">
        <v>11930</v>
      </c>
      <c r="AB141" s="9">
        <v>76670</v>
      </c>
      <c r="AC141" s="9">
        <v>20810</v>
      </c>
      <c r="AD141" s="41"/>
      <c r="AE141" s="41"/>
      <c r="AF141" s="9">
        <v>174330</v>
      </c>
      <c r="AG141" s="9">
        <v>0</v>
      </c>
      <c r="AH141" s="9">
        <v>26500</v>
      </c>
      <c r="AI141" s="25"/>
      <c r="AJ141" s="103">
        <f t="shared" si="68"/>
        <v>310560</v>
      </c>
      <c r="AK141" s="40"/>
      <c r="AL141" s="103">
        <f t="shared" si="36"/>
        <v>0</v>
      </c>
      <c r="AM141" s="9">
        <v>0</v>
      </c>
      <c r="AN141" s="9">
        <v>0</v>
      </c>
      <c r="AO141" s="41"/>
      <c r="AP141" s="41"/>
      <c r="AQ141" s="41"/>
      <c r="AR141" s="41"/>
      <c r="AS141" s="41"/>
      <c r="AT141" s="41"/>
      <c r="AU141" s="9"/>
      <c r="AV141" s="41"/>
      <c r="AW141" s="103">
        <f t="shared" si="69"/>
        <v>0</v>
      </c>
      <c r="AX141" s="40"/>
      <c r="AY141" s="41"/>
      <c r="AZ141" s="9">
        <v>0</v>
      </c>
      <c r="BA141" s="41"/>
      <c r="BB141" s="41"/>
      <c r="BC141" s="41"/>
      <c r="BD141" s="41"/>
      <c r="BE141" s="103">
        <f t="shared" si="70"/>
        <v>0</v>
      </c>
      <c r="BF141" s="40"/>
      <c r="BG141" s="41"/>
      <c r="BH141" s="41"/>
      <c r="BI141" s="41"/>
      <c r="BJ141" s="41"/>
      <c r="BK141" s="41"/>
      <c r="BL141" s="41"/>
      <c r="BM141" s="41"/>
      <c r="BN141" s="41"/>
      <c r="BO141" s="41"/>
      <c r="BP141" s="9">
        <v>0</v>
      </c>
      <c r="BQ141" s="41"/>
      <c r="BR141" s="9">
        <v>0</v>
      </c>
      <c r="BS141" s="9">
        <v>0</v>
      </c>
      <c r="BT141" s="41"/>
      <c r="BU141" s="103">
        <f t="shared" si="71"/>
        <v>0</v>
      </c>
      <c r="BV141" s="40"/>
      <c r="BW141" s="41"/>
      <c r="BX141" s="41"/>
      <c r="BY141" s="41"/>
      <c r="BZ141" s="41"/>
      <c r="CA141" s="41"/>
      <c r="CB141" s="103">
        <f t="shared" si="72"/>
        <v>0</v>
      </c>
      <c r="CC141" s="40">
        <v>0</v>
      </c>
      <c r="CD141" s="41"/>
      <c r="CE141" s="41"/>
      <c r="CF141" s="41"/>
      <c r="CG141" s="103">
        <f t="shared" si="73"/>
        <v>0</v>
      </c>
      <c r="CH141" s="8">
        <v>21440</v>
      </c>
      <c r="CI141" s="9">
        <v>9510</v>
      </c>
      <c r="CJ141" s="41"/>
      <c r="CK141" s="41"/>
      <c r="CL141" s="9">
        <v>0</v>
      </c>
      <c r="CM141" s="41">
        <v>0</v>
      </c>
      <c r="CN141" s="41"/>
      <c r="CO141" s="103">
        <f t="shared" si="64"/>
        <v>30950</v>
      </c>
      <c r="CP141" s="8">
        <v>390</v>
      </c>
      <c r="CQ141" s="41"/>
      <c r="CR141" s="41"/>
      <c r="CS141" s="103">
        <f t="shared" si="74"/>
        <v>390</v>
      </c>
      <c r="CT141" s="43">
        <v>0</v>
      </c>
      <c r="CU141" s="103">
        <f t="shared" si="75"/>
        <v>0</v>
      </c>
      <c r="CV141" s="107">
        <f t="shared" si="31"/>
        <v>357810</v>
      </c>
    </row>
    <row r="142" spans="1:100" s="19" customFormat="1" ht="15.75" x14ac:dyDescent="0.25">
      <c r="A142" s="319"/>
      <c r="B142" s="2" t="s">
        <v>109</v>
      </c>
      <c r="C142" s="40"/>
      <c r="D142" s="41"/>
      <c r="E142" s="41"/>
      <c r="F142" s="41"/>
      <c r="G142" s="41"/>
      <c r="H142" s="103">
        <v>2940</v>
      </c>
      <c r="I142" s="40">
        <v>3260</v>
      </c>
      <c r="J142" s="41">
        <v>8010</v>
      </c>
      <c r="K142" s="41"/>
      <c r="L142" s="41"/>
      <c r="M142" s="41">
        <v>0</v>
      </c>
      <c r="N142" s="41"/>
      <c r="O142" s="103">
        <f t="shared" si="65"/>
        <v>11270</v>
      </c>
      <c r="P142" s="8"/>
      <c r="Q142" s="41"/>
      <c r="R142" s="41"/>
      <c r="S142" s="41"/>
      <c r="T142" s="103">
        <f t="shared" si="66"/>
        <v>0</v>
      </c>
      <c r="U142" s="40"/>
      <c r="V142" s="9">
        <v>0</v>
      </c>
      <c r="W142" s="103">
        <f t="shared" si="67"/>
        <v>0</v>
      </c>
      <c r="X142" s="40"/>
      <c r="Y142" s="9">
        <v>0</v>
      </c>
      <c r="Z142" s="9">
        <v>2440</v>
      </c>
      <c r="AA142" s="9">
        <v>4390</v>
      </c>
      <c r="AB142" s="9">
        <v>31590</v>
      </c>
      <c r="AC142" s="9">
        <v>13430</v>
      </c>
      <c r="AD142" s="41"/>
      <c r="AE142" s="41"/>
      <c r="AF142" s="9">
        <v>256520</v>
      </c>
      <c r="AG142" s="9">
        <v>0</v>
      </c>
      <c r="AH142" s="9">
        <v>5910</v>
      </c>
      <c r="AI142" s="25"/>
      <c r="AJ142" s="103">
        <f t="shared" si="68"/>
        <v>314280</v>
      </c>
      <c r="AK142" s="40"/>
      <c r="AL142" s="103">
        <f t="shared" si="36"/>
        <v>0</v>
      </c>
      <c r="AM142" s="9">
        <v>0</v>
      </c>
      <c r="AN142" s="9">
        <v>0</v>
      </c>
      <c r="AO142" s="41"/>
      <c r="AP142" s="41"/>
      <c r="AQ142" s="41"/>
      <c r="AR142" s="41"/>
      <c r="AS142" s="41"/>
      <c r="AT142" s="41"/>
      <c r="AU142" s="9"/>
      <c r="AV142" s="41"/>
      <c r="AW142" s="103">
        <f t="shared" si="69"/>
        <v>0</v>
      </c>
      <c r="AX142" s="40"/>
      <c r="AY142" s="41"/>
      <c r="AZ142" s="9">
        <v>0</v>
      </c>
      <c r="BA142" s="41"/>
      <c r="BB142" s="41"/>
      <c r="BC142" s="41"/>
      <c r="BD142" s="41"/>
      <c r="BE142" s="103">
        <f t="shared" si="70"/>
        <v>0</v>
      </c>
      <c r="BF142" s="40"/>
      <c r="BG142" s="41"/>
      <c r="BH142" s="41"/>
      <c r="BI142" s="41"/>
      <c r="BJ142" s="41"/>
      <c r="BK142" s="41"/>
      <c r="BL142" s="41"/>
      <c r="BM142" s="41"/>
      <c r="BN142" s="41"/>
      <c r="BO142" s="41"/>
      <c r="BP142" s="9">
        <v>0</v>
      </c>
      <c r="BQ142" s="41"/>
      <c r="BR142" s="9">
        <v>0</v>
      </c>
      <c r="BS142" s="9">
        <v>0</v>
      </c>
      <c r="BT142" s="41"/>
      <c r="BU142" s="103">
        <f t="shared" si="71"/>
        <v>0</v>
      </c>
      <c r="BV142" s="40"/>
      <c r="BW142" s="41"/>
      <c r="BX142" s="41"/>
      <c r="BY142" s="41"/>
      <c r="BZ142" s="41"/>
      <c r="CA142" s="41"/>
      <c r="CB142" s="103">
        <f t="shared" si="72"/>
        <v>0</v>
      </c>
      <c r="CC142" s="40">
        <v>0</v>
      </c>
      <c r="CD142" s="41"/>
      <c r="CE142" s="41"/>
      <c r="CF142" s="41"/>
      <c r="CG142" s="103">
        <f t="shared" si="73"/>
        <v>0</v>
      </c>
      <c r="CH142" s="8">
        <v>46700</v>
      </c>
      <c r="CI142" s="9">
        <v>0</v>
      </c>
      <c r="CJ142" s="41"/>
      <c r="CK142" s="41"/>
      <c r="CL142" s="9">
        <v>0</v>
      </c>
      <c r="CM142" s="41">
        <v>0</v>
      </c>
      <c r="CN142" s="41"/>
      <c r="CO142" s="103">
        <f t="shared" si="64"/>
        <v>46700</v>
      </c>
      <c r="CP142" s="8">
        <v>0</v>
      </c>
      <c r="CQ142" s="41"/>
      <c r="CR142" s="41"/>
      <c r="CS142" s="103">
        <f t="shared" si="74"/>
        <v>0</v>
      </c>
      <c r="CT142" s="43">
        <v>0</v>
      </c>
      <c r="CU142" s="103">
        <f t="shared" si="75"/>
        <v>0</v>
      </c>
      <c r="CV142" s="107">
        <f t="shared" ref="CV142:CV205" si="76">+H142+O142+T142+W142+AJ142+AL142+AW142+BE142+BU142+CB142+CG142+CO142+CS142+CU142</f>
        <v>375190</v>
      </c>
    </row>
    <row r="143" spans="1:100" s="19" customFormat="1" ht="15.75" x14ac:dyDescent="0.25">
      <c r="A143" s="319"/>
      <c r="B143" s="2" t="s">
        <v>110</v>
      </c>
      <c r="C143" s="40"/>
      <c r="D143" s="41"/>
      <c r="E143" s="41"/>
      <c r="F143" s="41"/>
      <c r="G143" s="41"/>
      <c r="H143" s="103">
        <v>5980</v>
      </c>
      <c r="I143" s="40">
        <v>2090</v>
      </c>
      <c r="J143" s="41">
        <v>4930</v>
      </c>
      <c r="K143" s="41"/>
      <c r="L143" s="41"/>
      <c r="M143" s="41">
        <v>0</v>
      </c>
      <c r="N143" s="41"/>
      <c r="O143" s="103">
        <f t="shared" si="65"/>
        <v>7020</v>
      </c>
      <c r="P143" s="8"/>
      <c r="Q143" s="41"/>
      <c r="R143" s="41"/>
      <c r="S143" s="41"/>
      <c r="T143" s="103">
        <f t="shared" si="66"/>
        <v>0</v>
      </c>
      <c r="U143" s="40"/>
      <c r="V143" s="9">
        <v>0</v>
      </c>
      <c r="W143" s="103">
        <f t="shared" si="67"/>
        <v>0</v>
      </c>
      <c r="X143" s="40"/>
      <c r="Y143" s="9">
        <v>0</v>
      </c>
      <c r="Z143" s="9">
        <v>2590</v>
      </c>
      <c r="AA143" s="9">
        <v>4230</v>
      </c>
      <c r="AB143" s="9">
        <v>43650</v>
      </c>
      <c r="AC143" s="9">
        <v>28310</v>
      </c>
      <c r="AD143" s="41"/>
      <c r="AE143" s="41"/>
      <c r="AF143" s="9">
        <v>229600</v>
      </c>
      <c r="AG143" s="9">
        <v>0</v>
      </c>
      <c r="AH143" s="9">
        <v>10090</v>
      </c>
      <c r="AI143" s="25"/>
      <c r="AJ143" s="103">
        <f t="shared" si="68"/>
        <v>318470</v>
      </c>
      <c r="AK143" s="40"/>
      <c r="AL143" s="103">
        <f t="shared" si="36"/>
        <v>0</v>
      </c>
      <c r="AM143" s="9">
        <v>0</v>
      </c>
      <c r="AN143" s="9">
        <v>0</v>
      </c>
      <c r="AO143" s="41"/>
      <c r="AP143" s="41"/>
      <c r="AQ143" s="41"/>
      <c r="AR143" s="41"/>
      <c r="AS143" s="41"/>
      <c r="AT143" s="41"/>
      <c r="AU143" s="9"/>
      <c r="AV143" s="41"/>
      <c r="AW143" s="103">
        <f t="shared" si="69"/>
        <v>0</v>
      </c>
      <c r="AX143" s="40"/>
      <c r="AY143" s="41"/>
      <c r="AZ143" s="9">
        <v>0</v>
      </c>
      <c r="BA143" s="41"/>
      <c r="BB143" s="41"/>
      <c r="BC143" s="41"/>
      <c r="BD143" s="41"/>
      <c r="BE143" s="103">
        <f t="shared" si="70"/>
        <v>0</v>
      </c>
      <c r="BF143" s="40"/>
      <c r="BG143" s="41"/>
      <c r="BH143" s="41"/>
      <c r="BI143" s="41"/>
      <c r="BJ143" s="41"/>
      <c r="BK143" s="41"/>
      <c r="BL143" s="41"/>
      <c r="BM143" s="41"/>
      <c r="BN143" s="41"/>
      <c r="BO143" s="41"/>
      <c r="BP143" s="9">
        <v>0</v>
      </c>
      <c r="BQ143" s="41"/>
      <c r="BR143" s="9">
        <v>0</v>
      </c>
      <c r="BS143" s="9">
        <v>0</v>
      </c>
      <c r="BT143" s="41"/>
      <c r="BU143" s="103">
        <f t="shared" si="71"/>
        <v>0</v>
      </c>
      <c r="BV143" s="40"/>
      <c r="BW143" s="41"/>
      <c r="BX143" s="41"/>
      <c r="BY143" s="41"/>
      <c r="BZ143" s="41"/>
      <c r="CA143" s="41"/>
      <c r="CB143" s="103">
        <f t="shared" si="72"/>
        <v>0</v>
      </c>
      <c r="CC143" s="40">
        <v>0</v>
      </c>
      <c r="CD143" s="41"/>
      <c r="CE143" s="41"/>
      <c r="CF143" s="41"/>
      <c r="CG143" s="103">
        <f t="shared" si="73"/>
        <v>0</v>
      </c>
      <c r="CH143" s="8">
        <v>28110</v>
      </c>
      <c r="CI143" s="9">
        <v>0</v>
      </c>
      <c r="CJ143" s="41"/>
      <c r="CK143" s="41"/>
      <c r="CL143" s="9">
        <v>10890</v>
      </c>
      <c r="CM143" s="41">
        <v>0</v>
      </c>
      <c r="CN143" s="41"/>
      <c r="CO143" s="103">
        <f t="shared" si="64"/>
        <v>39000</v>
      </c>
      <c r="CP143" s="8">
        <v>0</v>
      </c>
      <c r="CQ143" s="41"/>
      <c r="CR143" s="41"/>
      <c r="CS143" s="103">
        <f t="shared" si="74"/>
        <v>0</v>
      </c>
      <c r="CT143" s="43">
        <v>520</v>
      </c>
      <c r="CU143" s="103">
        <f t="shared" si="75"/>
        <v>520</v>
      </c>
      <c r="CV143" s="107">
        <f t="shared" si="76"/>
        <v>370990</v>
      </c>
    </row>
    <row r="144" spans="1:100" s="19" customFormat="1" ht="15.75" x14ac:dyDescent="0.25">
      <c r="A144" s="319"/>
      <c r="B144" s="2" t="s">
        <v>111</v>
      </c>
      <c r="C144" s="40"/>
      <c r="D144" s="41"/>
      <c r="E144" s="41"/>
      <c r="F144" s="41"/>
      <c r="G144" s="41"/>
      <c r="H144" s="103">
        <v>3790</v>
      </c>
      <c r="I144" s="40">
        <v>5990</v>
      </c>
      <c r="J144" s="41">
        <v>4560</v>
      </c>
      <c r="K144" s="41"/>
      <c r="L144" s="41"/>
      <c r="M144" s="41">
        <v>0</v>
      </c>
      <c r="N144" s="41"/>
      <c r="O144" s="103">
        <f t="shared" si="65"/>
        <v>10550</v>
      </c>
      <c r="P144" s="8"/>
      <c r="Q144" s="41"/>
      <c r="R144" s="41"/>
      <c r="S144" s="41"/>
      <c r="T144" s="103">
        <f t="shared" si="66"/>
        <v>0</v>
      </c>
      <c r="U144" s="40"/>
      <c r="V144" s="9">
        <v>0</v>
      </c>
      <c r="W144" s="103">
        <f t="shared" si="67"/>
        <v>0</v>
      </c>
      <c r="X144" s="40"/>
      <c r="Y144" s="9">
        <v>0</v>
      </c>
      <c r="Z144" s="9">
        <v>30</v>
      </c>
      <c r="AA144" s="9">
        <v>3930</v>
      </c>
      <c r="AB144" s="9">
        <v>29900</v>
      </c>
      <c r="AC144" s="9">
        <v>22920</v>
      </c>
      <c r="AD144" s="41"/>
      <c r="AE144" s="41"/>
      <c r="AF144" s="9">
        <v>236520</v>
      </c>
      <c r="AG144" s="9">
        <v>0</v>
      </c>
      <c r="AH144" s="9">
        <v>26580</v>
      </c>
      <c r="AI144" s="25"/>
      <c r="AJ144" s="103">
        <f t="shared" si="68"/>
        <v>319880</v>
      </c>
      <c r="AK144" s="40"/>
      <c r="AL144" s="103">
        <f t="shared" si="36"/>
        <v>0</v>
      </c>
      <c r="AM144" s="9">
        <v>0</v>
      </c>
      <c r="AN144" s="9">
        <v>0</v>
      </c>
      <c r="AO144" s="41"/>
      <c r="AP144" s="41"/>
      <c r="AQ144" s="41"/>
      <c r="AR144" s="41"/>
      <c r="AS144" s="41"/>
      <c r="AT144" s="41"/>
      <c r="AU144" s="9"/>
      <c r="AV144" s="41"/>
      <c r="AW144" s="103">
        <f t="shared" si="69"/>
        <v>0</v>
      </c>
      <c r="AX144" s="40"/>
      <c r="AY144" s="41"/>
      <c r="AZ144" s="9">
        <v>0</v>
      </c>
      <c r="BA144" s="41"/>
      <c r="BB144" s="41"/>
      <c r="BC144" s="41"/>
      <c r="BD144" s="41"/>
      <c r="BE144" s="103">
        <f t="shared" si="70"/>
        <v>0</v>
      </c>
      <c r="BF144" s="40"/>
      <c r="BG144" s="41"/>
      <c r="BH144" s="41"/>
      <c r="BI144" s="41"/>
      <c r="BJ144" s="41"/>
      <c r="BK144" s="41"/>
      <c r="BL144" s="41"/>
      <c r="BM144" s="41"/>
      <c r="BN144" s="41"/>
      <c r="BO144" s="41"/>
      <c r="BP144" s="9">
        <v>0</v>
      </c>
      <c r="BQ144" s="41"/>
      <c r="BR144" s="9">
        <v>0</v>
      </c>
      <c r="BS144" s="9">
        <v>0</v>
      </c>
      <c r="BT144" s="41"/>
      <c r="BU144" s="103">
        <f t="shared" si="71"/>
        <v>0</v>
      </c>
      <c r="BV144" s="40"/>
      <c r="BW144" s="41"/>
      <c r="BX144" s="41"/>
      <c r="BY144" s="41"/>
      <c r="BZ144" s="41"/>
      <c r="CA144" s="41"/>
      <c r="CB144" s="103">
        <f t="shared" si="72"/>
        <v>0</v>
      </c>
      <c r="CC144" s="40">
        <v>0</v>
      </c>
      <c r="CD144" s="41"/>
      <c r="CE144" s="41"/>
      <c r="CF144" s="41"/>
      <c r="CG144" s="103">
        <f t="shared" si="73"/>
        <v>0</v>
      </c>
      <c r="CH144" s="8">
        <v>22050</v>
      </c>
      <c r="CI144" s="9">
        <v>3060</v>
      </c>
      <c r="CJ144" s="41"/>
      <c r="CK144" s="41"/>
      <c r="CL144" s="9">
        <v>0</v>
      </c>
      <c r="CM144" s="41">
        <v>0</v>
      </c>
      <c r="CN144" s="41"/>
      <c r="CO144" s="103">
        <f t="shared" si="64"/>
        <v>25110</v>
      </c>
      <c r="CP144" s="8">
        <v>0</v>
      </c>
      <c r="CQ144" s="41"/>
      <c r="CR144" s="41"/>
      <c r="CS144" s="103">
        <f t="shared" si="74"/>
        <v>0</v>
      </c>
      <c r="CT144" s="43">
        <v>0</v>
      </c>
      <c r="CU144" s="103">
        <f t="shared" si="75"/>
        <v>0</v>
      </c>
      <c r="CV144" s="107">
        <f t="shared" si="76"/>
        <v>359330</v>
      </c>
    </row>
    <row r="145" spans="1:100" s="19" customFormat="1" ht="16.5" thickBot="1" x14ac:dyDescent="0.3">
      <c r="A145" s="320"/>
      <c r="B145" s="3" t="s">
        <v>112</v>
      </c>
      <c r="C145" s="44"/>
      <c r="D145" s="45"/>
      <c r="E145" s="45"/>
      <c r="F145" s="45"/>
      <c r="G145" s="45"/>
      <c r="H145" s="104">
        <v>1030</v>
      </c>
      <c r="I145" s="44">
        <v>1250</v>
      </c>
      <c r="J145" s="45">
        <v>10110</v>
      </c>
      <c r="K145" s="45"/>
      <c r="L145" s="45"/>
      <c r="M145" s="45">
        <v>0</v>
      </c>
      <c r="N145" s="45"/>
      <c r="O145" s="104">
        <f t="shared" si="65"/>
        <v>11360</v>
      </c>
      <c r="P145" s="12"/>
      <c r="Q145" s="45"/>
      <c r="R145" s="45"/>
      <c r="S145" s="45"/>
      <c r="T145" s="104">
        <f t="shared" si="66"/>
        <v>0</v>
      </c>
      <c r="U145" s="44"/>
      <c r="V145" s="13">
        <v>0</v>
      </c>
      <c r="W145" s="104">
        <f t="shared" si="67"/>
        <v>0</v>
      </c>
      <c r="X145" s="44"/>
      <c r="Y145" s="13">
        <v>0</v>
      </c>
      <c r="Z145" s="13">
        <v>1760</v>
      </c>
      <c r="AA145" s="13">
        <v>1760</v>
      </c>
      <c r="AB145" s="13">
        <v>25070</v>
      </c>
      <c r="AC145" s="13">
        <v>17910</v>
      </c>
      <c r="AD145" s="45"/>
      <c r="AE145" s="45"/>
      <c r="AF145" s="13">
        <v>101020</v>
      </c>
      <c r="AG145" s="13">
        <v>0</v>
      </c>
      <c r="AH145" s="13">
        <v>121310</v>
      </c>
      <c r="AI145" s="26"/>
      <c r="AJ145" s="104">
        <f t="shared" si="68"/>
        <v>268830</v>
      </c>
      <c r="AK145" s="44"/>
      <c r="AL145" s="104">
        <f t="shared" si="36"/>
        <v>0</v>
      </c>
      <c r="AM145" s="13">
        <v>0</v>
      </c>
      <c r="AN145" s="13">
        <v>0</v>
      </c>
      <c r="AO145" s="45"/>
      <c r="AP145" s="45"/>
      <c r="AQ145" s="45"/>
      <c r="AR145" s="45"/>
      <c r="AS145" s="45"/>
      <c r="AT145" s="45"/>
      <c r="AU145" s="9"/>
      <c r="AV145" s="45"/>
      <c r="AW145" s="104">
        <f t="shared" si="69"/>
        <v>0</v>
      </c>
      <c r="AX145" s="44"/>
      <c r="AY145" s="45"/>
      <c r="AZ145" s="13">
        <v>0</v>
      </c>
      <c r="BA145" s="45"/>
      <c r="BB145" s="45"/>
      <c r="BC145" s="45"/>
      <c r="BD145" s="45"/>
      <c r="BE145" s="104">
        <f t="shared" si="70"/>
        <v>0</v>
      </c>
      <c r="BF145" s="44"/>
      <c r="BG145" s="45"/>
      <c r="BH145" s="45"/>
      <c r="BI145" s="45"/>
      <c r="BJ145" s="45"/>
      <c r="BK145" s="45"/>
      <c r="BL145" s="45"/>
      <c r="BM145" s="45"/>
      <c r="BN145" s="45"/>
      <c r="BO145" s="45"/>
      <c r="BP145" s="13">
        <v>0</v>
      </c>
      <c r="BQ145" s="45"/>
      <c r="BR145" s="13">
        <v>0</v>
      </c>
      <c r="BS145" s="13">
        <v>0</v>
      </c>
      <c r="BT145" s="45"/>
      <c r="BU145" s="104">
        <f t="shared" si="71"/>
        <v>0</v>
      </c>
      <c r="BV145" s="44"/>
      <c r="BW145" s="45"/>
      <c r="BX145" s="45"/>
      <c r="BY145" s="45"/>
      <c r="BZ145" s="45"/>
      <c r="CA145" s="45"/>
      <c r="CB145" s="104">
        <f t="shared" si="72"/>
        <v>0</v>
      </c>
      <c r="CC145" s="44">
        <v>0</v>
      </c>
      <c r="CD145" s="45"/>
      <c r="CE145" s="45"/>
      <c r="CF145" s="45"/>
      <c r="CG145" s="104">
        <f t="shared" si="73"/>
        <v>0</v>
      </c>
      <c r="CH145" s="12">
        <v>40550</v>
      </c>
      <c r="CI145" s="13">
        <v>1810</v>
      </c>
      <c r="CJ145" s="45"/>
      <c r="CK145" s="45"/>
      <c r="CL145" s="13">
        <v>0</v>
      </c>
      <c r="CM145" s="45">
        <v>0</v>
      </c>
      <c r="CN145" s="45"/>
      <c r="CO145" s="104">
        <f t="shared" si="64"/>
        <v>42360</v>
      </c>
      <c r="CP145" s="12">
        <v>0</v>
      </c>
      <c r="CQ145" s="45"/>
      <c r="CR145" s="45"/>
      <c r="CS145" s="104">
        <f t="shared" si="74"/>
        <v>0</v>
      </c>
      <c r="CT145" s="47">
        <v>130</v>
      </c>
      <c r="CU145" s="104">
        <f t="shared" si="75"/>
        <v>130</v>
      </c>
      <c r="CV145" s="108">
        <f t="shared" si="76"/>
        <v>323710</v>
      </c>
    </row>
    <row r="146" spans="1:100" s="19" customFormat="1" ht="15.75" x14ac:dyDescent="0.25">
      <c r="A146" s="318">
        <v>2008</v>
      </c>
      <c r="B146" s="1" t="s">
        <v>101</v>
      </c>
      <c r="C146" s="37">
        <v>0</v>
      </c>
      <c r="D146" s="38">
        <v>0</v>
      </c>
      <c r="E146" s="38">
        <v>0</v>
      </c>
      <c r="F146" s="38">
        <v>0</v>
      </c>
      <c r="G146" s="38"/>
      <c r="H146" s="105">
        <f>SUM(C146:G146)</f>
        <v>0</v>
      </c>
      <c r="I146" s="37">
        <v>850</v>
      </c>
      <c r="J146" s="38">
        <v>3540</v>
      </c>
      <c r="K146" s="38"/>
      <c r="L146" s="38"/>
      <c r="M146" s="38">
        <v>0</v>
      </c>
      <c r="N146" s="38"/>
      <c r="O146" s="105">
        <f>SUM(I146:N146)</f>
        <v>4390</v>
      </c>
      <c r="P146" s="21"/>
      <c r="Q146" s="35"/>
      <c r="R146" s="35"/>
      <c r="S146" s="35"/>
      <c r="T146" s="105">
        <f>SUM(P146:S146)</f>
        <v>0</v>
      </c>
      <c r="U146" s="37"/>
      <c r="V146" s="6">
        <v>0</v>
      </c>
      <c r="W146" s="105">
        <f>SUM(U146:V146)</f>
        <v>0</v>
      </c>
      <c r="X146" s="37"/>
      <c r="Y146" s="6">
        <v>0</v>
      </c>
      <c r="Z146" s="6">
        <v>0</v>
      </c>
      <c r="AA146" s="6">
        <v>840</v>
      </c>
      <c r="AB146" s="6">
        <v>3800</v>
      </c>
      <c r="AC146" s="6">
        <v>14370</v>
      </c>
      <c r="AD146" s="38"/>
      <c r="AE146" s="38"/>
      <c r="AF146" s="6">
        <v>131750</v>
      </c>
      <c r="AG146" s="6">
        <v>0</v>
      </c>
      <c r="AH146" s="6">
        <v>156400</v>
      </c>
      <c r="AI146" s="24"/>
      <c r="AJ146" s="105">
        <f>SUM(X146:AI146)</f>
        <v>307160</v>
      </c>
      <c r="AK146" s="37"/>
      <c r="AL146" s="105">
        <f>+AK146</f>
        <v>0</v>
      </c>
      <c r="AM146" s="6">
        <v>0</v>
      </c>
      <c r="AN146" s="6">
        <v>0</v>
      </c>
      <c r="AO146" s="38"/>
      <c r="AP146" s="38"/>
      <c r="AQ146" s="38"/>
      <c r="AR146" s="38"/>
      <c r="AS146" s="38"/>
      <c r="AT146" s="38"/>
      <c r="AU146" s="9"/>
      <c r="AV146" s="38"/>
      <c r="AW146" s="105">
        <f>SUM(AM146:AV146)</f>
        <v>0</v>
      </c>
      <c r="AX146" s="37"/>
      <c r="AY146" s="38"/>
      <c r="AZ146" s="6">
        <v>0</v>
      </c>
      <c r="BA146" s="38"/>
      <c r="BB146" s="38"/>
      <c r="BC146" s="38"/>
      <c r="BD146" s="38"/>
      <c r="BE146" s="105">
        <f>SUM(AX146:BD146)</f>
        <v>0</v>
      </c>
      <c r="BF146" s="37"/>
      <c r="BG146" s="38"/>
      <c r="BH146" s="38"/>
      <c r="BI146" s="38"/>
      <c r="BJ146" s="38"/>
      <c r="BK146" s="38"/>
      <c r="BL146" s="38"/>
      <c r="BM146" s="38"/>
      <c r="BN146" s="38"/>
      <c r="BO146" s="38"/>
      <c r="BP146" s="6">
        <v>0</v>
      </c>
      <c r="BQ146" s="38"/>
      <c r="BR146" s="6">
        <v>0</v>
      </c>
      <c r="BS146" s="6">
        <v>0</v>
      </c>
      <c r="BT146" s="38"/>
      <c r="BU146" s="105">
        <f>SUM(BF146:BT146)</f>
        <v>0</v>
      </c>
      <c r="BV146" s="37"/>
      <c r="BW146" s="38"/>
      <c r="BX146" s="38"/>
      <c r="BY146" s="38"/>
      <c r="BZ146" s="38"/>
      <c r="CA146" s="38"/>
      <c r="CB146" s="105">
        <f>SUM(BV146:CA146)</f>
        <v>0</v>
      </c>
      <c r="CC146" s="34">
        <v>0</v>
      </c>
      <c r="CD146" s="38"/>
      <c r="CE146" s="38"/>
      <c r="CF146" s="38"/>
      <c r="CG146" s="105">
        <f>SUM(CC146:CF146)</f>
        <v>0</v>
      </c>
      <c r="CH146" s="5">
        <v>33390</v>
      </c>
      <c r="CI146" s="6">
        <v>5940</v>
      </c>
      <c r="CJ146" s="38"/>
      <c r="CK146" s="38"/>
      <c r="CL146" s="6">
        <v>0</v>
      </c>
      <c r="CM146" s="35">
        <v>0</v>
      </c>
      <c r="CN146" s="38"/>
      <c r="CO146" s="105">
        <f t="shared" si="64"/>
        <v>39330</v>
      </c>
      <c r="CP146" s="5">
        <v>0</v>
      </c>
      <c r="CQ146" s="38"/>
      <c r="CR146" s="38"/>
      <c r="CS146" s="105">
        <f>SUM(CP146:CR146)</f>
        <v>0</v>
      </c>
      <c r="CT146" s="39">
        <v>0</v>
      </c>
      <c r="CU146" s="105">
        <f>+CT146</f>
        <v>0</v>
      </c>
      <c r="CV146" s="109">
        <f t="shared" si="76"/>
        <v>350880</v>
      </c>
    </row>
    <row r="147" spans="1:100" s="19" customFormat="1" ht="15.75" x14ac:dyDescent="0.25">
      <c r="A147" s="319"/>
      <c r="B147" s="2" t="s">
        <v>102</v>
      </c>
      <c r="C147" s="40">
        <v>0</v>
      </c>
      <c r="D147" s="41">
        <v>0</v>
      </c>
      <c r="E147" s="41">
        <v>0</v>
      </c>
      <c r="F147" s="41">
        <v>0</v>
      </c>
      <c r="G147" s="41"/>
      <c r="H147" s="103">
        <f t="shared" ref="H147:H181" si="77">SUM(C147:G147)</f>
        <v>0</v>
      </c>
      <c r="I147" s="40">
        <v>370</v>
      </c>
      <c r="J147" s="41">
        <v>4830</v>
      </c>
      <c r="K147" s="41"/>
      <c r="L147" s="41"/>
      <c r="M147" s="41">
        <v>0</v>
      </c>
      <c r="N147" s="41"/>
      <c r="O147" s="103">
        <f t="shared" si="65"/>
        <v>5200</v>
      </c>
      <c r="P147" s="8"/>
      <c r="Q147" s="41"/>
      <c r="R147" s="41"/>
      <c r="S147" s="41"/>
      <c r="T147" s="103">
        <f t="shared" ref="T147:T157" si="78">SUM(P147:S147)</f>
        <v>0</v>
      </c>
      <c r="U147" s="40"/>
      <c r="V147" s="9">
        <v>0</v>
      </c>
      <c r="W147" s="103">
        <f t="shared" ref="W147:W157" si="79">SUM(U147:V147)</f>
        <v>0</v>
      </c>
      <c r="X147" s="40"/>
      <c r="Y147" s="9">
        <v>0</v>
      </c>
      <c r="Z147" s="9">
        <v>3190</v>
      </c>
      <c r="AA147" s="9">
        <v>5490</v>
      </c>
      <c r="AB147" s="9">
        <v>28880</v>
      </c>
      <c r="AC147" s="9">
        <v>15760</v>
      </c>
      <c r="AD147" s="41"/>
      <c r="AE147" s="41"/>
      <c r="AF147" s="9">
        <v>85310</v>
      </c>
      <c r="AG147" s="9">
        <v>0</v>
      </c>
      <c r="AH147" s="9">
        <v>158350</v>
      </c>
      <c r="AI147" s="25"/>
      <c r="AJ147" s="103">
        <f t="shared" ref="AJ147:AJ157" si="80">SUM(X147:AI147)</f>
        <v>296980</v>
      </c>
      <c r="AK147" s="40"/>
      <c r="AL147" s="103">
        <f t="shared" si="36"/>
        <v>0</v>
      </c>
      <c r="AM147" s="9">
        <v>0</v>
      </c>
      <c r="AN147" s="9">
        <v>0</v>
      </c>
      <c r="AO147" s="41"/>
      <c r="AP147" s="41"/>
      <c r="AQ147" s="41"/>
      <c r="AR147" s="41"/>
      <c r="AS147" s="41"/>
      <c r="AT147" s="41"/>
      <c r="AU147" s="9"/>
      <c r="AV147" s="41"/>
      <c r="AW147" s="103">
        <f t="shared" ref="AW147:AW157" si="81">SUM(AM147:AV147)</f>
        <v>0</v>
      </c>
      <c r="AX147" s="40"/>
      <c r="AY147" s="41"/>
      <c r="AZ147" s="9">
        <v>0</v>
      </c>
      <c r="BA147" s="41"/>
      <c r="BB147" s="41"/>
      <c r="BC147" s="41"/>
      <c r="BD147" s="41"/>
      <c r="BE147" s="103">
        <f t="shared" ref="BE147:BE157" si="82">SUM(AX147:BD147)</f>
        <v>0</v>
      </c>
      <c r="BF147" s="40"/>
      <c r="BG147" s="41"/>
      <c r="BH147" s="41"/>
      <c r="BI147" s="41"/>
      <c r="BJ147" s="41"/>
      <c r="BK147" s="41"/>
      <c r="BL147" s="41"/>
      <c r="BM147" s="41"/>
      <c r="BN147" s="41"/>
      <c r="BO147" s="41"/>
      <c r="BP147" s="9">
        <v>0</v>
      </c>
      <c r="BQ147" s="41"/>
      <c r="BR147" s="9">
        <v>0</v>
      </c>
      <c r="BS147" s="9">
        <v>0</v>
      </c>
      <c r="BT147" s="41"/>
      <c r="BU147" s="103">
        <f t="shared" ref="BU147:BU157" si="83">SUM(BF147:BT147)</f>
        <v>0</v>
      </c>
      <c r="BV147" s="40"/>
      <c r="BW147" s="41"/>
      <c r="BX147" s="41"/>
      <c r="BY147" s="41"/>
      <c r="BZ147" s="41"/>
      <c r="CA147" s="41"/>
      <c r="CB147" s="103">
        <f t="shared" ref="CB147:CB157" si="84">SUM(BV147:CA147)</f>
        <v>0</v>
      </c>
      <c r="CC147" s="40">
        <v>0</v>
      </c>
      <c r="CD147" s="41"/>
      <c r="CE147" s="41"/>
      <c r="CF147" s="41"/>
      <c r="CG147" s="103">
        <f t="shared" ref="CG147:CG157" si="85">SUM(CC147:CF147)</f>
        <v>0</v>
      </c>
      <c r="CH147" s="8">
        <v>29510</v>
      </c>
      <c r="CI147" s="9">
        <v>0</v>
      </c>
      <c r="CJ147" s="41"/>
      <c r="CK147" s="41"/>
      <c r="CL147" s="9">
        <v>0</v>
      </c>
      <c r="CM147" s="41">
        <v>0</v>
      </c>
      <c r="CN147" s="41"/>
      <c r="CO147" s="103">
        <f t="shared" si="64"/>
        <v>29510</v>
      </c>
      <c r="CP147" s="8">
        <v>0</v>
      </c>
      <c r="CQ147" s="41"/>
      <c r="CR147" s="41"/>
      <c r="CS147" s="103">
        <f t="shared" ref="CS147:CS157" si="86">SUM(CP147:CR147)</f>
        <v>0</v>
      </c>
      <c r="CT147" s="43">
        <v>0</v>
      </c>
      <c r="CU147" s="103">
        <f t="shared" ref="CU147:CU157" si="87">+CT147</f>
        <v>0</v>
      </c>
      <c r="CV147" s="107">
        <f t="shared" si="76"/>
        <v>331690</v>
      </c>
    </row>
    <row r="148" spans="1:100" s="19" customFormat="1" ht="15.75" x14ac:dyDescent="0.25">
      <c r="A148" s="319"/>
      <c r="B148" s="2" t="s">
        <v>103</v>
      </c>
      <c r="C148" s="40">
        <v>0</v>
      </c>
      <c r="D148" s="41">
        <v>0</v>
      </c>
      <c r="E148" s="41">
        <v>0</v>
      </c>
      <c r="F148" s="41">
        <v>4420</v>
      </c>
      <c r="G148" s="41"/>
      <c r="H148" s="103">
        <f t="shared" si="77"/>
        <v>4420</v>
      </c>
      <c r="I148" s="40">
        <v>15140</v>
      </c>
      <c r="J148" s="41">
        <v>1520</v>
      </c>
      <c r="K148" s="41"/>
      <c r="L148" s="41"/>
      <c r="M148" s="41">
        <v>0</v>
      </c>
      <c r="N148" s="41"/>
      <c r="O148" s="103">
        <f t="shared" si="65"/>
        <v>16660</v>
      </c>
      <c r="P148" s="8"/>
      <c r="Q148" s="41"/>
      <c r="R148" s="41"/>
      <c r="S148" s="41"/>
      <c r="T148" s="103">
        <f t="shared" si="78"/>
        <v>0</v>
      </c>
      <c r="U148" s="40"/>
      <c r="V148" s="9">
        <v>0</v>
      </c>
      <c r="W148" s="103">
        <f t="shared" si="79"/>
        <v>0</v>
      </c>
      <c r="X148" s="40"/>
      <c r="Y148" s="9">
        <v>0</v>
      </c>
      <c r="Z148" s="9">
        <v>12460</v>
      </c>
      <c r="AA148" s="9">
        <v>38020</v>
      </c>
      <c r="AB148" s="9">
        <v>47600</v>
      </c>
      <c r="AC148" s="9">
        <v>15170</v>
      </c>
      <c r="AD148" s="41"/>
      <c r="AE148" s="41"/>
      <c r="AF148" s="9">
        <v>14510</v>
      </c>
      <c r="AG148" s="9">
        <v>0</v>
      </c>
      <c r="AH148" s="9">
        <v>6850</v>
      </c>
      <c r="AI148" s="25"/>
      <c r="AJ148" s="103">
        <f t="shared" si="80"/>
        <v>134610</v>
      </c>
      <c r="AK148" s="40"/>
      <c r="AL148" s="103">
        <f t="shared" si="36"/>
        <v>0</v>
      </c>
      <c r="AM148" s="9">
        <v>0</v>
      </c>
      <c r="AN148" s="9">
        <v>0</v>
      </c>
      <c r="AO148" s="41"/>
      <c r="AP148" s="41"/>
      <c r="AQ148" s="41"/>
      <c r="AR148" s="41"/>
      <c r="AS148" s="41"/>
      <c r="AT148" s="41"/>
      <c r="AU148" s="9"/>
      <c r="AV148" s="41"/>
      <c r="AW148" s="103">
        <f t="shared" si="81"/>
        <v>0</v>
      </c>
      <c r="AX148" s="40"/>
      <c r="AY148" s="41"/>
      <c r="AZ148" s="9">
        <v>0</v>
      </c>
      <c r="BA148" s="41"/>
      <c r="BB148" s="41"/>
      <c r="BC148" s="41"/>
      <c r="BD148" s="41"/>
      <c r="BE148" s="103">
        <f t="shared" si="82"/>
        <v>0</v>
      </c>
      <c r="BF148" s="40"/>
      <c r="BG148" s="41"/>
      <c r="BH148" s="41"/>
      <c r="BI148" s="41"/>
      <c r="BJ148" s="41"/>
      <c r="BK148" s="41"/>
      <c r="BL148" s="41"/>
      <c r="BM148" s="41"/>
      <c r="BN148" s="41"/>
      <c r="BO148" s="41"/>
      <c r="BP148" s="9">
        <v>0</v>
      </c>
      <c r="BQ148" s="41"/>
      <c r="BR148" s="9">
        <v>0</v>
      </c>
      <c r="BS148" s="9">
        <v>0</v>
      </c>
      <c r="BT148" s="41"/>
      <c r="BU148" s="103">
        <f t="shared" si="83"/>
        <v>0</v>
      </c>
      <c r="BV148" s="40"/>
      <c r="BW148" s="41"/>
      <c r="BX148" s="41"/>
      <c r="BY148" s="41"/>
      <c r="BZ148" s="41"/>
      <c r="CA148" s="41"/>
      <c r="CB148" s="103">
        <f t="shared" si="84"/>
        <v>0</v>
      </c>
      <c r="CC148" s="40">
        <v>0</v>
      </c>
      <c r="CD148" s="41"/>
      <c r="CE148" s="41"/>
      <c r="CF148" s="41"/>
      <c r="CG148" s="103">
        <f t="shared" si="85"/>
        <v>0</v>
      </c>
      <c r="CH148" s="8">
        <v>0</v>
      </c>
      <c r="CI148" s="9">
        <v>12520</v>
      </c>
      <c r="CJ148" s="41"/>
      <c r="CK148" s="41"/>
      <c r="CL148" s="9">
        <v>0</v>
      </c>
      <c r="CM148" s="41">
        <v>0</v>
      </c>
      <c r="CN148" s="41"/>
      <c r="CO148" s="103">
        <f t="shared" si="64"/>
        <v>12520</v>
      </c>
      <c r="CP148" s="8">
        <v>0</v>
      </c>
      <c r="CQ148" s="41"/>
      <c r="CR148" s="41"/>
      <c r="CS148" s="103">
        <f t="shared" si="86"/>
        <v>0</v>
      </c>
      <c r="CT148" s="43">
        <v>0</v>
      </c>
      <c r="CU148" s="103">
        <f t="shared" si="87"/>
        <v>0</v>
      </c>
      <c r="CV148" s="107">
        <f t="shared" si="76"/>
        <v>168210</v>
      </c>
    </row>
    <row r="149" spans="1:100" s="19" customFormat="1" ht="15.75" x14ac:dyDescent="0.25">
      <c r="A149" s="319"/>
      <c r="B149" s="2" t="s">
        <v>104</v>
      </c>
      <c r="C149" s="40">
        <v>0</v>
      </c>
      <c r="D149" s="41">
        <v>0</v>
      </c>
      <c r="E149" s="41">
        <v>0</v>
      </c>
      <c r="F149" s="41">
        <v>200</v>
      </c>
      <c r="G149" s="41"/>
      <c r="H149" s="103">
        <f t="shared" si="77"/>
        <v>200</v>
      </c>
      <c r="I149" s="40">
        <v>24120</v>
      </c>
      <c r="J149" s="41">
        <v>1430</v>
      </c>
      <c r="K149" s="41"/>
      <c r="L149" s="41"/>
      <c r="M149" s="41">
        <v>0</v>
      </c>
      <c r="N149" s="41"/>
      <c r="O149" s="103">
        <f t="shared" si="65"/>
        <v>25550</v>
      </c>
      <c r="P149" s="8"/>
      <c r="Q149" s="41"/>
      <c r="R149" s="41"/>
      <c r="S149" s="41"/>
      <c r="T149" s="103">
        <f t="shared" si="78"/>
        <v>0</v>
      </c>
      <c r="U149" s="40"/>
      <c r="V149" s="9">
        <v>0</v>
      </c>
      <c r="W149" s="103">
        <f t="shared" si="79"/>
        <v>0</v>
      </c>
      <c r="X149" s="40"/>
      <c r="Y149" s="9">
        <v>0</v>
      </c>
      <c r="Z149" s="9">
        <v>1750</v>
      </c>
      <c r="AA149" s="9">
        <v>9530</v>
      </c>
      <c r="AB149" s="9">
        <v>139900</v>
      </c>
      <c r="AC149" s="9">
        <v>12310</v>
      </c>
      <c r="AD149" s="41"/>
      <c r="AE149" s="41"/>
      <c r="AF149" s="9">
        <v>175410</v>
      </c>
      <c r="AG149" s="9">
        <v>0</v>
      </c>
      <c r="AH149" s="9">
        <v>0</v>
      </c>
      <c r="AI149" s="25"/>
      <c r="AJ149" s="103">
        <f t="shared" si="80"/>
        <v>338900</v>
      </c>
      <c r="AK149" s="40"/>
      <c r="AL149" s="103">
        <f t="shared" si="36"/>
        <v>0</v>
      </c>
      <c r="AM149" s="9">
        <v>0</v>
      </c>
      <c r="AN149" s="9">
        <v>0</v>
      </c>
      <c r="AO149" s="41"/>
      <c r="AP149" s="41"/>
      <c r="AQ149" s="41"/>
      <c r="AR149" s="41"/>
      <c r="AS149" s="41"/>
      <c r="AT149" s="41"/>
      <c r="AU149" s="9"/>
      <c r="AV149" s="41"/>
      <c r="AW149" s="103">
        <f t="shared" si="81"/>
        <v>0</v>
      </c>
      <c r="AX149" s="40"/>
      <c r="AY149" s="41"/>
      <c r="AZ149" s="9">
        <v>0</v>
      </c>
      <c r="BA149" s="41"/>
      <c r="BB149" s="41"/>
      <c r="BC149" s="41"/>
      <c r="BD149" s="41"/>
      <c r="BE149" s="103">
        <f t="shared" si="82"/>
        <v>0</v>
      </c>
      <c r="BF149" s="40"/>
      <c r="BG149" s="41"/>
      <c r="BH149" s="41"/>
      <c r="BI149" s="41"/>
      <c r="BJ149" s="41"/>
      <c r="BK149" s="41"/>
      <c r="BL149" s="41"/>
      <c r="BM149" s="41"/>
      <c r="BN149" s="41"/>
      <c r="BO149" s="41"/>
      <c r="BP149" s="9">
        <v>0</v>
      </c>
      <c r="BQ149" s="41"/>
      <c r="BR149" s="9">
        <v>0</v>
      </c>
      <c r="BS149" s="9">
        <v>0</v>
      </c>
      <c r="BT149" s="41"/>
      <c r="BU149" s="103">
        <f t="shared" si="83"/>
        <v>0</v>
      </c>
      <c r="BV149" s="40"/>
      <c r="BW149" s="41"/>
      <c r="BX149" s="41"/>
      <c r="BY149" s="41"/>
      <c r="BZ149" s="41"/>
      <c r="CA149" s="41"/>
      <c r="CB149" s="103">
        <f t="shared" si="84"/>
        <v>0</v>
      </c>
      <c r="CC149" s="40">
        <v>0</v>
      </c>
      <c r="CD149" s="41"/>
      <c r="CE149" s="41"/>
      <c r="CF149" s="41"/>
      <c r="CG149" s="103">
        <f t="shared" si="85"/>
        <v>0</v>
      </c>
      <c r="CH149" s="8">
        <v>11890</v>
      </c>
      <c r="CI149" s="9">
        <v>12430</v>
      </c>
      <c r="CJ149" s="41"/>
      <c r="CK149" s="41"/>
      <c r="CL149" s="9">
        <v>0</v>
      </c>
      <c r="CM149" s="41">
        <v>0</v>
      </c>
      <c r="CN149" s="41"/>
      <c r="CO149" s="103">
        <f t="shared" si="64"/>
        <v>24320</v>
      </c>
      <c r="CP149" s="8">
        <v>0</v>
      </c>
      <c r="CQ149" s="41"/>
      <c r="CR149" s="41"/>
      <c r="CS149" s="103">
        <f t="shared" si="86"/>
        <v>0</v>
      </c>
      <c r="CT149" s="43">
        <v>0</v>
      </c>
      <c r="CU149" s="103">
        <f t="shared" si="87"/>
        <v>0</v>
      </c>
      <c r="CV149" s="107">
        <f t="shared" si="76"/>
        <v>388970</v>
      </c>
    </row>
    <row r="150" spans="1:100" s="19" customFormat="1" ht="15.75" x14ac:dyDescent="0.25">
      <c r="A150" s="319"/>
      <c r="B150" s="2" t="s">
        <v>105</v>
      </c>
      <c r="C150" s="40">
        <v>0</v>
      </c>
      <c r="D150" s="41">
        <v>0</v>
      </c>
      <c r="E150" s="41">
        <v>0</v>
      </c>
      <c r="F150" s="41">
        <v>930</v>
      </c>
      <c r="G150" s="41"/>
      <c r="H150" s="103">
        <f t="shared" si="77"/>
        <v>930</v>
      </c>
      <c r="I150" s="40">
        <v>7950</v>
      </c>
      <c r="J150" s="41">
        <v>4210</v>
      </c>
      <c r="K150" s="41"/>
      <c r="L150" s="41"/>
      <c r="M150" s="41">
        <v>0</v>
      </c>
      <c r="N150" s="41"/>
      <c r="O150" s="103">
        <f t="shared" si="65"/>
        <v>12160</v>
      </c>
      <c r="P150" s="8"/>
      <c r="Q150" s="41"/>
      <c r="R150" s="41"/>
      <c r="S150" s="41"/>
      <c r="T150" s="103">
        <f t="shared" si="78"/>
        <v>0</v>
      </c>
      <c r="U150" s="40"/>
      <c r="V150" s="9">
        <v>0</v>
      </c>
      <c r="W150" s="103">
        <f t="shared" si="79"/>
        <v>0</v>
      </c>
      <c r="X150" s="40"/>
      <c r="Y150" s="9">
        <v>0</v>
      </c>
      <c r="Z150" s="9">
        <v>2850</v>
      </c>
      <c r="AA150" s="9">
        <v>9630</v>
      </c>
      <c r="AB150" s="9">
        <v>89170</v>
      </c>
      <c r="AC150" s="9">
        <v>12230</v>
      </c>
      <c r="AD150" s="41"/>
      <c r="AE150" s="41"/>
      <c r="AF150" s="9">
        <v>88410</v>
      </c>
      <c r="AG150" s="9">
        <v>0</v>
      </c>
      <c r="AH150" s="9">
        <v>0</v>
      </c>
      <c r="AI150" s="25"/>
      <c r="AJ150" s="103">
        <f t="shared" si="80"/>
        <v>202290</v>
      </c>
      <c r="AK150" s="40"/>
      <c r="AL150" s="103">
        <f t="shared" si="36"/>
        <v>0</v>
      </c>
      <c r="AM150" s="9">
        <v>0</v>
      </c>
      <c r="AN150" s="9">
        <v>0</v>
      </c>
      <c r="AO150" s="41"/>
      <c r="AP150" s="41"/>
      <c r="AQ150" s="41"/>
      <c r="AR150" s="41"/>
      <c r="AS150" s="41"/>
      <c r="AT150" s="41"/>
      <c r="AU150" s="9"/>
      <c r="AV150" s="41"/>
      <c r="AW150" s="103">
        <f t="shared" si="81"/>
        <v>0</v>
      </c>
      <c r="AX150" s="40"/>
      <c r="AY150" s="41"/>
      <c r="AZ150" s="9">
        <v>0</v>
      </c>
      <c r="BA150" s="41"/>
      <c r="BB150" s="41"/>
      <c r="BC150" s="41"/>
      <c r="BD150" s="41"/>
      <c r="BE150" s="103">
        <f t="shared" si="82"/>
        <v>0</v>
      </c>
      <c r="BF150" s="40"/>
      <c r="BG150" s="41"/>
      <c r="BH150" s="41"/>
      <c r="BI150" s="41"/>
      <c r="BJ150" s="41"/>
      <c r="BK150" s="41"/>
      <c r="BL150" s="41"/>
      <c r="BM150" s="41"/>
      <c r="BN150" s="41"/>
      <c r="BO150" s="41"/>
      <c r="BP150" s="9">
        <v>0</v>
      </c>
      <c r="BQ150" s="41"/>
      <c r="BR150" s="9">
        <v>0</v>
      </c>
      <c r="BS150" s="9">
        <v>0</v>
      </c>
      <c r="BT150" s="41"/>
      <c r="BU150" s="103">
        <f t="shared" si="83"/>
        <v>0</v>
      </c>
      <c r="BV150" s="40"/>
      <c r="BW150" s="41"/>
      <c r="BX150" s="41"/>
      <c r="BY150" s="41"/>
      <c r="BZ150" s="41"/>
      <c r="CA150" s="41"/>
      <c r="CB150" s="103">
        <f t="shared" si="84"/>
        <v>0</v>
      </c>
      <c r="CC150" s="40">
        <v>0</v>
      </c>
      <c r="CD150" s="41"/>
      <c r="CE150" s="41"/>
      <c r="CF150" s="41"/>
      <c r="CG150" s="103">
        <f t="shared" si="85"/>
        <v>0</v>
      </c>
      <c r="CH150" s="8">
        <v>18870</v>
      </c>
      <c r="CI150" s="9">
        <v>2410</v>
      </c>
      <c r="CJ150" s="41"/>
      <c r="CK150" s="41"/>
      <c r="CL150" s="9">
        <v>2240</v>
      </c>
      <c r="CM150" s="41">
        <v>0</v>
      </c>
      <c r="CN150" s="41"/>
      <c r="CO150" s="103">
        <f t="shared" si="64"/>
        <v>23520</v>
      </c>
      <c r="CP150" s="8">
        <v>0</v>
      </c>
      <c r="CQ150" s="41"/>
      <c r="CR150" s="41"/>
      <c r="CS150" s="103">
        <f t="shared" si="86"/>
        <v>0</v>
      </c>
      <c r="CT150" s="43">
        <v>0</v>
      </c>
      <c r="CU150" s="103">
        <f t="shared" si="87"/>
        <v>0</v>
      </c>
      <c r="CV150" s="107">
        <f t="shared" si="76"/>
        <v>238900</v>
      </c>
    </row>
    <row r="151" spans="1:100" s="19" customFormat="1" ht="15.75" x14ac:dyDescent="0.25">
      <c r="A151" s="319"/>
      <c r="B151" s="2" t="s">
        <v>106</v>
      </c>
      <c r="C151" s="40">
        <v>0</v>
      </c>
      <c r="D151" s="41">
        <v>0</v>
      </c>
      <c r="E151" s="41">
        <v>0</v>
      </c>
      <c r="F151" s="41">
        <v>2540</v>
      </c>
      <c r="G151" s="41"/>
      <c r="H151" s="103">
        <f t="shared" si="77"/>
        <v>2540</v>
      </c>
      <c r="I151" s="40">
        <v>11920</v>
      </c>
      <c r="J151" s="41">
        <v>3910</v>
      </c>
      <c r="K151" s="41"/>
      <c r="L151" s="41"/>
      <c r="M151" s="41">
        <v>0</v>
      </c>
      <c r="N151" s="41"/>
      <c r="O151" s="103">
        <f t="shared" si="65"/>
        <v>15830</v>
      </c>
      <c r="P151" s="8"/>
      <c r="Q151" s="41"/>
      <c r="R151" s="41"/>
      <c r="S151" s="41"/>
      <c r="T151" s="103">
        <f t="shared" si="78"/>
        <v>0</v>
      </c>
      <c r="U151" s="40"/>
      <c r="V151" s="9">
        <v>0</v>
      </c>
      <c r="W151" s="103">
        <f t="shared" si="79"/>
        <v>0</v>
      </c>
      <c r="X151" s="40"/>
      <c r="Y151" s="9">
        <v>0</v>
      </c>
      <c r="Z151" s="9">
        <v>0</v>
      </c>
      <c r="AA151" s="9">
        <v>4230</v>
      </c>
      <c r="AB151" s="9">
        <v>69600</v>
      </c>
      <c r="AC151" s="9">
        <v>25980</v>
      </c>
      <c r="AD151" s="41"/>
      <c r="AE151" s="41"/>
      <c r="AF151" s="9">
        <v>69690</v>
      </c>
      <c r="AG151" s="9">
        <v>0</v>
      </c>
      <c r="AH151" s="9">
        <v>0</v>
      </c>
      <c r="AI151" s="25"/>
      <c r="AJ151" s="103">
        <f t="shared" si="80"/>
        <v>169500</v>
      </c>
      <c r="AK151" s="40"/>
      <c r="AL151" s="103">
        <f t="shared" ref="AL151:AL169" si="88">+AK151</f>
        <v>0</v>
      </c>
      <c r="AM151" s="9">
        <v>0</v>
      </c>
      <c r="AN151" s="9">
        <v>0</v>
      </c>
      <c r="AO151" s="41"/>
      <c r="AP151" s="41"/>
      <c r="AQ151" s="41"/>
      <c r="AR151" s="41"/>
      <c r="AS151" s="41"/>
      <c r="AT151" s="41"/>
      <c r="AU151" s="9"/>
      <c r="AV151" s="41"/>
      <c r="AW151" s="103">
        <f t="shared" si="81"/>
        <v>0</v>
      </c>
      <c r="AX151" s="40"/>
      <c r="AY151" s="41"/>
      <c r="AZ151" s="9">
        <v>0</v>
      </c>
      <c r="BA151" s="41"/>
      <c r="BB151" s="41"/>
      <c r="BC151" s="41"/>
      <c r="BD151" s="41"/>
      <c r="BE151" s="103">
        <f t="shared" si="82"/>
        <v>0</v>
      </c>
      <c r="BF151" s="40"/>
      <c r="BG151" s="41"/>
      <c r="BH151" s="41"/>
      <c r="BI151" s="41"/>
      <c r="BJ151" s="41"/>
      <c r="BK151" s="41"/>
      <c r="BL151" s="41"/>
      <c r="BM151" s="41"/>
      <c r="BN151" s="41"/>
      <c r="BO151" s="41"/>
      <c r="BP151" s="9">
        <v>0</v>
      </c>
      <c r="BQ151" s="41"/>
      <c r="BR151" s="9">
        <v>0</v>
      </c>
      <c r="BS151" s="9">
        <v>0</v>
      </c>
      <c r="BT151" s="41"/>
      <c r="BU151" s="103">
        <f t="shared" si="83"/>
        <v>0</v>
      </c>
      <c r="BV151" s="40"/>
      <c r="BW151" s="41"/>
      <c r="BX151" s="41"/>
      <c r="BY151" s="41"/>
      <c r="BZ151" s="41"/>
      <c r="CA151" s="41"/>
      <c r="CB151" s="103">
        <f t="shared" si="84"/>
        <v>0</v>
      </c>
      <c r="CC151" s="40">
        <v>0</v>
      </c>
      <c r="CD151" s="41"/>
      <c r="CE151" s="41"/>
      <c r="CF151" s="41"/>
      <c r="CG151" s="103">
        <f t="shared" si="85"/>
        <v>0</v>
      </c>
      <c r="CH151" s="8">
        <v>17980</v>
      </c>
      <c r="CI151" s="9">
        <v>5680</v>
      </c>
      <c r="CJ151" s="41"/>
      <c r="CK151" s="41"/>
      <c r="CL151" s="9">
        <v>0</v>
      </c>
      <c r="CM151" s="41">
        <v>0</v>
      </c>
      <c r="CN151" s="41"/>
      <c r="CO151" s="103">
        <f t="shared" si="64"/>
        <v>23660</v>
      </c>
      <c r="CP151" s="8">
        <v>0</v>
      </c>
      <c r="CQ151" s="41"/>
      <c r="CR151" s="41"/>
      <c r="CS151" s="103">
        <f t="shared" si="86"/>
        <v>0</v>
      </c>
      <c r="CT151" s="43">
        <v>0</v>
      </c>
      <c r="CU151" s="103">
        <f t="shared" si="87"/>
        <v>0</v>
      </c>
      <c r="CV151" s="107">
        <f t="shared" si="76"/>
        <v>211530</v>
      </c>
    </row>
    <row r="152" spans="1:100" s="19" customFormat="1" ht="15.75" x14ac:dyDescent="0.25">
      <c r="A152" s="319"/>
      <c r="B152" s="2" t="s">
        <v>107</v>
      </c>
      <c r="C152" s="40">
        <v>0</v>
      </c>
      <c r="D152" s="41">
        <v>0</v>
      </c>
      <c r="E152" s="41">
        <v>0</v>
      </c>
      <c r="F152" s="41">
        <v>1280</v>
      </c>
      <c r="G152" s="41"/>
      <c r="H152" s="103">
        <f t="shared" si="77"/>
        <v>1280</v>
      </c>
      <c r="I152" s="40">
        <v>19570</v>
      </c>
      <c r="J152" s="41">
        <v>2800</v>
      </c>
      <c r="K152" s="41"/>
      <c r="L152" s="41"/>
      <c r="M152" s="41">
        <v>0</v>
      </c>
      <c r="N152" s="41"/>
      <c r="O152" s="103">
        <f t="shared" si="65"/>
        <v>22370</v>
      </c>
      <c r="P152" s="8"/>
      <c r="Q152" s="41"/>
      <c r="R152" s="41"/>
      <c r="S152" s="41"/>
      <c r="T152" s="103">
        <f t="shared" si="78"/>
        <v>0</v>
      </c>
      <c r="U152" s="40"/>
      <c r="V152" s="9">
        <v>0</v>
      </c>
      <c r="W152" s="103">
        <f t="shared" si="79"/>
        <v>0</v>
      </c>
      <c r="X152" s="40"/>
      <c r="Y152" s="9">
        <v>0</v>
      </c>
      <c r="Z152" s="9">
        <v>2540</v>
      </c>
      <c r="AA152" s="9">
        <v>15350</v>
      </c>
      <c r="AB152" s="9">
        <v>177180</v>
      </c>
      <c r="AC152" s="9">
        <v>20360</v>
      </c>
      <c r="AD152" s="41"/>
      <c r="AE152" s="41"/>
      <c r="AF152" s="9">
        <v>190600</v>
      </c>
      <c r="AG152" s="9">
        <v>0</v>
      </c>
      <c r="AH152" s="9">
        <v>3220</v>
      </c>
      <c r="AI152" s="25"/>
      <c r="AJ152" s="103">
        <f t="shared" si="80"/>
        <v>409250</v>
      </c>
      <c r="AK152" s="40"/>
      <c r="AL152" s="103">
        <f t="shared" si="88"/>
        <v>0</v>
      </c>
      <c r="AM152" s="9">
        <v>0</v>
      </c>
      <c r="AN152" s="9">
        <v>0</v>
      </c>
      <c r="AO152" s="41"/>
      <c r="AP152" s="41"/>
      <c r="AQ152" s="41"/>
      <c r="AR152" s="41"/>
      <c r="AS152" s="41"/>
      <c r="AT152" s="41"/>
      <c r="AU152" s="9"/>
      <c r="AV152" s="41"/>
      <c r="AW152" s="103">
        <f t="shared" si="81"/>
        <v>0</v>
      </c>
      <c r="AX152" s="40"/>
      <c r="AY152" s="41"/>
      <c r="AZ152" s="9">
        <v>0</v>
      </c>
      <c r="BA152" s="41"/>
      <c r="BB152" s="41"/>
      <c r="BC152" s="41"/>
      <c r="BD152" s="41"/>
      <c r="BE152" s="103">
        <f t="shared" si="82"/>
        <v>0</v>
      </c>
      <c r="BF152" s="40"/>
      <c r="BG152" s="41"/>
      <c r="BH152" s="41"/>
      <c r="BI152" s="41"/>
      <c r="BJ152" s="41"/>
      <c r="BK152" s="41"/>
      <c r="BL152" s="41"/>
      <c r="BM152" s="41"/>
      <c r="BN152" s="41"/>
      <c r="BO152" s="41"/>
      <c r="BP152" s="9">
        <v>0</v>
      </c>
      <c r="BQ152" s="41"/>
      <c r="BR152" s="9">
        <v>0</v>
      </c>
      <c r="BS152" s="9">
        <v>0</v>
      </c>
      <c r="BT152" s="41"/>
      <c r="BU152" s="103">
        <f t="shared" si="83"/>
        <v>0</v>
      </c>
      <c r="BV152" s="40"/>
      <c r="BW152" s="41"/>
      <c r="BX152" s="41"/>
      <c r="BY152" s="41"/>
      <c r="BZ152" s="41"/>
      <c r="CA152" s="41"/>
      <c r="CB152" s="103">
        <f t="shared" si="84"/>
        <v>0</v>
      </c>
      <c r="CC152" s="40">
        <v>0</v>
      </c>
      <c r="CD152" s="41"/>
      <c r="CE152" s="41"/>
      <c r="CF152" s="41"/>
      <c r="CG152" s="103">
        <f t="shared" si="85"/>
        <v>0</v>
      </c>
      <c r="CH152" s="8">
        <v>10120</v>
      </c>
      <c r="CI152" s="9">
        <v>14860</v>
      </c>
      <c r="CJ152" s="41"/>
      <c r="CK152" s="41"/>
      <c r="CL152" s="9">
        <v>0</v>
      </c>
      <c r="CM152" s="41">
        <v>0</v>
      </c>
      <c r="CN152" s="41"/>
      <c r="CO152" s="103">
        <f t="shared" si="64"/>
        <v>24980</v>
      </c>
      <c r="CP152" s="8">
        <v>0</v>
      </c>
      <c r="CQ152" s="41"/>
      <c r="CR152" s="41"/>
      <c r="CS152" s="103">
        <f t="shared" si="86"/>
        <v>0</v>
      </c>
      <c r="CT152" s="43">
        <v>0</v>
      </c>
      <c r="CU152" s="103">
        <f t="shared" si="87"/>
        <v>0</v>
      </c>
      <c r="CV152" s="107">
        <f t="shared" si="76"/>
        <v>457880</v>
      </c>
    </row>
    <row r="153" spans="1:100" s="19" customFormat="1" ht="15.75" x14ac:dyDescent="0.25">
      <c r="A153" s="319"/>
      <c r="B153" s="2" t="s">
        <v>108</v>
      </c>
      <c r="C153" s="40">
        <v>0</v>
      </c>
      <c r="D153" s="41">
        <v>0</v>
      </c>
      <c r="E153" s="41">
        <v>0</v>
      </c>
      <c r="F153" s="41">
        <v>4830</v>
      </c>
      <c r="G153" s="41"/>
      <c r="H153" s="103">
        <f t="shared" si="77"/>
        <v>4830</v>
      </c>
      <c r="I153" s="40">
        <v>12950</v>
      </c>
      <c r="J153" s="41">
        <v>5400</v>
      </c>
      <c r="K153" s="41"/>
      <c r="L153" s="41"/>
      <c r="M153" s="41">
        <v>0</v>
      </c>
      <c r="N153" s="41"/>
      <c r="O153" s="103">
        <f t="shared" si="65"/>
        <v>18350</v>
      </c>
      <c r="P153" s="8"/>
      <c r="Q153" s="41"/>
      <c r="R153" s="41"/>
      <c r="S153" s="41"/>
      <c r="T153" s="103">
        <f t="shared" si="78"/>
        <v>0</v>
      </c>
      <c r="U153" s="40"/>
      <c r="V153" s="9">
        <v>0</v>
      </c>
      <c r="W153" s="103">
        <f t="shared" si="79"/>
        <v>0</v>
      </c>
      <c r="X153" s="40"/>
      <c r="Y153" s="9">
        <v>0</v>
      </c>
      <c r="Z153" s="9">
        <v>7160</v>
      </c>
      <c r="AA153" s="9">
        <v>25330</v>
      </c>
      <c r="AB153" s="9">
        <v>62540</v>
      </c>
      <c r="AC153" s="9">
        <v>17200</v>
      </c>
      <c r="AD153" s="41"/>
      <c r="AE153" s="41"/>
      <c r="AF153" s="9">
        <v>230340</v>
      </c>
      <c r="AG153" s="9">
        <v>0</v>
      </c>
      <c r="AH153" s="9">
        <v>28280</v>
      </c>
      <c r="AI153" s="25"/>
      <c r="AJ153" s="103">
        <f t="shared" si="80"/>
        <v>370850</v>
      </c>
      <c r="AK153" s="40"/>
      <c r="AL153" s="103">
        <f t="shared" si="88"/>
        <v>0</v>
      </c>
      <c r="AM153" s="9">
        <v>0</v>
      </c>
      <c r="AN153" s="9">
        <v>0</v>
      </c>
      <c r="AO153" s="41"/>
      <c r="AP153" s="41"/>
      <c r="AQ153" s="41"/>
      <c r="AR153" s="41"/>
      <c r="AS153" s="41"/>
      <c r="AT153" s="41"/>
      <c r="AU153" s="9"/>
      <c r="AV153" s="41"/>
      <c r="AW153" s="103">
        <f t="shared" si="81"/>
        <v>0</v>
      </c>
      <c r="AX153" s="40"/>
      <c r="AY153" s="41"/>
      <c r="AZ153" s="9">
        <v>0</v>
      </c>
      <c r="BA153" s="41"/>
      <c r="BB153" s="41"/>
      <c r="BC153" s="41"/>
      <c r="BD153" s="41"/>
      <c r="BE153" s="103">
        <f t="shared" si="82"/>
        <v>0</v>
      </c>
      <c r="BF153" s="40"/>
      <c r="BG153" s="41"/>
      <c r="BH153" s="41"/>
      <c r="BI153" s="41"/>
      <c r="BJ153" s="41"/>
      <c r="BK153" s="41"/>
      <c r="BL153" s="41"/>
      <c r="BM153" s="41"/>
      <c r="BN153" s="41"/>
      <c r="BO153" s="41"/>
      <c r="BP153" s="9">
        <v>0</v>
      </c>
      <c r="BQ153" s="41"/>
      <c r="BR153" s="9">
        <v>0</v>
      </c>
      <c r="BS153" s="9">
        <v>0</v>
      </c>
      <c r="BT153" s="41"/>
      <c r="BU153" s="103">
        <f t="shared" si="83"/>
        <v>0</v>
      </c>
      <c r="BV153" s="40"/>
      <c r="BW153" s="41"/>
      <c r="BX153" s="41"/>
      <c r="BY153" s="41"/>
      <c r="BZ153" s="41"/>
      <c r="CA153" s="41"/>
      <c r="CB153" s="103">
        <f t="shared" si="84"/>
        <v>0</v>
      </c>
      <c r="CC153" s="40">
        <v>0</v>
      </c>
      <c r="CD153" s="41"/>
      <c r="CE153" s="41"/>
      <c r="CF153" s="41"/>
      <c r="CG153" s="103">
        <f t="shared" si="85"/>
        <v>0</v>
      </c>
      <c r="CH153" s="8">
        <v>20530</v>
      </c>
      <c r="CI153" s="9">
        <v>6640</v>
      </c>
      <c r="CJ153" s="41"/>
      <c r="CK153" s="41"/>
      <c r="CL153" s="9">
        <v>0</v>
      </c>
      <c r="CM153" s="41">
        <v>0</v>
      </c>
      <c r="CN153" s="41"/>
      <c r="CO153" s="103">
        <f t="shared" si="64"/>
        <v>27170</v>
      </c>
      <c r="CP153" s="8">
        <v>0</v>
      </c>
      <c r="CQ153" s="41"/>
      <c r="CR153" s="41"/>
      <c r="CS153" s="103">
        <f t="shared" si="86"/>
        <v>0</v>
      </c>
      <c r="CT153" s="43">
        <v>0</v>
      </c>
      <c r="CU153" s="103">
        <f t="shared" si="87"/>
        <v>0</v>
      </c>
      <c r="CV153" s="107">
        <f t="shared" si="76"/>
        <v>421200</v>
      </c>
    </row>
    <row r="154" spans="1:100" s="19" customFormat="1" ht="15.75" x14ac:dyDescent="0.25">
      <c r="A154" s="319"/>
      <c r="B154" s="2" t="s">
        <v>109</v>
      </c>
      <c r="C154" s="40">
        <v>0</v>
      </c>
      <c r="D154" s="41">
        <v>0</v>
      </c>
      <c r="E154" s="41">
        <v>0</v>
      </c>
      <c r="F154" s="41">
        <v>1530</v>
      </c>
      <c r="G154" s="41"/>
      <c r="H154" s="103">
        <f t="shared" si="77"/>
        <v>1530</v>
      </c>
      <c r="I154" s="40">
        <v>5080</v>
      </c>
      <c r="J154" s="41">
        <v>4070</v>
      </c>
      <c r="K154" s="41"/>
      <c r="L154" s="41"/>
      <c r="M154" s="41">
        <v>0</v>
      </c>
      <c r="N154" s="41"/>
      <c r="O154" s="103">
        <f t="shared" si="65"/>
        <v>9150</v>
      </c>
      <c r="P154" s="8"/>
      <c r="Q154" s="41"/>
      <c r="R154" s="41"/>
      <c r="S154" s="41"/>
      <c r="T154" s="103">
        <f t="shared" si="78"/>
        <v>0</v>
      </c>
      <c r="U154" s="40"/>
      <c r="V154" s="9">
        <v>0</v>
      </c>
      <c r="W154" s="103">
        <f t="shared" si="79"/>
        <v>0</v>
      </c>
      <c r="X154" s="40"/>
      <c r="Y154" s="9">
        <v>0</v>
      </c>
      <c r="Z154" s="9">
        <v>8470</v>
      </c>
      <c r="AA154" s="9">
        <v>22220</v>
      </c>
      <c r="AB154" s="9">
        <v>70310</v>
      </c>
      <c r="AC154" s="9">
        <v>9270</v>
      </c>
      <c r="AD154" s="41"/>
      <c r="AE154" s="41"/>
      <c r="AF154" s="9">
        <v>136240</v>
      </c>
      <c r="AG154" s="9">
        <v>0</v>
      </c>
      <c r="AH154" s="9">
        <v>43330</v>
      </c>
      <c r="AI154" s="25"/>
      <c r="AJ154" s="103">
        <f t="shared" si="80"/>
        <v>289840</v>
      </c>
      <c r="AK154" s="40"/>
      <c r="AL154" s="103">
        <f t="shared" si="88"/>
        <v>0</v>
      </c>
      <c r="AM154" s="9">
        <v>0</v>
      </c>
      <c r="AN154" s="9">
        <v>0</v>
      </c>
      <c r="AO154" s="41"/>
      <c r="AP154" s="41"/>
      <c r="AQ154" s="41"/>
      <c r="AR154" s="41"/>
      <c r="AS154" s="41"/>
      <c r="AT154" s="41"/>
      <c r="AU154" s="9"/>
      <c r="AV154" s="41"/>
      <c r="AW154" s="103">
        <f t="shared" si="81"/>
        <v>0</v>
      </c>
      <c r="AX154" s="40"/>
      <c r="AY154" s="41"/>
      <c r="AZ154" s="9">
        <v>0</v>
      </c>
      <c r="BA154" s="41"/>
      <c r="BB154" s="41"/>
      <c r="BC154" s="41"/>
      <c r="BD154" s="41"/>
      <c r="BE154" s="103">
        <f t="shared" si="82"/>
        <v>0</v>
      </c>
      <c r="BF154" s="40"/>
      <c r="BG154" s="41"/>
      <c r="BH154" s="41"/>
      <c r="BI154" s="41"/>
      <c r="BJ154" s="41"/>
      <c r="BK154" s="41"/>
      <c r="BL154" s="41"/>
      <c r="BM154" s="41"/>
      <c r="BN154" s="41"/>
      <c r="BO154" s="41"/>
      <c r="BP154" s="9">
        <v>0</v>
      </c>
      <c r="BQ154" s="41"/>
      <c r="BR154" s="9">
        <v>0</v>
      </c>
      <c r="BS154" s="9">
        <v>0</v>
      </c>
      <c r="BT154" s="41"/>
      <c r="BU154" s="103">
        <f t="shared" si="83"/>
        <v>0</v>
      </c>
      <c r="BV154" s="40"/>
      <c r="BW154" s="41"/>
      <c r="BX154" s="41"/>
      <c r="BY154" s="41"/>
      <c r="BZ154" s="41"/>
      <c r="CA154" s="41"/>
      <c r="CB154" s="103">
        <f t="shared" si="84"/>
        <v>0</v>
      </c>
      <c r="CC154" s="40">
        <v>0</v>
      </c>
      <c r="CD154" s="41"/>
      <c r="CE154" s="41"/>
      <c r="CF154" s="41"/>
      <c r="CG154" s="103">
        <f t="shared" si="85"/>
        <v>0</v>
      </c>
      <c r="CH154" s="8">
        <v>33950</v>
      </c>
      <c r="CI154" s="9">
        <v>1470</v>
      </c>
      <c r="CJ154" s="41"/>
      <c r="CK154" s="41"/>
      <c r="CL154" s="9">
        <v>0</v>
      </c>
      <c r="CM154" s="41">
        <v>0</v>
      </c>
      <c r="CN154" s="41"/>
      <c r="CO154" s="103">
        <f t="shared" si="64"/>
        <v>35420</v>
      </c>
      <c r="CP154" s="8">
        <v>0</v>
      </c>
      <c r="CQ154" s="41"/>
      <c r="CR154" s="41"/>
      <c r="CS154" s="103">
        <f t="shared" si="86"/>
        <v>0</v>
      </c>
      <c r="CT154" s="43">
        <v>0</v>
      </c>
      <c r="CU154" s="103">
        <f t="shared" si="87"/>
        <v>0</v>
      </c>
      <c r="CV154" s="107">
        <f t="shared" si="76"/>
        <v>335940</v>
      </c>
    </row>
    <row r="155" spans="1:100" s="19" customFormat="1" ht="15.75" x14ac:dyDescent="0.25">
      <c r="A155" s="319"/>
      <c r="B155" s="2" t="s">
        <v>110</v>
      </c>
      <c r="C155" s="40">
        <v>0</v>
      </c>
      <c r="D155" s="41">
        <v>0</v>
      </c>
      <c r="E155" s="41">
        <v>0</v>
      </c>
      <c r="F155" s="41">
        <v>6260</v>
      </c>
      <c r="G155" s="41"/>
      <c r="H155" s="103">
        <f t="shared" si="77"/>
        <v>6260</v>
      </c>
      <c r="I155" s="40">
        <v>10650</v>
      </c>
      <c r="J155" s="41">
        <v>5490</v>
      </c>
      <c r="K155" s="41"/>
      <c r="L155" s="41"/>
      <c r="M155" s="41">
        <v>0</v>
      </c>
      <c r="N155" s="41"/>
      <c r="O155" s="103">
        <f t="shared" si="65"/>
        <v>16140</v>
      </c>
      <c r="P155" s="8"/>
      <c r="Q155" s="41"/>
      <c r="R155" s="41"/>
      <c r="S155" s="41"/>
      <c r="T155" s="103">
        <f t="shared" si="78"/>
        <v>0</v>
      </c>
      <c r="U155" s="40"/>
      <c r="V155" s="9">
        <v>0</v>
      </c>
      <c r="W155" s="103">
        <f t="shared" si="79"/>
        <v>0</v>
      </c>
      <c r="X155" s="40"/>
      <c r="Y155" s="9">
        <v>0</v>
      </c>
      <c r="Z155" s="9">
        <v>7270</v>
      </c>
      <c r="AA155" s="9">
        <v>31270</v>
      </c>
      <c r="AB155" s="9">
        <v>26280</v>
      </c>
      <c r="AC155" s="9">
        <v>15160</v>
      </c>
      <c r="AD155" s="41"/>
      <c r="AE155" s="41"/>
      <c r="AF155" s="9">
        <v>177640</v>
      </c>
      <c r="AG155" s="9">
        <v>0</v>
      </c>
      <c r="AH155" s="9">
        <v>25360</v>
      </c>
      <c r="AI155" s="25"/>
      <c r="AJ155" s="103">
        <f t="shared" si="80"/>
        <v>282980</v>
      </c>
      <c r="AK155" s="40"/>
      <c r="AL155" s="103">
        <f t="shared" si="88"/>
        <v>0</v>
      </c>
      <c r="AM155" s="9">
        <v>0</v>
      </c>
      <c r="AN155" s="9">
        <v>0</v>
      </c>
      <c r="AO155" s="41"/>
      <c r="AP155" s="41"/>
      <c r="AQ155" s="41"/>
      <c r="AR155" s="41"/>
      <c r="AS155" s="41"/>
      <c r="AT155" s="41"/>
      <c r="AU155" s="9"/>
      <c r="AV155" s="41"/>
      <c r="AW155" s="103">
        <f t="shared" si="81"/>
        <v>0</v>
      </c>
      <c r="AX155" s="40"/>
      <c r="AY155" s="41"/>
      <c r="AZ155" s="9">
        <v>0</v>
      </c>
      <c r="BA155" s="41"/>
      <c r="BB155" s="41"/>
      <c r="BC155" s="41"/>
      <c r="BD155" s="41"/>
      <c r="BE155" s="103">
        <f t="shared" si="82"/>
        <v>0</v>
      </c>
      <c r="BF155" s="40"/>
      <c r="BG155" s="41"/>
      <c r="BH155" s="41"/>
      <c r="BI155" s="41"/>
      <c r="BJ155" s="41"/>
      <c r="BK155" s="41"/>
      <c r="BL155" s="41"/>
      <c r="BM155" s="41"/>
      <c r="BN155" s="41"/>
      <c r="BO155" s="41"/>
      <c r="BP155" s="9">
        <v>0</v>
      </c>
      <c r="BQ155" s="41"/>
      <c r="BR155" s="9">
        <v>0</v>
      </c>
      <c r="BS155" s="9">
        <v>0</v>
      </c>
      <c r="BT155" s="41"/>
      <c r="BU155" s="103">
        <f t="shared" si="83"/>
        <v>0</v>
      </c>
      <c r="BV155" s="40"/>
      <c r="BW155" s="41"/>
      <c r="BX155" s="41"/>
      <c r="BY155" s="41"/>
      <c r="BZ155" s="41"/>
      <c r="CA155" s="41"/>
      <c r="CB155" s="103">
        <f t="shared" si="84"/>
        <v>0</v>
      </c>
      <c r="CC155" s="40">
        <v>0</v>
      </c>
      <c r="CD155" s="41"/>
      <c r="CE155" s="41"/>
      <c r="CF155" s="41"/>
      <c r="CG155" s="103">
        <f t="shared" si="85"/>
        <v>0</v>
      </c>
      <c r="CH155" s="8">
        <v>8040</v>
      </c>
      <c r="CI155" s="9">
        <v>4300</v>
      </c>
      <c r="CJ155" s="41"/>
      <c r="CK155" s="41"/>
      <c r="CL155" s="9">
        <v>10550</v>
      </c>
      <c r="CM155" s="41">
        <v>0</v>
      </c>
      <c r="CN155" s="41"/>
      <c r="CO155" s="103">
        <f t="shared" si="64"/>
        <v>22890</v>
      </c>
      <c r="CP155" s="8">
        <v>0</v>
      </c>
      <c r="CQ155" s="41"/>
      <c r="CR155" s="41"/>
      <c r="CS155" s="103">
        <f t="shared" si="86"/>
        <v>0</v>
      </c>
      <c r="CT155" s="43">
        <v>0</v>
      </c>
      <c r="CU155" s="103">
        <f t="shared" si="87"/>
        <v>0</v>
      </c>
      <c r="CV155" s="107">
        <f t="shared" si="76"/>
        <v>328270</v>
      </c>
    </row>
    <row r="156" spans="1:100" s="19" customFormat="1" ht="15.75" x14ac:dyDescent="0.25">
      <c r="A156" s="319"/>
      <c r="B156" s="2" t="s">
        <v>111</v>
      </c>
      <c r="C156" s="40">
        <v>0</v>
      </c>
      <c r="D156" s="41">
        <v>0</v>
      </c>
      <c r="E156" s="41">
        <v>0</v>
      </c>
      <c r="F156" s="41">
        <v>11750</v>
      </c>
      <c r="G156" s="41"/>
      <c r="H156" s="103">
        <f t="shared" si="77"/>
        <v>11750</v>
      </c>
      <c r="I156" s="40">
        <v>2270</v>
      </c>
      <c r="J156" s="41">
        <v>1990</v>
      </c>
      <c r="K156" s="41"/>
      <c r="L156" s="41"/>
      <c r="M156" s="41">
        <v>0</v>
      </c>
      <c r="N156" s="41"/>
      <c r="O156" s="103">
        <f t="shared" si="65"/>
        <v>4260</v>
      </c>
      <c r="P156" s="8"/>
      <c r="Q156" s="41"/>
      <c r="R156" s="41"/>
      <c r="S156" s="41"/>
      <c r="T156" s="103">
        <f t="shared" si="78"/>
        <v>0</v>
      </c>
      <c r="U156" s="40"/>
      <c r="V156" s="9">
        <v>0</v>
      </c>
      <c r="W156" s="103">
        <f t="shared" si="79"/>
        <v>0</v>
      </c>
      <c r="X156" s="40"/>
      <c r="Y156" s="9">
        <v>0</v>
      </c>
      <c r="Z156" s="9">
        <v>5240</v>
      </c>
      <c r="AA156" s="9">
        <v>19130</v>
      </c>
      <c r="AB156" s="9">
        <v>22940</v>
      </c>
      <c r="AC156" s="9">
        <v>16570</v>
      </c>
      <c r="AD156" s="41"/>
      <c r="AE156" s="41"/>
      <c r="AF156" s="9">
        <v>163370</v>
      </c>
      <c r="AG156" s="9">
        <v>0</v>
      </c>
      <c r="AH156" s="9">
        <v>22010</v>
      </c>
      <c r="AI156" s="25"/>
      <c r="AJ156" s="103">
        <f t="shared" si="80"/>
        <v>249260</v>
      </c>
      <c r="AK156" s="40"/>
      <c r="AL156" s="103">
        <f t="shared" si="88"/>
        <v>0</v>
      </c>
      <c r="AM156" s="9">
        <v>0</v>
      </c>
      <c r="AN156" s="9">
        <v>0</v>
      </c>
      <c r="AO156" s="41"/>
      <c r="AP156" s="41"/>
      <c r="AQ156" s="41"/>
      <c r="AR156" s="41"/>
      <c r="AS156" s="41"/>
      <c r="AT156" s="41"/>
      <c r="AU156" s="9"/>
      <c r="AV156" s="41"/>
      <c r="AW156" s="103">
        <f t="shared" si="81"/>
        <v>0</v>
      </c>
      <c r="AX156" s="40"/>
      <c r="AY156" s="41"/>
      <c r="AZ156" s="9">
        <v>0</v>
      </c>
      <c r="BA156" s="41"/>
      <c r="BB156" s="41"/>
      <c r="BC156" s="41"/>
      <c r="BD156" s="41"/>
      <c r="BE156" s="103">
        <f t="shared" si="82"/>
        <v>0</v>
      </c>
      <c r="BF156" s="40"/>
      <c r="BG156" s="41"/>
      <c r="BH156" s="41"/>
      <c r="BI156" s="41"/>
      <c r="BJ156" s="41"/>
      <c r="BK156" s="41"/>
      <c r="BL156" s="41"/>
      <c r="BM156" s="41"/>
      <c r="BN156" s="41"/>
      <c r="BO156" s="41"/>
      <c r="BP156" s="9">
        <v>0</v>
      </c>
      <c r="BQ156" s="41"/>
      <c r="BR156" s="9">
        <v>0</v>
      </c>
      <c r="BS156" s="9">
        <v>0</v>
      </c>
      <c r="BT156" s="41"/>
      <c r="BU156" s="103">
        <f t="shared" si="83"/>
        <v>0</v>
      </c>
      <c r="BV156" s="40"/>
      <c r="BW156" s="41"/>
      <c r="BX156" s="41"/>
      <c r="BY156" s="41"/>
      <c r="BZ156" s="41"/>
      <c r="CA156" s="41"/>
      <c r="CB156" s="103">
        <f t="shared" si="84"/>
        <v>0</v>
      </c>
      <c r="CC156" s="40">
        <v>0</v>
      </c>
      <c r="CD156" s="41"/>
      <c r="CE156" s="41"/>
      <c r="CF156" s="41"/>
      <c r="CG156" s="103">
        <f t="shared" si="85"/>
        <v>0</v>
      </c>
      <c r="CH156" s="8">
        <v>18200</v>
      </c>
      <c r="CI156" s="9">
        <v>9120</v>
      </c>
      <c r="CJ156" s="41"/>
      <c r="CK156" s="41"/>
      <c r="CL156" s="9">
        <v>0</v>
      </c>
      <c r="CM156" s="41">
        <v>0</v>
      </c>
      <c r="CN156" s="41"/>
      <c r="CO156" s="103">
        <f t="shared" si="64"/>
        <v>27320</v>
      </c>
      <c r="CP156" s="8">
        <v>0</v>
      </c>
      <c r="CQ156" s="41"/>
      <c r="CR156" s="41"/>
      <c r="CS156" s="103">
        <f t="shared" si="86"/>
        <v>0</v>
      </c>
      <c r="CT156" s="43">
        <v>0</v>
      </c>
      <c r="CU156" s="103">
        <f t="shared" si="87"/>
        <v>0</v>
      </c>
      <c r="CV156" s="107">
        <f t="shared" si="76"/>
        <v>292590</v>
      </c>
    </row>
    <row r="157" spans="1:100" s="19" customFormat="1" ht="16.5" thickBot="1" x14ac:dyDescent="0.3">
      <c r="A157" s="320"/>
      <c r="B157" s="3" t="s">
        <v>112</v>
      </c>
      <c r="C157" s="44">
        <v>0</v>
      </c>
      <c r="D157" s="45">
        <v>0</v>
      </c>
      <c r="E157" s="45">
        <v>0</v>
      </c>
      <c r="F157" s="45">
        <v>13230</v>
      </c>
      <c r="G157" s="45"/>
      <c r="H157" s="104">
        <f t="shared" si="77"/>
        <v>13230</v>
      </c>
      <c r="I157" s="44">
        <v>4380</v>
      </c>
      <c r="J157" s="45">
        <v>6500</v>
      </c>
      <c r="K157" s="45"/>
      <c r="L157" s="45"/>
      <c r="M157" s="45">
        <v>30</v>
      </c>
      <c r="N157" s="45"/>
      <c r="O157" s="104">
        <f t="shared" si="65"/>
        <v>10910</v>
      </c>
      <c r="P157" s="12"/>
      <c r="Q157" s="45"/>
      <c r="R157" s="45"/>
      <c r="S157" s="45"/>
      <c r="T157" s="104">
        <f t="shared" si="78"/>
        <v>0</v>
      </c>
      <c r="U157" s="44"/>
      <c r="V157" s="13">
        <v>0</v>
      </c>
      <c r="W157" s="104">
        <f t="shared" si="79"/>
        <v>0</v>
      </c>
      <c r="X157" s="44"/>
      <c r="Y157" s="13">
        <v>0</v>
      </c>
      <c r="Z157" s="13">
        <v>3180</v>
      </c>
      <c r="AA157" s="13">
        <v>20260</v>
      </c>
      <c r="AB157" s="13">
        <v>13190</v>
      </c>
      <c r="AC157" s="13">
        <v>14840</v>
      </c>
      <c r="AD157" s="45"/>
      <c r="AE157" s="45"/>
      <c r="AF157" s="13">
        <v>88090</v>
      </c>
      <c r="AG157" s="13">
        <v>0</v>
      </c>
      <c r="AH157" s="13">
        <v>98480</v>
      </c>
      <c r="AI157" s="26"/>
      <c r="AJ157" s="104">
        <f t="shared" si="80"/>
        <v>238040</v>
      </c>
      <c r="AK157" s="44"/>
      <c r="AL157" s="104">
        <f t="shared" si="88"/>
        <v>0</v>
      </c>
      <c r="AM157" s="13">
        <v>0</v>
      </c>
      <c r="AN157" s="13">
        <v>0</v>
      </c>
      <c r="AO157" s="45"/>
      <c r="AP157" s="45"/>
      <c r="AQ157" s="45"/>
      <c r="AR157" s="45"/>
      <c r="AS157" s="45"/>
      <c r="AT157" s="45"/>
      <c r="AU157" s="9"/>
      <c r="AV157" s="45"/>
      <c r="AW157" s="104">
        <f t="shared" si="81"/>
        <v>0</v>
      </c>
      <c r="AX157" s="44"/>
      <c r="AY157" s="45"/>
      <c r="AZ157" s="13">
        <v>0</v>
      </c>
      <c r="BA157" s="45"/>
      <c r="BB157" s="45"/>
      <c r="BC157" s="45"/>
      <c r="BD157" s="45"/>
      <c r="BE157" s="104">
        <f t="shared" si="82"/>
        <v>0</v>
      </c>
      <c r="BF157" s="44"/>
      <c r="BG157" s="45"/>
      <c r="BH157" s="45"/>
      <c r="BI157" s="45"/>
      <c r="BJ157" s="45"/>
      <c r="BK157" s="45"/>
      <c r="BL157" s="45"/>
      <c r="BM157" s="45"/>
      <c r="BN157" s="45"/>
      <c r="BO157" s="45"/>
      <c r="BP157" s="13">
        <v>0</v>
      </c>
      <c r="BQ157" s="45"/>
      <c r="BR157" s="13">
        <v>0</v>
      </c>
      <c r="BS157" s="13">
        <v>0</v>
      </c>
      <c r="BT157" s="45"/>
      <c r="BU157" s="104">
        <f t="shared" si="83"/>
        <v>0</v>
      </c>
      <c r="BV157" s="44"/>
      <c r="BW157" s="45"/>
      <c r="BX157" s="45"/>
      <c r="BY157" s="45"/>
      <c r="BZ157" s="45"/>
      <c r="CA157" s="45"/>
      <c r="CB157" s="104">
        <f t="shared" si="84"/>
        <v>0</v>
      </c>
      <c r="CC157" s="44">
        <v>0</v>
      </c>
      <c r="CD157" s="45"/>
      <c r="CE157" s="45"/>
      <c r="CF157" s="45"/>
      <c r="CG157" s="104">
        <f t="shared" si="85"/>
        <v>0</v>
      </c>
      <c r="CH157" s="12">
        <v>25330</v>
      </c>
      <c r="CI157" s="13">
        <v>2810</v>
      </c>
      <c r="CJ157" s="45"/>
      <c r="CK157" s="45"/>
      <c r="CL157" s="13">
        <v>4090</v>
      </c>
      <c r="CM157" s="45">
        <v>0</v>
      </c>
      <c r="CN157" s="45"/>
      <c r="CO157" s="104">
        <f t="shared" si="64"/>
        <v>32230</v>
      </c>
      <c r="CP157" s="12">
        <v>0</v>
      </c>
      <c r="CQ157" s="45"/>
      <c r="CR157" s="45"/>
      <c r="CS157" s="104">
        <f t="shared" si="86"/>
        <v>0</v>
      </c>
      <c r="CT157" s="47">
        <v>0</v>
      </c>
      <c r="CU157" s="104">
        <f t="shared" si="87"/>
        <v>0</v>
      </c>
      <c r="CV157" s="108">
        <f t="shared" si="76"/>
        <v>294410</v>
      </c>
    </row>
    <row r="158" spans="1:100" s="19" customFormat="1" ht="15.75" customHeight="1" x14ac:dyDescent="0.25">
      <c r="A158" s="318" t="s">
        <v>125</v>
      </c>
      <c r="B158" s="1" t="s">
        <v>101</v>
      </c>
      <c r="C158" s="325">
        <v>0</v>
      </c>
      <c r="D158" s="326"/>
      <c r="E158" s="38">
        <v>0</v>
      </c>
      <c r="F158" s="38">
        <v>0</v>
      </c>
      <c r="G158" s="38"/>
      <c r="H158" s="105">
        <f>SUM(C158:G158)</f>
        <v>0</v>
      </c>
      <c r="I158" s="37">
        <v>0</v>
      </c>
      <c r="J158" s="38">
        <v>0</v>
      </c>
      <c r="K158" s="38"/>
      <c r="L158" s="38"/>
      <c r="M158" s="38">
        <v>0</v>
      </c>
      <c r="N158" s="38"/>
      <c r="O158" s="105">
        <f>SUM(I158:N158)</f>
        <v>0</v>
      </c>
      <c r="P158" s="5"/>
      <c r="Q158" s="38"/>
      <c r="R158" s="38"/>
      <c r="S158" s="38"/>
      <c r="T158" s="105">
        <f>SUM(P158:S158)</f>
        <v>0</v>
      </c>
      <c r="U158" s="37"/>
      <c r="V158" s="6">
        <v>0</v>
      </c>
      <c r="W158" s="105">
        <f>SUM(U158:V158)</f>
        <v>0</v>
      </c>
      <c r="X158" s="37"/>
      <c r="Y158" s="6">
        <v>0</v>
      </c>
      <c r="Z158" s="6">
        <v>5960</v>
      </c>
      <c r="AA158" s="6">
        <v>4360</v>
      </c>
      <c r="AB158" s="6">
        <v>15460</v>
      </c>
      <c r="AC158" s="6">
        <v>19060</v>
      </c>
      <c r="AD158" s="38"/>
      <c r="AE158" s="38"/>
      <c r="AF158" s="6">
        <v>79630</v>
      </c>
      <c r="AG158" s="6">
        <v>0</v>
      </c>
      <c r="AH158" s="6">
        <v>128720</v>
      </c>
      <c r="AI158" s="24"/>
      <c r="AJ158" s="105">
        <f>SUM(X158:AI158)</f>
        <v>253190</v>
      </c>
      <c r="AK158" s="37"/>
      <c r="AL158" s="105">
        <f>+AK158</f>
        <v>0</v>
      </c>
      <c r="AM158" s="6">
        <v>0</v>
      </c>
      <c r="AN158" s="6">
        <v>0</v>
      </c>
      <c r="AO158" s="38"/>
      <c r="AP158" s="38"/>
      <c r="AQ158" s="38"/>
      <c r="AR158" s="38"/>
      <c r="AS158" s="38"/>
      <c r="AT158" s="38"/>
      <c r="AU158" s="9"/>
      <c r="AV158" s="38"/>
      <c r="AW158" s="105">
        <f>SUM(AM158:AV158)</f>
        <v>0</v>
      </c>
      <c r="AX158" s="37"/>
      <c r="AY158" s="38"/>
      <c r="AZ158" s="6">
        <v>0</v>
      </c>
      <c r="BA158" s="38"/>
      <c r="BB158" s="38"/>
      <c r="BC158" s="38"/>
      <c r="BD158" s="38"/>
      <c r="BE158" s="105">
        <f>SUM(AX158:BD158)</f>
        <v>0</v>
      </c>
      <c r="BF158" s="37"/>
      <c r="BG158" s="38"/>
      <c r="BH158" s="38"/>
      <c r="BI158" s="38"/>
      <c r="BJ158" s="38"/>
      <c r="BK158" s="38"/>
      <c r="BL158" s="38"/>
      <c r="BM158" s="38"/>
      <c r="BN158" s="38"/>
      <c r="BO158" s="38"/>
      <c r="BP158" s="6">
        <v>0</v>
      </c>
      <c r="BQ158" s="38"/>
      <c r="BR158" s="6">
        <v>0</v>
      </c>
      <c r="BS158" s="6">
        <v>0</v>
      </c>
      <c r="BT158" s="38"/>
      <c r="BU158" s="105">
        <f>SUM(BF158:BT158)</f>
        <v>0</v>
      </c>
      <c r="BV158" s="37"/>
      <c r="BW158" s="38"/>
      <c r="BX158" s="38"/>
      <c r="BY158" s="38"/>
      <c r="BZ158" s="38"/>
      <c r="CA158" s="38"/>
      <c r="CB158" s="105">
        <f>SUM(BV158:CA158)</f>
        <v>0</v>
      </c>
      <c r="CC158" s="37">
        <v>0</v>
      </c>
      <c r="CD158" s="38"/>
      <c r="CE158" s="38"/>
      <c r="CF158" s="38"/>
      <c r="CG158" s="105">
        <f>SUM(CC158:CF158)</f>
        <v>0</v>
      </c>
      <c r="CH158" s="5">
        <v>1430</v>
      </c>
      <c r="CI158" s="6">
        <v>0</v>
      </c>
      <c r="CJ158" s="38"/>
      <c r="CK158" s="38"/>
      <c r="CL158" s="6">
        <v>0</v>
      </c>
      <c r="CM158" s="35">
        <v>0</v>
      </c>
      <c r="CN158" s="38"/>
      <c r="CO158" s="105">
        <f t="shared" si="64"/>
        <v>1430</v>
      </c>
      <c r="CP158" s="5">
        <v>0</v>
      </c>
      <c r="CQ158" s="38"/>
      <c r="CR158" s="38"/>
      <c r="CS158" s="105">
        <f>SUM(CP158:CR158)</f>
        <v>0</v>
      </c>
      <c r="CT158" s="39">
        <v>0</v>
      </c>
      <c r="CU158" s="105">
        <f>+CT158</f>
        <v>0</v>
      </c>
      <c r="CV158" s="109">
        <f t="shared" si="76"/>
        <v>254620</v>
      </c>
    </row>
    <row r="159" spans="1:100" s="19" customFormat="1" ht="15.75" x14ac:dyDescent="0.25">
      <c r="A159" s="319"/>
      <c r="B159" s="2" t="s">
        <v>102</v>
      </c>
      <c r="C159" s="321">
        <v>510</v>
      </c>
      <c r="D159" s="322"/>
      <c r="E159" s="41">
        <v>0</v>
      </c>
      <c r="F159" s="41">
        <v>1470</v>
      </c>
      <c r="G159" s="41"/>
      <c r="H159" s="103">
        <f t="shared" si="77"/>
        <v>1980</v>
      </c>
      <c r="I159" s="40">
        <v>7600</v>
      </c>
      <c r="J159" s="41">
        <v>1390</v>
      </c>
      <c r="K159" s="41"/>
      <c r="L159" s="41"/>
      <c r="M159" s="41">
        <v>0</v>
      </c>
      <c r="N159" s="41"/>
      <c r="O159" s="103">
        <f t="shared" si="65"/>
        <v>8990</v>
      </c>
      <c r="P159" s="8"/>
      <c r="Q159" s="41"/>
      <c r="R159" s="41"/>
      <c r="S159" s="41"/>
      <c r="T159" s="103">
        <f t="shared" ref="T159:T169" si="89">SUM(P159:S159)</f>
        <v>0</v>
      </c>
      <c r="U159" s="40"/>
      <c r="V159" s="9">
        <v>0</v>
      </c>
      <c r="W159" s="103">
        <f t="shared" ref="W159:W169" si="90">SUM(U159:V159)</f>
        <v>0</v>
      </c>
      <c r="X159" s="40"/>
      <c r="Y159" s="9">
        <v>0</v>
      </c>
      <c r="Z159" s="9">
        <v>9820</v>
      </c>
      <c r="AA159" s="9">
        <v>39790</v>
      </c>
      <c r="AB159" s="9">
        <v>54280</v>
      </c>
      <c r="AC159" s="9">
        <v>15130</v>
      </c>
      <c r="AD159" s="41"/>
      <c r="AE159" s="41"/>
      <c r="AF159" s="9">
        <v>27130</v>
      </c>
      <c r="AG159" s="9">
        <v>1440</v>
      </c>
      <c r="AH159" s="9">
        <v>65130</v>
      </c>
      <c r="AI159" s="25"/>
      <c r="AJ159" s="103">
        <f t="shared" ref="AJ159:AJ169" si="91">SUM(X159:AI159)</f>
        <v>212720</v>
      </c>
      <c r="AK159" s="40"/>
      <c r="AL159" s="103">
        <f t="shared" si="88"/>
        <v>0</v>
      </c>
      <c r="AM159" s="9">
        <v>0</v>
      </c>
      <c r="AN159" s="9">
        <v>0</v>
      </c>
      <c r="AO159" s="41"/>
      <c r="AP159" s="41"/>
      <c r="AQ159" s="41"/>
      <c r="AR159" s="41"/>
      <c r="AS159" s="41"/>
      <c r="AT159" s="41"/>
      <c r="AU159" s="9"/>
      <c r="AV159" s="41"/>
      <c r="AW159" s="103">
        <f t="shared" ref="AW159:AW169" si="92">SUM(AM159:AV159)</f>
        <v>0</v>
      </c>
      <c r="AX159" s="40"/>
      <c r="AY159" s="41"/>
      <c r="AZ159" s="9">
        <v>0</v>
      </c>
      <c r="BA159" s="41"/>
      <c r="BB159" s="41"/>
      <c r="BC159" s="41"/>
      <c r="BD159" s="41"/>
      <c r="BE159" s="103">
        <f t="shared" ref="BE159:BE169" si="93">SUM(AX159:BD159)</f>
        <v>0</v>
      </c>
      <c r="BF159" s="40"/>
      <c r="BG159" s="41"/>
      <c r="BH159" s="41"/>
      <c r="BI159" s="41"/>
      <c r="BJ159" s="41"/>
      <c r="BK159" s="41"/>
      <c r="BL159" s="41"/>
      <c r="BM159" s="41"/>
      <c r="BN159" s="41"/>
      <c r="BO159" s="41"/>
      <c r="BP159" s="9">
        <v>0</v>
      </c>
      <c r="BQ159" s="41"/>
      <c r="BR159" s="9">
        <v>0</v>
      </c>
      <c r="BS159" s="9">
        <v>0</v>
      </c>
      <c r="BT159" s="41"/>
      <c r="BU159" s="103">
        <f t="shared" ref="BU159:BU169" si="94">SUM(BF159:BT159)</f>
        <v>0</v>
      </c>
      <c r="BV159" s="40"/>
      <c r="BW159" s="41"/>
      <c r="BX159" s="41"/>
      <c r="BY159" s="41"/>
      <c r="BZ159" s="41"/>
      <c r="CA159" s="41"/>
      <c r="CB159" s="103">
        <f t="shared" ref="CB159:CB169" si="95">SUM(BV159:CA159)</f>
        <v>0</v>
      </c>
      <c r="CC159" s="40">
        <v>0</v>
      </c>
      <c r="CD159" s="41"/>
      <c r="CE159" s="41"/>
      <c r="CF159" s="41"/>
      <c r="CG159" s="103">
        <f t="shared" ref="CG159:CG169" si="96">SUM(CC159:CF159)</f>
        <v>0</v>
      </c>
      <c r="CH159" s="8">
        <v>9520</v>
      </c>
      <c r="CI159" s="9">
        <v>6520</v>
      </c>
      <c r="CJ159" s="41"/>
      <c r="CK159" s="41"/>
      <c r="CL159" s="9">
        <v>0</v>
      </c>
      <c r="CM159" s="41">
        <v>0</v>
      </c>
      <c r="CN159" s="41"/>
      <c r="CO159" s="103">
        <f t="shared" si="64"/>
        <v>16040</v>
      </c>
      <c r="CP159" s="8">
        <v>0</v>
      </c>
      <c r="CQ159" s="41"/>
      <c r="CR159" s="41"/>
      <c r="CS159" s="103">
        <f t="shared" ref="CS159:CS169" si="97">SUM(CP159:CR159)</f>
        <v>0</v>
      </c>
      <c r="CT159" s="43">
        <v>0</v>
      </c>
      <c r="CU159" s="103">
        <f t="shared" ref="CU159:CU169" si="98">+CT159</f>
        <v>0</v>
      </c>
      <c r="CV159" s="107">
        <f t="shared" si="76"/>
        <v>239730</v>
      </c>
    </row>
    <row r="160" spans="1:100" s="19" customFormat="1" ht="15.75" x14ac:dyDescent="0.25">
      <c r="A160" s="319"/>
      <c r="B160" s="2" t="s">
        <v>103</v>
      </c>
      <c r="C160" s="321">
        <v>0</v>
      </c>
      <c r="D160" s="322"/>
      <c r="E160" s="41">
        <v>0</v>
      </c>
      <c r="F160" s="41">
        <v>11180</v>
      </c>
      <c r="G160" s="41"/>
      <c r="H160" s="103">
        <f t="shared" si="77"/>
        <v>11180</v>
      </c>
      <c r="I160" s="40">
        <v>13310</v>
      </c>
      <c r="J160" s="41">
        <v>1260</v>
      </c>
      <c r="K160" s="41"/>
      <c r="L160" s="41"/>
      <c r="M160" s="41">
        <v>0</v>
      </c>
      <c r="N160" s="41"/>
      <c r="O160" s="103">
        <f t="shared" si="65"/>
        <v>14570</v>
      </c>
      <c r="P160" s="8"/>
      <c r="Q160" s="41"/>
      <c r="R160" s="41"/>
      <c r="S160" s="41"/>
      <c r="T160" s="103">
        <f t="shared" si="89"/>
        <v>0</v>
      </c>
      <c r="U160" s="40"/>
      <c r="V160" s="9">
        <v>0</v>
      </c>
      <c r="W160" s="103">
        <f t="shared" si="90"/>
        <v>0</v>
      </c>
      <c r="X160" s="40"/>
      <c r="Y160" s="9">
        <v>0</v>
      </c>
      <c r="Z160" s="9">
        <v>3410</v>
      </c>
      <c r="AA160" s="9">
        <v>19330</v>
      </c>
      <c r="AB160" s="9">
        <v>143040</v>
      </c>
      <c r="AC160" s="9">
        <v>24230</v>
      </c>
      <c r="AD160" s="41"/>
      <c r="AE160" s="41"/>
      <c r="AF160" s="9">
        <v>15050</v>
      </c>
      <c r="AG160" s="9">
        <v>1340</v>
      </c>
      <c r="AH160" s="9">
        <v>45180</v>
      </c>
      <c r="AI160" s="25"/>
      <c r="AJ160" s="103">
        <f t="shared" si="91"/>
        <v>251580</v>
      </c>
      <c r="AK160" s="40"/>
      <c r="AL160" s="103">
        <f t="shared" si="88"/>
        <v>0</v>
      </c>
      <c r="AM160" s="9">
        <v>0</v>
      </c>
      <c r="AN160" s="9">
        <v>0</v>
      </c>
      <c r="AO160" s="41"/>
      <c r="AP160" s="41"/>
      <c r="AQ160" s="41"/>
      <c r="AR160" s="41"/>
      <c r="AS160" s="41"/>
      <c r="AT160" s="41"/>
      <c r="AU160" s="9"/>
      <c r="AV160" s="41"/>
      <c r="AW160" s="103">
        <f t="shared" si="92"/>
        <v>0</v>
      </c>
      <c r="AX160" s="40"/>
      <c r="AY160" s="41"/>
      <c r="AZ160" s="9">
        <v>0</v>
      </c>
      <c r="BA160" s="41"/>
      <c r="BB160" s="41"/>
      <c r="BC160" s="41"/>
      <c r="BD160" s="41"/>
      <c r="BE160" s="103">
        <f t="shared" si="93"/>
        <v>0</v>
      </c>
      <c r="BF160" s="40"/>
      <c r="BG160" s="41"/>
      <c r="BH160" s="41"/>
      <c r="BI160" s="41"/>
      <c r="BJ160" s="41"/>
      <c r="BK160" s="41"/>
      <c r="BL160" s="41"/>
      <c r="BM160" s="41"/>
      <c r="BN160" s="41"/>
      <c r="BO160" s="41"/>
      <c r="BP160" s="9">
        <v>0</v>
      </c>
      <c r="BQ160" s="41"/>
      <c r="BR160" s="9">
        <v>0</v>
      </c>
      <c r="BS160" s="9">
        <v>0</v>
      </c>
      <c r="BT160" s="41"/>
      <c r="BU160" s="103">
        <f t="shared" si="94"/>
        <v>0</v>
      </c>
      <c r="BV160" s="40"/>
      <c r="BW160" s="41"/>
      <c r="BX160" s="41"/>
      <c r="BY160" s="41"/>
      <c r="BZ160" s="41"/>
      <c r="CA160" s="41"/>
      <c r="CB160" s="103">
        <f t="shared" si="95"/>
        <v>0</v>
      </c>
      <c r="CC160" s="40">
        <v>0</v>
      </c>
      <c r="CD160" s="41"/>
      <c r="CE160" s="41"/>
      <c r="CF160" s="41"/>
      <c r="CG160" s="103">
        <f t="shared" si="96"/>
        <v>0</v>
      </c>
      <c r="CH160" s="8">
        <v>1350</v>
      </c>
      <c r="CI160" s="9">
        <v>9970</v>
      </c>
      <c r="CJ160" s="41"/>
      <c r="CK160" s="41"/>
      <c r="CL160" s="9">
        <v>0</v>
      </c>
      <c r="CM160" s="41">
        <v>0</v>
      </c>
      <c r="CN160" s="41"/>
      <c r="CO160" s="103">
        <f t="shared" si="64"/>
        <v>11320</v>
      </c>
      <c r="CP160" s="8">
        <v>0</v>
      </c>
      <c r="CQ160" s="41"/>
      <c r="CR160" s="41"/>
      <c r="CS160" s="103">
        <f t="shared" si="97"/>
        <v>0</v>
      </c>
      <c r="CT160" s="43">
        <v>0</v>
      </c>
      <c r="CU160" s="103">
        <f t="shared" si="98"/>
        <v>0</v>
      </c>
      <c r="CV160" s="107">
        <f t="shared" si="76"/>
        <v>288650</v>
      </c>
    </row>
    <row r="161" spans="1:100" s="19" customFormat="1" ht="15.75" x14ac:dyDescent="0.25">
      <c r="A161" s="319"/>
      <c r="B161" s="2" t="s">
        <v>104</v>
      </c>
      <c r="C161" s="321">
        <v>0</v>
      </c>
      <c r="D161" s="322"/>
      <c r="E161" s="41">
        <v>0</v>
      </c>
      <c r="F161" s="41">
        <v>4390</v>
      </c>
      <c r="G161" s="41"/>
      <c r="H161" s="103">
        <f t="shared" si="77"/>
        <v>4390</v>
      </c>
      <c r="I161" s="40">
        <v>11730</v>
      </c>
      <c r="J161" s="41">
        <v>0</v>
      </c>
      <c r="K161" s="41"/>
      <c r="L161" s="41"/>
      <c r="M161" s="41">
        <v>0</v>
      </c>
      <c r="N161" s="41"/>
      <c r="O161" s="103">
        <f t="shared" si="65"/>
        <v>11730</v>
      </c>
      <c r="P161" s="8"/>
      <c r="Q161" s="41"/>
      <c r="R161" s="41"/>
      <c r="S161" s="41"/>
      <c r="T161" s="103">
        <f t="shared" si="89"/>
        <v>0</v>
      </c>
      <c r="U161" s="40"/>
      <c r="V161" s="9">
        <v>0</v>
      </c>
      <c r="W161" s="103">
        <f t="shared" si="90"/>
        <v>0</v>
      </c>
      <c r="X161" s="40"/>
      <c r="Y161" s="9">
        <v>0</v>
      </c>
      <c r="Z161" s="9">
        <v>2810</v>
      </c>
      <c r="AA161" s="9">
        <v>14210</v>
      </c>
      <c r="AB161" s="9">
        <v>107870</v>
      </c>
      <c r="AC161" s="9">
        <v>15570</v>
      </c>
      <c r="AD161" s="41"/>
      <c r="AE161" s="41"/>
      <c r="AF161" s="9">
        <v>143000</v>
      </c>
      <c r="AG161" s="9">
        <v>0</v>
      </c>
      <c r="AH161" s="9">
        <v>3420</v>
      </c>
      <c r="AI161" s="25"/>
      <c r="AJ161" s="103">
        <f t="shared" si="91"/>
        <v>286880</v>
      </c>
      <c r="AK161" s="40"/>
      <c r="AL161" s="103">
        <f t="shared" si="88"/>
        <v>0</v>
      </c>
      <c r="AM161" s="9">
        <v>0</v>
      </c>
      <c r="AN161" s="9">
        <v>0</v>
      </c>
      <c r="AO161" s="41"/>
      <c r="AP161" s="41"/>
      <c r="AQ161" s="41"/>
      <c r="AR161" s="41"/>
      <c r="AS161" s="41"/>
      <c r="AT161" s="41"/>
      <c r="AU161" s="9"/>
      <c r="AV161" s="41"/>
      <c r="AW161" s="103">
        <f t="shared" si="92"/>
        <v>0</v>
      </c>
      <c r="AX161" s="40"/>
      <c r="AY161" s="41"/>
      <c r="AZ161" s="9">
        <v>0</v>
      </c>
      <c r="BA161" s="41"/>
      <c r="BB161" s="41"/>
      <c r="BC161" s="41"/>
      <c r="BD161" s="41"/>
      <c r="BE161" s="103">
        <f t="shared" si="93"/>
        <v>0</v>
      </c>
      <c r="BF161" s="40"/>
      <c r="BG161" s="41"/>
      <c r="BH161" s="41"/>
      <c r="BI161" s="41"/>
      <c r="BJ161" s="41"/>
      <c r="BK161" s="41"/>
      <c r="BL161" s="41"/>
      <c r="BM161" s="41"/>
      <c r="BN161" s="41"/>
      <c r="BO161" s="41"/>
      <c r="BP161" s="9">
        <v>0</v>
      </c>
      <c r="BQ161" s="41"/>
      <c r="BR161" s="9">
        <v>0</v>
      </c>
      <c r="BS161" s="9">
        <v>0</v>
      </c>
      <c r="BT161" s="41"/>
      <c r="BU161" s="103">
        <f t="shared" si="94"/>
        <v>0</v>
      </c>
      <c r="BV161" s="40"/>
      <c r="BW161" s="41"/>
      <c r="BX161" s="41"/>
      <c r="BY161" s="41"/>
      <c r="BZ161" s="41"/>
      <c r="CA161" s="41"/>
      <c r="CB161" s="103">
        <f t="shared" si="95"/>
        <v>0</v>
      </c>
      <c r="CC161" s="40">
        <v>0</v>
      </c>
      <c r="CD161" s="41"/>
      <c r="CE161" s="41"/>
      <c r="CF161" s="41"/>
      <c r="CG161" s="103">
        <f t="shared" si="96"/>
        <v>0</v>
      </c>
      <c r="CH161" s="8">
        <v>7950</v>
      </c>
      <c r="CI161" s="9">
        <v>7900</v>
      </c>
      <c r="CJ161" s="41"/>
      <c r="CK161" s="41"/>
      <c r="CL161" s="9">
        <v>0</v>
      </c>
      <c r="CM161" s="41">
        <v>0</v>
      </c>
      <c r="CN161" s="41"/>
      <c r="CO161" s="103">
        <f t="shared" si="64"/>
        <v>15850</v>
      </c>
      <c r="CP161" s="8">
        <v>0</v>
      </c>
      <c r="CQ161" s="41"/>
      <c r="CR161" s="41"/>
      <c r="CS161" s="103">
        <f t="shared" si="97"/>
        <v>0</v>
      </c>
      <c r="CT161" s="43">
        <v>0</v>
      </c>
      <c r="CU161" s="103">
        <f t="shared" si="98"/>
        <v>0</v>
      </c>
      <c r="CV161" s="107">
        <f t="shared" si="76"/>
        <v>318850</v>
      </c>
    </row>
    <row r="162" spans="1:100" s="19" customFormat="1" ht="15.75" x14ac:dyDescent="0.25">
      <c r="A162" s="319"/>
      <c r="B162" s="2" t="s">
        <v>105</v>
      </c>
      <c r="C162" s="321">
        <v>0</v>
      </c>
      <c r="D162" s="322"/>
      <c r="E162" s="41">
        <v>0</v>
      </c>
      <c r="F162" s="41">
        <v>11740</v>
      </c>
      <c r="G162" s="41"/>
      <c r="H162" s="103">
        <f t="shared" si="77"/>
        <v>11740</v>
      </c>
      <c r="I162" s="40">
        <v>14400</v>
      </c>
      <c r="J162" s="41">
        <v>2750</v>
      </c>
      <c r="K162" s="41"/>
      <c r="L162" s="41"/>
      <c r="M162" s="41">
        <v>0</v>
      </c>
      <c r="N162" s="41"/>
      <c r="O162" s="103">
        <f t="shared" si="65"/>
        <v>17150</v>
      </c>
      <c r="P162" s="8"/>
      <c r="Q162" s="41"/>
      <c r="R162" s="41"/>
      <c r="S162" s="41"/>
      <c r="T162" s="103">
        <f t="shared" si="89"/>
        <v>0</v>
      </c>
      <c r="U162" s="40"/>
      <c r="V162" s="9">
        <v>0</v>
      </c>
      <c r="W162" s="103">
        <f t="shared" si="90"/>
        <v>0</v>
      </c>
      <c r="X162" s="40"/>
      <c r="Y162" s="9">
        <v>0</v>
      </c>
      <c r="Z162" s="9">
        <v>1890</v>
      </c>
      <c r="AA162" s="9">
        <v>43820</v>
      </c>
      <c r="AB162" s="9">
        <v>138360</v>
      </c>
      <c r="AC162" s="9">
        <v>11020</v>
      </c>
      <c r="AD162" s="41"/>
      <c r="AE162" s="41"/>
      <c r="AF162" s="9">
        <v>73560</v>
      </c>
      <c r="AG162" s="9">
        <v>0</v>
      </c>
      <c r="AH162" s="9">
        <v>30610</v>
      </c>
      <c r="AI162" s="25"/>
      <c r="AJ162" s="103">
        <f t="shared" si="91"/>
        <v>299260</v>
      </c>
      <c r="AK162" s="40"/>
      <c r="AL162" s="103">
        <f t="shared" si="88"/>
        <v>0</v>
      </c>
      <c r="AM162" s="9">
        <v>0</v>
      </c>
      <c r="AN162" s="9">
        <v>0</v>
      </c>
      <c r="AO162" s="41"/>
      <c r="AP162" s="41"/>
      <c r="AQ162" s="41"/>
      <c r="AR162" s="41"/>
      <c r="AS162" s="41"/>
      <c r="AT162" s="41"/>
      <c r="AU162" s="9"/>
      <c r="AV162" s="41"/>
      <c r="AW162" s="103">
        <f t="shared" si="92"/>
        <v>0</v>
      </c>
      <c r="AX162" s="40"/>
      <c r="AY162" s="41"/>
      <c r="AZ162" s="9">
        <v>0</v>
      </c>
      <c r="BA162" s="41"/>
      <c r="BB162" s="41"/>
      <c r="BC162" s="41"/>
      <c r="BD162" s="41"/>
      <c r="BE162" s="103">
        <f t="shared" si="93"/>
        <v>0</v>
      </c>
      <c r="BF162" s="40"/>
      <c r="BG162" s="41"/>
      <c r="BH162" s="41"/>
      <c r="BI162" s="41"/>
      <c r="BJ162" s="41"/>
      <c r="BK162" s="41"/>
      <c r="BL162" s="41"/>
      <c r="BM162" s="41"/>
      <c r="BN162" s="41"/>
      <c r="BO162" s="41"/>
      <c r="BP162" s="9">
        <v>0</v>
      </c>
      <c r="BQ162" s="41"/>
      <c r="BR162" s="9">
        <v>0</v>
      </c>
      <c r="BS162" s="9">
        <v>0</v>
      </c>
      <c r="BT162" s="41"/>
      <c r="BU162" s="103">
        <f t="shared" si="94"/>
        <v>0</v>
      </c>
      <c r="BV162" s="40"/>
      <c r="BW162" s="41"/>
      <c r="BX162" s="41"/>
      <c r="BY162" s="41"/>
      <c r="BZ162" s="41"/>
      <c r="CA162" s="41"/>
      <c r="CB162" s="103">
        <f t="shared" si="95"/>
        <v>0</v>
      </c>
      <c r="CC162" s="40">
        <v>0</v>
      </c>
      <c r="CD162" s="41"/>
      <c r="CE162" s="41"/>
      <c r="CF162" s="41"/>
      <c r="CG162" s="103">
        <f t="shared" si="96"/>
        <v>0</v>
      </c>
      <c r="CH162" s="8">
        <v>21980</v>
      </c>
      <c r="CI162" s="9">
        <v>9840</v>
      </c>
      <c r="CJ162" s="41"/>
      <c r="CK162" s="41"/>
      <c r="CL162" s="9">
        <v>2370</v>
      </c>
      <c r="CM162" s="41">
        <v>0</v>
      </c>
      <c r="CN162" s="41"/>
      <c r="CO162" s="103">
        <f t="shared" si="64"/>
        <v>34190</v>
      </c>
      <c r="CP162" s="8">
        <v>0</v>
      </c>
      <c r="CQ162" s="41"/>
      <c r="CR162" s="41"/>
      <c r="CS162" s="103">
        <f t="shared" si="97"/>
        <v>0</v>
      </c>
      <c r="CT162" s="43">
        <v>0</v>
      </c>
      <c r="CU162" s="103">
        <f t="shared" si="98"/>
        <v>0</v>
      </c>
      <c r="CV162" s="107">
        <f t="shared" si="76"/>
        <v>362340</v>
      </c>
    </row>
    <row r="163" spans="1:100" s="19" customFormat="1" ht="15.75" x14ac:dyDescent="0.25">
      <c r="A163" s="319"/>
      <c r="B163" s="2" t="s">
        <v>106</v>
      </c>
      <c r="C163" s="321">
        <v>0</v>
      </c>
      <c r="D163" s="322"/>
      <c r="E163" s="41">
        <v>0</v>
      </c>
      <c r="F163" s="41">
        <v>1470</v>
      </c>
      <c r="G163" s="41"/>
      <c r="H163" s="103">
        <f t="shared" si="77"/>
        <v>1470</v>
      </c>
      <c r="I163" s="40">
        <v>2970</v>
      </c>
      <c r="J163" s="41">
        <v>5130</v>
      </c>
      <c r="K163" s="41"/>
      <c r="L163" s="41"/>
      <c r="M163" s="41">
        <v>0</v>
      </c>
      <c r="N163" s="41"/>
      <c r="O163" s="103">
        <f t="shared" si="65"/>
        <v>8100</v>
      </c>
      <c r="P163" s="8"/>
      <c r="Q163" s="41"/>
      <c r="R163" s="41"/>
      <c r="S163" s="41"/>
      <c r="T163" s="103">
        <f t="shared" si="89"/>
        <v>0</v>
      </c>
      <c r="U163" s="40"/>
      <c r="V163" s="9">
        <v>0</v>
      </c>
      <c r="W163" s="103">
        <f t="shared" si="90"/>
        <v>0</v>
      </c>
      <c r="X163" s="40"/>
      <c r="Y163" s="9">
        <v>0</v>
      </c>
      <c r="Z163" s="9">
        <v>700</v>
      </c>
      <c r="AA163" s="9">
        <v>26720</v>
      </c>
      <c r="AB163" s="9">
        <v>81160</v>
      </c>
      <c r="AC163" s="9">
        <v>16690</v>
      </c>
      <c r="AD163" s="41"/>
      <c r="AE163" s="41"/>
      <c r="AF163" s="9">
        <v>23210</v>
      </c>
      <c r="AG163" s="9">
        <v>1470</v>
      </c>
      <c r="AH163" s="9">
        <v>4590</v>
      </c>
      <c r="AI163" s="25"/>
      <c r="AJ163" s="103">
        <f t="shared" si="91"/>
        <v>154540</v>
      </c>
      <c r="AK163" s="40"/>
      <c r="AL163" s="103">
        <f t="shared" si="88"/>
        <v>0</v>
      </c>
      <c r="AM163" s="9">
        <v>0</v>
      </c>
      <c r="AN163" s="9">
        <v>0</v>
      </c>
      <c r="AO163" s="41"/>
      <c r="AP163" s="41"/>
      <c r="AQ163" s="41"/>
      <c r="AR163" s="41"/>
      <c r="AS163" s="41"/>
      <c r="AT163" s="41"/>
      <c r="AU163" s="9"/>
      <c r="AV163" s="41"/>
      <c r="AW163" s="103">
        <f t="shared" si="92"/>
        <v>0</v>
      </c>
      <c r="AX163" s="40"/>
      <c r="AY163" s="41"/>
      <c r="AZ163" s="9">
        <v>0</v>
      </c>
      <c r="BA163" s="41"/>
      <c r="BB163" s="41"/>
      <c r="BC163" s="41"/>
      <c r="BD163" s="41"/>
      <c r="BE163" s="103">
        <f t="shared" si="93"/>
        <v>0</v>
      </c>
      <c r="BF163" s="40"/>
      <c r="BG163" s="41"/>
      <c r="BH163" s="41"/>
      <c r="BI163" s="41"/>
      <c r="BJ163" s="41"/>
      <c r="BK163" s="41"/>
      <c r="BL163" s="41"/>
      <c r="BM163" s="41"/>
      <c r="BN163" s="41"/>
      <c r="BO163" s="41"/>
      <c r="BP163" s="9">
        <v>0</v>
      </c>
      <c r="BQ163" s="41"/>
      <c r="BR163" s="9">
        <v>0</v>
      </c>
      <c r="BS163" s="9">
        <v>0</v>
      </c>
      <c r="BT163" s="41"/>
      <c r="BU163" s="103">
        <f t="shared" si="94"/>
        <v>0</v>
      </c>
      <c r="BV163" s="40"/>
      <c r="BW163" s="41"/>
      <c r="BX163" s="41"/>
      <c r="BY163" s="41"/>
      <c r="BZ163" s="41"/>
      <c r="CA163" s="41"/>
      <c r="CB163" s="103">
        <f t="shared" si="95"/>
        <v>0</v>
      </c>
      <c r="CC163" s="40">
        <v>0</v>
      </c>
      <c r="CD163" s="41"/>
      <c r="CE163" s="41"/>
      <c r="CF163" s="41"/>
      <c r="CG163" s="103">
        <f t="shared" si="96"/>
        <v>0</v>
      </c>
      <c r="CH163" s="8">
        <v>21350</v>
      </c>
      <c r="CI163" s="9">
        <v>7370</v>
      </c>
      <c r="CJ163" s="41"/>
      <c r="CK163" s="41"/>
      <c r="CL163" s="9">
        <v>4850</v>
      </c>
      <c r="CM163" s="41">
        <v>0</v>
      </c>
      <c r="CN163" s="41"/>
      <c r="CO163" s="103">
        <f t="shared" si="64"/>
        <v>33570</v>
      </c>
      <c r="CP163" s="8">
        <v>0</v>
      </c>
      <c r="CQ163" s="41"/>
      <c r="CR163" s="41"/>
      <c r="CS163" s="103">
        <f t="shared" si="97"/>
        <v>0</v>
      </c>
      <c r="CT163" s="43">
        <v>0</v>
      </c>
      <c r="CU163" s="103">
        <f t="shared" si="98"/>
        <v>0</v>
      </c>
      <c r="CV163" s="107">
        <f t="shared" si="76"/>
        <v>197680</v>
      </c>
    </row>
    <row r="164" spans="1:100" s="19" customFormat="1" ht="15.75" x14ac:dyDescent="0.25">
      <c r="A164" s="319"/>
      <c r="B164" s="2" t="s">
        <v>107</v>
      </c>
      <c r="C164" s="321">
        <v>0</v>
      </c>
      <c r="D164" s="322"/>
      <c r="E164" s="41">
        <v>0</v>
      </c>
      <c r="F164" s="41">
        <v>0</v>
      </c>
      <c r="G164" s="41"/>
      <c r="H164" s="103">
        <f t="shared" si="77"/>
        <v>0</v>
      </c>
      <c r="I164" s="40">
        <v>4860</v>
      </c>
      <c r="J164" s="41">
        <v>4650</v>
      </c>
      <c r="K164" s="41"/>
      <c r="L164" s="41"/>
      <c r="M164" s="41">
        <v>0</v>
      </c>
      <c r="N164" s="41"/>
      <c r="O164" s="103">
        <f t="shared" si="65"/>
        <v>9510</v>
      </c>
      <c r="P164" s="8"/>
      <c r="Q164" s="41"/>
      <c r="R164" s="41"/>
      <c r="S164" s="41"/>
      <c r="T164" s="103">
        <f t="shared" si="89"/>
        <v>0</v>
      </c>
      <c r="U164" s="40"/>
      <c r="V164" s="9">
        <v>0</v>
      </c>
      <c r="W164" s="103">
        <f t="shared" si="90"/>
        <v>0</v>
      </c>
      <c r="X164" s="40"/>
      <c r="Y164" s="9">
        <v>0</v>
      </c>
      <c r="Z164" s="9">
        <v>5920</v>
      </c>
      <c r="AA164" s="9">
        <v>21310</v>
      </c>
      <c r="AB164" s="9">
        <v>16550</v>
      </c>
      <c r="AC164" s="9">
        <v>13200</v>
      </c>
      <c r="AD164" s="41"/>
      <c r="AE164" s="41"/>
      <c r="AF164" s="9">
        <v>112740</v>
      </c>
      <c r="AG164" s="9">
        <v>0</v>
      </c>
      <c r="AH164" s="9">
        <v>2010</v>
      </c>
      <c r="AI164" s="25"/>
      <c r="AJ164" s="103">
        <f t="shared" si="91"/>
        <v>171730</v>
      </c>
      <c r="AK164" s="40"/>
      <c r="AL164" s="103">
        <f t="shared" si="88"/>
        <v>0</v>
      </c>
      <c r="AM164" s="9">
        <v>0</v>
      </c>
      <c r="AN164" s="9">
        <v>0</v>
      </c>
      <c r="AO164" s="41"/>
      <c r="AP164" s="41"/>
      <c r="AQ164" s="41"/>
      <c r="AR164" s="41"/>
      <c r="AS164" s="41"/>
      <c r="AT164" s="41"/>
      <c r="AU164" s="9"/>
      <c r="AV164" s="41"/>
      <c r="AW164" s="103">
        <f t="shared" si="92"/>
        <v>0</v>
      </c>
      <c r="AX164" s="40"/>
      <c r="AY164" s="41"/>
      <c r="AZ164" s="9">
        <v>0</v>
      </c>
      <c r="BA164" s="41"/>
      <c r="BB164" s="41"/>
      <c r="BC164" s="41"/>
      <c r="BD164" s="41"/>
      <c r="BE164" s="103">
        <f t="shared" si="93"/>
        <v>0</v>
      </c>
      <c r="BF164" s="40"/>
      <c r="BG164" s="41"/>
      <c r="BH164" s="41"/>
      <c r="BI164" s="41"/>
      <c r="BJ164" s="41"/>
      <c r="BK164" s="41"/>
      <c r="BL164" s="41"/>
      <c r="BM164" s="41"/>
      <c r="BN164" s="41"/>
      <c r="BO164" s="41"/>
      <c r="BP164" s="9">
        <v>0</v>
      </c>
      <c r="BQ164" s="41"/>
      <c r="BR164" s="9">
        <v>0</v>
      </c>
      <c r="BS164" s="9">
        <v>0</v>
      </c>
      <c r="BT164" s="41"/>
      <c r="BU164" s="103">
        <f t="shared" si="94"/>
        <v>0</v>
      </c>
      <c r="BV164" s="40"/>
      <c r="BW164" s="41"/>
      <c r="BX164" s="41"/>
      <c r="BY164" s="41"/>
      <c r="BZ164" s="41"/>
      <c r="CA164" s="41"/>
      <c r="CB164" s="103">
        <f t="shared" si="95"/>
        <v>0</v>
      </c>
      <c r="CC164" s="40">
        <v>0</v>
      </c>
      <c r="CD164" s="41"/>
      <c r="CE164" s="41"/>
      <c r="CF164" s="41"/>
      <c r="CG164" s="103">
        <f t="shared" si="96"/>
        <v>0</v>
      </c>
      <c r="CH164" s="8">
        <v>32450</v>
      </c>
      <c r="CI164" s="9">
        <v>6730</v>
      </c>
      <c r="CJ164" s="41"/>
      <c r="CK164" s="41"/>
      <c r="CL164" s="9">
        <v>0</v>
      </c>
      <c r="CM164" s="41">
        <v>0</v>
      </c>
      <c r="CN164" s="41"/>
      <c r="CO164" s="103">
        <f t="shared" si="64"/>
        <v>39180</v>
      </c>
      <c r="CP164" s="8">
        <v>0</v>
      </c>
      <c r="CQ164" s="41"/>
      <c r="CR164" s="41"/>
      <c r="CS164" s="103">
        <f t="shared" si="97"/>
        <v>0</v>
      </c>
      <c r="CT164" s="43">
        <v>0</v>
      </c>
      <c r="CU164" s="103">
        <f t="shared" si="98"/>
        <v>0</v>
      </c>
      <c r="CV164" s="107">
        <f t="shared" si="76"/>
        <v>220420</v>
      </c>
    </row>
    <row r="165" spans="1:100" s="19" customFormat="1" ht="15.75" x14ac:dyDescent="0.25">
      <c r="A165" s="319"/>
      <c r="B165" s="2" t="s">
        <v>108</v>
      </c>
      <c r="C165" s="321">
        <v>270</v>
      </c>
      <c r="D165" s="322"/>
      <c r="E165" s="41">
        <v>0</v>
      </c>
      <c r="F165" s="41">
        <v>1880</v>
      </c>
      <c r="G165" s="41"/>
      <c r="H165" s="103">
        <f t="shared" si="77"/>
        <v>2150</v>
      </c>
      <c r="I165" s="40">
        <v>5760</v>
      </c>
      <c r="J165" s="41">
        <v>2290</v>
      </c>
      <c r="K165" s="41"/>
      <c r="L165" s="41"/>
      <c r="M165" s="41">
        <v>0</v>
      </c>
      <c r="N165" s="41"/>
      <c r="O165" s="103">
        <f t="shared" si="65"/>
        <v>8050</v>
      </c>
      <c r="P165" s="8"/>
      <c r="Q165" s="41"/>
      <c r="R165" s="41"/>
      <c r="S165" s="41"/>
      <c r="T165" s="103">
        <f t="shared" si="89"/>
        <v>0</v>
      </c>
      <c r="U165" s="40"/>
      <c r="V165" s="9">
        <v>0</v>
      </c>
      <c r="W165" s="103">
        <f t="shared" si="90"/>
        <v>0</v>
      </c>
      <c r="X165" s="40"/>
      <c r="Y165" s="9">
        <v>0</v>
      </c>
      <c r="Z165" s="9">
        <v>11370</v>
      </c>
      <c r="AA165" s="9">
        <v>38520</v>
      </c>
      <c r="AB165" s="9">
        <v>2330</v>
      </c>
      <c r="AC165" s="9">
        <v>12120</v>
      </c>
      <c r="AD165" s="41"/>
      <c r="AE165" s="41"/>
      <c r="AF165" s="9">
        <v>148890</v>
      </c>
      <c r="AG165" s="9">
        <v>0</v>
      </c>
      <c r="AH165" s="9">
        <v>0</v>
      </c>
      <c r="AI165" s="25"/>
      <c r="AJ165" s="103">
        <f t="shared" si="91"/>
        <v>213230</v>
      </c>
      <c r="AK165" s="40"/>
      <c r="AL165" s="103">
        <f t="shared" si="88"/>
        <v>0</v>
      </c>
      <c r="AM165" s="9">
        <v>0</v>
      </c>
      <c r="AN165" s="9">
        <v>0</v>
      </c>
      <c r="AO165" s="41"/>
      <c r="AP165" s="41"/>
      <c r="AQ165" s="41"/>
      <c r="AR165" s="41"/>
      <c r="AS165" s="41"/>
      <c r="AT165" s="41"/>
      <c r="AU165" s="9"/>
      <c r="AV165" s="41"/>
      <c r="AW165" s="103">
        <f t="shared" si="92"/>
        <v>0</v>
      </c>
      <c r="AX165" s="40"/>
      <c r="AY165" s="41"/>
      <c r="AZ165" s="9">
        <v>0</v>
      </c>
      <c r="BA165" s="41"/>
      <c r="BB165" s="41"/>
      <c r="BC165" s="41"/>
      <c r="BD165" s="41"/>
      <c r="BE165" s="103">
        <f t="shared" si="93"/>
        <v>0</v>
      </c>
      <c r="BF165" s="40"/>
      <c r="BG165" s="41"/>
      <c r="BH165" s="41"/>
      <c r="BI165" s="41"/>
      <c r="BJ165" s="41"/>
      <c r="BK165" s="41"/>
      <c r="BL165" s="41"/>
      <c r="BM165" s="41"/>
      <c r="BN165" s="41"/>
      <c r="BO165" s="41"/>
      <c r="BP165" s="9">
        <v>0</v>
      </c>
      <c r="BQ165" s="41"/>
      <c r="BR165" s="9">
        <v>0</v>
      </c>
      <c r="BS165" s="9">
        <v>0</v>
      </c>
      <c r="BT165" s="41"/>
      <c r="BU165" s="103">
        <f t="shared" si="94"/>
        <v>0</v>
      </c>
      <c r="BV165" s="40"/>
      <c r="BW165" s="41"/>
      <c r="BX165" s="41"/>
      <c r="BY165" s="41"/>
      <c r="BZ165" s="41"/>
      <c r="CA165" s="41"/>
      <c r="CB165" s="103">
        <f t="shared" si="95"/>
        <v>0</v>
      </c>
      <c r="CC165" s="40">
        <v>0</v>
      </c>
      <c r="CD165" s="41"/>
      <c r="CE165" s="41"/>
      <c r="CF165" s="41"/>
      <c r="CG165" s="103">
        <f t="shared" si="96"/>
        <v>0</v>
      </c>
      <c r="CH165" s="8">
        <v>5870</v>
      </c>
      <c r="CI165" s="9">
        <v>3120</v>
      </c>
      <c r="CJ165" s="41"/>
      <c r="CK165" s="41"/>
      <c r="CL165" s="9">
        <v>7630</v>
      </c>
      <c r="CM165" s="41">
        <v>0</v>
      </c>
      <c r="CN165" s="41"/>
      <c r="CO165" s="103">
        <f t="shared" si="64"/>
        <v>16620</v>
      </c>
      <c r="CP165" s="8">
        <v>0</v>
      </c>
      <c r="CQ165" s="41"/>
      <c r="CR165" s="41"/>
      <c r="CS165" s="103">
        <f t="shared" si="97"/>
        <v>0</v>
      </c>
      <c r="CT165" s="43">
        <v>0</v>
      </c>
      <c r="CU165" s="103">
        <f t="shared" si="98"/>
        <v>0</v>
      </c>
      <c r="CV165" s="107">
        <f t="shared" si="76"/>
        <v>240050</v>
      </c>
    </row>
    <row r="166" spans="1:100" s="19" customFormat="1" ht="15.75" x14ac:dyDescent="0.25">
      <c r="A166" s="319"/>
      <c r="B166" s="2" t="s">
        <v>109</v>
      </c>
      <c r="C166" s="321">
        <v>0</v>
      </c>
      <c r="D166" s="322"/>
      <c r="E166" s="41">
        <v>0</v>
      </c>
      <c r="F166" s="41">
        <v>24250</v>
      </c>
      <c r="G166" s="41"/>
      <c r="H166" s="103">
        <f t="shared" si="77"/>
        <v>24250</v>
      </c>
      <c r="I166" s="40">
        <v>5540</v>
      </c>
      <c r="J166" s="41">
        <v>4950</v>
      </c>
      <c r="K166" s="41"/>
      <c r="L166" s="41"/>
      <c r="M166" s="41">
        <v>0</v>
      </c>
      <c r="N166" s="41"/>
      <c r="O166" s="103">
        <f t="shared" si="65"/>
        <v>10490</v>
      </c>
      <c r="P166" s="8"/>
      <c r="Q166" s="41"/>
      <c r="R166" s="41"/>
      <c r="S166" s="41"/>
      <c r="T166" s="103">
        <f t="shared" si="89"/>
        <v>0</v>
      </c>
      <c r="U166" s="40"/>
      <c r="V166" s="9">
        <v>0</v>
      </c>
      <c r="W166" s="103">
        <f t="shared" si="90"/>
        <v>0</v>
      </c>
      <c r="X166" s="40"/>
      <c r="Y166" s="9">
        <v>0</v>
      </c>
      <c r="Z166" s="9">
        <v>16710</v>
      </c>
      <c r="AA166" s="9">
        <v>33760</v>
      </c>
      <c r="AB166" s="9">
        <v>2660</v>
      </c>
      <c r="AC166" s="9">
        <v>15270</v>
      </c>
      <c r="AD166" s="41"/>
      <c r="AE166" s="41"/>
      <c r="AF166" s="9">
        <v>53360</v>
      </c>
      <c r="AG166" s="9">
        <v>0</v>
      </c>
      <c r="AH166" s="9">
        <v>4210</v>
      </c>
      <c r="AI166" s="25"/>
      <c r="AJ166" s="103">
        <f t="shared" si="91"/>
        <v>125970</v>
      </c>
      <c r="AK166" s="40"/>
      <c r="AL166" s="103">
        <f t="shared" si="88"/>
        <v>0</v>
      </c>
      <c r="AM166" s="9">
        <v>0</v>
      </c>
      <c r="AN166" s="9">
        <v>0</v>
      </c>
      <c r="AO166" s="41"/>
      <c r="AP166" s="41"/>
      <c r="AQ166" s="41"/>
      <c r="AR166" s="41"/>
      <c r="AS166" s="41"/>
      <c r="AT166" s="41"/>
      <c r="AU166" s="9"/>
      <c r="AV166" s="41"/>
      <c r="AW166" s="103">
        <f t="shared" si="92"/>
        <v>0</v>
      </c>
      <c r="AX166" s="40"/>
      <c r="AY166" s="41"/>
      <c r="AZ166" s="9">
        <v>0</v>
      </c>
      <c r="BA166" s="41"/>
      <c r="BB166" s="41"/>
      <c r="BC166" s="41"/>
      <c r="BD166" s="41"/>
      <c r="BE166" s="103">
        <f t="shared" si="93"/>
        <v>0</v>
      </c>
      <c r="BF166" s="40"/>
      <c r="BG166" s="41"/>
      <c r="BH166" s="41"/>
      <c r="BI166" s="41"/>
      <c r="BJ166" s="41"/>
      <c r="BK166" s="41"/>
      <c r="BL166" s="41"/>
      <c r="BM166" s="41"/>
      <c r="BN166" s="41"/>
      <c r="BO166" s="41"/>
      <c r="BP166" s="9">
        <v>0</v>
      </c>
      <c r="BQ166" s="41"/>
      <c r="BR166" s="9">
        <v>0</v>
      </c>
      <c r="BS166" s="9">
        <v>0</v>
      </c>
      <c r="BT166" s="41"/>
      <c r="BU166" s="103">
        <f t="shared" si="94"/>
        <v>0</v>
      </c>
      <c r="BV166" s="40"/>
      <c r="BW166" s="41"/>
      <c r="BX166" s="41"/>
      <c r="BY166" s="41"/>
      <c r="BZ166" s="41"/>
      <c r="CA166" s="41"/>
      <c r="CB166" s="103">
        <f t="shared" si="95"/>
        <v>0</v>
      </c>
      <c r="CC166" s="40">
        <v>0</v>
      </c>
      <c r="CD166" s="41"/>
      <c r="CE166" s="41"/>
      <c r="CF166" s="41"/>
      <c r="CG166" s="103">
        <f t="shared" si="96"/>
        <v>0</v>
      </c>
      <c r="CH166" s="8">
        <v>17970</v>
      </c>
      <c r="CI166" s="9">
        <v>1730</v>
      </c>
      <c r="CJ166" s="41"/>
      <c r="CK166" s="41"/>
      <c r="CL166" s="9">
        <v>0</v>
      </c>
      <c r="CM166" s="41">
        <v>0</v>
      </c>
      <c r="CN166" s="41"/>
      <c r="CO166" s="103">
        <f t="shared" ref="CO166:CO197" si="99">SUM(CH166:CN166)</f>
        <v>19700</v>
      </c>
      <c r="CP166" s="8">
        <v>0</v>
      </c>
      <c r="CQ166" s="41"/>
      <c r="CR166" s="41"/>
      <c r="CS166" s="103">
        <f t="shared" si="97"/>
        <v>0</v>
      </c>
      <c r="CT166" s="43">
        <v>0</v>
      </c>
      <c r="CU166" s="103">
        <f t="shared" si="98"/>
        <v>0</v>
      </c>
      <c r="CV166" s="107">
        <f t="shared" si="76"/>
        <v>180410</v>
      </c>
    </row>
    <row r="167" spans="1:100" s="19" customFormat="1" ht="15.75" x14ac:dyDescent="0.25">
      <c r="A167" s="319"/>
      <c r="B167" s="2" t="s">
        <v>110</v>
      </c>
      <c r="C167" s="321">
        <v>0</v>
      </c>
      <c r="D167" s="322"/>
      <c r="E167" s="41">
        <v>0</v>
      </c>
      <c r="F167" s="41">
        <v>22580</v>
      </c>
      <c r="G167" s="41"/>
      <c r="H167" s="103">
        <f t="shared" si="77"/>
        <v>22580</v>
      </c>
      <c r="I167" s="40">
        <v>5150</v>
      </c>
      <c r="J167" s="41">
        <v>6680</v>
      </c>
      <c r="K167" s="41"/>
      <c r="L167" s="41"/>
      <c r="M167" s="41">
        <v>0</v>
      </c>
      <c r="N167" s="41"/>
      <c r="O167" s="103">
        <f t="shared" si="65"/>
        <v>11830</v>
      </c>
      <c r="P167" s="8"/>
      <c r="Q167" s="41"/>
      <c r="R167" s="41"/>
      <c r="S167" s="41"/>
      <c r="T167" s="103">
        <f t="shared" si="89"/>
        <v>0</v>
      </c>
      <c r="U167" s="40"/>
      <c r="V167" s="9">
        <v>0</v>
      </c>
      <c r="W167" s="103">
        <f t="shared" si="90"/>
        <v>0</v>
      </c>
      <c r="X167" s="40"/>
      <c r="Y167" s="9">
        <v>0</v>
      </c>
      <c r="Z167" s="9">
        <v>12350</v>
      </c>
      <c r="AA167" s="9">
        <v>20110</v>
      </c>
      <c r="AB167" s="9">
        <v>15500</v>
      </c>
      <c r="AC167" s="9">
        <v>8250</v>
      </c>
      <c r="AD167" s="41"/>
      <c r="AE167" s="41"/>
      <c r="AF167" s="9">
        <v>75230</v>
      </c>
      <c r="AG167" s="9">
        <v>0</v>
      </c>
      <c r="AH167" s="9">
        <v>24420</v>
      </c>
      <c r="AI167" s="25"/>
      <c r="AJ167" s="103">
        <f t="shared" si="91"/>
        <v>155860</v>
      </c>
      <c r="AK167" s="40"/>
      <c r="AL167" s="103">
        <f t="shared" si="88"/>
        <v>0</v>
      </c>
      <c r="AM167" s="9">
        <v>0</v>
      </c>
      <c r="AN167" s="9">
        <v>0</v>
      </c>
      <c r="AO167" s="41"/>
      <c r="AP167" s="41"/>
      <c r="AQ167" s="41"/>
      <c r="AR167" s="41"/>
      <c r="AS167" s="41"/>
      <c r="AT167" s="41"/>
      <c r="AU167" s="9"/>
      <c r="AV167" s="41"/>
      <c r="AW167" s="103">
        <f t="shared" si="92"/>
        <v>0</v>
      </c>
      <c r="AX167" s="40"/>
      <c r="AY167" s="41"/>
      <c r="AZ167" s="9">
        <v>0</v>
      </c>
      <c r="BA167" s="41"/>
      <c r="BB167" s="41"/>
      <c r="BC167" s="41"/>
      <c r="BD167" s="41"/>
      <c r="BE167" s="103">
        <f t="shared" si="93"/>
        <v>0</v>
      </c>
      <c r="BF167" s="40"/>
      <c r="BG167" s="41"/>
      <c r="BH167" s="41"/>
      <c r="BI167" s="41"/>
      <c r="BJ167" s="41"/>
      <c r="BK167" s="41"/>
      <c r="BL167" s="41"/>
      <c r="BM167" s="41"/>
      <c r="BN167" s="41"/>
      <c r="BO167" s="41"/>
      <c r="BP167" s="9">
        <v>0</v>
      </c>
      <c r="BQ167" s="41"/>
      <c r="BR167" s="9">
        <v>0</v>
      </c>
      <c r="BS167" s="9">
        <v>0</v>
      </c>
      <c r="BT167" s="41"/>
      <c r="BU167" s="103">
        <f t="shared" si="94"/>
        <v>0</v>
      </c>
      <c r="BV167" s="40"/>
      <c r="BW167" s="41"/>
      <c r="BX167" s="41"/>
      <c r="BY167" s="41"/>
      <c r="BZ167" s="41"/>
      <c r="CA167" s="41"/>
      <c r="CB167" s="103">
        <f t="shared" si="95"/>
        <v>0</v>
      </c>
      <c r="CC167" s="40">
        <v>0</v>
      </c>
      <c r="CD167" s="41"/>
      <c r="CE167" s="41"/>
      <c r="CF167" s="41"/>
      <c r="CG167" s="103">
        <f t="shared" si="96"/>
        <v>0</v>
      </c>
      <c r="CH167" s="8">
        <v>18980</v>
      </c>
      <c r="CI167" s="9">
        <v>1000</v>
      </c>
      <c r="CJ167" s="41"/>
      <c r="CK167" s="41"/>
      <c r="CL167" s="9">
        <v>15280</v>
      </c>
      <c r="CM167" s="41">
        <v>0</v>
      </c>
      <c r="CN167" s="41"/>
      <c r="CO167" s="103">
        <f t="shared" si="99"/>
        <v>35260</v>
      </c>
      <c r="CP167" s="8">
        <v>0</v>
      </c>
      <c r="CQ167" s="41"/>
      <c r="CR167" s="41"/>
      <c r="CS167" s="103">
        <f t="shared" si="97"/>
        <v>0</v>
      </c>
      <c r="CT167" s="43">
        <v>0</v>
      </c>
      <c r="CU167" s="103">
        <f t="shared" si="98"/>
        <v>0</v>
      </c>
      <c r="CV167" s="107">
        <f t="shared" si="76"/>
        <v>225530</v>
      </c>
    </row>
    <row r="168" spans="1:100" s="19" customFormat="1" ht="15.75" x14ac:dyDescent="0.25">
      <c r="A168" s="319"/>
      <c r="B168" s="2" t="s">
        <v>111</v>
      </c>
      <c r="C168" s="321">
        <v>0</v>
      </c>
      <c r="D168" s="322"/>
      <c r="E168" s="41">
        <v>0</v>
      </c>
      <c r="F168" s="41">
        <v>4530</v>
      </c>
      <c r="G168" s="41"/>
      <c r="H168" s="103">
        <f t="shared" si="77"/>
        <v>4530</v>
      </c>
      <c r="I168" s="40">
        <v>6380</v>
      </c>
      <c r="J168" s="41">
        <v>9390</v>
      </c>
      <c r="K168" s="41"/>
      <c r="L168" s="41"/>
      <c r="M168" s="41">
        <v>0</v>
      </c>
      <c r="N168" s="41"/>
      <c r="O168" s="103">
        <f t="shared" si="65"/>
        <v>15770</v>
      </c>
      <c r="P168" s="8"/>
      <c r="Q168" s="41"/>
      <c r="R168" s="41"/>
      <c r="S168" s="41"/>
      <c r="T168" s="103">
        <f t="shared" si="89"/>
        <v>0</v>
      </c>
      <c r="U168" s="40"/>
      <c r="V168" s="9">
        <v>0</v>
      </c>
      <c r="W168" s="103">
        <f t="shared" si="90"/>
        <v>0</v>
      </c>
      <c r="X168" s="40"/>
      <c r="Y168" s="9">
        <v>0</v>
      </c>
      <c r="Z168" s="9">
        <v>7330</v>
      </c>
      <c r="AA168" s="9">
        <v>32850</v>
      </c>
      <c r="AB168" s="9">
        <v>10990</v>
      </c>
      <c r="AC168" s="9">
        <v>13390</v>
      </c>
      <c r="AD168" s="41"/>
      <c r="AE168" s="41"/>
      <c r="AF168" s="9">
        <v>73280</v>
      </c>
      <c r="AG168" s="9">
        <v>0</v>
      </c>
      <c r="AH168" s="9">
        <v>36130</v>
      </c>
      <c r="AI168" s="25"/>
      <c r="AJ168" s="103">
        <f t="shared" si="91"/>
        <v>173970</v>
      </c>
      <c r="AK168" s="40"/>
      <c r="AL168" s="103">
        <f t="shared" si="88"/>
        <v>0</v>
      </c>
      <c r="AM168" s="9">
        <v>0</v>
      </c>
      <c r="AN168" s="9">
        <v>0</v>
      </c>
      <c r="AO168" s="41"/>
      <c r="AP168" s="41"/>
      <c r="AQ168" s="41"/>
      <c r="AR168" s="41"/>
      <c r="AS168" s="41"/>
      <c r="AT168" s="41"/>
      <c r="AU168" s="9"/>
      <c r="AV168" s="41"/>
      <c r="AW168" s="103">
        <f t="shared" si="92"/>
        <v>0</v>
      </c>
      <c r="AX168" s="40"/>
      <c r="AY168" s="41"/>
      <c r="AZ168" s="9">
        <v>0</v>
      </c>
      <c r="BA168" s="41"/>
      <c r="BB168" s="41"/>
      <c r="BC168" s="41"/>
      <c r="BD168" s="41"/>
      <c r="BE168" s="103">
        <f t="shared" si="93"/>
        <v>0</v>
      </c>
      <c r="BF168" s="40"/>
      <c r="BG168" s="41"/>
      <c r="BH168" s="41"/>
      <c r="BI168" s="41"/>
      <c r="BJ168" s="41"/>
      <c r="BK168" s="41"/>
      <c r="BL168" s="41"/>
      <c r="BM168" s="41"/>
      <c r="BN168" s="41"/>
      <c r="BO168" s="41"/>
      <c r="BP168" s="9">
        <v>0</v>
      </c>
      <c r="BQ168" s="41"/>
      <c r="BR168" s="9">
        <v>0</v>
      </c>
      <c r="BS168" s="9">
        <v>0</v>
      </c>
      <c r="BT168" s="41"/>
      <c r="BU168" s="103">
        <f t="shared" si="94"/>
        <v>0</v>
      </c>
      <c r="BV168" s="40"/>
      <c r="BW168" s="41"/>
      <c r="BX168" s="41"/>
      <c r="BY168" s="41"/>
      <c r="BZ168" s="41"/>
      <c r="CA168" s="41"/>
      <c r="CB168" s="103">
        <f t="shared" si="95"/>
        <v>0</v>
      </c>
      <c r="CC168" s="40">
        <v>0</v>
      </c>
      <c r="CD168" s="41"/>
      <c r="CE168" s="41"/>
      <c r="CF168" s="41"/>
      <c r="CG168" s="103">
        <f t="shared" si="96"/>
        <v>0</v>
      </c>
      <c r="CH168" s="8">
        <v>19460</v>
      </c>
      <c r="CI168" s="9">
        <v>1470</v>
      </c>
      <c r="CJ168" s="41"/>
      <c r="CK168" s="41"/>
      <c r="CL168" s="9">
        <v>18600</v>
      </c>
      <c r="CM168" s="41">
        <v>0</v>
      </c>
      <c r="CN168" s="41"/>
      <c r="CO168" s="103">
        <f t="shared" si="99"/>
        <v>39530</v>
      </c>
      <c r="CP168" s="8">
        <v>0</v>
      </c>
      <c r="CQ168" s="41"/>
      <c r="CR168" s="41"/>
      <c r="CS168" s="103">
        <f t="shared" si="97"/>
        <v>0</v>
      </c>
      <c r="CT168" s="43">
        <v>0</v>
      </c>
      <c r="CU168" s="103">
        <f t="shared" si="98"/>
        <v>0</v>
      </c>
      <c r="CV168" s="107">
        <f t="shared" si="76"/>
        <v>233800</v>
      </c>
    </row>
    <row r="169" spans="1:100" s="19" customFormat="1" ht="16.5" thickBot="1" x14ac:dyDescent="0.3">
      <c r="A169" s="320"/>
      <c r="B169" s="3" t="s">
        <v>112</v>
      </c>
      <c r="C169" s="323">
        <v>0</v>
      </c>
      <c r="D169" s="324"/>
      <c r="E169" s="45">
        <v>0</v>
      </c>
      <c r="F169" s="45">
        <v>8720</v>
      </c>
      <c r="G169" s="45"/>
      <c r="H169" s="104">
        <f t="shared" si="77"/>
        <v>8720</v>
      </c>
      <c r="I169" s="44">
        <v>9420</v>
      </c>
      <c r="J169" s="45">
        <v>1450</v>
      </c>
      <c r="K169" s="45"/>
      <c r="L169" s="45"/>
      <c r="M169" s="45">
        <v>0</v>
      </c>
      <c r="N169" s="45"/>
      <c r="O169" s="104">
        <f t="shared" si="65"/>
        <v>10870</v>
      </c>
      <c r="P169" s="12"/>
      <c r="Q169" s="45"/>
      <c r="R169" s="45"/>
      <c r="S169" s="45"/>
      <c r="T169" s="104">
        <f t="shared" si="89"/>
        <v>0</v>
      </c>
      <c r="U169" s="44"/>
      <c r="V169" s="13">
        <v>0</v>
      </c>
      <c r="W169" s="104">
        <f t="shared" si="90"/>
        <v>0</v>
      </c>
      <c r="X169" s="44"/>
      <c r="Y169" s="13">
        <v>0</v>
      </c>
      <c r="Z169" s="13">
        <v>5010</v>
      </c>
      <c r="AA169" s="13">
        <v>32990</v>
      </c>
      <c r="AB169" s="13">
        <v>41110</v>
      </c>
      <c r="AC169" s="13">
        <v>8130</v>
      </c>
      <c r="AD169" s="45"/>
      <c r="AE169" s="45"/>
      <c r="AF169" s="13">
        <v>23910</v>
      </c>
      <c r="AG169" s="13">
        <v>0</v>
      </c>
      <c r="AH169" s="13">
        <v>39110</v>
      </c>
      <c r="AI169" s="26"/>
      <c r="AJ169" s="104">
        <f t="shared" si="91"/>
        <v>150260</v>
      </c>
      <c r="AK169" s="44"/>
      <c r="AL169" s="104">
        <f t="shared" si="88"/>
        <v>0</v>
      </c>
      <c r="AM169" s="13">
        <v>0</v>
      </c>
      <c r="AN169" s="13">
        <v>0</v>
      </c>
      <c r="AO169" s="45"/>
      <c r="AP169" s="45"/>
      <c r="AQ169" s="45"/>
      <c r="AR169" s="45"/>
      <c r="AS169" s="45"/>
      <c r="AT169" s="45"/>
      <c r="AU169" s="9"/>
      <c r="AV169" s="45"/>
      <c r="AW169" s="104">
        <f t="shared" si="92"/>
        <v>0</v>
      </c>
      <c r="AX169" s="44"/>
      <c r="AY169" s="45"/>
      <c r="AZ169" s="13">
        <v>0</v>
      </c>
      <c r="BA169" s="45"/>
      <c r="BB169" s="45"/>
      <c r="BC169" s="45"/>
      <c r="BD169" s="45"/>
      <c r="BE169" s="104">
        <f t="shared" si="93"/>
        <v>0</v>
      </c>
      <c r="BF169" s="44"/>
      <c r="BG169" s="45"/>
      <c r="BH169" s="45"/>
      <c r="BI169" s="45"/>
      <c r="BJ169" s="45"/>
      <c r="BK169" s="45"/>
      <c r="BL169" s="45"/>
      <c r="BM169" s="45"/>
      <c r="BN169" s="45"/>
      <c r="BO169" s="45"/>
      <c r="BP169" s="13">
        <v>0</v>
      </c>
      <c r="BQ169" s="45"/>
      <c r="BR169" s="13">
        <v>0</v>
      </c>
      <c r="BS169" s="13">
        <v>0</v>
      </c>
      <c r="BT169" s="45"/>
      <c r="BU169" s="104">
        <f t="shared" si="94"/>
        <v>0</v>
      </c>
      <c r="BV169" s="44"/>
      <c r="BW169" s="45"/>
      <c r="BX169" s="45"/>
      <c r="BY169" s="45"/>
      <c r="BZ169" s="45"/>
      <c r="CA169" s="45"/>
      <c r="CB169" s="104">
        <f t="shared" si="95"/>
        <v>0</v>
      </c>
      <c r="CC169" s="44">
        <v>0</v>
      </c>
      <c r="CD169" s="45"/>
      <c r="CE169" s="45"/>
      <c r="CF169" s="45"/>
      <c r="CG169" s="104">
        <f t="shared" si="96"/>
        <v>0</v>
      </c>
      <c r="CH169" s="12">
        <v>16810</v>
      </c>
      <c r="CI169" s="13">
        <v>0</v>
      </c>
      <c r="CJ169" s="45"/>
      <c r="CK169" s="45"/>
      <c r="CL169" s="13">
        <v>0</v>
      </c>
      <c r="CM169" s="45">
        <v>0</v>
      </c>
      <c r="CN169" s="45"/>
      <c r="CO169" s="104">
        <f t="shared" si="99"/>
        <v>16810</v>
      </c>
      <c r="CP169" s="12">
        <v>0</v>
      </c>
      <c r="CQ169" s="45"/>
      <c r="CR169" s="45"/>
      <c r="CS169" s="104">
        <f t="shared" si="97"/>
        <v>0</v>
      </c>
      <c r="CT169" s="47">
        <v>0</v>
      </c>
      <c r="CU169" s="104">
        <f t="shared" si="98"/>
        <v>0</v>
      </c>
      <c r="CV169" s="108">
        <f t="shared" si="76"/>
        <v>186660</v>
      </c>
    </row>
    <row r="170" spans="1:100" s="19" customFormat="1" ht="15.75" customHeight="1" x14ac:dyDescent="0.25">
      <c r="A170" s="318" t="s">
        <v>130</v>
      </c>
      <c r="B170" s="1" t="s">
        <v>101</v>
      </c>
      <c r="C170" s="325">
        <v>0</v>
      </c>
      <c r="D170" s="326"/>
      <c r="E170" s="38">
        <v>0</v>
      </c>
      <c r="F170" s="38">
        <v>27270</v>
      </c>
      <c r="G170" s="38"/>
      <c r="H170" s="105">
        <f>SUM(C170:G170)</f>
        <v>27270</v>
      </c>
      <c r="I170" s="37">
        <v>0</v>
      </c>
      <c r="J170" s="38">
        <v>0</v>
      </c>
      <c r="K170" s="38"/>
      <c r="L170" s="38"/>
      <c r="M170" s="38">
        <v>0</v>
      </c>
      <c r="N170" s="38"/>
      <c r="O170" s="105">
        <f>SUM(I170:N170)</f>
        <v>0</v>
      </c>
      <c r="P170" s="5"/>
      <c r="Q170" s="38"/>
      <c r="R170" s="38"/>
      <c r="S170" s="38"/>
      <c r="T170" s="105">
        <f>SUM(P170:S170)</f>
        <v>0</v>
      </c>
      <c r="U170" s="37"/>
      <c r="V170" s="6">
        <v>0</v>
      </c>
      <c r="W170" s="105">
        <f>SUM(U170:V170)</f>
        <v>0</v>
      </c>
      <c r="X170" s="37"/>
      <c r="Y170" s="6">
        <v>0</v>
      </c>
      <c r="Z170" s="6">
        <v>2720</v>
      </c>
      <c r="AA170" s="6">
        <v>12960</v>
      </c>
      <c r="AB170" s="6">
        <v>36230</v>
      </c>
      <c r="AC170" s="6">
        <v>8240</v>
      </c>
      <c r="AD170" s="38"/>
      <c r="AE170" s="38"/>
      <c r="AF170" s="6">
        <v>59760</v>
      </c>
      <c r="AG170" s="6">
        <v>0</v>
      </c>
      <c r="AH170" s="6">
        <v>29570</v>
      </c>
      <c r="AI170" s="24"/>
      <c r="AJ170" s="105">
        <f>SUM(X170:AI170)</f>
        <v>149480</v>
      </c>
      <c r="AK170" s="37"/>
      <c r="AL170" s="105">
        <f>+AK170</f>
        <v>0</v>
      </c>
      <c r="AM170" s="6">
        <v>0</v>
      </c>
      <c r="AN170" s="6">
        <v>0</v>
      </c>
      <c r="AO170" s="38"/>
      <c r="AP170" s="38"/>
      <c r="AQ170" s="38"/>
      <c r="AR170" s="38"/>
      <c r="AS170" s="38"/>
      <c r="AT170" s="38"/>
      <c r="AU170" s="9"/>
      <c r="AV170" s="38"/>
      <c r="AW170" s="105">
        <f>SUM(AM170:AV170)</f>
        <v>0</v>
      </c>
      <c r="AX170" s="37"/>
      <c r="AY170" s="38"/>
      <c r="AZ170" s="6">
        <v>0</v>
      </c>
      <c r="BA170" s="38"/>
      <c r="BB170" s="38"/>
      <c r="BC170" s="38"/>
      <c r="BD170" s="38"/>
      <c r="BE170" s="105">
        <f>SUM(AX170:BD170)</f>
        <v>0</v>
      </c>
      <c r="BF170" s="37"/>
      <c r="BG170" s="38"/>
      <c r="BH170" s="38"/>
      <c r="BI170" s="38"/>
      <c r="BJ170" s="38"/>
      <c r="BK170" s="38"/>
      <c r="BL170" s="38"/>
      <c r="BM170" s="38"/>
      <c r="BN170" s="38"/>
      <c r="BO170" s="38"/>
      <c r="BP170" s="6">
        <v>0</v>
      </c>
      <c r="BQ170" s="38"/>
      <c r="BR170" s="6">
        <v>0</v>
      </c>
      <c r="BS170" s="6">
        <v>0</v>
      </c>
      <c r="BT170" s="38"/>
      <c r="BU170" s="105">
        <f>SUM(BF170:BT170)</f>
        <v>0</v>
      </c>
      <c r="BV170" s="37"/>
      <c r="BW170" s="38"/>
      <c r="BX170" s="38"/>
      <c r="BY170" s="38"/>
      <c r="BZ170" s="38"/>
      <c r="CA170" s="38"/>
      <c r="CB170" s="105">
        <f>SUM(BV170:CA170)</f>
        <v>0</v>
      </c>
      <c r="CC170" s="37">
        <v>0</v>
      </c>
      <c r="CD170" s="38"/>
      <c r="CE170" s="38"/>
      <c r="CF170" s="38"/>
      <c r="CG170" s="105">
        <f>SUM(CC170:CF170)</f>
        <v>0</v>
      </c>
      <c r="CH170" s="5">
        <v>0</v>
      </c>
      <c r="CI170" s="6">
        <v>930</v>
      </c>
      <c r="CJ170" s="38"/>
      <c r="CK170" s="38"/>
      <c r="CL170" s="6">
        <v>0</v>
      </c>
      <c r="CM170" s="35">
        <v>0</v>
      </c>
      <c r="CN170" s="38"/>
      <c r="CO170" s="105">
        <f t="shared" si="99"/>
        <v>930</v>
      </c>
      <c r="CP170" s="5">
        <v>0</v>
      </c>
      <c r="CQ170" s="38"/>
      <c r="CR170" s="38"/>
      <c r="CS170" s="105">
        <f>SUM(CP170:CR170)</f>
        <v>0</v>
      </c>
      <c r="CT170" s="39">
        <v>0</v>
      </c>
      <c r="CU170" s="105">
        <f>+CT170</f>
        <v>0</v>
      </c>
      <c r="CV170" s="109">
        <f t="shared" si="76"/>
        <v>177680</v>
      </c>
    </row>
    <row r="171" spans="1:100" s="19" customFormat="1" ht="15.75" x14ac:dyDescent="0.25">
      <c r="A171" s="319"/>
      <c r="B171" s="2" t="s">
        <v>102</v>
      </c>
      <c r="C171" s="321">
        <v>0</v>
      </c>
      <c r="D171" s="322"/>
      <c r="E171" s="41">
        <v>0</v>
      </c>
      <c r="F171" s="41">
        <v>11010</v>
      </c>
      <c r="G171" s="41"/>
      <c r="H171" s="103">
        <f>SUM(C171:G171)</f>
        <v>11010</v>
      </c>
      <c r="I171" s="40">
        <v>7690</v>
      </c>
      <c r="J171" s="41">
        <v>1650</v>
      </c>
      <c r="K171" s="41"/>
      <c r="L171" s="41"/>
      <c r="M171" s="41">
        <v>0</v>
      </c>
      <c r="N171" s="41"/>
      <c r="O171" s="103">
        <f t="shared" si="65"/>
        <v>9340</v>
      </c>
      <c r="P171" s="8"/>
      <c r="Q171" s="41"/>
      <c r="R171" s="41"/>
      <c r="S171" s="41"/>
      <c r="T171" s="103">
        <f t="shared" ref="T171:T181" si="100">SUM(P171:S171)</f>
        <v>0</v>
      </c>
      <c r="U171" s="40"/>
      <c r="V171" s="9">
        <v>0</v>
      </c>
      <c r="W171" s="103">
        <f t="shared" ref="W171:W181" si="101">SUM(U171:V171)</f>
        <v>0</v>
      </c>
      <c r="X171" s="40"/>
      <c r="Y171" s="9">
        <v>0</v>
      </c>
      <c r="Z171" s="9">
        <v>3870</v>
      </c>
      <c r="AA171" s="9">
        <v>18690</v>
      </c>
      <c r="AB171" s="9">
        <v>15850</v>
      </c>
      <c r="AC171" s="9">
        <v>5390</v>
      </c>
      <c r="AD171" s="41"/>
      <c r="AE171" s="41"/>
      <c r="AF171" s="9">
        <v>5150</v>
      </c>
      <c r="AG171" s="9">
        <v>0</v>
      </c>
      <c r="AH171" s="9">
        <v>43630</v>
      </c>
      <c r="AI171" s="25"/>
      <c r="AJ171" s="103">
        <f t="shared" ref="AJ171:AJ181" si="102">SUM(X171:AI171)</f>
        <v>92580</v>
      </c>
      <c r="AK171" s="40"/>
      <c r="AL171" s="103">
        <f t="shared" ref="AL171:AL234" si="103">+AK171</f>
        <v>0</v>
      </c>
      <c r="AM171" s="9">
        <v>0</v>
      </c>
      <c r="AN171" s="9">
        <v>0</v>
      </c>
      <c r="AO171" s="41"/>
      <c r="AP171" s="41"/>
      <c r="AQ171" s="41"/>
      <c r="AR171" s="41"/>
      <c r="AS171" s="41"/>
      <c r="AT171" s="41"/>
      <c r="AU171" s="9"/>
      <c r="AV171" s="41"/>
      <c r="AW171" s="103">
        <f t="shared" ref="AW171:AW181" si="104">SUM(AM171:AV171)</f>
        <v>0</v>
      </c>
      <c r="AX171" s="40"/>
      <c r="AY171" s="41"/>
      <c r="AZ171" s="9">
        <v>0</v>
      </c>
      <c r="BA171" s="41"/>
      <c r="BB171" s="41"/>
      <c r="BC171" s="41"/>
      <c r="BD171" s="41"/>
      <c r="BE171" s="103">
        <f t="shared" ref="BE171:BE181" si="105">SUM(AX171:BD171)</f>
        <v>0</v>
      </c>
      <c r="BF171" s="40"/>
      <c r="BG171" s="41"/>
      <c r="BH171" s="41"/>
      <c r="BI171" s="41"/>
      <c r="BJ171" s="41"/>
      <c r="BK171" s="41"/>
      <c r="BL171" s="41"/>
      <c r="BM171" s="41"/>
      <c r="BN171" s="41"/>
      <c r="BO171" s="41"/>
      <c r="BP171" s="9">
        <v>0</v>
      </c>
      <c r="BQ171" s="41"/>
      <c r="BR171" s="9">
        <v>0</v>
      </c>
      <c r="BS171" s="9">
        <v>0</v>
      </c>
      <c r="BT171" s="41"/>
      <c r="BU171" s="103">
        <f t="shared" ref="BU171:BU181" si="106">SUM(BF171:BT171)</f>
        <v>0</v>
      </c>
      <c r="BV171" s="40"/>
      <c r="BW171" s="41"/>
      <c r="BX171" s="41"/>
      <c r="BY171" s="41"/>
      <c r="BZ171" s="41"/>
      <c r="CA171" s="41"/>
      <c r="CB171" s="103">
        <f t="shared" ref="CB171:CB181" si="107">SUM(BV171:CA171)</f>
        <v>0</v>
      </c>
      <c r="CC171" s="40">
        <v>0</v>
      </c>
      <c r="CD171" s="41"/>
      <c r="CE171" s="41"/>
      <c r="CF171" s="41"/>
      <c r="CG171" s="103">
        <f t="shared" ref="CG171:CG181" si="108">SUM(CC171:CF171)</f>
        <v>0</v>
      </c>
      <c r="CH171" s="8">
        <v>16030</v>
      </c>
      <c r="CI171" s="9">
        <v>0</v>
      </c>
      <c r="CJ171" s="41"/>
      <c r="CK171" s="41"/>
      <c r="CL171" s="9">
        <v>0</v>
      </c>
      <c r="CM171" s="41">
        <v>0</v>
      </c>
      <c r="CN171" s="41"/>
      <c r="CO171" s="103">
        <f t="shared" si="99"/>
        <v>16030</v>
      </c>
      <c r="CP171" s="8">
        <v>0</v>
      </c>
      <c r="CQ171" s="41"/>
      <c r="CR171" s="41"/>
      <c r="CS171" s="103">
        <f t="shared" ref="CS171:CS181" si="109">SUM(CP171:CR171)</f>
        <v>0</v>
      </c>
      <c r="CT171" s="43">
        <v>40</v>
      </c>
      <c r="CU171" s="103">
        <f t="shared" ref="CU171:CU181" si="110">+CT171</f>
        <v>40</v>
      </c>
      <c r="CV171" s="107">
        <f t="shared" si="76"/>
        <v>129000</v>
      </c>
    </row>
    <row r="172" spans="1:100" s="19" customFormat="1" ht="15.75" x14ac:dyDescent="0.25">
      <c r="A172" s="319"/>
      <c r="B172" s="2" t="s">
        <v>103</v>
      </c>
      <c r="C172" s="321">
        <v>710</v>
      </c>
      <c r="D172" s="322"/>
      <c r="E172" s="41">
        <v>0</v>
      </c>
      <c r="F172" s="41">
        <v>15540</v>
      </c>
      <c r="G172" s="41"/>
      <c r="H172" s="103">
        <f>SUM(C172:G172)</f>
        <v>16250</v>
      </c>
      <c r="I172" s="40">
        <v>13030</v>
      </c>
      <c r="J172" s="41">
        <v>580</v>
      </c>
      <c r="K172" s="41"/>
      <c r="L172" s="41"/>
      <c r="M172" s="41">
        <v>0</v>
      </c>
      <c r="N172" s="41"/>
      <c r="O172" s="103">
        <f t="shared" si="65"/>
        <v>13610</v>
      </c>
      <c r="P172" s="8"/>
      <c r="Q172" s="41"/>
      <c r="R172" s="41"/>
      <c r="S172" s="41"/>
      <c r="T172" s="103">
        <f t="shared" si="100"/>
        <v>0</v>
      </c>
      <c r="U172" s="40"/>
      <c r="V172" s="9">
        <v>0</v>
      </c>
      <c r="W172" s="103">
        <f t="shared" si="101"/>
        <v>0</v>
      </c>
      <c r="X172" s="40"/>
      <c r="Y172" s="9">
        <v>0</v>
      </c>
      <c r="Z172" s="9">
        <v>9990</v>
      </c>
      <c r="AA172" s="9">
        <v>14480</v>
      </c>
      <c r="AB172" s="9">
        <v>185170</v>
      </c>
      <c r="AC172" s="9">
        <v>11070</v>
      </c>
      <c r="AD172" s="41"/>
      <c r="AE172" s="41"/>
      <c r="AF172" s="9">
        <v>14350</v>
      </c>
      <c r="AG172" s="9">
        <v>0</v>
      </c>
      <c r="AH172" s="9">
        <v>16100</v>
      </c>
      <c r="AI172" s="25"/>
      <c r="AJ172" s="103">
        <f t="shared" si="102"/>
        <v>251160</v>
      </c>
      <c r="AK172" s="40"/>
      <c r="AL172" s="103">
        <f t="shared" si="103"/>
        <v>0</v>
      </c>
      <c r="AM172" s="9">
        <v>0</v>
      </c>
      <c r="AN172" s="9">
        <v>0</v>
      </c>
      <c r="AO172" s="41"/>
      <c r="AP172" s="41"/>
      <c r="AQ172" s="41"/>
      <c r="AR172" s="41"/>
      <c r="AS172" s="41"/>
      <c r="AT172" s="41"/>
      <c r="AU172" s="9"/>
      <c r="AV172" s="41"/>
      <c r="AW172" s="103">
        <f t="shared" si="104"/>
        <v>0</v>
      </c>
      <c r="AX172" s="40"/>
      <c r="AY172" s="41"/>
      <c r="AZ172" s="9">
        <v>0</v>
      </c>
      <c r="BA172" s="41"/>
      <c r="BB172" s="41"/>
      <c r="BC172" s="41"/>
      <c r="BD172" s="41"/>
      <c r="BE172" s="103">
        <f t="shared" si="105"/>
        <v>0</v>
      </c>
      <c r="BF172" s="40"/>
      <c r="BG172" s="41"/>
      <c r="BH172" s="41"/>
      <c r="BI172" s="41"/>
      <c r="BJ172" s="41"/>
      <c r="BK172" s="41"/>
      <c r="BL172" s="41"/>
      <c r="BM172" s="41"/>
      <c r="BN172" s="41"/>
      <c r="BO172" s="41"/>
      <c r="BP172" s="9">
        <v>0</v>
      </c>
      <c r="BQ172" s="41"/>
      <c r="BR172" s="9">
        <v>0</v>
      </c>
      <c r="BS172" s="9">
        <v>0</v>
      </c>
      <c r="BT172" s="41"/>
      <c r="BU172" s="103">
        <f t="shared" si="106"/>
        <v>0</v>
      </c>
      <c r="BV172" s="40"/>
      <c r="BW172" s="41"/>
      <c r="BX172" s="41"/>
      <c r="BY172" s="41"/>
      <c r="BZ172" s="41"/>
      <c r="CA172" s="41"/>
      <c r="CB172" s="103">
        <f t="shared" si="107"/>
        <v>0</v>
      </c>
      <c r="CC172" s="40">
        <v>0</v>
      </c>
      <c r="CD172" s="41"/>
      <c r="CE172" s="41"/>
      <c r="CF172" s="41"/>
      <c r="CG172" s="103">
        <f t="shared" si="108"/>
        <v>0</v>
      </c>
      <c r="CH172" s="8">
        <v>0</v>
      </c>
      <c r="CI172" s="9">
        <v>0</v>
      </c>
      <c r="CJ172" s="41"/>
      <c r="CK172" s="41"/>
      <c r="CL172" s="9">
        <v>0</v>
      </c>
      <c r="CM172" s="41">
        <v>0</v>
      </c>
      <c r="CN172" s="41"/>
      <c r="CO172" s="103">
        <f t="shared" si="99"/>
        <v>0</v>
      </c>
      <c r="CP172" s="8">
        <v>0</v>
      </c>
      <c r="CQ172" s="41"/>
      <c r="CR172" s="41"/>
      <c r="CS172" s="103">
        <f t="shared" si="109"/>
        <v>0</v>
      </c>
      <c r="CT172" s="43">
        <v>0</v>
      </c>
      <c r="CU172" s="103">
        <f t="shared" si="110"/>
        <v>0</v>
      </c>
      <c r="CV172" s="107">
        <f t="shared" si="76"/>
        <v>281020</v>
      </c>
    </row>
    <row r="173" spans="1:100" s="19" customFormat="1" ht="15.75" x14ac:dyDescent="0.25">
      <c r="A173" s="319"/>
      <c r="B173" s="2" t="s">
        <v>104</v>
      </c>
      <c r="C173" s="321">
        <v>0</v>
      </c>
      <c r="D173" s="322"/>
      <c r="E173" s="41">
        <v>0</v>
      </c>
      <c r="F173" s="41">
        <v>15710</v>
      </c>
      <c r="G173" s="41"/>
      <c r="H173" s="103">
        <f t="shared" si="77"/>
        <v>15710</v>
      </c>
      <c r="I173" s="40">
        <v>9510</v>
      </c>
      <c r="J173" s="41">
        <v>7020</v>
      </c>
      <c r="K173" s="41"/>
      <c r="L173" s="41"/>
      <c r="M173" s="41">
        <v>0</v>
      </c>
      <c r="N173" s="41"/>
      <c r="O173" s="103">
        <f t="shared" si="65"/>
        <v>16530</v>
      </c>
      <c r="P173" s="8"/>
      <c r="Q173" s="41"/>
      <c r="R173" s="41"/>
      <c r="S173" s="41"/>
      <c r="T173" s="103">
        <f t="shared" si="100"/>
        <v>0</v>
      </c>
      <c r="U173" s="40"/>
      <c r="V173" s="9">
        <v>0</v>
      </c>
      <c r="W173" s="103">
        <f t="shared" si="101"/>
        <v>0</v>
      </c>
      <c r="X173" s="40"/>
      <c r="Y173" s="9">
        <v>0</v>
      </c>
      <c r="Z173" s="9">
        <v>30</v>
      </c>
      <c r="AA173" s="9">
        <v>26170</v>
      </c>
      <c r="AB173" s="9">
        <v>185950</v>
      </c>
      <c r="AC173" s="9">
        <v>15540</v>
      </c>
      <c r="AD173" s="41"/>
      <c r="AE173" s="41"/>
      <c r="AF173" s="9">
        <v>176570</v>
      </c>
      <c r="AG173" s="9">
        <v>0</v>
      </c>
      <c r="AH173" s="9">
        <v>260</v>
      </c>
      <c r="AI173" s="25"/>
      <c r="AJ173" s="103">
        <f t="shared" si="102"/>
        <v>404520</v>
      </c>
      <c r="AK173" s="40"/>
      <c r="AL173" s="103">
        <f t="shared" si="103"/>
        <v>0</v>
      </c>
      <c r="AM173" s="9">
        <v>0</v>
      </c>
      <c r="AN173" s="9">
        <v>0</v>
      </c>
      <c r="AO173" s="41"/>
      <c r="AP173" s="41"/>
      <c r="AQ173" s="41"/>
      <c r="AR173" s="41"/>
      <c r="AS173" s="41"/>
      <c r="AT173" s="41"/>
      <c r="AU173" s="9"/>
      <c r="AV173" s="41"/>
      <c r="AW173" s="103">
        <f t="shared" si="104"/>
        <v>0</v>
      </c>
      <c r="AX173" s="40"/>
      <c r="AY173" s="41"/>
      <c r="AZ173" s="9">
        <v>0</v>
      </c>
      <c r="BA173" s="41"/>
      <c r="BB173" s="41"/>
      <c r="BC173" s="41"/>
      <c r="BD173" s="41"/>
      <c r="BE173" s="103">
        <f t="shared" si="105"/>
        <v>0</v>
      </c>
      <c r="BF173" s="40"/>
      <c r="BG173" s="41"/>
      <c r="BH173" s="41"/>
      <c r="BI173" s="41"/>
      <c r="BJ173" s="41"/>
      <c r="BK173" s="41"/>
      <c r="BL173" s="41"/>
      <c r="BM173" s="41"/>
      <c r="BN173" s="41"/>
      <c r="BO173" s="41"/>
      <c r="BP173" s="9">
        <v>0</v>
      </c>
      <c r="BQ173" s="41"/>
      <c r="BR173" s="9">
        <v>0</v>
      </c>
      <c r="BS173" s="9">
        <v>0</v>
      </c>
      <c r="BT173" s="41"/>
      <c r="BU173" s="103">
        <f t="shared" si="106"/>
        <v>0</v>
      </c>
      <c r="BV173" s="40"/>
      <c r="BW173" s="41"/>
      <c r="BX173" s="41"/>
      <c r="BY173" s="41"/>
      <c r="BZ173" s="41"/>
      <c r="CA173" s="41"/>
      <c r="CB173" s="103">
        <f t="shared" si="107"/>
        <v>0</v>
      </c>
      <c r="CC173" s="40">
        <v>0</v>
      </c>
      <c r="CD173" s="41"/>
      <c r="CE173" s="41"/>
      <c r="CF173" s="41"/>
      <c r="CG173" s="103">
        <f t="shared" si="108"/>
        <v>0</v>
      </c>
      <c r="CH173" s="8">
        <v>28710</v>
      </c>
      <c r="CI173" s="9">
        <v>0</v>
      </c>
      <c r="CJ173" s="41"/>
      <c r="CK173" s="41"/>
      <c r="CL173" s="9">
        <v>0</v>
      </c>
      <c r="CM173" s="41">
        <v>0</v>
      </c>
      <c r="CN173" s="41"/>
      <c r="CO173" s="103">
        <f t="shared" si="99"/>
        <v>28710</v>
      </c>
      <c r="CP173" s="8">
        <v>0</v>
      </c>
      <c r="CQ173" s="41"/>
      <c r="CR173" s="41"/>
      <c r="CS173" s="103">
        <f t="shared" si="109"/>
        <v>0</v>
      </c>
      <c r="CT173" s="43">
        <v>1050</v>
      </c>
      <c r="CU173" s="103">
        <f t="shared" si="110"/>
        <v>1050</v>
      </c>
      <c r="CV173" s="107">
        <f t="shared" si="76"/>
        <v>466520</v>
      </c>
    </row>
    <row r="174" spans="1:100" s="19" customFormat="1" ht="15.75" x14ac:dyDescent="0.25">
      <c r="A174" s="319"/>
      <c r="B174" s="2" t="s">
        <v>105</v>
      </c>
      <c r="C174" s="321">
        <v>0</v>
      </c>
      <c r="D174" s="322"/>
      <c r="E174" s="41">
        <v>0</v>
      </c>
      <c r="F174" s="41">
        <v>210</v>
      </c>
      <c r="G174" s="41"/>
      <c r="H174" s="103">
        <f t="shared" si="77"/>
        <v>210</v>
      </c>
      <c r="I174" s="40">
        <v>2990</v>
      </c>
      <c r="J174" s="41">
        <v>2270</v>
      </c>
      <c r="K174" s="41"/>
      <c r="L174" s="41"/>
      <c r="M174" s="41">
        <v>0</v>
      </c>
      <c r="N174" s="41"/>
      <c r="O174" s="103">
        <f t="shared" si="65"/>
        <v>5260</v>
      </c>
      <c r="P174" s="8"/>
      <c r="Q174" s="41"/>
      <c r="R174" s="41"/>
      <c r="S174" s="41"/>
      <c r="T174" s="103">
        <f t="shared" si="100"/>
        <v>0</v>
      </c>
      <c r="U174" s="40"/>
      <c r="V174" s="9">
        <v>0</v>
      </c>
      <c r="W174" s="103">
        <f t="shared" si="101"/>
        <v>0</v>
      </c>
      <c r="X174" s="40"/>
      <c r="Y174" s="9">
        <v>0</v>
      </c>
      <c r="Z174" s="9">
        <v>0</v>
      </c>
      <c r="AA174" s="9">
        <v>6080</v>
      </c>
      <c r="AB174" s="9">
        <v>183920</v>
      </c>
      <c r="AC174" s="9">
        <v>9340</v>
      </c>
      <c r="AD174" s="41"/>
      <c r="AE174" s="41"/>
      <c r="AF174" s="9">
        <v>200690</v>
      </c>
      <c r="AG174" s="9">
        <v>0</v>
      </c>
      <c r="AH174" s="9">
        <v>1770</v>
      </c>
      <c r="AI174" s="25"/>
      <c r="AJ174" s="103">
        <f t="shared" si="102"/>
        <v>401800</v>
      </c>
      <c r="AK174" s="40"/>
      <c r="AL174" s="103">
        <f t="shared" si="103"/>
        <v>0</v>
      </c>
      <c r="AM174" s="9">
        <v>0</v>
      </c>
      <c r="AN174" s="9">
        <v>0</v>
      </c>
      <c r="AO174" s="41"/>
      <c r="AP174" s="41"/>
      <c r="AQ174" s="41"/>
      <c r="AR174" s="41"/>
      <c r="AS174" s="41"/>
      <c r="AT174" s="41"/>
      <c r="AU174" s="9"/>
      <c r="AV174" s="41"/>
      <c r="AW174" s="103">
        <f t="shared" si="104"/>
        <v>0</v>
      </c>
      <c r="AX174" s="40"/>
      <c r="AY174" s="41"/>
      <c r="AZ174" s="9">
        <v>0</v>
      </c>
      <c r="BA174" s="41"/>
      <c r="BB174" s="41"/>
      <c r="BC174" s="41"/>
      <c r="BD174" s="41"/>
      <c r="BE174" s="103">
        <f t="shared" si="105"/>
        <v>0</v>
      </c>
      <c r="BF174" s="40"/>
      <c r="BG174" s="41"/>
      <c r="BH174" s="41"/>
      <c r="BI174" s="41"/>
      <c r="BJ174" s="41"/>
      <c r="BK174" s="41"/>
      <c r="BL174" s="41"/>
      <c r="BM174" s="41"/>
      <c r="BN174" s="41"/>
      <c r="BO174" s="41"/>
      <c r="BP174" s="9">
        <v>0</v>
      </c>
      <c r="BQ174" s="41"/>
      <c r="BR174" s="9">
        <v>0</v>
      </c>
      <c r="BS174" s="9">
        <v>0</v>
      </c>
      <c r="BT174" s="41"/>
      <c r="BU174" s="103">
        <f t="shared" si="106"/>
        <v>0</v>
      </c>
      <c r="BV174" s="40"/>
      <c r="BW174" s="41"/>
      <c r="BX174" s="41"/>
      <c r="BY174" s="41"/>
      <c r="BZ174" s="41"/>
      <c r="CA174" s="41"/>
      <c r="CB174" s="103">
        <f t="shared" si="107"/>
        <v>0</v>
      </c>
      <c r="CC174" s="40">
        <v>0</v>
      </c>
      <c r="CD174" s="41"/>
      <c r="CE174" s="41"/>
      <c r="CF174" s="41"/>
      <c r="CG174" s="103">
        <f t="shared" si="108"/>
        <v>0</v>
      </c>
      <c r="CH174" s="8">
        <v>25300</v>
      </c>
      <c r="CI174" s="9">
        <v>5350</v>
      </c>
      <c r="CJ174" s="41"/>
      <c r="CK174" s="41"/>
      <c r="CL174" s="9">
        <v>0</v>
      </c>
      <c r="CM174" s="41">
        <v>0</v>
      </c>
      <c r="CN174" s="41"/>
      <c r="CO174" s="103">
        <f t="shared" si="99"/>
        <v>30650</v>
      </c>
      <c r="CP174" s="8">
        <v>0</v>
      </c>
      <c r="CQ174" s="41"/>
      <c r="CR174" s="41"/>
      <c r="CS174" s="103">
        <f t="shared" si="109"/>
        <v>0</v>
      </c>
      <c r="CT174" s="43">
        <v>0</v>
      </c>
      <c r="CU174" s="103">
        <f t="shared" si="110"/>
        <v>0</v>
      </c>
      <c r="CV174" s="107">
        <f t="shared" si="76"/>
        <v>437920</v>
      </c>
    </row>
    <row r="175" spans="1:100" s="19" customFormat="1" ht="15.75" x14ac:dyDescent="0.25">
      <c r="A175" s="319"/>
      <c r="B175" s="2" t="s">
        <v>106</v>
      </c>
      <c r="C175" s="321">
        <v>0</v>
      </c>
      <c r="D175" s="322"/>
      <c r="E175" s="41">
        <v>0</v>
      </c>
      <c r="F175" s="41">
        <v>17020</v>
      </c>
      <c r="G175" s="41"/>
      <c r="H175" s="103">
        <f t="shared" si="77"/>
        <v>17020</v>
      </c>
      <c r="I175" s="40">
        <v>3360</v>
      </c>
      <c r="J175" s="41">
        <v>11140</v>
      </c>
      <c r="K175" s="41"/>
      <c r="L175" s="41"/>
      <c r="M175" s="41">
        <v>0</v>
      </c>
      <c r="N175" s="41"/>
      <c r="O175" s="103">
        <f t="shared" si="65"/>
        <v>14500</v>
      </c>
      <c r="P175" s="8"/>
      <c r="Q175" s="41"/>
      <c r="R175" s="41"/>
      <c r="S175" s="41"/>
      <c r="T175" s="103">
        <f t="shared" si="100"/>
        <v>0</v>
      </c>
      <c r="U175" s="40"/>
      <c r="V175" s="9">
        <v>0</v>
      </c>
      <c r="W175" s="103">
        <f t="shared" si="101"/>
        <v>0</v>
      </c>
      <c r="X175" s="40"/>
      <c r="Y175" s="9">
        <v>0</v>
      </c>
      <c r="Z175" s="9">
        <v>0</v>
      </c>
      <c r="AA175" s="9">
        <v>7130</v>
      </c>
      <c r="AB175" s="9">
        <v>172750</v>
      </c>
      <c r="AC175" s="9">
        <v>18680</v>
      </c>
      <c r="AD175" s="41"/>
      <c r="AE175" s="41"/>
      <c r="AF175" s="9">
        <v>153510</v>
      </c>
      <c r="AG175" s="9">
        <v>0</v>
      </c>
      <c r="AH175" s="9">
        <v>8330</v>
      </c>
      <c r="AI175" s="25"/>
      <c r="AJ175" s="103">
        <f t="shared" si="102"/>
        <v>360400</v>
      </c>
      <c r="AK175" s="40"/>
      <c r="AL175" s="103">
        <f t="shared" si="103"/>
        <v>0</v>
      </c>
      <c r="AM175" s="9">
        <v>0</v>
      </c>
      <c r="AN175" s="9">
        <v>0</v>
      </c>
      <c r="AO175" s="41"/>
      <c r="AP175" s="41"/>
      <c r="AQ175" s="41"/>
      <c r="AR175" s="41"/>
      <c r="AS175" s="41"/>
      <c r="AT175" s="41"/>
      <c r="AU175" s="9"/>
      <c r="AV175" s="41"/>
      <c r="AW175" s="103">
        <f t="shared" si="104"/>
        <v>0</v>
      </c>
      <c r="AX175" s="40"/>
      <c r="AY175" s="41"/>
      <c r="AZ175" s="9">
        <v>0</v>
      </c>
      <c r="BA175" s="41"/>
      <c r="BB175" s="41"/>
      <c r="BC175" s="41"/>
      <c r="BD175" s="41"/>
      <c r="BE175" s="103">
        <f t="shared" si="105"/>
        <v>0</v>
      </c>
      <c r="BF175" s="40"/>
      <c r="BG175" s="41"/>
      <c r="BH175" s="41"/>
      <c r="BI175" s="41"/>
      <c r="BJ175" s="41"/>
      <c r="BK175" s="41"/>
      <c r="BL175" s="41"/>
      <c r="BM175" s="41"/>
      <c r="BN175" s="41"/>
      <c r="BO175" s="41"/>
      <c r="BP175" s="9">
        <v>0</v>
      </c>
      <c r="BQ175" s="41"/>
      <c r="BR175" s="9">
        <v>0</v>
      </c>
      <c r="BS175" s="9">
        <v>0</v>
      </c>
      <c r="BT175" s="41"/>
      <c r="BU175" s="103">
        <f t="shared" si="106"/>
        <v>0</v>
      </c>
      <c r="BV175" s="40"/>
      <c r="BW175" s="41"/>
      <c r="BX175" s="41"/>
      <c r="BY175" s="41"/>
      <c r="BZ175" s="41"/>
      <c r="CA175" s="41"/>
      <c r="CB175" s="103">
        <f t="shared" si="107"/>
        <v>0</v>
      </c>
      <c r="CC175" s="40">
        <v>0</v>
      </c>
      <c r="CD175" s="41"/>
      <c r="CE175" s="41"/>
      <c r="CF175" s="41"/>
      <c r="CG175" s="103">
        <f t="shared" si="108"/>
        <v>0</v>
      </c>
      <c r="CH175" s="8">
        <v>24800</v>
      </c>
      <c r="CI175" s="9">
        <v>5100</v>
      </c>
      <c r="CJ175" s="41"/>
      <c r="CK175" s="41"/>
      <c r="CL175" s="9">
        <v>0</v>
      </c>
      <c r="CM175" s="41">
        <v>0</v>
      </c>
      <c r="CN175" s="41"/>
      <c r="CO175" s="103">
        <f t="shared" si="99"/>
        <v>29900</v>
      </c>
      <c r="CP175" s="8">
        <v>0</v>
      </c>
      <c r="CQ175" s="41"/>
      <c r="CR175" s="41"/>
      <c r="CS175" s="103">
        <f t="shared" si="109"/>
        <v>0</v>
      </c>
      <c r="CT175" s="43">
        <v>0</v>
      </c>
      <c r="CU175" s="103">
        <f t="shared" si="110"/>
        <v>0</v>
      </c>
      <c r="CV175" s="107">
        <f t="shared" si="76"/>
        <v>421820</v>
      </c>
    </row>
    <row r="176" spans="1:100" s="19" customFormat="1" ht="15.75" x14ac:dyDescent="0.25">
      <c r="A176" s="319"/>
      <c r="B176" s="2" t="s">
        <v>107</v>
      </c>
      <c r="C176" s="321">
        <v>0</v>
      </c>
      <c r="D176" s="322"/>
      <c r="E176" s="41">
        <v>0</v>
      </c>
      <c r="F176" s="41">
        <v>4530</v>
      </c>
      <c r="G176" s="41"/>
      <c r="H176" s="103">
        <f t="shared" si="77"/>
        <v>4530</v>
      </c>
      <c r="I176" s="40">
        <v>1350</v>
      </c>
      <c r="J176" s="41">
        <v>3960</v>
      </c>
      <c r="K176" s="41"/>
      <c r="L176" s="41"/>
      <c r="M176" s="41">
        <v>0</v>
      </c>
      <c r="N176" s="41"/>
      <c r="O176" s="103">
        <f t="shared" si="65"/>
        <v>5310</v>
      </c>
      <c r="P176" s="8"/>
      <c r="Q176" s="41"/>
      <c r="R176" s="41"/>
      <c r="S176" s="41"/>
      <c r="T176" s="103">
        <f t="shared" si="100"/>
        <v>0</v>
      </c>
      <c r="U176" s="40"/>
      <c r="V176" s="9">
        <v>0</v>
      </c>
      <c r="W176" s="103">
        <f t="shared" si="101"/>
        <v>0</v>
      </c>
      <c r="X176" s="40"/>
      <c r="Y176" s="9">
        <v>0</v>
      </c>
      <c r="Z176" s="9">
        <v>3920</v>
      </c>
      <c r="AA176" s="9">
        <v>20510</v>
      </c>
      <c r="AB176" s="9">
        <v>132160</v>
      </c>
      <c r="AC176" s="9">
        <v>15430</v>
      </c>
      <c r="AD176" s="41"/>
      <c r="AE176" s="41"/>
      <c r="AF176" s="9">
        <v>195850</v>
      </c>
      <c r="AG176" s="9">
        <v>570</v>
      </c>
      <c r="AH176" s="9">
        <v>5050</v>
      </c>
      <c r="AI176" s="25"/>
      <c r="AJ176" s="103">
        <f t="shared" si="102"/>
        <v>373490</v>
      </c>
      <c r="AK176" s="40"/>
      <c r="AL176" s="103">
        <f t="shared" si="103"/>
        <v>0</v>
      </c>
      <c r="AM176" s="9">
        <v>0</v>
      </c>
      <c r="AN176" s="9">
        <v>0</v>
      </c>
      <c r="AO176" s="41"/>
      <c r="AP176" s="41"/>
      <c r="AQ176" s="41"/>
      <c r="AR176" s="41"/>
      <c r="AS176" s="41"/>
      <c r="AT176" s="41"/>
      <c r="AU176" s="9"/>
      <c r="AV176" s="41"/>
      <c r="AW176" s="103">
        <f t="shared" si="104"/>
        <v>0</v>
      </c>
      <c r="AX176" s="40"/>
      <c r="AY176" s="41"/>
      <c r="AZ176" s="9">
        <v>0</v>
      </c>
      <c r="BA176" s="41"/>
      <c r="BB176" s="41"/>
      <c r="BC176" s="41"/>
      <c r="BD176" s="41"/>
      <c r="BE176" s="103">
        <f t="shared" si="105"/>
        <v>0</v>
      </c>
      <c r="BF176" s="40"/>
      <c r="BG176" s="41"/>
      <c r="BH176" s="41"/>
      <c r="BI176" s="41"/>
      <c r="BJ176" s="41"/>
      <c r="BK176" s="41"/>
      <c r="BL176" s="41"/>
      <c r="BM176" s="41"/>
      <c r="BN176" s="41"/>
      <c r="BO176" s="41"/>
      <c r="BP176" s="9">
        <v>0</v>
      </c>
      <c r="BQ176" s="41"/>
      <c r="BR176" s="9">
        <v>0</v>
      </c>
      <c r="BS176" s="9">
        <v>0</v>
      </c>
      <c r="BT176" s="41"/>
      <c r="BU176" s="103">
        <f t="shared" si="106"/>
        <v>0</v>
      </c>
      <c r="BV176" s="40"/>
      <c r="BW176" s="41"/>
      <c r="BX176" s="41"/>
      <c r="BY176" s="41"/>
      <c r="BZ176" s="41"/>
      <c r="CA176" s="41"/>
      <c r="CB176" s="103">
        <f t="shared" si="107"/>
        <v>0</v>
      </c>
      <c r="CC176" s="40">
        <v>0</v>
      </c>
      <c r="CD176" s="41"/>
      <c r="CE176" s="41"/>
      <c r="CF176" s="41"/>
      <c r="CG176" s="103">
        <f t="shared" si="108"/>
        <v>0</v>
      </c>
      <c r="CH176" s="8">
        <v>16350</v>
      </c>
      <c r="CI176" s="9">
        <v>2350</v>
      </c>
      <c r="CJ176" s="41"/>
      <c r="CK176" s="41"/>
      <c r="CL176" s="9">
        <v>0</v>
      </c>
      <c r="CM176" s="41">
        <v>0</v>
      </c>
      <c r="CN176" s="41"/>
      <c r="CO176" s="103">
        <f t="shared" si="99"/>
        <v>18700</v>
      </c>
      <c r="CP176" s="8">
        <v>0</v>
      </c>
      <c r="CQ176" s="41"/>
      <c r="CR176" s="41"/>
      <c r="CS176" s="103">
        <f t="shared" si="109"/>
        <v>0</v>
      </c>
      <c r="CT176" s="43">
        <v>0</v>
      </c>
      <c r="CU176" s="103">
        <f t="shared" si="110"/>
        <v>0</v>
      </c>
      <c r="CV176" s="107">
        <f t="shared" si="76"/>
        <v>402030</v>
      </c>
    </row>
    <row r="177" spans="1:100" s="19" customFormat="1" ht="15.75" x14ac:dyDescent="0.25">
      <c r="A177" s="319"/>
      <c r="B177" s="2" t="s">
        <v>108</v>
      </c>
      <c r="C177" s="321">
        <v>1270</v>
      </c>
      <c r="D177" s="322"/>
      <c r="E177" s="41">
        <v>0</v>
      </c>
      <c r="F177" s="41">
        <v>160</v>
      </c>
      <c r="G177" s="41"/>
      <c r="H177" s="103">
        <f t="shared" si="77"/>
        <v>1430</v>
      </c>
      <c r="I177" s="40">
        <v>0</v>
      </c>
      <c r="J177" s="41">
        <v>8300</v>
      </c>
      <c r="K177" s="41"/>
      <c r="L177" s="41"/>
      <c r="M177" s="41">
        <v>0</v>
      </c>
      <c r="N177" s="41"/>
      <c r="O177" s="103">
        <f t="shared" si="65"/>
        <v>8300</v>
      </c>
      <c r="P177" s="8"/>
      <c r="Q177" s="41"/>
      <c r="R177" s="41"/>
      <c r="S177" s="41"/>
      <c r="T177" s="103">
        <f t="shared" si="100"/>
        <v>0</v>
      </c>
      <c r="U177" s="40"/>
      <c r="V177" s="9">
        <v>0</v>
      </c>
      <c r="W177" s="103">
        <f t="shared" si="101"/>
        <v>0</v>
      </c>
      <c r="X177" s="40"/>
      <c r="Y177" s="9">
        <v>0</v>
      </c>
      <c r="Z177" s="9">
        <v>3940</v>
      </c>
      <c r="AA177" s="9">
        <v>20940</v>
      </c>
      <c r="AB177" s="9">
        <v>46790</v>
      </c>
      <c r="AC177" s="9">
        <v>9890</v>
      </c>
      <c r="AD177" s="41"/>
      <c r="AE177" s="41"/>
      <c r="AF177" s="9">
        <v>274850</v>
      </c>
      <c r="AG177" s="9">
        <v>0</v>
      </c>
      <c r="AH177" s="9">
        <v>510</v>
      </c>
      <c r="AI177" s="25"/>
      <c r="AJ177" s="103">
        <f t="shared" si="102"/>
        <v>356920</v>
      </c>
      <c r="AK177" s="40"/>
      <c r="AL177" s="103">
        <f t="shared" si="103"/>
        <v>0</v>
      </c>
      <c r="AM177" s="9">
        <v>0</v>
      </c>
      <c r="AN177" s="9">
        <v>0</v>
      </c>
      <c r="AO177" s="41"/>
      <c r="AP177" s="41"/>
      <c r="AQ177" s="41"/>
      <c r="AR177" s="41"/>
      <c r="AS177" s="41"/>
      <c r="AT177" s="41"/>
      <c r="AU177" s="9"/>
      <c r="AV177" s="41"/>
      <c r="AW177" s="103">
        <f t="shared" si="104"/>
        <v>0</v>
      </c>
      <c r="AX177" s="40"/>
      <c r="AY177" s="41"/>
      <c r="AZ177" s="9">
        <v>0</v>
      </c>
      <c r="BA177" s="41"/>
      <c r="BB177" s="41"/>
      <c r="BC177" s="41"/>
      <c r="BD177" s="41"/>
      <c r="BE177" s="103">
        <f t="shared" si="105"/>
        <v>0</v>
      </c>
      <c r="BF177" s="40"/>
      <c r="BG177" s="41"/>
      <c r="BH177" s="41"/>
      <c r="BI177" s="41"/>
      <c r="BJ177" s="41"/>
      <c r="BK177" s="41"/>
      <c r="BL177" s="41"/>
      <c r="BM177" s="41"/>
      <c r="BN177" s="41"/>
      <c r="BO177" s="41"/>
      <c r="BP177" s="9">
        <v>0</v>
      </c>
      <c r="BQ177" s="41"/>
      <c r="BR177" s="9">
        <v>0</v>
      </c>
      <c r="BS177" s="9">
        <v>0</v>
      </c>
      <c r="BT177" s="41"/>
      <c r="BU177" s="103">
        <f t="shared" si="106"/>
        <v>0</v>
      </c>
      <c r="BV177" s="40"/>
      <c r="BW177" s="41"/>
      <c r="BX177" s="41"/>
      <c r="BY177" s="41"/>
      <c r="BZ177" s="41"/>
      <c r="CA177" s="41"/>
      <c r="CB177" s="103">
        <f t="shared" si="107"/>
        <v>0</v>
      </c>
      <c r="CC177" s="40">
        <v>0</v>
      </c>
      <c r="CD177" s="41"/>
      <c r="CE177" s="41"/>
      <c r="CF177" s="41"/>
      <c r="CG177" s="103">
        <f t="shared" si="108"/>
        <v>0</v>
      </c>
      <c r="CH177" s="8">
        <v>22110</v>
      </c>
      <c r="CI177" s="9">
        <v>1020</v>
      </c>
      <c r="CJ177" s="41"/>
      <c r="CK177" s="41"/>
      <c r="CL177" s="9">
        <v>11690</v>
      </c>
      <c r="CM177" s="41">
        <v>0</v>
      </c>
      <c r="CN177" s="41"/>
      <c r="CO177" s="103">
        <f t="shared" si="99"/>
        <v>34820</v>
      </c>
      <c r="CP177" s="8">
        <v>0</v>
      </c>
      <c r="CQ177" s="41"/>
      <c r="CR177" s="41"/>
      <c r="CS177" s="103">
        <f t="shared" si="109"/>
        <v>0</v>
      </c>
      <c r="CT177" s="43">
        <v>0</v>
      </c>
      <c r="CU177" s="103">
        <f t="shared" si="110"/>
        <v>0</v>
      </c>
      <c r="CV177" s="107">
        <f t="shared" si="76"/>
        <v>401470</v>
      </c>
    </row>
    <row r="178" spans="1:100" s="19" customFormat="1" ht="15.75" x14ac:dyDescent="0.25">
      <c r="A178" s="319"/>
      <c r="B178" s="2" t="s">
        <v>109</v>
      </c>
      <c r="C178" s="321">
        <v>580</v>
      </c>
      <c r="D178" s="322"/>
      <c r="E178" s="41">
        <v>0</v>
      </c>
      <c r="F178" s="41">
        <v>10510</v>
      </c>
      <c r="G178" s="41"/>
      <c r="H178" s="103">
        <f t="shared" si="77"/>
        <v>11090</v>
      </c>
      <c r="I178" s="40">
        <v>80</v>
      </c>
      <c r="J178" s="41">
        <v>9540</v>
      </c>
      <c r="K178" s="41"/>
      <c r="L178" s="41"/>
      <c r="M178" s="41">
        <v>0</v>
      </c>
      <c r="N178" s="41"/>
      <c r="O178" s="103">
        <f t="shared" si="65"/>
        <v>9620</v>
      </c>
      <c r="P178" s="8"/>
      <c r="Q178" s="41"/>
      <c r="R178" s="41"/>
      <c r="S178" s="41"/>
      <c r="T178" s="103">
        <f t="shared" si="100"/>
        <v>0</v>
      </c>
      <c r="U178" s="40"/>
      <c r="V178" s="9">
        <v>0</v>
      </c>
      <c r="W178" s="103">
        <f t="shared" si="101"/>
        <v>0</v>
      </c>
      <c r="X178" s="40"/>
      <c r="Y178" s="9">
        <v>0</v>
      </c>
      <c r="Z178" s="9">
        <v>7420</v>
      </c>
      <c r="AA178" s="9">
        <v>18520</v>
      </c>
      <c r="AB178" s="9">
        <v>44720</v>
      </c>
      <c r="AC178" s="9">
        <v>1450</v>
      </c>
      <c r="AD178" s="41"/>
      <c r="AE178" s="41"/>
      <c r="AF178" s="9">
        <v>198770</v>
      </c>
      <c r="AG178" s="9">
        <v>0</v>
      </c>
      <c r="AH178" s="9">
        <v>970</v>
      </c>
      <c r="AI178" s="25"/>
      <c r="AJ178" s="103">
        <f t="shared" si="102"/>
        <v>271850</v>
      </c>
      <c r="AK178" s="40"/>
      <c r="AL178" s="103">
        <f t="shared" si="103"/>
        <v>0</v>
      </c>
      <c r="AM178" s="9">
        <v>0</v>
      </c>
      <c r="AN178" s="9">
        <v>0</v>
      </c>
      <c r="AO178" s="41"/>
      <c r="AP178" s="41"/>
      <c r="AQ178" s="41"/>
      <c r="AR178" s="41"/>
      <c r="AS178" s="41"/>
      <c r="AT178" s="41"/>
      <c r="AU178" s="9"/>
      <c r="AV178" s="41"/>
      <c r="AW178" s="103">
        <f t="shared" si="104"/>
        <v>0</v>
      </c>
      <c r="AX178" s="40"/>
      <c r="AY178" s="41"/>
      <c r="AZ178" s="9">
        <v>0</v>
      </c>
      <c r="BA178" s="41"/>
      <c r="BB178" s="41"/>
      <c r="BC178" s="41"/>
      <c r="BD178" s="41"/>
      <c r="BE178" s="103">
        <f t="shared" si="105"/>
        <v>0</v>
      </c>
      <c r="BF178" s="40"/>
      <c r="BG178" s="41"/>
      <c r="BH178" s="41"/>
      <c r="BI178" s="41"/>
      <c r="BJ178" s="41"/>
      <c r="BK178" s="41"/>
      <c r="BL178" s="41"/>
      <c r="BM178" s="41"/>
      <c r="BN178" s="41"/>
      <c r="BO178" s="41"/>
      <c r="BP178" s="9">
        <v>0</v>
      </c>
      <c r="BQ178" s="41"/>
      <c r="BR178" s="9">
        <v>0</v>
      </c>
      <c r="BS178" s="9">
        <v>0</v>
      </c>
      <c r="BT178" s="41"/>
      <c r="BU178" s="103">
        <f t="shared" si="106"/>
        <v>0</v>
      </c>
      <c r="BV178" s="40"/>
      <c r="BW178" s="41"/>
      <c r="BX178" s="41"/>
      <c r="BY178" s="41"/>
      <c r="BZ178" s="41"/>
      <c r="CA178" s="41"/>
      <c r="CB178" s="103">
        <f t="shared" si="107"/>
        <v>0</v>
      </c>
      <c r="CC178" s="40">
        <v>0</v>
      </c>
      <c r="CD178" s="41"/>
      <c r="CE178" s="41"/>
      <c r="CF178" s="41"/>
      <c r="CG178" s="103">
        <f t="shared" si="108"/>
        <v>0</v>
      </c>
      <c r="CH178" s="8">
        <v>53330</v>
      </c>
      <c r="CI178" s="9">
        <v>60</v>
      </c>
      <c r="CJ178" s="41"/>
      <c r="CK178" s="41"/>
      <c r="CL178" s="9">
        <v>0</v>
      </c>
      <c r="CM178" s="41">
        <v>0</v>
      </c>
      <c r="CN178" s="41"/>
      <c r="CO178" s="103">
        <f t="shared" si="99"/>
        <v>53390</v>
      </c>
      <c r="CP178" s="8">
        <v>0</v>
      </c>
      <c r="CQ178" s="41"/>
      <c r="CR178" s="41"/>
      <c r="CS178" s="103">
        <f t="shared" si="109"/>
        <v>0</v>
      </c>
      <c r="CT178" s="43">
        <v>0</v>
      </c>
      <c r="CU178" s="103">
        <f t="shared" si="110"/>
        <v>0</v>
      </c>
      <c r="CV178" s="107">
        <f t="shared" si="76"/>
        <v>345950</v>
      </c>
    </row>
    <row r="179" spans="1:100" s="19" customFormat="1" ht="15.75" x14ac:dyDescent="0.25">
      <c r="A179" s="319"/>
      <c r="B179" s="2" t="s">
        <v>110</v>
      </c>
      <c r="C179" s="321">
        <v>0</v>
      </c>
      <c r="D179" s="322"/>
      <c r="E179" s="41">
        <v>0</v>
      </c>
      <c r="F179" s="41">
        <v>4690</v>
      </c>
      <c r="G179" s="41"/>
      <c r="H179" s="103">
        <f t="shared" si="77"/>
        <v>4690</v>
      </c>
      <c r="I179" s="40">
        <v>0</v>
      </c>
      <c r="J179" s="41">
        <v>8250</v>
      </c>
      <c r="K179" s="41"/>
      <c r="L179" s="41"/>
      <c r="M179" s="41">
        <v>0</v>
      </c>
      <c r="N179" s="41"/>
      <c r="O179" s="103">
        <f t="shared" si="65"/>
        <v>8250</v>
      </c>
      <c r="P179" s="8"/>
      <c r="Q179" s="41"/>
      <c r="R179" s="41"/>
      <c r="S179" s="41"/>
      <c r="T179" s="103">
        <f t="shared" si="100"/>
        <v>0</v>
      </c>
      <c r="U179" s="40"/>
      <c r="V179" s="9">
        <v>0</v>
      </c>
      <c r="W179" s="103">
        <f t="shared" si="101"/>
        <v>0</v>
      </c>
      <c r="X179" s="40"/>
      <c r="Y179" s="9">
        <v>0</v>
      </c>
      <c r="Z179" s="9">
        <v>4390</v>
      </c>
      <c r="AA179" s="9">
        <v>5240</v>
      </c>
      <c r="AB179" s="9">
        <v>44440</v>
      </c>
      <c r="AC179" s="9">
        <v>2860</v>
      </c>
      <c r="AD179" s="41"/>
      <c r="AE179" s="41"/>
      <c r="AF179" s="9">
        <v>79900</v>
      </c>
      <c r="AG179" s="9">
        <v>0</v>
      </c>
      <c r="AH179" s="9">
        <v>970</v>
      </c>
      <c r="AI179" s="25"/>
      <c r="AJ179" s="103">
        <f t="shared" si="102"/>
        <v>137800</v>
      </c>
      <c r="AK179" s="40"/>
      <c r="AL179" s="103">
        <f t="shared" si="103"/>
        <v>0</v>
      </c>
      <c r="AM179" s="9">
        <v>0</v>
      </c>
      <c r="AN179" s="9">
        <v>0</v>
      </c>
      <c r="AO179" s="41"/>
      <c r="AP179" s="41"/>
      <c r="AQ179" s="41"/>
      <c r="AR179" s="41"/>
      <c r="AS179" s="41"/>
      <c r="AT179" s="41"/>
      <c r="AU179" s="9"/>
      <c r="AV179" s="41"/>
      <c r="AW179" s="103">
        <f t="shared" si="104"/>
        <v>0</v>
      </c>
      <c r="AX179" s="40"/>
      <c r="AY179" s="41"/>
      <c r="AZ179" s="9">
        <v>0</v>
      </c>
      <c r="BA179" s="41"/>
      <c r="BB179" s="41"/>
      <c r="BC179" s="41"/>
      <c r="BD179" s="41"/>
      <c r="BE179" s="103">
        <f t="shared" si="105"/>
        <v>0</v>
      </c>
      <c r="BF179" s="40"/>
      <c r="BG179" s="41"/>
      <c r="BH179" s="41"/>
      <c r="BI179" s="41"/>
      <c r="BJ179" s="41"/>
      <c r="BK179" s="41"/>
      <c r="BL179" s="41"/>
      <c r="BM179" s="41"/>
      <c r="BN179" s="41"/>
      <c r="BO179" s="41"/>
      <c r="BP179" s="9">
        <v>0</v>
      </c>
      <c r="BQ179" s="41"/>
      <c r="BR179" s="9">
        <v>0</v>
      </c>
      <c r="BS179" s="9">
        <v>0</v>
      </c>
      <c r="BT179" s="41"/>
      <c r="BU179" s="103">
        <f t="shared" si="106"/>
        <v>0</v>
      </c>
      <c r="BV179" s="40"/>
      <c r="BW179" s="41"/>
      <c r="BX179" s="41"/>
      <c r="BY179" s="41"/>
      <c r="BZ179" s="41"/>
      <c r="CA179" s="41"/>
      <c r="CB179" s="103">
        <f t="shared" si="107"/>
        <v>0</v>
      </c>
      <c r="CC179" s="40">
        <v>0</v>
      </c>
      <c r="CD179" s="41"/>
      <c r="CE179" s="41"/>
      <c r="CF179" s="41"/>
      <c r="CG179" s="103">
        <f t="shared" si="108"/>
        <v>0</v>
      </c>
      <c r="CH179" s="8">
        <v>29620</v>
      </c>
      <c r="CI179" s="9">
        <v>1250</v>
      </c>
      <c r="CJ179" s="41"/>
      <c r="CK179" s="41"/>
      <c r="CL179" s="9">
        <v>0</v>
      </c>
      <c r="CM179" s="41">
        <v>0</v>
      </c>
      <c r="CN179" s="41"/>
      <c r="CO179" s="103">
        <f t="shared" si="99"/>
        <v>30870</v>
      </c>
      <c r="CP179" s="8">
        <v>0</v>
      </c>
      <c r="CQ179" s="41"/>
      <c r="CR179" s="41"/>
      <c r="CS179" s="103">
        <f t="shared" si="109"/>
        <v>0</v>
      </c>
      <c r="CT179" s="43">
        <v>0</v>
      </c>
      <c r="CU179" s="103">
        <f t="shared" si="110"/>
        <v>0</v>
      </c>
      <c r="CV179" s="107">
        <f t="shared" si="76"/>
        <v>181610</v>
      </c>
    </row>
    <row r="180" spans="1:100" s="19" customFormat="1" ht="15.75" x14ac:dyDescent="0.25">
      <c r="A180" s="319"/>
      <c r="B180" s="2" t="s">
        <v>111</v>
      </c>
      <c r="C180" s="321">
        <v>0</v>
      </c>
      <c r="D180" s="322"/>
      <c r="E180" s="41">
        <v>0</v>
      </c>
      <c r="F180" s="41">
        <v>17830</v>
      </c>
      <c r="G180" s="41"/>
      <c r="H180" s="103">
        <f t="shared" si="77"/>
        <v>17830</v>
      </c>
      <c r="I180" s="40">
        <v>0</v>
      </c>
      <c r="J180" s="41">
        <v>4080</v>
      </c>
      <c r="K180" s="41"/>
      <c r="L180" s="41"/>
      <c r="M180" s="41">
        <v>0</v>
      </c>
      <c r="N180" s="41"/>
      <c r="O180" s="103">
        <f t="shared" si="65"/>
        <v>4080</v>
      </c>
      <c r="P180" s="8"/>
      <c r="Q180" s="41"/>
      <c r="R180" s="41"/>
      <c r="S180" s="41"/>
      <c r="T180" s="103">
        <f t="shared" si="100"/>
        <v>0</v>
      </c>
      <c r="U180" s="40"/>
      <c r="V180" s="9">
        <v>0</v>
      </c>
      <c r="W180" s="103">
        <f t="shared" si="101"/>
        <v>0</v>
      </c>
      <c r="X180" s="40"/>
      <c r="Y180" s="9">
        <v>0</v>
      </c>
      <c r="Z180" s="9">
        <v>10630</v>
      </c>
      <c r="AA180" s="9">
        <v>19990</v>
      </c>
      <c r="AB180" s="9">
        <v>62190</v>
      </c>
      <c r="AC180" s="9">
        <v>6990</v>
      </c>
      <c r="AD180" s="41"/>
      <c r="AE180" s="41"/>
      <c r="AF180" s="9">
        <v>118990</v>
      </c>
      <c r="AG180" s="9">
        <v>1900</v>
      </c>
      <c r="AH180" s="9">
        <v>0</v>
      </c>
      <c r="AI180" s="25"/>
      <c r="AJ180" s="103">
        <f t="shared" si="102"/>
        <v>220690</v>
      </c>
      <c r="AK180" s="40"/>
      <c r="AL180" s="103">
        <f t="shared" si="103"/>
        <v>0</v>
      </c>
      <c r="AM180" s="9">
        <v>0</v>
      </c>
      <c r="AN180" s="9">
        <v>0</v>
      </c>
      <c r="AO180" s="41"/>
      <c r="AP180" s="41"/>
      <c r="AQ180" s="41"/>
      <c r="AR180" s="41"/>
      <c r="AS180" s="41"/>
      <c r="AT180" s="41"/>
      <c r="AU180" s="9"/>
      <c r="AV180" s="41"/>
      <c r="AW180" s="103">
        <f t="shared" si="104"/>
        <v>0</v>
      </c>
      <c r="AX180" s="40"/>
      <c r="AY180" s="41"/>
      <c r="AZ180" s="9">
        <v>0</v>
      </c>
      <c r="BA180" s="41"/>
      <c r="BB180" s="41"/>
      <c r="BC180" s="41"/>
      <c r="BD180" s="41"/>
      <c r="BE180" s="103">
        <f t="shared" si="105"/>
        <v>0</v>
      </c>
      <c r="BF180" s="40"/>
      <c r="BG180" s="41"/>
      <c r="BH180" s="41"/>
      <c r="BI180" s="41"/>
      <c r="BJ180" s="41"/>
      <c r="BK180" s="41"/>
      <c r="BL180" s="41"/>
      <c r="BM180" s="41"/>
      <c r="BN180" s="41"/>
      <c r="BO180" s="41"/>
      <c r="BP180" s="9">
        <v>0</v>
      </c>
      <c r="BQ180" s="41"/>
      <c r="BR180" s="9">
        <v>0</v>
      </c>
      <c r="BS180" s="9">
        <v>0</v>
      </c>
      <c r="BT180" s="41"/>
      <c r="BU180" s="103">
        <f t="shared" si="106"/>
        <v>0</v>
      </c>
      <c r="BV180" s="40"/>
      <c r="BW180" s="41"/>
      <c r="BX180" s="41"/>
      <c r="BY180" s="41"/>
      <c r="BZ180" s="41"/>
      <c r="CA180" s="41"/>
      <c r="CB180" s="103">
        <f t="shared" si="107"/>
        <v>0</v>
      </c>
      <c r="CC180" s="40">
        <v>0</v>
      </c>
      <c r="CD180" s="41"/>
      <c r="CE180" s="41"/>
      <c r="CF180" s="41"/>
      <c r="CG180" s="103">
        <f t="shared" si="108"/>
        <v>0</v>
      </c>
      <c r="CH180" s="8">
        <v>15000</v>
      </c>
      <c r="CI180" s="9">
        <v>0</v>
      </c>
      <c r="CJ180" s="41"/>
      <c r="CK180" s="41"/>
      <c r="CL180" s="9">
        <v>15980</v>
      </c>
      <c r="CM180" s="41">
        <v>0</v>
      </c>
      <c r="CN180" s="41"/>
      <c r="CO180" s="103">
        <f t="shared" si="99"/>
        <v>30980</v>
      </c>
      <c r="CP180" s="8">
        <v>0</v>
      </c>
      <c r="CQ180" s="41"/>
      <c r="CR180" s="41"/>
      <c r="CS180" s="103">
        <f t="shared" si="109"/>
        <v>0</v>
      </c>
      <c r="CT180" s="43">
        <v>0</v>
      </c>
      <c r="CU180" s="103">
        <f t="shared" si="110"/>
        <v>0</v>
      </c>
      <c r="CV180" s="107">
        <f t="shared" si="76"/>
        <v>273580</v>
      </c>
    </row>
    <row r="181" spans="1:100" s="19" customFormat="1" ht="16.5" thickBot="1" x14ac:dyDescent="0.3">
      <c r="A181" s="320"/>
      <c r="B181" s="3" t="s">
        <v>112</v>
      </c>
      <c r="C181" s="323">
        <v>0</v>
      </c>
      <c r="D181" s="324"/>
      <c r="E181" s="45">
        <v>0</v>
      </c>
      <c r="F181" s="45">
        <v>18160</v>
      </c>
      <c r="G181" s="45"/>
      <c r="H181" s="104">
        <f t="shared" si="77"/>
        <v>18160</v>
      </c>
      <c r="I181" s="44">
        <v>2750</v>
      </c>
      <c r="J181" s="45">
        <v>7990</v>
      </c>
      <c r="K181" s="45"/>
      <c r="L181" s="45"/>
      <c r="M181" s="45">
        <v>0</v>
      </c>
      <c r="N181" s="45"/>
      <c r="O181" s="104">
        <f t="shared" si="65"/>
        <v>10740</v>
      </c>
      <c r="P181" s="12"/>
      <c r="Q181" s="45"/>
      <c r="R181" s="45"/>
      <c r="S181" s="45"/>
      <c r="T181" s="104">
        <f t="shared" si="100"/>
        <v>0</v>
      </c>
      <c r="U181" s="44"/>
      <c r="V181" s="13">
        <v>0</v>
      </c>
      <c r="W181" s="104">
        <f t="shared" si="101"/>
        <v>0</v>
      </c>
      <c r="X181" s="44"/>
      <c r="Y181" s="13">
        <v>0</v>
      </c>
      <c r="Z181" s="13">
        <v>8600</v>
      </c>
      <c r="AA181" s="13">
        <v>9630</v>
      </c>
      <c r="AB181" s="13">
        <v>21520</v>
      </c>
      <c r="AC181" s="13">
        <v>15370</v>
      </c>
      <c r="AD181" s="45"/>
      <c r="AE181" s="45"/>
      <c r="AF181" s="13">
        <v>124520</v>
      </c>
      <c r="AG181" s="13">
        <v>0</v>
      </c>
      <c r="AH181" s="13">
        <v>50060</v>
      </c>
      <c r="AI181" s="26"/>
      <c r="AJ181" s="104">
        <f t="shared" si="102"/>
        <v>229700</v>
      </c>
      <c r="AK181" s="44"/>
      <c r="AL181" s="104">
        <f t="shared" si="103"/>
        <v>0</v>
      </c>
      <c r="AM181" s="13">
        <v>0</v>
      </c>
      <c r="AN181" s="13">
        <v>0</v>
      </c>
      <c r="AO181" s="45"/>
      <c r="AP181" s="45"/>
      <c r="AQ181" s="45"/>
      <c r="AR181" s="45"/>
      <c r="AS181" s="45"/>
      <c r="AT181" s="45"/>
      <c r="AU181" s="9"/>
      <c r="AV181" s="45"/>
      <c r="AW181" s="104">
        <f t="shared" si="104"/>
        <v>0</v>
      </c>
      <c r="AX181" s="44"/>
      <c r="AY181" s="45"/>
      <c r="AZ181" s="13">
        <v>0</v>
      </c>
      <c r="BA181" s="45"/>
      <c r="BB181" s="45"/>
      <c r="BC181" s="45"/>
      <c r="BD181" s="45"/>
      <c r="BE181" s="104">
        <f t="shared" si="105"/>
        <v>0</v>
      </c>
      <c r="BF181" s="44"/>
      <c r="BG181" s="45"/>
      <c r="BH181" s="45"/>
      <c r="BI181" s="45"/>
      <c r="BJ181" s="45"/>
      <c r="BK181" s="45"/>
      <c r="BL181" s="45"/>
      <c r="BM181" s="45"/>
      <c r="BN181" s="45"/>
      <c r="BO181" s="45"/>
      <c r="BP181" s="13">
        <v>0</v>
      </c>
      <c r="BQ181" s="45"/>
      <c r="BR181" s="13">
        <v>0</v>
      </c>
      <c r="BS181" s="13">
        <v>0</v>
      </c>
      <c r="BT181" s="45"/>
      <c r="BU181" s="104">
        <f t="shared" si="106"/>
        <v>0</v>
      </c>
      <c r="BV181" s="44"/>
      <c r="BW181" s="45"/>
      <c r="BX181" s="45"/>
      <c r="BY181" s="45"/>
      <c r="BZ181" s="45"/>
      <c r="CA181" s="45"/>
      <c r="CB181" s="104">
        <f t="shared" si="107"/>
        <v>0</v>
      </c>
      <c r="CC181" s="44">
        <v>0</v>
      </c>
      <c r="CD181" s="45"/>
      <c r="CE181" s="45"/>
      <c r="CF181" s="45"/>
      <c r="CG181" s="104">
        <f t="shared" si="108"/>
        <v>0</v>
      </c>
      <c r="CH181" s="12">
        <v>28540</v>
      </c>
      <c r="CI181" s="13">
        <v>60</v>
      </c>
      <c r="CJ181" s="45"/>
      <c r="CK181" s="45"/>
      <c r="CL181" s="13">
        <v>530</v>
      </c>
      <c r="CM181" s="45">
        <v>0</v>
      </c>
      <c r="CN181" s="45"/>
      <c r="CO181" s="104">
        <f t="shared" si="99"/>
        <v>29130</v>
      </c>
      <c r="CP181" s="12">
        <v>0</v>
      </c>
      <c r="CQ181" s="45"/>
      <c r="CR181" s="45"/>
      <c r="CS181" s="104">
        <f t="shared" si="109"/>
        <v>0</v>
      </c>
      <c r="CT181" s="47">
        <v>0</v>
      </c>
      <c r="CU181" s="104">
        <f t="shared" si="110"/>
        <v>0</v>
      </c>
      <c r="CV181" s="108">
        <f t="shared" si="76"/>
        <v>287730</v>
      </c>
    </row>
    <row r="182" spans="1:100" s="19" customFormat="1" ht="15.75" customHeight="1" x14ac:dyDescent="0.25">
      <c r="A182" s="318" t="s">
        <v>131</v>
      </c>
      <c r="B182" s="1" t="s">
        <v>101</v>
      </c>
      <c r="C182" s="325">
        <v>0</v>
      </c>
      <c r="D182" s="326"/>
      <c r="E182" s="38">
        <v>0</v>
      </c>
      <c r="F182" s="38">
        <v>10440</v>
      </c>
      <c r="G182" s="38"/>
      <c r="H182" s="105">
        <f>SUM(C182:G182)</f>
        <v>10440</v>
      </c>
      <c r="I182" s="37">
        <v>0</v>
      </c>
      <c r="J182" s="38">
        <v>0</v>
      </c>
      <c r="K182" s="38"/>
      <c r="L182" s="38"/>
      <c r="M182" s="38">
        <v>0</v>
      </c>
      <c r="N182" s="38"/>
      <c r="O182" s="105">
        <f>SUM(I182:N182)</f>
        <v>0</v>
      </c>
      <c r="P182" s="5"/>
      <c r="Q182" s="38"/>
      <c r="R182" s="38"/>
      <c r="S182" s="38"/>
      <c r="T182" s="105">
        <f>SUM(P182:S182)</f>
        <v>0</v>
      </c>
      <c r="U182" s="37"/>
      <c r="V182" s="6">
        <v>0</v>
      </c>
      <c r="W182" s="105">
        <f>SUM(U182:V182)</f>
        <v>0</v>
      </c>
      <c r="X182" s="37"/>
      <c r="Y182" s="6"/>
      <c r="Z182" s="6">
        <v>6650</v>
      </c>
      <c r="AA182" s="6">
        <v>2750</v>
      </c>
      <c r="AB182" s="6">
        <v>23080</v>
      </c>
      <c r="AC182" s="6">
        <v>6680</v>
      </c>
      <c r="AD182" s="38"/>
      <c r="AE182" s="38"/>
      <c r="AF182" s="6">
        <v>118830</v>
      </c>
      <c r="AG182" s="6">
        <v>0</v>
      </c>
      <c r="AH182" s="6">
        <v>84700</v>
      </c>
      <c r="AI182" s="24"/>
      <c r="AJ182" s="105">
        <f>SUM(X182:AI182)</f>
        <v>242690</v>
      </c>
      <c r="AK182" s="37"/>
      <c r="AL182" s="105">
        <f>+AK182</f>
        <v>0</v>
      </c>
      <c r="AM182" s="6">
        <v>0</v>
      </c>
      <c r="AN182" s="6">
        <v>0</v>
      </c>
      <c r="AO182" s="38"/>
      <c r="AP182" s="38"/>
      <c r="AQ182" s="38"/>
      <c r="AR182" s="38"/>
      <c r="AS182" s="38"/>
      <c r="AT182" s="38"/>
      <c r="AU182" s="9"/>
      <c r="AV182" s="38"/>
      <c r="AW182" s="105">
        <f>SUM(AM182:AV182)</f>
        <v>0</v>
      </c>
      <c r="AX182" s="37"/>
      <c r="AY182" s="38"/>
      <c r="AZ182" s="6">
        <v>0</v>
      </c>
      <c r="BA182" s="38"/>
      <c r="BB182" s="38"/>
      <c r="BC182" s="38"/>
      <c r="BD182" s="38"/>
      <c r="BE182" s="105">
        <f>SUM(AX182:BD182)</f>
        <v>0</v>
      </c>
      <c r="BF182" s="37"/>
      <c r="BG182" s="38"/>
      <c r="BH182" s="38"/>
      <c r="BI182" s="38"/>
      <c r="BJ182" s="38"/>
      <c r="BK182" s="38"/>
      <c r="BL182" s="38"/>
      <c r="BM182" s="38"/>
      <c r="BN182" s="38"/>
      <c r="BO182" s="38"/>
      <c r="BP182" s="6">
        <v>0</v>
      </c>
      <c r="BQ182" s="38"/>
      <c r="BR182" s="6">
        <v>0</v>
      </c>
      <c r="BS182" s="6">
        <v>0</v>
      </c>
      <c r="BT182" s="38"/>
      <c r="BU182" s="105">
        <f>SUM(BF182:BT182)</f>
        <v>0</v>
      </c>
      <c r="BV182" s="37"/>
      <c r="BW182" s="38"/>
      <c r="BX182" s="38"/>
      <c r="BY182" s="38"/>
      <c r="BZ182" s="38"/>
      <c r="CA182" s="38"/>
      <c r="CB182" s="105">
        <f>SUM(BV182:CA182)</f>
        <v>0</v>
      </c>
      <c r="CC182" s="37">
        <v>0</v>
      </c>
      <c r="CD182" s="38"/>
      <c r="CE182" s="38"/>
      <c r="CF182" s="38"/>
      <c r="CG182" s="105">
        <f>SUM(CC182:CF182)</f>
        <v>0</v>
      </c>
      <c r="CH182" s="5">
        <v>0</v>
      </c>
      <c r="CI182" s="6">
        <v>0</v>
      </c>
      <c r="CJ182" s="38"/>
      <c r="CK182" s="38"/>
      <c r="CL182" s="6">
        <v>0</v>
      </c>
      <c r="CM182" s="35">
        <v>0</v>
      </c>
      <c r="CN182" s="38"/>
      <c r="CO182" s="105">
        <f t="shared" si="99"/>
        <v>0</v>
      </c>
      <c r="CP182" s="5">
        <v>0</v>
      </c>
      <c r="CQ182" s="38"/>
      <c r="CR182" s="38"/>
      <c r="CS182" s="105">
        <f>SUM(CP182:CR182)</f>
        <v>0</v>
      </c>
      <c r="CT182" s="39">
        <v>0</v>
      </c>
      <c r="CU182" s="105">
        <f>+CT182</f>
        <v>0</v>
      </c>
      <c r="CV182" s="109">
        <f t="shared" si="76"/>
        <v>253130</v>
      </c>
    </row>
    <row r="183" spans="1:100" s="19" customFormat="1" ht="15.75" x14ac:dyDescent="0.25">
      <c r="A183" s="319"/>
      <c r="B183" s="2" t="s">
        <v>102</v>
      </c>
      <c r="C183" s="321">
        <v>1240</v>
      </c>
      <c r="D183" s="322"/>
      <c r="E183" s="41">
        <v>0</v>
      </c>
      <c r="F183" s="41">
        <v>15030</v>
      </c>
      <c r="G183" s="41"/>
      <c r="H183" s="103">
        <f>SUM(C183:G183)</f>
        <v>16270</v>
      </c>
      <c r="I183" s="40">
        <v>0</v>
      </c>
      <c r="J183" s="41">
        <v>5100</v>
      </c>
      <c r="K183" s="41"/>
      <c r="L183" s="41"/>
      <c r="M183" s="41">
        <v>0</v>
      </c>
      <c r="N183" s="41"/>
      <c r="O183" s="103">
        <f t="shared" si="65"/>
        <v>5100</v>
      </c>
      <c r="P183" s="8"/>
      <c r="Q183" s="41"/>
      <c r="R183" s="41"/>
      <c r="S183" s="41"/>
      <c r="T183" s="103">
        <f t="shared" ref="T183:T193" si="111">SUM(P183:S183)</f>
        <v>0</v>
      </c>
      <c r="U183" s="40"/>
      <c r="V183" s="9">
        <v>0</v>
      </c>
      <c r="W183" s="103">
        <f t="shared" ref="W183:W193" si="112">SUM(U183:V183)</f>
        <v>0</v>
      </c>
      <c r="X183" s="40"/>
      <c r="Y183" s="9"/>
      <c r="Z183" s="9">
        <v>10210</v>
      </c>
      <c r="AA183" s="9">
        <v>170</v>
      </c>
      <c r="AB183" s="9">
        <v>33150</v>
      </c>
      <c r="AC183" s="9">
        <v>8430</v>
      </c>
      <c r="AD183" s="41"/>
      <c r="AE183" s="41"/>
      <c r="AF183" s="9">
        <v>97750</v>
      </c>
      <c r="AG183" s="9">
        <v>0</v>
      </c>
      <c r="AH183" s="9">
        <v>37710</v>
      </c>
      <c r="AI183" s="25"/>
      <c r="AJ183" s="103">
        <f t="shared" ref="AJ183:AJ193" si="113">SUM(X183:AI183)</f>
        <v>187420</v>
      </c>
      <c r="AK183" s="40"/>
      <c r="AL183" s="103">
        <f t="shared" si="103"/>
        <v>0</v>
      </c>
      <c r="AM183" s="9">
        <v>0</v>
      </c>
      <c r="AN183" s="9">
        <v>0</v>
      </c>
      <c r="AO183" s="41"/>
      <c r="AP183" s="41"/>
      <c r="AQ183" s="41"/>
      <c r="AR183" s="41"/>
      <c r="AS183" s="41"/>
      <c r="AT183" s="41"/>
      <c r="AU183" s="9"/>
      <c r="AV183" s="41"/>
      <c r="AW183" s="103">
        <f t="shared" ref="AW183:AW193" si="114">SUM(AM183:AV183)</f>
        <v>0</v>
      </c>
      <c r="AX183" s="40"/>
      <c r="AY183" s="41"/>
      <c r="AZ183" s="9">
        <v>0</v>
      </c>
      <c r="BA183" s="41"/>
      <c r="BB183" s="41"/>
      <c r="BC183" s="41"/>
      <c r="BD183" s="41"/>
      <c r="BE183" s="103">
        <f t="shared" ref="BE183:BE193" si="115">SUM(AX183:BD183)</f>
        <v>0</v>
      </c>
      <c r="BF183" s="40"/>
      <c r="BG183" s="41"/>
      <c r="BH183" s="41"/>
      <c r="BI183" s="41"/>
      <c r="BJ183" s="41"/>
      <c r="BK183" s="41"/>
      <c r="BL183" s="41"/>
      <c r="BM183" s="41"/>
      <c r="BN183" s="41"/>
      <c r="BO183" s="41"/>
      <c r="BP183" s="9">
        <v>0</v>
      </c>
      <c r="BQ183" s="41"/>
      <c r="BR183" s="9">
        <v>0</v>
      </c>
      <c r="BS183" s="9">
        <v>0</v>
      </c>
      <c r="BT183" s="41"/>
      <c r="BU183" s="103">
        <f t="shared" ref="BU183:BU193" si="116">SUM(BF183:BT183)</f>
        <v>0</v>
      </c>
      <c r="BV183" s="40"/>
      <c r="BW183" s="41"/>
      <c r="BX183" s="41"/>
      <c r="BY183" s="41"/>
      <c r="BZ183" s="41"/>
      <c r="CA183" s="41"/>
      <c r="CB183" s="103">
        <f t="shared" ref="CB183:CB193" si="117">SUM(BV183:CA183)</f>
        <v>0</v>
      </c>
      <c r="CC183" s="40">
        <v>0</v>
      </c>
      <c r="CD183" s="41"/>
      <c r="CE183" s="41"/>
      <c r="CF183" s="41"/>
      <c r="CG183" s="103">
        <f t="shared" ref="CG183:CG193" si="118">SUM(CC183:CF183)</f>
        <v>0</v>
      </c>
      <c r="CH183" s="8">
        <v>33590</v>
      </c>
      <c r="CI183" s="9">
        <v>0</v>
      </c>
      <c r="CJ183" s="41"/>
      <c r="CK183" s="41"/>
      <c r="CL183" s="9">
        <v>0</v>
      </c>
      <c r="CM183" s="41">
        <v>0</v>
      </c>
      <c r="CN183" s="41"/>
      <c r="CO183" s="103">
        <f t="shared" si="99"/>
        <v>33590</v>
      </c>
      <c r="CP183" s="8">
        <v>0</v>
      </c>
      <c r="CQ183" s="41"/>
      <c r="CR183" s="41"/>
      <c r="CS183" s="103">
        <f t="shared" ref="CS183:CS193" si="119">SUM(CP183:CR183)</f>
        <v>0</v>
      </c>
      <c r="CT183" s="43">
        <v>0</v>
      </c>
      <c r="CU183" s="103">
        <f t="shared" ref="CU183:CU242" si="120">+CT183</f>
        <v>0</v>
      </c>
      <c r="CV183" s="107">
        <f t="shared" si="76"/>
        <v>242380</v>
      </c>
    </row>
    <row r="184" spans="1:100" s="19" customFormat="1" ht="15.75" x14ac:dyDescent="0.25">
      <c r="A184" s="319"/>
      <c r="B184" s="2" t="s">
        <v>103</v>
      </c>
      <c r="C184" s="321">
        <v>1510</v>
      </c>
      <c r="D184" s="322"/>
      <c r="E184" s="41">
        <v>0</v>
      </c>
      <c r="F184" s="41">
        <v>12070</v>
      </c>
      <c r="G184" s="41"/>
      <c r="H184" s="103">
        <f>SUM(C184:G184)</f>
        <v>13580</v>
      </c>
      <c r="I184" s="40">
        <v>20690</v>
      </c>
      <c r="J184" s="41">
        <v>640</v>
      </c>
      <c r="K184" s="41"/>
      <c r="L184" s="41"/>
      <c r="M184" s="41">
        <v>0</v>
      </c>
      <c r="N184" s="41"/>
      <c r="O184" s="103">
        <f t="shared" si="65"/>
        <v>21330</v>
      </c>
      <c r="P184" s="8"/>
      <c r="Q184" s="41"/>
      <c r="R184" s="41"/>
      <c r="S184" s="41"/>
      <c r="T184" s="103">
        <f t="shared" si="111"/>
        <v>0</v>
      </c>
      <c r="U184" s="40"/>
      <c r="V184" s="9">
        <v>0</v>
      </c>
      <c r="W184" s="103">
        <f t="shared" si="112"/>
        <v>0</v>
      </c>
      <c r="X184" s="40"/>
      <c r="Y184" s="9"/>
      <c r="Z184" s="9">
        <v>4430</v>
      </c>
      <c r="AA184" s="9">
        <v>43890</v>
      </c>
      <c r="AB184" s="9">
        <v>132070</v>
      </c>
      <c r="AC184" s="9">
        <v>4260</v>
      </c>
      <c r="AD184" s="41"/>
      <c r="AE184" s="41"/>
      <c r="AF184" s="9">
        <v>19600</v>
      </c>
      <c r="AG184" s="9">
        <v>0</v>
      </c>
      <c r="AH184" s="9">
        <v>40500</v>
      </c>
      <c r="AI184" s="25"/>
      <c r="AJ184" s="103">
        <f t="shared" si="113"/>
        <v>244750</v>
      </c>
      <c r="AK184" s="40"/>
      <c r="AL184" s="103">
        <f t="shared" si="103"/>
        <v>0</v>
      </c>
      <c r="AM184" s="9">
        <v>0</v>
      </c>
      <c r="AN184" s="9">
        <v>0</v>
      </c>
      <c r="AO184" s="41"/>
      <c r="AP184" s="41"/>
      <c r="AQ184" s="41"/>
      <c r="AR184" s="41"/>
      <c r="AS184" s="41"/>
      <c r="AT184" s="41"/>
      <c r="AU184" s="9"/>
      <c r="AV184" s="41"/>
      <c r="AW184" s="103">
        <f t="shared" si="114"/>
        <v>0</v>
      </c>
      <c r="AX184" s="40"/>
      <c r="AY184" s="41"/>
      <c r="AZ184" s="9">
        <v>0</v>
      </c>
      <c r="BA184" s="41"/>
      <c r="BB184" s="41"/>
      <c r="BC184" s="41"/>
      <c r="BD184" s="41"/>
      <c r="BE184" s="103">
        <f t="shared" si="115"/>
        <v>0</v>
      </c>
      <c r="BF184" s="40"/>
      <c r="BG184" s="41"/>
      <c r="BH184" s="41"/>
      <c r="BI184" s="41"/>
      <c r="BJ184" s="41"/>
      <c r="BK184" s="41"/>
      <c r="BL184" s="41"/>
      <c r="BM184" s="41"/>
      <c r="BN184" s="41"/>
      <c r="BO184" s="41"/>
      <c r="BP184" s="9">
        <v>0</v>
      </c>
      <c r="BQ184" s="41"/>
      <c r="BR184" s="9">
        <v>0</v>
      </c>
      <c r="BS184" s="9">
        <v>0</v>
      </c>
      <c r="BT184" s="41"/>
      <c r="BU184" s="103">
        <f t="shared" si="116"/>
        <v>0</v>
      </c>
      <c r="BV184" s="40"/>
      <c r="BW184" s="41"/>
      <c r="BX184" s="41"/>
      <c r="BY184" s="41"/>
      <c r="BZ184" s="41"/>
      <c r="CA184" s="41"/>
      <c r="CB184" s="103">
        <f t="shared" si="117"/>
        <v>0</v>
      </c>
      <c r="CC184" s="40">
        <v>0</v>
      </c>
      <c r="CD184" s="41"/>
      <c r="CE184" s="41"/>
      <c r="CF184" s="41"/>
      <c r="CG184" s="103">
        <f t="shared" si="118"/>
        <v>0</v>
      </c>
      <c r="CH184" s="8">
        <v>6150</v>
      </c>
      <c r="CI184" s="9">
        <v>1620</v>
      </c>
      <c r="CJ184" s="41"/>
      <c r="CK184" s="41"/>
      <c r="CL184" s="9">
        <v>0</v>
      </c>
      <c r="CM184" s="41">
        <v>0</v>
      </c>
      <c r="CN184" s="41"/>
      <c r="CO184" s="103">
        <f t="shared" si="99"/>
        <v>7770</v>
      </c>
      <c r="CP184" s="8">
        <v>0</v>
      </c>
      <c r="CQ184" s="41"/>
      <c r="CR184" s="41"/>
      <c r="CS184" s="103">
        <f t="shared" si="119"/>
        <v>0</v>
      </c>
      <c r="CT184" s="43">
        <v>0</v>
      </c>
      <c r="CU184" s="103">
        <f t="shared" si="120"/>
        <v>0</v>
      </c>
      <c r="CV184" s="107">
        <f t="shared" si="76"/>
        <v>287430</v>
      </c>
    </row>
    <row r="185" spans="1:100" s="19" customFormat="1" ht="15.75" x14ac:dyDescent="0.25">
      <c r="A185" s="319"/>
      <c r="B185" s="2" t="s">
        <v>104</v>
      </c>
      <c r="C185" s="321">
        <v>0</v>
      </c>
      <c r="D185" s="322"/>
      <c r="E185" s="41">
        <v>0</v>
      </c>
      <c r="F185" s="41">
        <v>4530</v>
      </c>
      <c r="G185" s="41"/>
      <c r="H185" s="103">
        <f t="shared" ref="H185:H193" si="121">SUM(C185:G185)</f>
        <v>4530</v>
      </c>
      <c r="I185" s="40">
        <v>9660</v>
      </c>
      <c r="J185" s="41">
        <v>4710</v>
      </c>
      <c r="K185" s="41"/>
      <c r="L185" s="41"/>
      <c r="M185" s="41">
        <v>0</v>
      </c>
      <c r="N185" s="41"/>
      <c r="O185" s="103">
        <f t="shared" si="65"/>
        <v>14370</v>
      </c>
      <c r="P185" s="8"/>
      <c r="Q185" s="41"/>
      <c r="R185" s="41"/>
      <c r="S185" s="41"/>
      <c r="T185" s="103">
        <f t="shared" si="111"/>
        <v>0</v>
      </c>
      <c r="U185" s="40"/>
      <c r="V185" s="9">
        <v>0</v>
      </c>
      <c r="W185" s="103">
        <f t="shared" si="112"/>
        <v>0</v>
      </c>
      <c r="X185" s="40"/>
      <c r="Y185" s="9"/>
      <c r="Z185" s="9">
        <v>1740</v>
      </c>
      <c r="AA185" s="9">
        <v>15540</v>
      </c>
      <c r="AB185" s="9">
        <v>143530</v>
      </c>
      <c r="AC185" s="9">
        <v>8290</v>
      </c>
      <c r="AD185" s="41"/>
      <c r="AE185" s="41"/>
      <c r="AF185" s="9">
        <v>155760</v>
      </c>
      <c r="AG185" s="9">
        <v>0</v>
      </c>
      <c r="AH185" s="9">
        <v>15350</v>
      </c>
      <c r="AI185" s="25"/>
      <c r="AJ185" s="103">
        <f t="shared" si="113"/>
        <v>340210</v>
      </c>
      <c r="AK185" s="40"/>
      <c r="AL185" s="103">
        <f t="shared" si="103"/>
        <v>0</v>
      </c>
      <c r="AM185" s="9">
        <v>0</v>
      </c>
      <c r="AN185" s="9">
        <v>0</v>
      </c>
      <c r="AO185" s="41"/>
      <c r="AP185" s="41"/>
      <c r="AQ185" s="41"/>
      <c r="AR185" s="41"/>
      <c r="AS185" s="41"/>
      <c r="AT185" s="41"/>
      <c r="AU185" s="9"/>
      <c r="AV185" s="41"/>
      <c r="AW185" s="103">
        <f t="shared" si="114"/>
        <v>0</v>
      </c>
      <c r="AX185" s="40"/>
      <c r="AY185" s="41"/>
      <c r="AZ185" s="9">
        <v>0</v>
      </c>
      <c r="BA185" s="41"/>
      <c r="BB185" s="41"/>
      <c r="BC185" s="41"/>
      <c r="BD185" s="41"/>
      <c r="BE185" s="103">
        <f t="shared" si="115"/>
        <v>0</v>
      </c>
      <c r="BF185" s="40"/>
      <c r="BG185" s="41"/>
      <c r="BH185" s="41"/>
      <c r="BI185" s="41"/>
      <c r="BJ185" s="41"/>
      <c r="BK185" s="41"/>
      <c r="BL185" s="41"/>
      <c r="BM185" s="41"/>
      <c r="BN185" s="41"/>
      <c r="BO185" s="41"/>
      <c r="BP185" s="9">
        <v>0</v>
      </c>
      <c r="BQ185" s="41"/>
      <c r="BR185" s="9">
        <v>0</v>
      </c>
      <c r="BS185" s="9">
        <v>0</v>
      </c>
      <c r="BT185" s="41"/>
      <c r="BU185" s="103">
        <f t="shared" si="116"/>
        <v>0</v>
      </c>
      <c r="BV185" s="40"/>
      <c r="BW185" s="41"/>
      <c r="BX185" s="41"/>
      <c r="BY185" s="41"/>
      <c r="BZ185" s="41"/>
      <c r="CA185" s="41"/>
      <c r="CB185" s="103">
        <f t="shared" si="117"/>
        <v>0</v>
      </c>
      <c r="CC185" s="40">
        <v>0</v>
      </c>
      <c r="CD185" s="41"/>
      <c r="CE185" s="41"/>
      <c r="CF185" s="41"/>
      <c r="CG185" s="103">
        <f t="shared" si="118"/>
        <v>0</v>
      </c>
      <c r="CH185" s="8">
        <v>20540</v>
      </c>
      <c r="CI185" s="9">
        <v>0</v>
      </c>
      <c r="CJ185" s="41"/>
      <c r="CK185" s="41"/>
      <c r="CL185" s="9">
        <v>19990</v>
      </c>
      <c r="CM185" s="41">
        <v>0</v>
      </c>
      <c r="CN185" s="41"/>
      <c r="CO185" s="103">
        <f t="shared" si="99"/>
        <v>40530</v>
      </c>
      <c r="CP185" s="8">
        <v>0</v>
      </c>
      <c r="CQ185" s="41"/>
      <c r="CR185" s="41"/>
      <c r="CS185" s="103">
        <f t="shared" si="119"/>
        <v>0</v>
      </c>
      <c r="CT185" s="43">
        <v>0</v>
      </c>
      <c r="CU185" s="103">
        <f t="shared" si="120"/>
        <v>0</v>
      </c>
      <c r="CV185" s="107">
        <f t="shared" si="76"/>
        <v>399640</v>
      </c>
    </row>
    <row r="186" spans="1:100" s="19" customFormat="1" ht="15.75" x14ac:dyDescent="0.25">
      <c r="A186" s="319"/>
      <c r="B186" s="2" t="s">
        <v>105</v>
      </c>
      <c r="C186" s="321">
        <v>990</v>
      </c>
      <c r="D186" s="322"/>
      <c r="E186" s="41">
        <v>0</v>
      </c>
      <c r="F186" s="41">
        <v>9670</v>
      </c>
      <c r="G186" s="41"/>
      <c r="H186" s="103">
        <f t="shared" si="121"/>
        <v>10660</v>
      </c>
      <c r="I186" s="40">
        <v>15260</v>
      </c>
      <c r="J186" s="41">
        <v>7300</v>
      </c>
      <c r="K186" s="41"/>
      <c r="L186" s="41"/>
      <c r="M186" s="41">
        <v>0</v>
      </c>
      <c r="N186" s="41"/>
      <c r="O186" s="103">
        <f t="shared" si="65"/>
        <v>22560</v>
      </c>
      <c r="P186" s="8"/>
      <c r="Q186" s="41"/>
      <c r="R186" s="41"/>
      <c r="S186" s="41"/>
      <c r="T186" s="103">
        <f t="shared" si="111"/>
        <v>0</v>
      </c>
      <c r="U186" s="40"/>
      <c r="V186" s="9">
        <v>0</v>
      </c>
      <c r="W186" s="103">
        <f t="shared" si="112"/>
        <v>0</v>
      </c>
      <c r="X186" s="40"/>
      <c r="Y186" s="9"/>
      <c r="Z186" s="9">
        <v>620</v>
      </c>
      <c r="AA186" s="9">
        <v>25290</v>
      </c>
      <c r="AB186" s="9">
        <v>139360</v>
      </c>
      <c r="AC186" s="9">
        <v>8230</v>
      </c>
      <c r="AD186" s="41"/>
      <c r="AE186" s="41"/>
      <c r="AF186" s="9">
        <v>178100</v>
      </c>
      <c r="AG186" s="9">
        <v>0</v>
      </c>
      <c r="AH186" s="9">
        <v>14360</v>
      </c>
      <c r="AI186" s="25"/>
      <c r="AJ186" s="103">
        <f t="shared" si="113"/>
        <v>365960</v>
      </c>
      <c r="AK186" s="40"/>
      <c r="AL186" s="103">
        <f t="shared" si="103"/>
        <v>0</v>
      </c>
      <c r="AM186" s="9">
        <v>0</v>
      </c>
      <c r="AN186" s="9">
        <v>0</v>
      </c>
      <c r="AO186" s="41"/>
      <c r="AP186" s="41"/>
      <c r="AQ186" s="41"/>
      <c r="AR186" s="41"/>
      <c r="AS186" s="41"/>
      <c r="AT186" s="41"/>
      <c r="AU186" s="9"/>
      <c r="AV186" s="41"/>
      <c r="AW186" s="103">
        <f t="shared" si="114"/>
        <v>0</v>
      </c>
      <c r="AX186" s="40"/>
      <c r="AY186" s="41"/>
      <c r="AZ186" s="9">
        <v>0</v>
      </c>
      <c r="BA186" s="41"/>
      <c r="BB186" s="41"/>
      <c r="BC186" s="41"/>
      <c r="BD186" s="41"/>
      <c r="BE186" s="103">
        <f t="shared" si="115"/>
        <v>0</v>
      </c>
      <c r="BF186" s="40"/>
      <c r="BG186" s="41"/>
      <c r="BH186" s="41"/>
      <c r="BI186" s="41"/>
      <c r="BJ186" s="41"/>
      <c r="BK186" s="41"/>
      <c r="BL186" s="41"/>
      <c r="BM186" s="41"/>
      <c r="BN186" s="41"/>
      <c r="BO186" s="41"/>
      <c r="BP186" s="9">
        <v>0</v>
      </c>
      <c r="BQ186" s="41"/>
      <c r="BR186" s="9">
        <v>0</v>
      </c>
      <c r="BS186" s="9">
        <v>0</v>
      </c>
      <c r="BT186" s="41"/>
      <c r="BU186" s="103">
        <f t="shared" si="116"/>
        <v>0</v>
      </c>
      <c r="BV186" s="40"/>
      <c r="BW186" s="41"/>
      <c r="BX186" s="41"/>
      <c r="BY186" s="41"/>
      <c r="BZ186" s="41"/>
      <c r="CA186" s="41"/>
      <c r="CB186" s="103">
        <f t="shared" si="117"/>
        <v>0</v>
      </c>
      <c r="CC186" s="40">
        <v>0</v>
      </c>
      <c r="CD186" s="41"/>
      <c r="CE186" s="41"/>
      <c r="CF186" s="41"/>
      <c r="CG186" s="103">
        <f t="shared" si="118"/>
        <v>0</v>
      </c>
      <c r="CH186" s="8">
        <v>1500</v>
      </c>
      <c r="CI186" s="9">
        <v>0</v>
      </c>
      <c r="CJ186" s="41"/>
      <c r="CK186" s="41"/>
      <c r="CL186" s="9">
        <v>18380</v>
      </c>
      <c r="CM186" s="41">
        <v>0</v>
      </c>
      <c r="CN186" s="41"/>
      <c r="CO186" s="103">
        <f t="shared" si="99"/>
        <v>19880</v>
      </c>
      <c r="CP186" s="8">
        <v>0</v>
      </c>
      <c r="CQ186" s="41"/>
      <c r="CR186" s="41"/>
      <c r="CS186" s="103">
        <f t="shared" si="119"/>
        <v>0</v>
      </c>
      <c r="CT186" s="43">
        <v>0</v>
      </c>
      <c r="CU186" s="103">
        <f t="shared" si="120"/>
        <v>0</v>
      </c>
      <c r="CV186" s="107">
        <f t="shared" si="76"/>
        <v>419060</v>
      </c>
    </row>
    <row r="187" spans="1:100" s="19" customFormat="1" ht="15.75" x14ac:dyDescent="0.25">
      <c r="A187" s="319"/>
      <c r="B187" s="2" t="s">
        <v>106</v>
      </c>
      <c r="C187" s="321">
        <v>240</v>
      </c>
      <c r="D187" s="322"/>
      <c r="E187" s="41">
        <v>0</v>
      </c>
      <c r="F187" s="41">
        <v>15000</v>
      </c>
      <c r="G187" s="41"/>
      <c r="H187" s="103">
        <f t="shared" si="121"/>
        <v>15240</v>
      </c>
      <c r="I187" s="40">
        <v>8370</v>
      </c>
      <c r="J187" s="41">
        <v>7490</v>
      </c>
      <c r="K187" s="41"/>
      <c r="L187" s="41"/>
      <c r="M187" s="41">
        <v>0</v>
      </c>
      <c r="N187" s="41"/>
      <c r="O187" s="103">
        <f t="shared" si="65"/>
        <v>15860</v>
      </c>
      <c r="P187" s="8"/>
      <c r="Q187" s="41"/>
      <c r="R187" s="41"/>
      <c r="S187" s="41"/>
      <c r="T187" s="103">
        <f t="shared" si="111"/>
        <v>0</v>
      </c>
      <c r="U187" s="40"/>
      <c r="V187" s="9">
        <v>0</v>
      </c>
      <c r="W187" s="103">
        <f t="shared" si="112"/>
        <v>0</v>
      </c>
      <c r="X187" s="40"/>
      <c r="Y187" s="9"/>
      <c r="Z187" s="9">
        <v>2860</v>
      </c>
      <c r="AA187" s="9">
        <v>38800</v>
      </c>
      <c r="AB187" s="9">
        <v>153810</v>
      </c>
      <c r="AC187" s="9">
        <v>9360</v>
      </c>
      <c r="AD187" s="41"/>
      <c r="AE187" s="41"/>
      <c r="AF187" s="9">
        <v>90950</v>
      </c>
      <c r="AG187" s="9">
        <v>1540</v>
      </c>
      <c r="AH187" s="9">
        <v>27930</v>
      </c>
      <c r="AI187" s="25"/>
      <c r="AJ187" s="103">
        <f t="shared" si="113"/>
        <v>325250</v>
      </c>
      <c r="AK187" s="40"/>
      <c r="AL187" s="103">
        <f t="shared" si="103"/>
        <v>0</v>
      </c>
      <c r="AM187" s="9">
        <v>0</v>
      </c>
      <c r="AN187" s="9">
        <v>0</v>
      </c>
      <c r="AO187" s="41"/>
      <c r="AP187" s="41"/>
      <c r="AQ187" s="41"/>
      <c r="AR187" s="41"/>
      <c r="AS187" s="41"/>
      <c r="AT187" s="41"/>
      <c r="AU187" s="9"/>
      <c r="AV187" s="41"/>
      <c r="AW187" s="103">
        <f t="shared" si="114"/>
        <v>0</v>
      </c>
      <c r="AX187" s="40"/>
      <c r="AY187" s="41"/>
      <c r="AZ187" s="9">
        <v>0</v>
      </c>
      <c r="BA187" s="41"/>
      <c r="BB187" s="41"/>
      <c r="BC187" s="41"/>
      <c r="BD187" s="41"/>
      <c r="BE187" s="103">
        <f t="shared" si="115"/>
        <v>0</v>
      </c>
      <c r="BF187" s="40"/>
      <c r="BG187" s="41"/>
      <c r="BH187" s="41"/>
      <c r="BI187" s="41"/>
      <c r="BJ187" s="41"/>
      <c r="BK187" s="41"/>
      <c r="BL187" s="41"/>
      <c r="BM187" s="41"/>
      <c r="BN187" s="41"/>
      <c r="BO187" s="41"/>
      <c r="BP187" s="9">
        <v>0</v>
      </c>
      <c r="BQ187" s="41"/>
      <c r="BR187" s="9">
        <v>0</v>
      </c>
      <c r="BS187" s="9">
        <v>0</v>
      </c>
      <c r="BT187" s="41"/>
      <c r="BU187" s="103">
        <f t="shared" si="116"/>
        <v>0</v>
      </c>
      <c r="BV187" s="40"/>
      <c r="BW187" s="41"/>
      <c r="BX187" s="41"/>
      <c r="BY187" s="41"/>
      <c r="BZ187" s="41"/>
      <c r="CA187" s="41"/>
      <c r="CB187" s="103">
        <f t="shared" si="117"/>
        <v>0</v>
      </c>
      <c r="CC187" s="40">
        <v>0</v>
      </c>
      <c r="CD187" s="41"/>
      <c r="CE187" s="41"/>
      <c r="CF187" s="41"/>
      <c r="CG187" s="103">
        <f t="shared" si="118"/>
        <v>0</v>
      </c>
      <c r="CH187" s="8">
        <v>18910</v>
      </c>
      <c r="CI187" s="9">
        <v>1960</v>
      </c>
      <c r="CJ187" s="41"/>
      <c r="CK187" s="41"/>
      <c r="CL187" s="9">
        <v>2670</v>
      </c>
      <c r="CM187" s="41">
        <v>0</v>
      </c>
      <c r="CN187" s="41"/>
      <c r="CO187" s="103">
        <f t="shared" si="99"/>
        <v>23540</v>
      </c>
      <c r="CP187" s="8">
        <v>0</v>
      </c>
      <c r="CQ187" s="41"/>
      <c r="CR187" s="41"/>
      <c r="CS187" s="103">
        <f t="shared" si="119"/>
        <v>0</v>
      </c>
      <c r="CT187" s="43">
        <v>0</v>
      </c>
      <c r="CU187" s="103">
        <f t="shared" si="120"/>
        <v>0</v>
      </c>
      <c r="CV187" s="107">
        <f t="shared" si="76"/>
        <v>379890</v>
      </c>
    </row>
    <row r="188" spans="1:100" s="19" customFormat="1" ht="15.75" x14ac:dyDescent="0.25">
      <c r="A188" s="319"/>
      <c r="B188" s="2" t="s">
        <v>107</v>
      </c>
      <c r="C188" s="321">
        <v>1240</v>
      </c>
      <c r="D188" s="322"/>
      <c r="E188" s="41">
        <v>0</v>
      </c>
      <c r="F188" s="41">
        <v>16860</v>
      </c>
      <c r="G188" s="41"/>
      <c r="H188" s="103">
        <f t="shared" si="121"/>
        <v>18100</v>
      </c>
      <c r="I188" s="40">
        <v>13090</v>
      </c>
      <c r="J188" s="41">
        <v>4580</v>
      </c>
      <c r="K188" s="41"/>
      <c r="L188" s="41"/>
      <c r="M188" s="41">
        <v>0</v>
      </c>
      <c r="N188" s="41"/>
      <c r="O188" s="103">
        <f t="shared" si="65"/>
        <v>17670</v>
      </c>
      <c r="P188" s="8"/>
      <c r="Q188" s="41"/>
      <c r="R188" s="41"/>
      <c r="S188" s="41"/>
      <c r="T188" s="103">
        <f t="shared" si="111"/>
        <v>0</v>
      </c>
      <c r="U188" s="40"/>
      <c r="V188" s="9">
        <v>0</v>
      </c>
      <c r="W188" s="103">
        <f t="shared" si="112"/>
        <v>0</v>
      </c>
      <c r="X188" s="40"/>
      <c r="Y188" s="9"/>
      <c r="Z188" s="9">
        <v>3720</v>
      </c>
      <c r="AA188" s="9">
        <v>29320</v>
      </c>
      <c r="AB188" s="9">
        <v>85180</v>
      </c>
      <c r="AC188" s="9">
        <v>8310</v>
      </c>
      <c r="AD188" s="41"/>
      <c r="AE188" s="41"/>
      <c r="AF188" s="9">
        <v>142190</v>
      </c>
      <c r="AG188" s="9">
        <v>2600</v>
      </c>
      <c r="AH188" s="9">
        <v>9150</v>
      </c>
      <c r="AI188" s="25"/>
      <c r="AJ188" s="103">
        <f t="shared" si="113"/>
        <v>280470</v>
      </c>
      <c r="AK188" s="40"/>
      <c r="AL188" s="103">
        <f t="shared" si="103"/>
        <v>0</v>
      </c>
      <c r="AM188" s="9">
        <v>0</v>
      </c>
      <c r="AN188" s="9">
        <v>0</v>
      </c>
      <c r="AO188" s="41"/>
      <c r="AP188" s="41"/>
      <c r="AQ188" s="41"/>
      <c r="AR188" s="41"/>
      <c r="AS188" s="41"/>
      <c r="AT188" s="41"/>
      <c r="AU188" s="9"/>
      <c r="AV188" s="41"/>
      <c r="AW188" s="103">
        <f t="shared" si="114"/>
        <v>0</v>
      </c>
      <c r="AX188" s="40"/>
      <c r="AY188" s="41"/>
      <c r="AZ188" s="9">
        <v>0</v>
      </c>
      <c r="BA188" s="41"/>
      <c r="BB188" s="41"/>
      <c r="BC188" s="41"/>
      <c r="BD188" s="41"/>
      <c r="BE188" s="103">
        <f t="shared" si="115"/>
        <v>0</v>
      </c>
      <c r="BF188" s="40"/>
      <c r="BG188" s="41"/>
      <c r="BH188" s="41"/>
      <c r="BI188" s="41"/>
      <c r="BJ188" s="41"/>
      <c r="BK188" s="41"/>
      <c r="BL188" s="41"/>
      <c r="BM188" s="41"/>
      <c r="BN188" s="41"/>
      <c r="BO188" s="41"/>
      <c r="BP188" s="9">
        <v>0</v>
      </c>
      <c r="BQ188" s="41"/>
      <c r="BR188" s="9">
        <v>0</v>
      </c>
      <c r="BS188" s="9">
        <v>0</v>
      </c>
      <c r="BT188" s="41"/>
      <c r="BU188" s="103">
        <f t="shared" si="116"/>
        <v>0</v>
      </c>
      <c r="BV188" s="40"/>
      <c r="BW188" s="41"/>
      <c r="BX188" s="41"/>
      <c r="BY188" s="41"/>
      <c r="BZ188" s="41"/>
      <c r="CA188" s="41"/>
      <c r="CB188" s="103">
        <f t="shared" si="117"/>
        <v>0</v>
      </c>
      <c r="CC188" s="40">
        <v>0</v>
      </c>
      <c r="CD188" s="41"/>
      <c r="CE188" s="41"/>
      <c r="CF188" s="41"/>
      <c r="CG188" s="103">
        <f t="shared" si="118"/>
        <v>0</v>
      </c>
      <c r="CH188" s="8">
        <v>36180</v>
      </c>
      <c r="CI188" s="9">
        <v>4950</v>
      </c>
      <c r="CJ188" s="41"/>
      <c r="CK188" s="41"/>
      <c r="CL188" s="9">
        <v>0</v>
      </c>
      <c r="CM188" s="41">
        <v>0</v>
      </c>
      <c r="CN188" s="41"/>
      <c r="CO188" s="103">
        <f t="shared" si="99"/>
        <v>41130</v>
      </c>
      <c r="CP188" s="8">
        <v>0</v>
      </c>
      <c r="CQ188" s="41"/>
      <c r="CR188" s="41"/>
      <c r="CS188" s="103">
        <f t="shared" si="119"/>
        <v>0</v>
      </c>
      <c r="CT188" s="43">
        <v>0</v>
      </c>
      <c r="CU188" s="103">
        <f t="shared" si="120"/>
        <v>0</v>
      </c>
      <c r="CV188" s="107">
        <f t="shared" si="76"/>
        <v>357370</v>
      </c>
    </row>
    <row r="189" spans="1:100" s="19" customFormat="1" ht="15.75" x14ac:dyDescent="0.25">
      <c r="A189" s="319"/>
      <c r="B189" s="2" t="s">
        <v>108</v>
      </c>
      <c r="C189" s="321">
        <v>1410</v>
      </c>
      <c r="D189" s="322"/>
      <c r="E189" s="41">
        <v>0</v>
      </c>
      <c r="F189" s="41">
        <v>7720</v>
      </c>
      <c r="G189" s="41"/>
      <c r="H189" s="103">
        <f t="shared" si="121"/>
        <v>9130</v>
      </c>
      <c r="I189" s="40">
        <v>13190</v>
      </c>
      <c r="J189" s="41">
        <v>8510</v>
      </c>
      <c r="K189" s="41"/>
      <c r="L189" s="41"/>
      <c r="M189" s="41">
        <v>0</v>
      </c>
      <c r="N189" s="41"/>
      <c r="O189" s="103">
        <f t="shared" si="65"/>
        <v>21700</v>
      </c>
      <c r="P189" s="8"/>
      <c r="Q189" s="41"/>
      <c r="R189" s="41"/>
      <c r="S189" s="41"/>
      <c r="T189" s="103">
        <f t="shared" si="111"/>
        <v>0</v>
      </c>
      <c r="U189" s="40"/>
      <c r="V189" s="9">
        <v>0</v>
      </c>
      <c r="W189" s="103">
        <f t="shared" si="112"/>
        <v>0</v>
      </c>
      <c r="X189" s="40"/>
      <c r="Y189" s="9"/>
      <c r="Z189" s="9">
        <v>7370</v>
      </c>
      <c r="AA189" s="9">
        <v>14640</v>
      </c>
      <c r="AB189" s="9">
        <v>84480</v>
      </c>
      <c r="AC189" s="9">
        <v>9710</v>
      </c>
      <c r="AD189" s="41"/>
      <c r="AE189" s="41"/>
      <c r="AF189" s="9">
        <v>157520</v>
      </c>
      <c r="AG189" s="9">
        <v>630</v>
      </c>
      <c r="AH189" s="9">
        <v>17720</v>
      </c>
      <c r="AI189" s="25"/>
      <c r="AJ189" s="103">
        <f t="shared" si="113"/>
        <v>292070</v>
      </c>
      <c r="AK189" s="40"/>
      <c r="AL189" s="103">
        <f t="shared" si="103"/>
        <v>0</v>
      </c>
      <c r="AM189" s="9">
        <v>0</v>
      </c>
      <c r="AN189" s="9">
        <v>0</v>
      </c>
      <c r="AO189" s="41"/>
      <c r="AP189" s="41"/>
      <c r="AQ189" s="41"/>
      <c r="AR189" s="41"/>
      <c r="AS189" s="41"/>
      <c r="AT189" s="41"/>
      <c r="AU189" s="9"/>
      <c r="AV189" s="41"/>
      <c r="AW189" s="103">
        <f t="shared" si="114"/>
        <v>0</v>
      </c>
      <c r="AX189" s="40"/>
      <c r="AY189" s="41"/>
      <c r="AZ189" s="9">
        <v>0</v>
      </c>
      <c r="BA189" s="41"/>
      <c r="BB189" s="41"/>
      <c r="BC189" s="41"/>
      <c r="BD189" s="41"/>
      <c r="BE189" s="103">
        <f t="shared" si="115"/>
        <v>0</v>
      </c>
      <c r="BF189" s="40"/>
      <c r="BG189" s="41"/>
      <c r="BH189" s="41"/>
      <c r="BI189" s="41"/>
      <c r="BJ189" s="41"/>
      <c r="BK189" s="41"/>
      <c r="BL189" s="41"/>
      <c r="BM189" s="41"/>
      <c r="BN189" s="41"/>
      <c r="BO189" s="41"/>
      <c r="BP189" s="9">
        <v>0</v>
      </c>
      <c r="BQ189" s="41"/>
      <c r="BR189" s="9">
        <v>0</v>
      </c>
      <c r="BS189" s="9">
        <v>0</v>
      </c>
      <c r="BT189" s="41"/>
      <c r="BU189" s="103">
        <f t="shared" si="116"/>
        <v>0</v>
      </c>
      <c r="BV189" s="40"/>
      <c r="BW189" s="41"/>
      <c r="BX189" s="41"/>
      <c r="BY189" s="41"/>
      <c r="BZ189" s="41"/>
      <c r="CA189" s="41"/>
      <c r="CB189" s="103">
        <f t="shared" si="117"/>
        <v>0</v>
      </c>
      <c r="CC189" s="40">
        <v>0</v>
      </c>
      <c r="CD189" s="41"/>
      <c r="CE189" s="41"/>
      <c r="CF189" s="41"/>
      <c r="CG189" s="103">
        <f t="shared" si="118"/>
        <v>0</v>
      </c>
      <c r="CH189" s="8">
        <v>33750</v>
      </c>
      <c r="CI189" s="9">
        <v>13600</v>
      </c>
      <c r="CJ189" s="41"/>
      <c r="CK189" s="41"/>
      <c r="CL189" s="9">
        <v>0</v>
      </c>
      <c r="CM189" s="41">
        <v>0</v>
      </c>
      <c r="CN189" s="41"/>
      <c r="CO189" s="103">
        <f t="shared" si="99"/>
        <v>47350</v>
      </c>
      <c r="CP189" s="8">
        <v>0</v>
      </c>
      <c r="CQ189" s="41"/>
      <c r="CR189" s="41"/>
      <c r="CS189" s="103">
        <f t="shared" si="119"/>
        <v>0</v>
      </c>
      <c r="CT189" s="43">
        <v>0</v>
      </c>
      <c r="CU189" s="103">
        <f t="shared" si="120"/>
        <v>0</v>
      </c>
      <c r="CV189" s="107">
        <f t="shared" si="76"/>
        <v>370250</v>
      </c>
    </row>
    <row r="190" spans="1:100" s="19" customFormat="1" ht="15.75" x14ac:dyDescent="0.25">
      <c r="A190" s="319"/>
      <c r="B190" s="2" t="s">
        <v>109</v>
      </c>
      <c r="C190" s="321">
        <v>0</v>
      </c>
      <c r="D190" s="322"/>
      <c r="E190" s="41">
        <v>0</v>
      </c>
      <c r="F190" s="41">
        <v>7470</v>
      </c>
      <c r="G190" s="41"/>
      <c r="H190" s="103">
        <f t="shared" si="121"/>
        <v>7470</v>
      </c>
      <c r="I190" s="40">
        <v>8210</v>
      </c>
      <c r="J190" s="41">
        <v>10050</v>
      </c>
      <c r="K190" s="41"/>
      <c r="L190" s="41"/>
      <c r="M190" s="41">
        <v>0</v>
      </c>
      <c r="N190" s="41"/>
      <c r="O190" s="103">
        <f t="shared" si="65"/>
        <v>18260</v>
      </c>
      <c r="P190" s="8"/>
      <c r="Q190" s="41"/>
      <c r="R190" s="41"/>
      <c r="S190" s="41"/>
      <c r="T190" s="103">
        <f t="shared" si="111"/>
        <v>0</v>
      </c>
      <c r="U190" s="40"/>
      <c r="V190" s="9">
        <v>0</v>
      </c>
      <c r="W190" s="103">
        <f t="shared" si="112"/>
        <v>0</v>
      </c>
      <c r="X190" s="40"/>
      <c r="Y190" s="9"/>
      <c r="Z190" s="9">
        <v>5930</v>
      </c>
      <c r="AA190" s="9">
        <v>9290</v>
      </c>
      <c r="AB190" s="9">
        <v>22420</v>
      </c>
      <c r="AC190" s="9">
        <v>5590</v>
      </c>
      <c r="AD190" s="41"/>
      <c r="AE190" s="41"/>
      <c r="AF190" s="9">
        <v>263010</v>
      </c>
      <c r="AG190" s="9">
        <v>440</v>
      </c>
      <c r="AH190" s="9">
        <v>12720</v>
      </c>
      <c r="AI190" s="25"/>
      <c r="AJ190" s="103">
        <f t="shared" si="113"/>
        <v>319400</v>
      </c>
      <c r="AK190" s="40"/>
      <c r="AL190" s="103">
        <f t="shared" si="103"/>
        <v>0</v>
      </c>
      <c r="AM190" s="9">
        <v>0</v>
      </c>
      <c r="AN190" s="9">
        <v>0</v>
      </c>
      <c r="AO190" s="41"/>
      <c r="AP190" s="41"/>
      <c r="AQ190" s="41"/>
      <c r="AR190" s="41"/>
      <c r="AS190" s="41"/>
      <c r="AT190" s="41"/>
      <c r="AU190" s="9"/>
      <c r="AV190" s="41"/>
      <c r="AW190" s="103">
        <f t="shared" si="114"/>
        <v>0</v>
      </c>
      <c r="AX190" s="40"/>
      <c r="AY190" s="41"/>
      <c r="AZ190" s="9">
        <v>0</v>
      </c>
      <c r="BA190" s="41"/>
      <c r="BB190" s="41"/>
      <c r="BC190" s="41"/>
      <c r="BD190" s="41"/>
      <c r="BE190" s="103">
        <f t="shared" si="115"/>
        <v>0</v>
      </c>
      <c r="BF190" s="40"/>
      <c r="BG190" s="41"/>
      <c r="BH190" s="41"/>
      <c r="BI190" s="41"/>
      <c r="BJ190" s="41"/>
      <c r="BK190" s="41"/>
      <c r="BL190" s="41"/>
      <c r="BM190" s="41"/>
      <c r="BN190" s="41"/>
      <c r="BO190" s="41"/>
      <c r="BP190" s="9">
        <v>0</v>
      </c>
      <c r="BQ190" s="41"/>
      <c r="BR190" s="9">
        <v>0</v>
      </c>
      <c r="BS190" s="9">
        <v>0</v>
      </c>
      <c r="BT190" s="41"/>
      <c r="BU190" s="103">
        <f t="shared" si="116"/>
        <v>0</v>
      </c>
      <c r="BV190" s="40"/>
      <c r="BW190" s="41"/>
      <c r="BX190" s="41"/>
      <c r="BY190" s="41"/>
      <c r="BZ190" s="41"/>
      <c r="CA190" s="41"/>
      <c r="CB190" s="103">
        <f t="shared" si="117"/>
        <v>0</v>
      </c>
      <c r="CC190" s="40">
        <v>0</v>
      </c>
      <c r="CD190" s="41"/>
      <c r="CE190" s="41"/>
      <c r="CF190" s="41"/>
      <c r="CG190" s="103">
        <f t="shared" si="118"/>
        <v>0</v>
      </c>
      <c r="CH190" s="8">
        <v>19250</v>
      </c>
      <c r="CI190" s="9">
        <v>2180</v>
      </c>
      <c r="CJ190" s="41"/>
      <c r="CK190" s="41"/>
      <c r="CL190" s="9">
        <v>5210</v>
      </c>
      <c r="CM190" s="41">
        <v>0</v>
      </c>
      <c r="CN190" s="41"/>
      <c r="CO190" s="103">
        <f t="shared" si="99"/>
        <v>26640</v>
      </c>
      <c r="CP190" s="8">
        <v>0</v>
      </c>
      <c r="CQ190" s="41"/>
      <c r="CR190" s="41"/>
      <c r="CS190" s="103">
        <f t="shared" si="119"/>
        <v>0</v>
      </c>
      <c r="CT190" s="43">
        <v>0</v>
      </c>
      <c r="CU190" s="103">
        <f t="shared" si="120"/>
        <v>0</v>
      </c>
      <c r="CV190" s="107">
        <f t="shared" si="76"/>
        <v>371770</v>
      </c>
    </row>
    <row r="191" spans="1:100" s="19" customFormat="1" ht="15.75" x14ac:dyDescent="0.25">
      <c r="A191" s="319"/>
      <c r="B191" s="2" t="s">
        <v>110</v>
      </c>
      <c r="C191" s="321">
        <v>450</v>
      </c>
      <c r="D191" s="322"/>
      <c r="E191" s="41">
        <v>0</v>
      </c>
      <c r="F191" s="41">
        <v>12210</v>
      </c>
      <c r="G191" s="41"/>
      <c r="H191" s="103">
        <f t="shared" si="121"/>
        <v>12660</v>
      </c>
      <c r="I191" s="40">
        <v>7960</v>
      </c>
      <c r="J191" s="41">
        <v>5420</v>
      </c>
      <c r="K191" s="41"/>
      <c r="L191" s="41"/>
      <c r="M191" s="41">
        <v>0</v>
      </c>
      <c r="N191" s="41"/>
      <c r="O191" s="103">
        <f t="shared" si="65"/>
        <v>13380</v>
      </c>
      <c r="P191" s="8"/>
      <c r="Q191" s="41"/>
      <c r="R191" s="41"/>
      <c r="S191" s="41"/>
      <c r="T191" s="103">
        <f t="shared" si="111"/>
        <v>0</v>
      </c>
      <c r="U191" s="40"/>
      <c r="V191" s="9">
        <v>0</v>
      </c>
      <c r="W191" s="103">
        <f t="shared" si="112"/>
        <v>0</v>
      </c>
      <c r="X191" s="40"/>
      <c r="Y191" s="9"/>
      <c r="Z191" s="9">
        <v>7040</v>
      </c>
      <c r="AA191" s="9">
        <v>13070</v>
      </c>
      <c r="AB191" s="9">
        <v>12560</v>
      </c>
      <c r="AC191" s="9">
        <v>12390</v>
      </c>
      <c r="AD191" s="41"/>
      <c r="AE191" s="41"/>
      <c r="AF191" s="9">
        <v>213410</v>
      </c>
      <c r="AG191" s="9">
        <v>1960</v>
      </c>
      <c r="AH191" s="9">
        <v>26840</v>
      </c>
      <c r="AI191" s="25"/>
      <c r="AJ191" s="103">
        <f t="shared" si="113"/>
        <v>287270</v>
      </c>
      <c r="AK191" s="40"/>
      <c r="AL191" s="103">
        <f t="shared" si="103"/>
        <v>0</v>
      </c>
      <c r="AM191" s="9">
        <v>0</v>
      </c>
      <c r="AN191" s="9">
        <v>0</v>
      </c>
      <c r="AO191" s="41"/>
      <c r="AP191" s="41"/>
      <c r="AQ191" s="41"/>
      <c r="AR191" s="41"/>
      <c r="AS191" s="41"/>
      <c r="AT191" s="41"/>
      <c r="AU191" s="9"/>
      <c r="AV191" s="41"/>
      <c r="AW191" s="103">
        <f t="shared" si="114"/>
        <v>0</v>
      </c>
      <c r="AX191" s="40"/>
      <c r="AY191" s="41"/>
      <c r="AZ191" s="9">
        <v>0</v>
      </c>
      <c r="BA191" s="41"/>
      <c r="BB191" s="41"/>
      <c r="BC191" s="41"/>
      <c r="BD191" s="41"/>
      <c r="BE191" s="103">
        <f t="shared" si="115"/>
        <v>0</v>
      </c>
      <c r="BF191" s="40"/>
      <c r="BG191" s="41"/>
      <c r="BH191" s="41"/>
      <c r="BI191" s="41"/>
      <c r="BJ191" s="41"/>
      <c r="BK191" s="41"/>
      <c r="BL191" s="41"/>
      <c r="BM191" s="41"/>
      <c r="BN191" s="41"/>
      <c r="BO191" s="41"/>
      <c r="BP191" s="9">
        <v>0</v>
      </c>
      <c r="BQ191" s="41"/>
      <c r="BR191" s="9">
        <v>0</v>
      </c>
      <c r="BS191" s="9">
        <v>0</v>
      </c>
      <c r="BT191" s="41"/>
      <c r="BU191" s="103">
        <f t="shared" si="116"/>
        <v>0</v>
      </c>
      <c r="BV191" s="40"/>
      <c r="BW191" s="41"/>
      <c r="BX191" s="41"/>
      <c r="BY191" s="41"/>
      <c r="BZ191" s="41"/>
      <c r="CA191" s="41"/>
      <c r="CB191" s="103">
        <f t="shared" si="117"/>
        <v>0</v>
      </c>
      <c r="CC191" s="40">
        <v>0</v>
      </c>
      <c r="CD191" s="41"/>
      <c r="CE191" s="41"/>
      <c r="CF191" s="41"/>
      <c r="CG191" s="103">
        <f t="shared" si="118"/>
        <v>0</v>
      </c>
      <c r="CH191" s="8">
        <v>37380</v>
      </c>
      <c r="CI191" s="9">
        <v>920</v>
      </c>
      <c r="CJ191" s="41"/>
      <c r="CK191" s="41"/>
      <c r="CL191" s="9">
        <v>0</v>
      </c>
      <c r="CM191" s="41">
        <v>0</v>
      </c>
      <c r="CN191" s="41"/>
      <c r="CO191" s="103">
        <f t="shared" si="99"/>
        <v>38300</v>
      </c>
      <c r="CP191" s="8">
        <v>0</v>
      </c>
      <c r="CQ191" s="41"/>
      <c r="CR191" s="41"/>
      <c r="CS191" s="103">
        <f t="shared" si="119"/>
        <v>0</v>
      </c>
      <c r="CT191" s="43">
        <v>0</v>
      </c>
      <c r="CU191" s="103">
        <f t="shared" si="120"/>
        <v>0</v>
      </c>
      <c r="CV191" s="107">
        <f t="shared" si="76"/>
        <v>351610</v>
      </c>
    </row>
    <row r="192" spans="1:100" s="19" customFormat="1" ht="15.75" x14ac:dyDescent="0.25">
      <c r="A192" s="319"/>
      <c r="B192" s="2" t="s">
        <v>111</v>
      </c>
      <c r="C192" s="321">
        <v>0</v>
      </c>
      <c r="D192" s="322"/>
      <c r="E192" s="41">
        <v>0</v>
      </c>
      <c r="F192" s="41">
        <v>6690</v>
      </c>
      <c r="G192" s="41"/>
      <c r="H192" s="103">
        <f t="shared" si="121"/>
        <v>6690</v>
      </c>
      <c r="I192" s="40">
        <v>6520</v>
      </c>
      <c r="J192" s="41">
        <v>4220</v>
      </c>
      <c r="K192" s="41"/>
      <c r="L192" s="41"/>
      <c r="M192" s="41">
        <v>0</v>
      </c>
      <c r="N192" s="41"/>
      <c r="O192" s="103">
        <f t="shared" si="65"/>
        <v>10740</v>
      </c>
      <c r="P192" s="8"/>
      <c r="Q192" s="41"/>
      <c r="R192" s="41"/>
      <c r="S192" s="41"/>
      <c r="T192" s="103">
        <f t="shared" si="111"/>
        <v>0</v>
      </c>
      <c r="U192" s="40"/>
      <c r="V192" s="9">
        <v>0</v>
      </c>
      <c r="W192" s="103">
        <f t="shared" si="112"/>
        <v>0</v>
      </c>
      <c r="X192" s="40"/>
      <c r="Y192" s="9"/>
      <c r="Z192" s="9">
        <v>16410</v>
      </c>
      <c r="AA192" s="9">
        <v>14550</v>
      </c>
      <c r="AB192" s="9">
        <v>50110</v>
      </c>
      <c r="AC192" s="9">
        <v>13850</v>
      </c>
      <c r="AD192" s="41"/>
      <c r="AE192" s="41"/>
      <c r="AF192" s="9">
        <v>109940</v>
      </c>
      <c r="AG192" s="9">
        <v>2040</v>
      </c>
      <c r="AH192" s="9">
        <v>31920</v>
      </c>
      <c r="AI192" s="25"/>
      <c r="AJ192" s="103">
        <f t="shared" si="113"/>
        <v>238820</v>
      </c>
      <c r="AK192" s="40"/>
      <c r="AL192" s="103">
        <f t="shared" si="103"/>
        <v>0</v>
      </c>
      <c r="AM192" s="9">
        <v>0</v>
      </c>
      <c r="AN192" s="9">
        <v>0</v>
      </c>
      <c r="AO192" s="41"/>
      <c r="AP192" s="41"/>
      <c r="AQ192" s="41"/>
      <c r="AR192" s="41"/>
      <c r="AS192" s="41"/>
      <c r="AT192" s="41"/>
      <c r="AU192" s="9"/>
      <c r="AV192" s="41"/>
      <c r="AW192" s="103">
        <f t="shared" si="114"/>
        <v>0</v>
      </c>
      <c r="AX192" s="40"/>
      <c r="AY192" s="41"/>
      <c r="AZ192" s="9">
        <v>0</v>
      </c>
      <c r="BA192" s="41"/>
      <c r="BB192" s="41"/>
      <c r="BC192" s="41"/>
      <c r="BD192" s="41"/>
      <c r="BE192" s="103">
        <f t="shared" si="115"/>
        <v>0</v>
      </c>
      <c r="BF192" s="40"/>
      <c r="BG192" s="41"/>
      <c r="BH192" s="41"/>
      <c r="BI192" s="41"/>
      <c r="BJ192" s="41"/>
      <c r="BK192" s="41"/>
      <c r="BL192" s="41"/>
      <c r="BM192" s="41"/>
      <c r="BN192" s="41"/>
      <c r="BO192" s="41"/>
      <c r="BP192" s="9">
        <v>0</v>
      </c>
      <c r="BQ192" s="41"/>
      <c r="BR192" s="9">
        <v>0</v>
      </c>
      <c r="BS192" s="9">
        <v>0</v>
      </c>
      <c r="BT192" s="41"/>
      <c r="BU192" s="103">
        <f t="shared" si="116"/>
        <v>0</v>
      </c>
      <c r="BV192" s="40"/>
      <c r="BW192" s="41"/>
      <c r="BX192" s="41"/>
      <c r="BY192" s="41"/>
      <c r="BZ192" s="41"/>
      <c r="CA192" s="41"/>
      <c r="CB192" s="103">
        <f t="shared" si="117"/>
        <v>0</v>
      </c>
      <c r="CC192" s="40">
        <v>0</v>
      </c>
      <c r="CD192" s="41"/>
      <c r="CE192" s="41"/>
      <c r="CF192" s="41"/>
      <c r="CG192" s="103">
        <f t="shared" si="118"/>
        <v>0</v>
      </c>
      <c r="CH192" s="8">
        <v>15860</v>
      </c>
      <c r="CI192" s="9">
        <v>700</v>
      </c>
      <c r="CJ192" s="41"/>
      <c r="CK192" s="41"/>
      <c r="CL192" s="9">
        <v>18140</v>
      </c>
      <c r="CM192" s="41">
        <v>0</v>
      </c>
      <c r="CN192" s="41"/>
      <c r="CO192" s="103">
        <f t="shared" si="99"/>
        <v>34700</v>
      </c>
      <c r="CP192" s="8">
        <v>0</v>
      </c>
      <c r="CQ192" s="41"/>
      <c r="CR192" s="41"/>
      <c r="CS192" s="103">
        <f t="shared" si="119"/>
        <v>0</v>
      </c>
      <c r="CT192" s="43">
        <v>0</v>
      </c>
      <c r="CU192" s="103">
        <f t="shared" si="120"/>
        <v>0</v>
      </c>
      <c r="CV192" s="107">
        <f t="shared" si="76"/>
        <v>290950</v>
      </c>
    </row>
    <row r="193" spans="1:100" s="19" customFormat="1" ht="16.5" thickBot="1" x14ac:dyDescent="0.3">
      <c r="A193" s="320"/>
      <c r="B193" s="3" t="s">
        <v>112</v>
      </c>
      <c r="C193" s="323">
        <v>0</v>
      </c>
      <c r="D193" s="324"/>
      <c r="E193" s="45">
        <v>0</v>
      </c>
      <c r="F193" s="45">
        <v>2280</v>
      </c>
      <c r="G193" s="45"/>
      <c r="H193" s="104">
        <f t="shared" si="121"/>
        <v>2280</v>
      </c>
      <c r="I193" s="44">
        <v>0</v>
      </c>
      <c r="J193" s="45">
        <v>6680</v>
      </c>
      <c r="K193" s="45"/>
      <c r="L193" s="45"/>
      <c r="M193" s="45">
        <v>0</v>
      </c>
      <c r="N193" s="45"/>
      <c r="O193" s="104">
        <f t="shared" si="65"/>
        <v>6680</v>
      </c>
      <c r="P193" s="12"/>
      <c r="Q193" s="45"/>
      <c r="R193" s="45"/>
      <c r="S193" s="45"/>
      <c r="T193" s="104">
        <f t="shared" si="111"/>
        <v>0</v>
      </c>
      <c r="U193" s="44"/>
      <c r="V193" s="13">
        <v>0</v>
      </c>
      <c r="W193" s="104">
        <f t="shared" si="112"/>
        <v>0</v>
      </c>
      <c r="X193" s="44"/>
      <c r="Y193" s="13"/>
      <c r="Z193" s="13">
        <v>62900</v>
      </c>
      <c r="AA193" s="13">
        <v>4250</v>
      </c>
      <c r="AB193" s="13">
        <v>36160</v>
      </c>
      <c r="AC193" s="13">
        <v>0</v>
      </c>
      <c r="AD193" s="45"/>
      <c r="AE193" s="45"/>
      <c r="AF193" s="13">
        <v>49970</v>
      </c>
      <c r="AG193" s="13">
        <v>940</v>
      </c>
      <c r="AH193" s="13">
        <v>63250</v>
      </c>
      <c r="AI193" s="26"/>
      <c r="AJ193" s="104">
        <f t="shared" si="113"/>
        <v>217470</v>
      </c>
      <c r="AK193" s="44"/>
      <c r="AL193" s="104">
        <f t="shared" si="103"/>
        <v>0</v>
      </c>
      <c r="AM193" s="13">
        <v>0</v>
      </c>
      <c r="AN193" s="13">
        <v>0</v>
      </c>
      <c r="AO193" s="45"/>
      <c r="AP193" s="45"/>
      <c r="AQ193" s="45"/>
      <c r="AR193" s="45"/>
      <c r="AS193" s="45"/>
      <c r="AT193" s="45"/>
      <c r="AU193" s="9"/>
      <c r="AV193" s="45"/>
      <c r="AW193" s="104">
        <f t="shared" si="114"/>
        <v>0</v>
      </c>
      <c r="AX193" s="44"/>
      <c r="AY193" s="45"/>
      <c r="AZ193" s="13">
        <v>0</v>
      </c>
      <c r="BA193" s="45"/>
      <c r="BB193" s="45"/>
      <c r="BC193" s="45"/>
      <c r="BD193" s="45"/>
      <c r="BE193" s="104">
        <f t="shared" si="115"/>
        <v>0</v>
      </c>
      <c r="BF193" s="44"/>
      <c r="BG193" s="45"/>
      <c r="BH193" s="45"/>
      <c r="BI193" s="45"/>
      <c r="BJ193" s="45"/>
      <c r="BK193" s="45"/>
      <c r="BL193" s="45"/>
      <c r="BM193" s="45"/>
      <c r="BN193" s="45"/>
      <c r="BO193" s="45"/>
      <c r="BP193" s="13">
        <v>0</v>
      </c>
      <c r="BQ193" s="45"/>
      <c r="BR193" s="13">
        <v>0</v>
      </c>
      <c r="BS193" s="13">
        <v>0</v>
      </c>
      <c r="BT193" s="45"/>
      <c r="BU193" s="104">
        <f t="shared" si="116"/>
        <v>0</v>
      </c>
      <c r="BV193" s="44"/>
      <c r="BW193" s="45"/>
      <c r="BX193" s="45"/>
      <c r="BY193" s="45"/>
      <c r="BZ193" s="45"/>
      <c r="CA193" s="45"/>
      <c r="CB193" s="104">
        <f t="shared" si="117"/>
        <v>0</v>
      </c>
      <c r="CC193" s="44">
        <v>0</v>
      </c>
      <c r="CD193" s="45"/>
      <c r="CE193" s="45"/>
      <c r="CF193" s="45"/>
      <c r="CG193" s="104">
        <f t="shared" si="118"/>
        <v>0</v>
      </c>
      <c r="CH193" s="12">
        <v>0</v>
      </c>
      <c r="CI193" s="13">
        <v>2320</v>
      </c>
      <c r="CJ193" s="45"/>
      <c r="CK193" s="45"/>
      <c r="CL193" s="13">
        <v>37900</v>
      </c>
      <c r="CM193" s="45">
        <v>0</v>
      </c>
      <c r="CN193" s="45"/>
      <c r="CO193" s="104">
        <f t="shared" si="99"/>
        <v>40220</v>
      </c>
      <c r="CP193" s="12">
        <v>0</v>
      </c>
      <c r="CQ193" s="45"/>
      <c r="CR193" s="45"/>
      <c r="CS193" s="104">
        <f t="shared" si="119"/>
        <v>0</v>
      </c>
      <c r="CT193" s="47">
        <v>0</v>
      </c>
      <c r="CU193" s="104">
        <f t="shared" si="120"/>
        <v>0</v>
      </c>
      <c r="CV193" s="108">
        <f t="shared" si="76"/>
        <v>266650</v>
      </c>
    </row>
    <row r="194" spans="1:100" s="19" customFormat="1" ht="15.75" customHeight="1" x14ac:dyDescent="0.25">
      <c r="A194" s="318" t="s">
        <v>132</v>
      </c>
      <c r="B194" s="1" t="s">
        <v>101</v>
      </c>
      <c r="C194" s="325">
        <v>0</v>
      </c>
      <c r="D194" s="326"/>
      <c r="E194" s="38">
        <v>0</v>
      </c>
      <c r="F194" s="38">
        <v>9100</v>
      </c>
      <c r="G194" s="38"/>
      <c r="H194" s="105">
        <f>SUM(C194:G194)</f>
        <v>9100</v>
      </c>
      <c r="I194" s="37">
        <v>940</v>
      </c>
      <c r="J194" s="38">
        <v>450</v>
      </c>
      <c r="K194" s="38"/>
      <c r="L194" s="38"/>
      <c r="M194" s="38">
        <v>0</v>
      </c>
      <c r="N194" s="38"/>
      <c r="O194" s="105">
        <f>SUM(I194:N194)</f>
        <v>1390</v>
      </c>
      <c r="P194" s="5"/>
      <c r="Q194" s="38"/>
      <c r="R194" s="38"/>
      <c r="S194" s="38"/>
      <c r="T194" s="105">
        <f>SUM(P194:S194)</f>
        <v>0</v>
      </c>
      <c r="U194" s="37"/>
      <c r="V194" s="6">
        <v>0</v>
      </c>
      <c r="W194" s="105">
        <f>SUM(U194:V194)</f>
        <v>0</v>
      </c>
      <c r="X194" s="37"/>
      <c r="Y194" s="6"/>
      <c r="Z194" s="6">
        <v>46290</v>
      </c>
      <c r="AA194" s="6">
        <v>0</v>
      </c>
      <c r="AB194" s="6">
        <v>95790</v>
      </c>
      <c r="AC194" s="6">
        <v>7050</v>
      </c>
      <c r="AD194" s="38"/>
      <c r="AE194" s="38"/>
      <c r="AF194" s="6">
        <v>44410</v>
      </c>
      <c r="AG194" s="6">
        <v>0</v>
      </c>
      <c r="AH194" s="6">
        <v>54730</v>
      </c>
      <c r="AI194" s="24"/>
      <c r="AJ194" s="105">
        <f>SUM(X194:AI194)</f>
        <v>248270</v>
      </c>
      <c r="AK194" s="37"/>
      <c r="AL194" s="105">
        <f>+AK194</f>
        <v>0</v>
      </c>
      <c r="AM194" s="6">
        <v>0</v>
      </c>
      <c r="AN194" s="6">
        <v>0</v>
      </c>
      <c r="AO194" s="38"/>
      <c r="AP194" s="38"/>
      <c r="AQ194" s="38"/>
      <c r="AR194" s="38"/>
      <c r="AS194" s="38"/>
      <c r="AT194" s="38"/>
      <c r="AU194" s="9"/>
      <c r="AV194" s="38"/>
      <c r="AW194" s="105">
        <f>SUM(AM194:AV194)</f>
        <v>0</v>
      </c>
      <c r="AX194" s="37"/>
      <c r="AY194" s="38"/>
      <c r="AZ194" s="6">
        <v>0</v>
      </c>
      <c r="BA194" s="38"/>
      <c r="BB194" s="38"/>
      <c r="BC194" s="38"/>
      <c r="BD194" s="38"/>
      <c r="BE194" s="105">
        <f>SUM(AX194:BD194)</f>
        <v>0</v>
      </c>
      <c r="BF194" s="37"/>
      <c r="BG194" s="38"/>
      <c r="BH194" s="38"/>
      <c r="BI194" s="38"/>
      <c r="BJ194" s="38"/>
      <c r="BK194" s="38"/>
      <c r="BL194" s="38"/>
      <c r="BM194" s="38"/>
      <c r="BN194" s="38"/>
      <c r="BO194" s="38"/>
      <c r="BP194" s="6">
        <v>0</v>
      </c>
      <c r="BQ194" s="38"/>
      <c r="BR194" s="6">
        <v>0</v>
      </c>
      <c r="BS194" s="6">
        <v>0</v>
      </c>
      <c r="BT194" s="38"/>
      <c r="BU194" s="105">
        <f>SUM(BF194:BT194)</f>
        <v>0</v>
      </c>
      <c r="BV194" s="37"/>
      <c r="BW194" s="38"/>
      <c r="BX194" s="38"/>
      <c r="BY194" s="38"/>
      <c r="BZ194" s="38"/>
      <c r="CA194" s="38"/>
      <c r="CB194" s="105">
        <f>SUM(BV194:CA194)</f>
        <v>0</v>
      </c>
      <c r="CC194" s="37">
        <v>0</v>
      </c>
      <c r="CD194" s="38"/>
      <c r="CE194" s="38"/>
      <c r="CF194" s="38"/>
      <c r="CG194" s="105">
        <f>SUM(CC194:CF194)</f>
        <v>0</v>
      </c>
      <c r="CH194" s="5">
        <v>2610</v>
      </c>
      <c r="CI194" s="6">
        <v>2680</v>
      </c>
      <c r="CJ194" s="38"/>
      <c r="CK194" s="38"/>
      <c r="CL194" s="6">
        <v>0</v>
      </c>
      <c r="CM194" s="35">
        <v>0</v>
      </c>
      <c r="CN194" s="38"/>
      <c r="CO194" s="105">
        <f t="shared" si="99"/>
        <v>5290</v>
      </c>
      <c r="CP194" s="5">
        <v>0</v>
      </c>
      <c r="CQ194" s="38"/>
      <c r="CR194" s="38"/>
      <c r="CS194" s="105">
        <f>SUM(CP194:CR194)</f>
        <v>0</v>
      </c>
      <c r="CT194" s="5">
        <v>0</v>
      </c>
      <c r="CU194" s="105">
        <f>+CT194</f>
        <v>0</v>
      </c>
      <c r="CV194" s="109">
        <f t="shared" si="76"/>
        <v>264050</v>
      </c>
    </row>
    <row r="195" spans="1:100" s="19" customFormat="1" ht="15.75" x14ac:dyDescent="0.25">
      <c r="A195" s="319"/>
      <c r="B195" s="2" t="s">
        <v>102</v>
      </c>
      <c r="C195" s="321">
        <v>720</v>
      </c>
      <c r="D195" s="322"/>
      <c r="E195" s="41">
        <v>0</v>
      </c>
      <c r="F195" s="41">
        <v>4080</v>
      </c>
      <c r="G195" s="41"/>
      <c r="H195" s="103">
        <f>SUM(C195:G195)</f>
        <v>4800</v>
      </c>
      <c r="I195" s="40">
        <v>0</v>
      </c>
      <c r="J195" s="41">
        <v>2670</v>
      </c>
      <c r="K195" s="41"/>
      <c r="L195" s="41"/>
      <c r="M195" s="41">
        <v>0</v>
      </c>
      <c r="N195" s="41"/>
      <c r="O195" s="103">
        <f t="shared" ref="O195:O205" si="122">SUM(I195:N195)</f>
        <v>2670</v>
      </c>
      <c r="P195" s="8"/>
      <c r="Q195" s="41"/>
      <c r="R195" s="41"/>
      <c r="S195" s="41"/>
      <c r="T195" s="103">
        <f t="shared" ref="T195:T205" si="123">SUM(P195:S195)</f>
        <v>0</v>
      </c>
      <c r="U195" s="40"/>
      <c r="V195" s="9">
        <v>0</v>
      </c>
      <c r="W195" s="103">
        <f t="shared" ref="W195:W205" si="124">SUM(U195:V195)</f>
        <v>0</v>
      </c>
      <c r="X195" s="40"/>
      <c r="Y195" s="9"/>
      <c r="Z195" s="9">
        <v>14350</v>
      </c>
      <c r="AA195" s="9">
        <v>0</v>
      </c>
      <c r="AB195" s="9">
        <v>174910</v>
      </c>
      <c r="AC195" s="9">
        <v>7170</v>
      </c>
      <c r="AD195" s="41"/>
      <c r="AE195" s="41"/>
      <c r="AF195" s="9">
        <v>22030</v>
      </c>
      <c r="AG195" s="9">
        <v>0</v>
      </c>
      <c r="AH195" s="9">
        <v>44180</v>
      </c>
      <c r="AI195" s="25"/>
      <c r="AJ195" s="103">
        <f t="shared" ref="AJ195:AJ205" si="125">SUM(X195:AI195)</f>
        <v>262640</v>
      </c>
      <c r="AK195" s="40"/>
      <c r="AL195" s="103">
        <f t="shared" si="103"/>
        <v>0</v>
      </c>
      <c r="AM195" s="9">
        <v>0</v>
      </c>
      <c r="AN195" s="9">
        <v>0</v>
      </c>
      <c r="AO195" s="41"/>
      <c r="AP195" s="41"/>
      <c r="AQ195" s="41"/>
      <c r="AR195" s="41"/>
      <c r="AS195" s="41"/>
      <c r="AT195" s="41"/>
      <c r="AU195" s="9"/>
      <c r="AV195" s="41"/>
      <c r="AW195" s="103">
        <f t="shared" ref="AW195:AW205" si="126">SUM(AM195:AV195)</f>
        <v>0</v>
      </c>
      <c r="AX195" s="40"/>
      <c r="AY195" s="41"/>
      <c r="AZ195" s="9">
        <v>0</v>
      </c>
      <c r="BA195" s="41"/>
      <c r="BB195" s="41"/>
      <c r="BC195" s="41"/>
      <c r="BD195" s="41"/>
      <c r="BE195" s="103">
        <f t="shared" ref="BE195:BE205" si="127">SUM(AX195:BD195)</f>
        <v>0</v>
      </c>
      <c r="BF195" s="40"/>
      <c r="BG195" s="41"/>
      <c r="BH195" s="41"/>
      <c r="BI195" s="41"/>
      <c r="BJ195" s="41"/>
      <c r="BK195" s="41"/>
      <c r="BL195" s="41"/>
      <c r="BM195" s="41"/>
      <c r="BN195" s="41"/>
      <c r="BO195" s="41"/>
      <c r="BP195" s="9">
        <v>0</v>
      </c>
      <c r="BQ195" s="41"/>
      <c r="BR195" s="9">
        <v>0</v>
      </c>
      <c r="BS195" s="9">
        <v>0</v>
      </c>
      <c r="BT195" s="41"/>
      <c r="BU195" s="103">
        <f t="shared" ref="BU195:BU205" si="128">SUM(BF195:BT195)</f>
        <v>0</v>
      </c>
      <c r="BV195" s="40"/>
      <c r="BW195" s="41"/>
      <c r="BX195" s="41"/>
      <c r="BY195" s="41"/>
      <c r="BZ195" s="41"/>
      <c r="CA195" s="41"/>
      <c r="CB195" s="103">
        <f t="shared" ref="CB195:CB205" si="129">SUM(BV195:CA195)</f>
        <v>0</v>
      </c>
      <c r="CC195" s="40">
        <v>0</v>
      </c>
      <c r="CD195" s="41"/>
      <c r="CE195" s="41"/>
      <c r="CF195" s="41"/>
      <c r="CG195" s="103">
        <f t="shared" ref="CG195:CG205" si="130">SUM(CC195:CF195)</f>
        <v>0</v>
      </c>
      <c r="CH195" s="8">
        <v>4170</v>
      </c>
      <c r="CI195" s="9">
        <v>2160</v>
      </c>
      <c r="CJ195" s="41"/>
      <c r="CK195" s="41"/>
      <c r="CL195" s="9">
        <v>14690</v>
      </c>
      <c r="CM195" s="41">
        <v>0</v>
      </c>
      <c r="CN195" s="41"/>
      <c r="CO195" s="103">
        <f t="shared" si="99"/>
        <v>21020</v>
      </c>
      <c r="CP195" s="8">
        <v>0</v>
      </c>
      <c r="CQ195" s="41"/>
      <c r="CR195" s="41"/>
      <c r="CS195" s="103">
        <f t="shared" ref="CS195:CS205" si="131">SUM(CP195:CR195)</f>
        <v>0</v>
      </c>
      <c r="CT195" s="8">
        <v>0</v>
      </c>
      <c r="CU195" s="103">
        <f t="shared" si="120"/>
        <v>0</v>
      </c>
      <c r="CV195" s="107">
        <f t="shared" si="76"/>
        <v>291130</v>
      </c>
    </row>
    <row r="196" spans="1:100" s="19" customFormat="1" ht="15.75" x14ac:dyDescent="0.25">
      <c r="A196" s="319"/>
      <c r="B196" s="2" t="s">
        <v>103</v>
      </c>
      <c r="C196" s="321">
        <v>0</v>
      </c>
      <c r="D196" s="322"/>
      <c r="E196" s="41">
        <v>0</v>
      </c>
      <c r="F196" s="41">
        <v>4020</v>
      </c>
      <c r="G196" s="41"/>
      <c r="H196" s="103">
        <f>SUM(C196:G196)</f>
        <v>4020</v>
      </c>
      <c r="I196" s="40">
        <v>13640</v>
      </c>
      <c r="J196" s="41">
        <v>2700</v>
      </c>
      <c r="K196" s="41"/>
      <c r="L196" s="41"/>
      <c r="M196" s="41">
        <v>0</v>
      </c>
      <c r="N196" s="41"/>
      <c r="O196" s="103">
        <f t="shared" si="122"/>
        <v>16340</v>
      </c>
      <c r="P196" s="8"/>
      <c r="Q196" s="41"/>
      <c r="R196" s="41"/>
      <c r="S196" s="41"/>
      <c r="T196" s="103">
        <f t="shared" si="123"/>
        <v>0</v>
      </c>
      <c r="U196" s="40"/>
      <c r="V196" s="9">
        <v>0</v>
      </c>
      <c r="W196" s="103">
        <f t="shared" si="124"/>
        <v>0</v>
      </c>
      <c r="X196" s="40"/>
      <c r="Y196" s="9"/>
      <c r="Z196" s="9">
        <v>13110</v>
      </c>
      <c r="AA196" s="9">
        <v>31680</v>
      </c>
      <c r="AB196" s="9">
        <v>160450</v>
      </c>
      <c r="AC196" s="9">
        <v>12370</v>
      </c>
      <c r="AD196" s="41"/>
      <c r="AE196" s="41"/>
      <c r="AF196" s="9">
        <v>16810</v>
      </c>
      <c r="AG196" s="9">
        <v>0</v>
      </c>
      <c r="AH196" s="9">
        <v>80310</v>
      </c>
      <c r="AI196" s="25"/>
      <c r="AJ196" s="103">
        <f t="shared" si="125"/>
        <v>314730</v>
      </c>
      <c r="AK196" s="40"/>
      <c r="AL196" s="103">
        <f t="shared" si="103"/>
        <v>0</v>
      </c>
      <c r="AM196" s="9">
        <v>0</v>
      </c>
      <c r="AN196" s="9">
        <v>0</v>
      </c>
      <c r="AO196" s="41"/>
      <c r="AP196" s="41"/>
      <c r="AQ196" s="41"/>
      <c r="AR196" s="41"/>
      <c r="AS196" s="41"/>
      <c r="AT196" s="41"/>
      <c r="AU196" s="9"/>
      <c r="AV196" s="41"/>
      <c r="AW196" s="103">
        <f t="shared" si="126"/>
        <v>0</v>
      </c>
      <c r="AX196" s="40"/>
      <c r="AY196" s="41"/>
      <c r="AZ196" s="9">
        <v>0</v>
      </c>
      <c r="BA196" s="41"/>
      <c r="BB196" s="41"/>
      <c r="BC196" s="41"/>
      <c r="BD196" s="41"/>
      <c r="BE196" s="103">
        <f t="shared" si="127"/>
        <v>0</v>
      </c>
      <c r="BF196" s="40"/>
      <c r="BG196" s="41"/>
      <c r="BH196" s="41"/>
      <c r="BI196" s="41"/>
      <c r="BJ196" s="41"/>
      <c r="BK196" s="41"/>
      <c r="BL196" s="41"/>
      <c r="BM196" s="41"/>
      <c r="BN196" s="41"/>
      <c r="BO196" s="41"/>
      <c r="BP196" s="9">
        <v>0</v>
      </c>
      <c r="BQ196" s="41"/>
      <c r="BR196" s="9">
        <v>0</v>
      </c>
      <c r="BS196" s="9">
        <v>0</v>
      </c>
      <c r="BT196" s="41"/>
      <c r="BU196" s="103">
        <f t="shared" si="128"/>
        <v>0</v>
      </c>
      <c r="BV196" s="40"/>
      <c r="BW196" s="41"/>
      <c r="BX196" s="41"/>
      <c r="BY196" s="41"/>
      <c r="BZ196" s="41"/>
      <c r="CA196" s="41"/>
      <c r="CB196" s="103">
        <f t="shared" si="129"/>
        <v>0</v>
      </c>
      <c r="CC196" s="40">
        <v>0</v>
      </c>
      <c r="CD196" s="41"/>
      <c r="CE196" s="41"/>
      <c r="CF196" s="41"/>
      <c r="CG196" s="103">
        <f t="shared" si="130"/>
        <v>0</v>
      </c>
      <c r="CH196" s="8">
        <v>15510</v>
      </c>
      <c r="CI196" s="9">
        <v>1140</v>
      </c>
      <c r="CJ196" s="41"/>
      <c r="CK196" s="41"/>
      <c r="CL196" s="9">
        <v>8540</v>
      </c>
      <c r="CM196" s="41">
        <v>0</v>
      </c>
      <c r="CN196" s="41"/>
      <c r="CO196" s="103">
        <f t="shared" si="99"/>
        <v>25190</v>
      </c>
      <c r="CP196" s="8">
        <v>0</v>
      </c>
      <c r="CQ196" s="41"/>
      <c r="CR196" s="41"/>
      <c r="CS196" s="103">
        <f t="shared" si="131"/>
        <v>0</v>
      </c>
      <c r="CT196" s="8">
        <v>0</v>
      </c>
      <c r="CU196" s="103">
        <f t="shared" si="120"/>
        <v>0</v>
      </c>
      <c r="CV196" s="107">
        <f t="shared" si="76"/>
        <v>360280</v>
      </c>
    </row>
    <row r="197" spans="1:100" s="19" customFormat="1" ht="15.75" x14ac:dyDescent="0.25">
      <c r="A197" s="319"/>
      <c r="B197" s="2" t="s">
        <v>104</v>
      </c>
      <c r="C197" s="321">
        <v>1350</v>
      </c>
      <c r="D197" s="322"/>
      <c r="E197" s="41">
        <v>0</v>
      </c>
      <c r="F197" s="41">
        <v>7580</v>
      </c>
      <c r="G197" s="41"/>
      <c r="H197" s="103">
        <f t="shared" ref="H197:H205" si="132">SUM(C197:G197)</f>
        <v>8930</v>
      </c>
      <c r="I197" s="40">
        <v>17400</v>
      </c>
      <c r="J197" s="41">
        <v>2710</v>
      </c>
      <c r="K197" s="41"/>
      <c r="L197" s="41"/>
      <c r="M197" s="41">
        <v>0</v>
      </c>
      <c r="N197" s="41"/>
      <c r="O197" s="103">
        <f t="shared" si="122"/>
        <v>20110</v>
      </c>
      <c r="P197" s="8"/>
      <c r="Q197" s="41"/>
      <c r="R197" s="41"/>
      <c r="S197" s="41"/>
      <c r="T197" s="103">
        <f t="shared" si="123"/>
        <v>0</v>
      </c>
      <c r="U197" s="40"/>
      <c r="V197" s="9">
        <v>0</v>
      </c>
      <c r="W197" s="103">
        <f t="shared" si="124"/>
        <v>0</v>
      </c>
      <c r="X197" s="40"/>
      <c r="Y197" s="9"/>
      <c r="Z197" s="9">
        <v>2310</v>
      </c>
      <c r="AA197" s="9">
        <v>10990</v>
      </c>
      <c r="AB197" s="9">
        <v>180680</v>
      </c>
      <c r="AC197" s="9">
        <v>11360</v>
      </c>
      <c r="AD197" s="41"/>
      <c r="AE197" s="41"/>
      <c r="AF197" s="9">
        <v>127000</v>
      </c>
      <c r="AG197" s="9">
        <v>0</v>
      </c>
      <c r="AH197" s="9">
        <v>34210</v>
      </c>
      <c r="AI197" s="25"/>
      <c r="AJ197" s="103">
        <f t="shared" si="125"/>
        <v>366550</v>
      </c>
      <c r="AK197" s="40"/>
      <c r="AL197" s="103">
        <f t="shared" si="103"/>
        <v>0</v>
      </c>
      <c r="AM197" s="9">
        <v>0</v>
      </c>
      <c r="AN197" s="9">
        <v>0</v>
      </c>
      <c r="AO197" s="41"/>
      <c r="AP197" s="41"/>
      <c r="AQ197" s="41"/>
      <c r="AR197" s="41"/>
      <c r="AS197" s="41"/>
      <c r="AT197" s="41"/>
      <c r="AU197" s="9"/>
      <c r="AV197" s="41"/>
      <c r="AW197" s="103">
        <f t="shared" si="126"/>
        <v>0</v>
      </c>
      <c r="AX197" s="40"/>
      <c r="AY197" s="41"/>
      <c r="AZ197" s="9">
        <v>0</v>
      </c>
      <c r="BA197" s="41"/>
      <c r="BB197" s="41"/>
      <c r="BC197" s="41"/>
      <c r="BD197" s="41"/>
      <c r="BE197" s="103">
        <f t="shared" si="127"/>
        <v>0</v>
      </c>
      <c r="BF197" s="40"/>
      <c r="BG197" s="41"/>
      <c r="BH197" s="41"/>
      <c r="BI197" s="41"/>
      <c r="BJ197" s="41"/>
      <c r="BK197" s="41"/>
      <c r="BL197" s="41"/>
      <c r="BM197" s="41"/>
      <c r="BN197" s="41"/>
      <c r="BO197" s="41"/>
      <c r="BP197" s="9">
        <v>0</v>
      </c>
      <c r="BQ197" s="41"/>
      <c r="BR197" s="9">
        <v>0</v>
      </c>
      <c r="BS197" s="9">
        <v>0</v>
      </c>
      <c r="BT197" s="41"/>
      <c r="BU197" s="103">
        <f t="shared" si="128"/>
        <v>0</v>
      </c>
      <c r="BV197" s="40"/>
      <c r="BW197" s="41"/>
      <c r="BX197" s="41"/>
      <c r="BY197" s="41"/>
      <c r="BZ197" s="41"/>
      <c r="CA197" s="41"/>
      <c r="CB197" s="103">
        <f t="shared" si="129"/>
        <v>0</v>
      </c>
      <c r="CC197" s="40">
        <v>0</v>
      </c>
      <c r="CD197" s="41"/>
      <c r="CE197" s="41"/>
      <c r="CF197" s="41"/>
      <c r="CG197" s="103">
        <f t="shared" si="130"/>
        <v>0</v>
      </c>
      <c r="CH197" s="8">
        <v>0</v>
      </c>
      <c r="CI197" s="9">
        <v>1170</v>
      </c>
      <c r="CJ197" s="41"/>
      <c r="CK197" s="41"/>
      <c r="CL197" s="9">
        <v>17410</v>
      </c>
      <c r="CM197" s="41">
        <v>0</v>
      </c>
      <c r="CN197" s="41"/>
      <c r="CO197" s="103">
        <f t="shared" si="99"/>
        <v>18580</v>
      </c>
      <c r="CP197" s="8">
        <v>0</v>
      </c>
      <c r="CQ197" s="41"/>
      <c r="CR197" s="41"/>
      <c r="CS197" s="103">
        <f t="shared" si="131"/>
        <v>0</v>
      </c>
      <c r="CT197" s="8">
        <v>0</v>
      </c>
      <c r="CU197" s="103">
        <f t="shared" si="120"/>
        <v>0</v>
      </c>
      <c r="CV197" s="107">
        <f t="shared" si="76"/>
        <v>414170</v>
      </c>
    </row>
    <row r="198" spans="1:100" s="19" customFormat="1" ht="15.75" x14ac:dyDescent="0.25">
      <c r="A198" s="319"/>
      <c r="B198" s="2" t="s">
        <v>105</v>
      </c>
      <c r="C198" s="321">
        <v>0</v>
      </c>
      <c r="D198" s="322"/>
      <c r="E198" s="41">
        <v>0</v>
      </c>
      <c r="F198" s="41">
        <v>7540</v>
      </c>
      <c r="G198" s="41"/>
      <c r="H198" s="103">
        <f t="shared" si="132"/>
        <v>7540</v>
      </c>
      <c r="I198" s="40">
        <v>0</v>
      </c>
      <c r="J198" s="41">
        <v>12490</v>
      </c>
      <c r="K198" s="41"/>
      <c r="L198" s="41"/>
      <c r="M198" s="41">
        <v>0</v>
      </c>
      <c r="N198" s="41"/>
      <c r="O198" s="103">
        <f t="shared" si="122"/>
        <v>12490</v>
      </c>
      <c r="P198" s="8"/>
      <c r="Q198" s="41"/>
      <c r="R198" s="41"/>
      <c r="S198" s="41"/>
      <c r="T198" s="103">
        <f t="shared" si="123"/>
        <v>0</v>
      </c>
      <c r="U198" s="40"/>
      <c r="V198" s="9">
        <v>0</v>
      </c>
      <c r="W198" s="103">
        <f t="shared" si="124"/>
        <v>0</v>
      </c>
      <c r="X198" s="40"/>
      <c r="Y198" s="9"/>
      <c r="Z198" s="9">
        <v>6210</v>
      </c>
      <c r="AA198" s="9">
        <v>0</v>
      </c>
      <c r="AB198" s="9">
        <v>110280</v>
      </c>
      <c r="AC198" s="9">
        <v>11080</v>
      </c>
      <c r="AD198" s="41"/>
      <c r="AE198" s="41"/>
      <c r="AF198" s="9">
        <v>210150</v>
      </c>
      <c r="AG198" s="9">
        <v>510</v>
      </c>
      <c r="AH198" s="9">
        <v>20120</v>
      </c>
      <c r="AI198" s="25"/>
      <c r="AJ198" s="103">
        <f t="shared" si="125"/>
        <v>358350</v>
      </c>
      <c r="AK198" s="40"/>
      <c r="AL198" s="103">
        <f t="shared" si="103"/>
        <v>0</v>
      </c>
      <c r="AM198" s="9">
        <v>0</v>
      </c>
      <c r="AN198" s="9">
        <v>0</v>
      </c>
      <c r="AO198" s="41"/>
      <c r="AP198" s="41"/>
      <c r="AQ198" s="41"/>
      <c r="AR198" s="41"/>
      <c r="AS198" s="41"/>
      <c r="AT198" s="41"/>
      <c r="AU198" s="9"/>
      <c r="AV198" s="41"/>
      <c r="AW198" s="103">
        <f t="shared" si="126"/>
        <v>0</v>
      </c>
      <c r="AX198" s="40"/>
      <c r="AY198" s="41"/>
      <c r="AZ198" s="9">
        <v>0</v>
      </c>
      <c r="BA198" s="41"/>
      <c r="BB198" s="41"/>
      <c r="BC198" s="41"/>
      <c r="BD198" s="41"/>
      <c r="BE198" s="103">
        <f t="shared" si="127"/>
        <v>0</v>
      </c>
      <c r="BF198" s="40"/>
      <c r="BG198" s="41"/>
      <c r="BH198" s="41"/>
      <c r="BI198" s="41"/>
      <c r="BJ198" s="41"/>
      <c r="BK198" s="41"/>
      <c r="BL198" s="41"/>
      <c r="BM198" s="41"/>
      <c r="BN198" s="41"/>
      <c r="BO198" s="41"/>
      <c r="BP198" s="9">
        <v>0</v>
      </c>
      <c r="BQ198" s="41"/>
      <c r="BR198" s="9">
        <v>0</v>
      </c>
      <c r="BS198" s="9">
        <v>0</v>
      </c>
      <c r="BT198" s="41"/>
      <c r="BU198" s="103">
        <f t="shared" si="128"/>
        <v>0</v>
      </c>
      <c r="BV198" s="40"/>
      <c r="BW198" s="41"/>
      <c r="BX198" s="41"/>
      <c r="BY198" s="41"/>
      <c r="BZ198" s="41"/>
      <c r="CA198" s="41"/>
      <c r="CB198" s="103">
        <f t="shared" si="129"/>
        <v>0</v>
      </c>
      <c r="CC198" s="40">
        <v>0</v>
      </c>
      <c r="CD198" s="41"/>
      <c r="CE198" s="41"/>
      <c r="CF198" s="41"/>
      <c r="CG198" s="103">
        <f t="shared" si="130"/>
        <v>0</v>
      </c>
      <c r="CH198" s="8">
        <v>46030</v>
      </c>
      <c r="CI198" s="9">
        <v>470</v>
      </c>
      <c r="CJ198" s="41"/>
      <c r="CK198" s="41"/>
      <c r="CL198" s="9">
        <v>5750</v>
      </c>
      <c r="CM198" s="41">
        <v>0</v>
      </c>
      <c r="CN198" s="41"/>
      <c r="CO198" s="103">
        <f t="shared" ref="CO198:CO229" si="133">SUM(CH198:CN198)</f>
        <v>52250</v>
      </c>
      <c r="CP198" s="8">
        <v>0</v>
      </c>
      <c r="CQ198" s="41"/>
      <c r="CR198" s="41"/>
      <c r="CS198" s="103">
        <f t="shared" si="131"/>
        <v>0</v>
      </c>
      <c r="CT198" s="8">
        <v>0</v>
      </c>
      <c r="CU198" s="103">
        <f t="shared" si="120"/>
        <v>0</v>
      </c>
      <c r="CV198" s="107">
        <f t="shared" si="76"/>
        <v>430630</v>
      </c>
    </row>
    <row r="199" spans="1:100" s="19" customFormat="1" ht="15.75" x14ac:dyDescent="0.25">
      <c r="A199" s="319"/>
      <c r="B199" s="2" t="s">
        <v>106</v>
      </c>
      <c r="C199" s="321">
        <v>630</v>
      </c>
      <c r="D199" s="322"/>
      <c r="E199" s="41">
        <v>0</v>
      </c>
      <c r="F199" s="41">
        <v>9400</v>
      </c>
      <c r="G199" s="41"/>
      <c r="H199" s="103">
        <f t="shared" si="132"/>
        <v>10030</v>
      </c>
      <c r="I199" s="40">
        <v>6030</v>
      </c>
      <c r="J199" s="41">
        <v>8310</v>
      </c>
      <c r="K199" s="41"/>
      <c r="L199" s="41"/>
      <c r="M199" s="41">
        <v>0</v>
      </c>
      <c r="N199" s="41"/>
      <c r="O199" s="103">
        <f t="shared" si="122"/>
        <v>14340</v>
      </c>
      <c r="P199" s="8"/>
      <c r="Q199" s="41"/>
      <c r="R199" s="41"/>
      <c r="S199" s="41"/>
      <c r="T199" s="103">
        <f t="shared" si="123"/>
        <v>0</v>
      </c>
      <c r="U199" s="40"/>
      <c r="V199" s="9">
        <v>0</v>
      </c>
      <c r="W199" s="103">
        <f t="shared" si="124"/>
        <v>0</v>
      </c>
      <c r="X199" s="40"/>
      <c r="Y199" s="9"/>
      <c r="Z199" s="9">
        <v>4250</v>
      </c>
      <c r="AA199" s="9">
        <v>6260</v>
      </c>
      <c r="AB199" s="9">
        <v>176590</v>
      </c>
      <c r="AC199" s="9">
        <v>11270</v>
      </c>
      <c r="AD199" s="41"/>
      <c r="AE199" s="41"/>
      <c r="AF199" s="9">
        <v>112880</v>
      </c>
      <c r="AG199" s="9">
        <v>0</v>
      </c>
      <c r="AH199" s="9">
        <v>36340</v>
      </c>
      <c r="AI199" s="25"/>
      <c r="AJ199" s="103">
        <f t="shared" si="125"/>
        <v>347590</v>
      </c>
      <c r="AK199" s="40"/>
      <c r="AL199" s="103">
        <f t="shared" si="103"/>
        <v>0</v>
      </c>
      <c r="AM199" s="9">
        <v>0</v>
      </c>
      <c r="AN199" s="9">
        <v>0</v>
      </c>
      <c r="AO199" s="41"/>
      <c r="AP199" s="41"/>
      <c r="AQ199" s="41"/>
      <c r="AR199" s="41"/>
      <c r="AS199" s="41"/>
      <c r="AT199" s="41"/>
      <c r="AU199" s="9"/>
      <c r="AV199" s="41"/>
      <c r="AW199" s="103">
        <f t="shared" si="126"/>
        <v>0</v>
      </c>
      <c r="AX199" s="40"/>
      <c r="AY199" s="41"/>
      <c r="AZ199" s="9">
        <v>0</v>
      </c>
      <c r="BA199" s="41"/>
      <c r="BB199" s="41"/>
      <c r="BC199" s="41"/>
      <c r="BD199" s="41"/>
      <c r="BE199" s="103">
        <f t="shared" si="127"/>
        <v>0</v>
      </c>
      <c r="BF199" s="40"/>
      <c r="BG199" s="41"/>
      <c r="BH199" s="41"/>
      <c r="BI199" s="41"/>
      <c r="BJ199" s="41"/>
      <c r="BK199" s="41"/>
      <c r="BL199" s="41"/>
      <c r="BM199" s="41"/>
      <c r="BN199" s="41"/>
      <c r="BO199" s="41"/>
      <c r="BP199" s="9">
        <v>0</v>
      </c>
      <c r="BQ199" s="41"/>
      <c r="BR199" s="9">
        <v>0</v>
      </c>
      <c r="BS199" s="9">
        <v>0</v>
      </c>
      <c r="BT199" s="41"/>
      <c r="BU199" s="103">
        <f t="shared" si="128"/>
        <v>0</v>
      </c>
      <c r="BV199" s="40"/>
      <c r="BW199" s="41"/>
      <c r="BX199" s="41"/>
      <c r="BY199" s="41"/>
      <c r="BZ199" s="41"/>
      <c r="CA199" s="41"/>
      <c r="CB199" s="103">
        <f t="shared" si="129"/>
        <v>0</v>
      </c>
      <c r="CC199" s="40">
        <v>0</v>
      </c>
      <c r="CD199" s="41"/>
      <c r="CE199" s="41"/>
      <c r="CF199" s="41"/>
      <c r="CG199" s="103">
        <f t="shared" si="130"/>
        <v>0</v>
      </c>
      <c r="CH199" s="8">
        <v>51880</v>
      </c>
      <c r="CI199" s="9">
        <v>1140</v>
      </c>
      <c r="CJ199" s="41"/>
      <c r="CK199" s="41"/>
      <c r="CL199" s="9">
        <v>0</v>
      </c>
      <c r="CM199" s="41">
        <v>0</v>
      </c>
      <c r="CN199" s="41"/>
      <c r="CO199" s="103">
        <f t="shared" si="133"/>
        <v>53020</v>
      </c>
      <c r="CP199" s="8">
        <v>0</v>
      </c>
      <c r="CQ199" s="41"/>
      <c r="CR199" s="41"/>
      <c r="CS199" s="103">
        <f t="shared" si="131"/>
        <v>0</v>
      </c>
      <c r="CT199" s="8">
        <v>0</v>
      </c>
      <c r="CU199" s="103">
        <f t="shared" si="120"/>
        <v>0</v>
      </c>
      <c r="CV199" s="107">
        <f t="shared" si="76"/>
        <v>424980</v>
      </c>
    </row>
    <row r="200" spans="1:100" s="19" customFormat="1" ht="15.75" x14ac:dyDescent="0.25">
      <c r="A200" s="319"/>
      <c r="B200" s="2" t="s">
        <v>107</v>
      </c>
      <c r="C200" s="321">
        <v>650</v>
      </c>
      <c r="D200" s="322"/>
      <c r="E200" s="41">
        <v>0</v>
      </c>
      <c r="F200" s="41">
        <v>710</v>
      </c>
      <c r="G200" s="41"/>
      <c r="H200" s="103">
        <f t="shared" si="132"/>
        <v>1360</v>
      </c>
      <c r="I200" s="40">
        <v>5360</v>
      </c>
      <c r="J200" s="41">
        <v>10800</v>
      </c>
      <c r="K200" s="41"/>
      <c r="L200" s="41"/>
      <c r="M200" s="41">
        <v>0</v>
      </c>
      <c r="N200" s="41"/>
      <c r="O200" s="103">
        <f t="shared" si="122"/>
        <v>16160</v>
      </c>
      <c r="P200" s="8"/>
      <c r="Q200" s="41"/>
      <c r="R200" s="41"/>
      <c r="S200" s="41"/>
      <c r="T200" s="103">
        <f t="shared" si="123"/>
        <v>0</v>
      </c>
      <c r="U200" s="40"/>
      <c r="V200" s="9">
        <v>0</v>
      </c>
      <c r="W200" s="103">
        <f t="shared" si="124"/>
        <v>0</v>
      </c>
      <c r="X200" s="40"/>
      <c r="Y200" s="9"/>
      <c r="Z200" s="9">
        <v>1780</v>
      </c>
      <c r="AA200" s="9">
        <v>10080</v>
      </c>
      <c r="AB200" s="9">
        <v>163440</v>
      </c>
      <c r="AC200" s="9">
        <v>15330</v>
      </c>
      <c r="AD200" s="41"/>
      <c r="AE200" s="41"/>
      <c r="AF200" s="9">
        <v>155370</v>
      </c>
      <c r="AG200" s="9">
        <v>1030</v>
      </c>
      <c r="AH200" s="9">
        <v>40580</v>
      </c>
      <c r="AI200" s="25"/>
      <c r="AJ200" s="103">
        <f t="shared" si="125"/>
        <v>387610</v>
      </c>
      <c r="AK200" s="40"/>
      <c r="AL200" s="103">
        <f t="shared" si="103"/>
        <v>0</v>
      </c>
      <c r="AM200" s="9">
        <v>0</v>
      </c>
      <c r="AN200" s="9">
        <v>0</v>
      </c>
      <c r="AO200" s="41"/>
      <c r="AP200" s="41"/>
      <c r="AQ200" s="41"/>
      <c r="AR200" s="41"/>
      <c r="AS200" s="41"/>
      <c r="AT200" s="41"/>
      <c r="AU200" s="9"/>
      <c r="AV200" s="41"/>
      <c r="AW200" s="103">
        <f t="shared" si="126"/>
        <v>0</v>
      </c>
      <c r="AX200" s="40"/>
      <c r="AY200" s="41"/>
      <c r="AZ200" s="9">
        <v>0</v>
      </c>
      <c r="BA200" s="41"/>
      <c r="BB200" s="41"/>
      <c r="BC200" s="41"/>
      <c r="BD200" s="41"/>
      <c r="BE200" s="103">
        <f t="shared" si="127"/>
        <v>0</v>
      </c>
      <c r="BF200" s="40"/>
      <c r="BG200" s="41"/>
      <c r="BH200" s="41"/>
      <c r="BI200" s="41"/>
      <c r="BJ200" s="41"/>
      <c r="BK200" s="41"/>
      <c r="BL200" s="41"/>
      <c r="BM200" s="41"/>
      <c r="BN200" s="41"/>
      <c r="BO200" s="41"/>
      <c r="BP200" s="9">
        <v>0</v>
      </c>
      <c r="BQ200" s="41"/>
      <c r="BR200" s="9">
        <v>0</v>
      </c>
      <c r="BS200" s="9">
        <v>0</v>
      </c>
      <c r="BT200" s="41"/>
      <c r="BU200" s="103">
        <f t="shared" si="128"/>
        <v>0</v>
      </c>
      <c r="BV200" s="40"/>
      <c r="BW200" s="41"/>
      <c r="BX200" s="41"/>
      <c r="BY200" s="41"/>
      <c r="BZ200" s="41"/>
      <c r="CA200" s="41"/>
      <c r="CB200" s="103">
        <f t="shared" si="129"/>
        <v>0</v>
      </c>
      <c r="CC200" s="40">
        <v>0</v>
      </c>
      <c r="CD200" s="41"/>
      <c r="CE200" s="41"/>
      <c r="CF200" s="41"/>
      <c r="CG200" s="103">
        <f t="shared" si="130"/>
        <v>0</v>
      </c>
      <c r="CH200" s="8">
        <v>37350</v>
      </c>
      <c r="CI200" s="9">
        <v>1520</v>
      </c>
      <c r="CJ200" s="41"/>
      <c r="CK200" s="41"/>
      <c r="CL200" s="9">
        <v>0</v>
      </c>
      <c r="CM200" s="41">
        <v>0</v>
      </c>
      <c r="CN200" s="41"/>
      <c r="CO200" s="103">
        <f t="shared" si="133"/>
        <v>38870</v>
      </c>
      <c r="CP200" s="8">
        <v>0</v>
      </c>
      <c r="CQ200" s="41"/>
      <c r="CR200" s="41"/>
      <c r="CS200" s="103">
        <f t="shared" si="131"/>
        <v>0</v>
      </c>
      <c r="CT200" s="8">
        <v>0</v>
      </c>
      <c r="CU200" s="103">
        <f t="shared" si="120"/>
        <v>0</v>
      </c>
      <c r="CV200" s="107">
        <f t="shared" si="76"/>
        <v>444000</v>
      </c>
    </row>
    <row r="201" spans="1:100" s="19" customFormat="1" ht="15.75" x14ac:dyDescent="0.25">
      <c r="A201" s="319"/>
      <c r="B201" s="2" t="s">
        <v>108</v>
      </c>
      <c r="C201" s="321">
        <v>650</v>
      </c>
      <c r="D201" s="322"/>
      <c r="E201" s="41">
        <v>0</v>
      </c>
      <c r="F201" s="41">
        <v>1730</v>
      </c>
      <c r="G201" s="41"/>
      <c r="H201" s="103">
        <f t="shared" si="132"/>
        <v>2380</v>
      </c>
      <c r="I201" s="40">
        <v>2810</v>
      </c>
      <c r="J201" s="41">
        <v>4420</v>
      </c>
      <c r="K201" s="41"/>
      <c r="L201" s="41"/>
      <c r="M201" s="41">
        <v>0</v>
      </c>
      <c r="N201" s="41"/>
      <c r="O201" s="103">
        <f t="shared" si="122"/>
        <v>7230</v>
      </c>
      <c r="P201" s="8"/>
      <c r="Q201" s="41"/>
      <c r="R201" s="41"/>
      <c r="S201" s="41"/>
      <c r="T201" s="103">
        <f t="shared" si="123"/>
        <v>0</v>
      </c>
      <c r="U201" s="40"/>
      <c r="V201" s="9">
        <v>0</v>
      </c>
      <c r="W201" s="103">
        <f t="shared" si="124"/>
        <v>0</v>
      </c>
      <c r="X201" s="40"/>
      <c r="Y201" s="9"/>
      <c r="Z201" s="9">
        <v>2080</v>
      </c>
      <c r="AA201" s="9">
        <v>19700</v>
      </c>
      <c r="AB201" s="9">
        <v>68560</v>
      </c>
      <c r="AC201" s="9">
        <v>7010</v>
      </c>
      <c r="AD201" s="41"/>
      <c r="AE201" s="41"/>
      <c r="AF201" s="9">
        <v>215820</v>
      </c>
      <c r="AG201" s="9">
        <v>8050</v>
      </c>
      <c r="AH201" s="9">
        <v>35570</v>
      </c>
      <c r="AI201" s="25"/>
      <c r="AJ201" s="103">
        <f t="shared" si="125"/>
        <v>356790</v>
      </c>
      <c r="AK201" s="40"/>
      <c r="AL201" s="103">
        <f t="shared" si="103"/>
        <v>0</v>
      </c>
      <c r="AM201" s="9">
        <v>0</v>
      </c>
      <c r="AN201" s="9">
        <v>0</v>
      </c>
      <c r="AO201" s="41"/>
      <c r="AP201" s="41"/>
      <c r="AQ201" s="41"/>
      <c r="AR201" s="41"/>
      <c r="AS201" s="41"/>
      <c r="AT201" s="41"/>
      <c r="AU201" s="9"/>
      <c r="AV201" s="41"/>
      <c r="AW201" s="103">
        <f t="shared" si="126"/>
        <v>0</v>
      </c>
      <c r="AX201" s="40"/>
      <c r="AY201" s="41"/>
      <c r="AZ201" s="9">
        <v>0</v>
      </c>
      <c r="BA201" s="41"/>
      <c r="BB201" s="41"/>
      <c r="BC201" s="41"/>
      <c r="BD201" s="41"/>
      <c r="BE201" s="103">
        <f t="shared" si="127"/>
        <v>0</v>
      </c>
      <c r="BF201" s="40"/>
      <c r="BG201" s="41"/>
      <c r="BH201" s="41"/>
      <c r="BI201" s="41"/>
      <c r="BJ201" s="41"/>
      <c r="BK201" s="41"/>
      <c r="BL201" s="41"/>
      <c r="BM201" s="41"/>
      <c r="BN201" s="41"/>
      <c r="BO201" s="41"/>
      <c r="BP201" s="9">
        <v>0</v>
      </c>
      <c r="BQ201" s="41"/>
      <c r="BR201" s="9">
        <v>0</v>
      </c>
      <c r="BS201" s="9">
        <v>0</v>
      </c>
      <c r="BT201" s="41"/>
      <c r="BU201" s="103">
        <f t="shared" si="128"/>
        <v>0</v>
      </c>
      <c r="BV201" s="40"/>
      <c r="BW201" s="41"/>
      <c r="BX201" s="41"/>
      <c r="BY201" s="41"/>
      <c r="BZ201" s="41"/>
      <c r="CA201" s="41"/>
      <c r="CB201" s="103">
        <f t="shared" si="129"/>
        <v>0</v>
      </c>
      <c r="CC201" s="40">
        <v>0</v>
      </c>
      <c r="CD201" s="41"/>
      <c r="CE201" s="41"/>
      <c r="CF201" s="41"/>
      <c r="CG201" s="103">
        <f t="shared" si="130"/>
        <v>0</v>
      </c>
      <c r="CH201" s="8">
        <v>12580</v>
      </c>
      <c r="CI201" s="9">
        <v>1960</v>
      </c>
      <c r="CJ201" s="41"/>
      <c r="CK201" s="41"/>
      <c r="CL201" s="9">
        <v>0</v>
      </c>
      <c r="CM201" s="41">
        <v>0</v>
      </c>
      <c r="CN201" s="41"/>
      <c r="CO201" s="103">
        <f t="shared" si="133"/>
        <v>14540</v>
      </c>
      <c r="CP201" s="8">
        <v>0</v>
      </c>
      <c r="CQ201" s="41"/>
      <c r="CR201" s="41"/>
      <c r="CS201" s="103">
        <f t="shared" si="131"/>
        <v>0</v>
      </c>
      <c r="CT201" s="8">
        <v>0</v>
      </c>
      <c r="CU201" s="103">
        <f t="shared" si="120"/>
        <v>0</v>
      </c>
      <c r="CV201" s="107">
        <f t="shared" si="76"/>
        <v>380940</v>
      </c>
    </row>
    <row r="202" spans="1:100" s="19" customFormat="1" ht="15.75" x14ac:dyDescent="0.25">
      <c r="A202" s="319"/>
      <c r="B202" s="2" t="s">
        <v>109</v>
      </c>
      <c r="C202" s="321">
        <v>0</v>
      </c>
      <c r="D202" s="322"/>
      <c r="E202" s="41">
        <v>0</v>
      </c>
      <c r="F202" s="41">
        <v>3130</v>
      </c>
      <c r="G202" s="41"/>
      <c r="H202" s="103">
        <f t="shared" si="132"/>
        <v>3130</v>
      </c>
      <c r="I202" s="40">
        <v>1140</v>
      </c>
      <c r="J202" s="41">
        <v>8580</v>
      </c>
      <c r="K202" s="41"/>
      <c r="L202" s="41"/>
      <c r="M202" s="41">
        <v>0</v>
      </c>
      <c r="N202" s="41"/>
      <c r="O202" s="103">
        <f t="shared" si="122"/>
        <v>9720</v>
      </c>
      <c r="P202" s="8"/>
      <c r="Q202" s="41"/>
      <c r="R202" s="41"/>
      <c r="S202" s="41"/>
      <c r="T202" s="103">
        <f t="shared" si="123"/>
        <v>0</v>
      </c>
      <c r="U202" s="40"/>
      <c r="V202" s="9">
        <v>0</v>
      </c>
      <c r="W202" s="103">
        <f t="shared" si="124"/>
        <v>0</v>
      </c>
      <c r="X202" s="40"/>
      <c r="Y202" s="9"/>
      <c r="Z202" s="9">
        <v>12600</v>
      </c>
      <c r="AA202" s="9">
        <v>24070</v>
      </c>
      <c r="AB202" s="9">
        <v>63380</v>
      </c>
      <c r="AC202" s="9">
        <v>7160</v>
      </c>
      <c r="AD202" s="41"/>
      <c r="AE202" s="41"/>
      <c r="AF202" s="9">
        <v>131450</v>
      </c>
      <c r="AG202" s="9">
        <v>740</v>
      </c>
      <c r="AH202" s="9">
        <v>20650</v>
      </c>
      <c r="AI202" s="25"/>
      <c r="AJ202" s="103">
        <f t="shared" si="125"/>
        <v>260050</v>
      </c>
      <c r="AK202" s="40"/>
      <c r="AL202" s="103">
        <f t="shared" si="103"/>
        <v>0</v>
      </c>
      <c r="AM202" s="9">
        <v>0</v>
      </c>
      <c r="AN202" s="9">
        <v>0</v>
      </c>
      <c r="AO202" s="41"/>
      <c r="AP202" s="41"/>
      <c r="AQ202" s="41"/>
      <c r="AR202" s="41"/>
      <c r="AS202" s="41"/>
      <c r="AT202" s="41"/>
      <c r="AU202" s="9"/>
      <c r="AV202" s="41"/>
      <c r="AW202" s="103">
        <f t="shared" si="126"/>
        <v>0</v>
      </c>
      <c r="AX202" s="40"/>
      <c r="AY202" s="41"/>
      <c r="AZ202" s="9">
        <v>0</v>
      </c>
      <c r="BA202" s="41"/>
      <c r="BB202" s="41"/>
      <c r="BC202" s="41"/>
      <c r="BD202" s="41"/>
      <c r="BE202" s="103">
        <f t="shared" si="127"/>
        <v>0</v>
      </c>
      <c r="BF202" s="40"/>
      <c r="BG202" s="41"/>
      <c r="BH202" s="41"/>
      <c r="BI202" s="41"/>
      <c r="BJ202" s="41"/>
      <c r="BK202" s="41"/>
      <c r="BL202" s="41"/>
      <c r="BM202" s="41"/>
      <c r="BN202" s="41"/>
      <c r="BO202" s="41"/>
      <c r="BP202" s="9">
        <v>0</v>
      </c>
      <c r="BQ202" s="41"/>
      <c r="BR202" s="9">
        <v>0</v>
      </c>
      <c r="BS202" s="9">
        <v>0</v>
      </c>
      <c r="BT202" s="41"/>
      <c r="BU202" s="103">
        <f t="shared" si="128"/>
        <v>0</v>
      </c>
      <c r="BV202" s="40"/>
      <c r="BW202" s="41"/>
      <c r="BX202" s="41"/>
      <c r="BY202" s="41"/>
      <c r="BZ202" s="41"/>
      <c r="CA202" s="41"/>
      <c r="CB202" s="103">
        <f t="shared" si="129"/>
        <v>0</v>
      </c>
      <c r="CC202" s="40">
        <v>0</v>
      </c>
      <c r="CD202" s="41"/>
      <c r="CE202" s="41"/>
      <c r="CF202" s="41"/>
      <c r="CG202" s="103">
        <f t="shared" si="130"/>
        <v>0</v>
      </c>
      <c r="CH202" s="8">
        <v>36920</v>
      </c>
      <c r="CI202" s="9">
        <v>2250</v>
      </c>
      <c r="CJ202" s="41"/>
      <c r="CK202" s="41"/>
      <c r="CL202" s="9">
        <v>0</v>
      </c>
      <c r="CM202" s="41">
        <v>0</v>
      </c>
      <c r="CN202" s="41"/>
      <c r="CO202" s="103">
        <f t="shared" si="133"/>
        <v>39170</v>
      </c>
      <c r="CP202" s="8">
        <v>0</v>
      </c>
      <c r="CQ202" s="41"/>
      <c r="CR202" s="41"/>
      <c r="CS202" s="103">
        <f t="shared" si="131"/>
        <v>0</v>
      </c>
      <c r="CT202" s="8">
        <v>0</v>
      </c>
      <c r="CU202" s="103">
        <f t="shared" si="120"/>
        <v>0</v>
      </c>
      <c r="CV202" s="107">
        <f t="shared" si="76"/>
        <v>312070</v>
      </c>
    </row>
    <row r="203" spans="1:100" s="19" customFormat="1" ht="15.75" x14ac:dyDescent="0.25">
      <c r="A203" s="319"/>
      <c r="B203" s="2" t="s">
        <v>110</v>
      </c>
      <c r="C203" s="321">
        <v>0</v>
      </c>
      <c r="D203" s="322"/>
      <c r="E203" s="41">
        <v>0</v>
      </c>
      <c r="F203" s="41">
        <v>830</v>
      </c>
      <c r="G203" s="41"/>
      <c r="H203" s="103">
        <f t="shared" si="132"/>
        <v>830</v>
      </c>
      <c r="I203" s="40">
        <v>10</v>
      </c>
      <c r="J203" s="41">
        <v>2650</v>
      </c>
      <c r="K203" s="41"/>
      <c r="L203" s="41"/>
      <c r="M203" s="41">
        <v>0</v>
      </c>
      <c r="N203" s="41"/>
      <c r="O203" s="103">
        <f t="shared" si="122"/>
        <v>2660</v>
      </c>
      <c r="P203" s="8"/>
      <c r="Q203" s="41"/>
      <c r="R203" s="41"/>
      <c r="S203" s="41"/>
      <c r="T203" s="103">
        <f t="shared" si="123"/>
        <v>0</v>
      </c>
      <c r="U203" s="40"/>
      <c r="V203" s="9">
        <v>0</v>
      </c>
      <c r="W203" s="103">
        <f t="shared" si="124"/>
        <v>0</v>
      </c>
      <c r="X203" s="40"/>
      <c r="Y203" s="9"/>
      <c r="Z203" s="9">
        <v>16830</v>
      </c>
      <c r="AA203" s="9">
        <v>20810</v>
      </c>
      <c r="AB203" s="9">
        <v>51210</v>
      </c>
      <c r="AC203" s="9">
        <v>9950</v>
      </c>
      <c r="AD203" s="41"/>
      <c r="AE203" s="41"/>
      <c r="AF203" s="9">
        <v>102080</v>
      </c>
      <c r="AG203" s="9">
        <v>2540</v>
      </c>
      <c r="AH203" s="9">
        <v>24790</v>
      </c>
      <c r="AI203" s="25"/>
      <c r="AJ203" s="103">
        <f t="shared" si="125"/>
        <v>228210</v>
      </c>
      <c r="AK203" s="40"/>
      <c r="AL203" s="103">
        <f t="shared" si="103"/>
        <v>0</v>
      </c>
      <c r="AM203" s="9">
        <v>0</v>
      </c>
      <c r="AN203" s="9">
        <v>0</v>
      </c>
      <c r="AO203" s="41"/>
      <c r="AP203" s="41"/>
      <c r="AQ203" s="41"/>
      <c r="AR203" s="41"/>
      <c r="AS203" s="41"/>
      <c r="AT203" s="41"/>
      <c r="AU203" s="9"/>
      <c r="AV203" s="41"/>
      <c r="AW203" s="103">
        <f t="shared" si="126"/>
        <v>0</v>
      </c>
      <c r="AX203" s="40"/>
      <c r="AY203" s="41"/>
      <c r="AZ203" s="9">
        <v>0</v>
      </c>
      <c r="BA203" s="41"/>
      <c r="BB203" s="41"/>
      <c r="BC203" s="41"/>
      <c r="BD203" s="41"/>
      <c r="BE203" s="103">
        <f t="shared" si="127"/>
        <v>0</v>
      </c>
      <c r="BF203" s="40"/>
      <c r="BG203" s="41"/>
      <c r="BH203" s="41"/>
      <c r="BI203" s="41"/>
      <c r="BJ203" s="41"/>
      <c r="BK203" s="41"/>
      <c r="BL203" s="41"/>
      <c r="BM203" s="41"/>
      <c r="BN203" s="41"/>
      <c r="BO203" s="41"/>
      <c r="BP203" s="9">
        <v>0</v>
      </c>
      <c r="BQ203" s="41"/>
      <c r="BR203" s="9">
        <v>0</v>
      </c>
      <c r="BS203" s="9">
        <v>0</v>
      </c>
      <c r="BT203" s="41"/>
      <c r="BU203" s="103">
        <f t="shared" si="128"/>
        <v>0</v>
      </c>
      <c r="BV203" s="40"/>
      <c r="BW203" s="41"/>
      <c r="BX203" s="41"/>
      <c r="BY203" s="41"/>
      <c r="BZ203" s="41"/>
      <c r="CA203" s="41"/>
      <c r="CB203" s="103">
        <f t="shared" si="129"/>
        <v>0</v>
      </c>
      <c r="CC203" s="40">
        <v>0</v>
      </c>
      <c r="CD203" s="41"/>
      <c r="CE203" s="41"/>
      <c r="CF203" s="41"/>
      <c r="CG203" s="103">
        <f t="shared" si="130"/>
        <v>0</v>
      </c>
      <c r="CH203" s="8">
        <v>12250</v>
      </c>
      <c r="CI203" s="9">
        <v>1050</v>
      </c>
      <c r="CJ203" s="41"/>
      <c r="CK203" s="41"/>
      <c r="CL203" s="9">
        <v>0</v>
      </c>
      <c r="CM203" s="41">
        <v>0</v>
      </c>
      <c r="CN203" s="41"/>
      <c r="CO203" s="103">
        <f t="shared" si="133"/>
        <v>13300</v>
      </c>
      <c r="CP203" s="8">
        <v>0</v>
      </c>
      <c r="CQ203" s="41"/>
      <c r="CR203" s="41"/>
      <c r="CS203" s="103">
        <f t="shared" si="131"/>
        <v>0</v>
      </c>
      <c r="CT203" s="8">
        <v>0</v>
      </c>
      <c r="CU203" s="103">
        <f t="shared" si="120"/>
        <v>0</v>
      </c>
      <c r="CV203" s="107">
        <f t="shared" si="76"/>
        <v>245000</v>
      </c>
    </row>
    <row r="204" spans="1:100" s="19" customFormat="1" ht="15.75" x14ac:dyDescent="0.25">
      <c r="A204" s="319"/>
      <c r="B204" s="2" t="s">
        <v>111</v>
      </c>
      <c r="C204" s="321">
        <v>650</v>
      </c>
      <c r="D204" s="322"/>
      <c r="E204" s="41">
        <v>0</v>
      </c>
      <c r="F204" s="41">
        <v>1510</v>
      </c>
      <c r="G204" s="41"/>
      <c r="H204" s="103">
        <f t="shared" si="132"/>
        <v>2160</v>
      </c>
      <c r="I204" s="40">
        <v>7260</v>
      </c>
      <c r="J204" s="41">
        <v>1750</v>
      </c>
      <c r="K204" s="41"/>
      <c r="L204" s="41"/>
      <c r="M204" s="41">
        <v>0</v>
      </c>
      <c r="N204" s="41"/>
      <c r="O204" s="103">
        <f t="shared" si="122"/>
        <v>9010</v>
      </c>
      <c r="P204" s="8"/>
      <c r="Q204" s="41"/>
      <c r="R204" s="41"/>
      <c r="S204" s="41"/>
      <c r="T204" s="103">
        <f t="shared" si="123"/>
        <v>0</v>
      </c>
      <c r="U204" s="40"/>
      <c r="V204" s="9">
        <v>0</v>
      </c>
      <c r="W204" s="103">
        <f t="shared" si="124"/>
        <v>0</v>
      </c>
      <c r="X204" s="40"/>
      <c r="Y204" s="9"/>
      <c r="Z204" s="9">
        <v>11160</v>
      </c>
      <c r="AA204" s="9">
        <v>16060</v>
      </c>
      <c r="AB204" s="9">
        <v>72650</v>
      </c>
      <c r="AC204" s="9">
        <v>11470</v>
      </c>
      <c r="AD204" s="41"/>
      <c r="AE204" s="41"/>
      <c r="AF204" s="9">
        <v>110280</v>
      </c>
      <c r="AG204" s="9">
        <v>12430</v>
      </c>
      <c r="AH204" s="9">
        <v>17300</v>
      </c>
      <c r="AI204" s="25"/>
      <c r="AJ204" s="103">
        <f t="shared" si="125"/>
        <v>251350</v>
      </c>
      <c r="AK204" s="40"/>
      <c r="AL204" s="103">
        <f t="shared" si="103"/>
        <v>0</v>
      </c>
      <c r="AM204" s="9">
        <v>0</v>
      </c>
      <c r="AN204" s="9">
        <v>0</v>
      </c>
      <c r="AO204" s="41"/>
      <c r="AP204" s="41"/>
      <c r="AQ204" s="41"/>
      <c r="AR204" s="41"/>
      <c r="AS204" s="41"/>
      <c r="AT204" s="41"/>
      <c r="AU204" s="9"/>
      <c r="AV204" s="41"/>
      <c r="AW204" s="103">
        <f t="shared" si="126"/>
        <v>0</v>
      </c>
      <c r="AX204" s="40"/>
      <c r="AY204" s="41"/>
      <c r="AZ204" s="9">
        <v>0</v>
      </c>
      <c r="BA204" s="41"/>
      <c r="BB204" s="41"/>
      <c r="BC204" s="41"/>
      <c r="BD204" s="41"/>
      <c r="BE204" s="103">
        <f t="shared" si="127"/>
        <v>0</v>
      </c>
      <c r="BF204" s="40"/>
      <c r="BG204" s="41"/>
      <c r="BH204" s="41"/>
      <c r="BI204" s="41"/>
      <c r="BJ204" s="41"/>
      <c r="BK204" s="41"/>
      <c r="BL204" s="41"/>
      <c r="BM204" s="41"/>
      <c r="BN204" s="41"/>
      <c r="BO204" s="41"/>
      <c r="BP204" s="9">
        <v>0</v>
      </c>
      <c r="BQ204" s="41"/>
      <c r="BR204" s="9">
        <v>0</v>
      </c>
      <c r="BS204" s="9">
        <v>0</v>
      </c>
      <c r="BT204" s="41"/>
      <c r="BU204" s="103">
        <f t="shared" si="128"/>
        <v>0</v>
      </c>
      <c r="BV204" s="40"/>
      <c r="BW204" s="41"/>
      <c r="BX204" s="41"/>
      <c r="BY204" s="41"/>
      <c r="BZ204" s="41"/>
      <c r="CA204" s="41"/>
      <c r="CB204" s="103">
        <f t="shared" si="129"/>
        <v>0</v>
      </c>
      <c r="CC204" s="40">
        <v>0</v>
      </c>
      <c r="CD204" s="41"/>
      <c r="CE204" s="41"/>
      <c r="CF204" s="41"/>
      <c r="CG204" s="103">
        <f t="shared" si="130"/>
        <v>0</v>
      </c>
      <c r="CH204" s="8">
        <v>16540</v>
      </c>
      <c r="CI204" s="9">
        <v>830</v>
      </c>
      <c r="CJ204" s="41"/>
      <c r="CK204" s="41"/>
      <c r="CL204" s="9">
        <v>1110</v>
      </c>
      <c r="CM204" s="41">
        <v>0</v>
      </c>
      <c r="CN204" s="41"/>
      <c r="CO204" s="103">
        <f t="shared" si="133"/>
        <v>18480</v>
      </c>
      <c r="CP204" s="8">
        <v>0</v>
      </c>
      <c r="CQ204" s="41"/>
      <c r="CR204" s="41"/>
      <c r="CS204" s="103">
        <f t="shared" si="131"/>
        <v>0</v>
      </c>
      <c r="CT204" s="8">
        <v>0</v>
      </c>
      <c r="CU204" s="103">
        <f t="shared" si="120"/>
        <v>0</v>
      </c>
      <c r="CV204" s="107">
        <f t="shared" si="76"/>
        <v>281000</v>
      </c>
    </row>
    <row r="205" spans="1:100" s="19" customFormat="1" ht="16.5" thickBot="1" x14ac:dyDescent="0.3">
      <c r="A205" s="320"/>
      <c r="B205" s="3" t="s">
        <v>112</v>
      </c>
      <c r="C205" s="323">
        <v>0</v>
      </c>
      <c r="D205" s="324"/>
      <c r="E205" s="45">
        <v>0</v>
      </c>
      <c r="F205" s="45">
        <v>1510</v>
      </c>
      <c r="G205" s="45"/>
      <c r="H205" s="104">
        <f t="shared" si="132"/>
        <v>1510</v>
      </c>
      <c r="I205" s="44">
        <v>1810</v>
      </c>
      <c r="J205" s="45">
        <v>0</v>
      </c>
      <c r="K205" s="45"/>
      <c r="L205" s="45"/>
      <c r="M205" s="45">
        <v>0</v>
      </c>
      <c r="N205" s="45"/>
      <c r="O205" s="104">
        <f t="shared" si="122"/>
        <v>1810</v>
      </c>
      <c r="P205" s="12"/>
      <c r="Q205" s="45"/>
      <c r="R205" s="45"/>
      <c r="S205" s="45"/>
      <c r="T205" s="104">
        <f t="shared" si="123"/>
        <v>0</v>
      </c>
      <c r="U205" s="44"/>
      <c r="V205" s="13">
        <v>0</v>
      </c>
      <c r="W205" s="104">
        <f t="shared" si="124"/>
        <v>0</v>
      </c>
      <c r="X205" s="44"/>
      <c r="Y205" s="13"/>
      <c r="Z205" s="13">
        <v>33430</v>
      </c>
      <c r="AA205" s="13">
        <v>15350</v>
      </c>
      <c r="AB205" s="13">
        <v>81560</v>
      </c>
      <c r="AC205" s="13">
        <v>16510</v>
      </c>
      <c r="AD205" s="45"/>
      <c r="AE205" s="45"/>
      <c r="AF205" s="13">
        <v>57970</v>
      </c>
      <c r="AG205" s="13">
        <v>2500</v>
      </c>
      <c r="AH205" s="13">
        <v>38740</v>
      </c>
      <c r="AI205" s="26"/>
      <c r="AJ205" s="104">
        <f t="shared" si="125"/>
        <v>246060</v>
      </c>
      <c r="AK205" s="44"/>
      <c r="AL205" s="104">
        <f t="shared" si="103"/>
        <v>0</v>
      </c>
      <c r="AM205" s="13">
        <v>0</v>
      </c>
      <c r="AN205" s="13">
        <v>0</v>
      </c>
      <c r="AO205" s="45"/>
      <c r="AP205" s="45"/>
      <c r="AQ205" s="45"/>
      <c r="AR205" s="45"/>
      <c r="AS205" s="45"/>
      <c r="AT205" s="45"/>
      <c r="AU205" s="9"/>
      <c r="AV205" s="45"/>
      <c r="AW205" s="104">
        <f t="shared" si="126"/>
        <v>0</v>
      </c>
      <c r="AX205" s="44"/>
      <c r="AY205" s="45"/>
      <c r="AZ205" s="13">
        <v>0</v>
      </c>
      <c r="BA205" s="45"/>
      <c r="BB205" s="45"/>
      <c r="BC205" s="45"/>
      <c r="BD205" s="45"/>
      <c r="BE205" s="104">
        <f t="shared" si="127"/>
        <v>0</v>
      </c>
      <c r="BF205" s="44"/>
      <c r="BG205" s="45"/>
      <c r="BH205" s="45"/>
      <c r="BI205" s="45"/>
      <c r="BJ205" s="45"/>
      <c r="BK205" s="45"/>
      <c r="BL205" s="45"/>
      <c r="BM205" s="45"/>
      <c r="BN205" s="45"/>
      <c r="BO205" s="45"/>
      <c r="BP205" s="13">
        <v>0</v>
      </c>
      <c r="BQ205" s="45"/>
      <c r="BR205" s="13">
        <v>0</v>
      </c>
      <c r="BS205" s="13">
        <v>0</v>
      </c>
      <c r="BT205" s="45"/>
      <c r="BU205" s="104">
        <f t="shared" si="128"/>
        <v>0</v>
      </c>
      <c r="BV205" s="44"/>
      <c r="BW205" s="45"/>
      <c r="BX205" s="45"/>
      <c r="BY205" s="45"/>
      <c r="BZ205" s="45"/>
      <c r="CA205" s="45"/>
      <c r="CB205" s="104">
        <f t="shared" si="129"/>
        <v>0</v>
      </c>
      <c r="CC205" s="44">
        <v>0</v>
      </c>
      <c r="CD205" s="45"/>
      <c r="CE205" s="45"/>
      <c r="CF205" s="45"/>
      <c r="CG205" s="104">
        <f t="shared" si="130"/>
        <v>0</v>
      </c>
      <c r="CH205" s="12">
        <v>8960</v>
      </c>
      <c r="CI205" s="13">
        <v>1660</v>
      </c>
      <c r="CJ205" s="45"/>
      <c r="CK205" s="45"/>
      <c r="CL205" s="13">
        <v>0</v>
      </c>
      <c r="CM205" s="45">
        <v>0</v>
      </c>
      <c r="CN205" s="45"/>
      <c r="CO205" s="104">
        <f t="shared" si="133"/>
        <v>10620</v>
      </c>
      <c r="CP205" s="12">
        <v>0</v>
      </c>
      <c r="CQ205" s="45"/>
      <c r="CR205" s="45"/>
      <c r="CS205" s="104">
        <f t="shared" si="131"/>
        <v>0</v>
      </c>
      <c r="CT205" s="12">
        <v>0</v>
      </c>
      <c r="CU205" s="104">
        <f t="shared" si="120"/>
        <v>0</v>
      </c>
      <c r="CV205" s="108">
        <f t="shared" si="76"/>
        <v>260000</v>
      </c>
    </row>
    <row r="206" spans="1:100" s="19" customFormat="1" ht="15.75" customHeight="1" x14ac:dyDescent="0.25">
      <c r="A206" s="318" t="s">
        <v>133</v>
      </c>
      <c r="B206" s="1" t="s">
        <v>101</v>
      </c>
      <c r="C206" s="325">
        <v>0</v>
      </c>
      <c r="D206" s="326"/>
      <c r="E206" s="38">
        <v>0</v>
      </c>
      <c r="F206" s="38">
        <v>0</v>
      </c>
      <c r="G206" s="38"/>
      <c r="H206" s="105">
        <f>SUM(C206:G206)</f>
        <v>0</v>
      </c>
      <c r="I206" s="37">
        <v>0</v>
      </c>
      <c r="J206" s="38">
        <v>0</v>
      </c>
      <c r="K206" s="38"/>
      <c r="L206" s="38"/>
      <c r="M206" s="38">
        <v>0</v>
      </c>
      <c r="N206" s="38"/>
      <c r="O206" s="105">
        <f>SUM(I206:N206)</f>
        <v>0</v>
      </c>
      <c r="P206" s="5"/>
      <c r="Q206" s="38"/>
      <c r="R206" s="38"/>
      <c r="S206" s="38"/>
      <c r="T206" s="105">
        <f>SUM(P206:S206)</f>
        <v>0</v>
      </c>
      <c r="U206" s="37"/>
      <c r="V206" s="6">
        <v>0</v>
      </c>
      <c r="W206" s="105">
        <f>SUM(U206:V206)</f>
        <v>0</v>
      </c>
      <c r="X206" s="37"/>
      <c r="Y206" s="6"/>
      <c r="Z206" s="6">
        <v>55270</v>
      </c>
      <c r="AA206" s="6">
        <v>6960</v>
      </c>
      <c r="AB206" s="6">
        <v>53400</v>
      </c>
      <c r="AC206" s="6">
        <v>14720</v>
      </c>
      <c r="AD206" s="38"/>
      <c r="AE206" s="38"/>
      <c r="AF206" s="6">
        <v>120350</v>
      </c>
      <c r="AG206" s="6">
        <v>13800</v>
      </c>
      <c r="AH206" s="6">
        <v>35600</v>
      </c>
      <c r="AI206" s="24"/>
      <c r="AJ206" s="105">
        <f>SUM(X206:AI206)</f>
        <v>300100</v>
      </c>
      <c r="AK206" s="37"/>
      <c r="AL206" s="105">
        <f>+AK206</f>
        <v>0</v>
      </c>
      <c r="AM206" s="6">
        <v>0</v>
      </c>
      <c r="AN206" s="6">
        <v>0</v>
      </c>
      <c r="AO206" s="38"/>
      <c r="AP206" s="38"/>
      <c r="AQ206" s="38"/>
      <c r="AR206" s="38"/>
      <c r="AS206" s="38"/>
      <c r="AT206" s="38"/>
      <c r="AU206" s="9"/>
      <c r="AV206" s="38"/>
      <c r="AW206" s="105">
        <f>SUM(AM206:AV206)</f>
        <v>0</v>
      </c>
      <c r="AX206" s="37"/>
      <c r="AY206" s="38"/>
      <c r="AZ206" s="6">
        <v>0</v>
      </c>
      <c r="BA206" s="38"/>
      <c r="BB206" s="38"/>
      <c r="BC206" s="38"/>
      <c r="BD206" s="38"/>
      <c r="BE206" s="105">
        <f>SUM(AX206:BD206)</f>
        <v>0</v>
      </c>
      <c r="BF206" s="37"/>
      <c r="BG206" s="38"/>
      <c r="BH206" s="38"/>
      <c r="BI206" s="38"/>
      <c r="BJ206" s="38"/>
      <c r="BK206" s="38"/>
      <c r="BL206" s="38"/>
      <c r="BM206" s="38"/>
      <c r="BN206" s="38"/>
      <c r="BO206" s="38"/>
      <c r="BP206" s="6">
        <v>0</v>
      </c>
      <c r="BQ206" s="38"/>
      <c r="BR206" s="6">
        <v>0</v>
      </c>
      <c r="BS206" s="6">
        <v>0</v>
      </c>
      <c r="BT206" s="38"/>
      <c r="BU206" s="105">
        <f>SUM(BF206:BT206)</f>
        <v>0</v>
      </c>
      <c r="BV206" s="37"/>
      <c r="BW206" s="38"/>
      <c r="BX206" s="38"/>
      <c r="BY206" s="38"/>
      <c r="BZ206" s="38"/>
      <c r="CA206" s="38"/>
      <c r="CB206" s="105">
        <f>SUM(BV206:CA206)</f>
        <v>0</v>
      </c>
      <c r="CC206" s="37">
        <v>0</v>
      </c>
      <c r="CD206" s="38"/>
      <c r="CE206" s="38"/>
      <c r="CF206" s="38"/>
      <c r="CG206" s="105">
        <f>SUM(CC206:CF206)</f>
        <v>0</v>
      </c>
      <c r="CH206" s="5">
        <v>2680</v>
      </c>
      <c r="CI206" s="6">
        <v>230</v>
      </c>
      <c r="CJ206" s="38"/>
      <c r="CK206" s="38"/>
      <c r="CL206" s="6">
        <v>0</v>
      </c>
      <c r="CM206" s="35">
        <v>0</v>
      </c>
      <c r="CN206" s="38"/>
      <c r="CO206" s="105">
        <f t="shared" si="133"/>
        <v>2910</v>
      </c>
      <c r="CP206" s="5">
        <v>0</v>
      </c>
      <c r="CQ206" s="38"/>
      <c r="CR206" s="38"/>
      <c r="CS206" s="105">
        <f>SUM(CP206:CR206)</f>
        <v>0</v>
      </c>
      <c r="CT206" s="5">
        <v>0</v>
      </c>
      <c r="CU206" s="105">
        <f>+CT206</f>
        <v>0</v>
      </c>
      <c r="CV206" s="109">
        <f t="shared" ref="CV206:CV239" si="134">+H206+O206+T206+W206+AJ206+AL206+AW206+BE206+BU206+CB206+CG206+CO206+CS206+CU206</f>
        <v>303010</v>
      </c>
    </row>
    <row r="207" spans="1:100" s="19" customFormat="1" ht="15.75" x14ac:dyDescent="0.25">
      <c r="A207" s="319"/>
      <c r="B207" s="2" t="s">
        <v>102</v>
      </c>
      <c r="C207" s="321">
        <v>0</v>
      </c>
      <c r="D207" s="322"/>
      <c r="E207" s="41">
        <v>0</v>
      </c>
      <c r="F207" s="41">
        <v>1200</v>
      </c>
      <c r="G207" s="41"/>
      <c r="H207" s="103">
        <f>SUM(C207:G207)</f>
        <v>1200</v>
      </c>
      <c r="I207" s="40">
        <v>820</v>
      </c>
      <c r="J207" s="41">
        <v>0</v>
      </c>
      <c r="K207" s="41"/>
      <c r="L207" s="41"/>
      <c r="M207" s="41">
        <v>0</v>
      </c>
      <c r="N207" s="41"/>
      <c r="O207" s="103">
        <f t="shared" ref="O207:O217" si="135">SUM(I207:N207)</f>
        <v>820</v>
      </c>
      <c r="P207" s="8"/>
      <c r="Q207" s="41"/>
      <c r="R207" s="41"/>
      <c r="S207" s="41"/>
      <c r="T207" s="103">
        <f t="shared" ref="T207:T217" si="136">SUM(P207:S207)</f>
        <v>0</v>
      </c>
      <c r="U207" s="40"/>
      <c r="V207" s="9">
        <v>0</v>
      </c>
      <c r="W207" s="103">
        <f t="shared" ref="W207:W217" si="137">SUM(U207:V207)</f>
        <v>0</v>
      </c>
      <c r="X207" s="40"/>
      <c r="Y207" s="9"/>
      <c r="Z207" s="9">
        <v>26880</v>
      </c>
      <c r="AA207" s="9">
        <v>0</v>
      </c>
      <c r="AB207" s="9">
        <v>109880</v>
      </c>
      <c r="AC207" s="9">
        <v>8250</v>
      </c>
      <c r="AD207" s="41"/>
      <c r="AE207" s="41"/>
      <c r="AF207" s="9">
        <v>102090</v>
      </c>
      <c r="AG207" s="9">
        <v>2560</v>
      </c>
      <c r="AH207" s="9">
        <v>25350</v>
      </c>
      <c r="AI207" s="25"/>
      <c r="AJ207" s="103">
        <f t="shared" ref="AJ207:AJ217" si="138">SUM(X207:AI207)</f>
        <v>275010</v>
      </c>
      <c r="AK207" s="40"/>
      <c r="AL207" s="103">
        <f t="shared" si="103"/>
        <v>0</v>
      </c>
      <c r="AM207" s="9">
        <v>0</v>
      </c>
      <c r="AN207" s="9">
        <v>0</v>
      </c>
      <c r="AO207" s="41"/>
      <c r="AP207" s="41"/>
      <c r="AQ207" s="41"/>
      <c r="AR207" s="41"/>
      <c r="AS207" s="41"/>
      <c r="AT207" s="41"/>
      <c r="AU207" s="9"/>
      <c r="AV207" s="41"/>
      <c r="AW207" s="103">
        <f t="shared" ref="AW207:AW217" si="139">SUM(AM207:AV207)</f>
        <v>0</v>
      </c>
      <c r="AX207" s="40"/>
      <c r="AY207" s="41"/>
      <c r="AZ207" s="9">
        <v>0</v>
      </c>
      <c r="BA207" s="41"/>
      <c r="BB207" s="41"/>
      <c r="BC207" s="41"/>
      <c r="BD207" s="41"/>
      <c r="BE207" s="103">
        <f t="shared" ref="BE207:BE217" si="140">SUM(AX207:BD207)</f>
        <v>0</v>
      </c>
      <c r="BF207" s="40"/>
      <c r="BG207" s="41"/>
      <c r="BH207" s="41"/>
      <c r="BI207" s="41"/>
      <c r="BJ207" s="41"/>
      <c r="BK207" s="41"/>
      <c r="BL207" s="41"/>
      <c r="BM207" s="41"/>
      <c r="BN207" s="41"/>
      <c r="BO207" s="41"/>
      <c r="BP207" s="9">
        <v>0</v>
      </c>
      <c r="BQ207" s="41"/>
      <c r="BR207" s="9">
        <v>0</v>
      </c>
      <c r="BS207" s="9">
        <v>0</v>
      </c>
      <c r="BT207" s="41"/>
      <c r="BU207" s="103">
        <f t="shared" ref="BU207:BU217" si="141">SUM(BF207:BT207)</f>
        <v>0</v>
      </c>
      <c r="BV207" s="40"/>
      <c r="BW207" s="41"/>
      <c r="BX207" s="41"/>
      <c r="BY207" s="41"/>
      <c r="BZ207" s="41"/>
      <c r="CA207" s="41"/>
      <c r="CB207" s="103">
        <f t="shared" ref="CB207:CB217" si="142">SUM(BV207:CA207)</f>
        <v>0</v>
      </c>
      <c r="CC207" s="40">
        <v>0</v>
      </c>
      <c r="CD207" s="41"/>
      <c r="CE207" s="41"/>
      <c r="CF207" s="41"/>
      <c r="CG207" s="103">
        <f t="shared" ref="CG207:CG217" si="143">SUM(CC207:CF207)</f>
        <v>0</v>
      </c>
      <c r="CH207" s="8">
        <v>5160</v>
      </c>
      <c r="CI207" s="9">
        <v>800</v>
      </c>
      <c r="CJ207" s="41"/>
      <c r="CK207" s="41"/>
      <c r="CL207" s="9">
        <v>0</v>
      </c>
      <c r="CM207" s="41">
        <v>0</v>
      </c>
      <c r="CN207" s="41"/>
      <c r="CO207" s="103">
        <f t="shared" si="133"/>
        <v>5960</v>
      </c>
      <c r="CP207" s="8">
        <v>0</v>
      </c>
      <c r="CQ207" s="41"/>
      <c r="CR207" s="41"/>
      <c r="CS207" s="103">
        <f t="shared" ref="CS207:CS217" si="144">SUM(CP207:CR207)</f>
        <v>0</v>
      </c>
      <c r="CT207" s="8">
        <v>0</v>
      </c>
      <c r="CU207" s="103">
        <f t="shared" si="120"/>
        <v>0</v>
      </c>
      <c r="CV207" s="107">
        <f t="shared" si="134"/>
        <v>282990</v>
      </c>
    </row>
    <row r="208" spans="1:100" s="19" customFormat="1" ht="15.75" x14ac:dyDescent="0.25">
      <c r="A208" s="319"/>
      <c r="B208" s="2" t="s">
        <v>103</v>
      </c>
      <c r="C208" s="321">
        <v>0</v>
      </c>
      <c r="D208" s="322"/>
      <c r="E208" s="41">
        <v>0</v>
      </c>
      <c r="F208" s="41">
        <v>900</v>
      </c>
      <c r="G208" s="41"/>
      <c r="H208" s="103">
        <f>SUM(C208:G208)</f>
        <v>900</v>
      </c>
      <c r="I208" s="40">
        <v>11270</v>
      </c>
      <c r="J208" s="41">
        <v>-140</v>
      </c>
      <c r="K208" s="41"/>
      <c r="L208" s="41"/>
      <c r="M208" s="41">
        <v>0</v>
      </c>
      <c r="N208" s="41"/>
      <c r="O208" s="103">
        <f t="shared" si="135"/>
        <v>11130</v>
      </c>
      <c r="P208" s="8"/>
      <c r="Q208" s="41"/>
      <c r="R208" s="41"/>
      <c r="S208" s="41"/>
      <c r="T208" s="103">
        <f t="shared" si="136"/>
        <v>0</v>
      </c>
      <c r="U208" s="40"/>
      <c r="V208" s="9">
        <v>0</v>
      </c>
      <c r="W208" s="103">
        <f t="shared" si="137"/>
        <v>0</v>
      </c>
      <c r="X208" s="40"/>
      <c r="Y208" s="9"/>
      <c r="Z208" s="9">
        <v>18070</v>
      </c>
      <c r="AA208" s="9">
        <v>27390</v>
      </c>
      <c r="AB208" s="9">
        <v>203370</v>
      </c>
      <c r="AC208" s="9">
        <v>8490</v>
      </c>
      <c r="AD208" s="41"/>
      <c r="AE208" s="41"/>
      <c r="AF208" s="9">
        <v>24400</v>
      </c>
      <c r="AG208" s="9">
        <v>800</v>
      </c>
      <c r="AH208" s="9">
        <v>21310</v>
      </c>
      <c r="AI208" s="25"/>
      <c r="AJ208" s="103">
        <f t="shared" si="138"/>
        <v>303830</v>
      </c>
      <c r="AK208" s="40"/>
      <c r="AL208" s="103">
        <f t="shared" si="103"/>
        <v>0</v>
      </c>
      <c r="AM208" s="9">
        <v>0</v>
      </c>
      <c r="AN208" s="9">
        <v>0</v>
      </c>
      <c r="AO208" s="41"/>
      <c r="AP208" s="41"/>
      <c r="AQ208" s="41"/>
      <c r="AR208" s="41"/>
      <c r="AS208" s="41"/>
      <c r="AT208" s="41"/>
      <c r="AU208" s="9"/>
      <c r="AV208" s="41"/>
      <c r="AW208" s="103">
        <f t="shared" si="139"/>
        <v>0</v>
      </c>
      <c r="AX208" s="40"/>
      <c r="AY208" s="41"/>
      <c r="AZ208" s="9">
        <v>0</v>
      </c>
      <c r="BA208" s="41"/>
      <c r="BB208" s="41"/>
      <c r="BC208" s="41"/>
      <c r="BD208" s="41"/>
      <c r="BE208" s="103">
        <f t="shared" si="140"/>
        <v>0</v>
      </c>
      <c r="BF208" s="40"/>
      <c r="BG208" s="41"/>
      <c r="BH208" s="41"/>
      <c r="BI208" s="41"/>
      <c r="BJ208" s="41"/>
      <c r="BK208" s="41"/>
      <c r="BL208" s="41"/>
      <c r="BM208" s="41"/>
      <c r="BN208" s="41"/>
      <c r="BO208" s="41"/>
      <c r="BP208" s="9">
        <v>0</v>
      </c>
      <c r="BQ208" s="41"/>
      <c r="BR208" s="9">
        <v>0</v>
      </c>
      <c r="BS208" s="9">
        <v>0</v>
      </c>
      <c r="BT208" s="41"/>
      <c r="BU208" s="103">
        <f t="shared" si="141"/>
        <v>0</v>
      </c>
      <c r="BV208" s="40"/>
      <c r="BW208" s="41"/>
      <c r="BX208" s="41"/>
      <c r="BY208" s="41"/>
      <c r="BZ208" s="41"/>
      <c r="CA208" s="41"/>
      <c r="CB208" s="103">
        <f t="shared" si="142"/>
        <v>0</v>
      </c>
      <c r="CC208" s="40">
        <v>0</v>
      </c>
      <c r="CD208" s="41"/>
      <c r="CE208" s="41"/>
      <c r="CF208" s="41"/>
      <c r="CG208" s="103">
        <f t="shared" si="143"/>
        <v>0</v>
      </c>
      <c r="CH208" s="8">
        <v>-140</v>
      </c>
      <c r="CI208" s="9">
        <v>280</v>
      </c>
      <c r="CJ208" s="41"/>
      <c r="CK208" s="41"/>
      <c r="CL208" s="9">
        <v>0</v>
      </c>
      <c r="CM208" s="41">
        <v>0</v>
      </c>
      <c r="CN208" s="41"/>
      <c r="CO208" s="103">
        <f t="shared" si="133"/>
        <v>140</v>
      </c>
      <c r="CP208" s="8">
        <v>0</v>
      </c>
      <c r="CQ208" s="41"/>
      <c r="CR208" s="41"/>
      <c r="CS208" s="103">
        <f t="shared" si="144"/>
        <v>0</v>
      </c>
      <c r="CT208" s="8">
        <v>0</v>
      </c>
      <c r="CU208" s="103">
        <f t="shared" si="120"/>
        <v>0</v>
      </c>
      <c r="CV208" s="107">
        <f t="shared" si="134"/>
        <v>316000</v>
      </c>
    </row>
    <row r="209" spans="1:100" s="19" customFormat="1" ht="15.75" x14ac:dyDescent="0.25">
      <c r="A209" s="319"/>
      <c r="B209" s="2" t="s">
        <v>104</v>
      </c>
      <c r="C209" s="321">
        <v>0</v>
      </c>
      <c r="D209" s="322"/>
      <c r="E209" s="41">
        <v>0</v>
      </c>
      <c r="F209" s="41">
        <v>-620</v>
      </c>
      <c r="G209" s="41"/>
      <c r="H209" s="103">
        <f t="shared" ref="H209:H217" si="145">SUM(C209:G209)</f>
        <v>-620</v>
      </c>
      <c r="I209" s="40">
        <v>20800</v>
      </c>
      <c r="J209" s="41">
        <v>1320</v>
      </c>
      <c r="K209" s="41"/>
      <c r="L209" s="41"/>
      <c r="M209" s="41">
        <v>0</v>
      </c>
      <c r="N209" s="41"/>
      <c r="O209" s="103">
        <f t="shared" si="135"/>
        <v>22120</v>
      </c>
      <c r="P209" s="8"/>
      <c r="Q209" s="41"/>
      <c r="R209" s="41"/>
      <c r="S209" s="41"/>
      <c r="T209" s="103">
        <f t="shared" si="136"/>
        <v>0</v>
      </c>
      <c r="U209" s="40"/>
      <c r="V209" s="9">
        <v>0</v>
      </c>
      <c r="W209" s="103">
        <f t="shared" si="137"/>
        <v>0</v>
      </c>
      <c r="X209" s="40"/>
      <c r="Y209" s="9"/>
      <c r="Z209" s="9">
        <v>10270</v>
      </c>
      <c r="AA209" s="9">
        <v>15450</v>
      </c>
      <c r="AB209" s="9">
        <v>158820</v>
      </c>
      <c r="AC209" s="9">
        <v>12660</v>
      </c>
      <c r="AD209" s="41"/>
      <c r="AE209" s="41"/>
      <c r="AF209" s="9">
        <v>125990</v>
      </c>
      <c r="AG209" s="9">
        <v>0</v>
      </c>
      <c r="AH209" s="9">
        <v>3850</v>
      </c>
      <c r="AI209" s="25"/>
      <c r="AJ209" s="103">
        <f t="shared" si="138"/>
        <v>327040</v>
      </c>
      <c r="AK209" s="40"/>
      <c r="AL209" s="103">
        <f t="shared" si="103"/>
        <v>0</v>
      </c>
      <c r="AM209" s="9">
        <v>0</v>
      </c>
      <c r="AN209" s="9">
        <v>0</v>
      </c>
      <c r="AO209" s="41"/>
      <c r="AP209" s="41"/>
      <c r="AQ209" s="41"/>
      <c r="AR209" s="41"/>
      <c r="AS209" s="41"/>
      <c r="AT209" s="41"/>
      <c r="AU209" s="9"/>
      <c r="AV209" s="41"/>
      <c r="AW209" s="103">
        <f t="shared" si="139"/>
        <v>0</v>
      </c>
      <c r="AX209" s="40"/>
      <c r="AY209" s="41"/>
      <c r="AZ209" s="9">
        <v>0</v>
      </c>
      <c r="BA209" s="41"/>
      <c r="BB209" s="41"/>
      <c r="BC209" s="41"/>
      <c r="BD209" s="41"/>
      <c r="BE209" s="103">
        <f t="shared" si="140"/>
        <v>0</v>
      </c>
      <c r="BF209" s="40"/>
      <c r="BG209" s="41"/>
      <c r="BH209" s="41"/>
      <c r="BI209" s="41"/>
      <c r="BJ209" s="41"/>
      <c r="BK209" s="41"/>
      <c r="BL209" s="41"/>
      <c r="BM209" s="41"/>
      <c r="BN209" s="41"/>
      <c r="BO209" s="41"/>
      <c r="BP209" s="9">
        <v>0</v>
      </c>
      <c r="BQ209" s="41"/>
      <c r="BR209" s="9">
        <v>0</v>
      </c>
      <c r="BS209" s="9">
        <v>0</v>
      </c>
      <c r="BT209" s="41"/>
      <c r="BU209" s="103">
        <f t="shared" si="141"/>
        <v>0</v>
      </c>
      <c r="BV209" s="40"/>
      <c r="BW209" s="41"/>
      <c r="BX209" s="41"/>
      <c r="BY209" s="41"/>
      <c r="BZ209" s="41"/>
      <c r="CA209" s="41"/>
      <c r="CB209" s="103">
        <f t="shared" si="142"/>
        <v>0</v>
      </c>
      <c r="CC209" s="40">
        <v>0</v>
      </c>
      <c r="CD209" s="41"/>
      <c r="CE209" s="41"/>
      <c r="CF209" s="41"/>
      <c r="CG209" s="103">
        <f t="shared" si="143"/>
        <v>0</v>
      </c>
      <c r="CH209" s="8">
        <v>11760</v>
      </c>
      <c r="CI209" s="9">
        <v>800</v>
      </c>
      <c r="CJ209" s="41"/>
      <c r="CK209" s="41"/>
      <c r="CL209" s="9">
        <v>0</v>
      </c>
      <c r="CM209" s="41">
        <v>0</v>
      </c>
      <c r="CN209" s="41"/>
      <c r="CO209" s="103">
        <f t="shared" si="133"/>
        <v>12560</v>
      </c>
      <c r="CP209" s="8">
        <v>0</v>
      </c>
      <c r="CQ209" s="41"/>
      <c r="CR209" s="41"/>
      <c r="CS209" s="103">
        <f t="shared" si="144"/>
        <v>0</v>
      </c>
      <c r="CT209" s="8">
        <v>910</v>
      </c>
      <c r="CU209" s="103">
        <f t="shared" si="120"/>
        <v>910</v>
      </c>
      <c r="CV209" s="107">
        <f t="shared" si="134"/>
        <v>362010</v>
      </c>
    </row>
    <row r="210" spans="1:100" s="19" customFormat="1" ht="15.75" x14ac:dyDescent="0.25">
      <c r="A210" s="319"/>
      <c r="B210" s="2" t="s">
        <v>105</v>
      </c>
      <c r="C210" s="321">
        <v>0</v>
      </c>
      <c r="D210" s="322"/>
      <c r="E210" s="41">
        <v>0</v>
      </c>
      <c r="F210" s="41">
        <v>0</v>
      </c>
      <c r="G210" s="41"/>
      <c r="H210" s="103">
        <f t="shared" si="145"/>
        <v>0</v>
      </c>
      <c r="I210" s="40">
        <v>-190</v>
      </c>
      <c r="J210" s="41">
        <v>8200</v>
      </c>
      <c r="K210" s="41"/>
      <c r="L210" s="41"/>
      <c r="M210" s="41">
        <v>0</v>
      </c>
      <c r="N210" s="41"/>
      <c r="O210" s="103">
        <f t="shared" si="135"/>
        <v>8010</v>
      </c>
      <c r="P210" s="8"/>
      <c r="Q210" s="41"/>
      <c r="R210" s="41"/>
      <c r="S210" s="41"/>
      <c r="T210" s="103">
        <f t="shared" si="136"/>
        <v>0</v>
      </c>
      <c r="U210" s="40"/>
      <c r="V210" s="9">
        <v>0</v>
      </c>
      <c r="W210" s="103">
        <f t="shared" si="137"/>
        <v>0</v>
      </c>
      <c r="X210" s="40"/>
      <c r="Y210" s="9"/>
      <c r="Z210" s="9">
        <v>5480</v>
      </c>
      <c r="AA210" s="9">
        <v>8680</v>
      </c>
      <c r="AB210" s="9">
        <v>205500</v>
      </c>
      <c r="AC210" s="9">
        <v>12820</v>
      </c>
      <c r="AD210" s="41"/>
      <c r="AE210" s="41"/>
      <c r="AF210" s="9">
        <v>161570</v>
      </c>
      <c r="AG210" s="9">
        <v>310</v>
      </c>
      <c r="AH210" s="9">
        <v>0</v>
      </c>
      <c r="AI210" s="25"/>
      <c r="AJ210" s="103">
        <f t="shared" si="138"/>
        <v>394360</v>
      </c>
      <c r="AK210" s="40"/>
      <c r="AL210" s="103">
        <f t="shared" si="103"/>
        <v>0</v>
      </c>
      <c r="AM210" s="9">
        <v>0</v>
      </c>
      <c r="AN210" s="9">
        <v>0</v>
      </c>
      <c r="AO210" s="41"/>
      <c r="AP210" s="41"/>
      <c r="AQ210" s="41"/>
      <c r="AR210" s="41"/>
      <c r="AS210" s="41"/>
      <c r="AT210" s="41"/>
      <c r="AU210" s="9"/>
      <c r="AV210" s="41"/>
      <c r="AW210" s="103">
        <f t="shared" si="139"/>
        <v>0</v>
      </c>
      <c r="AX210" s="40"/>
      <c r="AY210" s="41"/>
      <c r="AZ210" s="9">
        <v>0</v>
      </c>
      <c r="BA210" s="41"/>
      <c r="BB210" s="41"/>
      <c r="BC210" s="41"/>
      <c r="BD210" s="41"/>
      <c r="BE210" s="103">
        <f t="shared" si="140"/>
        <v>0</v>
      </c>
      <c r="BF210" s="40"/>
      <c r="BG210" s="41"/>
      <c r="BH210" s="41"/>
      <c r="BI210" s="41"/>
      <c r="BJ210" s="41"/>
      <c r="BK210" s="41"/>
      <c r="BL210" s="41"/>
      <c r="BM210" s="41"/>
      <c r="BN210" s="41"/>
      <c r="BO210" s="41"/>
      <c r="BP210" s="9">
        <v>0</v>
      </c>
      <c r="BQ210" s="41"/>
      <c r="BR210" s="9">
        <v>0</v>
      </c>
      <c r="BS210" s="9">
        <v>0</v>
      </c>
      <c r="BT210" s="41"/>
      <c r="BU210" s="103">
        <f t="shared" si="141"/>
        <v>0</v>
      </c>
      <c r="BV210" s="40"/>
      <c r="BW210" s="41"/>
      <c r="BX210" s="41"/>
      <c r="BY210" s="41"/>
      <c r="BZ210" s="41"/>
      <c r="CA210" s="41"/>
      <c r="CB210" s="103">
        <f t="shared" si="142"/>
        <v>0</v>
      </c>
      <c r="CC210" s="40">
        <v>0</v>
      </c>
      <c r="CD210" s="41"/>
      <c r="CE210" s="41"/>
      <c r="CF210" s="41"/>
      <c r="CG210" s="103">
        <f t="shared" si="143"/>
        <v>0</v>
      </c>
      <c r="CH210" s="8">
        <v>60930</v>
      </c>
      <c r="CI210" s="9">
        <v>410</v>
      </c>
      <c r="CJ210" s="41"/>
      <c r="CK210" s="41"/>
      <c r="CL210" s="9">
        <v>0</v>
      </c>
      <c r="CM210" s="41">
        <v>0</v>
      </c>
      <c r="CN210" s="41"/>
      <c r="CO210" s="103">
        <f t="shared" si="133"/>
        <v>61340</v>
      </c>
      <c r="CP210" s="8">
        <v>0</v>
      </c>
      <c r="CQ210" s="41"/>
      <c r="CR210" s="41"/>
      <c r="CS210" s="103">
        <f t="shared" si="144"/>
        <v>0</v>
      </c>
      <c r="CT210" s="8">
        <v>290</v>
      </c>
      <c r="CU210" s="103">
        <f t="shared" si="120"/>
        <v>290</v>
      </c>
      <c r="CV210" s="107">
        <f t="shared" si="134"/>
        <v>464000</v>
      </c>
    </row>
    <row r="211" spans="1:100" s="19" customFormat="1" ht="15.75" x14ac:dyDescent="0.25">
      <c r="A211" s="319"/>
      <c r="B211" s="2" t="s">
        <v>106</v>
      </c>
      <c r="C211" s="321">
        <v>0</v>
      </c>
      <c r="D211" s="322"/>
      <c r="E211" s="41">
        <v>0</v>
      </c>
      <c r="F211" s="41">
        <v>530</v>
      </c>
      <c r="G211" s="41"/>
      <c r="H211" s="103">
        <f t="shared" si="145"/>
        <v>530</v>
      </c>
      <c r="I211" s="40">
        <v>0</v>
      </c>
      <c r="J211" s="41">
        <v>5590</v>
      </c>
      <c r="K211" s="41"/>
      <c r="L211" s="41"/>
      <c r="M211" s="41">
        <v>0</v>
      </c>
      <c r="N211" s="41"/>
      <c r="O211" s="103">
        <f t="shared" si="135"/>
        <v>5590</v>
      </c>
      <c r="P211" s="8"/>
      <c r="Q211" s="41"/>
      <c r="R211" s="41"/>
      <c r="S211" s="41"/>
      <c r="T211" s="103">
        <f t="shared" si="136"/>
        <v>0</v>
      </c>
      <c r="U211" s="40"/>
      <c r="V211" s="9">
        <v>0</v>
      </c>
      <c r="W211" s="103">
        <f t="shared" si="137"/>
        <v>0</v>
      </c>
      <c r="X211" s="40"/>
      <c r="Y211" s="9"/>
      <c r="Z211" s="9">
        <v>3730</v>
      </c>
      <c r="AA211" s="9">
        <v>0</v>
      </c>
      <c r="AB211" s="9">
        <v>207170</v>
      </c>
      <c r="AC211" s="9">
        <v>12660</v>
      </c>
      <c r="AD211" s="41"/>
      <c r="AE211" s="41"/>
      <c r="AF211" s="9">
        <v>157550</v>
      </c>
      <c r="AG211" s="9">
        <v>200</v>
      </c>
      <c r="AH211" s="9">
        <v>2010</v>
      </c>
      <c r="AI211" s="25"/>
      <c r="AJ211" s="103">
        <f t="shared" si="138"/>
        <v>383320</v>
      </c>
      <c r="AK211" s="40"/>
      <c r="AL211" s="103">
        <f t="shared" si="103"/>
        <v>0</v>
      </c>
      <c r="AM211" s="9">
        <v>0</v>
      </c>
      <c r="AN211" s="9">
        <v>0</v>
      </c>
      <c r="AO211" s="41"/>
      <c r="AP211" s="41"/>
      <c r="AQ211" s="41"/>
      <c r="AR211" s="41"/>
      <c r="AS211" s="41"/>
      <c r="AT211" s="41"/>
      <c r="AU211" s="9"/>
      <c r="AV211" s="41"/>
      <c r="AW211" s="103">
        <f t="shared" si="139"/>
        <v>0</v>
      </c>
      <c r="AX211" s="40"/>
      <c r="AY211" s="41"/>
      <c r="AZ211" s="9">
        <v>0</v>
      </c>
      <c r="BA211" s="41"/>
      <c r="BB211" s="41"/>
      <c r="BC211" s="41"/>
      <c r="BD211" s="41"/>
      <c r="BE211" s="103">
        <f t="shared" si="140"/>
        <v>0</v>
      </c>
      <c r="BF211" s="40"/>
      <c r="BG211" s="41"/>
      <c r="BH211" s="41"/>
      <c r="BI211" s="41"/>
      <c r="BJ211" s="41"/>
      <c r="BK211" s="41"/>
      <c r="BL211" s="41"/>
      <c r="BM211" s="41"/>
      <c r="BN211" s="41"/>
      <c r="BO211" s="41"/>
      <c r="BP211" s="9">
        <v>0</v>
      </c>
      <c r="BQ211" s="41"/>
      <c r="BR211" s="9">
        <v>0</v>
      </c>
      <c r="BS211" s="9">
        <v>0</v>
      </c>
      <c r="BT211" s="41"/>
      <c r="BU211" s="103">
        <f t="shared" si="141"/>
        <v>0</v>
      </c>
      <c r="BV211" s="40"/>
      <c r="BW211" s="41"/>
      <c r="BX211" s="41"/>
      <c r="BY211" s="41"/>
      <c r="BZ211" s="41"/>
      <c r="CA211" s="41"/>
      <c r="CB211" s="103">
        <f t="shared" si="142"/>
        <v>0</v>
      </c>
      <c r="CC211" s="40">
        <v>0</v>
      </c>
      <c r="CD211" s="41"/>
      <c r="CE211" s="41"/>
      <c r="CF211" s="41"/>
      <c r="CG211" s="103">
        <f t="shared" si="143"/>
        <v>0</v>
      </c>
      <c r="CH211" s="8">
        <v>30440</v>
      </c>
      <c r="CI211" s="9">
        <v>690</v>
      </c>
      <c r="CJ211" s="41"/>
      <c r="CK211" s="41"/>
      <c r="CL211" s="9">
        <v>0</v>
      </c>
      <c r="CM211" s="41">
        <v>0</v>
      </c>
      <c r="CN211" s="41"/>
      <c r="CO211" s="103">
        <f t="shared" si="133"/>
        <v>31130</v>
      </c>
      <c r="CP211" s="8">
        <v>0</v>
      </c>
      <c r="CQ211" s="41"/>
      <c r="CR211" s="41"/>
      <c r="CS211" s="103">
        <f t="shared" si="144"/>
        <v>0</v>
      </c>
      <c r="CT211" s="8">
        <v>410</v>
      </c>
      <c r="CU211" s="103">
        <f t="shared" si="120"/>
        <v>410</v>
      </c>
      <c r="CV211" s="107">
        <f t="shared" si="134"/>
        <v>420980</v>
      </c>
    </row>
    <row r="212" spans="1:100" s="19" customFormat="1" ht="15.75" x14ac:dyDescent="0.25">
      <c r="A212" s="319"/>
      <c r="B212" s="2" t="s">
        <v>107</v>
      </c>
      <c r="C212" s="321">
        <v>0</v>
      </c>
      <c r="D212" s="322"/>
      <c r="E212" s="41">
        <v>0</v>
      </c>
      <c r="F212" s="41">
        <v>2818</v>
      </c>
      <c r="G212" s="41"/>
      <c r="H212" s="103">
        <f t="shared" si="145"/>
        <v>2818</v>
      </c>
      <c r="I212" s="40">
        <v>4206</v>
      </c>
      <c r="J212" s="41">
        <v>2707</v>
      </c>
      <c r="K212" s="41"/>
      <c r="L212" s="41"/>
      <c r="M212" s="41">
        <v>0</v>
      </c>
      <c r="N212" s="41"/>
      <c r="O212" s="103">
        <f t="shared" si="135"/>
        <v>6913</v>
      </c>
      <c r="P212" s="8"/>
      <c r="Q212" s="41"/>
      <c r="R212" s="41"/>
      <c r="S212" s="41"/>
      <c r="T212" s="103">
        <f t="shared" si="136"/>
        <v>0</v>
      </c>
      <c r="U212" s="40"/>
      <c r="V212" s="9">
        <v>0</v>
      </c>
      <c r="W212" s="103">
        <f t="shared" si="137"/>
        <v>0</v>
      </c>
      <c r="X212" s="40"/>
      <c r="Y212" s="9"/>
      <c r="Z212" s="9">
        <v>1137</v>
      </c>
      <c r="AA212" s="9">
        <v>3621</v>
      </c>
      <c r="AB212" s="9">
        <v>130317</v>
      </c>
      <c r="AC212" s="9">
        <v>9923</v>
      </c>
      <c r="AD212" s="41"/>
      <c r="AE212" s="41"/>
      <c r="AF212" s="9">
        <v>244153</v>
      </c>
      <c r="AG212" s="9">
        <v>2085</v>
      </c>
      <c r="AH212" s="9">
        <v>0</v>
      </c>
      <c r="AI212" s="25"/>
      <c r="AJ212" s="103">
        <f t="shared" si="138"/>
        <v>391236</v>
      </c>
      <c r="AK212" s="40"/>
      <c r="AL212" s="103">
        <f t="shared" si="103"/>
        <v>0</v>
      </c>
      <c r="AM212" s="9">
        <v>0</v>
      </c>
      <c r="AN212" s="9">
        <v>0</v>
      </c>
      <c r="AO212" s="41"/>
      <c r="AP212" s="41"/>
      <c r="AQ212" s="41"/>
      <c r="AR212" s="41"/>
      <c r="AS212" s="41"/>
      <c r="AT212" s="41"/>
      <c r="AU212" s="9"/>
      <c r="AV212" s="41"/>
      <c r="AW212" s="103">
        <f t="shared" si="139"/>
        <v>0</v>
      </c>
      <c r="AX212" s="40"/>
      <c r="AY212" s="41"/>
      <c r="AZ212" s="9">
        <v>0</v>
      </c>
      <c r="BA212" s="41"/>
      <c r="BB212" s="41"/>
      <c r="BC212" s="41"/>
      <c r="BD212" s="41"/>
      <c r="BE212" s="103">
        <f t="shared" si="140"/>
        <v>0</v>
      </c>
      <c r="BF212" s="40"/>
      <c r="BG212" s="41"/>
      <c r="BH212" s="41"/>
      <c r="BI212" s="41"/>
      <c r="BJ212" s="41"/>
      <c r="BK212" s="41"/>
      <c r="BL212" s="41"/>
      <c r="BM212" s="41"/>
      <c r="BN212" s="41"/>
      <c r="BO212" s="41"/>
      <c r="BP212" s="9">
        <v>0</v>
      </c>
      <c r="BQ212" s="41"/>
      <c r="BR212" s="9">
        <v>0</v>
      </c>
      <c r="BS212" s="9">
        <v>0</v>
      </c>
      <c r="BT212" s="41"/>
      <c r="BU212" s="103">
        <f t="shared" si="141"/>
        <v>0</v>
      </c>
      <c r="BV212" s="40"/>
      <c r="BW212" s="41"/>
      <c r="BX212" s="41"/>
      <c r="BY212" s="41"/>
      <c r="BZ212" s="41"/>
      <c r="CA212" s="41"/>
      <c r="CB212" s="103">
        <f t="shared" si="142"/>
        <v>0</v>
      </c>
      <c r="CC212" s="40">
        <v>0</v>
      </c>
      <c r="CD212" s="41"/>
      <c r="CE212" s="41"/>
      <c r="CF212" s="41"/>
      <c r="CG212" s="103">
        <f t="shared" si="143"/>
        <v>0</v>
      </c>
      <c r="CH212" s="8">
        <v>46866</v>
      </c>
      <c r="CI212" s="9">
        <v>1791</v>
      </c>
      <c r="CJ212" s="41"/>
      <c r="CK212" s="41"/>
      <c r="CL212" s="9">
        <v>0</v>
      </c>
      <c r="CM212" s="41">
        <v>0</v>
      </c>
      <c r="CN212" s="41"/>
      <c r="CO212" s="103">
        <f t="shared" si="133"/>
        <v>48657</v>
      </c>
      <c r="CP212" s="8">
        <v>0</v>
      </c>
      <c r="CQ212" s="41"/>
      <c r="CR212" s="41"/>
      <c r="CS212" s="103">
        <f t="shared" si="144"/>
        <v>0</v>
      </c>
      <c r="CT212" s="8">
        <v>376</v>
      </c>
      <c r="CU212" s="103">
        <f t="shared" si="120"/>
        <v>376</v>
      </c>
      <c r="CV212" s="107">
        <f t="shared" si="134"/>
        <v>450000</v>
      </c>
    </row>
    <row r="213" spans="1:100" s="19" customFormat="1" ht="15.75" x14ac:dyDescent="0.25">
      <c r="A213" s="319"/>
      <c r="B213" s="2" t="s">
        <v>108</v>
      </c>
      <c r="C213" s="321">
        <v>0</v>
      </c>
      <c r="D213" s="322"/>
      <c r="E213" s="41">
        <v>0</v>
      </c>
      <c r="F213" s="41">
        <v>3641</v>
      </c>
      <c r="G213" s="41"/>
      <c r="H213" s="103">
        <f t="shared" si="145"/>
        <v>3641</v>
      </c>
      <c r="I213" s="40">
        <v>2869</v>
      </c>
      <c r="J213" s="41">
        <v>4204</v>
      </c>
      <c r="K213" s="41"/>
      <c r="L213" s="41"/>
      <c r="M213" s="41">
        <v>0</v>
      </c>
      <c r="N213" s="41"/>
      <c r="O213" s="103">
        <f t="shared" si="135"/>
        <v>7073</v>
      </c>
      <c r="P213" s="8"/>
      <c r="Q213" s="41"/>
      <c r="R213" s="41"/>
      <c r="S213" s="41"/>
      <c r="T213" s="103">
        <f t="shared" si="136"/>
        <v>0</v>
      </c>
      <c r="U213" s="40"/>
      <c r="V213" s="9">
        <v>0</v>
      </c>
      <c r="W213" s="103">
        <f t="shared" si="137"/>
        <v>0</v>
      </c>
      <c r="X213" s="40"/>
      <c r="Y213" s="9"/>
      <c r="Z213" s="9">
        <v>10017</v>
      </c>
      <c r="AA213" s="9">
        <v>5862</v>
      </c>
      <c r="AB213" s="9">
        <v>43624</v>
      </c>
      <c r="AC213" s="9">
        <v>12586</v>
      </c>
      <c r="AD213" s="41"/>
      <c r="AE213" s="41"/>
      <c r="AF213" s="9">
        <v>288043</v>
      </c>
      <c r="AG213" s="9">
        <v>0</v>
      </c>
      <c r="AH213" s="9">
        <v>2055</v>
      </c>
      <c r="AI213" s="25"/>
      <c r="AJ213" s="103">
        <f t="shared" si="138"/>
        <v>362187</v>
      </c>
      <c r="AK213" s="40"/>
      <c r="AL213" s="103">
        <f t="shared" si="103"/>
        <v>0</v>
      </c>
      <c r="AM213" s="9">
        <v>0</v>
      </c>
      <c r="AN213" s="9">
        <v>0</v>
      </c>
      <c r="AO213" s="41"/>
      <c r="AP213" s="41"/>
      <c r="AQ213" s="41"/>
      <c r="AR213" s="41"/>
      <c r="AS213" s="41"/>
      <c r="AT213" s="41"/>
      <c r="AU213" s="9"/>
      <c r="AV213" s="41"/>
      <c r="AW213" s="103">
        <f t="shared" si="139"/>
        <v>0</v>
      </c>
      <c r="AX213" s="40"/>
      <c r="AY213" s="41"/>
      <c r="AZ213" s="9">
        <v>0</v>
      </c>
      <c r="BA213" s="41"/>
      <c r="BB213" s="41"/>
      <c r="BC213" s="41"/>
      <c r="BD213" s="41"/>
      <c r="BE213" s="103">
        <f t="shared" si="140"/>
        <v>0</v>
      </c>
      <c r="BF213" s="40"/>
      <c r="BG213" s="41"/>
      <c r="BH213" s="41"/>
      <c r="BI213" s="41"/>
      <c r="BJ213" s="41"/>
      <c r="BK213" s="41"/>
      <c r="BL213" s="41"/>
      <c r="BM213" s="41"/>
      <c r="BN213" s="41"/>
      <c r="BO213" s="41"/>
      <c r="BP213" s="9">
        <v>0</v>
      </c>
      <c r="BQ213" s="41"/>
      <c r="BR213" s="9">
        <v>0</v>
      </c>
      <c r="BS213" s="9">
        <v>0</v>
      </c>
      <c r="BT213" s="41"/>
      <c r="BU213" s="103">
        <f t="shared" si="141"/>
        <v>0</v>
      </c>
      <c r="BV213" s="40"/>
      <c r="BW213" s="41"/>
      <c r="BX213" s="41"/>
      <c r="BY213" s="41"/>
      <c r="BZ213" s="41"/>
      <c r="CA213" s="41"/>
      <c r="CB213" s="103">
        <f t="shared" si="142"/>
        <v>0</v>
      </c>
      <c r="CC213" s="40">
        <v>0</v>
      </c>
      <c r="CD213" s="41"/>
      <c r="CE213" s="41"/>
      <c r="CF213" s="41"/>
      <c r="CG213" s="103">
        <f t="shared" si="143"/>
        <v>0</v>
      </c>
      <c r="CH213" s="8">
        <v>37717</v>
      </c>
      <c r="CI213" s="9">
        <v>34</v>
      </c>
      <c r="CJ213" s="41"/>
      <c r="CK213" s="41"/>
      <c r="CL213" s="9">
        <v>0</v>
      </c>
      <c r="CM213" s="41">
        <v>0</v>
      </c>
      <c r="CN213" s="41"/>
      <c r="CO213" s="103">
        <f t="shared" si="133"/>
        <v>37751</v>
      </c>
      <c r="CP213" s="8">
        <v>0</v>
      </c>
      <c r="CQ213" s="41"/>
      <c r="CR213" s="41"/>
      <c r="CS213" s="103">
        <f t="shared" si="144"/>
        <v>0</v>
      </c>
      <c r="CT213" s="8">
        <v>348</v>
      </c>
      <c r="CU213" s="103">
        <f t="shared" si="120"/>
        <v>348</v>
      </c>
      <c r="CV213" s="107">
        <f t="shared" si="134"/>
        <v>411000</v>
      </c>
    </row>
    <row r="214" spans="1:100" s="19" customFormat="1" ht="15.75" x14ac:dyDescent="0.25">
      <c r="A214" s="319"/>
      <c r="B214" s="2" t="s">
        <v>109</v>
      </c>
      <c r="C214" s="321">
        <v>0</v>
      </c>
      <c r="D214" s="322"/>
      <c r="E214" s="41">
        <v>0</v>
      </c>
      <c r="F214" s="41">
        <v>7162</v>
      </c>
      <c r="G214" s="41"/>
      <c r="H214" s="103">
        <f t="shared" si="145"/>
        <v>7162</v>
      </c>
      <c r="I214" s="40">
        <v>1373</v>
      </c>
      <c r="J214" s="41">
        <v>0</v>
      </c>
      <c r="K214" s="41"/>
      <c r="L214" s="41"/>
      <c r="M214" s="41">
        <v>0</v>
      </c>
      <c r="N214" s="41"/>
      <c r="O214" s="103">
        <f t="shared" si="135"/>
        <v>1373</v>
      </c>
      <c r="P214" s="8"/>
      <c r="Q214" s="41"/>
      <c r="R214" s="41"/>
      <c r="S214" s="41"/>
      <c r="T214" s="103">
        <f t="shared" si="136"/>
        <v>0</v>
      </c>
      <c r="U214" s="40"/>
      <c r="V214" s="9">
        <v>0</v>
      </c>
      <c r="W214" s="103">
        <f t="shared" si="137"/>
        <v>0</v>
      </c>
      <c r="X214" s="40"/>
      <c r="Y214" s="9"/>
      <c r="Z214" s="9">
        <v>20550</v>
      </c>
      <c r="AA214" s="9">
        <v>12173</v>
      </c>
      <c r="AB214" s="9">
        <v>21028</v>
      </c>
      <c r="AC214" s="9">
        <v>5689</v>
      </c>
      <c r="AD214" s="41"/>
      <c r="AE214" s="41"/>
      <c r="AF214" s="9">
        <v>188105</v>
      </c>
      <c r="AG214" s="9">
        <v>0</v>
      </c>
      <c r="AH214" s="9">
        <v>0</v>
      </c>
      <c r="AI214" s="25"/>
      <c r="AJ214" s="103">
        <f t="shared" si="138"/>
        <v>247545</v>
      </c>
      <c r="AK214" s="40"/>
      <c r="AL214" s="103">
        <f t="shared" si="103"/>
        <v>0</v>
      </c>
      <c r="AM214" s="9">
        <v>0</v>
      </c>
      <c r="AN214" s="9">
        <v>0</v>
      </c>
      <c r="AO214" s="41"/>
      <c r="AP214" s="41"/>
      <c r="AQ214" s="41"/>
      <c r="AR214" s="41"/>
      <c r="AS214" s="41"/>
      <c r="AT214" s="41"/>
      <c r="AU214" s="9"/>
      <c r="AV214" s="41"/>
      <c r="AW214" s="103">
        <f t="shared" si="139"/>
        <v>0</v>
      </c>
      <c r="AX214" s="40"/>
      <c r="AY214" s="41"/>
      <c r="AZ214" s="9">
        <v>0</v>
      </c>
      <c r="BA214" s="41"/>
      <c r="BB214" s="41"/>
      <c r="BC214" s="41"/>
      <c r="BD214" s="41"/>
      <c r="BE214" s="103">
        <f t="shared" si="140"/>
        <v>0</v>
      </c>
      <c r="BF214" s="40"/>
      <c r="BG214" s="41"/>
      <c r="BH214" s="41"/>
      <c r="BI214" s="41"/>
      <c r="BJ214" s="41"/>
      <c r="BK214" s="41"/>
      <c r="BL214" s="41"/>
      <c r="BM214" s="41"/>
      <c r="BN214" s="41"/>
      <c r="BO214" s="41"/>
      <c r="BP214" s="9">
        <v>0</v>
      </c>
      <c r="BQ214" s="41"/>
      <c r="BR214" s="9">
        <v>0</v>
      </c>
      <c r="BS214" s="9">
        <v>0</v>
      </c>
      <c r="BT214" s="41"/>
      <c r="BU214" s="103">
        <f t="shared" si="141"/>
        <v>0</v>
      </c>
      <c r="BV214" s="40"/>
      <c r="BW214" s="41"/>
      <c r="BX214" s="41"/>
      <c r="BY214" s="41"/>
      <c r="BZ214" s="41"/>
      <c r="CA214" s="41"/>
      <c r="CB214" s="103">
        <f t="shared" si="142"/>
        <v>0</v>
      </c>
      <c r="CC214" s="40">
        <v>0</v>
      </c>
      <c r="CD214" s="41"/>
      <c r="CE214" s="41"/>
      <c r="CF214" s="41"/>
      <c r="CG214" s="103">
        <f t="shared" si="143"/>
        <v>0</v>
      </c>
      <c r="CH214" s="8">
        <v>21740</v>
      </c>
      <c r="CI214" s="9">
        <v>788</v>
      </c>
      <c r="CJ214" s="41"/>
      <c r="CK214" s="41"/>
      <c r="CL214" s="9">
        <v>0</v>
      </c>
      <c r="CM214" s="41">
        <v>0</v>
      </c>
      <c r="CN214" s="41"/>
      <c r="CO214" s="103">
        <f t="shared" si="133"/>
        <v>22528</v>
      </c>
      <c r="CP214" s="8">
        <v>0</v>
      </c>
      <c r="CQ214" s="41"/>
      <c r="CR214" s="41"/>
      <c r="CS214" s="103">
        <f t="shared" si="144"/>
        <v>0</v>
      </c>
      <c r="CT214" s="8">
        <v>391</v>
      </c>
      <c r="CU214" s="103">
        <f t="shared" si="120"/>
        <v>391</v>
      </c>
      <c r="CV214" s="107">
        <f t="shared" si="134"/>
        <v>278999</v>
      </c>
    </row>
    <row r="215" spans="1:100" s="19" customFormat="1" ht="15.75" x14ac:dyDescent="0.25">
      <c r="A215" s="319"/>
      <c r="B215" s="2" t="s">
        <v>110</v>
      </c>
      <c r="C215" s="321">
        <v>0</v>
      </c>
      <c r="D215" s="322"/>
      <c r="E215" s="41">
        <v>0</v>
      </c>
      <c r="F215" s="41">
        <v>12734</v>
      </c>
      <c r="G215" s="41"/>
      <c r="H215" s="103">
        <f t="shared" si="145"/>
        <v>12734</v>
      </c>
      <c r="I215" s="40">
        <v>0</v>
      </c>
      <c r="J215" s="41">
        <v>0</v>
      </c>
      <c r="K215" s="41"/>
      <c r="L215" s="41"/>
      <c r="M215" s="41">
        <v>0</v>
      </c>
      <c r="N215" s="41"/>
      <c r="O215" s="103">
        <f t="shared" si="135"/>
        <v>0</v>
      </c>
      <c r="P215" s="8"/>
      <c r="Q215" s="41"/>
      <c r="R215" s="41"/>
      <c r="S215" s="41"/>
      <c r="T215" s="103">
        <f t="shared" si="136"/>
        <v>0</v>
      </c>
      <c r="U215" s="40"/>
      <c r="V215" s="9">
        <v>0</v>
      </c>
      <c r="W215" s="103">
        <f t="shared" si="137"/>
        <v>0</v>
      </c>
      <c r="X215" s="40"/>
      <c r="Y215" s="9"/>
      <c r="Z215" s="9">
        <v>18496</v>
      </c>
      <c r="AA215" s="9">
        <v>5474</v>
      </c>
      <c r="AB215" s="9">
        <v>8733</v>
      </c>
      <c r="AC215" s="9">
        <v>2648</v>
      </c>
      <c r="AD215" s="41"/>
      <c r="AE215" s="41"/>
      <c r="AF215" s="9">
        <v>58239</v>
      </c>
      <c r="AG215" s="9">
        <v>0</v>
      </c>
      <c r="AH215" s="9">
        <v>1553</v>
      </c>
      <c r="AI215" s="25"/>
      <c r="AJ215" s="103">
        <f t="shared" si="138"/>
        <v>95143</v>
      </c>
      <c r="AK215" s="40"/>
      <c r="AL215" s="103">
        <f t="shared" si="103"/>
        <v>0</v>
      </c>
      <c r="AM215" s="9">
        <v>0</v>
      </c>
      <c r="AN215" s="9">
        <v>0</v>
      </c>
      <c r="AO215" s="41"/>
      <c r="AP215" s="41"/>
      <c r="AQ215" s="41"/>
      <c r="AR215" s="41"/>
      <c r="AS215" s="41"/>
      <c r="AT215" s="41"/>
      <c r="AU215" s="9"/>
      <c r="AV215" s="41"/>
      <c r="AW215" s="103">
        <f t="shared" si="139"/>
        <v>0</v>
      </c>
      <c r="AX215" s="40"/>
      <c r="AY215" s="41"/>
      <c r="AZ215" s="9">
        <v>0</v>
      </c>
      <c r="BA215" s="41"/>
      <c r="BB215" s="41"/>
      <c r="BC215" s="41"/>
      <c r="BD215" s="41"/>
      <c r="BE215" s="103">
        <f t="shared" si="140"/>
        <v>0</v>
      </c>
      <c r="BF215" s="40"/>
      <c r="BG215" s="41"/>
      <c r="BH215" s="41"/>
      <c r="BI215" s="41"/>
      <c r="BJ215" s="41"/>
      <c r="BK215" s="41"/>
      <c r="BL215" s="41"/>
      <c r="BM215" s="41"/>
      <c r="BN215" s="41"/>
      <c r="BO215" s="41"/>
      <c r="BP215" s="9">
        <v>0</v>
      </c>
      <c r="BQ215" s="41"/>
      <c r="BR215" s="9">
        <v>0</v>
      </c>
      <c r="BS215" s="9">
        <v>0</v>
      </c>
      <c r="BT215" s="41"/>
      <c r="BU215" s="103">
        <f t="shared" si="141"/>
        <v>0</v>
      </c>
      <c r="BV215" s="40"/>
      <c r="BW215" s="41"/>
      <c r="BX215" s="41"/>
      <c r="BY215" s="41"/>
      <c r="BZ215" s="41"/>
      <c r="CA215" s="41"/>
      <c r="CB215" s="103">
        <f t="shared" si="142"/>
        <v>0</v>
      </c>
      <c r="CC215" s="40">
        <v>0</v>
      </c>
      <c r="CD215" s="41"/>
      <c r="CE215" s="41"/>
      <c r="CF215" s="41"/>
      <c r="CG215" s="103">
        <f t="shared" si="143"/>
        <v>0</v>
      </c>
      <c r="CH215" s="8">
        <v>2684</v>
      </c>
      <c r="CI215" s="9">
        <v>459</v>
      </c>
      <c r="CJ215" s="41"/>
      <c r="CK215" s="41"/>
      <c r="CL215" s="9">
        <v>0</v>
      </c>
      <c r="CM215" s="41">
        <v>0</v>
      </c>
      <c r="CN215" s="41"/>
      <c r="CO215" s="103">
        <f t="shared" si="133"/>
        <v>3143</v>
      </c>
      <c r="CP215" s="8">
        <v>0</v>
      </c>
      <c r="CQ215" s="41"/>
      <c r="CR215" s="41"/>
      <c r="CS215" s="103">
        <f t="shared" si="144"/>
        <v>0</v>
      </c>
      <c r="CT215" s="8">
        <v>2981</v>
      </c>
      <c r="CU215" s="103">
        <f t="shared" si="120"/>
        <v>2981</v>
      </c>
      <c r="CV215" s="107">
        <f t="shared" si="134"/>
        <v>114001</v>
      </c>
    </row>
    <row r="216" spans="1:100" s="19" customFormat="1" ht="15.75" x14ac:dyDescent="0.25">
      <c r="A216" s="319"/>
      <c r="B216" s="2" t="s">
        <v>111</v>
      </c>
      <c r="C216" s="321">
        <v>0</v>
      </c>
      <c r="D216" s="322"/>
      <c r="E216" s="41">
        <v>0</v>
      </c>
      <c r="F216" s="41">
        <v>6591</v>
      </c>
      <c r="G216" s="41"/>
      <c r="H216" s="103">
        <f t="shared" si="145"/>
        <v>6591</v>
      </c>
      <c r="I216" s="40">
        <v>0</v>
      </c>
      <c r="J216" s="41">
        <v>1180</v>
      </c>
      <c r="K216" s="41"/>
      <c r="L216" s="41"/>
      <c r="M216" s="41">
        <v>0</v>
      </c>
      <c r="N216" s="41"/>
      <c r="O216" s="103">
        <f t="shared" si="135"/>
        <v>1180</v>
      </c>
      <c r="P216" s="8"/>
      <c r="Q216" s="41"/>
      <c r="R216" s="41"/>
      <c r="S216" s="41"/>
      <c r="T216" s="103">
        <f t="shared" si="136"/>
        <v>0</v>
      </c>
      <c r="U216" s="40"/>
      <c r="V216" s="9">
        <v>0</v>
      </c>
      <c r="W216" s="103">
        <f t="shared" si="137"/>
        <v>0</v>
      </c>
      <c r="X216" s="40"/>
      <c r="Y216" s="9"/>
      <c r="Z216" s="9">
        <v>12036</v>
      </c>
      <c r="AA216" s="9">
        <v>4850</v>
      </c>
      <c r="AB216" s="9">
        <v>3494</v>
      </c>
      <c r="AC216" s="9">
        <v>4461</v>
      </c>
      <c r="AD216" s="41"/>
      <c r="AE216" s="41"/>
      <c r="AF216" s="9">
        <v>23271</v>
      </c>
      <c r="AG216" s="9">
        <v>0</v>
      </c>
      <c r="AH216" s="9">
        <v>0</v>
      </c>
      <c r="AI216" s="25"/>
      <c r="AJ216" s="103">
        <f t="shared" si="138"/>
        <v>48112</v>
      </c>
      <c r="AK216" s="40"/>
      <c r="AL216" s="103">
        <f t="shared" si="103"/>
        <v>0</v>
      </c>
      <c r="AM216" s="9">
        <v>0</v>
      </c>
      <c r="AN216" s="9">
        <v>0</v>
      </c>
      <c r="AO216" s="41"/>
      <c r="AP216" s="41"/>
      <c r="AQ216" s="41"/>
      <c r="AR216" s="41"/>
      <c r="AS216" s="41"/>
      <c r="AT216" s="41"/>
      <c r="AU216" s="9"/>
      <c r="AV216" s="41"/>
      <c r="AW216" s="103">
        <f t="shared" si="139"/>
        <v>0</v>
      </c>
      <c r="AX216" s="40"/>
      <c r="AY216" s="41"/>
      <c r="AZ216" s="9">
        <v>0</v>
      </c>
      <c r="BA216" s="41"/>
      <c r="BB216" s="41"/>
      <c r="BC216" s="41"/>
      <c r="BD216" s="41"/>
      <c r="BE216" s="103">
        <f t="shared" si="140"/>
        <v>0</v>
      </c>
      <c r="BF216" s="40"/>
      <c r="BG216" s="41"/>
      <c r="BH216" s="41"/>
      <c r="BI216" s="41"/>
      <c r="BJ216" s="41"/>
      <c r="BK216" s="41"/>
      <c r="BL216" s="41"/>
      <c r="BM216" s="41"/>
      <c r="BN216" s="41"/>
      <c r="BO216" s="41"/>
      <c r="BP216" s="9">
        <v>0</v>
      </c>
      <c r="BQ216" s="41"/>
      <c r="BR216" s="9">
        <v>0</v>
      </c>
      <c r="BS216" s="9">
        <v>0</v>
      </c>
      <c r="BT216" s="41"/>
      <c r="BU216" s="103">
        <f t="shared" si="141"/>
        <v>0</v>
      </c>
      <c r="BV216" s="40"/>
      <c r="BW216" s="41"/>
      <c r="BX216" s="41"/>
      <c r="BY216" s="41"/>
      <c r="BZ216" s="41"/>
      <c r="CA216" s="41"/>
      <c r="CB216" s="103">
        <f t="shared" si="142"/>
        <v>0</v>
      </c>
      <c r="CC216" s="40">
        <v>0</v>
      </c>
      <c r="CD216" s="41"/>
      <c r="CE216" s="41"/>
      <c r="CF216" s="41"/>
      <c r="CG216" s="103">
        <f t="shared" si="143"/>
        <v>0</v>
      </c>
      <c r="CH216" s="8">
        <v>5770</v>
      </c>
      <c r="CI216" s="9">
        <v>1440</v>
      </c>
      <c r="CJ216" s="41"/>
      <c r="CK216" s="41"/>
      <c r="CL216" s="9">
        <v>0</v>
      </c>
      <c r="CM216" s="41">
        <v>0</v>
      </c>
      <c r="CN216" s="41"/>
      <c r="CO216" s="103">
        <f t="shared" si="133"/>
        <v>7210</v>
      </c>
      <c r="CP216" s="8">
        <v>0</v>
      </c>
      <c r="CQ216" s="41"/>
      <c r="CR216" s="41"/>
      <c r="CS216" s="103">
        <f t="shared" si="144"/>
        <v>0</v>
      </c>
      <c r="CT216" s="8">
        <v>6908</v>
      </c>
      <c r="CU216" s="103">
        <f t="shared" si="120"/>
        <v>6908</v>
      </c>
      <c r="CV216" s="107">
        <f t="shared" si="134"/>
        <v>70001</v>
      </c>
    </row>
    <row r="217" spans="1:100" s="19" customFormat="1" ht="16.5" thickBot="1" x14ac:dyDescent="0.3">
      <c r="A217" s="320"/>
      <c r="B217" s="3" t="s">
        <v>112</v>
      </c>
      <c r="C217" s="323">
        <v>0</v>
      </c>
      <c r="D217" s="324"/>
      <c r="E217" s="45">
        <v>0</v>
      </c>
      <c r="F217" s="45">
        <v>6018</v>
      </c>
      <c r="G217" s="45"/>
      <c r="H217" s="104">
        <f t="shared" si="145"/>
        <v>6018</v>
      </c>
      <c r="I217" s="44">
        <v>2081</v>
      </c>
      <c r="J217" s="45">
        <v>1678</v>
      </c>
      <c r="K217" s="45"/>
      <c r="L217" s="45"/>
      <c r="M217" s="45">
        <v>0</v>
      </c>
      <c r="N217" s="45"/>
      <c r="O217" s="104">
        <f t="shared" si="135"/>
        <v>3759</v>
      </c>
      <c r="P217" s="12"/>
      <c r="Q217" s="45"/>
      <c r="R217" s="45"/>
      <c r="S217" s="45"/>
      <c r="T217" s="104">
        <f t="shared" si="136"/>
        <v>0</v>
      </c>
      <c r="U217" s="44"/>
      <c r="V217" s="13">
        <v>0</v>
      </c>
      <c r="W217" s="104">
        <f t="shared" si="137"/>
        <v>0</v>
      </c>
      <c r="X217" s="44"/>
      <c r="Y217" s="13"/>
      <c r="Z217" s="13">
        <v>39610</v>
      </c>
      <c r="AA217" s="13">
        <v>5239</v>
      </c>
      <c r="AB217" s="13">
        <v>7386</v>
      </c>
      <c r="AC217" s="13">
        <v>7066</v>
      </c>
      <c r="AD217" s="45"/>
      <c r="AE217" s="45"/>
      <c r="AF217" s="13">
        <v>15085</v>
      </c>
      <c r="AG217" s="13">
        <v>0</v>
      </c>
      <c r="AH217" s="13">
        <v>32078</v>
      </c>
      <c r="AI217" s="26"/>
      <c r="AJ217" s="104">
        <f t="shared" si="138"/>
        <v>106464</v>
      </c>
      <c r="AK217" s="44"/>
      <c r="AL217" s="104">
        <f t="shared" si="103"/>
        <v>0</v>
      </c>
      <c r="AM217" s="13">
        <v>0</v>
      </c>
      <c r="AN217" s="13">
        <v>0</v>
      </c>
      <c r="AO217" s="45"/>
      <c r="AP217" s="45"/>
      <c r="AQ217" s="45"/>
      <c r="AR217" s="45"/>
      <c r="AS217" s="45"/>
      <c r="AT217" s="45"/>
      <c r="AU217" s="9"/>
      <c r="AV217" s="45"/>
      <c r="AW217" s="104">
        <f t="shared" si="139"/>
        <v>0</v>
      </c>
      <c r="AX217" s="44"/>
      <c r="AY217" s="45"/>
      <c r="AZ217" s="13">
        <v>0</v>
      </c>
      <c r="BA217" s="45"/>
      <c r="BB217" s="45"/>
      <c r="BC217" s="45"/>
      <c r="BD217" s="45"/>
      <c r="BE217" s="104">
        <f t="shared" si="140"/>
        <v>0</v>
      </c>
      <c r="BF217" s="44"/>
      <c r="BG217" s="45"/>
      <c r="BH217" s="45"/>
      <c r="BI217" s="45"/>
      <c r="BJ217" s="45"/>
      <c r="BK217" s="45"/>
      <c r="BL217" s="45"/>
      <c r="BM217" s="45"/>
      <c r="BN217" s="45"/>
      <c r="BO217" s="45"/>
      <c r="BP217" s="13">
        <v>0</v>
      </c>
      <c r="BQ217" s="45"/>
      <c r="BR217" s="13">
        <v>0</v>
      </c>
      <c r="BS217" s="13">
        <v>0</v>
      </c>
      <c r="BT217" s="45"/>
      <c r="BU217" s="104">
        <f t="shared" si="141"/>
        <v>0</v>
      </c>
      <c r="BV217" s="44"/>
      <c r="BW217" s="45"/>
      <c r="BX217" s="45"/>
      <c r="BY217" s="45"/>
      <c r="BZ217" s="45"/>
      <c r="CA217" s="45"/>
      <c r="CB217" s="104">
        <f t="shared" si="142"/>
        <v>0</v>
      </c>
      <c r="CC217" s="44">
        <v>0</v>
      </c>
      <c r="CD217" s="45"/>
      <c r="CE217" s="45"/>
      <c r="CF217" s="45"/>
      <c r="CG217" s="104">
        <f t="shared" si="143"/>
        <v>0</v>
      </c>
      <c r="CH217" s="12">
        <v>11478</v>
      </c>
      <c r="CI217" s="13">
        <v>780</v>
      </c>
      <c r="CJ217" s="45"/>
      <c r="CK217" s="45"/>
      <c r="CL217" s="13">
        <v>0</v>
      </c>
      <c r="CM217" s="45">
        <v>0</v>
      </c>
      <c r="CN217" s="45"/>
      <c r="CO217" s="104">
        <f t="shared" si="133"/>
        <v>12258</v>
      </c>
      <c r="CP217" s="12">
        <v>0</v>
      </c>
      <c r="CQ217" s="45"/>
      <c r="CR217" s="45"/>
      <c r="CS217" s="104">
        <f t="shared" si="144"/>
        <v>0</v>
      </c>
      <c r="CT217" s="12">
        <v>4501</v>
      </c>
      <c r="CU217" s="104">
        <f t="shared" si="120"/>
        <v>4501</v>
      </c>
      <c r="CV217" s="108">
        <f t="shared" si="134"/>
        <v>133000</v>
      </c>
    </row>
    <row r="218" spans="1:100" s="19" customFormat="1" ht="15.75" customHeight="1" x14ac:dyDescent="0.25">
      <c r="A218" s="318" t="s">
        <v>134</v>
      </c>
      <c r="B218" s="1" t="s">
        <v>101</v>
      </c>
      <c r="C218" s="53">
        <v>0</v>
      </c>
      <c r="D218" s="54">
        <v>0</v>
      </c>
      <c r="E218" s="35">
        <v>0</v>
      </c>
      <c r="F218" s="35">
        <v>7564</v>
      </c>
      <c r="G218" s="35"/>
      <c r="H218" s="102">
        <f>SUM(C218:G218)</f>
        <v>7564</v>
      </c>
      <c r="I218" s="34">
        <v>3550</v>
      </c>
      <c r="J218" s="35">
        <v>0</v>
      </c>
      <c r="K218" s="35"/>
      <c r="L218" s="35"/>
      <c r="M218" s="54">
        <v>0</v>
      </c>
      <c r="N218" s="35"/>
      <c r="O218" s="102">
        <f t="shared" ref="O218:O273" si="146">SUM(I218:N218)</f>
        <v>3550</v>
      </c>
      <c r="P218" s="21"/>
      <c r="Q218" s="35"/>
      <c r="R218" s="35"/>
      <c r="S218" s="35"/>
      <c r="T218" s="102">
        <f>SUM(P218:S218)</f>
        <v>0</v>
      </c>
      <c r="U218" s="34"/>
      <c r="V218" s="6">
        <v>0</v>
      </c>
      <c r="W218" s="102">
        <f>SUM(U218:V218)</f>
        <v>0</v>
      </c>
      <c r="X218" s="34"/>
      <c r="Y218" s="22"/>
      <c r="Z218" s="22">
        <v>71581</v>
      </c>
      <c r="AA218" s="22">
        <v>1352</v>
      </c>
      <c r="AB218" s="22">
        <v>9343</v>
      </c>
      <c r="AC218" s="22">
        <v>15318</v>
      </c>
      <c r="AD218" s="35"/>
      <c r="AE218" s="35"/>
      <c r="AF218" s="22">
        <v>8614</v>
      </c>
      <c r="AG218" s="22">
        <v>0</v>
      </c>
      <c r="AH218" s="22">
        <v>15404</v>
      </c>
      <c r="AI218" s="27"/>
      <c r="AJ218" s="102">
        <f t="shared" ref="AJ218:AJ273" si="147">SUM(X218:AI218)</f>
        <v>121612</v>
      </c>
      <c r="AK218" s="34"/>
      <c r="AL218" s="102">
        <f>+AK218</f>
        <v>0</v>
      </c>
      <c r="AM218" s="6">
        <v>0</v>
      </c>
      <c r="AN218" s="6">
        <v>0</v>
      </c>
      <c r="AO218" s="35"/>
      <c r="AP218" s="35"/>
      <c r="AQ218" s="35"/>
      <c r="AR218" s="35"/>
      <c r="AS218" s="35"/>
      <c r="AT218" s="35"/>
      <c r="AU218" s="9"/>
      <c r="AV218" s="35"/>
      <c r="AW218" s="102">
        <f t="shared" ref="AW218:AW273" si="148">SUM(AM218:AV218)</f>
        <v>0</v>
      </c>
      <c r="AX218" s="34"/>
      <c r="AY218" s="35"/>
      <c r="AZ218" s="6"/>
      <c r="BA218" s="35"/>
      <c r="BB218" s="35"/>
      <c r="BC218" s="35"/>
      <c r="BD218" s="35"/>
      <c r="BE218" s="102">
        <v>978</v>
      </c>
      <c r="BF218" s="34"/>
      <c r="BG218" s="35"/>
      <c r="BH218" s="35"/>
      <c r="BI218" s="35"/>
      <c r="BJ218" s="35"/>
      <c r="BK218" s="35"/>
      <c r="BL218" s="35"/>
      <c r="BM218" s="35"/>
      <c r="BN218" s="35"/>
      <c r="BO218" s="35"/>
      <c r="BP218" s="6">
        <v>0</v>
      </c>
      <c r="BQ218" s="35"/>
      <c r="BR218" s="6">
        <v>0</v>
      </c>
      <c r="BS218" s="6">
        <v>0</v>
      </c>
      <c r="BT218" s="35"/>
      <c r="BU218" s="102">
        <v>0</v>
      </c>
      <c r="BV218" s="34"/>
      <c r="BW218" s="35"/>
      <c r="BX218" s="35"/>
      <c r="BY218" s="35"/>
      <c r="BZ218" s="35"/>
      <c r="CA218" s="35"/>
      <c r="CB218" s="102">
        <f t="shared" ref="CB218:CB273" si="149">SUM(BV218:CA218)</f>
        <v>0</v>
      </c>
      <c r="CC218" s="34">
        <v>676</v>
      </c>
      <c r="CD218" s="35"/>
      <c r="CE218" s="35"/>
      <c r="CF218" s="35"/>
      <c r="CG218" s="102">
        <f t="shared" ref="CG218:CG273" si="150">SUM(CC218:CF218)</f>
        <v>676</v>
      </c>
      <c r="CH218" s="21">
        <v>1620</v>
      </c>
      <c r="CI218" s="22">
        <v>0</v>
      </c>
      <c r="CJ218" s="35"/>
      <c r="CK218" s="35"/>
      <c r="CL218" s="22">
        <v>0</v>
      </c>
      <c r="CM218" s="35">
        <v>0</v>
      </c>
      <c r="CN218" s="35"/>
      <c r="CO218" s="102">
        <f t="shared" si="133"/>
        <v>1620</v>
      </c>
      <c r="CP218" s="21">
        <v>0</v>
      </c>
      <c r="CQ218" s="35"/>
      <c r="CR218" s="35"/>
      <c r="CS218" s="102">
        <f t="shared" ref="CS218:CS273" si="151">SUM(CP218:CR218)</f>
        <v>0</v>
      </c>
      <c r="CT218" s="21">
        <v>0</v>
      </c>
      <c r="CU218" s="102">
        <f>+CT218</f>
        <v>0</v>
      </c>
      <c r="CV218" s="106">
        <f t="shared" si="134"/>
        <v>136000</v>
      </c>
    </row>
    <row r="219" spans="1:100" s="19" customFormat="1" ht="15.75" x14ac:dyDescent="0.25">
      <c r="A219" s="319"/>
      <c r="B219" s="2" t="s">
        <v>102</v>
      </c>
      <c r="C219" s="55">
        <v>0</v>
      </c>
      <c r="D219" s="56">
        <v>0</v>
      </c>
      <c r="E219" s="41">
        <v>0</v>
      </c>
      <c r="F219" s="41">
        <v>7550</v>
      </c>
      <c r="G219" s="41"/>
      <c r="H219" s="103">
        <f>SUM(C219:G219)</f>
        <v>7550</v>
      </c>
      <c r="I219" s="40">
        <v>0</v>
      </c>
      <c r="J219" s="41">
        <v>0</v>
      </c>
      <c r="K219" s="41"/>
      <c r="L219" s="41"/>
      <c r="M219" s="56">
        <v>0</v>
      </c>
      <c r="N219" s="41"/>
      <c r="O219" s="103">
        <f t="shared" si="146"/>
        <v>0</v>
      </c>
      <c r="P219" s="8"/>
      <c r="Q219" s="41"/>
      <c r="R219" s="41"/>
      <c r="S219" s="41"/>
      <c r="T219" s="103">
        <f t="shared" ref="T219:T229" si="152">SUM(P219:S219)</f>
        <v>0</v>
      </c>
      <c r="U219" s="40"/>
      <c r="V219" s="9">
        <v>0</v>
      </c>
      <c r="W219" s="103">
        <f t="shared" ref="W219:W241" si="153">SUM(U219:V219)</f>
        <v>0</v>
      </c>
      <c r="X219" s="40"/>
      <c r="Y219" s="9"/>
      <c r="Z219" s="9">
        <v>21510</v>
      </c>
      <c r="AA219" s="9">
        <v>3360</v>
      </c>
      <c r="AB219" s="9">
        <v>25560</v>
      </c>
      <c r="AC219" s="9">
        <v>7070</v>
      </c>
      <c r="AD219" s="41"/>
      <c r="AE219" s="41"/>
      <c r="AF219" s="9">
        <v>4410</v>
      </c>
      <c r="AG219" s="9">
        <v>0</v>
      </c>
      <c r="AH219" s="9">
        <v>35780</v>
      </c>
      <c r="AI219" s="25"/>
      <c r="AJ219" s="103">
        <f t="shared" si="147"/>
        <v>97690</v>
      </c>
      <c r="AK219" s="40"/>
      <c r="AL219" s="103">
        <f t="shared" si="103"/>
        <v>0</v>
      </c>
      <c r="AM219" s="9">
        <v>0</v>
      </c>
      <c r="AN219" s="9">
        <v>0</v>
      </c>
      <c r="AO219" s="41"/>
      <c r="AP219" s="41"/>
      <c r="AQ219" s="41"/>
      <c r="AR219" s="41"/>
      <c r="AS219" s="41"/>
      <c r="AT219" s="41"/>
      <c r="AU219" s="9"/>
      <c r="AV219" s="41"/>
      <c r="AW219" s="103">
        <f t="shared" si="148"/>
        <v>0</v>
      </c>
      <c r="AX219" s="40"/>
      <c r="AY219" s="41"/>
      <c r="AZ219" s="9"/>
      <c r="BA219" s="41"/>
      <c r="BB219" s="41"/>
      <c r="BC219" s="41"/>
      <c r="BD219" s="41"/>
      <c r="BE219" s="103">
        <v>2520</v>
      </c>
      <c r="BF219" s="40"/>
      <c r="BG219" s="41"/>
      <c r="BH219" s="41"/>
      <c r="BI219" s="41"/>
      <c r="BJ219" s="41"/>
      <c r="BK219" s="41"/>
      <c r="BL219" s="41"/>
      <c r="BM219" s="41"/>
      <c r="BN219" s="41"/>
      <c r="BO219" s="41"/>
      <c r="BP219" s="9">
        <v>0</v>
      </c>
      <c r="BQ219" s="41"/>
      <c r="BR219" s="9">
        <v>0</v>
      </c>
      <c r="BS219" s="9">
        <v>0</v>
      </c>
      <c r="BT219" s="41"/>
      <c r="BU219" s="103">
        <v>0</v>
      </c>
      <c r="BV219" s="40"/>
      <c r="BW219" s="41"/>
      <c r="BX219" s="41"/>
      <c r="BY219" s="41"/>
      <c r="BZ219" s="41"/>
      <c r="CA219" s="41"/>
      <c r="CB219" s="103">
        <f t="shared" si="149"/>
        <v>0</v>
      </c>
      <c r="CC219" s="40">
        <v>410</v>
      </c>
      <c r="CD219" s="41"/>
      <c r="CE219" s="41"/>
      <c r="CF219" s="41"/>
      <c r="CG219" s="103">
        <f t="shared" si="150"/>
        <v>410</v>
      </c>
      <c r="CH219" s="8">
        <v>1840</v>
      </c>
      <c r="CI219" s="9">
        <v>0</v>
      </c>
      <c r="CJ219" s="41"/>
      <c r="CK219" s="41"/>
      <c r="CL219" s="9">
        <v>0</v>
      </c>
      <c r="CM219" s="41">
        <v>0</v>
      </c>
      <c r="CN219" s="41"/>
      <c r="CO219" s="103">
        <f t="shared" si="133"/>
        <v>1840</v>
      </c>
      <c r="CP219" s="8">
        <v>0</v>
      </c>
      <c r="CQ219" s="41"/>
      <c r="CR219" s="41"/>
      <c r="CS219" s="103">
        <f t="shared" si="151"/>
        <v>0</v>
      </c>
      <c r="CT219" s="8"/>
      <c r="CU219" s="103">
        <f t="shared" si="120"/>
        <v>0</v>
      </c>
      <c r="CV219" s="107">
        <f t="shared" si="134"/>
        <v>110010</v>
      </c>
    </row>
    <row r="220" spans="1:100" s="19" customFormat="1" ht="15.75" x14ac:dyDescent="0.25">
      <c r="A220" s="319"/>
      <c r="B220" s="2" t="s">
        <v>103</v>
      </c>
      <c r="C220" s="55">
        <v>0</v>
      </c>
      <c r="D220" s="56">
        <v>0</v>
      </c>
      <c r="E220" s="41">
        <v>0</v>
      </c>
      <c r="F220" s="41">
        <v>12027</v>
      </c>
      <c r="G220" s="41"/>
      <c r="H220" s="103">
        <f>SUM(C220:G220)</f>
        <v>12027</v>
      </c>
      <c r="I220" s="40">
        <v>14289</v>
      </c>
      <c r="J220" s="41">
        <v>0</v>
      </c>
      <c r="K220" s="41"/>
      <c r="L220" s="41"/>
      <c r="M220" s="56">
        <v>0</v>
      </c>
      <c r="N220" s="41"/>
      <c r="O220" s="103">
        <f t="shared" si="146"/>
        <v>14289</v>
      </c>
      <c r="P220" s="8"/>
      <c r="Q220" s="41"/>
      <c r="R220" s="41"/>
      <c r="S220" s="41"/>
      <c r="T220" s="103">
        <f t="shared" si="152"/>
        <v>0</v>
      </c>
      <c r="U220" s="40"/>
      <c r="V220" s="9">
        <v>0</v>
      </c>
      <c r="W220" s="103">
        <f t="shared" si="153"/>
        <v>0</v>
      </c>
      <c r="X220" s="40"/>
      <c r="Y220" s="9"/>
      <c r="Z220" s="9">
        <v>11840</v>
      </c>
      <c r="AA220" s="9">
        <v>50513</v>
      </c>
      <c r="AB220" s="9">
        <v>97308</v>
      </c>
      <c r="AC220" s="9">
        <v>10661</v>
      </c>
      <c r="AD220" s="41"/>
      <c r="AE220" s="41"/>
      <c r="AF220" s="9">
        <v>6162</v>
      </c>
      <c r="AG220" s="9">
        <v>0</v>
      </c>
      <c r="AH220" s="9">
        <v>16283</v>
      </c>
      <c r="AI220" s="25"/>
      <c r="AJ220" s="103">
        <f t="shared" si="147"/>
        <v>192767</v>
      </c>
      <c r="AK220" s="40"/>
      <c r="AL220" s="103">
        <f t="shared" si="103"/>
        <v>0</v>
      </c>
      <c r="AM220" s="9">
        <v>0</v>
      </c>
      <c r="AN220" s="9">
        <v>0</v>
      </c>
      <c r="AO220" s="41"/>
      <c r="AP220" s="41"/>
      <c r="AQ220" s="41"/>
      <c r="AR220" s="41"/>
      <c r="AS220" s="41"/>
      <c r="AT220" s="41"/>
      <c r="AU220" s="9"/>
      <c r="AV220" s="41"/>
      <c r="AW220" s="103">
        <f t="shared" si="148"/>
        <v>0</v>
      </c>
      <c r="AX220" s="40"/>
      <c r="AY220" s="41"/>
      <c r="AZ220" s="9"/>
      <c r="BA220" s="41"/>
      <c r="BB220" s="41"/>
      <c r="BC220" s="41"/>
      <c r="BD220" s="41"/>
      <c r="BE220" s="103">
        <v>1800</v>
      </c>
      <c r="BF220" s="40"/>
      <c r="BG220" s="41"/>
      <c r="BH220" s="41"/>
      <c r="BI220" s="41"/>
      <c r="BJ220" s="41"/>
      <c r="BK220" s="41"/>
      <c r="BL220" s="41"/>
      <c r="BM220" s="41"/>
      <c r="BN220" s="41"/>
      <c r="BO220" s="41"/>
      <c r="BP220" s="9">
        <v>0</v>
      </c>
      <c r="BQ220" s="41"/>
      <c r="BR220" s="9">
        <v>0</v>
      </c>
      <c r="BS220" s="9">
        <v>0</v>
      </c>
      <c r="BT220" s="41"/>
      <c r="BU220" s="103">
        <v>0</v>
      </c>
      <c r="BV220" s="40"/>
      <c r="BW220" s="41"/>
      <c r="BX220" s="41"/>
      <c r="BY220" s="41"/>
      <c r="BZ220" s="41"/>
      <c r="CA220" s="41"/>
      <c r="CB220" s="103">
        <f t="shared" si="149"/>
        <v>0</v>
      </c>
      <c r="CC220" s="40">
        <v>0</v>
      </c>
      <c r="CD220" s="41"/>
      <c r="CE220" s="41"/>
      <c r="CF220" s="41"/>
      <c r="CG220" s="103">
        <f t="shared" si="150"/>
        <v>0</v>
      </c>
      <c r="CH220" s="8">
        <v>0</v>
      </c>
      <c r="CI220" s="9">
        <v>0</v>
      </c>
      <c r="CJ220" s="41"/>
      <c r="CK220" s="41"/>
      <c r="CL220" s="9">
        <v>0</v>
      </c>
      <c r="CM220" s="41">
        <v>0</v>
      </c>
      <c r="CN220" s="41"/>
      <c r="CO220" s="103">
        <f t="shared" si="133"/>
        <v>0</v>
      </c>
      <c r="CP220" s="8">
        <v>0</v>
      </c>
      <c r="CQ220" s="41"/>
      <c r="CR220" s="41"/>
      <c r="CS220" s="103">
        <f t="shared" si="151"/>
        <v>0</v>
      </c>
      <c r="CT220" s="8">
        <v>117</v>
      </c>
      <c r="CU220" s="103">
        <f t="shared" si="120"/>
        <v>117</v>
      </c>
      <c r="CV220" s="107">
        <f t="shared" si="134"/>
        <v>221000</v>
      </c>
    </row>
    <row r="221" spans="1:100" s="19" customFormat="1" ht="15.75" x14ac:dyDescent="0.25">
      <c r="A221" s="319"/>
      <c r="B221" s="2" t="s">
        <v>104</v>
      </c>
      <c r="C221" s="55">
        <v>0</v>
      </c>
      <c r="D221" s="56">
        <v>0</v>
      </c>
      <c r="E221" s="41">
        <v>0</v>
      </c>
      <c r="F221" s="41">
        <v>1506.7</v>
      </c>
      <c r="G221" s="41"/>
      <c r="H221" s="103">
        <f t="shared" ref="H221:H229" si="154">SUM(C221:G221)</f>
        <v>1506.7</v>
      </c>
      <c r="I221" s="40">
        <v>3936</v>
      </c>
      <c r="J221" s="41">
        <v>0</v>
      </c>
      <c r="K221" s="41"/>
      <c r="L221" s="41"/>
      <c r="M221" s="56">
        <v>0</v>
      </c>
      <c r="N221" s="41"/>
      <c r="O221" s="103">
        <f t="shared" si="146"/>
        <v>3936</v>
      </c>
      <c r="P221" s="8"/>
      <c r="Q221" s="41"/>
      <c r="R221" s="41"/>
      <c r="S221" s="41"/>
      <c r="T221" s="103">
        <f t="shared" si="152"/>
        <v>0</v>
      </c>
      <c r="U221" s="40"/>
      <c r="V221" s="9">
        <v>0</v>
      </c>
      <c r="W221" s="103">
        <f t="shared" si="153"/>
        <v>0</v>
      </c>
      <c r="X221" s="40"/>
      <c r="Y221" s="9"/>
      <c r="Z221" s="9">
        <v>11112.5</v>
      </c>
      <c r="AA221" s="9">
        <v>16684.7</v>
      </c>
      <c r="AB221" s="9">
        <v>106438.5</v>
      </c>
      <c r="AC221" s="9">
        <v>13553.2</v>
      </c>
      <c r="AD221" s="41"/>
      <c r="AE221" s="41"/>
      <c r="AF221" s="9">
        <v>132551.79999999999</v>
      </c>
      <c r="AG221" s="9">
        <v>0</v>
      </c>
      <c r="AH221" s="9">
        <v>1581</v>
      </c>
      <c r="AI221" s="25"/>
      <c r="AJ221" s="103">
        <f t="shared" si="147"/>
        <v>281921.7</v>
      </c>
      <c r="AK221" s="40"/>
      <c r="AL221" s="103">
        <f t="shared" si="103"/>
        <v>0</v>
      </c>
      <c r="AM221" s="9">
        <v>0</v>
      </c>
      <c r="AN221" s="9">
        <v>0</v>
      </c>
      <c r="AO221" s="41"/>
      <c r="AP221" s="41"/>
      <c r="AQ221" s="41"/>
      <c r="AR221" s="41"/>
      <c r="AS221" s="41"/>
      <c r="AT221" s="41"/>
      <c r="AU221" s="9"/>
      <c r="AV221" s="41"/>
      <c r="AW221" s="103">
        <f t="shared" si="148"/>
        <v>0</v>
      </c>
      <c r="AX221" s="40"/>
      <c r="AY221" s="41"/>
      <c r="AZ221" s="9"/>
      <c r="BA221" s="41"/>
      <c r="BB221" s="41"/>
      <c r="BC221" s="41"/>
      <c r="BD221" s="41"/>
      <c r="BE221" s="103">
        <v>2014.2</v>
      </c>
      <c r="BF221" s="40"/>
      <c r="BG221" s="41"/>
      <c r="BH221" s="41"/>
      <c r="BI221" s="41"/>
      <c r="BJ221" s="41"/>
      <c r="BK221" s="41"/>
      <c r="BL221" s="41"/>
      <c r="BM221" s="41"/>
      <c r="BN221" s="41"/>
      <c r="BO221" s="41"/>
      <c r="BP221" s="9">
        <v>0</v>
      </c>
      <c r="BQ221" s="41"/>
      <c r="BR221" s="9">
        <v>0</v>
      </c>
      <c r="BS221" s="9">
        <v>0</v>
      </c>
      <c r="BT221" s="41"/>
      <c r="BU221" s="103">
        <v>0</v>
      </c>
      <c r="BV221" s="40"/>
      <c r="BW221" s="41"/>
      <c r="BX221" s="41"/>
      <c r="BY221" s="41"/>
      <c r="BZ221" s="41"/>
      <c r="CA221" s="41"/>
      <c r="CB221" s="103">
        <f t="shared" si="149"/>
        <v>0</v>
      </c>
      <c r="CC221" s="40">
        <v>0</v>
      </c>
      <c r="CD221" s="41"/>
      <c r="CE221" s="41"/>
      <c r="CF221" s="41"/>
      <c r="CG221" s="103">
        <f t="shared" si="150"/>
        <v>0</v>
      </c>
      <c r="CH221" s="8">
        <v>4344.2</v>
      </c>
      <c r="CI221" s="9">
        <v>3190.7</v>
      </c>
      <c r="CJ221" s="41"/>
      <c r="CK221" s="41"/>
      <c r="CL221" s="9">
        <v>0</v>
      </c>
      <c r="CM221" s="41">
        <v>0</v>
      </c>
      <c r="CN221" s="41"/>
      <c r="CO221" s="103">
        <f t="shared" si="133"/>
        <v>7534.9</v>
      </c>
      <c r="CP221" s="8">
        <v>0</v>
      </c>
      <c r="CQ221" s="41"/>
      <c r="CR221" s="41"/>
      <c r="CS221" s="103">
        <f t="shared" si="151"/>
        <v>0</v>
      </c>
      <c r="CT221" s="8">
        <v>85.5</v>
      </c>
      <c r="CU221" s="103">
        <f t="shared" si="120"/>
        <v>85.5</v>
      </c>
      <c r="CV221" s="107">
        <f t="shared" si="134"/>
        <v>296999.00000000006</v>
      </c>
    </row>
    <row r="222" spans="1:100" s="19" customFormat="1" ht="15.75" x14ac:dyDescent="0.25">
      <c r="A222" s="319"/>
      <c r="B222" s="2" t="s">
        <v>105</v>
      </c>
      <c r="C222" s="55">
        <v>0</v>
      </c>
      <c r="D222" s="56">
        <v>0</v>
      </c>
      <c r="E222" s="41">
        <v>0</v>
      </c>
      <c r="F222" s="41">
        <v>3005</v>
      </c>
      <c r="G222" s="41"/>
      <c r="H222" s="103">
        <f t="shared" si="154"/>
        <v>3005</v>
      </c>
      <c r="I222" s="40">
        <v>4286.1000000000004</v>
      </c>
      <c r="J222" s="41">
        <v>4822.5</v>
      </c>
      <c r="K222" s="41"/>
      <c r="L222" s="41"/>
      <c r="M222" s="56">
        <v>0</v>
      </c>
      <c r="N222" s="41"/>
      <c r="O222" s="103">
        <f t="shared" si="146"/>
        <v>9108.6</v>
      </c>
      <c r="P222" s="8"/>
      <c r="Q222" s="41"/>
      <c r="R222" s="41"/>
      <c r="S222" s="41"/>
      <c r="T222" s="103">
        <f t="shared" si="152"/>
        <v>0</v>
      </c>
      <c r="U222" s="40"/>
      <c r="V222" s="9">
        <v>0</v>
      </c>
      <c r="W222" s="103">
        <f t="shared" si="153"/>
        <v>0</v>
      </c>
      <c r="X222" s="40"/>
      <c r="Y222" s="9"/>
      <c r="Z222" s="9">
        <v>5655.6</v>
      </c>
      <c r="AA222" s="9">
        <v>1436.4</v>
      </c>
      <c r="AB222" s="9">
        <v>78368.899999999994</v>
      </c>
      <c r="AC222" s="9">
        <v>10297.200000000001</v>
      </c>
      <c r="AD222" s="41"/>
      <c r="AE222" s="41"/>
      <c r="AF222" s="9">
        <v>328638.09999999998</v>
      </c>
      <c r="AG222" s="9">
        <v>0</v>
      </c>
      <c r="AH222" s="9">
        <v>1420.6</v>
      </c>
      <c r="AI222" s="25"/>
      <c r="AJ222" s="103">
        <f t="shared" si="147"/>
        <v>425816.79999999993</v>
      </c>
      <c r="AK222" s="40"/>
      <c r="AL222" s="103">
        <f t="shared" si="103"/>
        <v>0</v>
      </c>
      <c r="AM222" s="9">
        <v>0</v>
      </c>
      <c r="AN222" s="9">
        <v>0</v>
      </c>
      <c r="AO222" s="41"/>
      <c r="AP222" s="41"/>
      <c r="AQ222" s="41"/>
      <c r="AR222" s="41"/>
      <c r="AS222" s="41"/>
      <c r="AT222" s="41"/>
      <c r="AU222" s="9"/>
      <c r="AV222" s="41"/>
      <c r="AW222" s="103">
        <f t="shared" si="148"/>
        <v>0</v>
      </c>
      <c r="AX222" s="40"/>
      <c r="AY222" s="41"/>
      <c r="AZ222" s="9"/>
      <c r="BA222" s="41"/>
      <c r="BB222" s="41"/>
      <c r="BC222" s="41"/>
      <c r="BD222" s="41"/>
      <c r="BE222" s="103">
        <v>10000</v>
      </c>
      <c r="BF222" s="40"/>
      <c r="BG222" s="41"/>
      <c r="BH222" s="41"/>
      <c r="BI222" s="41"/>
      <c r="BJ222" s="41"/>
      <c r="BK222" s="41"/>
      <c r="BL222" s="41"/>
      <c r="BM222" s="41"/>
      <c r="BN222" s="41"/>
      <c r="BO222" s="41"/>
      <c r="BP222" s="9">
        <v>0</v>
      </c>
      <c r="BQ222" s="41"/>
      <c r="BR222" s="9">
        <v>0</v>
      </c>
      <c r="BS222" s="9">
        <v>0</v>
      </c>
      <c r="BT222" s="41"/>
      <c r="BU222" s="103">
        <v>0</v>
      </c>
      <c r="BV222" s="40"/>
      <c r="BW222" s="41"/>
      <c r="BX222" s="41"/>
      <c r="BY222" s="41"/>
      <c r="BZ222" s="41"/>
      <c r="CA222" s="41"/>
      <c r="CB222" s="103">
        <f t="shared" si="149"/>
        <v>0</v>
      </c>
      <c r="CC222" s="40">
        <v>0</v>
      </c>
      <c r="CD222" s="41"/>
      <c r="CE222" s="41"/>
      <c r="CF222" s="41"/>
      <c r="CG222" s="103">
        <f t="shared" si="150"/>
        <v>0</v>
      </c>
      <c r="CH222" s="8">
        <v>24092.3</v>
      </c>
      <c r="CI222" s="9">
        <v>777.3</v>
      </c>
      <c r="CJ222" s="41"/>
      <c r="CK222" s="41"/>
      <c r="CL222" s="9">
        <v>0</v>
      </c>
      <c r="CM222" s="41">
        <v>0</v>
      </c>
      <c r="CN222" s="41"/>
      <c r="CO222" s="103">
        <f t="shared" si="133"/>
        <v>24869.599999999999</v>
      </c>
      <c r="CP222" s="8">
        <v>0</v>
      </c>
      <c r="CQ222" s="41"/>
      <c r="CR222" s="41"/>
      <c r="CS222" s="103">
        <f t="shared" si="151"/>
        <v>0</v>
      </c>
      <c r="CT222" s="8">
        <v>105.4</v>
      </c>
      <c r="CU222" s="103">
        <f t="shared" si="120"/>
        <v>105.4</v>
      </c>
      <c r="CV222" s="107">
        <f t="shared" si="134"/>
        <v>472905.39999999991</v>
      </c>
    </row>
    <row r="223" spans="1:100" s="19" customFormat="1" ht="15.75" x14ac:dyDescent="0.25">
      <c r="A223" s="319"/>
      <c r="B223" s="2" t="s">
        <v>106</v>
      </c>
      <c r="C223" s="55">
        <v>0</v>
      </c>
      <c r="D223" s="56">
        <v>0</v>
      </c>
      <c r="E223" s="41">
        <v>0</v>
      </c>
      <c r="F223" s="41">
        <v>3446.2</v>
      </c>
      <c r="G223" s="41"/>
      <c r="H223" s="103">
        <f t="shared" si="154"/>
        <v>3446.2</v>
      </c>
      <c r="I223" s="40">
        <v>903.3</v>
      </c>
      <c r="J223" s="41">
        <v>2230.1</v>
      </c>
      <c r="K223" s="41"/>
      <c r="L223" s="41"/>
      <c r="M223" s="56">
        <v>0</v>
      </c>
      <c r="N223" s="41"/>
      <c r="O223" s="103">
        <f t="shared" si="146"/>
        <v>3133.3999999999996</v>
      </c>
      <c r="P223" s="8"/>
      <c r="Q223" s="41"/>
      <c r="R223" s="41"/>
      <c r="S223" s="41"/>
      <c r="T223" s="103">
        <f t="shared" si="152"/>
        <v>0</v>
      </c>
      <c r="U223" s="40"/>
      <c r="V223" s="9">
        <v>0</v>
      </c>
      <c r="W223" s="103">
        <f t="shared" si="153"/>
        <v>0</v>
      </c>
      <c r="X223" s="40"/>
      <c r="Y223" s="9"/>
      <c r="Z223" s="9">
        <v>5164.8</v>
      </c>
      <c r="AA223" s="9">
        <v>1231.0999999999999</v>
      </c>
      <c r="AB223" s="9">
        <v>140266.5</v>
      </c>
      <c r="AC223" s="9">
        <v>6962.9</v>
      </c>
      <c r="AD223" s="41"/>
      <c r="AE223" s="41"/>
      <c r="AF223" s="9">
        <v>230036.3</v>
      </c>
      <c r="AG223" s="9">
        <v>0</v>
      </c>
      <c r="AH223" s="9">
        <v>5487.3</v>
      </c>
      <c r="AI223" s="25"/>
      <c r="AJ223" s="103">
        <f t="shared" si="147"/>
        <v>389148.89999999997</v>
      </c>
      <c r="AK223" s="40"/>
      <c r="AL223" s="103">
        <f t="shared" si="103"/>
        <v>0</v>
      </c>
      <c r="AM223" s="9">
        <v>0</v>
      </c>
      <c r="AN223" s="9">
        <v>0</v>
      </c>
      <c r="AO223" s="41"/>
      <c r="AP223" s="41"/>
      <c r="AQ223" s="41"/>
      <c r="AR223" s="41"/>
      <c r="AS223" s="41"/>
      <c r="AT223" s="41"/>
      <c r="AU223" s="9"/>
      <c r="AV223" s="41"/>
      <c r="AW223" s="103">
        <f t="shared" si="148"/>
        <v>0</v>
      </c>
      <c r="AX223" s="40"/>
      <c r="AY223" s="41"/>
      <c r="AZ223" s="9"/>
      <c r="BA223" s="41"/>
      <c r="BB223" s="41"/>
      <c r="BC223" s="41"/>
      <c r="BD223" s="41"/>
      <c r="BE223" s="103">
        <v>0</v>
      </c>
      <c r="BF223" s="40"/>
      <c r="BG223" s="41"/>
      <c r="BH223" s="41"/>
      <c r="BI223" s="41"/>
      <c r="BJ223" s="41"/>
      <c r="BK223" s="41"/>
      <c r="BL223" s="41"/>
      <c r="BM223" s="41"/>
      <c r="BN223" s="41"/>
      <c r="BO223" s="41"/>
      <c r="BP223" s="9"/>
      <c r="BQ223" s="41"/>
      <c r="BR223" s="9"/>
      <c r="BS223" s="9"/>
      <c r="BT223" s="41"/>
      <c r="BU223" s="103">
        <v>9459.9</v>
      </c>
      <c r="BV223" s="40"/>
      <c r="BW223" s="41"/>
      <c r="BX223" s="41"/>
      <c r="BY223" s="41"/>
      <c r="BZ223" s="41"/>
      <c r="CA223" s="41"/>
      <c r="CB223" s="103">
        <f t="shared" si="149"/>
        <v>0</v>
      </c>
      <c r="CC223" s="40">
        <v>0</v>
      </c>
      <c r="CD223" s="41"/>
      <c r="CE223" s="41"/>
      <c r="CF223" s="41"/>
      <c r="CG223" s="103">
        <f t="shared" si="150"/>
        <v>0</v>
      </c>
      <c r="CH223" s="8">
        <v>22491.9</v>
      </c>
      <c r="CI223" s="9">
        <v>414.3</v>
      </c>
      <c r="CJ223" s="41"/>
      <c r="CK223" s="41"/>
      <c r="CL223" s="9">
        <v>0</v>
      </c>
      <c r="CM223" s="41">
        <v>0</v>
      </c>
      <c r="CN223" s="41"/>
      <c r="CO223" s="103">
        <f t="shared" si="133"/>
        <v>22906.2</v>
      </c>
      <c r="CP223" s="8">
        <v>0</v>
      </c>
      <c r="CQ223" s="41"/>
      <c r="CR223" s="41"/>
      <c r="CS223" s="103">
        <f t="shared" si="151"/>
        <v>0</v>
      </c>
      <c r="CT223" s="8">
        <v>0</v>
      </c>
      <c r="CU223" s="103">
        <f t="shared" si="120"/>
        <v>0</v>
      </c>
      <c r="CV223" s="107">
        <f t="shared" si="134"/>
        <v>428094.6</v>
      </c>
    </row>
    <row r="224" spans="1:100" s="19" customFormat="1" ht="15.75" x14ac:dyDescent="0.25">
      <c r="A224" s="319"/>
      <c r="B224" s="2" t="s">
        <v>107</v>
      </c>
      <c r="C224" s="55">
        <v>0</v>
      </c>
      <c r="D224" s="56">
        <v>0</v>
      </c>
      <c r="E224" s="41">
        <v>0</v>
      </c>
      <c r="F224" s="41">
        <v>8982.1</v>
      </c>
      <c r="G224" s="41"/>
      <c r="H224" s="103">
        <f t="shared" si="154"/>
        <v>8982.1</v>
      </c>
      <c r="I224" s="40">
        <v>11</v>
      </c>
      <c r="J224" s="41">
        <v>320.3</v>
      </c>
      <c r="K224" s="41"/>
      <c r="L224" s="41"/>
      <c r="M224" s="56">
        <v>0</v>
      </c>
      <c r="N224" s="41"/>
      <c r="O224" s="103">
        <f t="shared" si="146"/>
        <v>331.3</v>
      </c>
      <c r="P224" s="8"/>
      <c r="Q224" s="41"/>
      <c r="R224" s="41"/>
      <c r="S224" s="41"/>
      <c r="T224" s="103">
        <f t="shared" si="152"/>
        <v>0</v>
      </c>
      <c r="U224" s="40"/>
      <c r="V224" s="9">
        <v>0</v>
      </c>
      <c r="W224" s="103">
        <f t="shared" si="153"/>
        <v>0</v>
      </c>
      <c r="X224" s="40"/>
      <c r="Y224" s="9"/>
      <c r="Z224" s="9">
        <v>1</v>
      </c>
      <c r="AA224" s="9">
        <v>10</v>
      </c>
      <c r="AB224" s="9">
        <v>200758.5</v>
      </c>
      <c r="AC224" s="9">
        <v>14038</v>
      </c>
      <c r="AD224" s="41"/>
      <c r="AE224" s="41"/>
      <c r="AF224" s="9">
        <v>177427.8</v>
      </c>
      <c r="AG224" s="9">
        <v>0</v>
      </c>
      <c r="AH224" s="9">
        <v>520.9</v>
      </c>
      <c r="AI224" s="25"/>
      <c r="AJ224" s="103">
        <f t="shared" si="147"/>
        <v>392756.2</v>
      </c>
      <c r="AK224" s="40"/>
      <c r="AL224" s="103">
        <f t="shared" si="103"/>
        <v>0</v>
      </c>
      <c r="AM224" s="9">
        <v>0</v>
      </c>
      <c r="AN224" s="9">
        <v>0</v>
      </c>
      <c r="AO224" s="41"/>
      <c r="AP224" s="41"/>
      <c r="AQ224" s="41"/>
      <c r="AR224" s="41"/>
      <c r="AS224" s="41"/>
      <c r="AT224" s="41"/>
      <c r="AU224" s="9"/>
      <c r="AV224" s="41"/>
      <c r="AW224" s="103">
        <f t="shared" si="148"/>
        <v>0</v>
      </c>
      <c r="AX224" s="40"/>
      <c r="AY224" s="41"/>
      <c r="AZ224" s="9"/>
      <c r="BA224" s="41"/>
      <c r="BB224" s="41"/>
      <c r="BC224" s="41"/>
      <c r="BD224" s="41"/>
      <c r="BE224" s="103">
        <v>0</v>
      </c>
      <c r="BF224" s="40"/>
      <c r="BG224" s="41"/>
      <c r="BH224" s="41"/>
      <c r="BI224" s="41"/>
      <c r="BJ224" s="41"/>
      <c r="BK224" s="41"/>
      <c r="BL224" s="41"/>
      <c r="BM224" s="41"/>
      <c r="BN224" s="41"/>
      <c r="BO224" s="41"/>
      <c r="BP224" s="9"/>
      <c r="BQ224" s="41"/>
      <c r="BR224" s="9"/>
      <c r="BS224" s="9"/>
      <c r="BT224" s="41"/>
      <c r="BU224" s="103">
        <v>9466</v>
      </c>
      <c r="BV224" s="40"/>
      <c r="BW224" s="41"/>
      <c r="BX224" s="41"/>
      <c r="BY224" s="41"/>
      <c r="BZ224" s="41"/>
      <c r="CA224" s="41"/>
      <c r="CB224" s="103">
        <f t="shared" si="149"/>
        <v>0</v>
      </c>
      <c r="CC224" s="40">
        <v>0</v>
      </c>
      <c r="CD224" s="41"/>
      <c r="CE224" s="41"/>
      <c r="CF224" s="41"/>
      <c r="CG224" s="103">
        <f t="shared" si="150"/>
        <v>0</v>
      </c>
      <c r="CH224" s="8">
        <v>13505</v>
      </c>
      <c r="CI224" s="9">
        <v>594.9</v>
      </c>
      <c r="CJ224" s="41"/>
      <c r="CK224" s="41"/>
      <c r="CL224" s="9">
        <v>0</v>
      </c>
      <c r="CM224" s="41">
        <v>0</v>
      </c>
      <c r="CN224" s="41"/>
      <c r="CO224" s="103">
        <f t="shared" si="133"/>
        <v>14099.9</v>
      </c>
      <c r="CP224" s="8">
        <v>0</v>
      </c>
      <c r="CQ224" s="41"/>
      <c r="CR224" s="41"/>
      <c r="CS224" s="103">
        <f t="shared" si="151"/>
        <v>0</v>
      </c>
      <c r="CT224" s="8">
        <v>364</v>
      </c>
      <c r="CU224" s="103">
        <f t="shared" si="120"/>
        <v>364</v>
      </c>
      <c r="CV224" s="107">
        <f t="shared" si="134"/>
        <v>425999.50000000006</v>
      </c>
    </row>
    <row r="225" spans="1:100" s="19" customFormat="1" ht="15.75" x14ac:dyDescent="0.25">
      <c r="A225" s="319"/>
      <c r="B225" s="2" t="s">
        <v>108</v>
      </c>
      <c r="C225" s="55">
        <v>0</v>
      </c>
      <c r="D225" s="56">
        <v>0</v>
      </c>
      <c r="E225" s="41">
        <v>0</v>
      </c>
      <c r="F225" s="41">
        <v>5183</v>
      </c>
      <c r="G225" s="41"/>
      <c r="H225" s="103">
        <f t="shared" si="154"/>
        <v>5183</v>
      </c>
      <c r="I225" s="40">
        <v>0</v>
      </c>
      <c r="J225" s="41">
        <v>2512.8000000000002</v>
      </c>
      <c r="K225" s="41"/>
      <c r="L225" s="41"/>
      <c r="M225" s="56">
        <v>0</v>
      </c>
      <c r="N225" s="41"/>
      <c r="O225" s="103">
        <f t="shared" si="146"/>
        <v>2512.8000000000002</v>
      </c>
      <c r="P225" s="8"/>
      <c r="Q225" s="41"/>
      <c r="R225" s="41"/>
      <c r="S225" s="41"/>
      <c r="T225" s="103">
        <f t="shared" si="152"/>
        <v>0</v>
      </c>
      <c r="U225" s="40"/>
      <c r="V225" s="9">
        <v>0</v>
      </c>
      <c r="W225" s="103">
        <f t="shared" si="153"/>
        <v>0</v>
      </c>
      <c r="X225" s="40"/>
      <c r="Y225" s="9"/>
      <c r="Z225" s="9">
        <v>5925.5</v>
      </c>
      <c r="AA225" s="9">
        <v>7750.4</v>
      </c>
      <c r="AB225" s="9">
        <v>111539.9</v>
      </c>
      <c r="AC225" s="9">
        <v>12669.9</v>
      </c>
      <c r="AD225" s="41"/>
      <c r="AE225" s="41"/>
      <c r="AF225" s="9">
        <v>216789.3</v>
      </c>
      <c r="AG225" s="9">
        <v>0</v>
      </c>
      <c r="AH225" s="9">
        <v>4482.3</v>
      </c>
      <c r="AI225" s="25"/>
      <c r="AJ225" s="103">
        <f t="shared" si="147"/>
        <v>359157.3</v>
      </c>
      <c r="AK225" s="40"/>
      <c r="AL225" s="103">
        <f t="shared" si="103"/>
        <v>0</v>
      </c>
      <c r="AM225" s="9">
        <v>0</v>
      </c>
      <c r="AN225" s="9">
        <v>0</v>
      </c>
      <c r="AO225" s="41"/>
      <c r="AP225" s="41"/>
      <c r="AQ225" s="41"/>
      <c r="AR225" s="41"/>
      <c r="AS225" s="41"/>
      <c r="AT225" s="41"/>
      <c r="AU225" s="9"/>
      <c r="AV225" s="41"/>
      <c r="AW225" s="103">
        <f t="shared" si="148"/>
        <v>0</v>
      </c>
      <c r="AX225" s="40"/>
      <c r="AY225" s="41"/>
      <c r="AZ225" s="9"/>
      <c r="BA225" s="41"/>
      <c r="BB225" s="41"/>
      <c r="BC225" s="41"/>
      <c r="BD225" s="41"/>
      <c r="BE225" s="103">
        <v>0</v>
      </c>
      <c r="BF225" s="40"/>
      <c r="BG225" s="41"/>
      <c r="BH225" s="41"/>
      <c r="BI225" s="41"/>
      <c r="BJ225" s="41"/>
      <c r="BK225" s="41"/>
      <c r="BL225" s="41"/>
      <c r="BM225" s="41"/>
      <c r="BN225" s="41"/>
      <c r="BO225" s="41"/>
      <c r="BP225" s="9"/>
      <c r="BQ225" s="41"/>
      <c r="BR225" s="9"/>
      <c r="BS225" s="9"/>
      <c r="BT225" s="41"/>
      <c r="BU225" s="103">
        <v>9407</v>
      </c>
      <c r="BV225" s="40"/>
      <c r="BW225" s="41"/>
      <c r="BX225" s="41"/>
      <c r="BY225" s="41"/>
      <c r="BZ225" s="41"/>
      <c r="CA225" s="41"/>
      <c r="CB225" s="103">
        <f t="shared" si="149"/>
        <v>0</v>
      </c>
      <c r="CC225" s="40">
        <v>0</v>
      </c>
      <c r="CD225" s="41"/>
      <c r="CE225" s="41"/>
      <c r="CF225" s="41"/>
      <c r="CG225" s="103">
        <f t="shared" si="150"/>
        <v>0</v>
      </c>
      <c r="CH225" s="8">
        <v>10123.700000000001</v>
      </c>
      <c r="CI225" s="9">
        <v>0</v>
      </c>
      <c r="CJ225" s="41"/>
      <c r="CK225" s="41"/>
      <c r="CL225" s="9">
        <v>7185.9</v>
      </c>
      <c r="CM225" s="41">
        <v>0</v>
      </c>
      <c r="CN225" s="41"/>
      <c r="CO225" s="103">
        <f t="shared" si="133"/>
        <v>17309.599999999999</v>
      </c>
      <c r="CP225" s="8">
        <v>0</v>
      </c>
      <c r="CQ225" s="41"/>
      <c r="CR225" s="41"/>
      <c r="CS225" s="103">
        <f t="shared" si="151"/>
        <v>0</v>
      </c>
      <c r="CT225" s="8">
        <v>416.7</v>
      </c>
      <c r="CU225" s="103">
        <f t="shared" si="120"/>
        <v>416.7</v>
      </c>
      <c r="CV225" s="107">
        <f t="shared" si="134"/>
        <v>393986.39999999997</v>
      </c>
    </row>
    <row r="226" spans="1:100" s="19" customFormat="1" ht="15.75" x14ac:dyDescent="0.25">
      <c r="A226" s="319"/>
      <c r="B226" s="2" t="s">
        <v>109</v>
      </c>
      <c r="C226" s="55">
        <v>0</v>
      </c>
      <c r="D226" s="56">
        <v>0</v>
      </c>
      <c r="E226" s="41">
        <v>667.4</v>
      </c>
      <c r="F226" s="41">
        <v>7413</v>
      </c>
      <c r="G226" s="41"/>
      <c r="H226" s="103">
        <f t="shared" si="154"/>
        <v>8080.4</v>
      </c>
      <c r="I226" s="40">
        <v>0</v>
      </c>
      <c r="J226" s="41">
        <v>2840.2</v>
      </c>
      <c r="K226" s="41"/>
      <c r="L226" s="41"/>
      <c r="M226" s="56">
        <v>0</v>
      </c>
      <c r="N226" s="41"/>
      <c r="O226" s="103">
        <f t="shared" si="146"/>
        <v>2840.2</v>
      </c>
      <c r="P226" s="8"/>
      <c r="Q226" s="41"/>
      <c r="R226" s="41"/>
      <c r="S226" s="41"/>
      <c r="T226" s="103">
        <f t="shared" si="152"/>
        <v>0</v>
      </c>
      <c r="U226" s="40"/>
      <c r="V226" s="9">
        <v>0</v>
      </c>
      <c r="W226" s="103">
        <f t="shared" si="153"/>
        <v>0</v>
      </c>
      <c r="X226" s="40"/>
      <c r="Y226" s="9"/>
      <c r="Z226" s="9">
        <v>13602.7</v>
      </c>
      <c r="AA226" s="9">
        <v>11489.6</v>
      </c>
      <c r="AB226" s="9">
        <v>69299.100000000006</v>
      </c>
      <c r="AC226" s="9">
        <v>8265.2999999999993</v>
      </c>
      <c r="AD226" s="41"/>
      <c r="AE226" s="41"/>
      <c r="AF226" s="9">
        <v>144013.6</v>
      </c>
      <c r="AG226" s="9">
        <v>0</v>
      </c>
      <c r="AH226" s="9">
        <v>2859.3</v>
      </c>
      <c r="AI226" s="25"/>
      <c r="AJ226" s="103">
        <f t="shared" si="147"/>
        <v>249529.60000000001</v>
      </c>
      <c r="AK226" s="40"/>
      <c r="AL226" s="103">
        <f t="shared" si="103"/>
        <v>0</v>
      </c>
      <c r="AM226" s="9">
        <v>0</v>
      </c>
      <c r="AN226" s="9">
        <v>0</v>
      </c>
      <c r="AO226" s="41"/>
      <c r="AP226" s="41"/>
      <c r="AQ226" s="41"/>
      <c r="AR226" s="41"/>
      <c r="AS226" s="41"/>
      <c r="AT226" s="41"/>
      <c r="AU226" s="9"/>
      <c r="AV226" s="41"/>
      <c r="AW226" s="103">
        <f t="shared" si="148"/>
        <v>0</v>
      </c>
      <c r="AX226" s="40"/>
      <c r="AY226" s="41"/>
      <c r="AZ226" s="9"/>
      <c r="BA226" s="41"/>
      <c r="BB226" s="41"/>
      <c r="BC226" s="41"/>
      <c r="BD226" s="41"/>
      <c r="BE226" s="103">
        <v>8152</v>
      </c>
      <c r="BF226" s="40"/>
      <c r="BG226" s="41"/>
      <c r="BH226" s="41"/>
      <c r="BI226" s="41"/>
      <c r="BJ226" s="41"/>
      <c r="BK226" s="41"/>
      <c r="BL226" s="41"/>
      <c r="BM226" s="41"/>
      <c r="BN226" s="41"/>
      <c r="BO226" s="41"/>
      <c r="BP226" s="9"/>
      <c r="BQ226" s="41"/>
      <c r="BR226" s="9"/>
      <c r="BS226" s="9"/>
      <c r="BT226" s="41"/>
      <c r="BU226" s="103">
        <v>10566</v>
      </c>
      <c r="BV226" s="40"/>
      <c r="BW226" s="41"/>
      <c r="BX226" s="41"/>
      <c r="BY226" s="41"/>
      <c r="BZ226" s="41"/>
      <c r="CA226" s="41"/>
      <c r="CB226" s="103">
        <f t="shared" si="149"/>
        <v>0</v>
      </c>
      <c r="CC226" s="40">
        <v>0</v>
      </c>
      <c r="CD226" s="41"/>
      <c r="CE226" s="41"/>
      <c r="CF226" s="41"/>
      <c r="CG226" s="103">
        <f t="shared" si="150"/>
        <v>0</v>
      </c>
      <c r="CH226" s="8"/>
      <c r="CI226" s="9">
        <v>0</v>
      </c>
      <c r="CJ226" s="41"/>
      <c r="CK226" s="41"/>
      <c r="CL226" s="9">
        <v>8573.7999999999993</v>
      </c>
      <c r="CM226" s="41">
        <v>0</v>
      </c>
      <c r="CN226" s="41"/>
      <c r="CO226" s="103">
        <f t="shared" si="133"/>
        <v>8573.7999999999993</v>
      </c>
      <c r="CP226" s="8">
        <v>0</v>
      </c>
      <c r="CQ226" s="41"/>
      <c r="CR226" s="41"/>
      <c r="CS226" s="103">
        <f t="shared" si="151"/>
        <v>0</v>
      </c>
      <c r="CT226" s="8">
        <v>271.60000000000002</v>
      </c>
      <c r="CU226" s="103">
        <f t="shared" si="120"/>
        <v>271.60000000000002</v>
      </c>
      <c r="CV226" s="107">
        <f t="shared" si="134"/>
        <v>288013.59999999998</v>
      </c>
    </row>
    <row r="227" spans="1:100" s="19" customFormat="1" ht="15.75" x14ac:dyDescent="0.25">
      <c r="A227" s="319"/>
      <c r="B227" s="2" t="s">
        <v>110</v>
      </c>
      <c r="C227" s="55">
        <v>0</v>
      </c>
      <c r="D227" s="56">
        <v>0</v>
      </c>
      <c r="E227" s="41">
        <v>673.8</v>
      </c>
      <c r="F227" s="41">
        <v>7634.5</v>
      </c>
      <c r="G227" s="41"/>
      <c r="H227" s="103">
        <f t="shared" si="154"/>
        <v>8308.2999999999993</v>
      </c>
      <c r="I227" s="40">
        <v>0</v>
      </c>
      <c r="J227" s="41">
        <v>0</v>
      </c>
      <c r="K227" s="41"/>
      <c r="L227" s="41"/>
      <c r="M227" s="56">
        <v>0</v>
      </c>
      <c r="N227" s="41"/>
      <c r="O227" s="103">
        <f t="shared" si="146"/>
        <v>0</v>
      </c>
      <c r="P227" s="8"/>
      <c r="Q227" s="41"/>
      <c r="R227" s="41"/>
      <c r="S227" s="41"/>
      <c r="T227" s="103">
        <f t="shared" si="152"/>
        <v>0</v>
      </c>
      <c r="U227" s="40"/>
      <c r="V227" s="9">
        <v>0</v>
      </c>
      <c r="W227" s="103">
        <f t="shared" si="153"/>
        <v>0</v>
      </c>
      <c r="X227" s="40"/>
      <c r="Y227" s="9"/>
      <c r="Z227" s="9">
        <v>11707.9</v>
      </c>
      <c r="AA227" s="9">
        <v>13013.3</v>
      </c>
      <c r="AB227" s="9">
        <v>57156</v>
      </c>
      <c r="AC227" s="9">
        <v>13891.4</v>
      </c>
      <c r="AD227" s="41"/>
      <c r="AE227" s="41"/>
      <c r="AF227" s="9">
        <v>117611.4</v>
      </c>
      <c r="AG227" s="9">
        <v>1392</v>
      </c>
      <c r="AH227" s="9">
        <v>508.7</v>
      </c>
      <c r="AI227" s="25"/>
      <c r="AJ227" s="103">
        <f t="shared" si="147"/>
        <v>215280.7</v>
      </c>
      <c r="AK227" s="40"/>
      <c r="AL227" s="103">
        <f t="shared" si="103"/>
        <v>0</v>
      </c>
      <c r="AM227" s="9">
        <v>0</v>
      </c>
      <c r="AN227" s="9">
        <v>0</v>
      </c>
      <c r="AO227" s="41"/>
      <c r="AP227" s="41"/>
      <c r="AQ227" s="41"/>
      <c r="AR227" s="41"/>
      <c r="AS227" s="41"/>
      <c r="AT227" s="41"/>
      <c r="AU227" s="9"/>
      <c r="AV227" s="41"/>
      <c r="AW227" s="103">
        <f t="shared" si="148"/>
        <v>0</v>
      </c>
      <c r="AX227" s="40"/>
      <c r="AY227" s="41"/>
      <c r="AZ227" s="9"/>
      <c r="BA227" s="41"/>
      <c r="BB227" s="41"/>
      <c r="BC227" s="41"/>
      <c r="BD227" s="41"/>
      <c r="BE227" s="103">
        <v>0</v>
      </c>
      <c r="BF227" s="40"/>
      <c r="BG227" s="41"/>
      <c r="BH227" s="41"/>
      <c r="BI227" s="41"/>
      <c r="BJ227" s="41"/>
      <c r="BK227" s="41"/>
      <c r="BL227" s="41"/>
      <c r="BM227" s="41"/>
      <c r="BN227" s="41"/>
      <c r="BO227" s="41"/>
      <c r="BP227" s="9"/>
      <c r="BQ227" s="41"/>
      <c r="BR227" s="9"/>
      <c r="BS227" s="9"/>
      <c r="BT227" s="41"/>
      <c r="BU227" s="103">
        <v>13964.7</v>
      </c>
      <c r="BV227" s="40"/>
      <c r="BW227" s="41"/>
      <c r="BX227" s="41"/>
      <c r="BY227" s="41"/>
      <c r="BZ227" s="41"/>
      <c r="CA227" s="41"/>
      <c r="CB227" s="103">
        <f t="shared" si="149"/>
        <v>0</v>
      </c>
      <c r="CC227" s="40">
        <v>0</v>
      </c>
      <c r="CD227" s="41"/>
      <c r="CE227" s="41"/>
      <c r="CF227" s="41"/>
      <c r="CG227" s="103">
        <f t="shared" si="150"/>
        <v>0</v>
      </c>
      <c r="CH227" s="8">
        <v>18891.400000000001</v>
      </c>
      <c r="CI227" s="9">
        <v>0</v>
      </c>
      <c r="CJ227" s="41"/>
      <c r="CK227" s="41"/>
      <c r="CL227" s="9">
        <v>0</v>
      </c>
      <c r="CM227" s="41">
        <v>0</v>
      </c>
      <c r="CN227" s="41"/>
      <c r="CO227" s="103">
        <f t="shared" si="133"/>
        <v>18891.400000000001</v>
      </c>
      <c r="CP227" s="8">
        <v>0</v>
      </c>
      <c r="CQ227" s="41"/>
      <c r="CR227" s="41"/>
      <c r="CS227" s="103">
        <f t="shared" si="151"/>
        <v>0</v>
      </c>
      <c r="CT227" s="8">
        <v>554.9</v>
      </c>
      <c r="CU227" s="103">
        <f t="shared" si="120"/>
        <v>554.9</v>
      </c>
      <c r="CV227" s="107">
        <f t="shared" si="134"/>
        <v>257000</v>
      </c>
    </row>
    <row r="228" spans="1:100" s="19" customFormat="1" ht="15.75" x14ac:dyDescent="0.25">
      <c r="A228" s="319"/>
      <c r="B228" s="2" t="s">
        <v>111</v>
      </c>
      <c r="C228" s="55">
        <v>0</v>
      </c>
      <c r="D228" s="56">
        <v>0</v>
      </c>
      <c r="E228" s="41">
        <v>0</v>
      </c>
      <c r="F228" s="41">
        <v>0</v>
      </c>
      <c r="G228" s="41"/>
      <c r="H228" s="103">
        <f t="shared" si="154"/>
        <v>0</v>
      </c>
      <c r="I228" s="40">
        <v>0</v>
      </c>
      <c r="J228" s="41">
        <v>4126.1000000000004</v>
      </c>
      <c r="K228" s="41"/>
      <c r="L228" s="41"/>
      <c r="M228" s="56">
        <v>0</v>
      </c>
      <c r="N228" s="41"/>
      <c r="O228" s="103">
        <f t="shared" si="146"/>
        <v>4126.1000000000004</v>
      </c>
      <c r="P228" s="8"/>
      <c r="Q228" s="41"/>
      <c r="R228" s="41"/>
      <c r="S228" s="41"/>
      <c r="T228" s="103">
        <f t="shared" si="152"/>
        <v>0</v>
      </c>
      <c r="U228" s="40"/>
      <c r="V228" s="9">
        <v>0</v>
      </c>
      <c r="W228" s="103">
        <f t="shared" si="153"/>
        <v>0</v>
      </c>
      <c r="X228" s="40"/>
      <c r="Y228" s="9"/>
      <c r="Z228" s="9">
        <v>8346.7000000000007</v>
      </c>
      <c r="AA228" s="9">
        <v>7900.8</v>
      </c>
      <c r="AB228" s="9">
        <v>25832</v>
      </c>
      <c r="AC228" s="9">
        <v>8542.4</v>
      </c>
      <c r="AD228" s="41"/>
      <c r="AE228" s="41"/>
      <c r="AF228" s="9">
        <v>118590.8</v>
      </c>
      <c r="AG228" s="9">
        <v>0</v>
      </c>
      <c r="AH228" s="9">
        <v>26130.5</v>
      </c>
      <c r="AI228" s="25"/>
      <c r="AJ228" s="103">
        <f t="shared" si="147"/>
        <v>195343.2</v>
      </c>
      <c r="AK228" s="40"/>
      <c r="AL228" s="103">
        <f t="shared" si="103"/>
        <v>0</v>
      </c>
      <c r="AM228" s="9">
        <v>0</v>
      </c>
      <c r="AN228" s="9">
        <v>0</v>
      </c>
      <c r="AO228" s="41"/>
      <c r="AP228" s="41"/>
      <c r="AQ228" s="41"/>
      <c r="AR228" s="41"/>
      <c r="AS228" s="41"/>
      <c r="AT228" s="41"/>
      <c r="AU228" s="9"/>
      <c r="AV228" s="41"/>
      <c r="AW228" s="103">
        <f t="shared" si="148"/>
        <v>0</v>
      </c>
      <c r="AX228" s="40"/>
      <c r="AY228" s="41"/>
      <c r="AZ228" s="9"/>
      <c r="BA228" s="41"/>
      <c r="BB228" s="41"/>
      <c r="BC228" s="41"/>
      <c r="BD228" s="41"/>
      <c r="BE228" s="103">
        <v>750</v>
      </c>
      <c r="BF228" s="40"/>
      <c r="BG228" s="41"/>
      <c r="BH228" s="41"/>
      <c r="BI228" s="41"/>
      <c r="BJ228" s="41"/>
      <c r="BK228" s="41"/>
      <c r="BL228" s="41"/>
      <c r="BM228" s="41"/>
      <c r="BN228" s="41"/>
      <c r="BO228" s="41"/>
      <c r="BP228" s="9"/>
      <c r="BQ228" s="41"/>
      <c r="BR228" s="9"/>
      <c r="BS228" s="9"/>
      <c r="BT228" s="41"/>
      <c r="BU228" s="103">
        <v>12467.9</v>
      </c>
      <c r="BV228" s="40"/>
      <c r="BW228" s="41"/>
      <c r="BX228" s="41"/>
      <c r="BY228" s="41"/>
      <c r="BZ228" s="41"/>
      <c r="CA228" s="41"/>
      <c r="CB228" s="103">
        <f t="shared" si="149"/>
        <v>0</v>
      </c>
      <c r="CC228" s="40">
        <v>0</v>
      </c>
      <c r="CD228" s="41"/>
      <c r="CE228" s="41"/>
      <c r="CF228" s="41"/>
      <c r="CG228" s="103">
        <f t="shared" si="150"/>
        <v>0</v>
      </c>
      <c r="CH228" s="8">
        <v>26068.2</v>
      </c>
      <c r="CI228" s="9">
        <v>761.3</v>
      </c>
      <c r="CJ228" s="41"/>
      <c r="CK228" s="41"/>
      <c r="CL228" s="9">
        <v>0</v>
      </c>
      <c r="CM228" s="41">
        <v>0</v>
      </c>
      <c r="CN228" s="41"/>
      <c r="CO228" s="103">
        <f t="shared" si="133"/>
        <v>26829.5</v>
      </c>
      <c r="CP228" s="8">
        <v>0</v>
      </c>
      <c r="CQ228" s="41"/>
      <c r="CR228" s="41"/>
      <c r="CS228" s="103">
        <f t="shared" si="151"/>
        <v>0</v>
      </c>
      <c r="CT228" s="8">
        <v>483.3</v>
      </c>
      <c r="CU228" s="103">
        <f t="shared" si="120"/>
        <v>483.3</v>
      </c>
      <c r="CV228" s="107">
        <f t="shared" si="134"/>
        <v>240000</v>
      </c>
    </row>
    <row r="229" spans="1:100" s="19" customFormat="1" ht="16.5" thickBot="1" x14ac:dyDescent="0.3">
      <c r="A229" s="320"/>
      <c r="B229" s="3" t="s">
        <v>112</v>
      </c>
      <c r="C229" s="57">
        <v>0</v>
      </c>
      <c r="D229" s="58">
        <v>0</v>
      </c>
      <c r="E229" s="45">
        <v>0</v>
      </c>
      <c r="F229" s="45">
        <v>4346.6000000000004</v>
      </c>
      <c r="G229" s="45"/>
      <c r="H229" s="104">
        <f t="shared" si="154"/>
        <v>4346.6000000000004</v>
      </c>
      <c r="I229" s="44">
        <v>0</v>
      </c>
      <c r="J229" s="45">
        <v>1347.2</v>
      </c>
      <c r="K229" s="45"/>
      <c r="L229" s="45"/>
      <c r="M229" s="58">
        <v>0</v>
      </c>
      <c r="N229" s="45"/>
      <c r="O229" s="104">
        <f t="shared" si="146"/>
        <v>1347.2</v>
      </c>
      <c r="P229" s="12"/>
      <c r="Q229" s="45"/>
      <c r="R229" s="45"/>
      <c r="S229" s="45"/>
      <c r="T229" s="104">
        <f t="shared" si="152"/>
        <v>0</v>
      </c>
      <c r="U229" s="44"/>
      <c r="V229" s="13">
        <v>0</v>
      </c>
      <c r="W229" s="104">
        <f t="shared" si="153"/>
        <v>0</v>
      </c>
      <c r="X229" s="44"/>
      <c r="Y229" s="13"/>
      <c r="Z229" s="13">
        <v>29630.5</v>
      </c>
      <c r="AA229" s="13">
        <v>6599.2</v>
      </c>
      <c r="AB229" s="13">
        <v>18675.2</v>
      </c>
      <c r="AC229" s="13">
        <v>5620.9</v>
      </c>
      <c r="AD229" s="45"/>
      <c r="AE229" s="45"/>
      <c r="AF229" s="13">
        <v>92585.5</v>
      </c>
      <c r="AG229" s="13">
        <v>0</v>
      </c>
      <c r="AH229" s="13">
        <v>37953.9</v>
      </c>
      <c r="AI229" s="26"/>
      <c r="AJ229" s="104">
        <f t="shared" si="147"/>
        <v>191065.19999999998</v>
      </c>
      <c r="AK229" s="44"/>
      <c r="AL229" s="104">
        <f t="shared" si="103"/>
        <v>0</v>
      </c>
      <c r="AM229" s="13">
        <v>0</v>
      </c>
      <c r="AN229" s="13">
        <v>0</v>
      </c>
      <c r="AO229" s="45"/>
      <c r="AP229" s="45"/>
      <c r="AQ229" s="45"/>
      <c r="AR229" s="45"/>
      <c r="AS229" s="45"/>
      <c r="AT229" s="45"/>
      <c r="AU229" s="9"/>
      <c r="AV229" s="45"/>
      <c r="AW229" s="104">
        <f t="shared" si="148"/>
        <v>0</v>
      </c>
      <c r="AX229" s="44"/>
      <c r="AY229" s="45"/>
      <c r="AZ229" s="13"/>
      <c r="BA229" s="45"/>
      <c r="BB229" s="45"/>
      <c r="BC229" s="45"/>
      <c r="BD229" s="45"/>
      <c r="BE229" s="104">
        <v>1848</v>
      </c>
      <c r="BF229" s="44"/>
      <c r="BG229" s="45"/>
      <c r="BH229" s="45"/>
      <c r="BI229" s="45"/>
      <c r="BJ229" s="45"/>
      <c r="BK229" s="45"/>
      <c r="BL229" s="45"/>
      <c r="BM229" s="45"/>
      <c r="BN229" s="45"/>
      <c r="BO229" s="45"/>
      <c r="BP229" s="13"/>
      <c r="BQ229" s="45"/>
      <c r="BR229" s="13"/>
      <c r="BS229" s="13"/>
      <c r="BT229" s="45"/>
      <c r="BU229" s="104">
        <v>11413.5</v>
      </c>
      <c r="BV229" s="44"/>
      <c r="BW229" s="45"/>
      <c r="BX229" s="45"/>
      <c r="BY229" s="45"/>
      <c r="BZ229" s="45"/>
      <c r="CA229" s="45"/>
      <c r="CB229" s="104">
        <f t="shared" si="149"/>
        <v>0</v>
      </c>
      <c r="CC229" s="44">
        <v>0</v>
      </c>
      <c r="CD229" s="45"/>
      <c r="CE229" s="45"/>
      <c r="CF229" s="45"/>
      <c r="CG229" s="104">
        <f t="shared" si="150"/>
        <v>0</v>
      </c>
      <c r="CH229" s="12">
        <v>18909.2</v>
      </c>
      <c r="CI229" s="13">
        <v>629.79999999999995</v>
      </c>
      <c r="CJ229" s="45"/>
      <c r="CK229" s="45"/>
      <c r="CL229" s="13">
        <v>0</v>
      </c>
      <c r="CM229" s="45">
        <v>0</v>
      </c>
      <c r="CN229" s="45"/>
      <c r="CO229" s="104">
        <f t="shared" si="133"/>
        <v>19539</v>
      </c>
      <c r="CP229" s="12">
        <v>0</v>
      </c>
      <c r="CQ229" s="45"/>
      <c r="CR229" s="45"/>
      <c r="CS229" s="104">
        <f t="shared" si="151"/>
        <v>0</v>
      </c>
      <c r="CT229" s="12">
        <v>441.3</v>
      </c>
      <c r="CU229" s="104">
        <f t="shared" si="120"/>
        <v>441.3</v>
      </c>
      <c r="CV229" s="108">
        <f t="shared" si="134"/>
        <v>230000.79999999996</v>
      </c>
    </row>
    <row r="230" spans="1:100" s="19" customFormat="1" ht="15.75" x14ac:dyDescent="0.25">
      <c r="A230" s="318">
        <v>2015</v>
      </c>
      <c r="B230" s="208" t="s">
        <v>101</v>
      </c>
      <c r="C230" s="53">
        <v>0</v>
      </c>
      <c r="D230" s="54">
        <v>0</v>
      </c>
      <c r="E230" s="35">
        <v>0</v>
      </c>
      <c r="F230" s="35">
        <v>10442.120000000001</v>
      </c>
      <c r="G230" s="35"/>
      <c r="H230" s="102">
        <f t="shared" ref="H230:H273" si="155">SUM(C230:G230)</f>
        <v>10442.120000000001</v>
      </c>
      <c r="I230" s="34">
        <v>0</v>
      </c>
      <c r="J230" s="35">
        <v>0</v>
      </c>
      <c r="K230" s="35"/>
      <c r="L230" s="35"/>
      <c r="M230" s="54">
        <v>0</v>
      </c>
      <c r="N230" s="35"/>
      <c r="O230" s="102">
        <f t="shared" si="146"/>
        <v>0</v>
      </c>
      <c r="P230" s="21"/>
      <c r="Q230" s="35"/>
      <c r="R230" s="35"/>
      <c r="S230" s="35"/>
      <c r="T230" s="102">
        <f t="shared" ref="T230:T273" si="156">SUM(P230:S230)</f>
        <v>0</v>
      </c>
      <c r="U230" s="34"/>
      <c r="V230" s="22">
        <v>0</v>
      </c>
      <c r="W230" s="102">
        <f>SUM(U230:V230)</f>
        <v>0</v>
      </c>
      <c r="X230" s="34"/>
      <c r="Y230" s="22"/>
      <c r="Z230" s="22">
        <v>25156.39</v>
      </c>
      <c r="AA230" s="22">
        <v>3230.7400000000002</v>
      </c>
      <c r="AB230" s="22">
        <v>17899.11</v>
      </c>
      <c r="AC230" s="22">
        <v>0</v>
      </c>
      <c r="AD230" s="35"/>
      <c r="AE230" s="35"/>
      <c r="AF230" s="22">
        <v>53228.79</v>
      </c>
      <c r="AG230" s="22">
        <v>0</v>
      </c>
      <c r="AH230" s="22">
        <v>62932.91</v>
      </c>
      <c r="AI230" s="27"/>
      <c r="AJ230" s="102">
        <f t="shared" si="147"/>
        <v>162447.94</v>
      </c>
      <c r="AK230" s="34"/>
      <c r="AL230" s="102">
        <f>+AK230</f>
        <v>0</v>
      </c>
      <c r="AM230" s="34">
        <v>1102.52</v>
      </c>
      <c r="AN230" s="22">
        <v>0</v>
      </c>
      <c r="AO230" s="35"/>
      <c r="AP230" s="35"/>
      <c r="AQ230" s="35"/>
      <c r="AR230" s="35"/>
      <c r="AS230" s="35"/>
      <c r="AT230" s="35"/>
      <c r="AU230" s="9"/>
      <c r="AV230" s="35"/>
      <c r="AW230" s="102">
        <f t="shared" si="148"/>
        <v>1102.52</v>
      </c>
      <c r="AX230" s="34"/>
      <c r="AY230" s="35"/>
      <c r="AZ230" s="35">
        <v>0</v>
      </c>
      <c r="BA230" s="35"/>
      <c r="BB230" s="35"/>
      <c r="BC230" s="35"/>
      <c r="BD230" s="35"/>
      <c r="BE230" s="102">
        <f t="shared" ref="BE230:BE273" si="157">SUM(AX230:BD230)</f>
        <v>0</v>
      </c>
      <c r="BF230" s="34"/>
      <c r="BG230" s="35"/>
      <c r="BH230" s="35"/>
      <c r="BI230" s="35"/>
      <c r="BJ230" s="35"/>
      <c r="BK230" s="35"/>
      <c r="BL230" s="35"/>
      <c r="BM230" s="35"/>
      <c r="BN230" s="35"/>
      <c r="BO230" s="35"/>
      <c r="BP230" s="35">
        <v>2914.5</v>
      </c>
      <c r="BQ230" s="35"/>
      <c r="BR230" s="35">
        <v>0</v>
      </c>
      <c r="BS230" s="35">
        <v>6319</v>
      </c>
      <c r="BT230" s="35"/>
      <c r="BU230" s="102">
        <f t="shared" ref="BU230:BU273" si="158">SUM(BF230:BT230)</f>
        <v>9233.5</v>
      </c>
      <c r="BV230" s="34"/>
      <c r="BW230" s="35"/>
      <c r="BX230" s="35"/>
      <c r="BY230" s="35"/>
      <c r="BZ230" s="35"/>
      <c r="CA230" s="35"/>
      <c r="CB230" s="102">
        <f t="shared" si="149"/>
        <v>0</v>
      </c>
      <c r="CC230" s="34">
        <v>0</v>
      </c>
      <c r="CD230" s="35"/>
      <c r="CE230" s="35"/>
      <c r="CF230" s="35"/>
      <c r="CG230" s="102">
        <f t="shared" si="150"/>
        <v>0</v>
      </c>
      <c r="CH230" s="21">
        <v>0</v>
      </c>
      <c r="CI230" s="22">
        <v>297.10000000000002</v>
      </c>
      <c r="CJ230" s="35"/>
      <c r="CK230" s="35"/>
      <c r="CL230" s="35">
        <v>0</v>
      </c>
      <c r="CM230" s="35">
        <v>5476.82</v>
      </c>
      <c r="CN230" s="35"/>
      <c r="CO230" s="102">
        <f t="shared" ref="CO230:CO273" si="159">SUM(CH230:CN230)</f>
        <v>5773.92</v>
      </c>
      <c r="CP230" s="21">
        <v>0</v>
      </c>
      <c r="CQ230" s="35"/>
      <c r="CR230" s="35"/>
      <c r="CS230" s="102">
        <f t="shared" si="151"/>
        <v>0</v>
      </c>
      <c r="CT230" s="21">
        <v>0</v>
      </c>
      <c r="CU230" s="102">
        <f>+CT230</f>
        <v>0</v>
      </c>
      <c r="CV230" s="106">
        <f t="shared" si="134"/>
        <v>189000</v>
      </c>
    </row>
    <row r="231" spans="1:100" s="19" customFormat="1" ht="15.75" x14ac:dyDescent="0.25">
      <c r="A231" s="319"/>
      <c r="B231" s="209" t="s">
        <v>102</v>
      </c>
      <c r="C231" s="55">
        <v>0</v>
      </c>
      <c r="D231" s="56">
        <v>0</v>
      </c>
      <c r="E231" s="41">
        <v>0</v>
      </c>
      <c r="F231" s="41">
        <v>3130.82</v>
      </c>
      <c r="G231" s="41"/>
      <c r="H231" s="103">
        <f t="shared" si="155"/>
        <v>3130.82</v>
      </c>
      <c r="I231" s="40">
        <v>0</v>
      </c>
      <c r="J231" s="41">
        <v>0</v>
      </c>
      <c r="K231" s="41"/>
      <c r="L231" s="41"/>
      <c r="M231" s="56">
        <v>0</v>
      </c>
      <c r="N231" s="41"/>
      <c r="O231" s="103">
        <f t="shared" si="146"/>
        <v>0</v>
      </c>
      <c r="P231" s="8"/>
      <c r="Q231" s="41"/>
      <c r="R231" s="41"/>
      <c r="S231" s="41"/>
      <c r="T231" s="103">
        <f t="shared" si="156"/>
        <v>0</v>
      </c>
      <c r="U231" s="40"/>
      <c r="V231" s="9">
        <v>1400</v>
      </c>
      <c r="W231" s="103">
        <f t="shared" si="153"/>
        <v>1400</v>
      </c>
      <c r="X231" s="40"/>
      <c r="Y231" s="9"/>
      <c r="Z231" s="9">
        <v>6937.4</v>
      </c>
      <c r="AA231" s="9">
        <v>4536.6400000000003</v>
      </c>
      <c r="AB231" s="9">
        <v>25393.69</v>
      </c>
      <c r="AC231" s="9">
        <v>0</v>
      </c>
      <c r="AD231" s="41"/>
      <c r="AE231" s="41"/>
      <c r="AF231" s="9">
        <v>39716.910000000003</v>
      </c>
      <c r="AG231" s="9">
        <v>0</v>
      </c>
      <c r="AH231" s="9">
        <v>45967.05</v>
      </c>
      <c r="AI231" s="25"/>
      <c r="AJ231" s="103">
        <f t="shared" si="147"/>
        <v>122551.69</v>
      </c>
      <c r="AK231" s="40"/>
      <c r="AL231" s="103">
        <f t="shared" si="103"/>
        <v>0</v>
      </c>
      <c r="AM231" s="40">
        <v>1038.8900000000001</v>
      </c>
      <c r="AN231" s="9">
        <v>0</v>
      </c>
      <c r="AO231" s="41"/>
      <c r="AP231" s="41"/>
      <c r="AQ231" s="41"/>
      <c r="AR231" s="41"/>
      <c r="AS231" s="41"/>
      <c r="AT231" s="41"/>
      <c r="AU231" s="9"/>
      <c r="AV231" s="41"/>
      <c r="AW231" s="103">
        <f t="shared" si="148"/>
        <v>1038.8900000000001</v>
      </c>
      <c r="AX231" s="40"/>
      <c r="AY231" s="41"/>
      <c r="AZ231" s="41">
        <v>0</v>
      </c>
      <c r="BA231" s="41"/>
      <c r="BB231" s="41"/>
      <c r="BC231" s="41"/>
      <c r="BD231" s="41"/>
      <c r="BE231" s="103">
        <f t="shared" si="157"/>
        <v>0</v>
      </c>
      <c r="BF231" s="40"/>
      <c r="BG231" s="41"/>
      <c r="BH231" s="41"/>
      <c r="BI231" s="41"/>
      <c r="BJ231" s="41"/>
      <c r="BK231" s="41"/>
      <c r="BL231" s="41"/>
      <c r="BM231" s="41"/>
      <c r="BN231" s="41"/>
      <c r="BO231" s="41"/>
      <c r="BP231" s="41">
        <v>1287</v>
      </c>
      <c r="BQ231" s="41"/>
      <c r="BR231" s="41">
        <v>1497.38</v>
      </c>
      <c r="BS231" s="41">
        <v>8986</v>
      </c>
      <c r="BT231" s="41"/>
      <c r="BU231" s="103">
        <f t="shared" si="158"/>
        <v>11770.380000000001</v>
      </c>
      <c r="BV231" s="40"/>
      <c r="BW231" s="41"/>
      <c r="BX231" s="41"/>
      <c r="BY231" s="41"/>
      <c r="BZ231" s="41"/>
      <c r="CA231" s="41"/>
      <c r="CB231" s="103">
        <f t="shared" si="149"/>
        <v>0</v>
      </c>
      <c r="CC231" s="40">
        <v>0</v>
      </c>
      <c r="CD231" s="41"/>
      <c r="CE231" s="41"/>
      <c r="CF231" s="41"/>
      <c r="CG231" s="103">
        <f t="shared" si="150"/>
        <v>0</v>
      </c>
      <c r="CH231" s="8">
        <v>0</v>
      </c>
      <c r="CI231" s="9">
        <v>0</v>
      </c>
      <c r="CJ231" s="41"/>
      <c r="CK231" s="41"/>
      <c r="CL231" s="41">
        <v>0</v>
      </c>
      <c r="CM231" s="41">
        <v>7110.72</v>
      </c>
      <c r="CN231" s="41"/>
      <c r="CO231" s="103">
        <f t="shared" si="159"/>
        <v>7110.72</v>
      </c>
      <c r="CP231" s="8">
        <v>0</v>
      </c>
      <c r="CQ231" s="41"/>
      <c r="CR231" s="41"/>
      <c r="CS231" s="103">
        <f t="shared" si="151"/>
        <v>0</v>
      </c>
      <c r="CT231" s="8">
        <v>-2.5</v>
      </c>
      <c r="CU231" s="103">
        <f t="shared" si="120"/>
        <v>-2.5</v>
      </c>
      <c r="CV231" s="107">
        <f t="shared" si="134"/>
        <v>147000</v>
      </c>
    </row>
    <row r="232" spans="1:100" s="19" customFormat="1" ht="15.75" x14ac:dyDescent="0.25">
      <c r="A232" s="319"/>
      <c r="B232" s="209" t="s">
        <v>103</v>
      </c>
      <c r="C232" s="55">
        <v>0</v>
      </c>
      <c r="D232" s="56">
        <v>0</v>
      </c>
      <c r="E232" s="41">
        <v>0</v>
      </c>
      <c r="F232" s="41">
        <v>0</v>
      </c>
      <c r="G232" s="41"/>
      <c r="H232" s="103">
        <f t="shared" si="155"/>
        <v>0</v>
      </c>
      <c r="I232" s="40">
        <v>11893.24</v>
      </c>
      <c r="J232" s="41">
        <v>0</v>
      </c>
      <c r="K232" s="41"/>
      <c r="L232" s="41"/>
      <c r="M232" s="56">
        <v>0</v>
      </c>
      <c r="N232" s="41"/>
      <c r="O232" s="103">
        <f t="shared" si="146"/>
        <v>11893.24</v>
      </c>
      <c r="P232" s="8"/>
      <c r="Q232" s="41"/>
      <c r="R232" s="41"/>
      <c r="S232" s="41"/>
      <c r="T232" s="103">
        <f t="shared" si="156"/>
        <v>0</v>
      </c>
      <c r="U232" s="40"/>
      <c r="V232" s="9">
        <v>-1180</v>
      </c>
      <c r="W232" s="103">
        <f t="shared" si="153"/>
        <v>-1180</v>
      </c>
      <c r="X232" s="40"/>
      <c r="Y232" s="9"/>
      <c r="Z232" s="9">
        <v>10159.18</v>
      </c>
      <c r="AA232" s="9">
        <v>45835.37999999999</v>
      </c>
      <c r="AB232" s="9">
        <v>81788.77</v>
      </c>
      <c r="AC232" s="9">
        <v>0</v>
      </c>
      <c r="AD232" s="41"/>
      <c r="AE232" s="41"/>
      <c r="AF232" s="9">
        <v>16068.94</v>
      </c>
      <c r="AG232" s="9">
        <v>0</v>
      </c>
      <c r="AH232" s="9">
        <v>49497.37</v>
      </c>
      <c r="AI232" s="25"/>
      <c r="AJ232" s="103">
        <f t="shared" si="147"/>
        <v>203349.63999999998</v>
      </c>
      <c r="AK232" s="40"/>
      <c r="AL232" s="103">
        <f t="shared" si="103"/>
        <v>0</v>
      </c>
      <c r="AM232" s="40">
        <v>0</v>
      </c>
      <c r="AN232" s="9">
        <v>0</v>
      </c>
      <c r="AO232" s="41"/>
      <c r="AP232" s="41"/>
      <c r="AQ232" s="41"/>
      <c r="AR232" s="41"/>
      <c r="AS232" s="41"/>
      <c r="AT232" s="41"/>
      <c r="AU232" s="9"/>
      <c r="AV232" s="41"/>
      <c r="AW232" s="103">
        <f t="shared" si="148"/>
        <v>0</v>
      </c>
      <c r="AX232" s="40"/>
      <c r="AY232" s="41"/>
      <c r="AZ232" s="41">
        <v>0</v>
      </c>
      <c r="BA232" s="41"/>
      <c r="BB232" s="41"/>
      <c r="BC232" s="41"/>
      <c r="BD232" s="41"/>
      <c r="BE232" s="103">
        <f t="shared" si="157"/>
        <v>0</v>
      </c>
      <c r="BF232" s="40"/>
      <c r="BG232" s="41"/>
      <c r="BH232" s="41"/>
      <c r="BI232" s="41"/>
      <c r="BJ232" s="41"/>
      <c r="BK232" s="41"/>
      <c r="BL232" s="41"/>
      <c r="BM232" s="41"/>
      <c r="BN232" s="41"/>
      <c r="BO232" s="41"/>
      <c r="BP232" s="41">
        <v>2578.5</v>
      </c>
      <c r="BQ232" s="41"/>
      <c r="BR232" s="41">
        <v>2443.37</v>
      </c>
      <c r="BS232" s="41">
        <v>26883.69</v>
      </c>
      <c r="BT232" s="41"/>
      <c r="BU232" s="103">
        <f t="shared" si="158"/>
        <v>31905.559999999998</v>
      </c>
      <c r="BV232" s="40"/>
      <c r="BW232" s="41"/>
      <c r="BX232" s="41"/>
      <c r="BY232" s="41"/>
      <c r="BZ232" s="41"/>
      <c r="CA232" s="41"/>
      <c r="CB232" s="103">
        <f t="shared" si="149"/>
        <v>0</v>
      </c>
      <c r="CC232" s="40">
        <v>0</v>
      </c>
      <c r="CD232" s="41"/>
      <c r="CE232" s="41"/>
      <c r="CF232" s="41"/>
      <c r="CG232" s="103">
        <f t="shared" si="150"/>
        <v>0</v>
      </c>
      <c r="CH232" s="8">
        <v>0</v>
      </c>
      <c r="CI232" s="9">
        <v>0</v>
      </c>
      <c r="CJ232" s="41"/>
      <c r="CK232" s="41"/>
      <c r="CL232" s="41">
        <v>0</v>
      </c>
      <c r="CM232" s="41">
        <v>7012.56</v>
      </c>
      <c r="CN232" s="41"/>
      <c r="CO232" s="103">
        <f t="shared" si="159"/>
        <v>7012.56</v>
      </c>
      <c r="CP232" s="8">
        <v>0</v>
      </c>
      <c r="CQ232" s="41"/>
      <c r="CR232" s="41"/>
      <c r="CS232" s="103">
        <f t="shared" si="151"/>
        <v>0</v>
      </c>
      <c r="CT232" s="8">
        <v>19</v>
      </c>
      <c r="CU232" s="103">
        <f t="shared" si="120"/>
        <v>19</v>
      </c>
      <c r="CV232" s="107">
        <f t="shared" si="134"/>
        <v>252999.99999999997</v>
      </c>
    </row>
    <row r="233" spans="1:100" s="19" customFormat="1" ht="15.75" x14ac:dyDescent="0.25">
      <c r="A233" s="319"/>
      <c r="B233" s="209" t="s">
        <v>104</v>
      </c>
      <c r="C233" s="55">
        <v>0</v>
      </c>
      <c r="D233" s="56">
        <v>0</v>
      </c>
      <c r="E233" s="41">
        <v>0</v>
      </c>
      <c r="F233" s="41">
        <v>1507.85</v>
      </c>
      <c r="G233" s="41"/>
      <c r="H233" s="103">
        <f t="shared" si="155"/>
        <v>1507.85</v>
      </c>
      <c r="I233" s="40">
        <v>5220.8599999999997</v>
      </c>
      <c r="J233" s="41">
        <v>1323.28</v>
      </c>
      <c r="K233" s="41"/>
      <c r="L233" s="41"/>
      <c r="M233" s="56">
        <v>0</v>
      </c>
      <c r="N233" s="41"/>
      <c r="O233" s="103">
        <f t="shared" si="146"/>
        <v>6544.1399999999994</v>
      </c>
      <c r="P233" s="8"/>
      <c r="Q233" s="41"/>
      <c r="R233" s="41"/>
      <c r="S233" s="41"/>
      <c r="T233" s="103">
        <f t="shared" si="156"/>
        <v>0</v>
      </c>
      <c r="U233" s="40"/>
      <c r="V233" s="9">
        <v>210</v>
      </c>
      <c r="W233" s="103">
        <f t="shared" si="153"/>
        <v>210</v>
      </c>
      <c r="X233" s="40"/>
      <c r="Y233" s="9"/>
      <c r="Z233" s="9">
        <v>3819.41</v>
      </c>
      <c r="AA233" s="9">
        <v>14774.479999999998</v>
      </c>
      <c r="AB233" s="9">
        <v>99873.29</v>
      </c>
      <c r="AC233" s="9">
        <v>0</v>
      </c>
      <c r="AD233" s="41"/>
      <c r="AE233" s="41"/>
      <c r="AF233" s="9">
        <v>146193.45000000001</v>
      </c>
      <c r="AG233" s="9">
        <v>0</v>
      </c>
      <c r="AH233" s="9">
        <v>14413.83</v>
      </c>
      <c r="AI233" s="25"/>
      <c r="AJ233" s="103">
        <f t="shared" si="147"/>
        <v>279074.46000000002</v>
      </c>
      <c r="AK233" s="40"/>
      <c r="AL233" s="103">
        <f t="shared" si="103"/>
        <v>0</v>
      </c>
      <c r="AM233" s="40">
        <v>1223.3800000000001</v>
      </c>
      <c r="AN233" s="9">
        <v>0</v>
      </c>
      <c r="AO233" s="41"/>
      <c r="AP233" s="41"/>
      <c r="AQ233" s="41"/>
      <c r="AR233" s="41"/>
      <c r="AS233" s="41"/>
      <c r="AT233" s="41"/>
      <c r="AU233" s="9"/>
      <c r="AV233" s="41"/>
      <c r="AW233" s="103">
        <f t="shared" si="148"/>
        <v>1223.3800000000001</v>
      </c>
      <c r="AX233" s="40"/>
      <c r="AY233" s="41"/>
      <c r="AZ233" s="41">
        <v>0</v>
      </c>
      <c r="BA233" s="41"/>
      <c r="BB233" s="41"/>
      <c r="BC233" s="41"/>
      <c r="BD233" s="41"/>
      <c r="BE233" s="103">
        <f t="shared" si="157"/>
        <v>0</v>
      </c>
      <c r="BF233" s="40"/>
      <c r="BG233" s="41"/>
      <c r="BH233" s="41"/>
      <c r="BI233" s="41"/>
      <c r="BJ233" s="41"/>
      <c r="BK233" s="41"/>
      <c r="BL233" s="41"/>
      <c r="BM233" s="41"/>
      <c r="BN233" s="41"/>
      <c r="BO233" s="41"/>
      <c r="BP233" s="41">
        <v>2583</v>
      </c>
      <c r="BQ233" s="41"/>
      <c r="BR233" s="41">
        <v>1461.85</v>
      </c>
      <c r="BS233" s="41">
        <v>8246.31</v>
      </c>
      <c r="BT233" s="41"/>
      <c r="BU233" s="103">
        <f t="shared" si="158"/>
        <v>12291.16</v>
      </c>
      <c r="BV233" s="40"/>
      <c r="BW233" s="41"/>
      <c r="BX233" s="41"/>
      <c r="BY233" s="41"/>
      <c r="BZ233" s="41"/>
      <c r="CA233" s="41"/>
      <c r="CB233" s="103">
        <f t="shared" si="149"/>
        <v>0</v>
      </c>
      <c r="CC233" s="40">
        <v>888.75</v>
      </c>
      <c r="CD233" s="41"/>
      <c r="CE233" s="41"/>
      <c r="CF233" s="41"/>
      <c r="CG233" s="103">
        <f t="shared" si="150"/>
        <v>888.75</v>
      </c>
      <c r="CH233" s="8">
        <v>7644.02</v>
      </c>
      <c r="CI233" s="9">
        <v>1096.94</v>
      </c>
      <c r="CJ233" s="41"/>
      <c r="CK233" s="41"/>
      <c r="CL233" s="41">
        <v>0</v>
      </c>
      <c r="CM233" s="41">
        <v>12519.300000000001</v>
      </c>
      <c r="CN233" s="41"/>
      <c r="CO233" s="103">
        <f t="shared" si="159"/>
        <v>21260.260000000002</v>
      </c>
      <c r="CP233" s="8">
        <v>0</v>
      </c>
      <c r="CQ233" s="41"/>
      <c r="CR233" s="41"/>
      <c r="CS233" s="103">
        <f t="shared" si="151"/>
        <v>0</v>
      </c>
      <c r="CT233" s="8">
        <v>0</v>
      </c>
      <c r="CU233" s="103">
        <f t="shared" si="120"/>
        <v>0</v>
      </c>
      <c r="CV233" s="107">
        <f t="shared" si="134"/>
        <v>323000</v>
      </c>
    </row>
    <row r="234" spans="1:100" s="19" customFormat="1" ht="15.75" x14ac:dyDescent="0.25">
      <c r="A234" s="319"/>
      <c r="B234" s="209" t="s">
        <v>105</v>
      </c>
      <c r="C234" s="55">
        <v>0</v>
      </c>
      <c r="D234" s="56">
        <v>0</v>
      </c>
      <c r="E234" s="41">
        <v>0</v>
      </c>
      <c r="F234" s="41">
        <v>4404.79</v>
      </c>
      <c r="G234" s="41"/>
      <c r="H234" s="103">
        <f t="shared" si="155"/>
        <v>4404.79</v>
      </c>
      <c r="I234" s="40">
        <v>0</v>
      </c>
      <c r="J234" s="41">
        <v>0</v>
      </c>
      <c r="K234" s="41"/>
      <c r="L234" s="41"/>
      <c r="M234" s="56">
        <v>0</v>
      </c>
      <c r="N234" s="41"/>
      <c r="O234" s="103">
        <f t="shared" si="146"/>
        <v>0</v>
      </c>
      <c r="P234" s="8"/>
      <c r="Q234" s="41"/>
      <c r="R234" s="41"/>
      <c r="S234" s="41"/>
      <c r="T234" s="103">
        <f t="shared" si="156"/>
        <v>0</v>
      </c>
      <c r="U234" s="40"/>
      <c r="V234" s="9">
        <v>165</v>
      </c>
      <c r="W234" s="103">
        <f t="shared" si="153"/>
        <v>165</v>
      </c>
      <c r="X234" s="40"/>
      <c r="Y234" s="9"/>
      <c r="Z234" s="9">
        <v>4435.07</v>
      </c>
      <c r="AA234" s="9">
        <v>-1.119999999999993</v>
      </c>
      <c r="AB234" s="9">
        <v>70882.98</v>
      </c>
      <c r="AC234" s="9">
        <v>0</v>
      </c>
      <c r="AD234" s="41"/>
      <c r="AE234" s="41"/>
      <c r="AF234" s="9">
        <v>254349.11</v>
      </c>
      <c r="AG234" s="9">
        <v>0</v>
      </c>
      <c r="AH234" s="9">
        <v>3669.94</v>
      </c>
      <c r="AI234" s="25"/>
      <c r="AJ234" s="103">
        <f t="shared" si="147"/>
        <v>333335.98</v>
      </c>
      <c r="AK234" s="40"/>
      <c r="AL234" s="103">
        <f t="shared" si="103"/>
        <v>0</v>
      </c>
      <c r="AM234" s="40">
        <v>1093.32</v>
      </c>
      <c r="AN234" s="9">
        <v>0</v>
      </c>
      <c r="AO234" s="41"/>
      <c r="AP234" s="41"/>
      <c r="AQ234" s="41"/>
      <c r="AR234" s="41"/>
      <c r="AS234" s="41"/>
      <c r="AT234" s="41"/>
      <c r="AU234" s="9"/>
      <c r="AV234" s="41"/>
      <c r="AW234" s="103">
        <f t="shared" si="148"/>
        <v>1093.32</v>
      </c>
      <c r="AX234" s="40"/>
      <c r="AY234" s="41"/>
      <c r="AZ234" s="41">
        <v>-1</v>
      </c>
      <c r="BA234" s="41"/>
      <c r="BB234" s="41"/>
      <c r="BC234" s="41"/>
      <c r="BD234" s="41"/>
      <c r="BE234" s="103">
        <f t="shared" si="157"/>
        <v>-1</v>
      </c>
      <c r="BF234" s="40"/>
      <c r="BG234" s="41"/>
      <c r="BH234" s="41"/>
      <c r="BI234" s="41"/>
      <c r="BJ234" s="41"/>
      <c r="BK234" s="41"/>
      <c r="BL234" s="41"/>
      <c r="BM234" s="41"/>
      <c r="BN234" s="41"/>
      <c r="BO234" s="41"/>
      <c r="BP234" s="41">
        <v>1959</v>
      </c>
      <c r="BQ234" s="41"/>
      <c r="BR234" s="41">
        <v>2041.28</v>
      </c>
      <c r="BS234" s="41">
        <v>10355</v>
      </c>
      <c r="BT234" s="41"/>
      <c r="BU234" s="103">
        <f t="shared" si="158"/>
        <v>14355.279999999999</v>
      </c>
      <c r="BV234" s="40"/>
      <c r="BW234" s="41"/>
      <c r="BX234" s="41"/>
      <c r="BY234" s="41"/>
      <c r="BZ234" s="41"/>
      <c r="CA234" s="41"/>
      <c r="CB234" s="103">
        <f t="shared" si="149"/>
        <v>0</v>
      </c>
      <c r="CC234" s="40">
        <v>0</v>
      </c>
      <c r="CD234" s="41"/>
      <c r="CE234" s="41"/>
      <c r="CF234" s="41"/>
      <c r="CG234" s="103">
        <f t="shared" si="150"/>
        <v>0</v>
      </c>
      <c r="CH234" s="8">
        <v>2987.42</v>
      </c>
      <c r="CI234" s="9">
        <v>1284.3800000000001</v>
      </c>
      <c r="CJ234" s="41"/>
      <c r="CK234" s="41"/>
      <c r="CL234" s="41">
        <v>0</v>
      </c>
      <c r="CM234" s="41">
        <v>15374.82</v>
      </c>
      <c r="CN234" s="41"/>
      <c r="CO234" s="103">
        <f t="shared" si="159"/>
        <v>19646.62</v>
      </c>
      <c r="CP234" s="8">
        <v>0</v>
      </c>
      <c r="CQ234" s="41"/>
      <c r="CR234" s="41"/>
      <c r="CS234" s="103">
        <f t="shared" si="151"/>
        <v>0</v>
      </c>
      <c r="CT234" s="8">
        <v>0</v>
      </c>
      <c r="CU234" s="103">
        <f t="shared" si="120"/>
        <v>0</v>
      </c>
      <c r="CV234" s="107">
        <f t="shared" si="134"/>
        <v>372999.99</v>
      </c>
    </row>
    <row r="235" spans="1:100" s="19" customFormat="1" ht="15.75" x14ac:dyDescent="0.25">
      <c r="A235" s="319"/>
      <c r="B235" s="209" t="s">
        <v>106</v>
      </c>
      <c r="C235" s="55">
        <v>578.14</v>
      </c>
      <c r="D235" s="56">
        <v>0</v>
      </c>
      <c r="E235" s="41">
        <v>0</v>
      </c>
      <c r="F235" s="41">
        <v>4121.03</v>
      </c>
      <c r="G235" s="41"/>
      <c r="H235" s="103">
        <f t="shared" si="155"/>
        <v>4699.17</v>
      </c>
      <c r="I235" s="40">
        <v>0</v>
      </c>
      <c r="J235" s="41">
        <v>1389.94</v>
      </c>
      <c r="K235" s="41"/>
      <c r="L235" s="41"/>
      <c r="M235" s="56">
        <v>0</v>
      </c>
      <c r="N235" s="41"/>
      <c r="O235" s="103">
        <f t="shared" si="146"/>
        <v>1389.94</v>
      </c>
      <c r="P235" s="8"/>
      <c r="Q235" s="41"/>
      <c r="R235" s="41"/>
      <c r="S235" s="41"/>
      <c r="T235" s="103">
        <f t="shared" si="156"/>
        <v>0</v>
      </c>
      <c r="U235" s="40"/>
      <c r="V235" s="9">
        <v>115</v>
      </c>
      <c r="W235" s="103">
        <f t="shared" si="153"/>
        <v>115</v>
      </c>
      <c r="X235" s="40"/>
      <c r="Y235" s="9"/>
      <c r="Z235" s="9">
        <v>4451.47</v>
      </c>
      <c r="AA235" s="9">
        <v>1234.0999999999999</v>
      </c>
      <c r="AB235" s="9">
        <v>110636.04</v>
      </c>
      <c r="AC235" s="9">
        <v>0</v>
      </c>
      <c r="AD235" s="41"/>
      <c r="AE235" s="41"/>
      <c r="AF235" s="9">
        <v>174831.57</v>
      </c>
      <c r="AG235" s="9">
        <v>0</v>
      </c>
      <c r="AH235" s="9">
        <v>13513.99</v>
      </c>
      <c r="AI235" s="25"/>
      <c r="AJ235" s="103">
        <f t="shared" si="147"/>
        <v>304667.17</v>
      </c>
      <c r="AK235" s="40"/>
      <c r="AL235" s="103">
        <f t="shared" ref="AL235:AL240" si="160">+AK235</f>
        <v>0</v>
      </c>
      <c r="AM235" s="40">
        <v>0</v>
      </c>
      <c r="AN235" s="9">
        <v>0</v>
      </c>
      <c r="AO235" s="41"/>
      <c r="AP235" s="41"/>
      <c r="AQ235" s="41"/>
      <c r="AR235" s="41"/>
      <c r="AS235" s="41"/>
      <c r="AT235" s="41"/>
      <c r="AU235" s="9"/>
      <c r="AV235" s="41"/>
      <c r="AW235" s="103">
        <f t="shared" si="148"/>
        <v>0</v>
      </c>
      <c r="AX235" s="40"/>
      <c r="AY235" s="41"/>
      <c r="AZ235" s="41">
        <v>5304</v>
      </c>
      <c r="BA235" s="41"/>
      <c r="BB235" s="41"/>
      <c r="BC235" s="41"/>
      <c r="BD235" s="41"/>
      <c r="BE235" s="103">
        <f t="shared" si="157"/>
        <v>5304</v>
      </c>
      <c r="BF235" s="40"/>
      <c r="BG235" s="41"/>
      <c r="BH235" s="41"/>
      <c r="BI235" s="41"/>
      <c r="BJ235" s="41"/>
      <c r="BK235" s="41"/>
      <c r="BL235" s="41"/>
      <c r="BM235" s="41"/>
      <c r="BN235" s="41"/>
      <c r="BO235" s="41"/>
      <c r="BP235" s="41">
        <v>1707</v>
      </c>
      <c r="BQ235" s="41"/>
      <c r="BR235" s="41">
        <v>3398.04</v>
      </c>
      <c r="BS235" s="41">
        <v>10000</v>
      </c>
      <c r="BT235" s="41"/>
      <c r="BU235" s="103">
        <f t="shared" si="158"/>
        <v>15105.04</v>
      </c>
      <c r="BV235" s="40"/>
      <c r="BW235" s="41"/>
      <c r="BX235" s="41"/>
      <c r="BY235" s="41"/>
      <c r="BZ235" s="41"/>
      <c r="CA235" s="41"/>
      <c r="CB235" s="103">
        <f t="shared" si="149"/>
        <v>0</v>
      </c>
      <c r="CC235" s="40">
        <v>0</v>
      </c>
      <c r="CD235" s="41"/>
      <c r="CE235" s="41"/>
      <c r="CF235" s="41"/>
      <c r="CG235" s="103">
        <f t="shared" si="150"/>
        <v>0</v>
      </c>
      <c r="CH235" s="8">
        <v>24434.26</v>
      </c>
      <c r="CI235" s="9">
        <v>705.5</v>
      </c>
      <c r="CJ235" s="41"/>
      <c r="CK235" s="41"/>
      <c r="CL235" s="41">
        <v>0</v>
      </c>
      <c r="CM235" s="41">
        <v>10579.920000000002</v>
      </c>
      <c r="CN235" s="41"/>
      <c r="CO235" s="103">
        <f t="shared" si="159"/>
        <v>35719.68</v>
      </c>
      <c r="CP235" s="8">
        <v>0</v>
      </c>
      <c r="CQ235" s="41"/>
      <c r="CR235" s="41"/>
      <c r="CS235" s="103">
        <f t="shared" si="151"/>
        <v>0</v>
      </c>
      <c r="CT235" s="8">
        <v>0</v>
      </c>
      <c r="CU235" s="103">
        <f t="shared" si="120"/>
        <v>0</v>
      </c>
      <c r="CV235" s="107">
        <f t="shared" si="134"/>
        <v>366999.99999999994</v>
      </c>
    </row>
    <row r="236" spans="1:100" s="19" customFormat="1" ht="15.75" x14ac:dyDescent="0.25">
      <c r="A236" s="319"/>
      <c r="B236" s="209" t="s">
        <v>107</v>
      </c>
      <c r="C236" s="55">
        <v>743.04</v>
      </c>
      <c r="D236" s="56">
        <v>0</v>
      </c>
      <c r="E236" s="41">
        <v>652.62</v>
      </c>
      <c r="F236" s="41">
        <v>989.4</v>
      </c>
      <c r="G236" s="41"/>
      <c r="H236" s="103">
        <f t="shared" si="155"/>
        <v>2385.06</v>
      </c>
      <c r="I236" s="40">
        <v>8235.24</v>
      </c>
      <c r="J236" s="41">
        <v>410.78</v>
      </c>
      <c r="K236" s="41"/>
      <c r="L236" s="41"/>
      <c r="M236" s="56">
        <v>0</v>
      </c>
      <c r="N236" s="41"/>
      <c r="O236" s="103">
        <f t="shared" si="146"/>
        <v>8646.02</v>
      </c>
      <c r="P236" s="8"/>
      <c r="Q236" s="41"/>
      <c r="R236" s="41"/>
      <c r="S236" s="41"/>
      <c r="T236" s="103">
        <f t="shared" si="156"/>
        <v>0</v>
      </c>
      <c r="U236" s="40"/>
      <c r="V236" s="9">
        <v>257.5</v>
      </c>
      <c r="W236" s="103">
        <f t="shared" si="153"/>
        <v>257.5</v>
      </c>
      <c r="X236" s="40"/>
      <c r="Y236" s="9"/>
      <c r="Z236" s="9">
        <v>5900.51</v>
      </c>
      <c r="AA236" s="9">
        <v>2856.6299999999997</v>
      </c>
      <c r="AB236" s="9">
        <v>101647.27</v>
      </c>
      <c r="AC236" s="9">
        <v>0</v>
      </c>
      <c r="AD236" s="41"/>
      <c r="AE236" s="41"/>
      <c r="AF236" s="9">
        <v>214907.85</v>
      </c>
      <c r="AG236" s="9">
        <v>0</v>
      </c>
      <c r="AH236" s="9">
        <v>7827.92</v>
      </c>
      <c r="AI236" s="25"/>
      <c r="AJ236" s="103">
        <f t="shared" si="147"/>
        <v>333140.18</v>
      </c>
      <c r="AK236" s="40"/>
      <c r="AL236" s="103">
        <f t="shared" si="160"/>
        <v>0</v>
      </c>
      <c r="AM236" s="40">
        <v>625.02499999999998</v>
      </c>
      <c r="AN236" s="9">
        <v>0</v>
      </c>
      <c r="AO236" s="41"/>
      <c r="AP236" s="41"/>
      <c r="AQ236" s="41"/>
      <c r="AR236" s="41"/>
      <c r="AS236" s="41"/>
      <c r="AT236" s="41"/>
      <c r="AU236" s="9"/>
      <c r="AV236" s="41"/>
      <c r="AW236" s="103">
        <f t="shared" si="148"/>
        <v>625.02499999999998</v>
      </c>
      <c r="AX236" s="40"/>
      <c r="AY236" s="41"/>
      <c r="AZ236" s="41">
        <v>0</v>
      </c>
      <c r="BA236" s="41"/>
      <c r="BB236" s="41"/>
      <c r="BC236" s="41"/>
      <c r="BD236" s="41"/>
      <c r="BE236" s="103">
        <f t="shared" si="157"/>
        <v>0</v>
      </c>
      <c r="BF236" s="40"/>
      <c r="BG236" s="41"/>
      <c r="BH236" s="41"/>
      <c r="BI236" s="41"/>
      <c r="BJ236" s="41"/>
      <c r="BK236" s="41"/>
      <c r="BL236" s="41"/>
      <c r="BM236" s="41"/>
      <c r="BN236" s="41"/>
      <c r="BO236" s="41"/>
      <c r="BP236" s="41">
        <v>1771.5</v>
      </c>
      <c r="BQ236" s="41"/>
      <c r="BR236" s="41">
        <v>2755.84</v>
      </c>
      <c r="BS236" s="41">
        <v>0</v>
      </c>
      <c r="BT236" s="41"/>
      <c r="BU236" s="103">
        <f t="shared" si="158"/>
        <v>4527.34</v>
      </c>
      <c r="BV236" s="40"/>
      <c r="BW236" s="41"/>
      <c r="BX236" s="41"/>
      <c r="BY236" s="41"/>
      <c r="BZ236" s="41"/>
      <c r="CA236" s="41"/>
      <c r="CB236" s="103">
        <f t="shared" si="149"/>
        <v>0</v>
      </c>
      <c r="CC236" s="40">
        <v>0</v>
      </c>
      <c r="CD236" s="41"/>
      <c r="CE236" s="41"/>
      <c r="CF236" s="41"/>
      <c r="CG236" s="103">
        <f t="shared" si="150"/>
        <v>0</v>
      </c>
      <c r="CH236" s="8">
        <v>0</v>
      </c>
      <c r="CI236" s="9">
        <v>15278.12</v>
      </c>
      <c r="CJ236" s="41"/>
      <c r="CK236" s="41"/>
      <c r="CL236" s="41">
        <v>0</v>
      </c>
      <c r="CM236" s="41">
        <v>12140.76</v>
      </c>
      <c r="CN236" s="41"/>
      <c r="CO236" s="103">
        <f t="shared" si="159"/>
        <v>27418.880000000001</v>
      </c>
      <c r="CP236" s="8">
        <v>0</v>
      </c>
      <c r="CQ236" s="41"/>
      <c r="CR236" s="41"/>
      <c r="CS236" s="103">
        <f t="shared" si="151"/>
        <v>0</v>
      </c>
      <c r="CT236" s="8">
        <v>0</v>
      </c>
      <c r="CU236" s="103">
        <f t="shared" si="120"/>
        <v>0</v>
      </c>
      <c r="CV236" s="107">
        <f t="shared" si="134"/>
        <v>377000.00500000006</v>
      </c>
    </row>
    <row r="237" spans="1:100" s="19" customFormat="1" ht="15.75" x14ac:dyDescent="0.25">
      <c r="A237" s="319"/>
      <c r="B237" s="209" t="s">
        <v>108</v>
      </c>
      <c r="C237" s="55">
        <v>0</v>
      </c>
      <c r="D237" s="56">
        <v>0</v>
      </c>
      <c r="E237" s="41">
        <v>0</v>
      </c>
      <c r="F237" s="41">
        <v>1247.72</v>
      </c>
      <c r="G237" s="41"/>
      <c r="H237" s="103">
        <f t="shared" si="155"/>
        <v>1247.72</v>
      </c>
      <c r="I237" s="40">
        <v>2694.5</v>
      </c>
      <c r="J237" s="41">
        <v>0</v>
      </c>
      <c r="K237" s="41"/>
      <c r="L237" s="41"/>
      <c r="M237" s="56">
        <v>0</v>
      </c>
      <c r="N237" s="41"/>
      <c r="O237" s="103">
        <f t="shared" si="146"/>
        <v>2694.5</v>
      </c>
      <c r="P237" s="8"/>
      <c r="Q237" s="41"/>
      <c r="R237" s="41"/>
      <c r="S237" s="41"/>
      <c r="T237" s="103">
        <f t="shared" si="156"/>
        <v>0</v>
      </c>
      <c r="U237" s="40"/>
      <c r="V237" s="9">
        <v>0</v>
      </c>
      <c r="W237" s="103">
        <f t="shared" si="153"/>
        <v>0</v>
      </c>
      <c r="X237" s="40"/>
      <c r="Y237" s="9"/>
      <c r="Z237" s="9">
        <v>7963.86</v>
      </c>
      <c r="AA237" s="9">
        <v>13931.190000000002</v>
      </c>
      <c r="AB237" s="9">
        <v>69198.02</v>
      </c>
      <c r="AC237" s="9">
        <v>0</v>
      </c>
      <c r="AD237" s="41"/>
      <c r="AE237" s="41"/>
      <c r="AF237" s="9">
        <v>194113.25</v>
      </c>
      <c r="AG237" s="9">
        <v>0</v>
      </c>
      <c r="AH237" s="9">
        <v>17009.189999999999</v>
      </c>
      <c r="AI237" s="25"/>
      <c r="AJ237" s="103">
        <f t="shared" si="147"/>
        <v>302215.51</v>
      </c>
      <c r="AK237" s="40"/>
      <c r="AL237" s="103">
        <f t="shared" si="160"/>
        <v>0</v>
      </c>
      <c r="AM237" s="40">
        <v>0</v>
      </c>
      <c r="AN237" s="9">
        <v>0</v>
      </c>
      <c r="AO237" s="41"/>
      <c r="AP237" s="41"/>
      <c r="AQ237" s="41"/>
      <c r="AR237" s="41"/>
      <c r="AS237" s="41"/>
      <c r="AT237" s="41"/>
      <c r="AU237" s="9"/>
      <c r="AV237" s="41"/>
      <c r="AW237" s="103">
        <f t="shared" si="148"/>
        <v>0</v>
      </c>
      <c r="AX237" s="40"/>
      <c r="AY237" s="41"/>
      <c r="AZ237" s="41">
        <v>0</v>
      </c>
      <c r="BA237" s="41"/>
      <c r="BB237" s="41"/>
      <c r="BC237" s="41"/>
      <c r="BD237" s="41"/>
      <c r="BE237" s="103">
        <f t="shared" si="157"/>
        <v>0</v>
      </c>
      <c r="BF237" s="40"/>
      <c r="BG237" s="41"/>
      <c r="BH237" s="41"/>
      <c r="BI237" s="41"/>
      <c r="BJ237" s="41"/>
      <c r="BK237" s="41"/>
      <c r="BL237" s="41"/>
      <c r="BM237" s="41"/>
      <c r="BN237" s="41"/>
      <c r="BO237" s="41"/>
      <c r="BP237" s="41">
        <v>2308.1</v>
      </c>
      <c r="BQ237" s="41"/>
      <c r="BR237" s="41">
        <v>162.11000000000001</v>
      </c>
      <c r="BS237" s="41">
        <v>0</v>
      </c>
      <c r="BT237" s="41"/>
      <c r="BU237" s="103">
        <f t="shared" si="158"/>
        <v>2470.21</v>
      </c>
      <c r="BV237" s="40"/>
      <c r="BW237" s="41"/>
      <c r="BX237" s="41"/>
      <c r="BY237" s="41"/>
      <c r="BZ237" s="41"/>
      <c r="CA237" s="41"/>
      <c r="CB237" s="103">
        <f t="shared" si="149"/>
        <v>0</v>
      </c>
      <c r="CC237" s="40">
        <v>0</v>
      </c>
      <c r="CD237" s="41"/>
      <c r="CE237" s="41"/>
      <c r="CF237" s="41"/>
      <c r="CG237" s="103">
        <f t="shared" si="150"/>
        <v>0</v>
      </c>
      <c r="CH237" s="8">
        <v>9746.1</v>
      </c>
      <c r="CI237" s="9">
        <v>0</v>
      </c>
      <c r="CJ237" s="41"/>
      <c r="CK237" s="41"/>
      <c r="CL237" s="41">
        <v>0</v>
      </c>
      <c r="CM237" s="41">
        <v>1263.6400000000001</v>
      </c>
      <c r="CN237" s="41"/>
      <c r="CO237" s="103">
        <f t="shared" si="159"/>
        <v>11009.74</v>
      </c>
      <c r="CP237" s="8">
        <v>0</v>
      </c>
      <c r="CQ237" s="41"/>
      <c r="CR237" s="41"/>
      <c r="CS237" s="103">
        <f t="shared" si="151"/>
        <v>0</v>
      </c>
      <c r="CT237" s="8">
        <v>362.32</v>
      </c>
      <c r="CU237" s="103">
        <f t="shared" si="120"/>
        <v>362.32</v>
      </c>
      <c r="CV237" s="107">
        <f t="shared" si="134"/>
        <v>320000</v>
      </c>
    </row>
    <row r="238" spans="1:100" s="19" customFormat="1" ht="15.75" x14ac:dyDescent="0.25">
      <c r="A238" s="319"/>
      <c r="B238" s="209" t="s">
        <v>109</v>
      </c>
      <c r="C238" s="55">
        <v>0</v>
      </c>
      <c r="D238" s="56">
        <v>0</v>
      </c>
      <c r="E238" s="41">
        <v>0</v>
      </c>
      <c r="F238" s="41">
        <v>1893.31</v>
      </c>
      <c r="G238" s="41"/>
      <c r="H238" s="103">
        <f t="shared" si="155"/>
        <v>1893.31</v>
      </c>
      <c r="I238" s="40">
        <v>1523.9400000000003</v>
      </c>
      <c r="J238" s="41">
        <v>4888.34</v>
      </c>
      <c r="K238" s="41"/>
      <c r="L238" s="41"/>
      <c r="M238" s="56">
        <v>0</v>
      </c>
      <c r="N238" s="41"/>
      <c r="O238" s="103">
        <f t="shared" si="146"/>
        <v>6412.2800000000007</v>
      </c>
      <c r="P238" s="8"/>
      <c r="Q238" s="41"/>
      <c r="R238" s="41"/>
      <c r="S238" s="41"/>
      <c r="T238" s="103">
        <f t="shared" si="156"/>
        <v>0</v>
      </c>
      <c r="U238" s="40"/>
      <c r="V238" s="9">
        <v>291.5</v>
      </c>
      <c r="W238" s="103">
        <f t="shared" si="153"/>
        <v>291.5</v>
      </c>
      <c r="X238" s="40"/>
      <c r="Y238" s="9"/>
      <c r="Z238" s="9">
        <v>6377.35</v>
      </c>
      <c r="AA238" s="9">
        <v>4721.8599999999997</v>
      </c>
      <c r="AB238" s="9">
        <v>57892.29</v>
      </c>
      <c r="AC238" s="9">
        <v>0</v>
      </c>
      <c r="AD238" s="41"/>
      <c r="AE238" s="41"/>
      <c r="AF238" s="9">
        <v>237926.85000000003</v>
      </c>
      <c r="AG238" s="9">
        <v>0</v>
      </c>
      <c r="AH238" s="9">
        <v>3765.19</v>
      </c>
      <c r="AI238" s="25"/>
      <c r="AJ238" s="103">
        <f t="shared" si="147"/>
        <v>310683.54000000004</v>
      </c>
      <c r="AK238" s="40"/>
      <c r="AL238" s="103">
        <f t="shared" si="160"/>
        <v>0</v>
      </c>
      <c r="AM238" s="40">
        <v>0</v>
      </c>
      <c r="AN238" s="9">
        <v>0</v>
      </c>
      <c r="AO238" s="41"/>
      <c r="AP238" s="41"/>
      <c r="AQ238" s="41"/>
      <c r="AR238" s="41"/>
      <c r="AS238" s="41"/>
      <c r="AT238" s="41"/>
      <c r="AU238" s="9"/>
      <c r="AV238" s="41"/>
      <c r="AW238" s="103">
        <f t="shared" si="148"/>
        <v>0</v>
      </c>
      <c r="AX238" s="40"/>
      <c r="AY238" s="41"/>
      <c r="AZ238" s="41">
        <v>0</v>
      </c>
      <c r="BA238" s="41"/>
      <c r="BB238" s="41"/>
      <c r="BC238" s="41"/>
      <c r="BD238" s="41"/>
      <c r="BE238" s="103">
        <f t="shared" si="157"/>
        <v>0</v>
      </c>
      <c r="BF238" s="40"/>
      <c r="BG238" s="41"/>
      <c r="BH238" s="41"/>
      <c r="BI238" s="41"/>
      <c r="BJ238" s="41"/>
      <c r="BK238" s="41"/>
      <c r="BL238" s="41"/>
      <c r="BM238" s="41"/>
      <c r="BN238" s="41"/>
      <c r="BO238" s="41"/>
      <c r="BP238" s="41">
        <v>977.6</v>
      </c>
      <c r="BQ238" s="41"/>
      <c r="BR238" s="41">
        <v>1518.66</v>
      </c>
      <c r="BS238" s="41">
        <v>0</v>
      </c>
      <c r="BT238" s="41"/>
      <c r="BU238" s="103">
        <f t="shared" si="158"/>
        <v>2496.2600000000002</v>
      </c>
      <c r="BV238" s="40"/>
      <c r="BW238" s="41"/>
      <c r="BX238" s="41"/>
      <c r="BY238" s="41"/>
      <c r="BZ238" s="41"/>
      <c r="CA238" s="41"/>
      <c r="CB238" s="103">
        <f t="shared" si="149"/>
        <v>0</v>
      </c>
      <c r="CC238" s="40">
        <v>0</v>
      </c>
      <c r="CD238" s="41"/>
      <c r="CE238" s="41"/>
      <c r="CF238" s="41"/>
      <c r="CG238" s="103">
        <f t="shared" si="150"/>
        <v>0</v>
      </c>
      <c r="CH238" s="8">
        <v>21839.8</v>
      </c>
      <c r="CI238" s="9">
        <v>580.28</v>
      </c>
      <c r="CJ238" s="41"/>
      <c r="CK238" s="41"/>
      <c r="CL238" s="41">
        <v>0</v>
      </c>
      <c r="CM238" s="41">
        <v>15803.030000000002</v>
      </c>
      <c r="CN238" s="41"/>
      <c r="CO238" s="103">
        <f t="shared" si="159"/>
        <v>38223.11</v>
      </c>
      <c r="CP238" s="8">
        <v>0</v>
      </c>
      <c r="CQ238" s="41"/>
      <c r="CR238" s="41"/>
      <c r="CS238" s="103">
        <f t="shared" si="151"/>
        <v>0</v>
      </c>
      <c r="CT238" s="8"/>
      <c r="CU238" s="103">
        <f t="shared" si="120"/>
        <v>0</v>
      </c>
      <c r="CV238" s="107">
        <f t="shared" si="134"/>
        <v>360000.00000000006</v>
      </c>
    </row>
    <row r="239" spans="1:100" s="19" customFormat="1" ht="15.75" x14ac:dyDescent="0.25">
      <c r="A239" s="319"/>
      <c r="B239" s="209" t="s">
        <v>110</v>
      </c>
      <c r="C239" s="55">
        <v>0</v>
      </c>
      <c r="D239" s="56">
        <v>0</v>
      </c>
      <c r="E239" s="41">
        <v>0</v>
      </c>
      <c r="F239" s="41">
        <v>1017.3</v>
      </c>
      <c r="G239" s="41"/>
      <c r="H239" s="103">
        <f t="shared" si="155"/>
        <v>1017.3</v>
      </c>
      <c r="I239" s="40">
        <v>1598.42</v>
      </c>
      <c r="J239" s="41">
        <v>1398.3</v>
      </c>
      <c r="K239" s="41"/>
      <c r="L239" s="41"/>
      <c r="M239" s="56">
        <v>0</v>
      </c>
      <c r="N239" s="41"/>
      <c r="O239" s="103">
        <f t="shared" si="146"/>
        <v>2996.7200000000003</v>
      </c>
      <c r="P239" s="8"/>
      <c r="Q239" s="41"/>
      <c r="R239" s="41"/>
      <c r="S239" s="41"/>
      <c r="T239" s="103">
        <f t="shared" si="156"/>
        <v>0</v>
      </c>
      <c r="U239" s="40"/>
      <c r="V239" s="9">
        <v>202.5</v>
      </c>
      <c r="W239" s="103">
        <f t="shared" si="153"/>
        <v>202.5</v>
      </c>
      <c r="X239" s="40"/>
      <c r="Y239" s="9"/>
      <c r="Z239" s="9">
        <v>4631.88</v>
      </c>
      <c r="AA239" s="9">
        <v>1173.8</v>
      </c>
      <c r="AB239" s="9">
        <v>57836.289999999994</v>
      </c>
      <c r="AC239" s="9">
        <v>0</v>
      </c>
      <c r="AD239" s="41"/>
      <c r="AE239" s="41"/>
      <c r="AF239" s="9">
        <v>226893.59000000014</v>
      </c>
      <c r="AG239" s="9">
        <v>1565.6</v>
      </c>
      <c r="AH239" s="9">
        <v>9469.1200000000008</v>
      </c>
      <c r="AI239" s="25"/>
      <c r="AJ239" s="103">
        <f t="shared" si="147"/>
        <v>301570.28000000009</v>
      </c>
      <c r="AK239" s="40"/>
      <c r="AL239" s="103">
        <f t="shared" si="160"/>
        <v>0</v>
      </c>
      <c r="AM239" s="40">
        <v>336.52</v>
      </c>
      <c r="AN239" s="9">
        <v>0</v>
      </c>
      <c r="AO239" s="41"/>
      <c r="AP239" s="41"/>
      <c r="AQ239" s="41"/>
      <c r="AR239" s="41"/>
      <c r="AS239" s="41"/>
      <c r="AT239" s="41"/>
      <c r="AU239" s="9"/>
      <c r="AV239" s="41"/>
      <c r="AW239" s="103">
        <f t="shared" si="148"/>
        <v>336.52</v>
      </c>
      <c r="AX239" s="40"/>
      <c r="AY239" s="41"/>
      <c r="AZ239" s="41">
        <v>1702.82</v>
      </c>
      <c r="BA239" s="41"/>
      <c r="BB239" s="41"/>
      <c r="BC239" s="41"/>
      <c r="BD239" s="41"/>
      <c r="BE239" s="103">
        <f t="shared" si="157"/>
        <v>1702.82</v>
      </c>
      <c r="BF239" s="40"/>
      <c r="BG239" s="41"/>
      <c r="BH239" s="41"/>
      <c r="BI239" s="41"/>
      <c r="BJ239" s="41"/>
      <c r="BK239" s="41"/>
      <c r="BL239" s="41"/>
      <c r="BM239" s="41"/>
      <c r="BN239" s="41"/>
      <c r="BO239" s="41"/>
      <c r="BP239" s="41">
        <v>2049</v>
      </c>
      <c r="BQ239" s="41"/>
      <c r="BR239" s="41">
        <v>2938.5400000000009</v>
      </c>
      <c r="BS239" s="41">
        <v>15046.099999999995</v>
      </c>
      <c r="BT239" s="41"/>
      <c r="BU239" s="103">
        <f t="shared" si="158"/>
        <v>20033.639999999996</v>
      </c>
      <c r="BV239" s="40"/>
      <c r="BW239" s="41"/>
      <c r="BX239" s="41"/>
      <c r="BY239" s="41"/>
      <c r="BZ239" s="41"/>
      <c r="CA239" s="41"/>
      <c r="CB239" s="103">
        <f t="shared" si="149"/>
        <v>0</v>
      </c>
      <c r="CC239" s="40">
        <v>0</v>
      </c>
      <c r="CD239" s="41"/>
      <c r="CE239" s="41"/>
      <c r="CF239" s="41"/>
      <c r="CG239" s="103">
        <f t="shared" si="150"/>
        <v>0</v>
      </c>
      <c r="CH239" s="8">
        <v>7226.38</v>
      </c>
      <c r="CI239" s="9">
        <v>569.4</v>
      </c>
      <c r="CJ239" s="41"/>
      <c r="CK239" s="41"/>
      <c r="CL239" s="41">
        <v>0</v>
      </c>
      <c r="CM239" s="41">
        <v>16344.440000000002</v>
      </c>
      <c r="CN239" s="41"/>
      <c r="CO239" s="103">
        <f t="shared" si="159"/>
        <v>24140.22</v>
      </c>
      <c r="CP239" s="8">
        <v>0</v>
      </c>
      <c r="CQ239" s="41"/>
      <c r="CR239" s="41"/>
      <c r="CS239" s="103">
        <f t="shared" si="151"/>
        <v>0</v>
      </c>
      <c r="CT239" s="8"/>
      <c r="CU239" s="103">
        <f t="shared" si="120"/>
        <v>0</v>
      </c>
      <c r="CV239" s="107">
        <f t="shared" si="134"/>
        <v>352000.00000000012</v>
      </c>
    </row>
    <row r="240" spans="1:100" s="19" customFormat="1" ht="15.75" x14ac:dyDescent="0.25">
      <c r="A240" s="319"/>
      <c r="B240" s="209" t="s">
        <v>111</v>
      </c>
      <c r="C240" s="55">
        <v>0</v>
      </c>
      <c r="D240" s="56">
        <v>0</v>
      </c>
      <c r="E240" s="41">
        <v>0</v>
      </c>
      <c r="F240" s="41">
        <v>3548.21</v>
      </c>
      <c r="G240" s="41"/>
      <c r="H240" s="103">
        <f t="shared" si="155"/>
        <v>3548.21</v>
      </c>
      <c r="I240" s="40">
        <v>3453.4</v>
      </c>
      <c r="J240" s="41">
        <v>0</v>
      </c>
      <c r="K240" s="41"/>
      <c r="L240" s="41"/>
      <c r="M240" s="56">
        <v>0</v>
      </c>
      <c r="N240" s="41"/>
      <c r="O240" s="103">
        <f t="shared" si="146"/>
        <v>3453.4</v>
      </c>
      <c r="P240" s="8"/>
      <c r="Q240" s="41"/>
      <c r="R240" s="41"/>
      <c r="S240" s="41"/>
      <c r="T240" s="103">
        <f t="shared" si="156"/>
        <v>0</v>
      </c>
      <c r="U240" s="40"/>
      <c r="V240" s="9">
        <v>372.5</v>
      </c>
      <c r="W240" s="103">
        <f t="shared" si="153"/>
        <v>372.5</v>
      </c>
      <c r="X240" s="40"/>
      <c r="Y240" s="9"/>
      <c r="Z240" s="9">
        <v>5700.74</v>
      </c>
      <c r="AA240" s="9">
        <v>6559.67</v>
      </c>
      <c r="AB240" s="9">
        <v>12943.810000000001</v>
      </c>
      <c r="AC240" s="9">
        <v>0</v>
      </c>
      <c r="AD240" s="41"/>
      <c r="AE240" s="41"/>
      <c r="AF240" s="9">
        <v>189271.58</v>
      </c>
      <c r="AG240" s="9">
        <v>-5.5999999999999091</v>
      </c>
      <c r="AH240" s="9">
        <v>4773.58</v>
      </c>
      <c r="AI240" s="25"/>
      <c r="AJ240" s="103">
        <f t="shared" si="147"/>
        <v>219243.77999999997</v>
      </c>
      <c r="AK240" s="40"/>
      <c r="AL240" s="103">
        <f t="shared" si="160"/>
        <v>0</v>
      </c>
      <c r="AM240" s="40">
        <v>588.04000000000008</v>
      </c>
      <c r="AN240" s="9">
        <v>0</v>
      </c>
      <c r="AO240" s="41"/>
      <c r="AP240" s="41"/>
      <c r="AQ240" s="41"/>
      <c r="AR240" s="41"/>
      <c r="AS240" s="41"/>
      <c r="AT240" s="41"/>
      <c r="AU240" s="9"/>
      <c r="AV240" s="41"/>
      <c r="AW240" s="103">
        <f t="shared" si="148"/>
        <v>588.04000000000008</v>
      </c>
      <c r="AX240" s="40"/>
      <c r="AY240" s="41"/>
      <c r="AZ240" s="41">
        <v>0</v>
      </c>
      <c r="BA240" s="41"/>
      <c r="BB240" s="41"/>
      <c r="BC240" s="41"/>
      <c r="BD240" s="41"/>
      <c r="BE240" s="103">
        <f t="shared" si="157"/>
        <v>0</v>
      </c>
      <c r="BF240" s="40"/>
      <c r="BG240" s="41"/>
      <c r="BH240" s="41"/>
      <c r="BI240" s="41"/>
      <c r="BJ240" s="41"/>
      <c r="BK240" s="41"/>
      <c r="BL240" s="41"/>
      <c r="BM240" s="41"/>
      <c r="BN240" s="41"/>
      <c r="BO240" s="41"/>
      <c r="BP240" s="41">
        <v>1056</v>
      </c>
      <c r="BQ240" s="41"/>
      <c r="BR240" s="41">
        <v>3841.5900000000006</v>
      </c>
      <c r="BS240" s="41">
        <v>15046.099999999995</v>
      </c>
      <c r="BT240" s="41"/>
      <c r="BU240" s="103">
        <f t="shared" si="158"/>
        <v>19943.689999999995</v>
      </c>
      <c r="BV240" s="40"/>
      <c r="BW240" s="41"/>
      <c r="BX240" s="41"/>
      <c r="BY240" s="41"/>
      <c r="BZ240" s="41"/>
      <c r="CA240" s="41"/>
      <c r="CB240" s="103">
        <f t="shared" si="149"/>
        <v>0</v>
      </c>
      <c r="CC240" s="40">
        <v>0</v>
      </c>
      <c r="CD240" s="41"/>
      <c r="CE240" s="41"/>
      <c r="CF240" s="41"/>
      <c r="CG240" s="103">
        <f t="shared" si="150"/>
        <v>0</v>
      </c>
      <c r="CH240" s="8">
        <v>13692.4</v>
      </c>
      <c r="CI240" s="9">
        <v>382.98</v>
      </c>
      <c r="CJ240" s="41"/>
      <c r="CK240" s="41"/>
      <c r="CL240" s="41">
        <v>0</v>
      </c>
      <c r="CM240" s="41">
        <v>17755.439999999999</v>
      </c>
      <c r="CN240" s="41"/>
      <c r="CO240" s="103">
        <f t="shared" si="159"/>
        <v>31830.82</v>
      </c>
      <c r="CP240" s="8">
        <v>0</v>
      </c>
      <c r="CQ240" s="41"/>
      <c r="CR240" s="41"/>
      <c r="CS240" s="103">
        <f t="shared" si="151"/>
        <v>0</v>
      </c>
      <c r="CT240" s="8">
        <v>20.02</v>
      </c>
      <c r="CU240" s="103">
        <f t="shared" si="120"/>
        <v>20.02</v>
      </c>
      <c r="CV240" s="107">
        <f>+H240+O240+T240+W240+AJ240+AL240+AW240+BE240+BU240+CB240+CG240+CO240+CS240+CU240</f>
        <v>279000.45999999996</v>
      </c>
    </row>
    <row r="241" spans="1:102" s="19" customFormat="1" ht="16.5" thickBot="1" x14ac:dyDescent="0.3">
      <c r="A241" s="319"/>
      <c r="B241" s="227" t="s">
        <v>112</v>
      </c>
      <c r="C241" s="228">
        <v>0</v>
      </c>
      <c r="D241" s="229">
        <v>0</v>
      </c>
      <c r="E241" s="64">
        <v>0</v>
      </c>
      <c r="F241" s="64">
        <v>6015.66</v>
      </c>
      <c r="G241" s="64"/>
      <c r="H241" s="230">
        <f t="shared" si="155"/>
        <v>6015.66</v>
      </c>
      <c r="I241" s="231">
        <v>2642.34</v>
      </c>
      <c r="J241" s="64">
        <v>0</v>
      </c>
      <c r="K241" s="64"/>
      <c r="L241" s="64"/>
      <c r="M241" s="229">
        <v>0</v>
      </c>
      <c r="N241" s="64"/>
      <c r="O241" s="230">
        <f t="shared" si="146"/>
        <v>2642.34</v>
      </c>
      <c r="P241" s="232"/>
      <c r="Q241" s="64"/>
      <c r="R241" s="64"/>
      <c r="S241" s="64"/>
      <c r="T241" s="230">
        <f t="shared" si="156"/>
        <v>0</v>
      </c>
      <c r="U241" s="231"/>
      <c r="V241" s="65">
        <v>305</v>
      </c>
      <c r="W241" s="230">
        <f t="shared" si="153"/>
        <v>305</v>
      </c>
      <c r="X241" s="231"/>
      <c r="Y241" s="65"/>
      <c r="Z241" s="65">
        <v>15949.56</v>
      </c>
      <c r="AA241" s="65">
        <v>11608.1</v>
      </c>
      <c r="AB241" s="65">
        <v>12295.330000000002</v>
      </c>
      <c r="AC241" s="65">
        <v>0</v>
      </c>
      <c r="AD241" s="64"/>
      <c r="AE241" s="64"/>
      <c r="AF241" s="65">
        <v>86380.43999999993</v>
      </c>
      <c r="AG241" s="65">
        <v>0</v>
      </c>
      <c r="AH241" s="65">
        <v>8058.47</v>
      </c>
      <c r="AI241" s="233"/>
      <c r="AJ241" s="230">
        <f t="shared" si="147"/>
        <v>134291.89999999994</v>
      </c>
      <c r="AK241" s="231"/>
      <c r="AL241" s="230">
        <v>0</v>
      </c>
      <c r="AM241" s="231">
        <v>666.36</v>
      </c>
      <c r="AN241" s="65">
        <v>0</v>
      </c>
      <c r="AO241" s="64"/>
      <c r="AP241" s="64"/>
      <c r="AQ241" s="64"/>
      <c r="AR241" s="64"/>
      <c r="AS241" s="64"/>
      <c r="AT241" s="64"/>
      <c r="AU241" s="65"/>
      <c r="AV241" s="64"/>
      <c r="AW241" s="230">
        <f t="shared" si="148"/>
        <v>666.36</v>
      </c>
      <c r="AX241" s="231"/>
      <c r="AY241" s="64"/>
      <c r="AZ241" s="64">
        <v>0</v>
      </c>
      <c r="BA241" s="64"/>
      <c r="BB241" s="64"/>
      <c r="BC241" s="64"/>
      <c r="BD241" s="64"/>
      <c r="BE241" s="230">
        <f t="shared" si="157"/>
        <v>0</v>
      </c>
      <c r="BF241" s="231"/>
      <c r="BG241" s="64"/>
      <c r="BH241" s="64"/>
      <c r="BI241" s="64"/>
      <c r="BJ241" s="64"/>
      <c r="BK241" s="64"/>
      <c r="BL241" s="64"/>
      <c r="BM241" s="64"/>
      <c r="BN241" s="64"/>
      <c r="BO241" s="64"/>
      <c r="BP241" s="64">
        <v>1104</v>
      </c>
      <c r="BQ241" s="64"/>
      <c r="BR241" s="64">
        <v>1416.88</v>
      </c>
      <c r="BS241" s="64">
        <v>10294.699999999997</v>
      </c>
      <c r="BT241" s="64"/>
      <c r="BU241" s="230">
        <f t="shared" si="158"/>
        <v>12815.579999999998</v>
      </c>
      <c r="BV241" s="231"/>
      <c r="BW241" s="64"/>
      <c r="BX241" s="64"/>
      <c r="BY241" s="64"/>
      <c r="BZ241" s="64"/>
      <c r="CA241" s="64"/>
      <c r="CB241" s="230">
        <f t="shared" si="149"/>
        <v>0</v>
      </c>
      <c r="CC241" s="231">
        <v>0</v>
      </c>
      <c r="CD241" s="64"/>
      <c r="CE241" s="64"/>
      <c r="CF241" s="64"/>
      <c r="CG241" s="230">
        <f t="shared" si="150"/>
        <v>0</v>
      </c>
      <c r="CH241" s="232">
        <v>5547.16</v>
      </c>
      <c r="CI241" s="65">
        <v>0</v>
      </c>
      <c r="CJ241" s="64"/>
      <c r="CK241" s="64"/>
      <c r="CL241" s="64">
        <v>0</v>
      </c>
      <c r="CM241" s="64">
        <v>9716</v>
      </c>
      <c r="CN241" s="64"/>
      <c r="CO241" s="230">
        <f t="shared" si="159"/>
        <v>15263.16</v>
      </c>
      <c r="CP241" s="232">
        <v>0</v>
      </c>
      <c r="CQ241" s="64"/>
      <c r="CR241" s="64"/>
      <c r="CS241" s="230">
        <f t="shared" si="151"/>
        <v>0</v>
      </c>
      <c r="CT241" s="232">
        <v>0</v>
      </c>
      <c r="CU241" s="230">
        <f t="shared" si="120"/>
        <v>0</v>
      </c>
      <c r="CV241" s="234">
        <f>+H241+O241+T241+W241+AJ241+AL241+AW241+BE241+BU241+CB241+CG241+CO241+CS241+CU241</f>
        <v>171999.99999999991</v>
      </c>
    </row>
    <row r="242" spans="1:102" s="19" customFormat="1" ht="15.75" x14ac:dyDescent="0.25">
      <c r="A242" s="318">
        <v>2016</v>
      </c>
      <c r="B242" s="208" t="s">
        <v>101</v>
      </c>
      <c r="C242" s="53">
        <v>0</v>
      </c>
      <c r="D242" s="54">
        <v>0</v>
      </c>
      <c r="E242" s="35">
        <v>0</v>
      </c>
      <c r="F242" s="35">
        <v>4559.29</v>
      </c>
      <c r="G242" s="35"/>
      <c r="H242" s="102">
        <f t="shared" si="155"/>
        <v>4559.29</v>
      </c>
      <c r="I242" s="34">
        <v>3714</v>
      </c>
      <c r="J242" s="35">
        <v>0</v>
      </c>
      <c r="K242" s="35"/>
      <c r="L242" s="35"/>
      <c r="M242" s="54">
        <v>0</v>
      </c>
      <c r="N242" s="35"/>
      <c r="O242" s="102">
        <f t="shared" si="146"/>
        <v>3714</v>
      </c>
      <c r="P242" s="21"/>
      <c r="Q242" s="35"/>
      <c r="R242" s="35"/>
      <c r="S242" s="35"/>
      <c r="T242" s="102">
        <f t="shared" si="156"/>
        <v>0</v>
      </c>
      <c r="U242" s="34"/>
      <c r="V242" s="22">
        <v>290</v>
      </c>
      <c r="W242" s="102">
        <f t="shared" ref="W242:W273" si="161">+V242+U242</f>
        <v>290</v>
      </c>
      <c r="X242" s="34"/>
      <c r="Y242" s="22"/>
      <c r="Z242" s="22">
        <v>31367.379999999997</v>
      </c>
      <c r="AA242" s="22">
        <v>2583.2999999999997</v>
      </c>
      <c r="AB242" s="22">
        <v>49526.280000000006</v>
      </c>
      <c r="AC242" s="22">
        <v>0</v>
      </c>
      <c r="AD242" s="35"/>
      <c r="AE242" s="35"/>
      <c r="AF242" s="22">
        <v>107602.02999999998</v>
      </c>
      <c r="AG242" s="22">
        <v>0</v>
      </c>
      <c r="AH242" s="22">
        <v>42981.060000000012</v>
      </c>
      <c r="AI242" s="27"/>
      <c r="AJ242" s="102">
        <f t="shared" si="147"/>
        <v>234060.05</v>
      </c>
      <c r="AK242" s="34"/>
      <c r="AL242" s="102">
        <f t="shared" ref="AL242:AL273" si="162">+AK242</f>
        <v>0</v>
      </c>
      <c r="AM242" s="34">
        <v>0</v>
      </c>
      <c r="AN242" s="22">
        <v>0</v>
      </c>
      <c r="AO242" s="35"/>
      <c r="AP242" s="35"/>
      <c r="AQ242" s="35"/>
      <c r="AR242" s="35"/>
      <c r="AS242" s="35"/>
      <c r="AT242" s="35"/>
      <c r="AU242" s="22"/>
      <c r="AV242" s="35"/>
      <c r="AW242" s="102">
        <f t="shared" si="148"/>
        <v>0</v>
      </c>
      <c r="AX242" s="34"/>
      <c r="AY242" s="35"/>
      <c r="AZ242" s="35">
        <v>850</v>
      </c>
      <c r="BA242" s="35"/>
      <c r="BB242" s="35"/>
      <c r="BC242" s="35"/>
      <c r="BD242" s="35"/>
      <c r="BE242" s="102">
        <f t="shared" si="157"/>
        <v>850</v>
      </c>
      <c r="BF242" s="34"/>
      <c r="BG242" s="35"/>
      <c r="BH242" s="35"/>
      <c r="BI242" s="35"/>
      <c r="BJ242" s="35"/>
      <c r="BK242" s="35"/>
      <c r="BL242" s="35"/>
      <c r="BM242" s="35"/>
      <c r="BN242" s="35"/>
      <c r="BO242" s="35"/>
      <c r="BP242" s="35">
        <v>1056</v>
      </c>
      <c r="BQ242" s="35"/>
      <c r="BR242" s="35">
        <v>3769.78</v>
      </c>
      <c r="BS242" s="35">
        <v>0</v>
      </c>
      <c r="BT242" s="35"/>
      <c r="BU242" s="102">
        <f t="shared" si="158"/>
        <v>4825.7800000000007</v>
      </c>
      <c r="BV242" s="34"/>
      <c r="BW242" s="35"/>
      <c r="BX242" s="35"/>
      <c r="BY242" s="35"/>
      <c r="BZ242" s="35"/>
      <c r="CA242" s="35"/>
      <c r="CB242" s="102">
        <f t="shared" si="149"/>
        <v>0</v>
      </c>
      <c r="CC242" s="231">
        <v>0</v>
      </c>
      <c r="CD242" s="35"/>
      <c r="CE242" s="35"/>
      <c r="CF242" s="35"/>
      <c r="CG242" s="102">
        <f t="shared" si="150"/>
        <v>0</v>
      </c>
      <c r="CH242" s="21">
        <v>0</v>
      </c>
      <c r="CI242" s="22">
        <v>0</v>
      </c>
      <c r="CJ242" s="35">
        <v>0</v>
      </c>
      <c r="CK242" s="35">
        <v>0</v>
      </c>
      <c r="CL242" s="35">
        <v>2700.88</v>
      </c>
      <c r="CM242" s="35">
        <v>0</v>
      </c>
      <c r="CN242" s="35"/>
      <c r="CO242" s="102">
        <f t="shared" si="159"/>
        <v>2700.88</v>
      </c>
      <c r="CP242" s="21">
        <v>0</v>
      </c>
      <c r="CQ242" s="35"/>
      <c r="CR242" s="35"/>
      <c r="CS242" s="102">
        <f t="shared" si="151"/>
        <v>0</v>
      </c>
      <c r="CT242" s="21">
        <v>0</v>
      </c>
      <c r="CU242" s="102">
        <f t="shared" si="120"/>
        <v>0</v>
      </c>
      <c r="CV242" s="106">
        <f>+H242+O242+T242+W242+AJ242+AL242+AW242+BE242+BU242+CB242+CG242+CO242+CS242+CU242</f>
        <v>251000</v>
      </c>
    </row>
    <row r="243" spans="1:102" s="19" customFormat="1" ht="15.75" x14ac:dyDescent="0.25">
      <c r="A243" s="319"/>
      <c r="B243" s="209" t="s">
        <v>102</v>
      </c>
      <c r="C243" s="55">
        <v>0</v>
      </c>
      <c r="D243" s="56">
        <v>0</v>
      </c>
      <c r="E243" s="41">
        <v>0</v>
      </c>
      <c r="F243" s="41">
        <v>0</v>
      </c>
      <c r="G243" s="41"/>
      <c r="H243" s="103">
        <f t="shared" si="155"/>
        <v>0</v>
      </c>
      <c r="I243" s="40">
        <v>8531.619999999999</v>
      </c>
      <c r="J243" s="41">
        <v>0</v>
      </c>
      <c r="K243" s="41"/>
      <c r="L243" s="41"/>
      <c r="M243" s="56">
        <v>0</v>
      </c>
      <c r="N243" s="41"/>
      <c r="O243" s="103">
        <f t="shared" si="146"/>
        <v>8531.619999999999</v>
      </c>
      <c r="P243" s="8"/>
      <c r="Q243" s="41"/>
      <c r="R243" s="41"/>
      <c r="S243" s="41"/>
      <c r="T243" s="103">
        <f t="shared" si="156"/>
        <v>0</v>
      </c>
      <c r="U243" s="40"/>
      <c r="V243" s="9">
        <v>217.5</v>
      </c>
      <c r="W243" s="103">
        <f t="shared" si="161"/>
        <v>217.5</v>
      </c>
      <c r="X243" s="40"/>
      <c r="Y243" s="9"/>
      <c r="Z243" s="9">
        <v>18224.39</v>
      </c>
      <c r="AA243" s="9">
        <v>1002.62</v>
      </c>
      <c r="AB243" s="9">
        <v>108858.20000000003</v>
      </c>
      <c r="AC243" s="9">
        <v>0</v>
      </c>
      <c r="AD243" s="41"/>
      <c r="AE243" s="41"/>
      <c r="AF243" s="9">
        <v>27457.1</v>
      </c>
      <c r="AG243" s="9">
        <v>0</v>
      </c>
      <c r="AH243" s="9">
        <v>69422.73000000001</v>
      </c>
      <c r="AI243" s="25"/>
      <c r="AJ243" s="103">
        <f t="shared" si="147"/>
        <v>224965.04000000004</v>
      </c>
      <c r="AK243" s="40"/>
      <c r="AL243" s="103">
        <f t="shared" si="162"/>
        <v>0</v>
      </c>
      <c r="AM243" s="40">
        <v>646.05999999999995</v>
      </c>
      <c r="AN243" s="9">
        <v>0</v>
      </c>
      <c r="AO243" s="41"/>
      <c r="AP243" s="41"/>
      <c r="AQ243" s="41"/>
      <c r="AR243" s="41"/>
      <c r="AS243" s="41"/>
      <c r="AT243" s="41"/>
      <c r="AU243" s="9"/>
      <c r="AV243" s="41"/>
      <c r="AW243" s="103">
        <f t="shared" si="148"/>
        <v>646.05999999999995</v>
      </c>
      <c r="AX243" s="40"/>
      <c r="AY243" s="41"/>
      <c r="AZ243" s="41">
        <v>0</v>
      </c>
      <c r="BA243" s="41"/>
      <c r="BB243" s="41"/>
      <c r="BC243" s="41"/>
      <c r="BD243" s="41"/>
      <c r="BE243" s="103">
        <f t="shared" si="157"/>
        <v>0</v>
      </c>
      <c r="BF243" s="40"/>
      <c r="BG243" s="41"/>
      <c r="BH243" s="41"/>
      <c r="BI243" s="41"/>
      <c r="BJ243" s="41"/>
      <c r="BK243" s="41"/>
      <c r="BL243" s="41"/>
      <c r="BM243" s="41"/>
      <c r="BN243" s="41"/>
      <c r="BO243" s="41"/>
      <c r="BP243" s="41">
        <v>960</v>
      </c>
      <c r="BQ243" s="41"/>
      <c r="BR243" s="41">
        <v>1428.95</v>
      </c>
      <c r="BS243" s="41">
        <v>0</v>
      </c>
      <c r="BT243" s="41"/>
      <c r="BU243" s="103">
        <f t="shared" si="158"/>
        <v>2388.9499999999998</v>
      </c>
      <c r="BV243" s="40"/>
      <c r="BW243" s="41"/>
      <c r="BX243" s="41"/>
      <c r="BY243" s="41"/>
      <c r="BZ243" s="41"/>
      <c r="CA243" s="41"/>
      <c r="CB243" s="103">
        <f t="shared" si="149"/>
        <v>0</v>
      </c>
      <c r="CC243" s="231">
        <v>0</v>
      </c>
      <c r="CD243" s="41"/>
      <c r="CE243" s="41"/>
      <c r="CF243" s="41"/>
      <c r="CG243" s="103">
        <f t="shared" si="150"/>
        <v>0</v>
      </c>
      <c r="CH243" s="8">
        <v>0</v>
      </c>
      <c r="CI243" s="9">
        <v>162.72</v>
      </c>
      <c r="CJ243" s="41">
        <v>0</v>
      </c>
      <c r="CK243" s="41">
        <v>0</v>
      </c>
      <c r="CL243" s="41">
        <v>4088.56</v>
      </c>
      <c r="CM243" s="41">
        <v>0</v>
      </c>
      <c r="CN243" s="41"/>
      <c r="CO243" s="103">
        <f t="shared" si="159"/>
        <v>4251.28</v>
      </c>
      <c r="CP243" s="8">
        <v>0</v>
      </c>
      <c r="CQ243" s="41"/>
      <c r="CR243" s="41"/>
      <c r="CS243" s="103">
        <f t="shared" si="151"/>
        <v>0</v>
      </c>
      <c r="CT243" s="8">
        <v>0</v>
      </c>
      <c r="CU243" s="103">
        <f t="shared" ref="CU243:CU249" si="163">+CT243</f>
        <v>0</v>
      </c>
      <c r="CV243" s="107">
        <f t="shared" ref="CV243:CV249" si="164">+H243+O243+T243+W243+AJ243+AL243+AW243+BE243+BU243+CB243+CG243+CO243+CS243+CU243</f>
        <v>241000.45000000004</v>
      </c>
    </row>
    <row r="244" spans="1:102" s="19" customFormat="1" ht="15.75" x14ac:dyDescent="0.25">
      <c r="A244" s="319"/>
      <c r="B244" s="209" t="s">
        <v>103</v>
      </c>
      <c r="C244" s="55">
        <v>0</v>
      </c>
      <c r="D244" s="56">
        <v>552.46</v>
      </c>
      <c r="E244" s="41">
        <v>0</v>
      </c>
      <c r="F244" s="41">
        <v>7658.91</v>
      </c>
      <c r="G244" s="41"/>
      <c r="H244" s="103">
        <f t="shared" si="155"/>
        <v>8211.369999999999</v>
      </c>
      <c r="I244" s="40">
        <v>10823.7</v>
      </c>
      <c r="J244" s="41">
        <v>473.14</v>
      </c>
      <c r="K244" s="41"/>
      <c r="L244" s="41"/>
      <c r="M244" s="56">
        <v>0</v>
      </c>
      <c r="N244" s="41"/>
      <c r="O244" s="103">
        <f t="shared" si="146"/>
        <v>11296.84</v>
      </c>
      <c r="P244" s="8"/>
      <c r="Q244" s="41"/>
      <c r="R244" s="41"/>
      <c r="S244" s="41"/>
      <c r="T244" s="103">
        <f t="shared" si="156"/>
        <v>0</v>
      </c>
      <c r="U244" s="40"/>
      <c r="V244" s="9">
        <v>0</v>
      </c>
      <c r="W244" s="103">
        <f t="shared" si="161"/>
        <v>0</v>
      </c>
      <c r="X244" s="40"/>
      <c r="Y244" s="9"/>
      <c r="Z244" s="9">
        <v>5813.39</v>
      </c>
      <c r="AA244" s="9">
        <v>19974.380000000005</v>
      </c>
      <c r="AB244" s="9">
        <v>153912.22000000003</v>
      </c>
      <c r="AC244" s="9">
        <v>0</v>
      </c>
      <c r="AD244" s="41"/>
      <c r="AE244" s="41"/>
      <c r="AF244" s="9">
        <v>11084.27</v>
      </c>
      <c r="AG244" s="9">
        <v>0</v>
      </c>
      <c r="AH244" s="9">
        <v>101760.5</v>
      </c>
      <c r="AI244" s="25"/>
      <c r="AJ244" s="103">
        <f t="shared" si="147"/>
        <v>292544.76</v>
      </c>
      <c r="AK244" s="40"/>
      <c r="AL244" s="103">
        <f t="shared" si="162"/>
        <v>0</v>
      </c>
      <c r="AM244" s="40">
        <v>846.83</v>
      </c>
      <c r="AN244" s="9">
        <v>0</v>
      </c>
      <c r="AO244" s="41"/>
      <c r="AP244" s="41"/>
      <c r="AQ244" s="41"/>
      <c r="AR244" s="41"/>
      <c r="AS244" s="41"/>
      <c r="AT244" s="41"/>
      <c r="AU244" s="9"/>
      <c r="AV244" s="41"/>
      <c r="AW244" s="103">
        <f t="shared" si="148"/>
        <v>846.83</v>
      </c>
      <c r="AX244" s="40"/>
      <c r="AY244" s="41"/>
      <c r="AZ244" s="41">
        <v>0</v>
      </c>
      <c r="BA244" s="41"/>
      <c r="BB244" s="41"/>
      <c r="BC244" s="41"/>
      <c r="BD244" s="41"/>
      <c r="BE244" s="103">
        <f t="shared" si="157"/>
        <v>0</v>
      </c>
      <c r="BF244" s="40"/>
      <c r="BG244" s="41"/>
      <c r="BH244" s="41"/>
      <c r="BI244" s="41"/>
      <c r="BJ244" s="41"/>
      <c r="BK244" s="41"/>
      <c r="BL244" s="41"/>
      <c r="BM244" s="41"/>
      <c r="BN244" s="41"/>
      <c r="BO244" s="41"/>
      <c r="BP244" s="41">
        <v>480</v>
      </c>
      <c r="BQ244" s="41"/>
      <c r="BR244" s="41">
        <v>0</v>
      </c>
      <c r="BS244" s="41">
        <v>0</v>
      </c>
      <c r="BT244" s="41"/>
      <c r="BU244" s="103">
        <f t="shared" si="158"/>
        <v>480</v>
      </c>
      <c r="BV244" s="40"/>
      <c r="BW244" s="41"/>
      <c r="BX244" s="41"/>
      <c r="BY244" s="41"/>
      <c r="BZ244" s="41"/>
      <c r="CA244" s="41"/>
      <c r="CB244" s="103">
        <f t="shared" si="149"/>
        <v>0</v>
      </c>
      <c r="CC244" s="231">
        <v>0</v>
      </c>
      <c r="CD244" s="41"/>
      <c r="CE244" s="41"/>
      <c r="CF244" s="41"/>
      <c r="CG244" s="103">
        <f t="shared" si="150"/>
        <v>0</v>
      </c>
      <c r="CH244" s="8">
        <v>0</v>
      </c>
      <c r="CI244" s="9">
        <v>1323.78</v>
      </c>
      <c r="CJ244" s="41">
        <v>0</v>
      </c>
      <c r="CK244" s="41">
        <v>0</v>
      </c>
      <c r="CL244" s="41">
        <v>8296.42</v>
      </c>
      <c r="CM244" s="41">
        <v>0</v>
      </c>
      <c r="CN244" s="41"/>
      <c r="CO244" s="103">
        <f t="shared" si="159"/>
        <v>9620.2000000000007</v>
      </c>
      <c r="CP244" s="8">
        <v>0</v>
      </c>
      <c r="CQ244" s="41"/>
      <c r="CR244" s="41"/>
      <c r="CS244" s="103">
        <f t="shared" si="151"/>
        <v>0</v>
      </c>
      <c r="CT244" s="8">
        <v>0</v>
      </c>
      <c r="CU244" s="103">
        <f t="shared" si="163"/>
        <v>0</v>
      </c>
      <c r="CV244" s="107">
        <f t="shared" si="164"/>
        <v>323000.00000000006</v>
      </c>
    </row>
    <row r="245" spans="1:102" s="19" customFormat="1" ht="15.75" x14ac:dyDescent="0.25">
      <c r="A245" s="319"/>
      <c r="B245" s="209" t="s">
        <v>104</v>
      </c>
      <c r="C245" s="55">
        <v>0</v>
      </c>
      <c r="D245" s="56">
        <v>0</v>
      </c>
      <c r="E245" s="41">
        <v>0</v>
      </c>
      <c r="F245" s="41">
        <v>5929</v>
      </c>
      <c r="G245" s="41"/>
      <c r="H245" s="103">
        <f t="shared" si="155"/>
        <v>5929</v>
      </c>
      <c r="I245" s="40">
        <v>11789</v>
      </c>
      <c r="J245" s="41">
        <v>0</v>
      </c>
      <c r="K245" s="41"/>
      <c r="L245" s="41"/>
      <c r="M245" s="56">
        <v>0</v>
      </c>
      <c r="N245" s="41"/>
      <c r="O245" s="103">
        <f t="shared" si="146"/>
        <v>11789</v>
      </c>
      <c r="P245" s="8"/>
      <c r="Q245" s="41"/>
      <c r="R245" s="41"/>
      <c r="S245" s="41"/>
      <c r="T245" s="103">
        <f t="shared" si="156"/>
        <v>0</v>
      </c>
      <c r="U245" s="40"/>
      <c r="V245" s="9">
        <v>85</v>
      </c>
      <c r="W245" s="103">
        <f t="shared" si="161"/>
        <v>85</v>
      </c>
      <c r="X245" s="40"/>
      <c r="Y245" s="9"/>
      <c r="Z245" s="9">
        <v>6864</v>
      </c>
      <c r="AA245" s="9">
        <v>4354</v>
      </c>
      <c r="AB245" s="9">
        <v>112733</v>
      </c>
      <c r="AC245" s="9">
        <v>0</v>
      </c>
      <c r="AD245" s="41"/>
      <c r="AE245" s="41"/>
      <c r="AF245" s="9">
        <v>128772</v>
      </c>
      <c r="AG245" s="9">
        <v>0</v>
      </c>
      <c r="AH245" s="9">
        <v>62621</v>
      </c>
      <c r="AI245" s="25"/>
      <c r="AJ245" s="103">
        <f t="shared" si="147"/>
        <v>315344</v>
      </c>
      <c r="AK245" s="40"/>
      <c r="AL245" s="103">
        <f t="shared" si="162"/>
        <v>0</v>
      </c>
      <c r="AM245" s="40">
        <v>958</v>
      </c>
      <c r="AN245" s="9">
        <v>0</v>
      </c>
      <c r="AO245" s="41"/>
      <c r="AP245" s="41"/>
      <c r="AQ245" s="41"/>
      <c r="AR245" s="41"/>
      <c r="AS245" s="41"/>
      <c r="AT245" s="41"/>
      <c r="AU245" s="9"/>
      <c r="AV245" s="41"/>
      <c r="AW245" s="103">
        <f t="shared" si="148"/>
        <v>958</v>
      </c>
      <c r="AX245" s="40"/>
      <c r="AY245" s="41"/>
      <c r="AZ245" s="41">
        <v>500</v>
      </c>
      <c r="BA245" s="41"/>
      <c r="BB245" s="41"/>
      <c r="BC245" s="41"/>
      <c r="BD245" s="41"/>
      <c r="BE245" s="103">
        <f t="shared" si="157"/>
        <v>500</v>
      </c>
      <c r="BF245" s="40"/>
      <c r="BG245" s="41"/>
      <c r="BH245" s="41"/>
      <c r="BI245" s="41"/>
      <c r="BJ245" s="41"/>
      <c r="BK245" s="41"/>
      <c r="BL245" s="41"/>
      <c r="BM245" s="41"/>
      <c r="BN245" s="41"/>
      <c r="BO245" s="41"/>
      <c r="BP245" s="41">
        <v>960</v>
      </c>
      <c r="BQ245" s="41"/>
      <c r="BR245" s="41">
        <v>3574</v>
      </c>
      <c r="BS245" s="41">
        <v>0</v>
      </c>
      <c r="BT245" s="41"/>
      <c r="BU245" s="103">
        <f t="shared" si="158"/>
        <v>4534</v>
      </c>
      <c r="BV245" s="40"/>
      <c r="BW245" s="41"/>
      <c r="BX245" s="41"/>
      <c r="BY245" s="41"/>
      <c r="BZ245" s="41"/>
      <c r="CA245" s="41"/>
      <c r="CB245" s="103">
        <f t="shared" si="149"/>
        <v>0</v>
      </c>
      <c r="CC245" s="231">
        <v>0</v>
      </c>
      <c r="CD245" s="41"/>
      <c r="CE245" s="41"/>
      <c r="CF245" s="41"/>
      <c r="CG245" s="103">
        <f t="shared" si="150"/>
        <v>0</v>
      </c>
      <c r="CH245" s="8">
        <v>0</v>
      </c>
      <c r="CI245" s="9">
        <v>12589</v>
      </c>
      <c r="CJ245" s="41">
        <v>0</v>
      </c>
      <c r="CK245" s="41">
        <v>0</v>
      </c>
      <c r="CL245" s="41">
        <v>2229</v>
      </c>
      <c r="CM245" s="41">
        <v>0</v>
      </c>
      <c r="CN245" s="41"/>
      <c r="CO245" s="103">
        <f t="shared" si="159"/>
        <v>14818</v>
      </c>
      <c r="CP245" s="8">
        <v>0</v>
      </c>
      <c r="CQ245" s="41"/>
      <c r="CR245" s="41"/>
      <c r="CS245" s="103">
        <f t="shared" si="151"/>
        <v>0</v>
      </c>
      <c r="CT245" s="8">
        <v>42</v>
      </c>
      <c r="CU245" s="103">
        <f t="shared" si="163"/>
        <v>42</v>
      </c>
      <c r="CV245" s="107">
        <f t="shared" si="164"/>
        <v>353999</v>
      </c>
    </row>
    <row r="246" spans="1:102" s="19" customFormat="1" ht="15.75" x14ac:dyDescent="0.25">
      <c r="A246" s="319"/>
      <c r="B246" s="209" t="s">
        <v>105</v>
      </c>
      <c r="C246" s="55">
        <v>0</v>
      </c>
      <c r="D246" s="56">
        <v>0</v>
      </c>
      <c r="E246" s="41">
        <v>0</v>
      </c>
      <c r="F246" s="41">
        <v>7509.84</v>
      </c>
      <c r="G246" s="41"/>
      <c r="H246" s="103">
        <f t="shared" si="155"/>
        <v>7509.84</v>
      </c>
      <c r="I246" s="40">
        <v>5154</v>
      </c>
      <c r="J246" s="41">
        <v>2128.2400000000002</v>
      </c>
      <c r="K246" s="41"/>
      <c r="L246" s="41"/>
      <c r="M246" s="56">
        <v>0</v>
      </c>
      <c r="N246" s="41"/>
      <c r="O246" s="103">
        <f t="shared" si="146"/>
        <v>7282.24</v>
      </c>
      <c r="P246" s="8"/>
      <c r="Q246" s="41"/>
      <c r="R246" s="41"/>
      <c r="S246" s="41"/>
      <c r="T246" s="103">
        <f t="shared" si="156"/>
        <v>0</v>
      </c>
      <c r="U246" s="40"/>
      <c r="V246" s="9">
        <v>535</v>
      </c>
      <c r="W246" s="103">
        <f t="shared" si="161"/>
        <v>535</v>
      </c>
      <c r="X246" s="40"/>
      <c r="Y246" s="9"/>
      <c r="Z246" s="9">
        <v>3339.2</v>
      </c>
      <c r="AA246" s="9">
        <v>0</v>
      </c>
      <c r="AB246" s="9">
        <v>86507.25</v>
      </c>
      <c r="AC246" s="9">
        <v>0</v>
      </c>
      <c r="AD246" s="41"/>
      <c r="AE246" s="41"/>
      <c r="AF246" s="9">
        <v>261312.79999999993</v>
      </c>
      <c r="AG246" s="9">
        <v>0</v>
      </c>
      <c r="AH246" s="9">
        <v>14502.91</v>
      </c>
      <c r="AI246" s="25"/>
      <c r="AJ246" s="103">
        <f t="shared" si="147"/>
        <v>365662.15999999992</v>
      </c>
      <c r="AK246" s="40"/>
      <c r="AL246" s="103">
        <f t="shared" si="162"/>
        <v>0</v>
      </c>
      <c r="AM246" s="40">
        <v>975.81</v>
      </c>
      <c r="AN246" s="9">
        <v>0</v>
      </c>
      <c r="AO246" s="41"/>
      <c r="AP246" s="41"/>
      <c r="AQ246" s="41"/>
      <c r="AR246" s="41"/>
      <c r="AS246" s="41"/>
      <c r="AT246" s="41"/>
      <c r="AU246" s="9"/>
      <c r="AV246" s="41"/>
      <c r="AW246" s="103">
        <f t="shared" si="148"/>
        <v>975.81</v>
      </c>
      <c r="AX246" s="40"/>
      <c r="AY246" s="41"/>
      <c r="AZ246" s="41">
        <v>595.79999999999995</v>
      </c>
      <c r="BA246" s="41"/>
      <c r="BB246" s="41"/>
      <c r="BC246" s="41"/>
      <c r="BD246" s="41"/>
      <c r="BE246" s="103">
        <f t="shared" si="157"/>
        <v>595.79999999999995</v>
      </c>
      <c r="BF246" s="40"/>
      <c r="BG246" s="41"/>
      <c r="BH246" s="41"/>
      <c r="BI246" s="41"/>
      <c r="BJ246" s="41"/>
      <c r="BK246" s="41"/>
      <c r="BL246" s="41"/>
      <c r="BM246" s="41"/>
      <c r="BN246" s="41"/>
      <c r="BO246" s="41"/>
      <c r="BP246" s="41">
        <v>890.96</v>
      </c>
      <c r="BQ246" s="41"/>
      <c r="BR246" s="41">
        <v>2124.25</v>
      </c>
      <c r="BS246" s="41">
        <v>0</v>
      </c>
      <c r="BT246" s="41"/>
      <c r="BU246" s="103">
        <f t="shared" si="158"/>
        <v>3015.21</v>
      </c>
      <c r="BV246" s="40"/>
      <c r="BW246" s="41"/>
      <c r="BX246" s="41"/>
      <c r="BY246" s="41"/>
      <c r="BZ246" s="41"/>
      <c r="CA246" s="41"/>
      <c r="CB246" s="103">
        <f t="shared" si="149"/>
        <v>0</v>
      </c>
      <c r="CC246" s="231">
        <v>0</v>
      </c>
      <c r="CD246" s="41"/>
      <c r="CE246" s="41"/>
      <c r="CF246" s="41"/>
      <c r="CG246" s="103">
        <f t="shared" si="150"/>
        <v>0</v>
      </c>
      <c r="CH246" s="8">
        <v>22741.839999999997</v>
      </c>
      <c r="CI246" s="9">
        <v>1611.12</v>
      </c>
      <c r="CJ246" s="41">
        <v>0</v>
      </c>
      <c r="CK246" s="41">
        <v>0</v>
      </c>
      <c r="CL246" s="41">
        <v>4070.98</v>
      </c>
      <c r="CM246" s="41">
        <v>0</v>
      </c>
      <c r="CN246" s="41"/>
      <c r="CO246" s="103">
        <f t="shared" si="159"/>
        <v>28423.939999999995</v>
      </c>
      <c r="CP246" s="8">
        <v>0</v>
      </c>
      <c r="CQ246" s="41"/>
      <c r="CR246" s="41"/>
      <c r="CS246" s="103">
        <f t="shared" si="151"/>
        <v>0</v>
      </c>
      <c r="CT246" s="8">
        <v>0</v>
      </c>
      <c r="CU246" s="103">
        <f t="shared" si="163"/>
        <v>0</v>
      </c>
      <c r="CV246" s="107">
        <f t="shared" si="164"/>
        <v>413999.99999999994</v>
      </c>
    </row>
    <row r="247" spans="1:102" s="19" customFormat="1" ht="15.75" x14ac:dyDescent="0.25">
      <c r="A247" s="319"/>
      <c r="B247" s="209" t="s">
        <v>106</v>
      </c>
      <c r="C247" s="55">
        <v>0</v>
      </c>
      <c r="D247" s="56">
        <v>0</v>
      </c>
      <c r="E247" s="41">
        <v>0</v>
      </c>
      <c r="F247" s="41">
        <v>6713.97</v>
      </c>
      <c r="G247" s="41"/>
      <c r="H247" s="103">
        <f t="shared" si="155"/>
        <v>6713.97</v>
      </c>
      <c r="I247" s="40">
        <v>7908.34</v>
      </c>
      <c r="J247" s="41">
        <v>398.76</v>
      </c>
      <c r="K247" s="41"/>
      <c r="L247" s="41"/>
      <c r="M247" s="56">
        <v>0</v>
      </c>
      <c r="N247" s="41"/>
      <c r="O247" s="103">
        <f t="shared" si="146"/>
        <v>8307.1</v>
      </c>
      <c r="P247" s="8"/>
      <c r="Q247" s="41"/>
      <c r="R247" s="41"/>
      <c r="S247" s="41"/>
      <c r="T247" s="103">
        <f t="shared" si="156"/>
        <v>0</v>
      </c>
      <c r="U247" s="40"/>
      <c r="V247" s="9">
        <v>290</v>
      </c>
      <c r="W247" s="103">
        <f t="shared" si="161"/>
        <v>290</v>
      </c>
      <c r="X247" s="40"/>
      <c r="Y247" s="9"/>
      <c r="Z247" s="9">
        <v>1497.68</v>
      </c>
      <c r="AA247" s="9">
        <v>-2</v>
      </c>
      <c r="AB247" s="9">
        <v>93237.319999999978</v>
      </c>
      <c r="AC247" s="9">
        <v>0</v>
      </c>
      <c r="AD247" s="41"/>
      <c r="AE247" s="41"/>
      <c r="AF247" s="9">
        <v>236655.09999999995</v>
      </c>
      <c r="AG247" s="9">
        <v>0</v>
      </c>
      <c r="AH247" s="9">
        <v>20393.499999999996</v>
      </c>
      <c r="AI247" s="25"/>
      <c r="AJ247" s="103">
        <f t="shared" si="147"/>
        <v>351781.59999999992</v>
      </c>
      <c r="AK247" s="40"/>
      <c r="AL247" s="103">
        <f t="shared" si="162"/>
        <v>0</v>
      </c>
      <c r="AM247" s="40">
        <v>1350.3400000000001</v>
      </c>
      <c r="AN247" s="9">
        <v>0</v>
      </c>
      <c r="AO247" s="41"/>
      <c r="AP247" s="41"/>
      <c r="AQ247" s="41"/>
      <c r="AR247" s="41"/>
      <c r="AS247" s="41"/>
      <c r="AT247" s="41"/>
      <c r="AU247" s="9"/>
      <c r="AV247" s="41"/>
      <c r="AW247" s="103">
        <f t="shared" si="148"/>
        <v>1350.3400000000001</v>
      </c>
      <c r="AX247" s="40"/>
      <c r="AY247" s="41"/>
      <c r="AZ247" s="41">
        <v>1088.58</v>
      </c>
      <c r="BA247" s="41"/>
      <c r="BB247" s="41"/>
      <c r="BC247" s="41"/>
      <c r="BD247" s="41"/>
      <c r="BE247" s="103">
        <f t="shared" si="157"/>
        <v>1088.58</v>
      </c>
      <c r="BF247" s="40"/>
      <c r="BG247" s="41"/>
      <c r="BH247" s="41"/>
      <c r="BI247" s="41"/>
      <c r="BJ247" s="41"/>
      <c r="BK247" s="41"/>
      <c r="BL247" s="41"/>
      <c r="BM247" s="41"/>
      <c r="BN247" s="41"/>
      <c r="BO247" s="41"/>
      <c r="BP247" s="41">
        <v>-26.960000000000036</v>
      </c>
      <c r="BQ247" s="41"/>
      <c r="BR247" s="41">
        <v>3733.1600000000003</v>
      </c>
      <c r="BS247" s="41">
        <v>0</v>
      </c>
      <c r="BT247" s="41"/>
      <c r="BU247" s="103">
        <f t="shared" si="158"/>
        <v>3706.2000000000003</v>
      </c>
      <c r="BV247" s="40"/>
      <c r="BW247" s="41"/>
      <c r="BX247" s="41"/>
      <c r="BY247" s="41"/>
      <c r="BZ247" s="41"/>
      <c r="CA247" s="41"/>
      <c r="CB247" s="103">
        <f t="shared" si="149"/>
        <v>0</v>
      </c>
      <c r="CC247" s="231">
        <v>0</v>
      </c>
      <c r="CD247" s="41"/>
      <c r="CE247" s="41"/>
      <c r="CF247" s="41"/>
      <c r="CG247" s="103">
        <f t="shared" si="150"/>
        <v>0</v>
      </c>
      <c r="CH247" s="8">
        <v>6896.3600000000006</v>
      </c>
      <c r="CI247" s="9">
        <v>0</v>
      </c>
      <c r="CJ247" s="41">
        <v>0</v>
      </c>
      <c r="CK247" s="41">
        <v>0</v>
      </c>
      <c r="CL247" s="41">
        <v>7739.1400000000012</v>
      </c>
      <c r="CM247" s="41">
        <v>16126.710000000001</v>
      </c>
      <c r="CN247" s="41"/>
      <c r="CO247" s="103">
        <f t="shared" si="159"/>
        <v>30762.210000000003</v>
      </c>
      <c r="CP247" s="8">
        <v>0</v>
      </c>
      <c r="CQ247" s="41"/>
      <c r="CR247" s="41"/>
      <c r="CS247" s="103">
        <f t="shared" si="151"/>
        <v>0</v>
      </c>
      <c r="CT247" s="8">
        <v>0</v>
      </c>
      <c r="CU247" s="103">
        <f t="shared" si="163"/>
        <v>0</v>
      </c>
      <c r="CV247" s="107">
        <f t="shared" si="164"/>
        <v>404000</v>
      </c>
    </row>
    <row r="248" spans="1:102" s="19" customFormat="1" ht="15.75" x14ac:dyDescent="0.25">
      <c r="A248" s="319"/>
      <c r="B248" s="209" t="s">
        <v>107</v>
      </c>
      <c r="C248" s="55">
        <v>0</v>
      </c>
      <c r="D248" s="56">
        <v>0</v>
      </c>
      <c r="E248" s="41">
        <v>0</v>
      </c>
      <c r="F248" s="41">
        <v>5040.09</v>
      </c>
      <c r="G248" s="41"/>
      <c r="H248" s="103">
        <f t="shared" si="155"/>
        <v>5040.09</v>
      </c>
      <c r="I248" s="40">
        <v>5944.84</v>
      </c>
      <c r="J248" s="41">
        <v>1653.08</v>
      </c>
      <c r="K248" s="41"/>
      <c r="L248" s="41"/>
      <c r="M248" s="56">
        <v>0</v>
      </c>
      <c r="N248" s="41"/>
      <c r="O248" s="103">
        <f t="shared" si="146"/>
        <v>7597.92</v>
      </c>
      <c r="P248" s="8"/>
      <c r="Q248" s="41"/>
      <c r="R248" s="41"/>
      <c r="S248" s="41"/>
      <c r="T248" s="103">
        <f t="shared" si="156"/>
        <v>0</v>
      </c>
      <c r="U248" s="40"/>
      <c r="V248" s="9">
        <v>295</v>
      </c>
      <c r="W248" s="103">
        <f t="shared" si="161"/>
        <v>295</v>
      </c>
      <c r="X248" s="40"/>
      <c r="Y248" s="9"/>
      <c r="Z248" s="9">
        <v>2452.73</v>
      </c>
      <c r="AA248" s="9">
        <v>0</v>
      </c>
      <c r="AB248" s="9">
        <v>121579.04000000001</v>
      </c>
      <c r="AC248" s="9">
        <v>0</v>
      </c>
      <c r="AD248" s="41"/>
      <c r="AE248" s="41"/>
      <c r="AF248" s="9">
        <v>221255.88999999978</v>
      </c>
      <c r="AG248" s="9">
        <v>0</v>
      </c>
      <c r="AH248" s="9">
        <v>26078.990000000005</v>
      </c>
      <c r="AI248" s="25"/>
      <c r="AJ248" s="103">
        <f t="shared" si="147"/>
        <v>371366.64999999979</v>
      </c>
      <c r="AK248" s="40"/>
      <c r="AL248" s="103">
        <f t="shared" si="162"/>
        <v>0</v>
      </c>
      <c r="AM248" s="40">
        <v>1254.07</v>
      </c>
      <c r="AN248" s="9">
        <v>0</v>
      </c>
      <c r="AO248" s="41"/>
      <c r="AP248" s="41"/>
      <c r="AQ248" s="41"/>
      <c r="AR248" s="41"/>
      <c r="AS248" s="41"/>
      <c r="AT248" s="41"/>
      <c r="AU248" s="9"/>
      <c r="AV248" s="41"/>
      <c r="AW248" s="103">
        <f t="shared" si="148"/>
        <v>1254.07</v>
      </c>
      <c r="AX248" s="40"/>
      <c r="AY248" s="41"/>
      <c r="AZ248" s="41">
        <v>0</v>
      </c>
      <c r="BA248" s="41"/>
      <c r="BB248" s="41"/>
      <c r="BC248" s="41"/>
      <c r="BD248" s="41"/>
      <c r="BE248" s="103">
        <f t="shared" si="157"/>
        <v>0</v>
      </c>
      <c r="BF248" s="40"/>
      <c r="BG248" s="41"/>
      <c r="BH248" s="41"/>
      <c r="BI248" s="41"/>
      <c r="BJ248" s="41"/>
      <c r="BK248" s="41"/>
      <c r="BL248" s="41"/>
      <c r="BM248" s="41"/>
      <c r="BN248" s="41"/>
      <c r="BO248" s="41"/>
      <c r="BP248" s="41">
        <v>1440</v>
      </c>
      <c r="BQ248" s="41"/>
      <c r="BR248" s="41">
        <v>2833.8900000000003</v>
      </c>
      <c r="BS248" s="41">
        <v>290</v>
      </c>
      <c r="BT248" s="41"/>
      <c r="BU248" s="103">
        <f t="shared" si="158"/>
        <v>4563.8900000000003</v>
      </c>
      <c r="BV248" s="40"/>
      <c r="BW248" s="41"/>
      <c r="BX248" s="41"/>
      <c r="BY248" s="41"/>
      <c r="BZ248" s="41"/>
      <c r="CA248" s="41"/>
      <c r="CB248" s="103">
        <f t="shared" si="149"/>
        <v>0</v>
      </c>
      <c r="CC248" s="231">
        <v>0</v>
      </c>
      <c r="CD248" s="41"/>
      <c r="CE248" s="41"/>
      <c r="CF248" s="41"/>
      <c r="CG248" s="103">
        <f t="shared" si="150"/>
        <v>0</v>
      </c>
      <c r="CH248" s="8">
        <v>14554.880000000003</v>
      </c>
      <c r="CI248" s="9">
        <v>7913.0199999999986</v>
      </c>
      <c r="CJ248" s="41">
        <v>0</v>
      </c>
      <c r="CK248" s="41">
        <v>0</v>
      </c>
      <c r="CL248" s="41">
        <v>11995.92</v>
      </c>
      <c r="CM248" s="41">
        <v>16792.919999999998</v>
      </c>
      <c r="CN248" s="41"/>
      <c r="CO248" s="103">
        <f t="shared" si="159"/>
        <v>51256.74</v>
      </c>
      <c r="CP248" s="8">
        <v>515.44000000000005</v>
      </c>
      <c r="CQ248" s="41"/>
      <c r="CR248" s="41"/>
      <c r="CS248" s="103">
        <f t="shared" si="151"/>
        <v>515.44000000000005</v>
      </c>
      <c r="CT248" s="8">
        <v>110.2</v>
      </c>
      <c r="CU248" s="103">
        <f t="shared" si="163"/>
        <v>110.2</v>
      </c>
      <c r="CV248" s="107">
        <f t="shared" si="164"/>
        <v>441999.99999999983</v>
      </c>
    </row>
    <row r="249" spans="1:102" s="29" customFormat="1" ht="15.75" x14ac:dyDescent="0.25">
      <c r="A249" s="319"/>
      <c r="B249" s="209" t="s">
        <v>108</v>
      </c>
      <c r="C249" s="55">
        <v>0</v>
      </c>
      <c r="D249" s="56">
        <v>0</v>
      </c>
      <c r="E249" s="41">
        <v>0</v>
      </c>
      <c r="F249" s="41">
        <v>5001.6600000000008</v>
      </c>
      <c r="G249" s="41"/>
      <c r="H249" s="103">
        <f t="shared" si="155"/>
        <v>5001.6600000000008</v>
      </c>
      <c r="I249" s="40">
        <v>3307.4399999999996</v>
      </c>
      <c r="J249" s="41">
        <v>1595.92</v>
      </c>
      <c r="K249" s="41"/>
      <c r="L249" s="41"/>
      <c r="M249" s="56">
        <v>0</v>
      </c>
      <c r="N249" s="41"/>
      <c r="O249" s="103">
        <f t="shared" si="146"/>
        <v>4903.3599999999997</v>
      </c>
      <c r="P249" s="8"/>
      <c r="Q249" s="41"/>
      <c r="R249" s="41"/>
      <c r="S249" s="41"/>
      <c r="T249" s="103">
        <f t="shared" si="156"/>
        <v>0</v>
      </c>
      <c r="U249" s="40"/>
      <c r="V249" s="9">
        <v>305</v>
      </c>
      <c r="W249" s="103">
        <f t="shared" si="161"/>
        <v>305</v>
      </c>
      <c r="X249" s="40"/>
      <c r="Y249" s="9"/>
      <c r="Z249" s="9">
        <v>3383.5499999999997</v>
      </c>
      <c r="AA249" s="9">
        <v>0</v>
      </c>
      <c r="AB249" s="9">
        <v>226048.74000000002</v>
      </c>
      <c r="AC249" s="9">
        <v>0</v>
      </c>
      <c r="AD249" s="41"/>
      <c r="AE249" s="41"/>
      <c r="AF249" s="9">
        <v>145277.80999999997</v>
      </c>
      <c r="AG249" s="9">
        <v>0</v>
      </c>
      <c r="AH249" s="9">
        <v>23842.670000000002</v>
      </c>
      <c r="AI249" s="25"/>
      <c r="AJ249" s="103">
        <f t="shared" si="147"/>
        <v>398552.76999999996</v>
      </c>
      <c r="AK249" s="40"/>
      <c r="AL249" s="103">
        <f t="shared" si="162"/>
        <v>0</v>
      </c>
      <c r="AM249" s="40">
        <v>2421.46</v>
      </c>
      <c r="AN249" s="9">
        <v>0</v>
      </c>
      <c r="AO249" s="41"/>
      <c r="AP249" s="41"/>
      <c r="AQ249" s="41"/>
      <c r="AR249" s="41"/>
      <c r="AS249" s="41"/>
      <c r="AT249" s="41"/>
      <c r="AU249" s="9"/>
      <c r="AV249" s="41"/>
      <c r="AW249" s="103">
        <f t="shared" si="148"/>
        <v>2421.46</v>
      </c>
      <c r="AX249" s="40"/>
      <c r="AY249" s="41"/>
      <c r="AZ249" s="41">
        <v>985.68</v>
      </c>
      <c r="BA249" s="41"/>
      <c r="BB249" s="41"/>
      <c r="BC249" s="41"/>
      <c r="BD249" s="41"/>
      <c r="BE249" s="103">
        <f t="shared" si="157"/>
        <v>985.68</v>
      </c>
      <c r="BF249" s="40"/>
      <c r="BG249" s="41"/>
      <c r="BH249" s="41"/>
      <c r="BI249" s="41"/>
      <c r="BJ249" s="41"/>
      <c r="BK249" s="41"/>
      <c r="BL249" s="41"/>
      <c r="BM249" s="41"/>
      <c r="BN249" s="41"/>
      <c r="BO249" s="41"/>
      <c r="BP249" s="41">
        <v>386</v>
      </c>
      <c r="BQ249" s="41"/>
      <c r="BR249" s="41">
        <v>3026.2500000000005</v>
      </c>
      <c r="BS249" s="41">
        <v>-186.4</v>
      </c>
      <c r="BT249" s="41"/>
      <c r="BU249" s="103">
        <f t="shared" si="158"/>
        <v>3225.8500000000004</v>
      </c>
      <c r="BV249" s="40"/>
      <c r="BW249" s="41"/>
      <c r="BX249" s="41"/>
      <c r="BY249" s="41"/>
      <c r="BZ249" s="41"/>
      <c r="CA249" s="41"/>
      <c r="CB249" s="103">
        <f t="shared" si="149"/>
        <v>0</v>
      </c>
      <c r="CC249" s="231">
        <v>0</v>
      </c>
      <c r="CD249" s="41"/>
      <c r="CE249" s="41"/>
      <c r="CF249" s="41"/>
      <c r="CG249" s="103">
        <f t="shared" si="150"/>
        <v>0</v>
      </c>
      <c r="CH249" s="8">
        <v>21202.969999999998</v>
      </c>
      <c r="CI249" s="9">
        <v>0</v>
      </c>
      <c r="CJ249" s="41">
        <v>0</v>
      </c>
      <c r="CK249" s="41">
        <v>0</v>
      </c>
      <c r="CL249" s="41">
        <v>12276.26</v>
      </c>
      <c r="CM249" s="41">
        <v>21107.39</v>
      </c>
      <c r="CN249" s="41"/>
      <c r="CO249" s="103">
        <f t="shared" si="159"/>
        <v>54586.619999999995</v>
      </c>
      <c r="CP249" s="8">
        <v>0</v>
      </c>
      <c r="CQ249" s="41"/>
      <c r="CR249" s="41"/>
      <c r="CS249" s="103">
        <f t="shared" si="151"/>
        <v>0</v>
      </c>
      <c r="CT249" s="8">
        <v>16.600000000000001</v>
      </c>
      <c r="CU249" s="103">
        <f t="shared" si="163"/>
        <v>16.600000000000001</v>
      </c>
      <c r="CV249" s="107">
        <f t="shared" si="164"/>
        <v>469998.99999999994</v>
      </c>
    </row>
    <row r="250" spans="1:102" s="29" customFormat="1" ht="15.75" x14ac:dyDescent="0.25">
      <c r="A250" s="319"/>
      <c r="B250" s="209" t="s">
        <v>109</v>
      </c>
      <c r="C250" s="55">
        <v>0</v>
      </c>
      <c r="D250" s="56">
        <v>1036.58</v>
      </c>
      <c r="E250" s="41">
        <v>0</v>
      </c>
      <c r="F250" s="41">
        <v>2714.33</v>
      </c>
      <c r="G250" s="41"/>
      <c r="H250" s="103">
        <f t="shared" si="155"/>
        <v>3750.91</v>
      </c>
      <c r="I250" s="40">
        <v>5495.82</v>
      </c>
      <c r="J250" s="41">
        <v>0</v>
      </c>
      <c r="K250" s="41"/>
      <c r="L250" s="41"/>
      <c r="M250" s="56">
        <v>0</v>
      </c>
      <c r="N250" s="41"/>
      <c r="O250" s="103">
        <f t="shared" si="146"/>
        <v>5495.82</v>
      </c>
      <c r="P250" s="8"/>
      <c r="Q250" s="41"/>
      <c r="R250" s="41"/>
      <c r="S250" s="41"/>
      <c r="T250" s="103">
        <f t="shared" si="156"/>
        <v>0</v>
      </c>
      <c r="U250" s="40"/>
      <c r="V250" s="9">
        <v>172.5</v>
      </c>
      <c r="W250" s="103">
        <f t="shared" si="161"/>
        <v>172.5</v>
      </c>
      <c r="X250" s="40"/>
      <c r="Y250" s="9"/>
      <c r="Z250" s="9">
        <v>1466</v>
      </c>
      <c r="AA250" s="9">
        <v>1</v>
      </c>
      <c r="AB250" s="9">
        <v>107165.73</v>
      </c>
      <c r="AC250" s="9">
        <v>0</v>
      </c>
      <c r="AD250" s="41"/>
      <c r="AE250" s="41"/>
      <c r="AF250" s="9">
        <v>232766.81999999998</v>
      </c>
      <c r="AG250" s="9">
        <v>0</v>
      </c>
      <c r="AH250" s="9">
        <v>12621.309999999998</v>
      </c>
      <c r="AI250" s="25"/>
      <c r="AJ250" s="103">
        <f t="shared" si="147"/>
        <v>354020.86</v>
      </c>
      <c r="AK250" s="40"/>
      <c r="AL250" s="103">
        <f t="shared" si="162"/>
        <v>0</v>
      </c>
      <c r="AM250" s="40">
        <v>2017.3600000000001</v>
      </c>
      <c r="AN250" s="9">
        <v>0</v>
      </c>
      <c r="AO250" s="41"/>
      <c r="AP250" s="41"/>
      <c r="AQ250" s="41"/>
      <c r="AR250" s="41"/>
      <c r="AS250" s="41"/>
      <c r="AT250" s="41"/>
      <c r="AU250" s="9"/>
      <c r="AV250" s="41"/>
      <c r="AW250" s="103">
        <f t="shared" si="148"/>
        <v>2017.3600000000001</v>
      </c>
      <c r="AX250" s="40"/>
      <c r="AY250" s="41"/>
      <c r="AZ250" s="41">
        <v>1500</v>
      </c>
      <c r="BA250" s="41"/>
      <c r="BB250" s="41"/>
      <c r="BC250" s="41"/>
      <c r="BD250" s="41"/>
      <c r="BE250" s="103">
        <f t="shared" si="157"/>
        <v>1500</v>
      </c>
      <c r="BF250" s="40"/>
      <c r="BG250" s="41"/>
      <c r="BH250" s="41"/>
      <c r="BI250" s="41"/>
      <c r="BJ250" s="41"/>
      <c r="BK250" s="41"/>
      <c r="BL250" s="41"/>
      <c r="BM250" s="41"/>
      <c r="BN250" s="41"/>
      <c r="BO250" s="41"/>
      <c r="BP250" s="41">
        <v>432</v>
      </c>
      <c r="BQ250" s="41"/>
      <c r="BR250" s="41">
        <v>1582.05</v>
      </c>
      <c r="BS250" s="41">
        <v>1667</v>
      </c>
      <c r="BT250" s="41"/>
      <c r="BU250" s="103">
        <f t="shared" si="158"/>
        <v>3681.05</v>
      </c>
      <c r="BV250" s="40"/>
      <c r="BW250" s="41"/>
      <c r="BX250" s="41"/>
      <c r="BY250" s="41"/>
      <c r="BZ250" s="41"/>
      <c r="CA250" s="41"/>
      <c r="CB250" s="103">
        <f t="shared" si="149"/>
        <v>0</v>
      </c>
      <c r="CC250" s="231">
        <v>0</v>
      </c>
      <c r="CD250" s="41"/>
      <c r="CE250" s="41"/>
      <c r="CF250" s="41"/>
      <c r="CG250" s="103">
        <f t="shared" si="150"/>
        <v>0</v>
      </c>
      <c r="CH250" s="8">
        <v>5801.75</v>
      </c>
      <c r="CI250" s="9">
        <v>0</v>
      </c>
      <c r="CJ250" s="41">
        <v>0</v>
      </c>
      <c r="CK250" s="41">
        <v>0</v>
      </c>
      <c r="CL250" s="41">
        <v>16166.86</v>
      </c>
      <c r="CM250" s="41">
        <v>24293.360000000001</v>
      </c>
      <c r="CN250" s="41"/>
      <c r="CO250" s="103">
        <f t="shared" si="159"/>
        <v>46261.97</v>
      </c>
      <c r="CP250" s="8">
        <v>0</v>
      </c>
      <c r="CQ250" s="41"/>
      <c r="CR250" s="41"/>
      <c r="CS250" s="103">
        <f t="shared" si="151"/>
        <v>0</v>
      </c>
      <c r="CT250" s="8">
        <v>99.45</v>
      </c>
      <c r="CU250" s="103">
        <f t="shared" ref="CU250:CU273" si="165">+CT250</f>
        <v>99.45</v>
      </c>
      <c r="CV250" s="107">
        <f t="shared" ref="CV250:CV273" si="166">+H250+O250+T250+W250+AJ250+AL250+AW250+BE250+BU250+CB250+CG250+CO250+CS250+CU250</f>
        <v>416999.92</v>
      </c>
    </row>
    <row r="251" spans="1:102" s="29" customFormat="1" ht="15.75" x14ac:dyDescent="0.25">
      <c r="A251" s="319"/>
      <c r="B251" s="209" t="s">
        <v>110</v>
      </c>
      <c r="C251" s="55">
        <v>0</v>
      </c>
      <c r="D251" s="56">
        <v>0</v>
      </c>
      <c r="E251" s="41">
        <v>0</v>
      </c>
      <c r="F251" s="41">
        <v>538.6</v>
      </c>
      <c r="G251" s="41"/>
      <c r="H251" s="103">
        <f t="shared" si="155"/>
        <v>538.6</v>
      </c>
      <c r="I251" s="40">
        <v>5561.7</v>
      </c>
      <c r="J251" s="41">
        <v>1629.6999999999998</v>
      </c>
      <c r="K251" s="41"/>
      <c r="L251" s="41"/>
      <c r="M251" s="56">
        <v>0</v>
      </c>
      <c r="N251" s="41"/>
      <c r="O251" s="103">
        <f t="shared" si="146"/>
        <v>7191.4</v>
      </c>
      <c r="P251" s="8"/>
      <c r="Q251" s="41"/>
      <c r="R251" s="41"/>
      <c r="S251" s="41"/>
      <c r="T251" s="103">
        <f t="shared" si="156"/>
        <v>0</v>
      </c>
      <c r="U251" s="40"/>
      <c r="V251" s="9">
        <v>40</v>
      </c>
      <c r="W251" s="103">
        <f t="shared" si="161"/>
        <v>40</v>
      </c>
      <c r="X251" s="40"/>
      <c r="Y251" s="9"/>
      <c r="Z251" s="9">
        <v>1434.5</v>
      </c>
      <c r="AA251" s="9">
        <v>0</v>
      </c>
      <c r="AB251" s="9">
        <v>114731.57999999999</v>
      </c>
      <c r="AC251" s="9">
        <v>0</v>
      </c>
      <c r="AD251" s="41"/>
      <c r="AE251" s="41"/>
      <c r="AF251" s="9">
        <v>112806.82000000005</v>
      </c>
      <c r="AG251" s="9">
        <v>0</v>
      </c>
      <c r="AH251" s="9">
        <v>24358.199999999993</v>
      </c>
      <c r="AI251" s="25"/>
      <c r="AJ251" s="103">
        <f t="shared" si="147"/>
        <v>253331.1</v>
      </c>
      <c r="AK251" s="40"/>
      <c r="AL251" s="103">
        <f t="shared" si="162"/>
        <v>0</v>
      </c>
      <c r="AM251" s="40">
        <v>1494.9</v>
      </c>
      <c r="AN251" s="9">
        <v>0</v>
      </c>
      <c r="AO251" s="41"/>
      <c r="AP251" s="41"/>
      <c r="AQ251" s="41"/>
      <c r="AR251" s="41"/>
      <c r="AS251" s="41"/>
      <c r="AT251" s="41"/>
      <c r="AU251" s="9"/>
      <c r="AV251" s="41"/>
      <c r="AW251" s="103">
        <f t="shared" si="148"/>
        <v>1494.9</v>
      </c>
      <c r="AX251" s="40"/>
      <c r="AY251" s="41"/>
      <c r="AZ251" s="41">
        <v>0</v>
      </c>
      <c r="BA251" s="41"/>
      <c r="BB251" s="41"/>
      <c r="BC251" s="41"/>
      <c r="BD251" s="41"/>
      <c r="BE251" s="103">
        <f t="shared" si="157"/>
        <v>0</v>
      </c>
      <c r="BF251" s="40"/>
      <c r="BG251" s="41"/>
      <c r="BH251" s="41"/>
      <c r="BI251" s="41"/>
      <c r="BJ251" s="41"/>
      <c r="BK251" s="41"/>
      <c r="BL251" s="41"/>
      <c r="BM251" s="41"/>
      <c r="BN251" s="41"/>
      <c r="BO251" s="41"/>
      <c r="BP251" s="41">
        <v>1296</v>
      </c>
      <c r="BQ251" s="41"/>
      <c r="BR251" s="41">
        <v>14.999999999999602</v>
      </c>
      <c r="BS251" s="41">
        <v>3598</v>
      </c>
      <c r="BT251" s="41"/>
      <c r="BU251" s="103">
        <f t="shared" si="158"/>
        <v>4909</v>
      </c>
      <c r="BV251" s="40"/>
      <c r="BW251" s="41"/>
      <c r="BX251" s="41"/>
      <c r="BY251" s="41"/>
      <c r="BZ251" s="41"/>
      <c r="CA251" s="41"/>
      <c r="CB251" s="103">
        <f t="shared" si="149"/>
        <v>0</v>
      </c>
      <c r="CC251" s="231">
        <v>0</v>
      </c>
      <c r="CD251" s="41"/>
      <c r="CE251" s="41"/>
      <c r="CF251" s="41"/>
      <c r="CG251" s="103">
        <f t="shared" si="150"/>
        <v>0</v>
      </c>
      <c r="CH251" s="8">
        <v>16914.8</v>
      </c>
      <c r="CI251" s="9">
        <v>374</v>
      </c>
      <c r="CJ251" s="41">
        <v>0</v>
      </c>
      <c r="CK251" s="41">
        <v>0</v>
      </c>
      <c r="CL251" s="41">
        <v>18987.299999999996</v>
      </c>
      <c r="CM251" s="41">
        <v>9119.1</v>
      </c>
      <c r="CN251" s="41"/>
      <c r="CO251" s="103">
        <f t="shared" si="159"/>
        <v>45395.19999999999</v>
      </c>
      <c r="CP251" s="8">
        <v>0</v>
      </c>
      <c r="CQ251" s="41"/>
      <c r="CR251" s="41"/>
      <c r="CS251" s="103">
        <f t="shared" si="151"/>
        <v>0</v>
      </c>
      <c r="CT251" s="8">
        <v>99.5</v>
      </c>
      <c r="CU251" s="103">
        <f t="shared" si="165"/>
        <v>99.5</v>
      </c>
      <c r="CV251" s="107">
        <f t="shared" si="166"/>
        <v>312999.7</v>
      </c>
    </row>
    <row r="252" spans="1:102" s="29" customFormat="1" ht="15.75" x14ac:dyDescent="0.25">
      <c r="A252" s="319"/>
      <c r="B252" s="209" t="s">
        <v>111</v>
      </c>
      <c r="C252" s="55">
        <v>0</v>
      </c>
      <c r="D252" s="56">
        <v>0</v>
      </c>
      <c r="E252" s="41">
        <v>720.58</v>
      </c>
      <c r="F252" s="41">
        <v>5708.9800000000005</v>
      </c>
      <c r="G252" s="41"/>
      <c r="H252" s="103">
        <f t="shared" si="155"/>
        <v>6429.56</v>
      </c>
      <c r="I252" s="40">
        <v>3945.45</v>
      </c>
      <c r="J252" s="41">
        <v>1274.82</v>
      </c>
      <c r="K252" s="41"/>
      <c r="L252" s="41"/>
      <c r="M252" s="56">
        <v>0</v>
      </c>
      <c r="N252" s="41"/>
      <c r="O252" s="103">
        <f t="shared" si="146"/>
        <v>5220.2699999999995</v>
      </c>
      <c r="P252" s="8"/>
      <c r="Q252" s="41"/>
      <c r="R252" s="41"/>
      <c r="S252" s="41"/>
      <c r="T252" s="103">
        <f t="shared" si="156"/>
        <v>0</v>
      </c>
      <c r="U252" s="40"/>
      <c r="V252" s="9">
        <v>130</v>
      </c>
      <c r="W252" s="103">
        <f t="shared" si="161"/>
        <v>130</v>
      </c>
      <c r="X252" s="40"/>
      <c r="Y252" s="9"/>
      <c r="Z252" s="9">
        <v>1485.4299999999998</v>
      </c>
      <c r="AA252" s="9">
        <v>0</v>
      </c>
      <c r="AB252" s="9">
        <v>120009.39000000003</v>
      </c>
      <c r="AC252" s="9">
        <v>0</v>
      </c>
      <c r="AD252" s="41"/>
      <c r="AE252" s="41"/>
      <c r="AF252" s="9">
        <v>108591.78000000003</v>
      </c>
      <c r="AG252" s="9">
        <v>0</v>
      </c>
      <c r="AH252" s="9">
        <v>22538.200000000004</v>
      </c>
      <c r="AI252" s="25"/>
      <c r="AJ252" s="103">
        <f t="shared" si="147"/>
        <v>252624.80000000005</v>
      </c>
      <c r="AK252" s="40"/>
      <c r="AL252" s="103">
        <f t="shared" si="162"/>
        <v>0</v>
      </c>
      <c r="AM252" s="40">
        <v>1543.14</v>
      </c>
      <c r="AN252" s="9">
        <v>0</v>
      </c>
      <c r="AO252" s="41"/>
      <c r="AP252" s="41"/>
      <c r="AQ252" s="41"/>
      <c r="AR252" s="41"/>
      <c r="AS252" s="41"/>
      <c r="AT252" s="41"/>
      <c r="AU252" s="9"/>
      <c r="AV252" s="41"/>
      <c r="AW252" s="103">
        <f t="shared" si="148"/>
        <v>1543.14</v>
      </c>
      <c r="AX252" s="40"/>
      <c r="AY252" s="41"/>
      <c r="AZ252" s="41">
        <v>1500</v>
      </c>
      <c r="BA252" s="41"/>
      <c r="BB252" s="41"/>
      <c r="BC252" s="41"/>
      <c r="BD252" s="41"/>
      <c r="BE252" s="103">
        <f t="shared" si="157"/>
        <v>1500</v>
      </c>
      <c r="BF252" s="40"/>
      <c r="BG252" s="41"/>
      <c r="BH252" s="41"/>
      <c r="BI252" s="41"/>
      <c r="BJ252" s="41"/>
      <c r="BK252" s="41"/>
      <c r="BL252" s="41"/>
      <c r="BM252" s="41"/>
      <c r="BN252" s="41"/>
      <c r="BO252" s="41"/>
      <c r="BP252" s="41">
        <v>912</v>
      </c>
      <c r="BQ252" s="41"/>
      <c r="BR252" s="41">
        <v>4184.78</v>
      </c>
      <c r="BS252" s="41">
        <v>1667</v>
      </c>
      <c r="BT252" s="41"/>
      <c r="BU252" s="103">
        <f t="shared" si="158"/>
        <v>6763.78</v>
      </c>
      <c r="BV252" s="40"/>
      <c r="BW252" s="41"/>
      <c r="BX252" s="41"/>
      <c r="BY252" s="41"/>
      <c r="BZ252" s="41"/>
      <c r="CA252" s="41"/>
      <c r="CB252" s="103">
        <f t="shared" si="149"/>
        <v>0</v>
      </c>
      <c r="CC252" s="231">
        <v>0</v>
      </c>
      <c r="CD252" s="41"/>
      <c r="CE252" s="41"/>
      <c r="CF252" s="41"/>
      <c r="CG252" s="103">
        <f t="shared" si="150"/>
        <v>0</v>
      </c>
      <c r="CH252" s="8">
        <v>25239.140000000003</v>
      </c>
      <c r="CI252" s="9">
        <v>584.79999999999995</v>
      </c>
      <c r="CJ252" s="41">
        <v>0</v>
      </c>
      <c r="CK252" s="41">
        <v>0</v>
      </c>
      <c r="CL252" s="41">
        <v>2544.04</v>
      </c>
      <c r="CM252" s="41">
        <v>11421.34</v>
      </c>
      <c r="CN252" s="41"/>
      <c r="CO252" s="103">
        <f t="shared" si="159"/>
        <v>39789.320000000007</v>
      </c>
      <c r="CP252" s="8">
        <v>0</v>
      </c>
      <c r="CQ252" s="41"/>
      <c r="CR252" s="41"/>
      <c r="CS252" s="103">
        <f t="shared" si="151"/>
        <v>0</v>
      </c>
      <c r="CT252" s="8">
        <v>0</v>
      </c>
      <c r="CU252" s="103">
        <f t="shared" si="165"/>
        <v>0</v>
      </c>
      <c r="CV252" s="107">
        <f t="shared" si="166"/>
        <v>314000.87000000011</v>
      </c>
    </row>
    <row r="253" spans="1:102" s="29" customFormat="1" ht="16.5" thickBot="1" x14ac:dyDescent="0.3">
      <c r="A253" s="320"/>
      <c r="B253" s="210" t="s">
        <v>112</v>
      </c>
      <c r="C253" s="57">
        <v>0</v>
      </c>
      <c r="D253" s="58">
        <v>0</v>
      </c>
      <c r="E253" s="45">
        <v>0</v>
      </c>
      <c r="F253" s="45">
        <v>0</v>
      </c>
      <c r="G253" s="45"/>
      <c r="H253" s="104">
        <f t="shared" si="155"/>
        <v>0</v>
      </c>
      <c r="I253" s="44">
        <v>2737.44</v>
      </c>
      <c r="J253" s="45">
        <v>1267.4000000000001</v>
      </c>
      <c r="K253" s="45"/>
      <c r="L253" s="45"/>
      <c r="M253" s="58">
        <v>0</v>
      </c>
      <c r="N253" s="45"/>
      <c r="O253" s="104">
        <f t="shared" si="146"/>
        <v>4004.84</v>
      </c>
      <c r="P253" s="12"/>
      <c r="Q253" s="45"/>
      <c r="R253" s="45"/>
      <c r="S253" s="45"/>
      <c r="T253" s="104">
        <f t="shared" si="156"/>
        <v>0</v>
      </c>
      <c r="U253" s="44"/>
      <c r="V253" s="13">
        <v>227.5</v>
      </c>
      <c r="W253" s="104">
        <f t="shared" si="161"/>
        <v>227.5</v>
      </c>
      <c r="X253" s="44"/>
      <c r="Y253" s="13"/>
      <c r="Z253" s="13">
        <v>6217.9000000000005</v>
      </c>
      <c r="AA253" s="13">
        <v>0</v>
      </c>
      <c r="AB253" s="13">
        <v>91718.740000000049</v>
      </c>
      <c r="AC253" s="13">
        <v>0</v>
      </c>
      <c r="AD253" s="45"/>
      <c r="AE253" s="45"/>
      <c r="AF253" s="13">
        <v>96357.260000000024</v>
      </c>
      <c r="AG253" s="13">
        <v>0</v>
      </c>
      <c r="AH253" s="13">
        <v>63277.439999999995</v>
      </c>
      <c r="AI253" s="26"/>
      <c r="AJ253" s="104">
        <f t="shared" si="147"/>
        <v>257571.34000000008</v>
      </c>
      <c r="AK253" s="44"/>
      <c r="AL253" s="104">
        <f t="shared" si="162"/>
        <v>0</v>
      </c>
      <c r="AM253" s="44">
        <v>1467.61</v>
      </c>
      <c r="AN253" s="13">
        <v>0</v>
      </c>
      <c r="AO253" s="45"/>
      <c r="AP253" s="45"/>
      <c r="AQ253" s="45"/>
      <c r="AR253" s="45"/>
      <c r="AS253" s="45"/>
      <c r="AT253" s="45"/>
      <c r="AU253" s="13"/>
      <c r="AV253" s="45"/>
      <c r="AW253" s="104">
        <f t="shared" si="148"/>
        <v>1467.61</v>
      </c>
      <c r="AX253" s="44"/>
      <c r="AY253" s="45"/>
      <c r="AZ253" s="45">
        <v>0</v>
      </c>
      <c r="BA253" s="45"/>
      <c r="BB253" s="45"/>
      <c r="BC253" s="45"/>
      <c r="BD253" s="45"/>
      <c r="BE253" s="104">
        <f t="shared" si="157"/>
        <v>0</v>
      </c>
      <c r="BF253" s="44"/>
      <c r="BG253" s="45"/>
      <c r="BH253" s="45"/>
      <c r="BI253" s="45"/>
      <c r="BJ253" s="45"/>
      <c r="BK253" s="45"/>
      <c r="BL253" s="45"/>
      <c r="BM253" s="45"/>
      <c r="BN253" s="45"/>
      <c r="BO253" s="45"/>
      <c r="BP253" s="45">
        <v>480</v>
      </c>
      <c r="BQ253" s="45"/>
      <c r="BR253" s="45">
        <v>0</v>
      </c>
      <c r="BS253" s="45">
        <v>0</v>
      </c>
      <c r="BT253" s="45"/>
      <c r="BU253" s="104">
        <f t="shared" si="158"/>
        <v>480</v>
      </c>
      <c r="BV253" s="44"/>
      <c r="BW253" s="45"/>
      <c r="BX253" s="45"/>
      <c r="BY253" s="45"/>
      <c r="BZ253" s="45"/>
      <c r="CA253" s="45"/>
      <c r="CB253" s="104">
        <f t="shared" si="149"/>
        <v>0</v>
      </c>
      <c r="CC253" s="231">
        <v>0</v>
      </c>
      <c r="CD253" s="45"/>
      <c r="CE253" s="45"/>
      <c r="CF253" s="45"/>
      <c r="CG253" s="104">
        <f t="shared" si="150"/>
        <v>0</v>
      </c>
      <c r="CH253" s="12">
        <v>0</v>
      </c>
      <c r="CI253" s="13">
        <v>0</v>
      </c>
      <c r="CJ253" s="45">
        <v>0</v>
      </c>
      <c r="CK253" s="45">
        <v>0</v>
      </c>
      <c r="CL253" s="45">
        <v>14417.519999999999</v>
      </c>
      <c r="CM253" s="45">
        <v>10893.119999999999</v>
      </c>
      <c r="CN253" s="45"/>
      <c r="CO253" s="104">
        <f t="shared" si="159"/>
        <v>25310.639999999999</v>
      </c>
      <c r="CP253" s="12">
        <v>1188</v>
      </c>
      <c r="CQ253" s="45"/>
      <c r="CR253" s="45"/>
      <c r="CS253" s="104">
        <f t="shared" si="151"/>
        <v>1188</v>
      </c>
      <c r="CT253" s="12">
        <v>750</v>
      </c>
      <c r="CU253" s="104">
        <f t="shared" si="165"/>
        <v>750</v>
      </c>
      <c r="CV253" s="108">
        <f t="shared" si="166"/>
        <v>290999.93000000011</v>
      </c>
    </row>
    <row r="254" spans="1:102" s="29" customFormat="1" ht="15.75" x14ac:dyDescent="0.25">
      <c r="A254" s="318">
        <v>2017</v>
      </c>
      <c r="B254" s="208" t="s">
        <v>101</v>
      </c>
      <c r="C254" s="53">
        <v>0</v>
      </c>
      <c r="D254" s="54">
        <v>0</v>
      </c>
      <c r="E254" s="35">
        <v>0</v>
      </c>
      <c r="F254" s="35">
        <v>1518</v>
      </c>
      <c r="G254" s="35"/>
      <c r="H254" s="102">
        <f t="shared" si="155"/>
        <v>1518</v>
      </c>
      <c r="I254" s="34">
        <v>2680</v>
      </c>
      <c r="J254" s="35">
        <v>0</v>
      </c>
      <c r="K254" s="35"/>
      <c r="L254" s="35"/>
      <c r="M254" s="54">
        <v>0</v>
      </c>
      <c r="N254" s="35"/>
      <c r="O254" s="102">
        <f t="shared" si="146"/>
        <v>2680</v>
      </c>
      <c r="P254" s="21"/>
      <c r="Q254" s="35"/>
      <c r="R254" s="35"/>
      <c r="S254" s="35"/>
      <c r="T254" s="102">
        <f t="shared" si="156"/>
        <v>0</v>
      </c>
      <c r="U254" s="34"/>
      <c r="V254" s="22">
        <v>70</v>
      </c>
      <c r="W254" s="102">
        <f t="shared" si="161"/>
        <v>70</v>
      </c>
      <c r="X254" s="34"/>
      <c r="Y254" s="22"/>
      <c r="Z254" s="22">
        <v>12662</v>
      </c>
      <c r="AA254" s="22">
        <v>0</v>
      </c>
      <c r="AB254" s="22">
        <v>37903</v>
      </c>
      <c r="AC254" s="22">
        <v>0</v>
      </c>
      <c r="AD254" s="35"/>
      <c r="AE254" s="35"/>
      <c r="AF254" s="22">
        <v>83794</v>
      </c>
      <c r="AG254" s="22">
        <v>0</v>
      </c>
      <c r="AH254" s="22">
        <v>136405</v>
      </c>
      <c r="AI254" s="27"/>
      <c r="AJ254" s="102">
        <f t="shared" si="147"/>
        <v>270764</v>
      </c>
      <c r="AK254" s="34"/>
      <c r="AL254" s="102">
        <f t="shared" si="162"/>
        <v>0</v>
      </c>
      <c r="AM254" s="34">
        <v>1358</v>
      </c>
      <c r="AN254" s="22">
        <v>0</v>
      </c>
      <c r="AO254" s="35"/>
      <c r="AP254" s="35"/>
      <c r="AQ254" s="35"/>
      <c r="AR254" s="35"/>
      <c r="AS254" s="35"/>
      <c r="AT254" s="35"/>
      <c r="AU254" s="22"/>
      <c r="AV254" s="35"/>
      <c r="AW254" s="102">
        <f t="shared" si="148"/>
        <v>1358</v>
      </c>
      <c r="AX254" s="34"/>
      <c r="AY254" s="35"/>
      <c r="AZ254" s="35">
        <v>0</v>
      </c>
      <c r="BA254" s="35"/>
      <c r="BB254" s="35"/>
      <c r="BC254" s="35"/>
      <c r="BD254" s="35"/>
      <c r="BE254" s="102">
        <f t="shared" si="157"/>
        <v>0</v>
      </c>
      <c r="BF254" s="34"/>
      <c r="BG254" s="35"/>
      <c r="BH254" s="35"/>
      <c r="BI254" s="35"/>
      <c r="BJ254" s="35"/>
      <c r="BK254" s="35"/>
      <c r="BL254" s="35"/>
      <c r="BM254" s="35"/>
      <c r="BN254" s="35"/>
      <c r="BO254" s="35"/>
      <c r="BP254" s="35">
        <v>912</v>
      </c>
      <c r="BQ254" s="35"/>
      <c r="BR254" s="35">
        <v>-5</v>
      </c>
      <c r="BS254" s="35">
        <v>0</v>
      </c>
      <c r="BT254" s="35"/>
      <c r="BU254" s="102">
        <f t="shared" si="158"/>
        <v>907</v>
      </c>
      <c r="BV254" s="34"/>
      <c r="BW254" s="35"/>
      <c r="BX254" s="35"/>
      <c r="BY254" s="35"/>
      <c r="BZ254" s="35"/>
      <c r="CA254" s="35"/>
      <c r="CB254" s="102">
        <f t="shared" si="149"/>
        <v>0</v>
      </c>
      <c r="CC254" s="231">
        <v>0</v>
      </c>
      <c r="CD254" s="35"/>
      <c r="CE254" s="35"/>
      <c r="CF254" s="35"/>
      <c r="CG254" s="102">
        <f t="shared" si="150"/>
        <v>0</v>
      </c>
      <c r="CH254" s="21">
        <v>0</v>
      </c>
      <c r="CI254" s="22">
        <v>464</v>
      </c>
      <c r="CJ254" s="35">
        <v>0</v>
      </c>
      <c r="CK254" s="35">
        <v>0</v>
      </c>
      <c r="CL254" s="35">
        <v>3214</v>
      </c>
      <c r="CM254" s="35">
        <v>14100</v>
      </c>
      <c r="CN254" s="35"/>
      <c r="CO254" s="102">
        <f t="shared" si="159"/>
        <v>17778</v>
      </c>
      <c r="CP254" s="21">
        <v>-74</v>
      </c>
      <c r="CQ254" s="35"/>
      <c r="CR254" s="35"/>
      <c r="CS254" s="102">
        <f t="shared" si="151"/>
        <v>-74</v>
      </c>
      <c r="CT254" s="21">
        <v>0</v>
      </c>
      <c r="CU254" s="102">
        <f t="shared" si="165"/>
        <v>0</v>
      </c>
      <c r="CV254" s="285">
        <f t="shared" si="166"/>
        <v>295001</v>
      </c>
      <c r="CW254" s="284"/>
      <c r="CX254" s="250"/>
    </row>
    <row r="255" spans="1:102" s="29" customFormat="1" ht="15.75" x14ac:dyDescent="0.25">
      <c r="A255" s="319"/>
      <c r="B255" s="209" t="s">
        <v>102</v>
      </c>
      <c r="C255" s="55">
        <v>0</v>
      </c>
      <c r="D255" s="56">
        <v>0</v>
      </c>
      <c r="E255" s="41">
        <v>0</v>
      </c>
      <c r="F255" s="41">
        <v>1212</v>
      </c>
      <c r="G255" s="41"/>
      <c r="H255" s="103">
        <f t="shared" si="155"/>
        <v>1212</v>
      </c>
      <c r="I255" s="40">
        <v>2459</v>
      </c>
      <c r="J255" s="41">
        <v>0</v>
      </c>
      <c r="K255" s="41"/>
      <c r="L255" s="41"/>
      <c r="M255" s="56">
        <v>0</v>
      </c>
      <c r="N255" s="41"/>
      <c r="O255" s="103">
        <f t="shared" si="146"/>
        <v>2459</v>
      </c>
      <c r="P255" s="8"/>
      <c r="Q255" s="41"/>
      <c r="R255" s="41"/>
      <c r="S255" s="41"/>
      <c r="T255" s="103">
        <f t="shared" si="156"/>
        <v>0</v>
      </c>
      <c r="U255" s="40"/>
      <c r="V255" s="9">
        <v>0</v>
      </c>
      <c r="W255" s="103">
        <f t="shared" si="161"/>
        <v>0</v>
      </c>
      <c r="X255" s="40"/>
      <c r="Y255" s="9"/>
      <c r="Z255" s="9">
        <v>13044</v>
      </c>
      <c r="AA255" s="9">
        <v>0</v>
      </c>
      <c r="AB255" s="9">
        <v>15825</v>
      </c>
      <c r="AC255" s="9">
        <v>0</v>
      </c>
      <c r="AD255" s="41"/>
      <c r="AE255" s="41"/>
      <c r="AF255" s="9">
        <v>112104</v>
      </c>
      <c r="AG255" s="9">
        <v>0</v>
      </c>
      <c r="AH255" s="9">
        <v>77046</v>
      </c>
      <c r="AI255" s="25"/>
      <c r="AJ255" s="103">
        <f t="shared" si="147"/>
        <v>218019</v>
      </c>
      <c r="AK255" s="40"/>
      <c r="AL255" s="103">
        <f t="shared" si="162"/>
        <v>0</v>
      </c>
      <c r="AM255" s="40">
        <v>1401</v>
      </c>
      <c r="AN255" s="9">
        <v>0</v>
      </c>
      <c r="AO255" s="41"/>
      <c r="AP255" s="41"/>
      <c r="AQ255" s="41"/>
      <c r="AR255" s="41"/>
      <c r="AS255" s="41"/>
      <c r="AT255" s="41"/>
      <c r="AU255" s="9"/>
      <c r="AV255" s="41"/>
      <c r="AW255" s="103">
        <f t="shared" si="148"/>
        <v>1401</v>
      </c>
      <c r="AX255" s="40"/>
      <c r="AY255" s="41"/>
      <c r="AZ255" s="41">
        <v>0</v>
      </c>
      <c r="BA255" s="41"/>
      <c r="BB255" s="41"/>
      <c r="BC255" s="41"/>
      <c r="BD255" s="41"/>
      <c r="BE255" s="103">
        <f t="shared" si="157"/>
        <v>0</v>
      </c>
      <c r="BF255" s="40"/>
      <c r="BG255" s="41"/>
      <c r="BH255" s="41"/>
      <c r="BI255" s="41"/>
      <c r="BJ255" s="41"/>
      <c r="BK255" s="41"/>
      <c r="BL255" s="41"/>
      <c r="BM255" s="41"/>
      <c r="BN255" s="41"/>
      <c r="BO255" s="41"/>
      <c r="BP255" s="41">
        <v>912</v>
      </c>
      <c r="BQ255" s="41"/>
      <c r="BR255" s="41">
        <v>0</v>
      </c>
      <c r="BS255" s="41">
        <v>0</v>
      </c>
      <c r="BT255" s="41"/>
      <c r="BU255" s="103">
        <f t="shared" si="158"/>
        <v>912</v>
      </c>
      <c r="BV255" s="40"/>
      <c r="BW255" s="41"/>
      <c r="BX255" s="41"/>
      <c r="BY255" s="41"/>
      <c r="BZ255" s="41"/>
      <c r="CA255" s="41"/>
      <c r="CB255" s="103">
        <f t="shared" si="149"/>
        <v>0</v>
      </c>
      <c r="CC255" s="231">
        <v>0</v>
      </c>
      <c r="CD255" s="41"/>
      <c r="CE255" s="41"/>
      <c r="CF255" s="41"/>
      <c r="CG255" s="103">
        <f t="shared" si="150"/>
        <v>0</v>
      </c>
      <c r="CH255" s="8">
        <v>0</v>
      </c>
      <c r="CI255" s="9">
        <v>0</v>
      </c>
      <c r="CJ255" s="41">
        <v>0</v>
      </c>
      <c r="CK255" s="41">
        <v>0</v>
      </c>
      <c r="CL255" s="41">
        <v>12580</v>
      </c>
      <c r="CM255" s="41">
        <v>6416</v>
      </c>
      <c r="CN255" s="41"/>
      <c r="CO255" s="103">
        <f t="shared" si="159"/>
        <v>18996</v>
      </c>
      <c r="CP255" s="8">
        <v>0</v>
      </c>
      <c r="CQ255" s="41"/>
      <c r="CR255" s="41"/>
      <c r="CS255" s="103">
        <f t="shared" si="151"/>
        <v>0</v>
      </c>
      <c r="CT255" s="8">
        <v>0</v>
      </c>
      <c r="CU255" s="103">
        <f t="shared" si="165"/>
        <v>0</v>
      </c>
      <c r="CV255" s="286">
        <f t="shared" si="166"/>
        <v>242999</v>
      </c>
      <c r="CW255" s="284"/>
      <c r="CX255" s="250"/>
    </row>
    <row r="256" spans="1:102" s="29" customFormat="1" ht="15.75" x14ac:dyDescent="0.25">
      <c r="A256" s="319"/>
      <c r="B256" s="209" t="s">
        <v>103</v>
      </c>
      <c r="C256" s="55">
        <v>0</v>
      </c>
      <c r="D256" s="56">
        <v>0</v>
      </c>
      <c r="E256" s="41">
        <v>0</v>
      </c>
      <c r="F256" s="41">
        <v>4452</v>
      </c>
      <c r="G256" s="41"/>
      <c r="H256" s="103">
        <f t="shared" si="155"/>
        <v>4452</v>
      </c>
      <c r="I256" s="40">
        <v>8715</v>
      </c>
      <c r="J256" s="41">
        <v>0</v>
      </c>
      <c r="K256" s="41"/>
      <c r="L256" s="41"/>
      <c r="M256" s="56">
        <v>0</v>
      </c>
      <c r="N256" s="41"/>
      <c r="O256" s="103">
        <f t="shared" si="146"/>
        <v>8715</v>
      </c>
      <c r="P256" s="8"/>
      <c r="Q256" s="41"/>
      <c r="R256" s="41"/>
      <c r="S256" s="41"/>
      <c r="T256" s="103">
        <f t="shared" si="156"/>
        <v>0</v>
      </c>
      <c r="U256" s="40"/>
      <c r="V256" s="9">
        <v>10</v>
      </c>
      <c r="W256" s="103">
        <f t="shared" si="161"/>
        <v>10</v>
      </c>
      <c r="X256" s="40"/>
      <c r="Y256" s="9"/>
      <c r="Z256" s="9">
        <v>5493</v>
      </c>
      <c r="AA256" s="9">
        <v>18139</v>
      </c>
      <c r="AB256" s="9">
        <v>89470</v>
      </c>
      <c r="AC256" s="9">
        <v>0</v>
      </c>
      <c r="AD256" s="41"/>
      <c r="AE256" s="41"/>
      <c r="AF256" s="9">
        <v>106972</v>
      </c>
      <c r="AG256" s="9">
        <v>0</v>
      </c>
      <c r="AH256" s="9">
        <v>51216</v>
      </c>
      <c r="AI256" s="25"/>
      <c r="AJ256" s="103">
        <f t="shared" si="147"/>
        <v>271290</v>
      </c>
      <c r="AK256" s="40"/>
      <c r="AL256" s="103">
        <f t="shared" si="162"/>
        <v>0</v>
      </c>
      <c r="AM256" s="40">
        <v>0</v>
      </c>
      <c r="AN256" s="9">
        <v>0</v>
      </c>
      <c r="AO256" s="41"/>
      <c r="AP256" s="41"/>
      <c r="AQ256" s="41"/>
      <c r="AR256" s="41"/>
      <c r="AS256" s="41"/>
      <c r="AT256" s="41"/>
      <c r="AU256" s="9"/>
      <c r="AV256" s="41"/>
      <c r="AW256" s="103">
        <f t="shared" si="148"/>
        <v>0</v>
      </c>
      <c r="AX256" s="40"/>
      <c r="AY256" s="41"/>
      <c r="AZ256" s="41"/>
      <c r="BA256" s="41"/>
      <c r="BB256" s="41"/>
      <c r="BC256" s="41"/>
      <c r="BD256" s="41"/>
      <c r="BE256" s="103">
        <f t="shared" si="157"/>
        <v>0</v>
      </c>
      <c r="BF256" s="40"/>
      <c r="BG256" s="41"/>
      <c r="BH256" s="41"/>
      <c r="BI256" s="41"/>
      <c r="BJ256" s="41"/>
      <c r="BK256" s="41"/>
      <c r="BL256" s="41"/>
      <c r="BM256" s="41"/>
      <c r="BN256" s="41"/>
      <c r="BO256" s="41"/>
      <c r="BP256" s="41">
        <v>960</v>
      </c>
      <c r="BQ256" s="41"/>
      <c r="BR256" s="41">
        <v>0</v>
      </c>
      <c r="BS256" s="41">
        <v>0</v>
      </c>
      <c r="BT256" s="41"/>
      <c r="BU256" s="103">
        <f t="shared" si="158"/>
        <v>960</v>
      </c>
      <c r="BV256" s="40"/>
      <c r="BW256" s="41"/>
      <c r="BX256" s="41"/>
      <c r="BY256" s="41"/>
      <c r="BZ256" s="41"/>
      <c r="CA256" s="41"/>
      <c r="CB256" s="103">
        <f t="shared" si="149"/>
        <v>0</v>
      </c>
      <c r="CC256" s="231">
        <v>0</v>
      </c>
      <c r="CD256" s="41"/>
      <c r="CE256" s="41"/>
      <c r="CF256" s="41"/>
      <c r="CG256" s="103">
        <f t="shared" si="150"/>
        <v>0</v>
      </c>
      <c r="CH256" s="8">
        <v>0</v>
      </c>
      <c r="CI256" s="9">
        <v>3068</v>
      </c>
      <c r="CJ256" s="41">
        <v>0</v>
      </c>
      <c r="CK256" s="41">
        <v>0</v>
      </c>
      <c r="CL256" s="41">
        <v>744</v>
      </c>
      <c r="CM256" s="41">
        <v>10761</v>
      </c>
      <c r="CN256" s="41"/>
      <c r="CO256" s="103">
        <f t="shared" si="159"/>
        <v>14573</v>
      </c>
      <c r="CP256" s="8">
        <v>1</v>
      </c>
      <c r="CQ256" s="41"/>
      <c r="CR256" s="41"/>
      <c r="CS256" s="103">
        <f t="shared" si="151"/>
        <v>1</v>
      </c>
      <c r="CT256" s="8">
        <v>0</v>
      </c>
      <c r="CU256" s="103">
        <f t="shared" si="165"/>
        <v>0</v>
      </c>
      <c r="CV256" s="286">
        <f t="shared" si="166"/>
        <v>300001</v>
      </c>
      <c r="CW256" s="284"/>
      <c r="CX256" s="250"/>
    </row>
    <row r="257" spans="1:102" s="29" customFormat="1" ht="15.75" x14ac:dyDescent="0.25">
      <c r="A257" s="319"/>
      <c r="B257" s="209" t="s">
        <v>104</v>
      </c>
      <c r="C257" s="55">
        <v>0</v>
      </c>
      <c r="D257" s="56">
        <v>0</v>
      </c>
      <c r="E257" s="41">
        <v>0</v>
      </c>
      <c r="F257" s="41">
        <v>3008</v>
      </c>
      <c r="G257" s="41"/>
      <c r="H257" s="103">
        <f t="shared" si="155"/>
        <v>3008</v>
      </c>
      <c r="I257" s="40">
        <v>11292</v>
      </c>
      <c r="J257" s="41">
        <v>0</v>
      </c>
      <c r="K257" s="41"/>
      <c r="L257" s="41"/>
      <c r="M257" s="56">
        <v>0</v>
      </c>
      <c r="N257" s="41"/>
      <c r="O257" s="103">
        <f t="shared" si="146"/>
        <v>11292</v>
      </c>
      <c r="P257" s="8"/>
      <c r="Q257" s="41"/>
      <c r="R257" s="41"/>
      <c r="S257" s="41"/>
      <c r="T257" s="103">
        <f t="shared" si="156"/>
        <v>0</v>
      </c>
      <c r="U257" s="40"/>
      <c r="V257" s="9">
        <v>0</v>
      </c>
      <c r="W257" s="103">
        <f t="shared" si="161"/>
        <v>0</v>
      </c>
      <c r="X257" s="40"/>
      <c r="Y257" s="9"/>
      <c r="Z257" s="9">
        <v>5535</v>
      </c>
      <c r="AA257" s="9">
        <v>9173</v>
      </c>
      <c r="AB257" s="9">
        <v>144405</v>
      </c>
      <c r="AC257" s="9">
        <v>0</v>
      </c>
      <c r="AD257" s="41"/>
      <c r="AE257" s="41"/>
      <c r="AF257" s="9">
        <v>75793</v>
      </c>
      <c r="AG257" s="9">
        <v>0</v>
      </c>
      <c r="AH257" s="9">
        <v>16700</v>
      </c>
      <c r="AI257" s="25"/>
      <c r="AJ257" s="103">
        <f t="shared" si="147"/>
        <v>251606</v>
      </c>
      <c r="AK257" s="40"/>
      <c r="AL257" s="103">
        <f t="shared" si="162"/>
        <v>0</v>
      </c>
      <c r="AM257" s="40">
        <v>1515</v>
      </c>
      <c r="AN257" s="9">
        <v>0</v>
      </c>
      <c r="AO257" s="41"/>
      <c r="AP257" s="41"/>
      <c r="AQ257" s="41"/>
      <c r="AR257" s="41"/>
      <c r="AS257" s="41"/>
      <c r="AT257" s="41"/>
      <c r="AU257" s="9"/>
      <c r="AV257" s="41"/>
      <c r="AW257" s="103">
        <f t="shared" si="148"/>
        <v>1515</v>
      </c>
      <c r="AX257" s="40"/>
      <c r="AY257" s="41"/>
      <c r="AZ257" s="41"/>
      <c r="BA257" s="41"/>
      <c r="BB257" s="41"/>
      <c r="BC257" s="41"/>
      <c r="BD257" s="41"/>
      <c r="BE257" s="103">
        <f t="shared" si="157"/>
        <v>0</v>
      </c>
      <c r="BF257" s="40"/>
      <c r="BG257" s="41"/>
      <c r="BH257" s="41"/>
      <c r="BI257" s="41"/>
      <c r="BJ257" s="41"/>
      <c r="BK257" s="41"/>
      <c r="BL257" s="41"/>
      <c r="BM257" s="41"/>
      <c r="BN257" s="41"/>
      <c r="BO257" s="41"/>
      <c r="BP257" s="41">
        <v>960</v>
      </c>
      <c r="BQ257" s="41"/>
      <c r="BR257" s="41">
        <v>1444</v>
      </c>
      <c r="BS257" s="41">
        <v>0</v>
      </c>
      <c r="BT257" s="41"/>
      <c r="BU257" s="103">
        <f t="shared" si="158"/>
        <v>2404</v>
      </c>
      <c r="BV257" s="40"/>
      <c r="BW257" s="41"/>
      <c r="BX257" s="41"/>
      <c r="BY257" s="41"/>
      <c r="BZ257" s="41"/>
      <c r="CA257" s="41"/>
      <c r="CB257" s="103">
        <f t="shared" si="149"/>
        <v>0</v>
      </c>
      <c r="CC257" s="231">
        <v>0</v>
      </c>
      <c r="CD257" s="41"/>
      <c r="CE257" s="41"/>
      <c r="CF257" s="41"/>
      <c r="CG257" s="103">
        <f t="shared" si="150"/>
        <v>0</v>
      </c>
      <c r="CH257" s="8">
        <v>0</v>
      </c>
      <c r="CI257" s="9">
        <v>600</v>
      </c>
      <c r="CJ257" s="41">
        <v>0</v>
      </c>
      <c r="CK257" s="41">
        <v>0</v>
      </c>
      <c r="CL257" s="41">
        <v>6046</v>
      </c>
      <c r="CM257" s="41">
        <v>9529</v>
      </c>
      <c r="CN257" s="41"/>
      <c r="CO257" s="103">
        <f t="shared" si="159"/>
        <v>16175</v>
      </c>
      <c r="CP257" s="8">
        <v>0</v>
      </c>
      <c r="CQ257" s="41"/>
      <c r="CR257" s="41"/>
      <c r="CS257" s="103">
        <f t="shared" si="151"/>
        <v>0</v>
      </c>
      <c r="CT257" s="8">
        <v>0</v>
      </c>
      <c r="CU257" s="103">
        <f t="shared" si="165"/>
        <v>0</v>
      </c>
      <c r="CV257" s="286">
        <f t="shared" si="166"/>
        <v>286000</v>
      </c>
      <c r="CW257" s="284"/>
      <c r="CX257" s="250"/>
    </row>
    <row r="258" spans="1:102" s="29" customFormat="1" ht="15.75" x14ac:dyDescent="0.25">
      <c r="A258" s="319"/>
      <c r="B258" s="209" t="s">
        <v>105</v>
      </c>
      <c r="C258" s="55">
        <v>0</v>
      </c>
      <c r="D258" s="56">
        <v>0</v>
      </c>
      <c r="E258" s="41">
        <v>0</v>
      </c>
      <c r="F258" s="41">
        <v>2973</v>
      </c>
      <c r="G258" s="41"/>
      <c r="H258" s="103">
        <f t="shared" si="155"/>
        <v>2973</v>
      </c>
      <c r="I258" s="40">
        <v>4152</v>
      </c>
      <c r="J258" s="41">
        <v>0</v>
      </c>
      <c r="K258" s="41"/>
      <c r="L258" s="41"/>
      <c r="M258" s="56">
        <v>0</v>
      </c>
      <c r="N258" s="41"/>
      <c r="O258" s="103">
        <f t="shared" si="146"/>
        <v>4152</v>
      </c>
      <c r="P258" s="8"/>
      <c r="Q258" s="41"/>
      <c r="R258" s="41"/>
      <c r="S258" s="41"/>
      <c r="T258" s="103">
        <f t="shared" si="156"/>
        <v>0</v>
      </c>
      <c r="U258" s="40"/>
      <c r="V258" s="9">
        <v>214</v>
      </c>
      <c r="W258" s="103">
        <f t="shared" si="161"/>
        <v>214</v>
      </c>
      <c r="X258" s="40"/>
      <c r="Y258" s="9"/>
      <c r="Z258" s="9">
        <v>2999</v>
      </c>
      <c r="AA258" s="9">
        <v>333</v>
      </c>
      <c r="AB258" s="9">
        <v>136315</v>
      </c>
      <c r="AC258" s="9">
        <v>0</v>
      </c>
      <c r="AD258" s="41"/>
      <c r="AE258" s="41"/>
      <c r="AF258" s="9">
        <v>142247</v>
      </c>
      <c r="AG258" s="9">
        <v>0</v>
      </c>
      <c r="AH258" s="9">
        <v>6640</v>
      </c>
      <c r="AI258" s="25"/>
      <c r="AJ258" s="103">
        <f t="shared" si="147"/>
        <v>288534</v>
      </c>
      <c r="AK258" s="40"/>
      <c r="AL258" s="103">
        <f t="shared" si="162"/>
        <v>0</v>
      </c>
      <c r="AM258" s="40">
        <v>1393</v>
      </c>
      <c r="AN258" s="9">
        <v>0</v>
      </c>
      <c r="AO258" s="41"/>
      <c r="AP258" s="41"/>
      <c r="AQ258" s="41"/>
      <c r="AR258" s="41"/>
      <c r="AS258" s="41"/>
      <c r="AT258" s="41"/>
      <c r="AU258" s="9"/>
      <c r="AV258" s="41"/>
      <c r="AW258" s="103">
        <f t="shared" si="148"/>
        <v>1393</v>
      </c>
      <c r="AX258" s="40"/>
      <c r="AY258" s="41"/>
      <c r="AZ258" s="41"/>
      <c r="BA258" s="41"/>
      <c r="BB258" s="41"/>
      <c r="BC258" s="41"/>
      <c r="BD258" s="41"/>
      <c r="BE258" s="103">
        <f t="shared" si="157"/>
        <v>0</v>
      </c>
      <c r="BF258" s="40"/>
      <c r="BG258" s="41"/>
      <c r="BH258" s="41"/>
      <c r="BI258" s="41"/>
      <c r="BJ258" s="41"/>
      <c r="BK258" s="41"/>
      <c r="BL258" s="41"/>
      <c r="BM258" s="41"/>
      <c r="BN258" s="41"/>
      <c r="BO258" s="41"/>
      <c r="BP258" s="41">
        <v>960</v>
      </c>
      <c r="BQ258" s="41"/>
      <c r="BR258" s="41">
        <v>1524</v>
      </c>
      <c r="BS258" s="41">
        <v>0</v>
      </c>
      <c r="BT258" s="41"/>
      <c r="BU258" s="103">
        <f t="shared" si="158"/>
        <v>2484</v>
      </c>
      <c r="BV258" s="40"/>
      <c r="BW258" s="41"/>
      <c r="BX258" s="41"/>
      <c r="BY258" s="41"/>
      <c r="BZ258" s="41"/>
      <c r="CA258" s="41"/>
      <c r="CB258" s="103">
        <f t="shared" si="149"/>
        <v>0</v>
      </c>
      <c r="CC258" s="231">
        <v>0</v>
      </c>
      <c r="CD258" s="41"/>
      <c r="CE258" s="41"/>
      <c r="CF258" s="41"/>
      <c r="CG258" s="103">
        <f t="shared" si="150"/>
        <v>0</v>
      </c>
      <c r="CH258" s="8">
        <v>23031</v>
      </c>
      <c r="CI258" s="9">
        <v>659</v>
      </c>
      <c r="CJ258" s="41">
        <v>0</v>
      </c>
      <c r="CK258" s="41">
        <v>0</v>
      </c>
      <c r="CL258" s="41">
        <v>6021</v>
      </c>
      <c r="CM258" s="41">
        <v>9539</v>
      </c>
      <c r="CN258" s="41"/>
      <c r="CO258" s="103">
        <f t="shared" si="159"/>
        <v>39250</v>
      </c>
      <c r="CP258" s="8">
        <v>0</v>
      </c>
      <c r="CQ258" s="41"/>
      <c r="CR258" s="41"/>
      <c r="CS258" s="103">
        <f t="shared" si="151"/>
        <v>0</v>
      </c>
      <c r="CT258" s="8">
        <v>0</v>
      </c>
      <c r="CU258" s="103">
        <f t="shared" si="165"/>
        <v>0</v>
      </c>
      <c r="CV258" s="286">
        <f t="shared" si="166"/>
        <v>339000</v>
      </c>
      <c r="CW258" s="284"/>
      <c r="CX258" s="250"/>
    </row>
    <row r="259" spans="1:102" s="29" customFormat="1" ht="15.75" x14ac:dyDescent="0.25">
      <c r="A259" s="319"/>
      <c r="B259" s="209" t="s">
        <v>106</v>
      </c>
      <c r="C259" s="55">
        <v>0</v>
      </c>
      <c r="D259" s="56">
        <v>0</v>
      </c>
      <c r="E259" s="41">
        <v>0</v>
      </c>
      <c r="F259" s="41">
        <v>7463</v>
      </c>
      <c r="G259" s="41"/>
      <c r="H259" s="103">
        <f t="shared" si="155"/>
        <v>7463</v>
      </c>
      <c r="I259" s="40">
        <v>10039</v>
      </c>
      <c r="J259" s="41">
        <v>2874</v>
      </c>
      <c r="K259" s="41"/>
      <c r="L259" s="41"/>
      <c r="M259" s="56">
        <v>0</v>
      </c>
      <c r="N259" s="41"/>
      <c r="O259" s="103">
        <f t="shared" si="146"/>
        <v>12913</v>
      </c>
      <c r="P259" s="8"/>
      <c r="Q259" s="41"/>
      <c r="R259" s="41"/>
      <c r="S259" s="41"/>
      <c r="T259" s="103">
        <f t="shared" si="156"/>
        <v>0</v>
      </c>
      <c r="U259" s="40"/>
      <c r="V259" s="9">
        <v>251</v>
      </c>
      <c r="W259" s="103">
        <f t="shared" si="161"/>
        <v>251</v>
      </c>
      <c r="X259" s="40"/>
      <c r="Y259" s="9"/>
      <c r="Z259" s="9">
        <v>4581</v>
      </c>
      <c r="AA259" s="9">
        <v>3850</v>
      </c>
      <c r="AB259" s="9">
        <v>128276</v>
      </c>
      <c r="AC259" s="9">
        <v>0</v>
      </c>
      <c r="AD259" s="41"/>
      <c r="AE259" s="41"/>
      <c r="AF259" s="9">
        <v>128548</v>
      </c>
      <c r="AG259" s="9">
        <v>0</v>
      </c>
      <c r="AH259" s="9">
        <v>17326</v>
      </c>
      <c r="AI259" s="25"/>
      <c r="AJ259" s="103">
        <f t="shared" si="147"/>
        <v>282581</v>
      </c>
      <c r="AK259" s="40"/>
      <c r="AL259" s="103">
        <f t="shared" si="162"/>
        <v>0</v>
      </c>
      <c r="AM259" s="40">
        <v>1297</v>
      </c>
      <c r="AN259" s="9">
        <v>0</v>
      </c>
      <c r="AO259" s="41"/>
      <c r="AP259" s="41"/>
      <c r="AQ259" s="41"/>
      <c r="AR259" s="41"/>
      <c r="AS259" s="41"/>
      <c r="AT259" s="41"/>
      <c r="AU259" s="9"/>
      <c r="AV259" s="41"/>
      <c r="AW259" s="103">
        <f t="shared" si="148"/>
        <v>1297</v>
      </c>
      <c r="AX259" s="40"/>
      <c r="AY259" s="41"/>
      <c r="AZ259" s="41"/>
      <c r="BA259" s="41"/>
      <c r="BB259" s="41"/>
      <c r="BC259" s="41"/>
      <c r="BD259" s="41"/>
      <c r="BE259" s="103">
        <f t="shared" si="157"/>
        <v>0</v>
      </c>
      <c r="BF259" s="40"/>
      <c r="BG259" s="41"/>
      <c r="BH259" s="41"/>
      <c r="BI259" s="41"/>
      <c r="BJ259" s="41"/>
      <c r="BK259" s="41"/>
      <c r="BL259" s="41"/>
      <c r="BM259" s="41"/>
      <c r="BN259" s="41"/>
      <c r="BO259" s="41"/>
      <c r="BP259" s="41">
        <v>479</v>
      </c>
      <c r="BQ259" s="41"/>
      <c r="BR259" s="41">
        <v>2886</v>
      </c>
      <c r="BS259" s="41">
        <v>0</v>
      </c>
      <c r="BT259" s="41"/>
      <c r="BU259" s="103">
        <f t="shared" si="158"/>
        <v>3365</v>
      </c>
      <c r="BV259" s="40"/>
      <c r="BW259" s="41"/>
      <c r="BX259" s="41"/>
      <c r="BY259" s="41"/>
      <c r="BZ259" s="41"/>
      <c r="CA259" s="41"/>
      <c r="CB259" s="103">
        <f t="shared" si="149"/>
        <v>0</v>
      </c>
      <c r="CC259" s="231">
        <v>0</v>
      </c>
      <c r="CD259" s="41"/>
      <c r="CE259" s="41"/>
      <c r="CF259" s="41"/>
      <c r="CG259" s="103">
        <f t="shared" si="150"/>
        <v>0</v>
      </c>
      <c r="CH259" s="8">
        <v>9990</v>
      </c>
      <c r="CI259" s="9">
        <v>1292</v>
      </c>
      <c r="CJ259" s="41">
        <v>0</v>
      </c>
      <c r="CK259" s="41">
        <v>0</v>
      </c>
      <c r="CL259" s="41">
        <v>21240</v>
      </c>
      <c r="CM259" s="41">
        <v>12824</v>
      </c>
      <c r="CN259" s="41"/>
      <c r="CO259" s="103">
        <f t="shared" si="159"/>
        <v>45346</v>
      </c>
      <c r="CP259" s="8">
        <v>0</v>
      </c>
      <c r="CQ259" s="41"/>
      <c r="CR259" s="41"/>
      <c r="CS259" s="103">
        <f t="shared" si="151"/>
        <v>0</v>
      </c>
      <c r="CT259" s="8">
        <v>1784</v>
      </c>
      <c r="CU259" s="103">
        <f t="shared" si="165"/>
        <v>1784</v>
      </c>
      <c r="CV259" s="286">
        <f t="shared" si="166"/>
        <v>355000</v>
      </c>
      <c r="CW259" s="284"/>
      <c r="CX259" s="250"/>
    </row>
    <row r="260" spans="1:102" s="29" customFormat="1" ht="15.75" x14ac:dyDescent="0.25">
      <c r="A260" s="319"/>
      <c r="B260" s="209" t="s">
        <v>107</v>
      </c>
      <c r="C260" s="55">
        <v>0</v>
      </c>
      <c r="D260" s="56">
        <v>0</v>
      </c>
      <c r="E260" s="41">
        <v>0</v>
      </c>
      <c r="F260" s="41">
        <v>3236</v>
      </c>
      <c r="G260" s="41"/>
      <c r="H260" s="103">
        <f t="shared" si="155"/>
        <v>3236</v>
      </c>
      <c r="I260" s="40">
        <v>7557</v>
      </c>
      <c r="J260" s="41">
        <v>0</v>
      </c>
      <c r="K260" s="41"/>
      <c r="L260" s="41"/>
      <c r="M260" s="56">
        <v>0</v>
      </c>
      <c r="N260" s="41"/>
      <c r="O260" s="103">
        <f t="shared" si="146"/>
        <v>7557</v>
      </c>
      <c r="P260" s="8"/>
      <c r="Q260" s="41"/>
      <c r="R260" s="41"/>
      <c r="S260" s="41"/>
      <c r="T260" s="103">
        <f t="shared" si="156"/>
        <v>0</v>
      </c>
      <c r="U260" s="40"/>
      <c r="V260" s="9">
        <v>10</v>
      </c>
      <c r="W260" s="103">
        <f t="shared" si="161"/>
        <v>10</v>
      </c>
      <c r="X260" s="40"/>
      <c r="Y260" s="9"/>
      <c r="Z260" s="9">
        <v>5550</v>
      </c>
      <c r="AA260" s="9">
        <v>2566</v>
      </c>
      <c r="AB260" s="9">
        <v>97542</v>
      </c>
      <c r="AC260" s="9">
        <v>0</v>
      </c>
      <c r="AD260" s="41"/>
      <c r="AE260" s="41"/>
      <c r="AF260" s="9">
        <v>130937</v>
      </c>
      <c r="AG260" s="9">
        <v>0</v>
      </c>
      <c r="AH260" s="9">
        <v>53735</v>
      </c>
      <c r="AI260" s="25"/>
      <c r="AJ260" s="103">
        <f t="shared" si="147"/>
        <v>290330</v>
      </c>
      <c r="AK260" s="40"/>
      <c r="AL260" s="103">
        <f t="shared" si="162"/>
        <v>0</v>
      </c>
      <c r="AM260" s="40">
        <v>1452</v>
      </c>
      <c r="AN260" s="9">
        <v>0</v>
      </c>
      <c r="AO260" s="41"/>
      <c r="AP260" s="41"/>
      <c r="AQ260" s="41"/>
      <c r="AR260" s="41"/>
      <c r="AS260" s="41"/>
      <c r="AT260" s="41"/>
      <c r="AU260" s="9"/>
      <c r="AV260" s="41"/>
      <c r="AW260" s="103">
        <f t="shared" si="148"/>
        <v>1452</v>
      </c>
      <c r="AX260" s="40">
        <v>350</v>
      </c>
      <c r="AY260" s="41"/>
      <c r="AZ260" s="41"/>
      <c r="BA260" s="41"/>
      <c r="BB260" s="41"/>
      <c r="BC260" s="41"/>
      <c r="BD260" s="41"/>
      <c r="BE260" s="103">
        <f t="shared" si="157"/>
        <v>350</v>
      </c>
      <c r="BF260" s="40">
        <v>492</v>
      </c>
      <c r="BG260" s="41"/>
      <c r="BH260" s="41"/>
      <c r="BI260" s="41"/>
      <c r="BJ260" s="41"/>
      <c r="BK260" s="41"/>
      <c r="BL260" s="41"/>
      <c r="BM260" s="41"/>
      <c r="BN260" s="41"/>
      <c r="BO260" s="41"/>
      <c r="BP260" s="41">
        <v>960</v>
      </c>
      <c r="BQ260" s="41"/>
      <c r="BR260" s="41">
        <v>-1</v>
      </c>
      <c r="BS260" s="41">
        <v>0</v>
      </c>
      <c r="BT260" s="41"/>
      <c r="BU260" s="103">
        <f t="shared" si="158"/>
        <v>1451</v>
      </c>
      <c r="BV260" s="40"/>
      <c r="BW260" s="41"/>
      <c r="BX260" s="41"/>
      <c r="BY260" s="41"/>
      <c r="BZ260" s="41"/>
      <c r="CA260" s="41"/>
      <c r="CB260" s="103">
        <f t="shared" si="149"/>
        <v>0</v>
      </c>
      <c r="CC260" s="231">
        <v>0</v>
      </c>
      <c r="CD260" s="41"/>
      <c r="CE260" s="41"/>
      <c r="CF260" s="41"/>
      <c r="CG260" s="103">
        <f t="shared" si="150"/>
        <v>0</v>
      </c>
      <c r="CH260" s="8">
        <v>17043</v>
      </c>
      <c r="CI260" s="9">
        <v>0</v>
      </c>
      <c r="CJ260" s="41">
        <v>0</v>
      </c>
      <c r="CK260" s="41">
        <v>0</v>
      </c>
      <c r="CL260" s="41">
        <v>270</v>
      </c>
      <c r="CM260" s="41">
        <v>13301</v>
      </c>
      <c r="CN260" s="41"/>
      <c r="CO260" s="103">
        <f t="shared" si="159"/>
        <v>30614</v>
      </c>
      <c r="CP260" s="8">
        <v>0</v>
      </c>
      <c r="CQ260" s="41"/>
      <c r="CR260" s="41"/>
      <c r="CS260" s="103">
        <f t="shared" si="151"/>
        <v>0</v>
      </c>
      <c r="CT260" s="8">
        <v>0</v>
      </c>
      <c r="CU260" s="103">
        <f t="shared" si="165"/>
        <v>0</v>
      </c>
      <c r="CV260" s="286">
        <f t="shared" si="166"/>
        <v>335000</v>
      </c>
      <c r="CW260" s="284"/>
      <c r="CX260" s="250"/>
    </row>
    <row r="261" spans="1:102" s="29" customFormat="1" ht="15.75" x14ac:dyDescent="0.25">
      <c r="A261" s="319"/>
      <c r="B261" s="209" t="s">
        <v>108</v>
      </c>
      <c r="C261" s="55">
        <v>0</v>
      </c>
      <c r="D261" s="56">
        <v>0</v>
      </c>
      <c r="E261" s="41">
        <v>0</v>
      </c>
      <c r="F261" s="41">
        <v>5639</v>
      </c>
      <c r="G261" s="41"/>
      <c r="H261" s="103">
        <f t="shared" si="155"/>
        <v>5639</v>
      </c>
      <c r="I261" s="40">
        <v>10754</v>
      </c>
      <c r="J261" s="41">
        <v>0</v>
      </c>
      <c r="K261" s="41"/>
      <c r="L261" s="41"/>
      <c r="M261" s="56">
        <v>0</v>
      </c>
      <c r="N261" s="41"/>
      <c r="O261" s="103">
        <f t="shared" si="146"/>
        <v>10754</v>
      </c>
      <c r="P261" s="8"/>
      <c r="Q261" s="41"/>
      <c r="R261" s="41"/>
      <c r="S261" s="41"/>
      <c r="T261" s="103">
        <f t="shared" si="156"/>
        <v>0</v>
      </c>
      <c r="U261" s="40"/>
      <c r="V261" s="9">
        <v>175</v>
      </c>
      <c r="W261" s="103">
        <f t="shared" si="161"/>
        <v>175</v>
      </c>
      <c r="X261" s="40"/>
      <c r="Y261" s="9"/>
      <c r="Z261" s="9">
        <v>3623</v>
      </c>
      <c r="AA261" s="9">
        <v>-1</v>
      </c>
      <c r="AB261" s="9">
        <v>109579</v>
      </c>
      <c r="AC261" s="9">
        <v>0</v>
      </c>
      <c r="AD261" s="41"/>
      <c r="AE261" s="41"/>
      <c r="AF261" s="9">
        <v>175034</v>
      </c>
      <c r="AG261" s="9">
        <v>0</v>
      </c>
      <c r="AH261" s="9">
        <v>22962</v>
      </c>
      <c r="AI261" s="25"/>
      <c r="AJ261" s="103">
        <f t="shared" si="147"/>
        <v>311197</v>
      </c>
      <c r="AK261" s="40"/>
      <c r="AL261" s="103">
        <f t="shared" si="162"/>
        <v>0</v>
      </c>
      <c r="AM261" s="40">
        <v>1458</v>
      </c>
      <c r="AN261" s="9">
        <v>0</v>
      </c>
      <c r="AO261" s="41"/>
      <c r="AP261" s="41"/>
      <c r="AQ261" s="41"/>
      <c r="AR261" s="41"/>
      <c r="AS261" s="41"/>
      <c r="AT261" s="41"/>
      <c r="AU261" s="9"/>
      <c r="AV261" s="41"/>
      <c r="AW261" s="103">
        <f t="shared" si="148"/>
        <v>1458</v>
      </c>
      <c r="AX261" s="40">
        <v>456</v>
      </c>
      <c r="AY261" s="41"/>
      <c r="AZ261" s="41"/>
      <c r="BA261" s="41"/>
      <c r="BB261" s="41"/>
      <c r="BC261" s="41"/>
      <c r="BD261" s="41"/>
      <c r="BE261" s="103">
        <f t="shared" si="157"/>
        <v>456</v>
      </c>
      <c r="BF261" s="40">
        <v>100</v>
      </c>
      <c r="BG261" s="41"/>
      <c r="BH261" s="41"/>
      <c r="BI261" s="41"/>
      <c r="BJ261" s="41"/>
      <c r="BK261" s="41"/>
      <c r="BL261" s="41"/>
      <c r="BM261" s="41"/>
      <c r="BN261" s="41"/>
      <c r="BO261" s="41"/>
      <c r="BP261" s="41">
        <v>1441</v>
      </c>
      <c r="BQ261" s="41"/>
      <c r="BR261" s="41">
        <v>6</v>
      </c>
      <c r="BS261" s="41">
        <v>0</v>
      </c>
      <c r="BT261" s="41"/>
      <c r="BU261" s="103">
        <f t="shared" si="158"/>
        <v>1547</v>
      </c>
      <c r="BV261" s="40"/>
      <c r="BW261" s="41"/>
      <c r="BX261" s="41"/>
      <c r="BY261" s="41"/>
      <c r="BZ261" s="41"/>
      <c r="CA261" s="41"/>
      <c r="CB261" s="103">
        <f t="shared" si="149"/>
        <v>0</v>
      </c>
      <c r="CC261" s="231">
        <v>0</v>
      </c>
      <c r="CD261" s="41"/>
      <c r="CE261" s="41"/>
      <c r="CF261" s="41"/>
      <c r="CG261" s="103">
        <f t="shared" si="150"/>
        <v>0</v>
      </c>
      <c r="CH261" s="8">
        <v>2783</v>
      </c>
      <c r="CI261" s="9">
        <v>429</v>
      </c>
      <c r="CJ261" s="41">
        <v>0</v>
      </c>
      <c r="CK261" s="41">
        <v>0</v>
      </c>
      <c r="CL261" s="41">
        <v>3813</v>
      </c>
      <c r="CM261" s="41">
        <v>11748</v>
      </c>
      <c r="CN261" s="41"/>
      <c r="CO261" s="103">
        <f t="shared" si="159"/>
        <v>18773</v>
      </c>
      <c r="CP261" s="8">
        <v>0</v>
      </c>
      <c r="CQ261" s="41"/>
      <c r="CR261" s="41"/>
      <c r="CS261" s="103">
        <f t="shared" si="151"/>
        <v>0</v>
      </c>
      <c r="CT261" s="8">
        <v>0</v>
      </c>
      <c r="CU261" s="103">
        <f t="shared" si="165"/>
        <v>0</v>
      </c>
      <c r="CV261" s="286">
        <f t="shared" si="166"/>
        <v>349999</v>
      </c>
      <c r="CW261" s="284"/>
      <c r="CX261" s="250"/>
    </row>
    <row r="262" spans="1:102" s="29" customFormat="1" ht="15.75" x14ac:dyDescent="0.25">
      <c r="A262" s="319"/>
      <c r="B262" s="209" t="s">
        <v>109</v>
      </c>
      <c r="C262" s="55">
        <v>0</v>
      </c>
      <c r="D262" s="56">
        <v>0</v>
      </c>
      <c r="E262" s="41">
        <v>0</v>
      </c>
      <c r="F262" s="41">
        <v>8837</v>
      </c>
      <c r="G262" s="41"/>
      <c r="H262" s="103">
        <f t="shared" si="155"/>
        <v>8837</v>
      </c>
      <c r="I262" s="40">
        <v>4061</v>
      </c>
      <c r="J262" s="41">
        <v>-1</v>
      </c>
      <c r="K262" s="41"/>
      <c r="L262" s="41"/>
      <c r="M262" s="56">
        <v>0</v>
      </c>
      <c r="N262" s="41"/>
      <c r="O262" s="103">
        <f t="shared" si="146"/>
        <v>4060</v>
      </c>
      <c r="P262" s="8"/>
      <c r="Q262" s="41"/>
      <c r="R262" s="41"/>
      <c r="S262" s="41"/>
      <c r="T262" s="103">
        <f t="shared" si="156"/>
        <v>0</v>
      </c>
      <c r="U262" s="40"/>
      <c r="V262" s="9">
        <v>1210</v>
      </c>
      <c r="W262" s="103">
        <f t="shared" si="161"/>
        <v>1210</v>
      </c>
      <c r="X262" s="40"/>
      <c r="Y262" s="9"/>
      <c r="Z262" s="9">
        <v>1693</v>
      </c>
      <c r="AA262" s="9">
        <v>0</v>
      </c>
      <c r="AB262" s="9">
        <v>91474</v>
      </c>
      <c r="AC262" s="9">
        <v>0</v>
      </c>
      <c r="AD262" s="41"/>
      <c r="AE262" s="41"/>
      <c r="AF262" s="9">
        <v>173569</v>
      </c>
      <c r="AG262" s="9">
        <v>0</v>
      </c>
      <c r="AH262" s="9">
        <v>12593</v>
      </c>
      <c r="AI262" s="25"/>
      <c r="AJ262" s="103">
        <f t="shared" si="147"/>
        <v>279329</v>
      </c>
      <c r="AK262" s="40"/>
      <c r="AL262" s="103">
        <f t="shared" si="162"/>
        <v>0</v>
      </c>
      <c r="AM262" s="40">
        <v>1544</v>
      </c>
      <c r="AN262" s="9">
        <v>0</v>
      </c>
      <c r="AO262" s="41"/>
      <c r="AP262" s="41"/>
      <c r="AQ262" s="41"/>
      <c r="AR262" s="41"/>
      <c r="AS262" s="41"/>
      <c r="AT262" s="41"/>
      <c r="AU262" s="9"/>
      <c r="AV262" s="41"/>
      <c r="AW262" s="103">
        <f t="shared" si="148"/>
        <v>1544</v>
      </c>
      <c r="AX262" s="40">
        <v>0</v>
      </c>
      <c r="AY262" s="41"/>
      <c r="AZ262" s="41"/>
      <c r="BA262" s="41"/>
      <c r="BB262" s="41"/>
      <c r="BC262" s="41"/>
      <c r="BD262" s="41"/>
      <c r="BE262" s="103">
        <f t="shared" si="157"/>
        <v>0</v>
      </c>
      <c r="BF262" s="40">
        <v>0</v>
      </c>
      <c r="BG262" s="41"/>
      <c r="BH262" s="41"/>
      <c r="BI262" s="41"/>
      <c r="BJ262" s="41"/>
      <c r="BK262" s="41"/>
      <c r="BL262" s="41"/>
      <c r="BM262" s="41"/>
      <c r="BN262" s="41"/>
      <c r="BO262" s="41"/>
      <c r="BP262" s="41">
        <v>964</v>
      </c>
      <c r="BQ262" s="41"/>
      <c r="BR262" s="41">
        <v>2840</v>
      </c>
      <c r="BS262" s="41">
        <v>0</v>
      </c>
      <c r="BT262" s="41"/>
      <c r="BU262" s="103">
        <f t="shared" si="158"/>
        <v>3804</v>
      </c>
      <c r="BV262" s="40"/>
      <c r="BW262" s="41"/>
      <c r="BX262" s="41"/>
      <c r="BY262" s="41"/>
      <c r="BZ262" s="41"/>
      <c r="CA262" s="41"/>
      <c r="CB262" s="103">
        <f t="shared" si="149"/>
        <v>0</v>
      </c>
      <c r="CC262" s="231">
        <v>0</v>
      </c>
      <c r="CD262" s="41"/>
      <c r="CE262" s="41"/>
      <c r="CF262" s="41"/>
      <c r="CG262" s="103">
        <f t="shared" si="150"/>
        <v>0</v>
      </c>
      <c r="CH262" s="8">
        <v>12689</v>
      </c>
      <c r="CI262" s="9">
        <v>0</v>
      </c>
      <c r="CJ262" s="41">
        <v>0</v>
      </c>
      <c r="CK262" s="41">
        <v>0</v>
      </c>
      <c r="CL262" s="41">
        <v>0</v>
      </c>
      <c r="CM262" s="41">
        <v>6528</v>
      </c>
      <c r="CN262" s="41"/>
      <c r="CO262" s="103">
        <f t="shared" si="159"/>
        <v>19217</v>
      </c>
      <c r="CP262" s="8">
        <v>0</v>
      </c>
      <c r="CQ262" s="41"/>
      <c r="CR262" s="41"/>
      <c r="CS262" s="103">
        <f t="shared" si="151"/>
        <v>0</v>
      </c>
      <c r="CT262" s="8">
        <v>0</v>
      </c>
      <c r="CU262" s="103">
        <f t="shared" si="165"/>
        <v>0</v>
      </c>
      <c r="CV262" s="286">
        <f t="shared" si="166"/>
        <v>318001</v>
      </c>
      <c r="CW262" s="284"/>
      <c r="CX262" s="250"/>
    </row>
    <row r="263" spans="1:102" s="29" customFormat="1" ht="15.75" x14ac:dyDescent="0.25">
      <c r="A263" s="319"/>
      <c r="B263" s="209" t="s">
        <v>110</v>
      </c>
      <c r="C263" s="55">
        <v>0</v>
      </c>
      <c r="D263" s="56">
        <v>0</v>
      </c>
      <c r="E263" s="41">
        <v>0</v>
      </c>
      <c r="F263" s="41">
        <v>6302</v>
      </c>
      <c r="G263" s="41"/>
      <c r="H263" s="103">
        <f t="shared" si="155"/>
        <v>6302</v>
      </c>
      <c r="I263" s="40">
        <v>5405</v>
      </c>
      <c r="J263" s="41">
        <v>0</v>
      </c>
      <c r="K263" s="41"/>
      <c r="L263" s="41"/>
      <c r="M263" s="56">
        <v>0</v>
      </c>
      <c r="N263" s="41"/>
      <c r="O263" s="103">
        <f t="shared" si="146"/>
        <v>5405</v>
      </c>
      <c r="P263" s="8"/>
      <c r="Q263" s="41"/>
      <c r="R263" s="41"/>
      <c r="S263" s="41"/>
      <c r="T263" s="103">
        <f t="shared" si="156"/>
        <v>0</v>
      </c>
      <c r="U263" s="40"/>
      <c r="V263" s="9">
        <v>0</v>
      </c>
      <c r="W263" s="103">
        <f t="shared" si="161"/>
        <v>0</v>
      </c>
      <c r="X263" s="40"/>
      <c r="Y263" s="9"/>
      <c r="Z263" s="9">
        <v>1418</v>
      </c>
      <c r="AA263" s="9">
        <v>1256</v>
      </c>
      <c r="AB263" s="9">
        <v>118427</v>
      </c>
      <c r="AC263" s="9">
        <v>0</v>
      </c>
      <c r="AD263" s="41"/>
      <c r="AE263" s="41"/>
      <c r="AF263" s="9">
        <v>99565</v>
      </c>
      <c r="AG263" s="9">
        <v>0</v>
      </c>
      <c r="AH263" s="9">
        <v>25766</v>
      </c>
      <c r="AI263" s="25"/>
      <c r="AJ263" s="103">
        <f t="shared" si="147"/>
        <v>246432</v>
      </c>
      <c r="AK263" s="40"/>
      <c r="AL263" s="103">
        <f t="shared" si="162"/>
        <v>0</v>
      </c>
      <c r="AM263" s="40">
        <v>3161</v>
      </c>
      <c r="AN263" s="9">
        <v>0</v>
      </c>
      <c r="AO263" s="41"/>
      <c r="AP263" s="41"/>
      <c r="AQ263" s="41"/>
      <c r="AR263" s="41"/>
      <c r="AS263" s="41"/>
      <c r="AT263" s="41"/>
      <c r="AU263" s="9"/>
      <c r="AV263" s="41"/>
      <c r="AW263" s="103">
        <f t="shared" si="148"/>
        <v>3161</v>
      </c>
      <c r="AX263" s="40">
        <v>0</v>
      </c>
      <c r="AY263" s="41"/>
      <c r="AZ263" s="41"/>
      <c r="BA263" s="41"/>
      <c r="BB263" s="41"/>
      <c r="BC263" s="41"/>
      <c r="BD263" s="41"/>
      <c r="BE263" s="103">
        <f t="shared" si="157"/>
        <v>0</v>
      </c>
      <c r="BF263" s="40">
        <v>0</v>
      </c>
      <c r="BG263" s="41"/>
      <c r="BH263" s="41"/>
      <c r="BI263" s="41"/>
      <c r="BJ263" s="41"/>
      <c r="BK263" s="41"/>
      <c r="BL263" s="41"/>
      <c r="BM263" s="41"/>
      <c r="BN263" s="41"/>
      <c r="BO263" s="41"/>
      <c r="BP263" s="41">
        <v>960</v>
      </c>
      <c r="BQ263" s="41"/>
      <c r="BR263" s="41">
        <v>1179</v>
      </c>
      <c r="BS263" s="41">
        <v>0</v>
      </c>
      <c r="BT263" s="41"/>
      <c r="BU263" s="103">
        <f t="shared" si="158"/>
        <v>2139</v>
      </c>
      <c r="BV263" s="40"/>
      <c r="BW263" s="41"/>
      <c r="BX263" s="41"/>
      <c r="BY263" s="41"/>
      <c r="BZ263" s="41"/>
      <c r="CA263" s="41"/>
      <c r="CB263" s="103">
        <f t="shared" si="149"/>
        <v>0</v>
      </c>
      <c r="CC263" s="231">
        <v>0</v>
      </c>
      <c r="CD263" s="41"/>
      <c r="CE263" s="41"/>
      <c r="CF263" s="41"/>
      <c r="CG263" s="103">
        <f t="shared" si="150"/>
        <v>0</v>
      </c>
      <c r="CH263" s="8">
        <v>12708</v>
      </c>
      <c r="CI263" s="9">
        <v>0</v>
      </c>
      <c r="CJ263" s="41">
        <v>0</v>
      </c>
      <c r="CK263" s="41">
        <v>0</v>
      </c>
      <c r="CL263" s="41">
        <v>0</v>
      </c>
      <c r="CM263" s="41">
        <v>10511</v>
      </c>
      <c r="CN263" s="41"/>
      <c r="CO263" s="103">
        <f t="shared" si="159"/>
        <v>23219</v>
      </c>
      <c r="CP263" s="8">
        <v>0</v>
      </c>
      <c r="CQ263" s="41"/>
      <c r="CR263" s="41"/>
      <c r="CS263" s="103">
        <f t="shared" si="151"/>
        <v>0</v>
      </c>
      <c r="CT263" s="8">
        <v>1341</v>
      </c>
      <c r="CU263" s="103">
        <f t="shared" si="165"/>
        <v>1341</v>
      </c>
      <c r="CV263" s="286">
        <f t="shared" si="166"/>
        <v>287999</v>
      </c>
      <c r="CW263" s="284"/>
      <c r="CX263" s="250"/>
    </row>
    <row r="264" spans="1:102" s="29" customFormat="1" ht="15.75" x14ac:dyDescent="0.25">
      <c r="A264" s="319"/>
      <c r="B264" s="209" t="s">
        <v>111</v>
      </c>
      <c r="C264" s="55">
        <v>0</v>
      </c>
      <c r="D264" s="56">
        <v>0</v>
      </c>
      <c r="E264" s="41">
        <v>0</v>
      </c>
      <c r="F264" s="41">
        <v>3195</v>
      </c>
      <c r="G264" s="41"/>
      <c r="H264" s="103">
        <f t="shared" si="155"/>
        <v>3195</v>
      </c>
      <c r="I264" s="40">
        <v>2669</v>
      </c>
      <c r="J264" s="41">
        <v>1356</v>
      </c>
      <c r="K264" s="41"/>
      <c r="L264" s="41"/>
      <c r="M264" s="56">
        <v>0</v>
      </c>
      <c r="N264" s="41"/>
      <c r="O264" s="103">
        <f t="shared" si="146"/>
        <v>4025</v>
      </c>
      <c r="P264" s="8"/>
      <c r="Q264" s="41"/>
      <c r="R264" s="41"/>
      <c r="S264" s="41"/>
      <c r="T264" s="103">
        <f t="shared" si="156"/>
        <v>0</v>
      </c>
      <c r="U264" s="40"/>
      <c r="V264" s="9">
        <v>268</v>
      </c>
      <c r="W264" s="103">
        <f t="shared" si="161"/>
        <v>268</v>
      </c>
      <c r="X264" s="40"/>
      <c r="Y264" s="9"/>
      <c r="Z264" s="9">
        <v>3014</v>
      </c>
      <c r="AA264" s="9">
        <v>0</v>
      </c>
      <c r="AB264" s="9">
        <v>71870</v>
      </c>
      <c r="AC264" s="9">
        <v>0</v>
      </c>
      <c r="AD264" s="41"/>
      <c r="AE264" s="41"/>
      <c r="AF264" s="9">
        <v>90412</v>
      </c>
      <c r="AG264" s="9">
        <v>0</v>
      </c>
      <c r="AH264" s="9">
        <v>16931</v>
      </c>
      <c r="AI264" s="25"/>
      <c r="AJ264" s="103">
        <f t="shared" si="147"/>
        <v>182227</v>
      </c>
      <c r="AK264" s="40"/>
      <c r="AL264" s="103">
        <f t="shared" si="162"/>
        <v>0</v>
      </c>
      <c r="AM264" s="40">
        <v>1564</v>
      </c>
      <c r="AN264" s="9">
        <v>0</v>
      </c>
      <c r="AO264" s="41"/>
      <c r="AP264" s="41"/>
      <c r="AQ264" s="41"/>
      <c r="AR264" s="41"/>
      <c r="AS264" s="41"/>
      <c r="AT264" s="41"/>
      <c r="AU264" s="9"/>
      <c r="AV264" s="41"/>
      <c r="AW264" s="103">
        <f t="shared" si="148"/>
        <v>1564</v>
      </c>
      <c r="AX264" s="40">
        <v>0</v>
      </c>
      <c r="AY264" s="41"/>
      <c r="AZ264" s="41"/>
      <c r="BA264" s="41"/>
      <c r="BB264" s="41"/>
      <c r="BC264" s="41"/>
      <c r="BD264" s="41"/>
      <c r="BE264" s="103">
        <f t="shared" si="157"/>
        <v>0</v>
      </c>
      <c r="BF264" s="40">
        <v>0</v>
      </c>
      <c r="BG264" s="41"/>
      <c r="BH264" s="41"/>
      <c r="BI264" s="41"/>
      <c r="BJ264" s="41"/>
      <c r="BK264" s="41"/>
      <c r="BL264" s="41"/>
      <c r="BM264" s="41"/>
      <c r="BN264" s="41"/>
      <c r="BO264" s="41"/>
      <c r="BP264" s="41">
        <v>440</v>
      </c>
      <c r="BQ264" s="41"/>
      <c r="BR264" s="41">
        <v>0</v>
      </c>
      <c r="BS264" s="41">
        <v>0</v>
      </c>
      <c r="BT264" s="41"/>
      <c r="BU264" s="103">
        <f t="shared" si="158"/>
        <v>440</v>
      </c>
      <c r="BV264" s="40"/>
      <c r="BW264" s="41"/>
      <c r="BX264" s="41"/>
      <c r="BY264" s="41"/>
      <c r="BZ264" s="41"/>
      <c r="CA264" s="41"/>
      <c r="CB264" s="103">
        <f t="shared" si="149"/>
        <v>0</v>
      </c>
      <c r="CC264" s="231">
        <v>0</v>
      </c>
      <c r="CD264" s="41"/>
      <c r="CE264" s="41"/>
      <c r="CF264" s="41"/>
      <c r="CG264" s="103">
        <f t="shared" si="150"/>
        <v>0</v>
      </c>
      <c r="CH264" s="8">
        <v>19859</v>
      </c>
      <c r="CI264" s="9">
        <v>0</v>
      </c>
      <c r="CJ264" s="41">
        <v>0</v>
      </c>
      <c r="CK264" s="41">
        <v>0</v>
      </c>
      <c r="CL264" s="41">
        <v>0</v>
      </c>
      <c r="CM264" s="41">
        <v>10423</v>
      </c>
      <c r="CN264" s="41"/>
      <c r="CO264" s="103">
        <f t="shared" si="159"/>
        <v>30282</v>
      </c>
      <c r="CP264" s="8">
        <v>0</v>
      </c>
      <c r="CQ264" s="41"/>
      <c r="CR264" s="41"/>
      <c r="CS264" s="103">
        <f t="shared" si="151"/>
        <v>0</v>
      </c>
      <c r="CT264" s="8">
        <v>0</v>
      </c>
      <c r="CU264" s="103">
        <f t="shared" si="165"/>
        <v>0</v>
      </c>
      <c r="CV264" s="286">
        <f t="shared" si="166"/>
        <v>222001</v>
      </c>
      <c r="CW264" s="284"/>
      <c r="CX264" s="250"/>
    </row>
    <row r="265" spans="1:102" s="29" customFormat="1" ht="16.5" thickBot="1" x14ac:dyDescent="0.3">
      <c r="A265" s="320"/>
      <c r="B265" s="210" t="s">
        <v>112</v>
      </c>
      <c r="C265" s="57">
        <v>0</v>
      </c>
      <c r="D265" s="58">
        <v>0</v>
      </c>
      <c r="E265" s="45">
        <v>0</v>
      </c>
      <c r="F265" s="45">
        <v>4221</v>
      </c>
      <c r="G265" s="45"/>
      <c r="H265" s="104">
        <f t="shared" si="155"/>
        <v>4221</v>
      </c>
      <c r="I265" s="44">
        <v>0</v>
      </c>
      <c r="J265" s="45">
        <v>0</v>
      </c>
      <c r="K265" s="45"/>
      <c r="L265" s="45"/>
      <c r="M265" s="58">
        <v>0</v>
      </c>
      <c r="N265" s="45"/>
      <c r="O265" s="104">
        <f t="shared" si="146"/>
        <v>0</v>
      </c>
      <c r="P265" s="12"/>
      <c r="Q265" s="45"/>
      <c r="R265" s="45"/>
      <c r="S265" s="45"/>
      <c r="T265" s="104">
        <f t="shared" si="156"/>
        <v>0</v>
      </c>
      <c r="U265" s="44"/>
      <c r="V265" s="13">
        <v>0</v>
      </c>
      <c r="W265" s="104">
        <f t="shared" si="161"/>
        <v>0</v>
      </c>
      <c r="X265" s="44"/>
      <c r="Y265" s="13"/>
      <c r="Z265" s="13">
        <v>13574</v>
      </c>
      <c r="AA265" s="13">
        <v>0</v>
      </c>
      <c r="AB265" s="13">
        <v>88640</v>
      </c>
      <c r="AC265" s="13">
        <v>0</v>
      </c>
      <c r="AD265" s="45"/>
      <c r="AE265" s="45"/>
      <c r="AF265" s="13">
        <v>63973</v>
      </c>
      <c r="AG265" s="13">
        <v>0</v>
      </c>
      <c r="AH265" s="13">
        <v>57187</v>
      </c>
      <c r="AI265" s="26"/>
      <c r="AJ265" s="104">
        <f t="shared" si="147"/>
        <v>223374</v>
      </c>
      <c r="AK265" s="44"/>
      <c r="AL265" s="104">
        <f t="shared" si="162"/>
        <v>0</v>
      </c>
      <c r="AM265" s="44">
        <v>1574</v>
      </c>
      <c r="AN265" s="13">
        <v>0</v>
      </c>
      <c r="AO265" s="45"/>
      <c r="AP265" s="45"/>
      <c r="AQ265" s="45"/>
      <c r="AR265" s="45"/>
      <c r="AS265" s="45"/>
      <c r="AT265" s="45"/>
      <c r="AU265" s="13"/>
      <c r="AV265" s="45"/>
      <c r="AW265" s="104">
        <f t="shared" si="148"/>
        <v>1574</v>
      </c>
      <c r="AX265" s="44">
        <v>0</v>
      </c>
      <c r="AY265" s="45"/>
      <c r="AZ265" s="45"/>
      <c r="BA265" s="45"/>
      <c r="BB265" s="45"/>
      <c r="BC265" s="45"/>
      <c r="BD265" s="45"/>
      <c r="BE265" s="104">
        <f t="shared" si="157"/>
        <v>0</v>
      </c>
      <c r="BF265" s="44">
        <v>972</v>
      </c>
      <c r="BG265" s="45"/>
      <c r="BH265" s="45"/>
      <c r="BI265" s="45"/>
      <c r="BJ265" s="45"/>
      <c r="BK265" s="45"/>
      <c r="BL265" s="45"/>
      <c r="BM265" s="45"/>
      <c r="BN265" s="45"/>
      <c r="BO265" s="45"/>
      <c r="BP265" s="45">
        <v>0</v>
      </c>
      <c r="BQ265" s="45"/>
      <c r="BR265" s="45">
        <v>-134</v>
      </c>
      <c r="BS265" s="45">
        <v>0</v>
      </c>
      <c r="BT265" s="45"/>
      <c r="BU265" s="104">
        <f t="shared" si="158"/>
        <v>838</v>
      </c>
      <c r="BV265" s="44"/>
      <c r="BW265" s="45"/>
      <c r="BX265" s="45"/>
      <c r="BY265" s="45"/>
      <c r="BZ265" s="45"/>
      <c r="CA265" s="45"/>
      <c r="CB265" s="104">
        <f t="shared" si="149"/>
        <v>0</v>
      </c>
      <c r="CC265" s="44">
        <v>0</v>
      </c>
      <c r="CD265" s="45"/>
      <c r="CE265" s="45"/>
      <c r="CF265" s="45"/>
      <c r="CG265" s="104">
        <f t="shared" si="150"/>
        <v>0</v>
      </c>
      <c r="CH265" s="12">
        <v>21399</v>
      </c>
      <c r="CI265" s="13">
        <v>0</v>
      </c>
      <c r="CJ265" s="45">
        <v>0</v>
      </c>
      <c r="CK265" s="45">
        <v>0</v>
      </c>
      <c r="CL265" s="45">
        <v>0</v>
      </c>
      <c r="CM265" s="45">
        <v>10595</v>
      </c>
      <c r="CN265" s="45"/>
      <c r="CO265" s="104">
        <f t="shared" si="159"/>
        <v>31994</v>
      </c>
      <c r="CP265" s="12">
        <v>0</v>
      </c>
      <c r="CQ265" s="45"/>
      <c r="CR265" s="45"/>
      <c r="CS265" s="104">
        <f t="shared" si="151"/>
        <v>0</v>
      </c>
      <c r="CT265" s="12">
        <v>0</v>
      </c>
      <c r="CU265" s="104">
        <f t="shared" si="165"/>
        <v>0</v>
      </c>
      <c r="CV265" s="287">
        <f t="shared" si="166"/>
        <v>262001</v>
      </c>
      <c r="CW265" s="284"/>
      <c r="CX265" s="250"/>
    </row>
    <row r="266" spans="1:102" s="29" customFormat="1" ht="15.75" x14ac:dyDescent="0.25">
      <c r="A266" s="315">
        <v>2018</v>
      </c>
      <c r="B266" s="208" t="s">
        <v>101</v>
      </c>
      <c r="C266" s="53">
        <v>0</v>
      </c>
      <c r="D266" s="54">
        <v>0</v>
      </c>
      <c r="E266" s="35">
        <v>0</v>
      </c>
      <c r="F266" s="35">
        <v>2649</v>
      </c>
      <c r="G266" s="35"/>
      <c r="H266" s="102">
        <f t="shared" si="155"/>
        <v>2649</v>
      </c>
      <c r="I266" s="34">
        <v>2683</v>
      </c>
      <c r="J266" s="35">
        <v>0</v>
      </c>
      <c r="K266" s="35"/>
      <c r="L266" s="35"/>
      <c r="M266" s="54">
        <v>0</v>
      </c>
      <c r="N266" s="35"/>
      <c r="O266" s="102">
        <f t="shared" si="146"/>
        <v>2683</v>
      </c>
      <c r="P266" s="21"/>
      <c r="Q266" s="35"/>
      <c r="R266" s="35"/>
      <c r="S266" s="35"/>
      <c r="T266" s="102">
        <f t="shared" si="156"/>
        <v>0</v>
      </c>
      <c r="U266" s="34"/>
      <c r="V266" s="22">
        <v>0</v>
      </c>
      <c r="W266" s="102">
        <f t="shared" si="161"/>
        <v>0</v>
      </c>
      <c r="X266" s="34"/>
      <c r="Y266" s="22"/>
      <c r="Z266" s="301">
        <v>22916</v>
      </c>
      <c r="AA266" s="301">
        <v>0</v>
      </c>
      <c r="AB266" s="301">
        <v>99883</v>
      </c>
      <c r="AC266" s="301">
        <v>0</v>
      </c>
      <c r="AD266" s="291"/>
      <c r="AE266" s="291"/>
      <c r="AF266" s="301">
        <v>65188</v>
      </c>
      <c r="AG266" s="301">
        <v>0</v>
      </c>
      <c r="AH266" s="301">
        <v>79579</v>
      </c>
      <c r="AI266" s="386"/>
      <c r="AJ266" s="387">
        <f t="shared" si="147"/>
        <v>267566</v>
      </c>
      <c r="AK266" s="34"/>
      <c r="AL266" s="102">
        <f t="shared" si="162"/>
        <v>0</v>
      </c>
      <c r="AM266" s="297">
        <v>207</v>
      </c>
      <c r="AN266" s="22">
        <v>0</v>
      </c>
      <c r="AO266" s="35"/>
      <c r="AP266" s="35"/>
      <c r="AQ266" s="35"/>
      <c r="AR266" s="35"/>
      <c r="AS266" s="35"/>
      <c r="AT266" s="35"/>
      <c r="AU266" s="22"/>
      <c r="AV266" s="35"/>
      <c r="AW266" s="387">
        <f t="shared" si="148"/>
        <v>207</v>
      </c>
      <c r="AX266" s="34">
        <v>0</v>
      </c>
      <c r="AY266" s="35"/>
      <c r="AZ266" s="35"/>
      <c r="BA266" s="35"/>
      <c r="BB266" s="35"/>
      <c r="BC266" s="35"/>
      <c r="BD266" s="35"/>
      <c r="BE266" s="102">
        <f t="shared" si="157"/>
        <v>0</v>
      </c>
      <c r="BF266" s="297">
        <v>1400</v>
      </c>
      <c r="BG266" s="35"/>
      <c r="BH266" s="35"/>
      <c r="BI266" s="35"/>
      <c r="BJ266" s="35"/>
      <c r="BK266" s="35"/>
      <c r="BL266" s="35"/>
      <c r="BM266" s="35"/>
      <c r="BN266" s="35"/>
      <c r="BO266" s="35"/>
      <c r="BP266" s="35">
        <v>480</v>
      </c>
      <c r="BQ266" s="35"/>
      <c r="BR266" s="35">
        <v>0</v>
      </c>
      <c r="BS266" s="35">
        <v>0</v>
      </c>
      <c r="BT266" s="35"/>
      <c r="BU266" s="102">
        <f t="shared" si="158"/>
        <v>1880</v>
      </c>
      <c r="BV266" s="34"/>
      <c r="BW266" s="35"/>
      <c r="BX266" s="35"/>
      <c r="BY266" s="35"/>
      <c r="BZ266" s="35"/>
      <c r="CA266" s="35"/>
      <c r="CB266" s="102">
        <f t="shared" si="149"/>
        <v>0</v>
      </c>
      <c r="CC266" s="260">
        <v>0</v>
      </c>
      <c r="CD266" s="35"/>
      <c r="CE266" s="35"/>
      <c r="CF266" s="35"/>
      <c r="CG266" s="102">
        <f t="shared" si="150"/>
        <v>0</v>
      </c>
      <c r="CH266" s="21">
        <v>-22</v>
      </c>
      <c r="CI266" s="22">
        <v>0</v>
      </c>
      <c r="CJ266" s="35">
        <v>0</v>
      </c>
      <c r="CK266" s="35">
        <v>0</v>
      </c>
      <c r="CL266" s="35">
        <v>0</v>
      </c>
      <c r="CM266" s="35">
        <v>12036</v>
      </c>
      <c r="CN266" s="35"/>
      <c r="CO266" s="102">
        <f t="shared" si="159"/>
        <v>12014</v>
      </c>
      <c r="CP266" s="21">
        <v>0</v>
      </c>
      <c r="CQ266" s="35"/>
      <c r="CR266" s="35"/>
      <c r="CS266" s="102">
        <f t="shared" si="151"/>
        <v>0</v>
      </c>
      <c r="CT266" s="21">
        <v>0</v>
      </c>
      <c r="CU266" s="102">
        <f t="shared" si="165"/>
        <v>0</v>
      </c>
      <c r="CV266" s="285">
        <f t="shared" si="166"/>
        <v>286999</v>
      </c>
      <c r="CW266" s="284"/>
      <c r="CX266" s="250"/>
    </row>
    <row r="267" spans="1:102" s="29" customFormat="1" ht="15.75" x14ac:dyDescent="0.25">
      <c r="A267" s="316"/>
      <c r="B267" s="209" t="s">
        <v>102</v>
      </c>
      <c r="C267" s="55">
        <v>0</v>
      </c>
      <c r="D267" s="56">
        <v>0</v>
      </c>
      <c r="E267" s="41">
        <v>0</v>
      </c>
      <c r="F267" s="41">
        <v>0</v>
      </c>
      <c r="G267" s="41"/>
      <c r="H267" s="103">
        <f t="shared" si="155"/>
        <v>0</v>
      </c>
      <c r="I267" s="40">
        <v>0</v>
      </c>
      <c r="J267" s="41">
        <v>0</v>
      </c>
      <c r="K267" s="41"/>
      <c r="L267" s="41"/>
      <c r="M267" s="56">
        <v>0</v>
      </c>
      <c r="N267" s="41"/>
      <c r="O267" s="103">
        <f t="shared" si="146"/>
        <v>0</v>
      </c>
      <c r="P267" s="8"/>
      <c r="Q267" s="41"/>
      <c r="R267" s="41"/>
      <c r="S267" s="41"/>
      <c r="T267" s="103">
        <f t="shared" si="156"/>
        <v>0</v>
      </c>
      <c r="U267" s="40"/>
      <c r="V267" s="9">
        <v>0</v>
      </c>
      <c r="W267" s="103">
        <f t="shared" si="161"/>
        <v>0</v>
      </c>
      <c r="X267" s="40"/>
      <c r="Y267" s="9"/>
      <c r="Z267" s="303">
        <v>18207.690000000002</v>
      </c>
      <c r="AA267" s="303">
        <v>0</v>
      </c>
      <c r="AB267" s="303">
        <v>113776.71999999999</v>
      </c>
      <c r="AC267" s="303">
        <v>0</v>
      </c>
      <c r="AD267" s="292"/>
      <c r="AE267" s="292"/>
      <c r="AF267" s="303">
        <v>45850.06</v>
      </c>
      <c r="AG267" s="303">
        <v>0</v>
      </c>
      <c r="AH267" s="303">
        <v>58659.120000000024</v>
      </c>
      <c r="AI267" s="388"/>
      <c r="AJ267" s="382">
        <f t="shared" si="147"/>
        <v>236493.59</v>
      </c>
      <c r="AK267" s="40"/>
      <c r="AL267" s="103">
        <f t="shared" si="162"/>
        <v>0</v>
      </c>
      <c r="AM267" s="298">
        <v>1590.77</v>
      </c>
      <c r="AN267" s="9">
        <v>0</v>
      </c>
      <c r="AO267" s="41"/>
      <c r="AP267" s="41"/>
      <c r="AQ267" s="41"/>
      <c r="AR267" s="41"/>
      <c r="AS267" s="41"/>
      <c r="AT267" s="41"/>
      <c r="AU267" s="9"/>
      <c r="AV267" s="41"/>
      <c r="AW267" s="382">
        <f t="shared" si="148"/>
        <v>1590.77</v>
      </c>
      <c r="AX267" s="40">
        <v>0</v>
      </c>
      <c r="AY267" s="41"/>
      <c r="AZ267" s="41"/>
      <c r="BA267" s="41"/>
      <c r="BB267" s="41"/>
      <c r="BC267" s="41"/>
      <c r="BD267" s="41"/>
      <c r="BE267" s="103">
        <f t="shared" si="157"/>
        <v>0</v>
      </c>
      <c r="BF267" s="298">
        <v>52.83</v>
      </c>
      <c r="BG267" s="41"/>
      <c r="BH267" s="41"/>
      <c r="BI267" s="41"/>
      <c r="BJ267" s="41"/>
      <c r="BK267" s="41"/>
      <c r="BL267" s="41"/>
      <c r="BM267" s="41"/>
      <c r="BN267" s="41"/>
      <c r="BO267" s="41"/>
      <c r="BP267" s="41">
        <v>480</v>
      </c>
      <c r="BQ267" s="41"/>
      <c r="BR267" s="41">
        <v>0</v>
      </c>
      <c r="BS267" s="41">
        <v>0</v>
      </c>
      <c r="BT267" s="41"/>
      <c r="BU267" s="382">
        <f t="shared" si="158"/>
        <v>532.83000000000004</v>
      </c>
      <c r="BV267" s="40"/>
      <c r="BW267" s="41"/>
      <c r="BX267" s="41"/>
      <c r="BY267" s="41"/>
      <c r="BZ267" s="41"/>
      <c r="CA267" s="41"/>
      <c r="CB267" s="103">
        <f t="shared" si="149"/>
        <v>0</v>
      </c>
      <c r="CC267" s="231">
        <v>0</v>
      </c>
      <c r="CD267" s="41"/>
      <c r="CE267" s="41"/>
      <c r="CF267" s="41"/>
      <c r="CG267" s="103">
        <f t="shared" si="150"/>
        <v>0</v>
      </c>
      <c r="CH267" s="8">
        <v>0</v>
      </c>
      <c r="CI267" s="9">
        <v>0</v>
      </c>
      <c r="CJ267" s="41">
        <v>0</v>
      </c>
      <c r="CK267" s="41">
        <v>0</v>
      </c>
      <c r="CL267" s="41">
        <v>0</v>
      </c>
      <c r="CM267" s="292">
        <v>14382.98</v>
      </c>
      <c r="CN267" s="41"/>
      <c r="CO267" s="382">
        <f t="shared" si="159"/>
        <v>14382.98</v>
      </c>
      <c r="CP267" s="8">
        <v>0</v>
      </c>
      <c r="CQ267" s="41"/>
      <c r="CR267" s="41"/>
      <c r="CS267" s="103">
        <f t="shared" si="151"/>
        <v>0</v>
      </c>
      <c r="CT267" s="8">
        <v>0</v>
      </c>
      <c r="CU267" s="103">
        <f t="shared" si="165"/>
        <v>0</v>
      </c>
      <c r="CV267" s="391">
        <f t="shared" si="166"/>
        <v>253000.16999999998</v>
      </c>
      <c r="CW267" s="284"/>
      <c r="CX267" s="250"/>
    </row>
    <row r="268" spans="1:102" s="29" customFormat="1" ht="15.75" x14ac:dyDescent="0.25">
      <c r="A268" s="316"/>
      <c r="B268" s="209" t="s">
        <v>103</v>
      </c>
      <c r="C268" s="55">
        <v>0</v>
      </c>
      <c r="D268" s="56">
        <v>0</v>
      </c>
      <c r="E268" s="41">
        <v>0</v>
      </c>
      <c r="F268" s="41">
        <v>0</v>
      </c>
      <c r="G268" s="41"/>
      <c r="H268" s="103">
        <f t="shared" si="155"/>
        <v>0</v>
      </c>
      <c r="I268" s="298">
        <v>6390.76</v>
      </c>
      <c r="J268" s="292">
        <v>0</v>
      </c>
      <c r="K268" s="292"/>
      <c r="L268" s="292"/>
      <c r="M268" s="384">
        <v>0</v>
      </c>
      <c r="N268" s="292"/>
      <c r="O268" s="382">
        <f t="shared" si="146"/>
        <v>6390.76</v>
      </c>
      <c r="P268" s="8"/>
      <c r="Q268" s="41"/>
      <c r="R268" s="41"/>
      <c r="S268" s="41"/>
      <c r="T268" s="103">
        <f t="shared" si="156"/>
        <v>0</v>
      </c>
      <c r="U268" s="40"/>
      <c r="V268" s="9">
        <v>0</v>
      </c>
      <c r="W268" s="103">
        <f t="shared" si="161"/>
        <v>0</v>
      </c>
      <c r="X268" s="40"/>
      <c r="Y268" s="9"/>
      <c r="Z268" s="303">
        <v>8228.6299999999992</v>
      </c>
      <c r="AA268" s="303">
        <v>10230.119999999999</v>
      </c>
      <c r="AB268" s="303">
        <v>192174.93</v>
      </c>
      <c r="AC268" s="303">
        <v>0</v>
      </c>
      <c r="AD268" s="292"/>
      <c r="AE268" s="292"/>
      <c r="AF268" s="303">
        <v>34907.05000000001</v>
      </c>
      <c r="AG268" s="303">
        <v>0</v>
      </c>
      <c r="AH268" s="303">
        <v>30990.5</v>
      </c>
      <c r="AI268" s="388"/>
      <c r="AJ268" s="382">
        <f t="shared" si="147"/>
        <v>276531.23</v>
      </c>
      <c r="AK268" s="40"/>
      <c r="AL268" s="103">
        <f t="shared" si="162"/>
        <v>0</v>
      </c>
      <c r="AM268" s="298">
        <v>1663.1299999999999</v>
      </c>
      <c r="AN268" s="9">
        <v>0</v>
      </c>
      <c r="AO268" s="41"/>
      <c r="AP268" s="41"/>
      <c r="AQ268" s="41"/>
      <c r="AR268" s="41"/>
      <c r="AS268" s="41"/>
      <c r="AT268" s="41"/>
      <c r="AU268" s="9"/>
      <c r="AV268" s="41"/>
      <c r="AW268" s="382">
        <f t="shared" si="148"/>
        <v>1663.1299999999999</v>
      </c>
      <c r="AX268" s="40">
        <v>0</v>
      </c>
      <c r="AY268" s="41"/>
      <c r="AZ268" s="41"/>
      <c r="BA268" s="41"/>
      <c r="BB268" s="41"/>
      <c r="BC268" s="41"/>
      <c r="BD268" s="41"/>
      <c r="BE268" s="103">
        <f t="shared" si="157"/>
        <v>0</v>
      </c>
      <c r="BF268" s="298">
        <v>0</v>
      </c>
      <c r="BG268" s="41"/>
      <c r="BH268" s="41"/>
      <c r="BI268" s="41"/>
      <c r="BJ268" s="41"/>
      <c r="BK268" s="41"/>
      <c r="BL268" s="41"/>
      <c r="BM268" s="41"/>
      <c r="BN268" s="41"/>
      <c r="BO268" s="41"/>
      <c r="BP268" s="41">
        <v>530</v>
      </c>
      <c r="BQ268" s="41"/>
      <c r="BR268" s="292">
        <v>145.38</v>
      </c>
      <c r="BS268" s="41">
        <v>0</v>
      </c>
      <c r="BT268" s="41"/>
      <c r="BU268" s="382">
        <f t="shared" si="158"/>
        <v>675.38</v>
      </c>
      <c r="BV268" s="40"/>
      <c r="BW268" s="41"/>
      <c r="BX268" s="41"/>
      <c r="BY268" s="41"/>
      <c r="BZ268" s="41"/>
      <c r="CA268" s="41"/>
      <c r="CB268" s="103">
        <f t="shared" si="149"/>
        <v>0</v>
      </c>
      <c r="CC268" s="390">
        <v>362.88</v>
      </c>
      <c r="CD268" s="41"/>
      <c r="CE268" s="41"/>
      <c r="CF268" s="41"/>
      <c r="CG268" s="382">
        <f t="shared" si="150"/>
        <v>362.88</v>
      </c>
      <c r="CH268" s="8">
        <v>0</v>
      </c>
      <c r="CI268" s="9">
        <v>0</v>
      </c>
      <c r="CJ268" s="41">
        <v>0</v>
      </c>
      <c r="CK268" s="41">
        <v>0</v>
      </c>
      <c r="CL268" s="41">
        <v>0</v>
      </c>
      <c r="CM268" s="292">
        <v>12377.400000000003</v>
      </c>
      <c r="CN268" s="41"/>
      <c r="CO268" s="382">
        <f t="shared" si="159"/>
        <v>12377.400000000003</v>
      </c>
      <c r="CP268" s="8">
        <v>0</v>
      </c>
      <c r="CQ268" s="41"/>
      <c r="CR268" s="41"/>
      <c r="CS268" s="103">
        <f t="shared" si="151"/>
        <v>0</v>
      </c>
      <c r="CT268" s="8">
        <v>0</v>
      </c>
      <c r="CU268" s="103">
        <f t="shared" si="165"/>
        <v>0</v>
      </c>
      <c r="CV268" s="391">
        <f t="shared" si="166"/>
        <v>298000.78000000003</v>
      </c>
      <c r="CW268" s="284"/>
      <c r="CX268" s="250"/>
    </row>
    <row r="269" spans="1:102" s="29" customFormat="1" ht="15.75" x14ac:dyDescent="0.25">
      <c r="A269" s="316"/>
      <c r="B269" s="209" t="s">
        <v>104</v>
      </c>
      <c r="C269" s="380">
        <v>914.1</v>
      </c>
      <c r="D269" s="56">
        <v>0</v>
      </c>
      <c r="E269" s="41">
        <v>0</v>
      </c>
      <c r="F269" s="292">
        <v>6010.1900000000005</v>
      </c>
      <c r="G269" s="292"/>
      <c r="H269" s="382">
        <f t="shared" si="155"/>
        <v>6924.2900000000009</v>
      </c>
      <c r="I269" s="298">
        <v>6542.1600000000008</v>
      </c>
      <c r="J269" s="292">
        <v>0</v>
      </c>
      <c r="K269" s="292"/>
      <c r="L269" s="292"/>
      <c r="M269" s="384">
        <v>0</v>
      </c>
      <c r="N269" s="292"/>
      <c r="O269" s="382">
        <f t="shared" si="146"/>
        <v>6542.1600000000008</v>
      </c>
      <c r="P269" s="8"/>
      <c r="Q269" s="41"/>
      <c r="R269" s="41"/>
      <c r="S269" s="41"/>
      <c r="T269" s="103">
        <f t="shared" si="156"/>
        <v>0</v>
      </c>
      <c r="U269" s="40"/>
      <c r="V269" s="9">
        <v>0</v>
      </c>
      <c r="W269" s="103">
        <f t="shared" si="161"/>
        <v>0</v>
      </c>
      <c r="X269" s="40"/>
      <c r="Y269" s="9"/>
      <c r="Z269" s="303">
        <v>4352.71</v>
      </c>
      <c r="AA269" s="303">
        <v>822.52</v>
      </c>
      <c r="AB269" s="303">
        <v>178483.46999999997</v>
      </c>
      <c r="AC269" s="303">
        <v>0</v>
      </c>
      <c r="AD269" s="292"/>
      <c r="AE269" s="292"/>
      <c r="AF269" s="303">
        <v>31539.519999999997</v>
      </c>
      <c r="AG269" s="303">
        <v>0</v>
      </c>
      <c r="AH269" s="303">
        <v>29887.779999999995</v>
      </c>
      <c r="AI269" s="388"/>
      <c r="AJ269" s="382">
        <f t="shared" si="147"/>
        <v>245085.99999999997</v>
      </c>
      <c r="AK269" s="40"/>
      <c r="AL269" s="103">
        <f t="shared" si="162"/>
        <v>0</v>
      </c>
      <c r="AM269" s="298">
        <v>1658.085</v>
      </c>
      <c r="AN269" s="9">
        <v>0</v>
      </c>
      <c r="AO269" s="41"/>
      <c r="AP269" s="41"/>
      <c r="AQ269" s="41"/>
      <c r="AR269" s="41"/>
      <c r="AS269" s="41"/>
      <c r="AT269" s="41"/>
      <c r="AU269" s="9"/>
      <c r="AV269" s="41"/>
      <c r="AW269" s="382">
        <f t="shared" si="148"/>
        <v>1658.085</v>
      </c>
      <c r="AX269" s="40">
        <v>0</v>
      </c>
      <c r="AY269" s="41"/>
      <c r="AZ269" s="41"/>
      <c r="BA269" s="41"/>
      <c r="BB269" s="41"/>
      <c r="BC269" s="41"/>
      <c r="BD269" s="41"/>
      <c r="BE269" s="103">
        <f t="shared" si="157"/>
        <v>0</v>
      </c>
      <c r="BF269" s="298">
        <v>1494</v>
      </c>
      <c r="BG269" s="41"/>
      <c r="BH269" s="41"/>
      <c r="BI269" s="41"/>
      <c r="BJ269" s="41"/>
      <c r="BK269" s="41"/>
      <c r="BL269" s="41"/>
      <c r="BM269" s="41"/>
      <c r="BN269" s="41"/>
      <c r="BO269" s="41"/>
      <c r="BP269" s="41">
        <v>0</v>
      </c>
      <c r="BQ269" s="41"/>
      <c r="BR269" s="41">
        <v>0</v>
      </c>
      <c r="BS269" s="41">
        <v>0</v>
      </c>
      <c r="BT269" s="41"/>
      <c r="BU269" s="382">
        <f t="shared" si="158"/>
        <v>1494</v>
      </c>
      <c r="BV269" s="40"/>
      <c r="BW269" s="41"/>
      <c r="BX269" s="41"/>
      <c r="BY269" s="41"/>
      <c r="BZ269" s="41"/>
      <c r="CA269" s="41"/>
      <c r="CB269" s="103">
        <f t="shared" si="149"/>
        <v>0</v>
      </c>
      <c r="CC269" s="231">
        <v>-1</v>
      </c>
      <c r="CD269" s="41"/>
      <c r="CE269" s="41"/>
      <c r="CF269" s="41"/>
      <c r="CG269" s="103">
        <f t="shared" si="150"/>
        <v>-1</v>
      </c>
      <c r="CH269" s="8">
        <v>0</v>
      </c>
      <c r="CI269" s="9">
        <v>0</v>
      </c>
      <c r="CJ269" s="41">
        <v>0</v>
      </c>
      <c r="CK269" s="41">
        <v>0</v>
      </c>
      <c r="CL269" s="41">
        <v>0</v>
      </c>
      <c r="CM269" s="292">
        <v>8296.56</v>
      </c>
      <c r="CN269" s="41"/>
      <c r="CO269" s="382">
        <f t="shared" si="159"/>
        <v>8296.56</v>
      </c>
      <c r="CP269" s="8">
        <v>0</v>
      </c>
      <c r="CQ269" s="41"/>
      <c r="CR269" s="41"/>
      <c r="CS269" s="103">
        <f t="shared" si="151"/>
        <v>0</v>
      </c>
      <c r="CT269" s="8">
        <v>0</v>
      </c>
      <c r="CU269" s="103">
        <f t="shared" si="165"/>
        <v>0</v>
      </c>
      <c r="CV269" s="391">
        <f t="shared" si="166"/>
        <v>270000.09499999997</v>
      </c>
      <c r="CW269" s="284"/>
      <c r="CX269" s="250"/>
    </row>
    <row r="270" spans="1:102" s="29" customFormat="1" ht="15.75" x14ac:dyDescent="0.25">
      <c r="A270" s="316"/>
      <c r="B270" s="209" t="s">
        <v>105</v>
      </c>
      <c r="C270" s="380">
        <v>0</v>
      </c>
      <c r="D270" s="56">
        <v>0</v>
      </c>
      <c r="E270" s="41">
        <v>0</v>
      </c>
      <c r="F270" s="292">
        <v>6415.0999999999995</v>
      </c>
      <c r="G270" s="292"/>
      <c r="H270" s="382">
        <f t="shared" si="155"/>
        <v>6415.0999999999995</v>
      </c>
      <c r="I270" s="298">
        <v>6389.58</v>
      </c>
      <c r="J270" s="292">
        <v>0</v>
      </c>
      <c r="K270" s="292"/>
      <c r="L270" s="292"/>
      <c r="M270" s="384">
        <v>0</v>
      </c>
      <c r="N270" s="292"/>
      <c r="O270" s="382">
        <f t="shared" si="146"/>
        <v>6389.58</v>
      </c>
      <c r="P270" s="8"/>
      <c r="Q270" s="41"/>
      <c r="R270" s="41"/>
      <c r="S270" s="41"/>
      <c r="T270" s="103">
        <f t="shared" si="156"/>
        <v>0</v>
      </c>
      <c r="U270" s="40"/>
      <c r="V270" s="9">
        <v>0</v>
      </c>
      <c r="W270" s="103">
        <f t="shared" si="161"/>
        <v>0</v>
      </c>
      <c r="X270" s="40"/>
      <c r="Y270" s="9"/>
      <c r="Z270" s="303">
        <v>2831.4399999999996</v>
      </c>
      <c r="AA270" s="303">
        <v>0</v>
      </c>
      <c r="AB270" s="303">
        <v>65370.469999999994</v>
      </c>
      <c r="AC270" s="303">
        <v>0</v>
      </c>
      <c r="AD270" s="292"/>
      <c r="AE270" s="292"/>
      <c r="AF270" s="303">
        <v>95114.126666666722</v>
      </c>
      <c r="AG270" s="303">
        <v>0</v>
      </c>
      <c r="AH270" s="303">
        <v>26426.46</v>
      </c>
      <c r="AI270" s="388"/>
      <c r="AJ270" s="382">
        <f t="shared" si="147"/>
        <v>189742.4966666667</v>
      </c>
      <c r="AK270" s="40"/>
      <c r="AL270" s="103">
        <f t="shared" si="162"/>
        <v>0</v>
      </c>
      <c r="AM270" s="298">
        <v>3217.3149999999996</v>
      </c>
      <c r="AN270" s="9">
        <v>0</v>
      </c>
      <c r="AO270" s="41"/>
      <c r="AP270" s="41"/>
      <c r="AQ270" s="41"/>
      <c r="AR270" s="41"/>
      <c r="AS270" s="41"/>
      <c r="AT270" s="41"/>
      <c r="AU270" s="9"/>
      <c r="AV270" s="41"/>
      <c r="AW270" s="382">
        <f t="shared" si="148"/>
        <v>3217.3149999999996</v>
      </c>
      <c r="AX270" s="40">
        <v>0</v>
      </c>
      <c r="AY270" s="41"/>
      <c r="AZ270" s="41"/>
      <c r="BA270" s="41"/>
      <c r="BB270" s="41"/>
      <c r="BC270" s="41"/>
      <c r="BD270" s="41"/>
      <c r="BE270" s="103">
        <f t="shared" si="157"/>
        <v>0</v>
      </c>
      <c r="BF270" s="298">
        <v>3060.98</v>
      </c>
      <c r="BG270" s="41"/>
      <c r="BH270" s="41"/>
      <c r="BI270" s="41"/>
      <c r="BJ270" s="41"/>
      <c r="BK270" s="41"/>
      <c r="BL270" s="41"/>
      <c r="BM270" s="41"/>
      <c r="BN270" s="41"/>
      <c r="BO270" s="41"/>
      <c r="BP270" s="41">
        <v>480</v>
      </c>
      <c r="BQ270" s="41"/>
      <c r="BR270" s="41">
        <v>0</v>
      </c>
      <c r="BS270" s="41">
        <v>0</v>
      </c>
      <c r="BT270" s="41"/>
      <c r="BU270" s="382">
        <f t="shared" si="158"/>
        <v>3540.98</v>
      </c>
      <c r="BV270" s="40"/>
      <c r="BW270" s="41"/>
      <c r="BX270" s="41"/>
      <c r="BY270" s="41"/>
      <c r="BZ270" s="41"/>
      <c r="CA270" s="41"/>
      <c r="CB270" s="103">
        <f t="shared" si="149"/>
        <v>0</v>
      </c>
      <c r="CC270" s="231">
        <v>0</v>
      </c>
      <c r="CD270" s="41"/>
      <c r="CE270" s="41"/>
      <c r="CF270" s="41"/>
      <c r="CG270" s="103">
        <f t="shared" si="150"/>
        <v>0</v>
      </c>
      <c r="CH270" s="302">
        <v>11559.56</v>
      </c>
      <c r="CI270" s="9">
        <v>0</v>
      </c>
      <c r="CJ270" s="41">
        <v>0</v>
      </c>
      <c r="CK270" s="41">
        <v>0</v>
      </c>
      <c r="CL270" s="41">
        <v>0</v>
      </c>
      <c r="CM270" s="292">
        <v>4136.0600000000004</v>
      </c>
      <c r="CN270" s="41"/>
      <c r="CO270" s="382">
        <f t="shared" si="159"/>
        <v>15695.619999999999</v>
      </c>
      <c r="CP270" s="8">
        <v>0</v>
      </c>
      <c r="CQ270" s="41"/>
      <c r="CR270" s="41"/>
      <c r="CS270" s="103">
        <f t="shared" si="151"/>
        <v>0</v>
      </c>
      <c r="CT270" s="8">
        <v>0</v>
      </c>
      <c r="CU270" s="103">
        <f t="shared" si="165"/>
        <v>0</v>
      </c>
      <c r="CV270" s="391">
        <f t="shared" si="166"/>
        <v>225001.0916666667</v>
      </c>
      <c r="CW270" s="284"/>
      <c r="CX270" s="250"/>
    </row>
    <row r="271" spans="1:102" s="29" customFormat="1" ht="15.75" x14ac:dyDescent="0.25">
      <c r="A271" s="316"/>
      <c r="B271" s="209" t="s">
        <v>106</v>
      </c>
      <c r="C271" s="380">
        <v>747.24</v>
      </c>
      <c r="D271" s="56">
        <v>0</v>
      </c>
      <c r="E271" s="41">
        <v>0</v>
      </c>
      <c r="F271" s="292">
        <v>10441.579999999998</v>
      </c>
      <c r="G271" s="292"/>
      <c r="H271" s="382">
        <f t="shared" si="155"/>
        <v>11188.819999999998</v>
      </c>
      <c r="I271" s="298">
        <v>5202</v>
      </c>
      <c r="J271" s="292">
        <v>1342.4</v>
      </c>
      <c r="K271" s="292"/>
      <c r="L271" s="292"/>
      <c r="M271" s="384">
        <v>0</v>
      </c>
      <c r="N271" s="292"/>
      <c r="O271" s="382">
        <f t="shared" si="146"/>
        <v>6544.4</v>
      </c>
      <c r="P271" s="8"/>
      <c r="Q271" s="41"/>
      <c r="R271" s="41"/>
      <c r="S271" s="41"/>
      <c r="T271" s="103">
        <f t="shared" si="156"/>
        <v>0</v>
      </c>
      <c r="U271" s="40"/>
      <c r="V271" s="9">
        <v>0</v>
      </c>
      <c r="W271" s="103">
        <f t="shared" si="161"/>
        <v>0</v>
      </c>
      <c r="X271" s="40"/>
      <c r="Y271" s="9"/>
      <c r="Z271" s="303">
        <v>0.52000000000000313</v>
      </c>
      <c r="AA271" s="303">
        <v>1150.08</v>
      </c>
      <c r="AB271" s="303">
        <v>127936.16</v>
      </c>
      <c r="AC271" s="303">
        <v>0</v>
      </c>
      <c r="AD271" s="292"/>
      <c r="AE271" s="292"/>
      <c r="AF271" s="303">
        <v>57636.69</v>
      </c>
      <c r="AG271" s="303">
        <v>0</v>
      </c>
      <c r="AH271" s="303">
        <v>15777.23</v>
      </c>
      <c r="AI271" s="388"/>
      <c r="AJ271" s="382">
        <f t="shared" si="147"/>
        <v>202500.68000000002</v>
      </c>
      <c r="AK271" s="40"/>
      <c r="AL271" s="103">
        <f t="shared" si="162"/>
        <v>0</v>
      </c>
      <c r="AM271" s="298">
        <v>0</v>
      </c>
      <c r="AN271" s="9">
        <v>0</v>
      </c>
      <c r="AO271" s="41"/>
      <c r="AP271" s="41"/>
      <c r="AQ271" s="41"/>
      <c r="AR271" s="41"/>
      <c r="AS271" s="41"/>
      <c r="AT271" s="41"/>
      <c r="AU271" s="9"/>
      <c r="AV271" s="41"/>
      <c r="AW271" s="382">
        <f t="shared" si="148"/>
        <v>0</v>
      </c>
      <c r="AX271" s="40">
        <v>0</v>
      </c>
      <c r="AY271" s="41"/>
      <c r="AZ271" s="41"/>
      <c r="BA271" s="41"/>
      <c r="BB271" s="41"/>
      <c r="BC271" s="41"/>
      <c r="BD271" s="41"/>
      <c r="BE271" s="103">
        <f t="shared" si="157"/>
        <v>0</v>
      </c>
      <c r="BF271" s="298">
        <v>1912.44</v>
      </c>
      <c r="BG271" s="41"/>
      <c r="BH271" s="41"/>
      <c r="BI271" s="41"/>
      <c r="BJ271" s="41"/>
      <c r="BK271" s="41"/>
      <c r="BL271" s="41"/>
      <c r="BM271" s="41"/>
      <c r="BN271" s="41"/>
      <c r="BO271" s="41"/>
      <c r="BP271" s="41">
        <v>0</v>
      </c>
      <c r="BQ271" s="41"/>
      <c r="BR271" s="41">
        <v>0</v>
      </c>
      <c r="BS271" s="41">
        <v>0</v>
      </c>
      <c r="BT271" s="41"/>
      <c r="BU271" s="382">
        <f t="shared" si="158"/>
        <v>1912.44</v>
      </c>
      <c r="BV271" s="40"/>
      <c r="BW271" s="41"/>
      <c r="BX271" s="41"/>
      <c r="BY271" s="41"/>
      <c r="BZ271" s="41"/>
      <c r="CA271" s="41"/>
      <c r="CB271" s="103">
        <f t="shared" si="149"/>
        <v>0</v>
      </c>
      <c r="CC271" s="231">
        <v>0</v>
      </c>
      <c r="CD271" s="41"/>
      <c r="CE271" s="41"/>
      <c r="CF271" s="41"/>
      <c r="CG271" s="103">
        <f t="shared" si="150"/>
        <v>0</v>
      </c>
      <c r="CH271" s="302">
        <v>16759.540000000005</v>
      </c>
      <c r="CI271" s="9">
        <v>0</v>
      </c>
      <c r="CJ271" s="41">
        <v>0</v>
      </c>
      <c r="CK271" s="41">
        <v>0</v>
      </c>
      <c r="CL271" s="41">
        <v>0</v>
      </c>
      <c r="CM271" s="292">
        <v>14094.119999999999</v>
      </c>
      <c r="CN271" s="41"/>
      <c r="CO271" s="382">
        <f t="shared" si="159"/>
        <v>30853.660000000003</v>
      </c>
      <c r="CP271" s="8">
        <v>0</v>
      </c>
      <c r="CQ271" s="41"/>
      <c r="CR271" s="41"/>
      <c r="CS271" s="103">
        <f t="shared" si="151"/>
        <v>0</v>
      </c>
      <c r="CT271" s="8">
        <v>0</v>
      </c>
      <c r="CU271" s="103">
        <f t="shared" si="165"/>
        <v>0</v>
      </c>
      <c r="CV271" s="391">
        <f t="shared" si="166"/>
        <v>253000.00000000003</v>
      </c>
      <c r="CW271" s="284"/>
      <c r="CX271" s="250"/>
    </row>
    <row r="272" spans="1:102" s="29" customFormat="1" ht="15.75" x14ac:dyDescent="0.25">
      <c r="A272" s="316"/>
      <c r="B272" s="209" t="s">
        <v>107</v>
      </c>
      <c r="C272" s="380">
        <v>0</v>
      </c>
      <c r="D272" s="56">
        <v>0</v>
      </c>
      <c r="E272" s="41">
        <v>0</v>
      </c>
      <c r="F272" s="292">
        <v>3176.03</v>
      </c>
      <c r="G272" s="292"/>
      <c r="H272" s="382">
        <f t="shared" si="155"/>
        <v>3176.03</v>
      </c>
      <c r="I272" s="298">
        <v>4066.22</v>
      </c>
      <c r="J272" s="292">
        <v>1001.94</v>
      </c>
      <c r="K272" s="292"/>
      <c r="L272" s="292"/>
      <c r="M272" s="384">
        <v>0</v>
      </c>
      <c r="N272" s="292"/>
      <c r="O272" s="382">
        <f t="shared" si="146"/>
        <v>5068.16</v>
      </c>
      <c r="P272" s="8"/>
      <c r="Q272" s="41"/>
      <c r="R272" s="41"/>
      <c r="S272" s="41"/>
      <c r="T272" s="103">
        <f t="shared" si="156"/>
        <v>0</v>
      </c>
      <c r="U272" s="40"/>
      <c r="V272" s="9">
        <v>0</v>
      </c>
      <c r="W272" s="103">
        <f t="shared" si="161"/>
        <v>0</v>
      </c>
      <c r="X272" s="40"/>
      <c r="Y272" s="9"/>
      <c r="Z272" s="303">
        <v>2838</v>
      </c>
      <c r="AA272" s="303">
        <v>-2</v>
      </c>
      <c r="AB272" s="303">
        <v>164600.61800000002</v>
      </c>
      <c r="AC272" s="303">
        <v>0</v>
      </c>
      <c r="AD272" s="292"/>
      <c r="AE272" s="292"/>
      <c r="AF272" s="303">
        <v>67931.761599999998</v>
      </c>
      <c r="AG272" s="303">
        <v>0</v>
      </c>
      <c r="AH272" s="303">
        <v>14736.141999999998</v>
      </c>
      <c r="AI272" s="388"/>
      <c r="AJ272" s="382">
        <f t="shared" si="147"/>
        <v>250104.52160000001</v>
      </c>
      <c r="AK272" s="40"/>
      <c r="AL272" s="103">
        <f t="shared" si="162"/>
        <v>0</v>
      </c>
      <c r="AM272" s="298">
        <v>1385.73</v>
      </c>
      <c r="AN272" s="9">
        <v>0</v>
      </c>
      <c r="AO272" s="41"/>
      <c r="AP272" s="41"/>
      <c r="AQ272" s="41"/>
      <c r="AR272" s="41"/>
      <c r="AS272" s="41"/>
      <c r="AT272" s="41"/>
      <c r="AU272" s="9"/>
      <c r="AV272" s="41"/>
      <c r="AW272" s="382">
        <f t="shared" si="148"/>
        <v>1385.73</v>
      </c>
      <c r="AX272" s="40">
        <v>0</v>
      </c>
      <c r="AY272" s="41"/>
      <c r="AZ272" s="41"/>
      <c r="BA272" s="41"/>
      <c r="BB272" s="41"/>
      <c r="BC272" s="41"/>
      <c r="BD272" s="41"/>
      <c r="BE272" s="103">
        <f t="shared" si="157"/>
        <v>0</v>
      </c>
      <c r="BF272" s="298">
        <v>1595.58</v>
      </c>
      <c r="BG272" s="41"/>
      <c r="BH272" s="41"/>
      <c r="BI272" s="41"/>
      <c r="BJ272" s="41"/>
      <c r="BK272" s="41"/>
      <c r="BL272" s="41"/>
      <c r="BM272" s="41"/>
      <c r="BN272" s="41"/>
      <c r="BO272" s="41"/>
      <c r="BP272" s="41">
        <v>0</v>
      </c>
      <c r="BQ272" s="41"/>
      <c r="BR272" s="41">
        <v>0</v>
      </c>
      <c r="BS272" s="41">
        <v>0</v>
      </c>
      <c r="BT272" s="41"/>
      <c r="BU272" s="382">
        <f t="shared" si="158"/>
        <v>1595.58</v>
      </c>
      <c r="BV272" s="40"/>
      <c r="BW272" s="41"/>
      <c r="BX272" s="41"/>
      <c r="BY272" s="41"/>
      <c r="BZ272" s="41"/>
      <c r="CA272" s="41"/>
      <c r="CB272" s="103">
        <f t="shared" si="149"/>
        <v>0</v>
      </c>
      <c r="CC272" s="231">
        <v>0</v>
      </c>
      <c r="CD272" s="41"/>
      <c r="CE272" s="41"/>
      <c r="CF272" s="41"/>
      <c r="CG272" s="103">
        <f t="shared" si="150"/>
        <v>0</v>
      </c>
      <c r="CH272" s="302">
        <v>16978.7</v>
      </c>
      <c r="CI272" s="9">
        <v>0</v>
      </c>
      <c r="CJ272" s="41">
        <v>0</v>
      </c>
      <c r="CK272" s="41">
        <v>0</v>
      </c>
      <c r="CL272" s="41">
        <v>0</v>
      </c>
      <c r="CM272" s="292">
        <v>7690.94</v>
      </c>
      <c r="CN272" s="41"/>
      <c r="CO272" s="382">
        <f t="shared" si="159"/>
        <v>24669.64</v>
      </c>
      <c r="CP272" s="8">
        <v>0</v>
      </c>
      <c r="CQ272" s="41"/>
      <c r="CR272" s="41"/>
      <c r="CS272" s="103">
        <f t="shared" si="151"/>
        <v>0</v>
      </c>
      <c r="CT272" s="8">
        <v>0</v>
      </c>
      <c r="CU272" s="103">
        <f t="shared" si="165"/>
        <v>0</v>
      </c>
      <c r="CV272" s="391">
        <f t="shared" si="166"/>
        <v>285999.66159999999</v>
      </c>
      <c r="CW272" s="284"/>
      <c r="CX272" s="250"/>
    </row>
    <row r="273" spans="1:102" s="29" customFormat="1" ht="16.5" thickBot="1" x14ac:dyDescent="0.3">
      <c r="A273" s="317"/>
      <c r="B273" s="210" t="s">
        <v>108</v>
      </c>
      <c r="C273" s="381">
        <v>526</v>
      </c>
      <c r="D273" s="58">
        <v>0</v>
      </c>
      <c r="E273" s="45">
        <v>0</v>
      </c>
      <c r="F273" s="293">
        <v>7121</v>
      </c>
      <c r="G273" s="293"/>
      <c r="H273" s="383">
        <f t="shared" si="155"/>
        <v>7647</v>
      </c>
      <c r="I273" s="299">
        <v>8833</v>
      </c>
      <c r="J273" s="293">
        <v>1777</v>
      </c>
      <c r="K273" s="293"/>
      <c r="L273" s="293"/>
      <c r="M273" s="385">
        <v>0</v>
      </c>
      <c r="N273" s="293"/>
      <c r="O273" s="383">
        <f t="shared" si="146"/>
        <v>10610</v>
      </c>
      <c r="P273" s="12"/>
      <c r="Q273" s="45"/>
      <c r="R273" s="45"/>
      <c r="S273" s="45"/>
      <c r="T273" s="104">
        <f t="shared" si="156"/>
        <v>0</v>
      </c>
      <c r="U273" s="44"/>
      <c r="V273" s="13">
        <v>0</v>
      </c>
      <c r="W273" s="104">
        <f t="shared" si="161"/>
        <v>0</v>
      </c>
      <c r="X273" s="44"/>
      <c r="Y273" s="13"/>
      <c r="Z273" s="305">
        <v>1378</v>
      </c>
      <c r="AA273" s="305">
        <v>5138</v>
      </c>
      <c r="AB273" s="305">
        <v>172413</v>
      </c>
      <c r="AC273" s="305">
        <v>0</v>
      </c>
      <c r="AD273" s="293"/>
      <c r="AE273" s="293"/>
      <c r="AF273" s="305">
        <v>103871</v>
      </c>
      <c r="AG273" s="305">
        <v>0</v>
      </c>
      <c r="AH273" s="305">
        <v>12584</v>
      </c>
      <c r="AI273" s="389"/>
      <c r="AJ273" s="383">
        <f t="shared" si="147"/>
        <v>295384</v>
      </c>
      <c r="AK273" s="44"/>
      <c r="AL273" s="104">
        <f t="shared" si="162"/>
        <v>0</v>
      </c>
      <c r="AM273" s="299">
        <v>0</v>
      </c>
      <c r="AN273" s="13">
        <v>0</v>
      </c>
      <c r="AO273" s="45"/>
      <c r="AP273" s="45"/>
      <c r="AQ273" s="45"/>
      <c r="AR273" s="45"/>
      <c r="AS273" s="45"/>
      <c r="AT273" s="45"/>
      <c r="AU273" s="13"/>
      <c r="AV273" s="45"/>
      <c r="AW273" s="383">
        <f t="shared" si="148"/>
        <v>0</v>
      </c>
      <c r="AX273" s="44">
        <v>0</v>
      </c>
      <c r="AY273" s="45"/>
      <c r="AZ273" s="45"/>
      <c r="BA273" s="45"/>
      <c r="BB273" s="45"/>
      <c r="BC273" s="45"/>
      <c r="BD273" s="45"/>
      <c r="BE273" s="104">
        <f t="shared" si="157"/>
        <v>0</v>
      </c>
      <c r="BF273" s="299">
        <v>2873</v>
      </c>
      <c r="BG273" s="45"/>
      <c r="BH273" s="45"/>
      <c r="BI273" s="45"/>
      <c r="BJ273" s="45"/>
      <c r="BK273" s="45"/>
      <c r="BL273" s="45"/>
      <c r="BM273" s="45"/>
      <c r="BN273" s="45"/>
      <c r="BO273" s="45"/>
      <c r="BP273" s="45">
        <v>0</v>
      </c>
      <c r="BQ273" s="45"/>
      <c r="BR273" s="45">
        <v>0</v>
      </c>
      <c r="BS273" s="45">
        <v>0</v>
      </c>
      <c r="BT273" s="45"/>
      <c r="BU273" s="383">
        <f t="shared" si="158"/>
        <v>2873</v>
      </c>
      <c r="BV273" s="44"/>
      <c r="BW273" s="45"/>
      <c r="BX273" s="45"/>
      <c r="BY273" s="45"/>
      <c r="BZ273" s="45"/>
      <c r="CA273" s="45"/>
      <c r="CB273" s="104">
        <f t="shared" si="149"/>
        <v>0</v>
      </c>
      <c r="CC273" s="44">
        <v>0</v>
      </c>
      <c r="CD273" s="45"/>
      <c r="CE273" s="45"/>
      <c r="CF273" s="45"/>
      <c r="CG273" s="104">
        <f t="shared" si="150"/>
        <v>0</v>
      </c>
      <c r="CH273" s="304">
        <v>10233</v>
      </c>
      <c r="CI273" s="13">
        <v>0</v>
      </c>
      <c r="CJ273" s="45">
        <v>0</v>
      </c>
      <c r="CK273" s="45">
        <v>0</v>
      </c>
      <c r="CL273" s="45">
        <v>0</v>
      </c>
      <c r="CM273" s="293">
        <v>13253</v>
      </c>
      <c r="CN273" s="45"/>
      <c r="CO273" s="104">
        <f t="shared" si="159"/>
        <v>23486</v>
      </c>
      <c r="CP273" s="12">
        <v>0</v>
      </c>
      <c r="CQ273" s="45"/>
      <c r="CR273" s="45"/>
      <c r="CS273" s="104">
        <f t="shared" si="151"/>
        <v>0</v>
      </c>
      <c r="CT273" s="12">
        <v>0</v>
      </c>
      <c r="CU273" s="104">
        <f t="shared" si="165"/>
        <v>0</v>
      </c>
      <c r="CV273" s="287">
        <f t="shared" si="166"/>
        <v>340000</v>
      </c>
      <c r="CW273" s="284"/>
      <c r="CX273" s="250"/>
    </row>
    <row r="274" spans="1:102" s="29" customFormat="1" x14ac:dyDescent="0.25">
      <c r="A274" s="171"/>
      <c r="B274" s="171"/>
      <c r="C274" s="170"/>
      <c r="E274" s="170"/>
      <c r="F274" s="170"/>
      <c r="G274" s="170"/>
      <c r="H274" s="170"/>
      <c r="I274" s="170"/>
      <c r="J274" s="170"/>
      <c r="K274" s="170"/>
      <c r="L274" s="170"/>
      <c r="M274" s="170"/>
      <c r="N274" s="170"/>
      <c r="O274" s="170"/>
      <c r="P274" s="170"/>
      <c r="Q274" s="170"/>
      <c r="R274" s="170"/>
      <c r="S274" s="170"/>
      <c r="T274" s="170"/>
      <c r="U274" s="170"/>
      <c r="V274" s="30"/>
      <c r="W274" s="170"/>
      <c r="X274" s="170"/>
      <c r="Y274" s="170"/>
      <c r="Z274" s="252"/>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252"/>
      <c r="AY274" s="170"/>
      <c r="AZ274" s="170"/>
      <c r="BA274" s="170"/>
      <c r="BB274" s="170"/>
      <c r="BC274" s="170"/>
      <c r="BD274" s="170"/>
      <c r="BE274" s="170"/>
      <c r="BF274" s="252"/>
      <c r="BG274" s="170"/>
      <c r="BH274" s="170"/>
      <c r="BI274" s="170"/>
      <c r="BJ274" s="170"/>
      <c r="BK274" s="170"/>
      <c r="BL274" s="170"/>
      <c r="BM274" s="170"/>
      <c r="BN274" s="170"/>
      <c r="BO274" s="170"/>
      <c r="BP274" s="170"/>
      <c r="BQ274" s="170"/>
      <c r="BR274" s="170"/>
      <c r="BS274" s="170"/>
      <c r="BT274" s="170"/>
      <c r="BU274" s="170"/>
      <c r="BV274" s="170"/>
      <c r="BW274" s="170"/>
      <c r="BX274" s="170"/>
      <c r="BY274" s="170"/>
      <c r="BZ274" s="170"/>
      <c r="CA274" s="170"/>
      <c r="CB274" s="170"/>
      <c r="CC274" s="170"/>
      <c r="CD274" s="170"/>
      <c r="CE274" s="170"/>
      <c r="CF274" s="170"/>
      <c r="CG274" s="170"/>
      <c r="CH274" s="170"/>
      <c r="CI274" s="170"/>
      <c r="CJ274" s="170"/>
      <c r="CK274" s="170"/>
      <c r="CL274" s="170"/>
      <c r="CM274" s="170"/>
      <c r="CN274" s="170"/>
      <c r="CO274" s="170"/>
      <c r="CP274" s="170"/>
      <c r="CQ274" s="170"/>
      <c r="CR274" s="170"/>
      <c r="CS274" s="170"/>
      <c r="CT274" s="170"/>
      <c r="CU274" s="170"/>
      <c r="CV274" s="172"/>
      <c r="CX274" s="250"/>
    </row>
    <row r="275" spans="1:102" x14ac:dyDescent="0.25">
      <c r="A275" s="163" t="s">
        <v>220</v>
      </c>
    </row>
    <row r="276" spans="1:102" ht="15.75" x14ac:dyDescent="0.25">
      <c r="A276" s="163" t="s">
        <v>373</v>
      </c>
    </row>
    <row r="277" spans="1:102" ht="15.75" x14ac:dyDescent="0.25">
      <c r="A277" s="163" t="s">
        <v>437</v>
      </c>
    </row>
    <row r="278" spans="1:102" ht="15.75" x14ac:dyDescent="0.25">
      <c r="A278" s="163" t="s">
        <v>375</v>
      </c>
    </row>
    <row r="279" spans="1:102" ht="15.75" x14ac:dyDescent="0.25">
      <c r="A279" s="163" t="s">
        <v>376</v>
      </c>
    </row>
    <row r="280" spans="1:102" ht="15.75" x14ac:dyDescent="0.25">
      <c r="A280" s="163" t="s">
        <v>377</v>
      </c>
    </row>
    <row r="283" spans="1:102" x14ac:dyDescent="0.25">
      <c r="A283" s="140" t="s">
        <v>363</v>
      </c>
    </row>
  </sheetData>
  <mergeCells count="98">
    <mergeCell ref="CV12:CV13"/>
    <mergeCell ref="A98:A109"/>
    <mergeCell ref="CH12:CO12"/>
    <mergeCell ref="CP12:CS12"/>
    <mergeCell ref="CT12:CU12"/>
    <mergeCell ref="A14:A25"/>
    <mergeCell ref="A26:A37"/>
    <mergeCell ref="AK12:AL12"/>
    <mergeCell ref="AM12:AW12"/>
    <mergeCell ref="AX12:BE12"/>
    <mergeCell ref="BF12:BU12"/>
    <mergeCell ref="BV12:CB12"/>
    <mergeCell ref="CC12:CG12"/>
    <mergeCell ref="A12:B12"/>
    <mergeCell ref="C12:H12"/>
    <mergeCell ref="I12:O12"/>
    <mergeCell ref="P12:T12"/>
    <mergeCell ref="U12:W12"/>
    <mergeCell ref="X12:AJ12"/>
    <mergeCell ref="A38:A49"/>
    <mergeCell ref="A50:A61"/>
    <mergeCell ref="A62:A73"/>
    <mergeCell ref="A74:A85"/>
    <mergeCell ref="A86:A97"/>
    <mergeCell ref="A110:A121"/>
    <mergeCell ref="A122:A133"/>
    <mergeCell ref="A134:A145"/>
    <mergeCell ref="A146:A157"/>
    <mergeCell ref="A158:A169"/>
    <mergeCell ref="A182:A193"/>
    <mergeCell ref="A170:A181"/>
    <mergeCell ref="C187:D187"/>
    <mergeCell ref="C174:D174"/>
    <mergeCell ref="C175:D175"/>
    <mergeCell ref="C176:D176"/>
    <mergeCell ref="C177:D177"/>
    <mergeCell ref="C178:D178"/>
    <mergeCell ref="C179:D179"/>
    <mergeCell ref="C180:D180"/>
    <mergeCell ref="C183:D183"/>
    <mergeCell ref="C184:D184"/>
    <mergeCell ref="C185:D185"/>
    <mergeCell ref="C182:D182"/>
    <mergeCell ref="C158:D158"/>
    <mergeCell ref="C159:D159"/>
    <mergeCell ref="C160:D160"/>
    <mergeCell ref="C161:D161"/>
    <mergeCell ref="C162:D162"/>
    <mergeCell ref="C171:D171"/>
    <mergeCell ref="C172:D172"/>
    <mergeCell ref="C173:D173"/>
    <mergeCell ref="C164:D164"/>
    <mergeCell ref="C165:D165"/>
    <mergeCell ref="C166:D166"/>
    <mergeCell ref="C167:D167"/>
    <mergeCell ref="C168:D168"/>
    <mergeCell ref="C169:D169"/>
    <mergeCell ref="C170:D170"/>
    <mergeCell ref="A194:A205"/>
    <mergeCell ref="C181:D181"/>
    <mergeCell ref="C163:D163"/>
    <mergeCell ref="C199:D199"/>
    <mergeCell ref="C188:D188"/>
    <mergeCell ref="C189:D189"/>
    <mergeCell ref="C190:D190"/>
    <mergeCell ref="C191:D191"/>
    <mergeCell ref="C192:D192"/>
    <mergeCell ref="C193:D193"/>
    <mergeCell ref="C194:D194"/>
    <mergeCell ref="C195:D195"/>
    <mergeCell ref="C196:D196"/>
    <mergeCell ref="C197:D197"/>
    <mergeCell ref="C198:D198"/>
    <mergeCell ref="C186:D186"/>
    <mergeCell ref="C205:D205"/>
    <mergeCell ref="C206:D206"/>
    <mergeCell ref="C207:D207"/>
    <mergeCell ref="C208:D208"/>
    <mergeCell ref="C209:D209"/>
    <mergeCell ref="C200:D200"/>
    <mergeCell ref="C201:D201"/>
    <mergeCell ref="C202:D202"/>
    <mergeCell ref="C203:D203"/>
    <mergeCell ref="C204:D204"/>
    <mergeCell ref="A266:A273"/>
    <mergeCell ref="A254:A265"/>
    <mergeCell ref="A206:A217"/>
    <mergeCell ref="C212:D212"/>
    <mergeCell ref="C213:D213"/>
    <mergeCell ref="C214:D214"/>
    <mergeCell ref="C215:D215"/>
    <mergeCell ref="C216:D216"/>
    <mergeCell ref="A218:A229"/>
    <mergeCell ref="A242:A253"/>
    <mergeCell ref="C217:D217"/>
    <mergeCell ref="A230:A241"/>
    <mergeCell ref="C211:D211"/>
    <mergeCell ref="C210:D210"/>
  </mergeCells>
  <hyperlinks>
    <hyperlink ref="A283" location="Índice!A1" display="Volver al índice"/>
  </hyperlinks>
  <pageMargins left="0.7" right="0.7" top="0.75" bottom="0.75" header="0.3" footer="0.3"/>
  <pageSetup paperSize="9" orientation="portrait" r:id="rId1"/>
  <ignoredErrors>
    <ignoredError sqref="CS86:CU97 CS98:CS133 O134:O145 CB218:CB229 T14:T133 W240:W241 AW241:AW248 CG274 CG241:CG248 CG249:CG255"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85" zoomScaleNormal="85"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ht="15" customHeight="1" x14ac:dyDescent="0.3">
      <c r="A1" s="16" t="s">
        <v>0</v>
      </c>
      <c r="B1" s="29"/>
    </row>
    <row r="2" spans="1:18" ht="15" customHeight="1" x14ac:dyDescent="0.3">
      <c r="A2" s="16" t="s">
        <v>1</v>
      </c>
      <c r="B2" s="29"/>
    </row>
    <row r="3" spans="1:18" ht="15" customHeight="1" x14ac:dyDescent="0.3">
      <c r="A3" s="16" t="s">
        <v>2</v>
      </c>
      <c r="B3" s="29"/>
    </row>
    <row r="4" spans="1:18" ht="15" customHeight="1" x14ac:dyDescent="0.3">
      <c r="A4" s="16" t="s">
        <v>3</v>
      </c>
      <c r="B4" s="29" t="s">
        <v>4</v>
      </c>
    </row>
    <row r="5" spans="1:18" ht="15" customHeight="1" x14ac:dyDescent="0.3">
      <c r="A5" s="16" t="s">
        <v>5</v>
      </c>
      <c r="B5" s="30" t="str">
        <f>+Índice!A29</f>
        <v>2.2.3.4.4</v>
      </c>
    </row>
    <row r="6" spans="1:18" ht="15" customHeight="1" x14ac:dyDescent="0.3">
      <c r="A6" s="16" t="s">
        <v>6</v>
      </c>
      <c r="B6" s="29" t="str">
        <f>+Índice!B29</f>
        <v>Trenes Argentinos Cargas y Logística (Línea Ex San Martín). Variación anual de carga transportada por categoría. En porcentaje</v>
      </c>
    </row>
    <row r="7" spans="1:18" ht="15" customHeight="1" x14ac:dyDescent="0.3">
      <c r="A7" s="16" t="s">
        <v>7</v>
      </c>
      <c r="B7" s="29" t="s">
        <v>8</v>
      </c>
    </row>
    <row r="8" spans="1:18" ht="15" customHeight="1" x14ac:dyDescent="0.3">
      <c r="A8" s="166" t="s">
        <v>9</v>
      </c>
      <c r="B8" s="155" t="str">
        <f>+'2.2.3.1.1'!B8</f>
        <v>agosto 2018</v>
      </c>
      <c r="D8" s="31"/>
    </row>
    <row r="9" spans="1:18" ht="15" customHeight="1" x14ac:dyDescent="0.3">
      <c r="A9" s="166" t="s">
        <v>10</v>
      </c>
      <c r="B9" s="155" t="str">
        <f>+'2.2.3.1.1'!B9</f>
        <v>octubre 2018</v>
      </c>
      <c r="D9" s="32"/>
    </row>
    <row r="10" spans="1:18" x14ac:dyDescent="0.3">
      <c r="A10" s="166"/>
      <c r="B10" s="167"/>
      <c r="D10" s="32"/>
    </row>
    <row r="11" spans="1:18" ht="15" customHeight="1" thickBot="1" x14ac:dyDescent="0.35"/>
    <row r="12" spans="1:18" s="73" customFormat="1" ht="41.25" customHeight="1" thickBot="1" x14ac:dyDescent="0.3">
      <c r="A12" s="178" t="s">
        <v>25</v>
      </c>
      <c r="B12" s="174" t="s">
        <v>12</v>
      </c>
      <c r="C12" s="175" t="s">
        <v>13</v>
      </c>
      <c r="D12" s="174" t="s">
        <v>14</v>
      </c>
      <c r="E12" s="174" t="s">
        <v>15</v>
      </c>
      <c r="F12" s="176" t="s">
        <v>116</v>
      </c>
      <c r="G12" s="174" t="s">
        <v>16</v>
      </c>
      <c r="H12" s="174" t="s">
        <v>17</v>
      </c>
      <c r="I12" s="176" t="s">
        <v>18</v>
      </c>
      <c r="J12" s="174" t="s">
        <v>19</v>
      </c>
      <c r="K12" s="174" t="s">
        <v>407</v>
      </c>
      <c r="L12" s="174" t="s">
        <v>21</v>
      </c>
      <c r="M12" s="174" t="s">
        <v>438</v>
      </c>
      <c r="N12" s="174" t="s">
        <v>22</v>
      </c>
      <c r="O12" s="174" t="s">
        <v>23</v>
      </c>
      <c r="P12" s="177" t="s">
        <v>24</v>
      </c>
    </row>
    <row r="13" spans="1:18" ht="16.5" thickBot="1" x14ac:dyDescent="0.3">
      <c r="A13" s="68" t="s">
        <v>203</v>
      </c>
      <c r="B13" s="81">
        <v>0</v>
      </c>
      <c r="C13" s="125">
        <f>+'2.2.3.4.3'!C14/'2.2.3.4.3'!C13-1</f>
        <v>-0.10710106211591075</v>
      </c>
      <c r="D13" s="125">
        <f>+'2.2.3.4.3'!D14/'2.2.3.4.3'!D13-1</f>
        <v>-0.19574481119486176</v>
      </c>
      <c r="E13" s="81">
        <v>0</v>
      </c>
      <c r="F13" s="125">
        <f>+'2.2.3.4.3'!F14/'2.2.3.4.3'!F13-1</f>
        <v>-0.2709997306548817</v>
      </c>
      <c r="G13" s="81">
        <v>0</v>
      </c>
      <c r="H13" s="81">
        <v>0</v>
      </c>
      <c r="I13" s="81">
        <v>0</v>
      </c>
      <c r="J13" s="125">
        <f>+'2.2.3.4.3'!J14/'2.2.3.4.3'!J13-1</f>
        <v>6.8200787088866566E-2</v>
      </c>
      <c r="K13" s="81">
        <v>0</v>
      </c>
      <c r="L13" s="81">
        <v>0</v>
      </c>
      <c r="M13" s="81">
        <v>0</v>
      </c>
      <c r="N13" s="81">
        <v>0</v>
      </c>
      <c r="O13" s="125">
        <f>+'2.2.3.4.3'!O14/'2.2.3.4.3'!O13-1</f>
        <v>1.9588779924958333E-2</v>
      </c>
      <c r="P13" s="126">
        <f>+'2.2.3.4.3'!P14/'2.2.3.4.3'!P13-1</f>
        <v>-8.8210347046609461E-2</v>
      </c>
      <c r="Q13" s="72"/>
      <c r="R13" s="72"/>
    </row>
    <row r="14" spans="1:18" ht="16.5" thickBot="1" x14ac:dyDescent="0.3">
      <c r="A14" s="71" t="s">
        <v>204</v>
      </c>
      <c r="B14" s="81">
        <v>0</v>
      </c>
      <c r="C14" s="125">
        <f>+'2.2.3.4.3'!C15/'2.2.3.4.3'!C14-1</f>
        <v>-5.115233506452177E-2</v>
      </c>
      <c r="D14" s="125">
        <f>+'2.2.3.4.3'!D15/'2.2.3.4.3'!D14-1</f>
        <v>-0.18271822309682251</v>
      </c>
      <c r="E14" s="81">
        <v>0</v>
      </c>
      <c r="F14" s="125">
        <f>+'2.2.3.4.3'!F15/'2.2.3.4.3'!F14-1</f>
        <v>2.7015430164293086E-2</v>
      </c>
      <c r="G14" s="81">
        <v>0</v>
      </c>
      <c r="H14" s="81">
        <v>0</v>
      </c>
      <c r="I14" s="81">
        <v>0</v>
      </c>
      <c r="J14" s="125">
        <f>+'2.2.3.4.3'!J15/'2.2.3.4.3'!J14-1</f>
        <v>-0.10115134792256064</v>
      </c>
      <c r="K14" s="81">
        <v>0</v>
      </c>
      <c r="L14" s="81">
        <v>0</v>
      </c>
      <c r="M14" s="81">
        <v>0</v>
      </c>
      <c r="N14" s="81">
        <v>0</v>
      </c>
      <c r="O14" s="125">
        <f>+'2.2.3.4.3'!O15/'2.2.3.4.3'!O14-1</f>
        <v>0.13006034115963327</v>
      </c>
      <c r="P14" s="126">
        <f>+'2.2.3.4.3'!P15/'2.2.3.4.3'!P14-1</f>
        <v>-4.2430833015210556E-2</v>
      </c>
      <c r="Q14" s="72"/>
      <c r="R14" s="72"/>
    </row>
    <row r="15" spans="1:18" ht="16.5" thickBot="1" x14ac:dyDescent="0.3">
      <c r="A15" s="71" t="s">
        <v>205</v>
      </c>
      <c r="B15" s="81">
        <v>0</v>
      </c>
      <c r="C15" s="125">
        <f>+'2.2.3.4.3'!C16/'2.2.3.4.3'!C15-1</f>
        <v>-1.3941859115202515E-2</v>
      </c>
      <c r="D15" s="125">
        <f>+'2.2.3.4.3'!D16/'2.2.3.4.3'!D15-1</f>
        <v>-2.4786509410866797E-2</v>
      </c>
      <c r="E15" s="81">
        <v>0</v>
      </c>
      <c r="F15" s="125">
        <f>+'2.2.3.4.3'!F16/'2.2.3.4.3'!F15-1</f>
        <v>0.34777567884544802</v>
      </c>
      <c r="G15" s="81">
        <v>0</v>
      </c>
      <c r="H15" s="81">
        <v>0</v>
      </c>
      <c r="I15" s="81">
        <v>0</v>
      </c>
      <c r="J15" s="125">
        <f>+'2.2.3.4.3'!J16/'2.2.3.4.3'!J15-1</f>
        <v>-0.59736806325675351</v>
      </c>
      <c r="K15" s="81">
        <v>0</v>
      </c>
      <c r="L15" s="81">
        <v>0</v>
      </c>
      <c r="M15" s="81">
        <v>0</v>
      </c>
      <c r="N15" s="81">
        <v>0</v>
      </c>
      <c r="O15" s="125">
        <f>+'2.2.3.4.3'!O16/'2.2.3.4.3'!O15-1</f>
        <v>-0.17754304657296049</v>
      </c>
      <c r="P15" s="126">
        <f>+'2.2.3.4.3'!P16/'2.2.3.4.3'!P15-1</f>
        <v>-6.9838117447045378E-2</v>
      </c>
      <c r="Q15" s="72"/>
      <c r="R15" s="72"/>
    </row>
    <row r="16" spans="1:18" ht="16.5" thickBot="1" x14ac:dyDescent="0.3">
      <c r="A16" s="71" t="s">
        <v>206</v>
      </c>
      <c r="B16" s="81">
        <v>0</v>
      </c>
      <c r="C16" s="125">
        <f>+'2.2.3.4.3'!C17/'2.2.3.4.3'!C16-1</f>
        <v>-1.0035734453114564E-2</v>
      </c>
      <c r="D16" s="125">
        <f>+'2.2.3.4.3'!D17/'2.2.3.4.3'!D16-1</f>
        <v>-0.16072699564972137</v>
      </c>
      <c r="E16" s="125">
        <f>+'2.2.3.4.3'!E17/'2.2.3.4.3'!E16-1</f>
        <v>-0.23417195572844529</v>
      </c>
      <c r="F16" s="125">
        <f>+'2.2.3.4.3'!F17/'2.2.3.4.3'!F16-1</f>
        <v>3.7041588477229492E-2</v>
      </c>
      <c r="G16" s="81">
        <v>0</v>
      </c>
      <c r="H16" s="125">
        <f>+'2.2.3.4.3'!H17/'2.2.3.4.3'!H16-1</f>
        <v>1.9877010082153421</v>
      </c>
      <c r="I16" s="81">
        <v>0</v>
      </c>
      <c r="J16" s="125">
        <f>+'2.2.3.4.3'!J17/'2.2.3.4.3'!J16-1</f>
        <v>0.27623254724132695</v>
      </c>
      <c r="K16" s="81">
        <v>0</v>
      </c>
      <c r="L16" s="81">
        <v>0</v>
      </c>
      <c r="M16" s="81">
        <v>0</v>
      </c>
      <c r="N16" s="81">
        <v>0</v>
      </c>
      <c r="O16" s="125">
        <f>+'2.2.3.4.3'!O17/'2.2.3.4.3'!O16-1</f>
        <v>-0.87144613988834063</v>
      </c>
      <c r="P16" s="126">
        <f>+'2.2.3.4.3'!P17/'2.2.3.4.3'!P16-1</f>
        <v>-2.5060694884280976E-2</v>
      </c>
      <c r="Q16" s="72"/>
      <c r="R16" s="72"/>
    </row>
    <row r="17" spans="1:18" ht="16.5" thickBot="1" x14ac:dyDescent="0.3">
      <c r="A17" s="71" t="s">
        <v>207</v>
      </c>
      <c r="B17" s="81">
        <v>0</v>
      </c>
      <c r="C17" s="125">
        <f>+'2.2.3.4.3'!C18/'2.2.3.4.3'!C17-1</f>
        <v>-7.0283972532143468E-2</v>
      </c>
      <c r="D17" s="125">
        <f>+'2.2.3.4.3'!D18/'2.2.3.4.3'!D17-1</f>
        <v>0.4290389440383986</v>
      </c>
      <c r="E17" s="125">
        <f>+'2.2.3.4.3'!E18/'2.2.3.4.3'!E17-1</f>
        <v>-0.20133199138215729</v>
      </c>
      <c r="F17" s="125">
        <f>+'2.2.3.4.3'!F18/'2.2.3.4.3'!F17-1</f>
        <v>5.7371895126895778E-2</v>
      </c>
      <c r="G17" s="81">
        <v>0</v>
      </c>
      <c r="H17" s="125">
        <f>+'2.2.3.4.3'!H18/'2.2.3.4.3'!H17-1</f>
        <v>0.20432925890787623</v>
      </c>
      <c r="I17" s="81">
        <v>0</v>
      </c>
      <c r="J17" s="125">
        <f>+'2.2.3.4.3'!J18/'2.2.3.4.3'!J17-1</f>
        <v>-5.4790871308051048E-2</v>
      </c>
      <c r="K17" s="81">
        <v>0</v>
      </c>
      <c r="L17" s="81">
        <v>0</v>
      </c>
      <c r="M17" s="81">
        <v>0</v>
      </c>
      <c r="N17" s="81">
        <v>0</v>
      </c>
      <c r="O17" s="125">
        <f>+'2.2.3.4.3'!O18/'2.2.3.4.3'!O17-1</f>
        <v>-1.5506887453665463E-2</v>
      </c>
      <c r="P17" s="126">
        <f>+'2.2.3.4.3'!P18/'2.2.3.4.3'!P17-1</f>
        <v>6.1544303274252421E-2</v>
      </c>
      <c r="Q17" s="72"/>
      <c r="R17" s="72"/>
    </row>
    <row r="18" spans="1:18" ht="16.5" thickBot="1" x14ac:dyDescent="0.3">
      <c r="A18" s="71" t="s">
        <v>208</v>
      </c>
      <c r="B18" s="81">
        <v>0</v>
      </c>
      <c r="C18" s="125">
        <f>+'2.2.3.4.3'!C19/'2.2.3.4.3'!C18-1</f>
        <v>0.12198652121901232</v>
      </c>
      <c r="D18" s="125">
        <f>+'2.2.3.4.3'!D19/'2.2.3.4.3'!D18-1</f>
        <v>-0.12978084215710417</v>
      </c>
      <c r="E18" s="125">
        <f>+'2.2.3.4.3'!E19/'2.2.3.4.3'!E18-1</f>
        <v>0.32467289535604937</v>
      </c>
      <c r="F18" s="125">
        <f>+'2.2.3.4.3'!F19/'2.2.3.4.3'!F18-1</f>
        <v>9.6056959737655934E-3</v>
      </c>
      <c r="G18" s="81">
        <v>0</v>
      </c>
      <c r="H18" s="125">
        <f>+'2.2.3.4.3'!H19/'2.2.3.4.3'!H18-1</f>
        <v>0.16979771680352496</v>
      </c>
      <c r="I18" s="81">
        <v>0</v>
      </c>
      <c r="J18" s="125">
        <f>+'2.2.3.4.3'!J19/'2.2.3.4.3'!J18-1</f>
        <v>-9.0054405886575983E-2</v>
      </c>
      <c r="K18" s="81">
        <v>0</v>
      </c>
      <c r="L18" s="81">
        <v>0</v>
      </c>
      <c r="M18" s="81">
        <v>0</v>
      </c>
      <c r="N18" s="81">
        <v>0</v>
      </c>
      <c r="O18" s="125">
        <f>+'2.2.3.4.3'!O19/'2.2.3.4.3'!O18-1</f>
        <v>1.3836668256029991</v>
      </c>
      <c r="P18" s="126">
        <f>+'2.2.3.4.3'!P19/'2.2.3.4.3'!P18-1</f>
        <v>5.5162457494427386E-2</v>
      </c>
      <c r="Q18" s="72"/>
      <c r="R18" s="72"/>
    </row>
    <row r="19" spans="1:18" ht="16.5" thickBot="1" x14ac:dyDescent="0.3">
      <c r="A19" s="71" t="s">
        <v>209</v>
      </c>
      <c r="B19" s="81">
        <v>0</v>
      </c>
      <c r="C19" s="125">
        <f>+'2.2.3.4.3'!C20/'2.2.3.4.3'!C19-1</f>
        <v>-0.22926013584128069</v>
      </c>
      <c r="D19" s="125">
        <f>+'2.2.3.4.3'!D20/'2.2.3.4.3'!D19-1</f>
        <v>-0.1046446479303671</v>
      </c>
      <c r="E19" s="125">
        <f>+'2.2.3.4.3'!E20/'2.2.3.4.3'!E19-1</f>
        <v>-0.14178266976834064</v>
      </c>
      <c r="F19" s="125">
        <f>+'2.2.3.4.3'!F20/'2.2.3.4.3'!F19-1</f>
        <v>-6.900220807065649E-4</v>
      </c>
      <c r="G19" s="81">
        <v>0</v>
      </c>
      <c r="H19" s="125">
        <f>+'2.2.3.4.3'!H20/'2.2.3.4.3'!H19-1</f>
        <v>0.31993986472824987</v>
      </c>
      <c r="I19" s="81">
        <v>0</v>
      </c>
      <c r="J19" s="125">
        <f>+'2.2.3.4.3'!J20/'2.2.3.4.3'!J19-1</f>
        <v>0.28361972806626534</v>
      </c>
      <c r="K19" s="81">
        <v>0</v>
      </c>
      <c r="L19" s="81">
        <v>0</v>
      </c>
      <c r="M19" s="81">
        <v>0</v>
      </c>
      <c r="N19" s="81">
        <v>0</v>
      </c>
      <c r="O19" s="125">
        <f>+'2.2.3.4.3'!O20/'2.2.3.4.3'!O19-1</f>
        <v>0.31041475544396691</v>
      </c>
      <c r="P19" s="126">
        <f>+'2.2.3.4.3'!P20/'2.2.3.4.3'!P19-1</f>
        <v>6.6112843978741953E-2</v>
      </c>
      <c r="Q19" s="72"/>
      <c r="R19" s="72"/>
    </row>
    <row r="20" spans="1:18" ht="16.5" thickBot="1" x14ac:dyDescent="0.3">
      <c r="A20" s="71" t="s">
        <v>210</v>
      </c>
      <c r="B20" s="81">
        <v>0</v>
      </c>
      <c r="C20" s="125">
        <f>+'2.2.3.4.3'!C21/'2.2.3.4.3'!C20-1</f>
        <v>3.7969725026982371E-2</v>
      </c>
      <c r="D20" s="125">
        <f>+'2.2.3.4.3'!D21/'2.2.3.4.3'!D20-1</f>
        <v>-5.3417189450563396E-2</v>
      </c>
      <c r="E20" s="125">
        <f>+'2.2.3.4.3'!E21/'2.2.3.4.3'!E20-1</f>
        <v>-0.12065053605140552</v>
      </c>
      <c r="F20" s="125">
        <f>+'2.2.3.4.3'!F21/'2.2.3.4.3'!F20-1</f>
        <v>0.16487103688863369</v>
      </c>
      <c r="G20" s="81">
        <v>0</v>
      </c>
      <c r="H20" s="125">
        <f>+'2.2.3.4.3'!H21/'2.2.3.4.3'!H20-1</f>
        <v>0.15086881005264985</v>
      </c>
      <c r="I20" s="81">
        <v>0</v>
      </c>
      <c r="J20" s="125">
        <f>+'2.2.3.4.3'!J21/'2.2.3.4.3'!J20-1</f>
        <v>-0.11667354135655839</v>
      </c>
      <c r="K20" s="81">
        <v>0</v>
      </c>
      <c r="L20" s="81">
        <v>0</v>
      </c>
      <c r="M20" s="81">
        <v>0</v>
      </c>
      <c r="N20" s="81">
        <v>0</v>
      </c>
      <c r="O20" s="125">
        <f>+'2.2.3.4.3'!O21/'2.2.3.4.3'!O20-1</f>
        <v>-0.76032740288451417</v>
      </c>
      <c r="P20" s="126">
        <f>+'2.2.3.4.3'!P21/'2.2.3.4.3'!P20-1</f>
        <v>3.7400045760414891E-2</v>
      </c>
      <c r="Q20" s="72"/>
      <c r="R20" s="72"/>
    </row>
    <row r="21" spans="1:18" ht="16.5" thickBot="1" x14ac:dyDescent="0.3">
      <c r="A21" s="71" t="s">
        <v>211</v>
      </c>
      <c r="B21" s="81">
        <v>0</v>
      </c>
      <c r="C21" s="125">
        <f>+'2.2.3.4.3'!C22/'2.2.3.4.3'!C21-1</f>
        <v>9.7409709301559122E-3</v>
      </c>
      <c r="D21" s="125">
        <f>+'2.2.3.4.3'!D22/'2.2.3.4.3'!D21-1</f>
        <v>5.4925829596712106E-2</v>
      </c>
      <c r="E21" s="125">
        <f>+'2.2.3.4.3'!E22/'2.2.3.4.3'!E21-1</f>
        <v>0.15839751038978944</v>
      </c>
      <c r="F21" s="125">
        <f>+'2.2.3.4.3'!F22/'2.2.3.4.3'!F21-1</f>
        <v>0.35364122917794205</v>
      </c>
      <c r="G21" s="81">
        <v>0</v>
      </c>
      <c r="H21" s="125">
        <f>+'2.2.3.4.3'!H22/'2.2.3.4.3'!H21-1</f>
        <v>-1.116971832044189E-2</v>
      </c>
      <c r="I21" s="81">
        <v>0</v>
      </c>
      <c r="J21" s="125">
        <f>+'2.2.3.4.3'!J22/'2.2.3.4.3'!J21-1</f>
        <v>0.44564210277631155</v>
      </c>
      <c r="K21" s="125">
        <f>+'2.2.3.4.3'!K22/'2.2.3.4.3'!K21-1</f>
        <v>-0.16067498165810712</v>
      </c>
      <c r="L21" s="81">
        <v>0</v>
      </c>
      <c r="M21" s="81">
        <v>0</v>
      </c>
      <c r="N21" s="81">
        <v>0</v>
      </c>
      <c r="O21" s="125">
        <f>+'2.2.3.4.3'!O22/'2.2.3.4.3'!O21-1</f>
        <v>-0.23692706388772977</v>
      </c>
      <c r="P21" s="126">
        <f>+'2.2.3.4.3'!P22/'2.2.3.4.3'!P21-1</f>
        <v>0.18557671454088576</v>
      </c>
      <c r="Q21" s="72"/>
      <c r="R21" s="72"/>
    </row>
    <row r="22" spans="1:18" ht="16.5" thickBot="1" x14ac:dyDescent="0.3">
      <c r="A22" s="71" t="s">
        <v>212</v>
      </c>
      <c r="B22" s="81">
        <v>0</v>
      </c>
      <c r="C22" s="125">
        <f>+'2.2.3.4.3'!C23/'2.2.3.4.3'!C22-1</f>
        <v>-9.0246885830332024E-2</v>
      </c>
      <c r="D22" s="125">
        <f>+'2.2.3.4.3'!D23/'2.2.3.4.3'!D22-1</f>
        <v>-2.8294362648909388E-2</v>
      </c>
      <c r="E22" s="125">
        <f>+'2.2.3.4.3'!E23/'2.2.3.4.3'!E22-1</f>
        <v>-0.1446959005662013</v>
      </c>
      <c r="F22" s="125">
        <f>+'2.2.3.4.3'!F23/'2.2.3.4.3'!F22-1</f>
        <v>5.6979245138127688E-2</v>
      </c>
      <c r="G22" s="81">
        <v>0</v>
      </c>
      <c r="H22" s="125">
        <f>+'2.2.3.4.3'!H23/'2.2.3.4.3'!H22-1</f>
        <v>2.0020190616790723E-2</v>
      </c>
      <c r="I22" s="81">
        <v>0</v>
      </c>
      <c r="J22" s="125">
        <f>+'2.2.3.4.3'!J23/'2.2.3.4.3'!J22-1</f>
        <v>0.19549413594196463</v>
      </c>
      <c r="K22" s="125">
        <f>+'2.2.3.4.3'!K23/'2.2.3.4.3'!K22-1</f>
        <v>-0.48381248381248376</v>
      </c>
      <c r="L22" s="81">
        <v>0</v>
      </c>
      <c r="M22" s="81">
        <v>0</v>
      </c>
      <c r="N22" s="81">
        <v>0</v>
      </c>
      <c r="O22" s="125">
        <f>+'2.2.3.4.3'!O23/'2.2.3.4.3'!O22-1</f>
        <v>1.3987624118578124E-2</v>
      </c>
      <c r="P22" s="126">
        <f>+'2.2.3.4.3'!P23/'2.2.3.4.3'!P22-1</f>
        <v>4.0891639171525274E-2</v>
      </c>
      <c r="Q22" s="72"/>
      <c r="R22" s="72"/>
    </row>
    <row r="23" spans="1:18" ht="16.5" thickBot="1" x14ac:dyDescent="0.3">
      <c r="A23" s="71" t="s">
        <v>213</v>
      </c>
      <c r="B23" s="81">
        <v>0</v>
      </c>
      <c r="C23" s="125">
        <f>+'2.2.3.4.3'!C24/'2.2.3.4.3'!C23-1</f>
        <v>0.10358627545054677</v>
      </c>
      <c r="D23" s="125">
        <f>+'2.2.3.4.3'!D24/'2.2.3.4.3'!D23-1</f>
        <v>-0.33133891813017879</v>
      </c>
      <c r="E23" s="125">
        <f>+'2.2.3.4.3'!E24/'2.2.3.4.3'!E23-1</f>
        <v>-0.2555612985309027</v>
      </c>
      <c r="F23" s="125">
        <f>+'2.2.3.4.3'!F24/'2.2.3.4.3'!F23-1</f>
        <v>2.9303615817852124E-2</v>
      </c>
      <c r="G23" s="81">
        <v>0</v>
      </c>
      <c r="H23" s="125">
        <f>+'2.2.3.4.3'!H24/'2.2.3.4.3'!H23-1</f>
        <v>-6.7845599965093872E-2</v>
      </c>
      <c r="I23" s="81">
        <v>0</v>
      </c>
      <c r="J23" s="125">
        <f>+'2.2.3.4.3'!J24/'2.2.3.4.3'!J23-1</f>
        <v>-0.39637385381357293</v>
      </c>
      <c r="K23" s="125">
        <f>+'2.2.3.4.3'!K24/'2.2.3.4.3'!K23-1</f>
        <v>-0.22378324134470651</v>
      </c>
      <c r="L23" s="81">
        <v>0</v>
      </c>
      <c r="M23" s="81">
        <v>0</v>
      </c>
      <c r="N23" s="81">
        <v>0</v>
      </c>
      <c r="O23" s="125">
        <f>+'2.2.3.4.3'!O24/'2.2.3.4.3'!O23-1</f>
        <v>-0.49666486900740825</v>
      </c>
      <c r="P23" s="126">
        <f>+'2.2.3.4.3'!P24/'2.2.3.4.3'!P23-1</f>
        <v>-0.11505058640359367</v>
      </c>
      <c r="Q23" s="72"/>
      <c r="R23" s="72"/>
    </row>
    <row r="24" spans="1:18" ht="16.5" thickBot="1" x14ac:dyDescent="0.3">
      <c r="A24" s="71" t="s">
        <v>214</v>
      </c>
      <c r="B24" s="81">
        <v>0</v>
      </c>
      <c r="C24" s="125">
        <f>+'2.2.3.4.3'!C25/'2.2.3.4.3'!C24-1</f>
        <v>-0.25830636784655314</v>
      </c>
      <c r="D24" s="125">
        <f>+'2.2.3.4.3'!D25/'2.2.3.4.3'!D24-1</f>
        <v>0.11303733651574555</v>
      </c>
      <c r="E24" s="125">
        <f>+'2.2.3.4.3'!E25/'2.2.3.4.3'!E24-1</f>
        <v>-0.3435209293010214</v>
      </c>
      <c r="F24" s="125">
        <f>+'2.2.3.4.3'!F25/'2.2.3.4.3'!F24-1</f>
        <v>-2.2225864860954903E-2</v>
      </c>
      <c r="G24" s="81">
        <v>0</v>
      </c>
      <c r="H24" s="125">
        <f>+'2.2.3.4.3'!H25/'2.2.3.4.3'!H24-1</f>
        <v>-8.4097585256949658E-2</v>
      </c>
      <c r="I24" s="81">
        <v>0</v>
      </c>
      <c r="J24" s="125">
        <f>+'2.2.3.4.3'!J25/'2.2.3.4.3'!J24-1</f>
        <v>-0.1900639579628991</v>
      </c>
      <c r="K24" s="125">
        <f>+'2.2.3.4.3'!K25/'2.2.3.4.3'!K24-1</f>
        <v>-0.65530058177117001</v>
      </c>
      <c r="L24" s="81">
        <v>0</v>
      </c>
      <c r="M24" s="81">
        <v>0</v>
      </c>
      <c r="N24" s="81">
        <v>0</v>
      </c>
      <c r="O24" s="125">
        <f>+'2.2.3.4.3'!O25/'2.2.3.4.3'!O24-1</f>
        <v>-0.99656008571589694</v>
      </c>
      <c r="P24" s="126">
        <f>+'2.2.3.4.3'!P25/'2.2.3.4.3'!P24-1</f>
        <v>-9.1872037632456993E-2</v>
      </c>
      <c r="Q24" s="72"/>
      <c r="R24" s="72"/>
    </row>
    <row r="25" spans="1:18" ht="16.5" thickBot="1" x14ac:dyDescent="0.3">
      <c r="A25" s="71" t="s">
        <v>215</v>
      </c>
      <c r="B25" s="81">
        <v>0</v>
      </c>
      <c r="C25" s="125">
        <f>+'2.2.3.4.3'!C26/'2.2.3.4.3'!C25-1</f>
        <v>-0.2564959337893854</v>
      </c>
      <c r="D25" s="125">
        <f>+'2.2.3.4.3'!D26/'2.2.3.4.3'!D25-1</f>
        <v>-0.21017413490531767</v>
      </c>
      <c r="E25" s="125">
        <f>+'2.2.3.4.3'!E26/'2.2.3.4.3'!E25-1</f>
        <v>0.28171334431630979</v>
      </c>
      <c r="F25" s="125">
        <f>+'2.2.3.4.3'!F26/'2.2.3.4.3'!F25-1</f>
        <v>0.20423013752242469</v>
      </c>
      <c r="G25" s="81">
        <v>0</v>
      </c>
      <c r="H25" s="125">
        <f>+'2.2.3.4.3'!H26/'2.2.3.4.3'!H25-1</f>
        <v>0.19297250604238836</v>
      </c>
      <c r="I25" s="81">
        <v>0</v>
      </c>
      <c r="J25" s="125">
        <f>+'2.2.3.4.3'!J26/'2.2.3.4.3'!J25-1</f>
        <v>0.54157601335115824</v>
      </c>
      <c r="K25" s="125">
        <f>+'2.2.3.4.3'!K26/'2.2.3.4.3'!K25-1</f>
        <v>-3.3872480075011757E-2</v>
      </c>
      <c r="L25" s="81">
        <v>0</v>
      </c>
      <c r="M25" s="81">
        <v>0</v>
      </c>
      <c r="N25" s="81">
        <v>0</v>
      </c>
      <c r="O25" s="125">
        <f>+'2.2.3.4.3'!O26/'2.2.3.4.3'!O25-1</f>
        <v>78</v>
      </c>
      <c r="P25" s="126">
        <f>+'2.2.3.4.3'!P26/'2.2.3.4.3'!P25-1</f>
        <v>0.18312268166746026</v>
      </c>
      <c r="Q25" s="72"/>
      <c r="R25" s="72"/>
    </row>
    <row r="26" spans="1:18" ht="16.5" thickBot="1" x14ac:dyDescent="0.3">
      <c r="A26" s="71" t="s">
        <v>216</v>
      </c>
      <c r="B26" s="81">
        <v>0</v>
      </c>
      <c r="C26" s="125">
        <f>+'2.2.3.4.3'!C27/'2.2.3.4.3'!C26-1</f>
        <v>0.12950890096350398</v>
      </c>
      <c r="D26" s="125">
        <f>+'2.2.3.4.3'!D27/'2.2.3.4.3'!D26-1</f>
        <v>3.8980252221902045E-2</v>
      </c>
      <c r="E26" s="125">
        <f>+'2.2.3.4.3'!E27/'2.2.3.4.3'!E26-1</f>
        <v>-0.12052112094957002</v>
      </c>
      <c r="F26" s="125">
        <f>+'2.2.3.4.3'!F27/'2.2.3.4.3'!F26-1</f>
        <v>1.8257743675210047E-2</v>
      </c>
      <c r="G26" s="81">
        <v>0</v>
      </c>
      <c r="H26" s="125">
        <f>+'2.2.3.4.3'!H27/'2.2.3.4.3'!H26-1</f>
        <v>-2.4760177250979787E-2</v>
      </c>
      <c r="I26" s="81">
        <v>0</v>
      </c>
      <c r="J26" s="125">
        <f>+'2.2.3.4.3'!J27/'2.2.3.4.3'!J26-1</f>
        <v>0.10788066003981767</v>
      </c>
      <c r="K26" s="125">
        <f>+'2.2.3.4.3'!K27/'2.2.3.4.3'!K26-1</f>
        <v>-0.33349508674026451</v>
      </c>
      <c r="L26" s="81">
        <v>0</v>
      </c>
      <c r="M26" s="81">
        <v>0</v>
      </c>
      <c r="N26" s="81">
        <v>0</v>
      </c>
      <c r="O26" s="125">
        <f>+'2.2.3.4.3'!O27/'2.2.3.4.3'!O26-1</f>
        <v>1.2901016808466488</v>
      </c>
      <c r="P26" s="126">
        <f>+'2.2.3.4.3'!P27/'2.2.3.4.3'!P26-1</f>
        <v>2.8829185311817884E-2</v>
      </c>
      <c r="Q26" s="72"/>
      <c r="R26" s="72"/>
    </row>
    <row r="27" spans="1:18" ht="16.5" thickBot="1" x14ac:dyDescent="0.3">
      <c r="A27" s="71" t="s">
        <v>217</v>
      </c>
      <c r="B27" s="81">
        <v>0</v>
      </c>
      <c r="C27" s="125">
        <f>+'2.2.3.4.3'!C28/'2.2.3.4.3'!C27-1</f>
        <v>8.3058533425281578E-2</v>
      </c>
      <c r="D27" s="125">
        <f>+'2.2.3.4.3'!D28/'2.2.3.4.3'!D27-1</f>
        <v>-6.6033459370383629E-2</v>
      </c>
      <c r="E27" s="125">
        <f>+'2.2.3.4.3'!E28/'2.2.3.4.3'!E27-1</f>
        <v>-7.1811341861681921E-2</v>
      </c>
      <c r="F27" s="125">
        <f>+'2.2.3.4.3'!F28/'2.2.3.4.3'!F27-1</f>
        <v>-0.11417240659570027</v>
      </c>
      <c r="G27" s="81">
        <v>0</v>
      </c>
      <c r="H27" s="125">
        <f>+'2.2.3.4.3'!H28/'2.2.3.4.3'!H27-1</f>
        <v>-5.8553790375459047E-2</v>
      </c>
      <c r="I27" s="81">
        <v>0</v>
      </c>
      <c r="J27" s="125">
        <f>+'2.2.3.4.3'!J28/'2.2.3.4.3'!J27-1</f>
        <v>-0.4416165290440085</v>
      </c>
      <c r="K27" s="125">
        <f>+'2.2.3.4.3'!K28/'2.2.3.4.3'!K27-1</f>
        <v>-0.50327630141973057</v>
      </c>
      <c r="L27" s="81">
        <v>0</v>
      </c>
      <c r="M27" s="81">
        <v>0</v>
      </c>
      <c r="N27" s="81">
        <v>0</v>
      </c>
      <c r="O27" s="125">
        <f>+'2.2.3.4.3'!O28/'2.2.3.4.3'!O27-1</f>
        <v>3.0926060166727076</v>
      </c>
      <c r="P27" s="126">
        <f>+'2.2.3.4.3'!P28/'2.2.3.4.3'!P27-1</f>
        <v>-0.14047239815612933</v>
      </c>
      <c r="Q27" s="72"/>
      <c r="R27" s="72"/>
    </row>
    <row r="28" spans="1:18" ht="16.5" thickBot="1" x14ac:dyDescent="0.3">
      <c r="A28" s="71" t="s">
        <v>218</v>
      </c>
      <c r="B28" s="81">
        <v>0</v>
      </c>
      <c r="C28" s="125">
        <f>+'2.2.3.4.3'!C29/'2.2.3.4.3'!C28-1</f>
        <v>-6.7898185522771604E-2</v>
      </c>
      <c r="D28" s="125">
        <f>+'2.2.3.4.3'!D29/'2.2.3.4.3'!D28-1</f>
        <v>6.3096346122001545E-2</v>
      </c>
      <c r="E28" s="125">
        <f>+'2.2.3.4.3'!E29/'2.2.3.4.3'!E28-1</f>
        <v>-3.7420057150632791E-2</v>
      </c>
      <c r="F28" s="125">
        <f>+'2.2.3.4.3'!F29/'2.2.3.4.3'!F28-1</f>
        <v>-0.22713541563682937</v>
      </c>
      <c r="G28" s="81">
        <v>0</v>
      </c>
      <c r="H28" s="125">
        <f>+'2.2.3.4.3'!H29/'2.2.3.4.3'!H28-1</f>
        <v>-0.22624477644552476</v>
      </c>
      <c r="I28" s="81">
        <v>0</v>
      </c>
      <c r="J28" s="125">
        <f>+'2.2.3.4.3'!J29/'2.2.3.4.3'!J28-1</f>
        <v>-0.12800896074178081</v>
      </c>
      <c r="K28" s="125">
        <f>+'2.2.3.4.3'!K29/'2.2.3.4.3'!K28-1</f>
        <v>-1</v>
      </c>
      <c r="L28" s="81">
        <v>0</v>
      </c>
      <c r="M28" s="81">
        <v>0</v>
      </c>
      <c r="N28" s="81">
        <v>0</v>
      </c>
      <c r="O28" s="125">
        <f>+'2.2.3.4.3'!O29/'2.2.3.4.3'!O28-1</f>
        <v>-0.91221272638710538</v>
      </c>
      <c r="P28" s="126">
        <f>+'2.2.3.4.3'!P29/'2.2.3.4.3'!P28-1</f>
        <v>-0.19638000590805882</v>
      </c>
      <c r="Q28" s="72"/>
      <c r="R28" s="72"/>
    </row>
    <row r="29" spans="1:18" ht="16.5" thickBot="1" x14ac:dyDescent="0.3">
      <c r="A29" s="71" t="s">
        <v>219</v>
      </c>
      <c r="B29" s="81">
        <v>0</v>
      </c>
      <c r="C29" s="125">
        <f>+'2.2.3.4.3'!C30/'2.2.3.4.3'!C29-1</f>
        <v>-0.41342949288532471</v>
      </c>
      <c r="D29" s="125">
        <f>+'2.2.3.4.3'!D30/'2.2.3.4.3'!D29-1</f>
        <v>-0.15745599664838672</v>
      </c>
      <c r="E29" s="125">
        <f>+'2.2.3.4.3'!E30/'2.2.3.4.3'!E29-1</f>
        <v>-0.36344359626802369</v>
      </c>
      <c r="F29" s="125">
        <f>+'2.2.3.4.3'!F30/'2.2.3.4.3'!F29-1</f>
        <v>-0.42843335683260186</v>
      </c>
      <c r="G29" s="81">
        <v>0</v>
      </c>
      <c r="H29" s="125">
        <f>+'2.2.3.4.3'!H30/'2.2.3.4.3'!H29-1</f>
        <v>-0.21871047259335086</v>
      </c>
      <c r="I29" s="81">
        <v>0</v>
      </c>
      <c r="J29" s="125">
        <f>+'2.2.3.4.3'!J30/'2.2.3.4.3'!J29-1</f>
        <v>-0.37174731931302962</v>
      </c>
      <c r="K29" s="81">
        <v>0</v>
      </c>
      <c r="L29" s="81">
        <v>0</v>
      </c>
      <c r="M29" s="81">
        <v>0</v>
      </c>
      <c r="N29" s="81">
        <v>0</v>
      </c>
      <c r="O29" s="125">
        <f>+'2.2.3.4.3'!O30/'2.2.3.4.3'!O29-1</f>
        <v>0.38511979823455222</v>
      </c>
      <c r="P29" s="126">
        <f>+'2.2.3.4.3'!P30/'2.2.3.4.3'!P29-1</f>
        <v>-0.35223970687722861</v>
      </c>
      <c r="Q29" s="72"/>
      <c r="R29" s="72"/>
    </row>
    <row r="30" spans="1:18" ht="16.5" thickBot="1" x14ac:dyDescent="0.3">
      <c r="A30" s="217" t="s">
        <v>425</v>
      </c>
      <c r="B30" s="81">
        <v>0</v>
      </c>
      <c r="C30" s="125">
        <f>+'2.2.3.4.3'!C31/'2.2.3.4.3'!C30-1</f>
        <v>-0.92152143532699993</v>
      </c>
      <c r="D30" s="125">
        <f>+'2.2.3.4.3'!D31/'2.2.3.4.3'!D30-1</f>
        <v>-2.2089198286413758E-2</v>
      </c>
      <c r="E30" s="125">
        <f>+'2.2.3.4.3'!E31/'2.2.3.4.3'!E30-1</f>
        <v>-0.15935408140604679</v>
      </c>
      <c r="F30" s="125">
        <f>+'2.2.3.4.3'!F31/'2.2.3.4.3'!F30-1</f>
        <v>-0.31248880975590343</v>
      </c>
      <c r="G30" s="81">
        <v>0</v>
      </c>
      <c r="H30" s="125">
        <f>+'2.2.3.4.3'!H31/'2.2.3.4.3'!H30-1</f>
        <v>-0.36969531536789002</v>
      </c>
      <c r="I30" s="81">
        <v>0</v>
      </c>
      <c r="J30" s="125">
        <f>+'2.2.3.4.3'!J31/'2.2.3.4.3'!J30-1</f>
        <v>-0.11781725739755067</v>
      </c>
      <c r="K30" s="81">
        <v>0</v>
      </c>
      <c r="L30" s="81">
        <v>0</v>
      </c>
      <c r="M30" s="81">
        <v>0</v>
      </c>
      <c r="N30" s="81">
        <v>0</v>
      </c>
      <c r="O30" s="125">
        <f>+'2.2.3.4.3'!O31/'2.2.3.4.3'!O30-1</f>
        <v>11.975600873998543</v>
      </c>
      <c r="P30" s="126">
        <f>+'2.2.3.4.3'!P31/'2.2.3.4.3'!P30-1</f>
        <v>-0.18424900390167953</v>
      </c>
    </row>
    <row r="31" spans="1:18" ht="16.5" thickBot="1" x14ac:dyDescent="0.3">
      <c r="A31" s="217" t="s">
        <v>442</v>
      </c>
      <c r="B31" s="81">
        <v>0</v>
      </c>
      <c r="C31" s="125">
        <f>+'2.2.3.4.3'!C32/'2.2.3.4.3'!C31-1</f>
        <v>-0.64942890547711118</v>
      </c>
      <c r="D31" s="125">
        <f>+'2.2.3.4.3'!D32/'2.2.3.4.3'!D31-1</f>
        <v>0.17252394083403422</v>
      </c>
      <c r="E31" s="125">
        <f>+'2.2.3.4.3'!E32/'2.2.3.4.3'!E31-1</f>
        <v>-1</v>
      </c>
      <c r="F31" s="125">
        <f>+'2.2.3.4.3'!F32/'2.2.3.4.3'!F31-1</f>
        <v>8.2467365710214846E-3</v>
      </c>
      <c r="G31" s="81">
        <v>0</v>
      </c>
      <c r="H31" s="125">
        <f>+'2.2.3.4.3'!H32/'2.2.3.4.3'!H31-1</f>
        <v>-0.2011970575322336</v>
      </c>
      <c r="I31" s="81">
        <v>0</v>
      </c>
      <c r="J31" s="125">
        <f>+'2.2.3.4.3'!J32/'2.2.3.4.3'!J31-1</f>
        <v>-0.22262298034494687</v>
      </c>
      <c r="K31" s="125">
        <f>+'2.2.3.4.3'!K32/'2.2.3.4.3'!K31-1</f>
        <v>1.2790241274483396</v>
      </c>
      <c r="L31" s="81">
        <v>0</v>
      </c>
      <c r="M31" s="125">
        <f>+'2.2.3.4.3'!M32/'2.2.3.4.3'!M31-1</f>
        <v>7.2919466616803152E-2</v>
      </c>
      <c r="N31" s="125">
        <f>+'2.2.3.4.3'!N32/'2.2.3.4.3'!N31-1</f>
        <v>-1</v>
      </c>
      <c r="O31" s="125">
        <f>+'2.2.3.4.3'!O32/'2.2.3.4.3'!O31-1</f>
        <v>-0.8703937582442256</v>
      </c>
      <c r="P31" s="126">
        <f>+'2.2.3.4.3'!P32/'2.2.3.4.3'!P31-1</f>
        <v>-8.5630675437189163E-2</v>
      </c>
    </row>
    <row r="32" spans="1:18" ht="18" customHeight="1" thickBot="1" x14ac:dyDescent="0.3">
      <c r="A32" s="217" t="s">
        <v>446</v>
      </c>
      <c r="B32" s="81">
        <v>0</v>
      </c>
      <c r="C32" s="125">
        <f>+'2.2.3.4.3'!C33/'2.2.3.4.3'!C32-1</f>
        <v>4.7470497691123654</v>
      </c>
      <c r="D32" s="125">
        <f>+'2.2.3.4.3'!D33/'2.2.3.4.3'!D32-1</f>
        <v>-0.124494062180314</v>
      </c>
      <c r="E32" s="81">
        <v>0</v>
      </c>
      <c r="F32" s="125">
        <f>+'2.2.3.4.3'!F33/'2.2.3.4.3'!F32-1</f>
        <v>7.1098786380774381E-2</v>
      </c>
      <c r="G32" s="81">
        <v>0</v>
      </c>
      <c r="H32" s="125">
        <f>+'2.2.3.4.3'!H33/'2.2.3.4.3'!H32-1</f>
        <v>0.38101220387652557</v>
      </c>
      <c r="I32" s="81">
        <v>0</v>
      </c>
      <c r="J32" s="125">
        <f>+'2.2.3.4.3'!J33/'2.2.3.4.3'!J32-1</f>
        <v>7.3315123949810435E-2</v>
      </c>
      <c r="K32" s="125">
        <f>+'2.2.3.4.3'!K33/'2.2.3.4.3'!K32-1</f>
        <v>-0.32672013507809206</v>
      </c>
      <c r="L32" s="81">
        <v>0</v>
      </c>
      <c r="M32" s="125">
        <f>+'2.2.3.4.3'!M33/'2.2.3.4.3'!M32-1</f>
        <v>4.1805318795510082E-2</v>
      </c>
      <c r="N32" s="81">
        <v>0</v>
      </c>
      <c r="O32" s="125">
        <f>+'2.2.3.4.3'!O33/'2.2.3.4.3'!O32-1</f>
        <v>-0.29200952793417068</v>
      </c>
      <c r="P32" s="126">
        <f>+'2.2.3.4.3'!P33/'2.2.3.4.3'!P32-1</f>
        <v>9.8037922089589058E-2</v>
      </c>
    </row>
    <row r="33" spans="1:16" ht="18" customHeight="1" thickBot="1" x14ac:dyDescent="0.3">
      <c r="A33" s="217" t="s">
        <v>450</v>
      </c>
      <c r="B33" s="81">
        <v>0</v>
      </c>
      <c r="C33" s="125">
        <f>+'2.2.3.4.3'!C34/'2.2.3.4.3'!C33-1</f>
        <v>-1</v>
      </c>
      <c r="D33" s="125">
        <f>+'2.2.3.4.3'!D34/'2.2.3.4.3'!D33-1</f>
        <v>-0.1786349319244056</v>
      </c>
      <c r="E33" s="125">
        <f>+'2.2.3.4.3'!E34/'2.2.3.4.3'!E33-1</f>
        <v>0.23092736409319325</v>
      </c>
      <c r="F33" s="125">
        <f>+'2.2.3.4.3'!F34/'2.2.3.4.3'!F33-1</f>
        <v>0.12812487440215437</v>
      </c>
      <c r="G33" s="81">
        <v>0</v>
      </c>
      <c r="H33" s="125">
        <f>+'2.2.3.4.3'!H34/'2.2.3.4.3'!H33-1</f>
        <v>-0.10987383582412824</v>
      </c>
      <c r="I33" s="81">
        <v>0</v>
      </c>
      <c r="J33" s="125">
        <f>+'2.2.3.4.3'!J34/'2.2.3.4.3'!J33-1</f>
        <v>0.16828274910107188</v>
      </c>
      <c r="K33" s="125">
        <f>+'2.2.3.4.3'!K34/'2.2.3.4.3'!K33-1</f>
        <v>-0.163987460815047</v>
      </c>
      <c r="L33" s="81">
        <v>0</v>
      </c>
      <c r="M33" s="125">
        <f>+'2.2.3.4.3'!M34/'2.2.3.4.3'!M33-1</f>
        <v>-0.9633381950870149</v>
      </c>
      <c r="N33" s="81">
        <v>0</v>
      </c>
      <c r="O33" s="125">
        <f>+'2.2.3.4.3'!O34/'2.2.3.4.3'!O33-1</f>
        <v>2.0601009328643523</v>
      </c>
      <c r="P33" s="126">
        <f>+'2.2.3.4.3'!P34/'2.2.3.4.3'!P33-1</f>
        <v>-0.10310884869434489</v>
      </c>
    </row>
    <row r="34" spans="1:16" ht="18" customHeight="1" x14ac:dyDescent="0.25">
      <c r="A34" s="235"/>
      <c r="B34" s="265"/>
      <c r="C34" s="273"/>
      <c r="D34" s="273"/>
      <c r="E34" s="265"/>
      <c r="F34" s="273"/>
      <c r="G34" s="265"/>
      <c r="H34" s="273"/>
      <c r="I34" s="265"/>
      <c r="J34" s="273"/>
      <c r="K34" s="273"/>
      <c r="L34" s="265"/>
      <c r="M34" s="273"/>
      <c r="N34" s="265"/>
      <c r="O34" s="273"/>
      <c r="P34" s="277"/>
    </row>
    <row r="35" spans="1:16" ht="15" x14ac:dyDescent="0.25">
      <c r="A35" s="163" t="s">
        <v>229</v>
      </c>
      <c r="P35" s="30"/>
    </row>
    <row r="36" spans="1:16" ht="15" x14ac:dyDescent="0.25">
      <c r="A36" s="163" t="s">
        <v>220</v>
      </c>
      <c r="P36" s="30"/>
    </row>
    <row r="37" spans="1:16" ht="15.75" x14ac:dyDescent="0.25">
      <c r="A37" s="163" t="s">
        <v>378</v>
      </c>
      <c r="P37" s="30"/>
    </row>
    <row r="38" spans="1:16" ht="15.75" x14ac:dyDescent="0.25">
      <c r="A38" s="163" t="s">
        <v>379</v>
      </c>
      <c r="P38" s="30"/>
    </row>
    <row r="39" spans="1:16" ht="15.75" x14ac:dyDescent="0.25">
      <c r="A39" s="163" t="s">
        <v>380</v>
      </c>
      <c r="P39" s="30"/>
    </row>
    <row r="40" spans="1:16" ht="15.75" x14ac:dyDescent="0.25">
      <c r="A40" s="163" t="s">
        <v>381</v>
      </c>
      <c r="P40" s="30"/>
    </row>
    <row r="41" spans="1:16" ht="15" x14ac:dyDescent="0.25">
      <c r="P41" s="30"/>
    </row>
    <row r="42" spans="1:16" ht="15" x14ac:dyDescent="0.25">
      <c r="P42" s="30"/>
    </row>
    <row r="43" spans="1:16" ht="15" x14ac:dyDescent="0.25">
      <c r="A43" s="140" t="s">
        <v>363</v>
      </c>
      <c r="P43" s="30"/>
    </row>
  </sheetData>
  <hyperlinks>
    <hyperlink ref="A43" location="Índice!A1" display="Volver al índic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7" ht="15" customHeight="1" x14ac:dyDescent="0.3">
      <c r="A1" s="16" t="s">
        <v>0</v>
      </c>
      <c r="B1" s="29"/>
    </row>
    <row r="2" spans="1:17" ht="15" customHeight="1" x14ac:dyDescent="0.3">
      <c r="A2" s="16" t="s">
        <v>1</v>
      </c>
      <c r="B2" s="29"/>
    </row>
    <row r="3" spans="1:17" ht="15" customHeight="1" x14ac:dyDescent="0.3">
      <c r="A3" s="16" t="s">
        <v>2</v>
      </c>
      <c r="B3" s="29"/>
    </row>
    <row r="4" spans="1:17" ht="15" customHeight="1" x14ac:dyDescent="0.3">
      <c r="A4" s="16" t="s">
        <v>3</v>
      </c>
      <c r="B4" s="29" t="s">
        <v>4</v>
      </c>
    </row>
    <row r="5" spans="1:17" ht="15" customHeight="1" x14ac:dyDescent="0.3">
      <c r="A5" s="16" t="s">
        <v>5</v>
      </c>
      <c r="B5" s="30" t="str">
        <f>+Índice!A30</f>
        <v>2.2.3.4.5</v>
      </c>
    </row>
    <row r="6" spans="1:17" ht="15" customHeight="1" x14ac:dyDescent="0.3">
      <c r="A6" s="16" t="s">
        <v>6</v>
      </c>
      <c r="B6" s="29" t="str">
        <f>+Índice!B30</f>
        <v>Trenes Argentinos Cargas y Logística (Línea Ex San Martín). Carga transportada por año y por categoria. Participación porcentual</v>
      </c>
    </row>
    <row r="7" spans="1:17" ht="15" customHeight="1" x14ac:dyDescent="0.3">
      <c r="A7" s="16" t="s">
        <v>7</v>
      </c>
      <c r="B7" s="29" t="s">
        <v>8</v>
      </c>
    </row>
    <row r="8" spans="1:17" ht="15" customHeight="1" x14ac:dyDescent="0.3">
      <c r="A8" s="166" t="s">
        <v>9</v>
      </c>
      <c r="B8" s="155" t="str">
        <f>+'2.2.3.1.1'!B8</f>
        <v>agosto 2018</v>
      </c>
      <c r="D8" s="31"/>
    </row>
    <row r="9" spans="1:17" ht="15" customHeight="1" x14ac:dyDescent="0.3">
      <c r="A9" s="166" t="s">
        <v>10</v>
      </c>
      <c r="B9" s="155" t="str">
        <f>+'2.2.3.1.1'!B9</f>
        <v>octubre 2018</v>
      </c>
      <c r="D9" s="32"/>
    </row>
    <row r="10" spans="1:17" ht="15" customHeight="1" x14ac:dyDescent="0.3">
      <c r="A10" s="166"/>
      <c r="B10" s="167"/>
      <c r="D10" s="32"/>
    </row>
    <row r="11" spans="1:17" ht="15" customHeight="1" thickBot="1" x14ac:dyDescent="0.35"/>
    <row r="12" spans="1:17" s="73" customFormat="1" ht="41.25" customHeight="1" thickBot="1" x14ac:dyDescent="0.3">
      <c r="A12" s="173" t="s">
        <v>25</v>
      </c>
      <c r="B12" s="174" t="s">
        <v>12</v>
      </c>
      <c r="C12" s="175" t="s">
        <v>13</v>
      </c>
      <c r="D12" s="174" t="s">
        <v>14</v>
      </c>
      <c r="E12" s="174" t="s">
        <v>15</v>
      </c>
      <c r="F12" s="176" t="s">
        <v>116</v>
      </c>
      <c r="G12" s="174" t="s">
        <v>16</v>
      </c>
      <c r="H12" s="174" t="s">
        <v>17</v>
      </c>
      <c r="I12" s="176" t="s">
        <v>18</v>
      </c>
      <c r="J12" s="174" t="s">
        <v>19</v>
      </c>
      <c r="K12" s="174" t="s">
        <v>407</v>
      </c>
      <c r="L12" s="174" t="s">
        <v>21</v>
      </c>
      <c r="M12" s="174" t="s">
        <v>438</v>
      </c>
      <c r="N12" s="174" t="s">
        <v>22</v>
      </c>
      <c r="O12" s="174" t="s">
        <v>23</v>
      </c>
      <c r="P12" s="177" t="s">
        <v>24</v>
      </c>
    </row>
    <row r="13" spans="1:17" ht="17.25" customHeight="1" thickBot="1" x14ac:dyDescent="0.3">
      <c r="A13" s="150" t="s">
        <v>100</v>
      </c>
      <c r="B13" s="114"/>
      <c r="C13" s="114">
        <f>+'2.2.3.4.3'!C13/'2.2.3.4.3'!$P13</f>
        <v>0.1522710728091127</v>
      </c>
      <c r="D13" s="114">
        <f>+'2.2.3.4.3'!D13/'2.2.3.4.3'!$P13</f>
        <v>0.14650323010862079</v>
      </c>
      <c r="E13" s="114">
        <f>+'2.2.3.4.3'!E13/'2.2.3.4.3'!$P13</f>
        <v>0</v>
      </c>
      <c r="F13" s="114">
        <f>+'2.2.3.4.3'!F13/'2.2.3.4.3'!$P13</f>
        <v>0.24826472590565993</v>
      </c>
      <c r="G13" s="114"/>
      <c r="H13" s="114">
        <f>+'2.2.3.4.3'!H13/'2.2.3.4.3'!$P13</f>
        <v>0</v>
      </c>
      <c r="I13" s="114"/>
      <c r="J13" s="114">
        <f>+'2.2.3.4.3'!J13/'2.2.3.4.3'!$P13</f>
        <v>0.31230997558284213</v>
      </c>
      <c r="K13" s="114">
        <f>+'2.2.3.4.3'!K13/'2.2.3.4.3'!$P13</f>
        <v>0</v>
      </c>
      <c r="L13" s="114"/>
      <c r="M13" s="114">
        <f>+'2.2.3.4.3'!M13/'2.2.3.4.3'!$P13</f>
        <v>0</v>
      </c>
      <c r="N13" s="114"/>
      <c r="O13" s="114">
        <f>+'2.2.3.4.3'!O13/'2.2.3.4.3'!$P13</f>
        <v>0.14065099559376434</v>
      </c>
      <c r="P13" s="115">
        <f t="shared" ref="P13:P33" si="0">SUM(B13:O13)</f>
        <v>0.99999999999999989</v>
      </c>
      <c r="Q13" s="72"/>
    </row>
    <row r="14" spans="1:17" ht="17.25" customHeight="1" thickBot="1" x14ac:dyDescent="0.3">
      <c r="A14" s="150" t="s">
        <v>113</v>
      </c>
      <c r="B14" s="114"/>
      <c r="C14" s="114">
        <f>+'2.2.3.4.3'!C14/'2.2.3.4.3'!$P14</f>
        <v>0.14911627779645112</v>
      </c>
      <c r="D14" s="114">
        <f>+'2.2.3.4.3'!D14/'2.2.3.4.3'!$P14</f>
        <v>0.12922496171120132</v>
      </c>
      <c r="E14" s="114">
        <f>+'2.2.3.4.3'!E14/'2.2.3.4.3'!$P14</f>
        <v>0</v>
      </c>
      <c r="F14" s="114">
        <f>+'2.2.3.4.3'!F14/'2.2.3.4.3'!$P14</f>
        <v>0.19849430344804511</v>
      </c>
      <c r="G14" s="114"/>
      <c r="H14" s="114">
        <f>+'2.2.3.4.3'!H14/'2.2.3.4.3'!$P14</f>
        <v>0</v>
      </c>
      <c r="I14" s="114"/>
      <c r="J14" s="114">
        <f>+'2.2.3.4.3'!J14/'2.2.3.4.3'!$P14</f>
        <v>0.36588456630616134</v>
      </c>
      <c r="K14" s="114">
        <f>+'2.2.3.4.3'!K14/'2.2.3.4.3'!$P14</f>
        <v>0</v>
      </c>
      <c r="L14" s="114"/>
      <c r="M14" s="114">
        <f>+'2.2.3.4.3'!M14/'2.2.3.4.3'!$P14</f>
        <v>0</v>
      </c>
      <c r="N14" s="114"/>
      <c r="O14" s="114">
        <f>+'2.2.3.4.3'!O14/'2.2.3.4.3'!$P14</f>
        <v>0.15727989073814111</v>
      </c>
      <c r="P14" s="115">
        <f t="shared" si="0"/>
        <v>0.99999999999999989</v>
      </c>
      <c r="Q14" s="72"/>
    </row>
    <row r="15" spans="1:17" ht="17.25" customHeight="1" thickBot="1" x14ac:dyDescent="0.3">
      <c r="A15" s="150" t="s">
        <v>114</v>
      </c>
      <c r="B15" s="114"/>
      <c r="C15" s="114">
        <f>+'2.2.3.4.3'!C15/'2.2.3.4.3'!$P15</f>
        <v>0.14775813264388474</v>
      </c>
      <c r="D15" s="114">
        <f>+'2.2.3.4.3'!D15/'2.2.3.4.3'!$P15</f>
        <v>0.11029303153121817</v>
      </c>
      <c r="E15" s="114">
        <f>+'2.2.3.4.3'!E15/'2.2.3.4.3'!$P15</f>
        <v>0</v>
      </c>
      <c r="F15" s="114">
        <f>+'2.2.3.4.3'!F15/'2.2.3.4.3'!$P15</f>
        <v>0.21288980417233291</v>
      </c>
      <c r="G15" s="114"/>
      <c r="H15" s="114">
        <f>+'2.2.3.4.3'!H15/'2.2.3.4.3'!$P15</f>
        <v>0</v>
      </c>
      <c r="I15" s="114"/>
      <c r="J15" s="114">
        <f>+'2.2.3.4.3'!J15/'2.2.3.4.3'!$P15</f>
        <v>0.34344761775882832</v>
      </c>
      <c r="K15" s="114">
        <f>+'2.2.3.4.3'!K15/'2.2.3.4.3'!$P15</f>
        <v>0</v>
      </c>
      <c r="L15" s="114"/>
      <c r="M15" s="114">
        <f>+'2.2.3.4.3'!M15/'2.2.3.4.3'!$P15</f>
        <v>0</v>
      </c>
      <c r="N15" s="114"/>
      <c r="O15" s="114">
        <f>+'2.2.3.4.3'!O15/'2.2.3.4.3'!$P15</f>
        <v>0.18561141389373584</v>
      </c>
      <c r="P15" s="115">
        <f t="shared" si="0"/>
        <v>0.99999999999999989</v>
      </c>
      <c r="Q15" s="72"/>
    </row>
    <row r="16" spans="1:17" ht="17.25" customHeight="1" thickBot="1" x14ac:dyDescent="0.3">
      <c r="A16" s="150" t="s">
        <v>175</v>
      </c>
      <c r="B16" s="114"/>
      <c r="C16" s="114">
        <f>+'2.2.3.4.3'!C16/'2.2.3.4.3'!$P16</f>
        <v>0.15663736851433882</v>
      </c>
      <c r="D16" s="114">
        <f>+'2.2.3.4.3'!D16/'2.2.3.4.3'!$P16</f>
        <v>0.11563498170018076</v>
      </c>
      <c r="E16" s="114">
        <f>+'2.2.3.4.3'!E16/'2.2.3.4.3'!$P16</f>
        <v>5.6713217909746393E-2</v>
      </c>
      <c r="F16" s="114">
        <f>+'2.2.3.4.3'!F16/'2.2.3.4.3'!$P16</f>
        <v>0.30847071431279116</v>
      </c>
      <c r="G16" s="114"/>
      <c r="H16" s="114">
        <f>+'2.2.3.4.3'!H16/'2.2.3.4.3'!$P16</f>
        <v>4.9759047541963912E-2</v>
      </c>
      <c r="I16" s="114"/>
      <c r="J16" s="114">
        <f>+'2.2.3.4.3'!J16/'2.2.3.4.3'!$P16</f>
        <v>0.14866549801907061</v>
      </c>
      <c r="K16" s="114">
        <f>+'2.2.3.4.3'!K16/'2.2.3.4.3'!$P16</f>
        <v>0</v>
      </c>
      <c r="L16" s="114"/>
      <c r="M16" s="114">
        <f>+'2.2.3.4.3'!M16/'2.2.3.4.3'!$P16</f>
        <v>0</v>
      </c>
      <c r="N16" s="114"/>
      <c r="O16" s="114">
        <f>+'2.2.3.4.3'!O16/'2.2.3.4.3'!$P16</f>
        <v>0.16411917200190837</v>
      </c>
      <c r="P16" s="115">
        <f t="shared" si="0"/>
        <v>1</v>
      </c>
      <c r="Q16" s="72"/>
    </row>
    <row r="17" spans="1:17" ht="17.25" customHeight="1" thickBot="1" x14ac:dyDescent="0.3">
      <c r="A17" s="150" t="s">
        <v>176</v>
      </c>
      <c r="B17" s="114"/>
      <c r="C17" s="114">
        <f>+'2.2.3.4.3'!C17/'2.2.3.4.3'!$P17</f>
        <v>0.15905133444187994</v>
      </c>
      <c r="D17" s="114">
        <f>+'2.2.3.4.3'!D17/'2.2.3.4.3'!$P17</f>
        <v>9.954395929086178E-2</v>
      </c>
      <c r="E17" s="114">
        <f>+'2.2.3.4.3'!E17/'2.2.3.4.3'!$P17</f>
        <v>4.4549001695046463E-2</v>
      </c>
      <c r="F17" s="114">
        <f>+'2.2.3.4.3'!F17/'2.2.3.4.3'!$P17</f>
        <v>0.32811987155618155</v>
      </c>
      <c r="G17" s="114"/>
      <c r="H17" s="114">
        <f>+'2.2.3.4.3'!H17/'2.2.3.4.3'!$P17</f>
        <v>0.15248657606569171</v>
      </c>
      <c r="I17" s="114"/>
      <c r="J17" s="114">
        <f>+'2.2.3.4.3'!J17/'2.2.3.4.3'!$P17</f>
        <v>0.19460877844211955</v>
      </c>
      <c r="K17" s="114">
        <f>+'2.2.3.4.3'!K17/'2.2.3.4.3'!$P17</f>
        <v>0</v>
      </c>
      <c r="L17" s="114"/>
      <c r="M17" s="114">
        <f>+'2.2.3.4.3'!M17/'2.2.3.4.3'!$P17</f>
        <v>0</v>
      </c>
      <c r="N17" s="114"/>
      <c r="O17" s="114">
        <f>+'2.2.3.4.3'!O17/'2.2.3.4.3'!$P17</f>
        <v>2.1640478508218996E-2</v>
      </c>
      <c r="P17" s="115">
        <f t="shared" si="0"/>
        <v>1</v>
      </c>
      <c r="Q17" s="72"/>
    </row>
    <row r="18" spans="1:17" ht="17.25" customHeight="1" thickBot="1" x14ac:dyDescent="0.3">
      <c r="A18" s="150" t="s">
        <v>177</v>
      </c>
      <c r="B18" s="114"/>
      <c r="C18" s="114">
        <f>+'2.2.3.4.3'!C18/'2.2.3.4.3'!$P18</f>
        <v>0.1392994850659218</v>
      </c>
      <c r="D18" s="114">
        <f>+'2.2.3.4.3'!D18/'2.2.3.4.3'!$P18</f>
        <v>0.1340049530025722</v>
      </c>
      <c r="E18" s="114">
        <f>+'2.2.3.4.3'!E18/'2.2.3.4.3'!$P18</f>
        <v>3.3517077299508168E-2</v>
      </c>
      <c r="F18" s="114">
        <f>+'2.2.3.4.3'!F18/'2.2.3.4.3'!$P18</f>
        <v>0.32683019384685952</v>
      </c>
      <c r="G18" s="114"/>
      <c r="H18" s="114">
        <f>+'2.2.3.4.3'!H18/'2.2.3.4.3'!$P18</f>
        <v>0.17299706152645533</v>
      </c>
      <c r="I18" s="114"/>
      <c r="J18" s="114">
        <f>+'2.2.3.4.3'!J18/'2.2.3.4.3'!$P18</f>
        <v>0.17328150444565804</v>
      </c>
      <c r="K18" s="114">
        <f>+'2.2.3.4.3'!K18/'2.2.3.4.3'!$P18</f>
        <v>0</v>
      </c>
      <c r="L18" s="114"/>
      <c r="M18" s="114">
        <f>+'2.2.3.4.3'!M18/'2.2.3.4.3'!$P18</f>
        <v>0</v>
      </c>
      <c r="N18" s="114"/>
      <c r="O18" s="114">
        <f>+'2.2.3.4.3'!O18/'2.2.3.4.3'!$P18</f>
        <v>2.0069724813024978E-2</v>
      </c>
      <c r="P18" s="115">
        <f t="shared" si="0"/>
        <v>1</v>
      </c>
      <c r="Q18" s="72"/>
    </row>
    <row r="19" spans="1:17" ht="17.25" customHeight="1" thickBot="1" x14ac:dyDescent="0.3">
      <c r="A19" s="150" t="s">
        <v>119</v>
      </c>
      <c r="B19" s="114"/>
      <c r="C19" s="114">
        <f>+'2.2.3.4.3'!C19/'2.2.3.4.3'!$P19</f>
        <v>0.14812140400431065</v>
      </c>
      <c r="D19" s="114">
        <f>+'2.2.3.4.3'!D19/'2.2.3.4.3'!$P19</f>
        <v>0.11051727297575034</v>
      </c>
      <c r="E19" s="114">
        <f>+'2.2.3.4.3'!E19/'2.2.3.4.3'!$P19</f>
        <v>4.2078035960113259E-2</v>
      </c>
      <c r="F19" s="114">
        <f>+'2.2.3.4.3'!F19/'2.2.3.4.3'!$P19</f>
        <v>0.3127192623091804</v>
      </c>
      <c r="G19" s="114"/>
      <c r="H19" s="114">
        <f>+'2.2.3.4.3'!H19/'2.2.3.4.3'!$P19</f>
        <v>0.19179185740546037</v>
      </c>
      <c r="I19" s="114"/>
      <c r="J19" s="114">
        <f>+'2.2.3.4.3'!J19/'2.2.3.4.3'!$P19</f>
        <v>0.14943361601974448</v>
      </c>
      <c r="K19" s="114">
        <f>+'2.2.3.4.3'!K19/'2.2.3.4.3'!$P19</f>
        <v>0</v>
      </c>
      <c r="L19" s="114"/>
      <c r="M19" s="114">
        <f>+'2.2.3.4.3'!M19/'2.2.3.4.3'!$P19</f>
        <v>0</v>
      </c>
      <c r="N19" s="114"/>
      <c r="O19" s="114">
        <f>+'2.2.3.4.3'!O19/'2.2.3.4.3'!$P19</f>
        <v>4.5338551325440464E-2</v>
      </c>
      <c r="P19" s="115">
        <f t="shared" si="0"/>
        <v>1</v>
      </c>
      <c r="Q19" s="72"/>
    </row>
    <row r="20" spans="1:17" ht="17.25" customHeight="1" thickBot="1" x14ac:dyDescent="0.3">
      <c r="A20" s="150" t="s">
        <v>121</v>
      </c>
      <c r="B20" s="114"/>
      <c r="C20" s="114">
        <f>+'2.2.3.4.3'!C20/'2.2.3.4.3'!$P20</f>
        <v>0.10708347755686318</v>
      </c>
      <c r="D20" s="114">
        <f>+'2.2.3.4.3'!D20/'2.2.3.4.3'!$P20</f>
        <v>9.2815908197567659E-2</v>
      </c>
      <c r="E20" s="114">
        <f>+'2.2.3.4.3'!E20/'2.2.3.4.3'!$P20</f>
        <v>3.3872680445636037E-2</v>
      </c>
      <c r="F20" s="114">
        <f>+'2.2.3.4.3'!F20/'2.2.3.4.3'!$P20</f>
        <v>0.29312420432611924</v>
      </c>
      <c r="G20" s="114"/>
      <c r="H20" s="114">
        <f>+'2.2.3.4.3'!H20/'2.2.3.4.3'!$P20</f>
        <v>0.23745489959108962</v>
      </c>
      <c r="I20" s="114"/>
      <c r="J20" s="114">
        <f>+'2.2.3.4.3'!J20/'2.2.3.4.3'!$P20</f>
        <v>0.17992085794911208</v>
      </c>
      <c r="K20" s="114">
        <f>+'2.2.3.4.3'!K20/'2.2.3.4.3'!$P20</f>
        <v>0</v>
      </c>
      <c r="L20" s="114"/>
      <c r="M20" s="114">
        <f>+'2.2.3.4.3'!M20/'2.2.3.4.3'!$P20</f>
        <v>0</v>
      </c>
      <c r="N20" s="114"/>
      <c r="O20" s="114">
        <f>+'2.2.3.4.3'!O20/'2.2.3.4.3'!$P20</f>
        <v>5.5727971933612196E-2</v>
      </c>
      <c r="P20" s="115">
        <f t="shared" si="0"/>
        <v>1</v>
      </c>
      <c r="Q20" s="72"/>
    </row>
    <row r="21" spans="1:17" ht="17.25" customHeight="1" thickBot="1" x14ac:dyDescent="0.3">
      <c r="A21" s="150" t="s">
        <v>122</v>
      </c>
      <c r="B21" s="114"/>
      <c r="C21" s="114">
        <f>+'2.2.3.4.3'!C21/'2.2.3.4.3'!$P21</f>
        <v>0.10714228152280225</v>
      </c>
      <c r="D21" s="114">
        <f>+'2.2.3.4.3'!D21/'2.2.3.4.3'!$P21</f>
        <v>8.4690514141005424E-2</v>
      </c>
      <c r="E21" s="114">
        <f>+'2.2.3.4.3'!E21/'2.2.3.4.3'!$P21</f>
        <v>2.8712089915649646E-2</v>
      </c>
      <c r="F21" s="114">
        <f>+'2.2.3.4.3'!F21/'2.2.3.4.3'!$P21</f>
        <v>0.3291419710515221</v>
      </c>
      <c r="G21" s="114"/>
      <c r="H21" s="114">
        <f>+'2.2.3.4.3'!H21/'2.2.3.4.3'!$P21</f>
        <v>0.26342724665416301</v>
      </c>
      <c r="I21" s="114"/>
      <c r="J21" s="114">
        <f>+'2.2.3.4.3'!J21/'2.2.3.4.3'!$P21</f>
        <v>0.15319919729884332</v>
      </c>
      <c r="K21" s="114">
        <f>+'2.2.3.4.3'!K21/'2.2.3.4.3'!$P21</f>
        <v>2.0811755155222916E-2</v>
      </c>
      <c r="L21" s="114"/>
      <c r="M21" s="114">
        <f>+'2.2.3.4.3'!M21/'2.2.3.4.3'!$P21</f>
        <v>0</v>
      </c>
      <c r="N21" s="114"/>
      <c r="O21" s="114">
        <f>+'2.2.3.4.3'!O21/'2.2.3.4.3'!$P21</f>
        <v>1.2874944260791351E-2</v>
      </c>
      <c r="P21" s="115">
        <f t="shared" si="0"/>
        <v>1</v>
      </c>
      <c r="Q21" s="72"/>
    </row>
    <row r="22" spans="1:17" ht="17.25" customHeight="1" thickBot="1" x14ac:dyDescent="0.3">
      <c r="A22" s="150" t="s">
        <v>123</v>
      </c>
      <c r="B22" s="114"/>
      <c r="C22" s="114">
        <f>+'2.2.3.4.3'!C22/'2.2.3.4.3'!$P22</f>
        <v>9.1251751190475627E-2</v>
      </c>
      <c r="D22" s="114">
        <f>+'2.2.3.4.3'!D22/'2.2.3.4.3'!$P22</f>
        <v>7.5357595837878752E-2</v>
      </c>
      <c r="E22" s="114">
        <f>+'2.2.3.4.3'!E22/'2.2.3.4.3'!$P22</f>
        <v>2.805386869398516E-2</v>
      </c>
      <c r="F22" s="114">
        <f>+'2.2.3.4.3'!F22/'2.2.3.4.3'!$P22</f>
        <v>0.37580034830624048</v>
      </c>
      <c r="G22" s="114"/>
      <c r="H22" s="114">
        <f>+'2.2.3.4.3'!H22/'2.2.3.4.3'!$P22</f>
        <v>0.21971150016384988</v>
      </c>
      <c r="I22" s="114"/>
      <c r="J22" s="114">
        <f>+'2.2.3.4.3'!J22/'2.2.3.4.3'!$P22</f>
        <v>0.18680462175955231</v>
      </c>
      <c r="K22" s="114">
        <f>+'2.2.3.4.3'!K22/'2.2.3.4.3'!$P22</f>
        <v>1.4733611552204675E-2</v>
      </c>
      <c r="L22" s="114"/>
      <c r="M22" s="114">
        <f>+'2.2.3.4.3'!M22/'2.2.3.4.3'!$P22</f>
        <v>0</v>
      </c>
      <c r="N22" s="114"/>
      <c r="O22" s="114">
        <f>+'2.2.3.4.3'!O22/'2.2.3.4.3'!$P22</f>
        <v>8.2867024958131232E-3</v>
      </c>
      <c r="P22" s="115">
        <f t="shared" si="0"/>
        <v>0.99999999999999989</v>
      </c>
      <c r="Q22" s="72"/>
    </row>
    <row r="23" spans="1:17" ht="17.25" customHeight="1" thickBot="1" x14ac:dyDescent="0.3">
      <c r="A23" s="150" t="s">
        <v>178</v>
      </c>
      <c r="B23" s="114"/>
      <c r="C23" s="114">
        <f>+'2.2.3.4.3'!C23/'2.2.3.4.3'!$P23</f>
        <v>7.9755242231598772E-2</v>
      </c>
      <c r="D23" s="114">
        <f>+'2.2.3.4.3'!D23/'2.2.3.4.3'!$P23</f>
        <v>7.0348725974179224E-2</v>
      </c>
      <c r="E23" s="114">
        <f>+'2.2.3.4.3'!E23/'2.2.3.4.3'!$P23</f>
        <v>2.3051956607165157E-2</v>
      </c>
      <c r="F23" s="114">
        <f>+'2.2.3.4.3'!F23/'2.2.3.4.3'!$P23</f>
        <v>0.38160856858407333</v>
      </c>
      <c r="G23" s="114"/>
      <c r="H23" s="114">
        <f>+'2.2.3.4.3'!H23/'2.2.3.4.3'!$P23</f>
        <v>0.21530595293877733</v>
      </c>
      <c r="I23" s="114"/>
      <c r="J23" s="114">
        <f>+'2.2.3.4.3'!J23/'2.2.3.4.3'!$P23</f>
        <v>0.21455050792621522</v>
      </c>
      <c r="K23" s="114">
        <f>+'2.2.3.4.3'!K23/'2.2.3.4.3'!$P23</f>
        <v>7.3065303489780187E-3</v>
      </c>
      <c r="L23" s="114"/>
      <c r="M23" s="114">
        <f>+'2.2.3.4.3'!M23/'2.2.3.4.3'!$P23</f>
        <v>0</v>
      </c>
      <c r="N23" s="114"/>
      <c r="O23" s="114">
        <f>+'2.2.3.4.3'!O23/'2.2.3.4.3'!$P23</f>
        <v>8.072515389012937E-3</v>
      </c>
      <c r="P23" s="115">
        <f t="shared" si="0"/>
        <v>1</v>
      </c>
      <c r="Q23" s="72"/>
    </row>
    <row r="24" spans="1:17" ht="17.25" customHeight="1" thickBot="1" x14ac:dyDescent="0.3">
      <c r="A24" s="150" t="s">
        <v>180</v>
      </c>
      <c r="B24" s="114"/>
      <c r="C24" s="114">
        <f>+'2.2.3.4.3'!C24/'2.2.3.4.3'!$P24</f>
        <v>9.9459685909422557E-2</v>
      </c>
      <c r="D24" s="114">
        <f>+'2.2.3.4.3'!D24/'2.2.3.4.3'!$P24</f>
        <v>5.3154965126075877E-2</v>
      </c>
      <c r="E24" s="114">
        <f>+'2.2.3.4.3'!E24/'2.2.3.4.3'!$P24</f>
        <v>1.9391807463004226E-2</v>
      </c>
      <c r="F24" s="114">
        <f>+'2.2.3.4.3'!F24/'2.2.3.4.3'!$P24</f>
        <v>0.44385709898871056</v>
      </c>
      <c r="G24" s="114"/>
      <c r="H24" s="114">
        <f>+'2.2.3.4.3'!H24/'2.2.3.4.3'!$P24</f>
        <v>0.22679080668572663</v>
      </c>
      <c r="I24" s="114"/>
      <c r="J24" s="114">
        <f>+'2.2.3.4.3'!J24/'2.2.3.4.3'!$P24</f>
        <v>0.14634542299488529</v>
      </c>
      <c r="K24" s="114">
        <f>+'2.2.3.4.3'!K24/'2.2.3.4.3'!$P24</f>
        <v>6.4087858778861155E-3</v>
      </c>
      <c r="L24" s="114"/>
      <c r="M24" s="114">
        <f>+'2.2.3.4.3'!M24/'2.2.3.4.3'!$P24</f>
        <v>0</v>
      </c>
      <c r="N24" s="114"/>
      <c r="O24" s="114">
        <f>+'2.2.3.4.3'!O24/'2.2.3.4.3'!$P24</f>
        <v>4.5914269542887236E-3</v>
      </c>
      <c r="P24" s="115">
        <f t="shared" si="0"/>
        <v>0.99999999999999989</v>
      </c>
      <c r="Q24" s="72"/>
    </row>
    <row r="25" spans="1:17" ht="17.25" customHeight="1" thickBot="1" x14ac:dyDescent="0.3">
      <c r="A25" s="150" t="s">
        <v>181</v>
      </c>
      <c r="B25" s="114"/>
      <c r="C25" s="114">
        <f>+'2.2.3.4.3'!C25/'2.2.3.4.3'!$P25</f>
        <v>8.1231521054237227E-2</v>
      </c>
      <c r="D25" s="114">
        <f>+'2.2.3.4.3'!D25/'2.2.3.4.3'!$P25</f>
        <v>6.5148815209116806E-2</v>
      </c>
      <c r="E25" s="114">
        <f>+'2.2.3.4.3'!E25/'2.2.3.4.3'!$P25</f>
        <v>1.4018195970199893E-2</v>
      </c>
      <c r="F25" s="114">
        <f>+'2.2.3.4.3'!F25/'2.2.3.4.3'!$P25</f>
        <v>0.4778973989057328</v>
      </c>
      <c r="G25" s="114"/>
      <c r="H25" s="114">
        <f>+'2.2.3.4.3'!H25/'2.2.3.4.3'!$P25</f>
        <v>0.22873235501244521</v>
      </c>
      <c r="I25" s="114"/>
      <c r="J25" s="114">
        <f>+'2.2.3.4.3'!J25/'2.2.3.4.3'!$P25</f>
        <v>0.1305217299572044</v>
      </c>
      <c r="K25" s="114">
        <f>+'2.2.3.4.3'!K25/'2.2.3.4.3'!$P25</f>
        <v>2.4325919421104704E-3</v>
      </c>
      <c r="L25" s="114"/>
      <c r="M25" s="114">
        <f>+'2.2.3.4.3'!M25/'2.2.3.4.3'!$P25</f>
        <v>0</v>
      </c>
      <c r="N25" s="114"/>
      <c r="O25" s="114">
        <f>+'2.2.3.4.3'!O25/'2.2.3.4.3'!$P25</f>
        <v>1.7391948953204251E-5</v>
      </c>
      <c r="P25" s="115">
        <f t="shared" si="0"/>
        <v>1</v>
      </c>
      <c r="Q25" s="72"/>
    </row>
    <row r="26" spans="1:17" ht="17.25" customHeight="1" thickBot="1" x14ac:dyDescent="0.3">
      <c r="A26" s="150" t="s">
        <v>182</v>
      </c>
      <c r="B26" s="114"/>
      <c r="C26" s="114">
        <f>+'2.2.3.4.3'!C26/'2.2.3.4.3'!$P26</f>
        <v>5.1047932005815429E-2</v>
      </c>
      <c r="D26" s="114">
        <f>+'2.2.3.4.3'!D26/'2.2.3.4.3'!$P26</f>
        <v>4.3491871240194054E-2</v>
      </c>
      <c r="E26" s="114">
        <f>+'2.2.3.4.3'!E26/'2.2.3.4.3'!$P26</f>
        <v>1.5186344676381063E-2</v>
      </c>
      <c r="F26" s="114">
        <f>+'2.2.3.4.3'!F26/'2.2.3.4.3'!$P26</f>
        <v>0.48642330953774643</v>
      </c>
      <c r="G26" s="114"/>
      <c r="H26" s="114">
        <f>+'2.2.3.4.3'!H26/'2.2.3.4.3'!$P26</f>
        <v>0.23063661528963053</v>
      </c>
      <c r="I26" s="114"/>
      <c r="J26" s="114">
        <f>+'2.2.3.4.3'!J26/'2.2.3.4.3'!$P26</f>
        <v>0.1700661911405037</v>
      </c>
      <c r="K26" s="114">
        <f>+'2.2.3.4.3'!K26/'2.2.3.4.3'!$P26</f>
        <v>1.9864330693993635E-3</v>
      </c>
      <c r="L26" s="114"/>
      <c r="M26" s="114">
        <f>+'2.2.3.4.3'!M26/'2.2.3.4.3'!$P26</f>
        <v>0</v>
      </c>
      <c r="N26" s="114"/>
      <c r="O26" s="114">
        <f>+'2.2.3.4.3'!O26/'2.2.3.4.3'!$P26</f>
        <v>1.1613030403294351E-3</v>
      </c>
      <c r="P26" s="115">
        <f t="shared" si="0"/>
        <v>1</v>
      </c>
      <c r="Q26" s="72"/>
    </row>
    <row r="27" spans="1:17" ht="17.25" customHeight="1" thickBot="1" x14ac:dyDescent="0.3">
      <c r="A27" s="150" t="s">
        <v>183</v>
      </c>
      <c r="B27" s="114"/>
      <c r="C27" s="114">
        <f>+'2.2.3.4.3'!C27/'2.2.3.4.3'!$P27</f>
        <v>5.6043407787730017E-2</v>
      </c>
      <c r="D27" s="114">
        <f>+'2.2.3.4.3'!D27/'2.2.3.4.3'!$P27</f>
        <v>4.3920989019225726E-2</v>
      </c>
      <c r="E27" s="114">
        <f>+'2.2.3.4.3'!E27/'2.2.3.4.3'!$P27</f>
        <v>1.2981814263763445E-2</v>
      </c>
      <c r="F27" s="114">
        <f>+'2.2.3.4.3'!F27/'2.2.3.4.3'!$P27</f>
        <v>0.48142520518682308</v>
      </c>
      <c r="G27" s="114"/>
      <c r="H27" s="114">
        <f>+'2.2.3.4.3'!H27/'2.2.3.4.3'!$P27</f>
        <v>0.21862328074054641</v>
      </c>
      <c r="I27" s="114"/>
      <c r="J27" s="114">
        <f>+'2.2.3.4.3'!J27/'2.2.3.4.3'!$P27</f>
        <v>0.18313345575834802</v>
      </c>
      <c r="K27" s="114">
        <f>+'2.2.3.4.3'!K27/'2.2.3.4.3'!$P27</f>
        <v>1.2868680433234644E-3</v>
      </c>
      <c r="L27" s="114"/>
      <c r="M27" s="114">
        <f>+'2.2.3.4.3'!M27/'2.2.3.4.3'!$P27</f>
        <v>0</v>
      </c>
      <c r="N27" s="114"/>
      <c r="O27" s="114">
        <f>+'2.2.3.4.3'!O27/'2.2.3.4.3'!$P27</f>
        <v>2.5849792002398532E-3</v>
      </c>
      <c r="P27" s="115">
        <f t="shared" si="0"/>
        <v>1</v>
      </c>
      <c r="Q27" s="72"/>
    </row>
    <row r="28" spans="1:17" ht="17.25" customHeight="1" thickBot="1" x14ac:dyDescent="0.3">
      <c r="A28" s="150" t="s">
        <v>184</v>
      </c>
      <c r="B28" s="114"/>
      <c r="C28" s="114">
        <f>+'2.2.3.4.3'!C28/'2.2.3.4.3'!$P28</f>
        <v>7.0618198783288691E-2</v>
      </c>
      <c r="D28" s="114">
        <f>+'2.2.3.4.3'!D28/'2.2.3.4.3'!$P28</f>
        <v>4.7724743321004896E-2</v>
      </c>
      <c r="E28" s="114">
        <f>+'2.2.3.4.3'!E28/'2.2.3.4.3'!$P28</f>
        <v>1.4018831665015245E-2</v>
      </c>
      <c r="F28" s="114">
        <f>+'2.2.3.4.3'!F28/'2.2.3.4.3'!$P28</f>
        <v>0.49615594659202017</v>
      </c>
      <c r="G28" s="114"/>
      <c r="H28" s="114">
        <f>+'2.2.3.4.3'!H28/'2.2.3.4.3'!$P28</f>
        <v>0.2394595107211647</v>
      </c>
      <c r="I28" s="114"/>
      <c r="J28" s="114">
        <f>+'2.2.3.4.3'!J28/'2.2.3.4.3'!$P28</f>
        <v>0.11897080961116907</v>
      </c>
      <c r="K28" s="114">
        <f>+'2.2.3.4.3'!K28/'2.2.3.4.3'!$P28</f>
        <v>7.4368508084339177E-4</v>
      </c>
      <c r="L28" s="114"/>
      <c r="M28" s="114">
        <f>+'2.2.3.4.3'!M28/'2.2.3.4.3'!$P28</f>
        <v>0</v>
      </c>
      <c r="N28" s="114"/>
      <c r="O28" s="114">
        <f>+'2.2.3.4.3'!O28/'2.2.3.4.3'!$P28</f>
        <v>1.2308274225493819E-2</v>
      </c>
      <c r="P28" s="115">
        <f t="shared" si="0"/>
        <v>1</v>
      </c>
      <c r="Q28" s="72"/>
    </row>
    <row r="29" spans="1:17" ht="17.25" customHeight="1" thickBot="1" x14ac:dyDescent="0.3">
      <c r="A29" s="150" t="s">
        <v>185</v>
      </c>
      <c r="B29" s="114"/>
      <c r="C29" s="114">
        <f>+'2.2.3.4.3'!C29/'2.2.3.4.3'!$P29</f>
        <v>8.1908553426915137E-2</v>
      </c>
      <c r="D29" s="114">
        <f>+'2.2.3.4.3'!D29/'2.2.3.4.3'!$P29</f>
        <v>6.313431798259371E-2</v>
      </c>
      <c r="E29" s="114">
        <f>+'2.2.3.4.3'!E29/'2.2.3.4.3'!$P29</f>
        <v>1.6791824845240739E-2</v>
      </c>
      <c r="F29" s="114">
        <f>+'2.2.3.4.3'!F29/'2.2.3.4.3'!$P29</f>
        <v>0.47716751979952082</v>
      </c>
      <c r="G29" s="114"/>
      <c r="H29" s="114">
        <f>+'2.2.3.4.3'!H29/'2.2.3.4.3'!$P29</f>
        <v>0.2305605243927045</v>
      </c>
      <c r="I29" s="114"/>
      <c r="J29" s="114">
        <f>+'2.2.3.4.3'!J29/'2.2.3.4.3'!$P29</f>
        <v>0.12909270634991954</v>
      </c>
      <c r="K29" s="114">
        <f>+'2.2.3.4.3'!K29/'2.2.3.4.3'!$P29</f>
        <v>0</v>
      </c>
      <c r="L29" s="114"/>
      <c r="M29" s="114">
        <f>+'2.2.3.4.3'!M29/'2.2.3.4.3'!$P29</f>
        <v>0</v>
      </c>
      <c r="N29" s="114"/>
      <c r="O29" s="114">
        <f>+'2.2.3.4.3'!O29/'2.2.3.4.3'!$P29</f>
        <v>1.3445532031055279E-3</v>
      </c>
      <c r="P29" s="115">
        <f t="shared" si="0"/>
        <v>1</v>
      </c>
      <c r="Q29" s="72"/>
    </row>
    <row r="30" spans="1:17" ht="17.25" customHeight="1" thickBot="1" x14ac:dyDescent="0.3">
      <c r="A30" s="150" t="s">
        <v>186</v>
      </c>
      <c r="B30" s="114"/>
      <c r="C30" s="114">
        <f>+'2.2.3.4.3'!C30/'2.2.3.4.3'!$P30</f>
        <v>7.4171174477267593E-2</v>
      </c>
      <c r="D30" s="114">
        <f>+'2.2.3.4.3'!D30/'2.2.3.4.3'!$P30</f>
        <v>8.2119020857992581E-2</v>
      </c>
      <c r="E30" s="114">
        <f>+'2.2.3.4.3'!E30/'2.2.3.4.3'!$P30</f>
        <v>1.6501387548862607E-2</v>
      </c>
      <c r="F30" s="114">
        <f>+'2.2.3.4.3'!F30/'2.2.3.4.3'!$P30</f>
        <v>0.42104006746926897</v>
      </c>
      <c r="G30" s="114"/>
      <c r="H30" s="114">
        <f>+'2.2.3.4.3'!H30/'2.2.3.4.3'!$P30</f>
        <v>0.27808824507133534</v>
      </c>
      <c r="I30" s="114"/>
      <c r="J30" s="114">
        <f>+'2.2.3.4.3'!J30/'2.2.3.4.3'!$P30</f>
        <v>0.12520501747720006</v>
      </c>
      <c r="K30" s="114">
        <f>+'2.2.3.4.3'!K30/'2.2.3.4.3'!$P30</f>
        <v>0</v>
      </c>
      <c r="L30" s="114"/>
      <c r="M30" s="114">
        <f>+'2.2.3.4.3'!M30/'2.2.3.4.3'!$P30</f>
        <v>0</v>
      </c>
      <c r="N30" s="114"/>
      <c r="O30" s="114">
        <f>+'2.2.3.4.3'!O30/'2.2.3.4.3'!$P30</f>
        <v>2.8750870980728226E-3</v>
      </c>
      <c r="P30" s="115">
        <f t="shared" si="0"/>
        <v>1</v>
      </c>
      <c r="Q30" s="72"/>
    </row>
    <row r="31" spans="1:17" ht="17.25" customHeight="1" thickBot="1" x14ac:dyDescent="0.3">
      <c r="A31" s="116">
        <v>2015</v>
      </c>
      <c r="B31" s="114"/>
      <c r="C31" s="114">
        <f>+'2.2.3.4.3'!C31/'2.2.3.4.3'!$P31</f>
        <v>7.1355687469918175E-3</v>
      </c>
      <c r="D31" s="114">
        <f>+'2.2.3.4.3'!D31/'2.2.3.4.3'!$P31</f>
        <v>9.8443125300818224E-2</v>
      </c>
      <c r="E31" s="114">
        <f>+'2.2.3.4.3'!E31/'2.2.3.4.3'!$P31</f>
        <v>1.700497352799615E-2</v>
      </c>
      <c r="F31" s="114">
        <f>+'2.2.3.4.3'!F31/'2.2.3.4.3'!$P31</f>
        <v>0.35485063372372855</v>
      </c>
      <c r="G31" s="114"/>
      <c r="H31" s="114">
        <f>+'2.2.3.4.3'!H31/'2.2.3.4.3'!$P31</f>
        <v>0.21486988609016525</v>
      </c>
      <c r="I31" s="114"/>
      <c r="J31" s="114">
        <f>+'2.2.3.4.3'!J31/'2.2.3.4.3'!$P31</f>
        <v>0.1354012514038184</v>
      </c>
      <c r="K31" s="114">
        <f>+'2.2.3.4.3'!K31/'2.2.3.4.3'!$P31</f>
        <v>1.6677041553024227E-2</v>
      </c>
      <c r="L31" s="114"/>
      <c r="M31" s="114">
        <f>+'2.2.3.4.3'!M31/'2.2.3.4.3'!$P31</f>
        <v>0.10982448259265201</v>
      </c>
      <c r="N31" s="114"/>
      <c r="O31" s="114">
        <f>+'2.2.3.4.3'!O31/'2.2.3.4.3'!$P31</f>
        <v>4.5732071233755812E-2</v>
      </c>
      <c r="P31" s="115">
        <f t="shared" si="0"/>
        <v>0.99993903417295038</v>
      </c>
      <c r="Q31" s="72"/>
    </row>
    <row r="32" spans="1:17" ht="17.25" customHeight="1" thickBot="1" x14ac:dyDescent="0.3">
      <c r="A32" s="116">
        <v>2016</v>
      </c>
      <c r="B32" s="114"/>
      <c r="C32" s="114">
        <f>+'2.2.3.4.3'!C32/'2.2.3.4.3'!$P32</f>
        <v>2.7357918496142661E-3</v>
      </c>
      <c r="D32" s="114">
        <f>+'2.2.3.4.3'!D32/'2.2.3.4.3'!$P32</f>
        <v>0.1262366509079067</v>
      </c>
      <c r="E32" s="114">
        <f>+'2.2.3.4.3'!E32/'2.2.3.4.3'!$P32</f>
        <v>0</v>
      </c>
      <c r="F32" s="114">
        <f>+'2.2.3.4.3'!F32/'2.2.3.4.3'!$P32</f>
        <v>0.39128280423577499</v>
      </c>
      <c r="G32" s="114"/>
      <c r="H32" s="114">
        <f>+'2.2.3.4.3'!H32/'2.2.3.4.3'!$P32</f>
        <v>0.18771265903807929</v>
      </c>
      <c r="I32" s="114"/>
      <c r="J32" s="114">
        <f>+'2.2.3.4.3'!J32/'2.2.3.4.3'!$P32</f>
        <v>0.11511521487686831</v>
      </c>
      <c r="K32" s="114">
        <f>+'2.2.3.4.3'!K32/'2.2.3.4.3'!$P32</f>
        <v>4.1566770726886838E-2</v>
      </c>
      <c r="L32" s="114"/>
      <c r="M32" s="114">
        <f>+'2.2.3.4.3'!M32/'2.2.3.4.3'!$P32</f>
        <v>0.12886786785100673</v>
      </c>
      <c r="N32" s="114"/>
      <c r="O32" s="114">
        <f>+'2.2.3.4.3'!O32/'2.2.3.4.3'!$P32</f>
        <v>6.4822405138628423E-3</v>
      </c>
      <c r="P32" s="115">
        <f t="shared" si="0"/>
        <v>0.99999999999999989</v>
      </c>
      <c r="Q32" s="72"/>
    </row>
    <row r="33" spans="1:17" ht="17.25" customHeight="1" thickBot="1" x14ac:dyDescent="0.3">
      <c r="A33" s="116">
        <v>2017</v>
      </c>
      <c r="B33" s="114"/>
      <c r="C33" s="114">
        <f>+'2.2.3.4.3'!C33/'2.2.3.4.3'!$P33</f>
        <v>1.4318933436965884E-2</v>
      </c>
      <c r="D33" s="114">
        <f>+'2.2.3.4.3'!D33/'2.2.3.4.3'!$P33</f>
        <v>0.10065311517658654</v>
      </c>
      <c r="E33" s="114">
        <f>+'2.2.3.4.3'!E33/'2.2.3.4.3'!$P33</f>
        <v>2.7983345499078939E-3</v>
      </c>
      <c r="F33" s="114">
        <f>+'2.2.3.4.3'!F33/'2.2.3.4.3'!$P33</f>
        <v>0.38168311705577879</v>
      </c>
      <c r="G33" s="114"/>
      <c r="H33" s="114">
        <f>+'2.2.3.4.3'!H33/'2.2.3.4.3'!$P33</f>
        <v>0.23608790528871168</v>
      </c>
      <c r="I33" s="114"/>
      <c r="J33" s="114">
        <f>+'2.2.3.4.3'!J33/'2.2.3.4.3'!$P33</f>
        <v>0.11252334608712548</v>
      </c>
      <c r="K33" s="114">
        <f>+'2.2.3.4.3'!K33/'2.2.3.4.3'!$P33</f>
        <v>2.5487343576422402E-2</v>
      </c>
      <c r="L33" s="114"/>
      <c r="M33" s="114">
        <f>+'2.2.3.4.3'!M33/'2.2.3.4.3'!$P33</f>
        <v>0.12226830007248313</v>
      </c>
      <c r="N33" s="114"/>
      <c r="O33" s="114">
        <f>+'2.2.3.4.3'!O33/'2.2.3.4.3'!$P33</f>
        <v>4.1796047560182089E-3</v>
      </c>
      <c r="P33" s="115">
        <f t="shared" si="0"/>
        <v>0.99999999999999989</v>
      </c>
      <c r="Q33" s="72"/>
    </row>
    <row r="34" spans="1:17" ht="15.75" thickBot="1" x14ac:dyDescent="0.3">
      <c r="A34" s="116" t="s">
        <v>449</v>
      </c>
      <c r="B34" s="114"/>
      <c r="C34" s="114">
        <f>+'2.2.3.4.3'!C34/'2.2.3.4.3'!$P34</f>
        <v>0</v>
      </c>
      <c r="D34" s="114">
        <f>+'2.2.3.4.3'!D34/'2.2.3.4.3'!$P34</f>
        <v>9.2177242108683943E-2</v>
      </c>
      <c r="E34" s="114">
        <f>+'2.2.3.4.3'!E34/'2.2.3.4.3'!$P34</f>
        <v>3.840540255475389E-3</v>
      </c>
      <c r="F34" s="114">
        <f>+'2.2.3.4.3'!F34/'2.2.3.4.3'!$P34</f>
        <v>0.48008748649503846</v>
      </c>
      <c r="G34" s="114"/>
      <c r="H34" s="114">
        <f>+'2.2.3.4.3'!H34/'2.2.3.4.3'!$P34</f>
        <v>0.23430716340219557</v>
      </c>
      <c r="I34" s="114"/>
      <c r="J34" s="114">
        <f>+'2.2.3.4.3'!J34/'2.2.3.4.3'!$P34</f>
        <v>0.14657194901894829</v>
      </c>
      <c r="K34" s="114">
        <f>+'2.2.3.4.3'!K34/'2.2.3.4.3'!$P34</f>
        <v>2.3757329737711556E-2</v>
      </c>
      <c r="L34" s="114"/>
      <c r="M34" s="114">
        <f>+'2.2.3.4.3'!M34/'2.2.3.4.3'!$P34</f>
        <v>4.9979047711354429E-3</v>
      </c>
      <c r="N34" s="114"/>
      <c r="O34" s="114">
        <f>+'2.2.3.4.3'!O34/'2.2.3.4.3'!$P34</f>
        <v>1.4260384210811381E-2</v>
      </c>
      <c r="P34" s="115">
        <f t="shared" ref="P34" si="1">SUM(B34:O34)</f>
        <v>1.0000000000000002</v>
      </c>
    </row>
    <row r="36" spans="1:17" x14ac:dyDescent="0.3">
      <c r="A36" s="163" t="s">
        <v>229</v>
      </c>
    </row>
    <row r="37" spans="1:17" ht="15" x14ac:dyDescent="0.25">
      <c r="A37" s="163" t="s">
        <v>220</v>
      </c>
      <c r="P37" s="30"/>
    </row>
    <row r="38" spans="1:17" ht="15.75" x14ac:dyDescent="0.25">
      <c r="A38" s="163" t="s">
        <v>378</v>
      </c>
      <c r="P38" s="30"/>
    </row>
    <row r="39" spans="1:17" ht="15.75" x14ac:dyDescent="0.25">
      <c r="A39" s="163" t="s">
        <v>379</v>
      </c>
      <c r="P39" s="30"/>
    </row>
    <row r="40" spans="1:17" ht="15.75" x14ac:dyDescent="0.25">
      <c r="A40" s="163" t="s">
        <v>380</v>
      </c>
      <c r="P40" s="30"/>
    </row>
    <row r="41" spans="1:17" ht="15.75" x14ac:dyDescent="0.25">
      <c r="A41" s="163" t="s">
        <v>381</v>
      </c>
      <c r="P41" s="30"/>
    </row>
    <row r="42" spans="1:17" ht="15" x14ac:dyDescent="0.25">
      <c r="P42" s="30"/>
    </row>
    <row r="43" spans="1:17" ht="15" x14ac:dyDescent="0.25">
      <c r="P43" s="30"/>
    </row>
    <row r="44" spans="1:17" ht="15" x14ac:dyDescent="0.25">
      <c r="A44" s="140" t="s">
        <v>363</v>
      </c>
      <c r="P44" s="30"/>
    </row>
    <row r="45" spans="1:17" ht="15" x14ac:dyDescent="0.25">
      <c r="P45" s="30"/>
    </row>
    <row r="46" spans="1:17" ht="15" x14ac:dyDescent="0.25">
      <c r="P46" s="30"/>
    </row>
  </sheetData>
  <hyperlinks>
    <hyperlink ref="A44" location="Índice!A1" display="Volver al índic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85"/>
  <sheetViews>
    <sheetView zoomScale="80" zoomScaleNormal="80" workbookViewId="0"/>
  </sheetViews>
  <sheetFormatPr baseColWidth="10" defaultColWidth="11.42578125" defaultRowHeight="15" x14ac:dyDescent="0.25"/>
  <cols>
    <col min="1" max="1" width="17.5703125" style="30" customWidth="1"/>
    <col min="2" max="2" width="20.140625" style="30" customWidth="1"/>
    <col min="3" max="3" width="16" style="30" customWidth="1"/>
    <col min="4" max="4" width="12.5703125" style="30" customWidth="1"/>
    <col min="5" max="16384" width="11.42578125" style="30"/>
  </cols>
  <sheetData>
    <row r="1" spans="1:100" x14ac:dyDescent="0.25">
      <c r="A1" s="16" t="s">
        <v>0</v>
      </c>
      <c r="B1" s="29"/>
    </row>
    <row r="2" spans="1:100" x14ac:dyDescent="0.25">
      <c r="A2" s="16" t="s">
        <v>1</v>
      </c>
      <c r="B2" s="29"/>
    </row>
    <row r="3" spans="1:100" x14ac:dyDescent="0.25">
      <c r="A3" s="16" t="s">
        <v>2</v>
      </c>
      <c r="B3" s="29"/>
    </row>
    <row r="4" spans="1:100" x14ac:dyDescent="0.25">
      <c r="A4" s="16" t="s">
        <v>3</v>
      </c>
      <c r="B4" s="29" t="s">
        <v>4</v>
      </c>
    </row>
    <row r="5" spans="1:100" x14ac:dyDescent="0.25">
      <c r="A5" s="16" t="s">
        <v>5</v>
      </c>
      <c r="B5" s="30" t="str">
        <f>+Índice!A32</f>
        <v>2.2.3.5.1</v>
      </c>
    </row>
    <row r="6" spans="1:100" x14ac:dyDescent="0.25">
      <c r="A6" s="16" t="s">
        <v>6</v>
      </c>
      <c r="B6" s="29" t="str">
        <f>+Índice!B32</f>
        <v>Trenes Argentinos Cargas y Logística (Línea Ex Gral. Urquiza). Carga transportada por mes, por categoría y por producto. En toneladas</v>
      </c>
    </row>
    <row r="7" spans="1:100" x14ac:dyDescent="0.25">
      <c r="A7" s="16" t="s">
        <v>7</v>
      </c>
      <c r="B7" s="29" t="s">
        <v>8</v>
      </c>
    </row>
    <row r="8" spans="1:100" x14ac:dyDescent="0.25">
      <c r="A8" s="166" t="s">
        <v>9</v>
      </c>
      <c r="B8" s="155" t="str">
        <f>+'2.2.3.1.1'!B8</f>
        <v>agosto 2018</v>
      </c>
    </row>
    <row r="9" spans="1:100" x14ac:dyDescent="0.25">
      <c r="A9" s="166" t="s">
        <v>10</v>
      </c>
      <c r="B9" s="155" t="str">
        <f>+'2.2.3.1.1'!B9</f>
        <v>octubre 2018</v>
      </c>
    </row>
    <row r="11" spans="1:100" ht="15.75" thickBot="1" x14ac:dyDescent="0.3"/>
    <row r="12" spans="1:100" ht="21" x14ac:dyDescent="0.25">
      <c r="A12" s="332" t="s">
        <v>11</v>
      </c>
      <c r="B12" s="356"/>
      <c r="C12" s="344" t="s">
        <v>12</v>
      </c>
      <c r="D12" s="345"/>
      <c r="E12" s="345"/>
      <c r="F12" s="345"/>
      <c r="G12" s="345"/>
      <c r="H12" s="346"/>
      <c r="I12" s="341" t="s">
        <v>13</v>
      </c>
      <c r="J12" s="343"/>
      <c r="K12" s="343"/>
      <c r="L12" s="343"/>
      <c r="M12" s="343"/>
      <c r="N12" s="343"/>
      <c r="O12" s="338"/>
      <c r="P12" s="341" t="s">
        <v>14</v>
      </c>
      <c r="Q12" s="343"/>
      <c r="R12" s="343"/>
      <c r="S12" s="343"/>
      <c r="T12" s="338"/>
      <c r="U12" s="341" t="s">
        <v>15</v>
      </c>
      <c r="V12" s="343"/>
      <c r="W12" s="338"/>
      <c r="X12" s="341" t="s">
        <v>116</v>
      </c>
      <c r="Y12" s="343"/>
      <c r="Z12" s="343"/>
      <c r="AA12" s="343"/>
      <c r="AB12" s="343"/>
      <c r="AC12" s="343"/>
      <c r="AD12" s="343"/>
      <c r="AE12" s="343"/>
      <c r="AF12" s="343"/>
      <c r="AG12" s="343"/>
      <c r="AH12" s="343"/>
      <c r="AI12" s="342"/>
      <c r="AJ12" s="338"/>
      <c r="AK12" s="341" t="s">
        <v>16</v>
      </c>
      <c r="AL12" s="338"/>
      <c r="AM12" s="341" t="s">
        <v>17</v>
      </c>
      <c r="AN12" s="343"/>
      <c r="AO12" s="343"/>
      <c r="AP12" s="343"/>
      <c r="AQ12" s="343"/>
      <c r="AR12" s="343"/>
      <c r="AS12" s="343"/>
      <c r="AT12" s="343"/>
      <c r="AU12" s="343"/>
      <c r="AV12" s="343"/>
      <c r="AW12" s="338"/>
      <c r="AX12" s="341" t="s">
        <v>18</v>
      </c>
      <c r="AY12" s="343"/>
      <c r="AZ12" s="343"/>
      <c r="BA12" s="343"/>
      <c r="BB12" s="343"/>
      <c r="BC12" s="343"/>
      <c r="BD12" s="343"/>
      <c r="BE12" s="338"/>
      <c r="BF12" s="341" t="s">
        <v>19</v>
      </c>
      <c r="BG12" s="343"/>
      <c r="BH12" s="343"/>
      <c r="BI12" s="343"/>
      <c r="BJ12" s="343"/>
      <c r="BK12" s="343"/>
      <c r="BL12" s="343"/>
      <c r="BM12" s="343"/>
      <c r="BN12" s="343"/>
      <c r="BO12" s="343"/>
      <c r="BP12" s="343"/>
      <c r="BQ12" s="343"/>
      <c r="BR12" s="343"/>
      <c r="BS12" s="343"/>
      <c r="BT12" s="343"/>
      <c r="BU12" s="338"/>
      <c r="BV12" s="341" t="s">
        <v>20</v>
      </c>
      <c r="BW12" s="343"/>
      <c r="BX12" s="343"/>
      <c r="BY12" s="343"/>
      <c r="BZ12" s="343"/>
      <c r="CA12" s="343"/>
      <c r="CB12" s="338"/>
      <c r="CC12" s="341" t="s">
        <v>21</v>
      </c>
      <c r="CD12" s="343"/>
      <c r="CE12" s="343"/>
      <c r="CF12" s="343"/>
      <c r="CG12" s="338"/>
      <c r="CH12" s="341" t="s">
        <v>427</v>
      </c>
      <c r="CI12" s="343"/>
      <c r="CJ12" s="343"/>
      <c r="CK12" s="343"/>
      <c r="CL12" s="343"/>
      <c r="CM12" s="343"/>
      <c r="CN12" s="343"/>
      <c r="CO12" s="338"/>
      <c r="CP12" s="341" t="s">
        <v>22</v>
      </c>
      <c r="CQ12" s="343"/>
      <c r="CR12" s="343"/>
      <c r="CS12" s="338"/>
      <c r="CT12" s="337" t="s">
        <v>23</v>
      </c>
      <c r="CU12" s="338"/>
      <c r="CV12" s="330" t="s">
        <v>24</v>
      </c>
    </row>
    <row r="13" spans="1:100" ht="64.5" thickBot="1" x14ac:dyDescent="0.3">
      <c r="A13" s="181" t="s">
        <v>25</v>
      </c>
      <c r="B13" s="182" t="s">
        <v>26</v>
      </c>
      <c r="C13" s="183" t="s">
        <v>27</v>
      </c>
      <c r="D13" s="184" t="s">
        <v>28</v>
      </c>
      <c r="E13" s="185" t="s">
        <v>29</v>
      </c>
      <c r="F13" s="184" t="s">
        <v>30</v>
      </c>
      <c r="G13" s="184" t="s">
        <v>31</v>
      </c>
      <c r="H13" s="180" t="s">
        <v>32</v>
      </c>
      <c r="I13" s="186" t="s">
        <v>33</v>
      </c>
      <c r="J13" s="88" t="s">
        <v>34</v>
      </c>
      <c r="K13" s="88" t="s">
        <v>35</v>
      </c>
      <c r="L13" s="88" t="s">
        <v>36</v>
      </c>
      <c r="M13" s="88" t="s">
        <v>37</v>
      </c>
      <c r="N13" s="88" t="s">
        <v>38</v>
      </c>
      <c r="O13" s="180" t="s">
        <v>32</v>
      </c>
      <c r="P13" s="186" t="s">
        <v>39</v>
      </c>
      <c r="Q13" s="88" t="s">
        <v>40</v>
      </c>
      <c r="R13" s="88" t="s">
        <v>41</v>
      </c>
      <c r="S13" s="88" t="s">
        <v>42</v>
      </c>
      <c r="T13" s="180" t="s">
        <v>32</v>
      </c>
      <c r="U13" s="186" t="s">
        <v>43</v>
      </c>
      <c r="V13" s="88" t="s">
        <v>44</v>
      </c>
      <c r="W13" s="180" t="s">
        <v>32</v>
      </c>
      <c r="X13" s="186" t="s">
        <v>408</v>
      </c>
      <c r="Y13" s="88" t="s">
        <v>46</v>
      </c>
      <c r="Z13" s="88" t="s">
        <v>47</v>
      </c>
      <c r="AA13" s="88" t="s">
        <v>48</v>
      </c>
      <c r="AB13" s="88" t="s">
        <v>49</v>
      </c>
      <c r="AC13" s="88" t="s">
        <v>124</v>
      </c>
      <c r="AD13" s="88" t="s">
        <v>50</v>
      </c>
      <c r="AE13" s="88" t="s">
        <v>51</v>
      </c>
      <c r="AF13" s="88" t="s">
        <v>52</v>
      </c>
      <c r="AG13" s="88" t="s">
        <v>53</v>
      </c>
      <c r="AH13" s="88" t="s">
        <v>54</v>
      </c>
      <c r="AI13" s="88" t="s">
        <v>409</v>
      </c>
      <c r="AJ13" s="180" t="s">
        <v>56</v>
      </c>
      <c r="AK13" s="186" t="s">
        <v>16</v>
      </c>
      <c r="AL13" s="180" t="s">
        <v>56</v>
      </c>
      <c r="AM13" s="186" t="s">
        <v>57</v>
      </c>
      <c r="AN13" s="88" t="s">
        <v>58</v>
      </c>
      <c r="AO13" s="88" t="s">
        <v>59</v>
      </c>
      <c r="AP13" s="88" t="s">
        <v>60</v>
      </c>
      <c r="AQ13" s="88" t="s">
        <v>174</v>
      </c>
      <c r="AR13" s="88" t="s">
        <v>61</v>
      </c>
      <c r="AS13" s="88" t="s">
        <v>62</v>
      </c>
      <c r="AT13" s="88" t="s">
        <v>63</v>
      </c>
      <c r="AU13" s="88" t="s">
        <v>64</v>
      </c>
      <c r="AV13" s="88" t="s">
        <v>65</v>
      </c>
      <c r="AW13" s="180" t="s">
        <v>56</v>
      </c>
      <c r="AX13" s="186" t="s">
        <v>66</v>
      </c>
      <c r="AY13" s="88" t="s">
        <v>67</v>
      </c>
      <c r="AZ13" s="88" t="s">
        <v>68</v>
      </c>
      <c r="BA13" s="88" t="s">
        <v>69</v>
      </c>
      <c r="BB13" s="88" t="s">
        <v>70</v>
      </c>
      <c r="BC13" s="88" t="s">
        <v>71</v>
      </c>
      <c r="BD13" s="88" t="s">
        <v>72</v>
      </c>
      <c r="BE13" s="180" t="s">
        <v>56</v>
      </c>
      <c r="BF13" s="186" t="s">
        <v>73</v>
      </c>
      <c r="BG13" s="88" t="s">
        <v>74</v>
      </c>
      <c r="BH13" s="88" t="s">
        <v>75</v>
      </c>
      <c r="BI13" s="88" t="s">
        <v>76</v>
      </c>
      <c r="BJ13" s="88" t="s">
        <v>77</v>
      </c>
      <c r="BK13" s="88" t="s">
        <v>78</v>
      </c>
      <c r="BL13" s="88" t="s">
        <v>79</v>
      </c>
      <c r="BM13" s="88" t="s">
        <v>80</v>
      </c>
      <c r="BN13" s="88" t="s">
        <v>81</v>
      </c>
      <c r="BO13" s="88" t="s">
        <v>82</v>
      </c>
      <c r="BP13" s="88" t="s">
        <v>83</v>
      </c>
      <c r="BQ13" s="88" t="s">
        <v>84</v>
      </c>
      <c r="BR13" s="88" t="s">
        <v>85</v>
      </c>
      <c r="BS13" s="88" t="s">
        <v>86</v>
      </c>
      <c r="BT13" s="88" t="s">
        <v>87</v>
      </c>
      <c r="BU13" s="180" t="s">
        <v>56</v>
      </c>
      <c r="BV13" s="186" t="s">
        <v>88</v>
      </c>
      <c r="BW13" s="88" t="s">
        <v>89</v>
      </c>
      <c r="BX13" s="88" t="s">
        <v>90</v>
      </c>
      <c r="BY13" s="88" t="s">
        <v>91</v>
      </c>
      <c r="BZ13" s="88" t="s">
        <v>92</v>
      </c>
      <c r="CA13" s="88" t="s">
        <v>31</v>
      </c>
      <c r="CB13" s="180" t="s">
        <v>56</v>
      </c>
      <c r="CC13" s="186" t="s">
        <v>93</v>
      </c>
      <c r="CD13" s="88" t="s">
        <v>94</v>
      </c>
      <c r="CE13" s="88" t="s">
        <v>95</v>
      </c>
      <c r="CF13" s="88" t="s">
        <v>31</v>
      </c>
      <c r="CG13" s="180" t="s">
        <v>56</v>
      </c>
      <c r="CH13" s="186" t="s">
        <v>126</v>
      </c>
      <c r="CI13" s="88" t="s">
        <v>127</v>
      </c>
      <c r="CJ13" s="88" t="s">
        <v>128</v>
      </c>
      <c r="CK13" s="88" t="s">
        <v>129</v>
      </c>
      <c r="CL13" s="88" t="s">
        <v>97</v>
      </c>
      <c r="CM13" s="88" t="s">
        <v>96</v>
      </c>
      <c r="CN13" s="88" t="s">
        <v>31</v>
      </c>
      <c r="CO13" s="180" t="s">
        <v>56</v>
      </c>
      <c r="CP13" s="186" t="s">
        <v>98</v>
      </c>
      <c r="CQ13" s="88" t="s">
        <v>99</v>
      </c>
      <c r="CR13" s="88" t="s">
        <v>31</v>
      </c>
      <c r="CS13" s="180" t="s">
        <v>56</v>
      </c>
      <c r="CT13" s="187" t="s">
        <v>23</v>
      </c>
      <c r="CU13" s="180" t="s">
        <v>56</v>
      </c>
      <c r="CV13" s="357"/>
    </row>
    <row r="14" spans="1:100" x14ac:dyDescent="0.25">
      <c r="A14" s="358" t="s">
        <v>100</v>
      </c>
      <c r="B14" s="33" t="s">
        <v>101</v>
      </c>
      <c r="C14" s="34"/>
      <c r="D14" s="35"/>
      <c r="E14" s="52"/>
      <c r="F14" s="35"/>
      <c r="G14" s="36"/>
      <c r="H14" s="20">
        <v>120.02</v>
      </c>
      <c r="I14" s="52"/>
      <c r="J14" s="35"/>
      <c r="K14" s="35"/>
      <c r="L14" s="35"/>
      <c r="M14" s="35"/>
      <c r="N14" s="35"/>
      <c r="O14" s="20">
        <f>SUM(I14:N14)</f>
        <v>0</v>
      </c>
      <c r="P14" s="61"/>
      <c r="Q14" s="35"/>
      <c r="R14" s="35"/>
      <c r="S14" s="35"/>
      <c r="T14" s="20">
        <f>SUM(P14:S14)</f>
        <v>0</v>
      </c>
      <c r="U14" s="52"/>
      <c r="V14" s="22">
        <v>995.2</v>
      </c>
      <c r="W14" s="20">
        <f>SUM(U14:V14)</f>
        <v>995.2</v>
      </c>
      <c r="X14" s="52">
        <v>12655.3</v>
      </c>
      <c r="Y14" s="22"/>
      <c r="Z14" s="22"/>
      <c r="AA14" s="22"/>
      <c r="AB14" s="22"/>
      <c r="AC14" s="22"/>
      <c r="AD14" s="35"/>
      <c r="AE14" s="22"/>
      <c r="AF14" s="22">
        <v>0</v>
      </c>
      <c r="AG14" s="22"/>
      <c r="AH14" s="22"/>
      <c r="AI14" s="22">
        <v>953</v>
      </c>
      <c r="AJ14" s="20">
        <f>SUM(X14:AI14)</f>
        <v>13608.3</v>
      </c>
      <c r="AK14" s="52">
        <v>3</v>
      </c>
      <c r="AL14" s="20">
        <f>+AK14</f>
        <v>3</v>
      </c>
      <c r="AM14" s="61"/>
      <c r="AN14" s="22"/>
      <c r="AO14" s="35">
        <v>0</v>
      </c>
      <c r="AP14" s="35"/>
      <c r="AQ14" s="35">
        <v>102.8</v>
      </c>
      <c r="AR14" s="35"/>
      <c r="AS14" s="35"/>
      <c r="AT14" s="35"/>
      <c r="AU14" s="35">
        <v>12045.66</v>
      </c>
      <c r="AV14" s="35">
        <v>0</v>
      </c>
      <c r="AW14" s="20">
        <f>SUM(AM14:AV14)</f>
        <v>12148.46</v>
      </c>
      <c r="AX14" s="52"/>
      <c r="AY14" s="35"/>
      <c r="AZ14" s="35"/>
      <c r="BA14" s="35"/>
      <c r="BB14" s="35"/>
      <c r="BC14" s="35">
        <v>0</v>
      </c>
      <c r="BD14" s="35"/>
      <c r="BE14" s="20">
        <f>SUM(AX14:BD14)</f>
        <v>0</v>
      </c>
      <c r="BF14" s="34"/>
      <c r="BG14" s="376">
        <v>1400</v>
      </c>
      <c r="BH14" s="376"/>
      <c r="BI14" s="376"/>
      <c r="BJ14" s="35"/>
      <c r="BK14" s="35"/>
      <c r="BL14" s="35">
        <v>42870.34</v>
      </c>
      <c r="BM14" s="35"/>
      <c r="BN14" s="22">
        <v>0</v>
      </c>
      <c r="BO14" s="35"/>
      <c r="BP14" s="22"/>
      <c r="BQ14" s="35"/>
      <c r="BR14" s="22"/>
      <c r="BS14" s="22">
        <v>592.6</v>
      </c>
      <c r="BT14" s="35">
        <v>715</v>
      </c>
      <c r="BU14" s="20">
        <f>SUM(BF14:BT14)</f>
        <v>45577.939999999995</v>
      </c>
      <c r="BV14" s="52">
        <v>3050</v>
      </c>
      <c r="BW14" s="35">
        <v>0</v>
      </c>
      <c r="BX14" s="35"/>
      <c r="BY14" s="35"/>
      <c r="BZ14" s="35"/>
      <c r="CA14" s="35">
        <v>0</v>
      </c>
      <c r="CB14" s="20">
        <f>SUM(BV14:CA14)</f>
        <v>3050</v>
      </c>
      <c r="CC14" s="52"/>
      <c r="CD14" s="35">
        <v>0</v>
      </c>
      <c r="CE14" s="35"/>
      <c r="CF14" s="35"/>
      <c r="CG14" s="20">
        <f>SUM(CC14:CF14)</f>
        <v>0</v>
      </c>
      <c r="CH14" s="61"/>
      <c r="CI14" s="22"/>
      <c r="CJ14" s="35"/>
      <c r="CK14" s="35"/>
      <c r="CL14" s="35"/>
      <c r="CM14" s="35">
        <v>654</v>
      </c>
      <c r="CN14" s="35"/>
      <c r="CO14" s="20">
        <f>SUM(CH14:CN14)</f>
        <v>654</v>
      </c>
      <c r="CP14" s="61"/>
      <c r="CQ14" s="35"/>
      <c r="CR14" s="35"/>
      <c r="CS14" s="20">
        <v>42</v>
      </c>
      <c r="CT14" s="52">
        <v>2241.35</v>
      </c>
      <c r="CU14" s="20">
        <f>+CT14</f>
        <v>2241.35</v>
      </c>
      <c r="CV14" s="23">
        <f t="shared" ref="CV14:CV25" si="0">+H14+O14+T14+W14+AJ14+AL14+AW14+BE14+BU14+CB14+CG14+CO14+CS14+CU14</f>
        <v>78440.26999999999</v>
      </c>
    </row>
    <row r="15" spans="1:100" x14ac:dyDescent="0.25">
      <c r="A15" s="348"/>
      <c r="B15" s="2" t="s">
        <v>102</v>
      </c>
      <c r="C15" s="40"/>
      <c r="D15" s="41"/>
      <c r="E15" s="43"/>
      <c r="F15" s="41"/>
      <c r="G15" s="42"/>
      <c r="H15" s="7">
        <v>1500</v>
      </c>
      <c r="I15" s="43"/>
      <c r="J15" s="41"/>
      <c r="K15" s="41"/>
      <c r="L15" s="41"/>
      <c r="M15" s="41"/>
      <c r="N15" s="41"/>
      <c r="O15" s="7">
        <f t="shared" ref="O15:O78" si="1">SUM(I15:N15)</f>
        <v>0</v>
      </c>
      <c r="P15" s="62"/>
      <c r="Q15" s="41"/>
      <c r="R15" s="41"/>
      <c r="S15" s="41"/>
      <c r="T15" s="7">
        <f t="shared" ref="T15:T78" si="2">SUM(P15:S15)</f>
        <v>0</v>
      </c>
      <c r="U15" s="43"/>
      <c r="V15" s="9">
        <v>498</v>
      </c>
      <c r="W15" s="7">
        <f t="shared" ref="W15:W49" si="3">SUM(U15:V15)</f>
        <v>498</v>
      </c>
      <c r="X15" s="43">
        <v>9616.25</v>
      </c>
      <c r="Y15" s="9"/>
      <c r="Z15" s="9"/>
      <c r="AA15" s="9"/>
      <c r="AB15" s="9"/>
      <c r="AC15" s="9"/>
      <c r="AD15" s="41"/>
      <c r="AE15" s="9"/>
      <c r="AF15" s="9">
        <v>0</v>
      </c>
      <c r="AG15" s="9"/>
      <c r="AH15" s="9"/>
      <c r="AI15" s="9">
        <v>1777.5</v>
      </c>
      <c r="AJ15" s="7">
        <f t="shared" ref="AJ15:AJ73" si="4">SUM(X15:AI15)</f>
        <v>11393.75</v>
      </c>
      <c r="AK15" s="43">
        <v>39</v>
      </c>
      <c r="AL15" s="7">
        <f t="shared" ref="AL15:AL78" si="5">+AK15</f>
        <v>39</v>
      </c>
      <c r="AM15" s="62"/>
      <c r="AN15" s="9"/>
      <c r="AO15" s="41">
        <v>8</v>
      </c>
      <c r="AP15" s="41"/>
      <c r="AQ15" s="41">
        <v>693.6</v>
      </c>
      <c r="AR15" s="41"/>
      <c r="AS15" s="41"/>
      <c r="AT15" s="41"/>
      <c r="AU15" s="41">
        <v>9866</v>
      </c>
      <c r="AV15" s="41">
        <v>0</v>
      </c>
      <c r="AW15" s="7">
        <f t="shared" ref="AW15:AW78" si="6">SUM(AM15:AV15)</f>
        <v>10567.6</v>
      </c>
      <c r="AX15" s="43"/>
      <c r="AY15" s="41"/>
      <c r="AZ15" s="41"/>
      <c r="BA15" s="41"/>
      <c r="BB15" s="41"/>
      <c r="BC15" s="41">
        <v>0</v>
      </c>
      <c r="BD15" s="41"/>
      <c r="BE15" s="7">
        <f t="shared" ref="BE15:BE78" si="7">SUM(AX15:BD15)</f>
        <v>0</v>
      </c>
      <c r="BF15" s="40"/>
      <c r="BG15" s="374">
        <v>1745.6</v>
      </c>
      <c r="BH15" s="374"/>
      <c r="BI15" s="374"/>
      <c r="BJ15" s="41"/>
      <c r="BK15" s="41"/>
      <c r="BL15" s="41">
        <v>33576.019999999997</v>
      </c>
      <c r="BM15" s="41"/>
      <c r="BN15" s="9">
        <v>0</v>
      </c>
      <c r="BO15" s="41"/>
      <c r="BP15" s="9"/>
      <c r="BQ15" s="41"/>
      <c r="BR15" s="9"/>
      <c r="BS15" s="9">
        <v>447.8</v>
      </c>
      <c r="BT15" s="41">
        <v>1101.32</v>
      </c>
      <c r="BU15" s="7">
        <f t="shared" ref="BU15:BU78" si="8">SUM(BF15:BT15)</f>
        <v>36870.74</v>
      </c>
      <c r="BV15" s="43">
        <v>0</v>
      </c>
      <c r="BW15" s="41">
        <v>150</v>
      </c>
      <c r="BX15" s="41"/>
      <c r="BY15" s="41"/>
      <c r="BZ15" s="41"/>
      <c r="CA15" s="41">
        <v>0</v>
      </c>
      <c r="CB15" s="7">
        <f t="shared" ref="CB15:CB78" si="9">SUM(BV15:CA15)</f>
        <v>150</v>
      </c>
      <c r="CC15" s="43"/>
      <c r="CD15" s="41">
        <v>920</v>
      </c>
      <c r="CE15" s="41"/>
      <c r="CF15" s="41"/>
      <c r="CG15" s="7">
        <f t="shared" ref="CG15:CG78" si="10">SUM(CC15:CF15)</f>
        <v>920</v>
      </c>
      <c r="CH15" s="62"/>
      <c r="CI15" s="9"/>
      <c r="CJ15" s="41"/>
      <c r="CK15" s="41"/>
      <c r="CL15" s="41"/>
      <c r="CM15" s="41">
        <v>1642</v>
      </c>
      <c r="CN15" s="41"/>
      <c r="CO15" s="7">
        <f t="shared" ref="CO15:CO78" si="11">SUM(CH15:CN15)</f>
        <v>1642</v>
      </c>
      <c r="CP15" s="62"/>
      <c r="CQ15" s="41"/>
      <c r="CR15" s="41"/>
      <c r="CS15" s="7">
        <v>0</v>
      </c>
      <c r="CT15" s="43">
        <v>839.77</v>
      </c>
      <c r="CU15" s="7">
        <f t="shared" ref="CU15:CU78" si="12">+CT15</f>
        <v>839.77</v>
      </c>
      <c r="CV15" s="10">
        <f t="shared" si="0"/>
        <v>64420.859999999993</v>
      </c>
    </row>
    <row r="16" spans="1:100" x14ac:dyDescent="0.25">
      <c r="A16" s="348"/>
      <c r="B16" s="2" t="s">
        <v>103</v>
      </c>
      <c r="C16" s="40"/>
      <c r="D16" s="41"/>
      <c r="E16" s="43"/>
      <c r="F16" s="41"/>
      <c r="G16" s="42"/>
      <c r="H16" s="7">
        <v>4255.2</v>
      </c>
      <c r="I16" s="43"/>
      <c r="J16" s="41"/>
      <c r="K16" s="41"/>
      <c r="L16" s="41"/>
      <c r="M16" s="41"/>
      <c r="N16" s="41"/>
      <c r="O16" s="7">
        <f t="shared" si="1"/>
        <v>0</v>
      </c>
      <c r="P16" s="62"/>
      <c r="Q16" s="41"/>
      <c r="R16" s="41"/>
      <c r="S16" s="41"/>
      <c r="T16" s="7">
        <f t="shared" si="2"/>
        <v>0</v>
      </c>
      <c r="U16" s="43"/>
      <c r="V16" s="9">
        <v>671</v>
      </c>
      <c r="W16" s="7">
        <f t="shared" si="3"/>
        <v>671</v>
      </c>
      <c r="X16" s="43">
        <v>11148.85</v>
      </c>
      <c r="Y16" s="9"/>
      <c r="Z16" s="9"/>
      <c r="AA16" s="9"/>
      <c r="AB16" s="9"/>
      <c r="AC16" s="9"/>
      <c r="AD16" s="41"/>
      <c r="AE16" s="9"/>
      <c r="AF16" s="9">
        <v>0</v>
      </c>
      <c r="AG16" s="9"/>
      <c r="AH16" s="9"/>
      <c r="AI16" s="9">
        <v>3442.5</v>
      </c>
      <c r="AJ16" s="7">
        <f t="shared" si="4"/>
        <v>14591.35</v>
      </c>
      <c r="AK16" s="43">
        <v>0</v>
      </c>
      <c r="AL16" s="7">
        <f t="shared" si="5"/>
        <v>0</v>
      </c>
      <c r="AM16" s="62"/>
      <c r="AN16" s="9"/>
      <c r="AO16" s="41">
        <v>0</v>
      </c>
      <c r="AP16" s="41"/>
      <c r="AQ16" s="41">
        <v>0</v>
      </c>
      <c r="AR16" s="41"/>
      <c r="AS16" s="41"/>
      <c r="AT16" s="41"/>
      <c r="AU16" s="41">
        <v>10112</v>
      </c>
      <c r="AV16" s="41">
        <v>0</v>
      </c>
      <c r="AW16" s="7">
        <f t="shared" si="6"/>
        <v>10112</v>
      </c>
      <c r="AX16" s="43"/>
      <c r="AY16" s="41"/>
      <c r="AZ16" s="41"/>
      <c r="BA16" s="41"/>
      <c r="BB16" s="41"/>
      <c r="BC16" s="41">
        <v>0</v>
      </c>
      <c r="BD16" s="41"/>
      <c r="BE16" s="7">
        <f t="shared" si="7"/>
        <v>0</v>
      </c>
      <c r="BF16" s="40"/>
      <c r="BG16" s="374">
        <v>1505</v>
      </c>
      <c r="BH16" s="374"/>
      <c r="BI16" s="374"/>
      <c r="BJ16" s="41"/>
      <c r="BK16" s="41"/>
      <c r="BL16" s="41">
        <v>46547.68</v>
      </c>
      <c r="BM16" s="41"/>
      <c r="BN16" s="9">
        <v>0</v>
      </c>
      <c r="BO16" s="41"/>
      <c r="BP16" s="9"/>
      <c r="BQ16" s="41"/>
      <c r="BR16" s="9"/>
      <c r="BS16" s="9">
        <v>124.3</v>
      </c>
      <c r="BT16" s="41">
        <v>980.02</v>
      </c>
      <c r="BU16" s="7">
        <f t="shared" si="8"/>
        <v>49157</v>
      </c>
      <c r="BV16" s="43">
        <v>0</v>
      </c>
      <c r="BW16" s="41">
        <v>0</v>
      </c>
      <c r="BX16" s="41"/>
      <c r="BY16" s="41"/>
      <c r="BZ16" s="41"/>
      <c r="CA16" s="41">
        <v>396</v>
      </c>
      <c r="CB16" s="7">
        <f t="shared" si="9"/>
        <v>396</v>
      </c>
      <c r="CC16" s="43"/>
      <c r="CD16" s="41">
        <v>0</v>
      </c>
      <c r="CE16" s="41"/>
      <c r="CF16" s="41"/>
      <c r="CG16" s="7">
        <f t="shared" si="10"/>
        <v>0</v>
      </c>
      <c r="CH16" s="62"/>
      <c r="CI16" s="9"/>
      <c r="CJ16" s="41"/>
      <c r="CK16" s="41"/>
      <c r="CL16" s="41"/>
      <c r="CM16" s="41">
        <v>469</v>
      </c>
      <c r="CN16" s="41"/>
      <c r="CO16" s="7">
        <f t="shared" si="11"/>
        <v>469</v>
      </c>
      <c r="CP16" s="62"/>
      <c r="CQ16" s="41"/>
      <c r="CR16" s="41"/>
      <c r="CS16" s="7">
        <v>39.4</v>
      </c>
      <c r="CT16" s="43">
        <v>1800.15</v>
      </c>
      <c r="CU16" s="7">
        <f t="shared" si="12"/>
        <v>1800.15</v>
      </c>
      <c r="CV16" s="10">
        <f t="shared" si="0"/>
        <v>81491.099999999991</v>
      </c>
    </row>
    <row r="17" spans="1:100" x14ac:dyDescent="0.25">
      <c r="A17" s="348"/>
      <c r="B17" s="2" t="s">
        <v>104</v>
      </c>
      <c r="C17" s="40"/>
      <c r="D17" s="41"/>
      <c r="E17" s="43"/>
      <c r="F17" s="41"/>
      <c r="G17" s="42"/>
      <c r="H17" s="7">
        <v>6126</v>
      </c>
      <c r="I17" s="43"/>
      <c r="J17" s="41"/>
      <c r="K17" s="41"/>
      <c r="L17" s="41"/>
      <c r="M17" s="41"/>
      <c r="N17" s="41"/>
      <c r="O17" s="7">
        <f t="shared" si="1"/>
        <v>0</v>
      </c>
      <c r="P17" s="62"/>
      <c r="Q17" s="41"/>
      <c r="R17" s="41"/>
      <c r="S17" s="41"/>
      <c r="T17" s="7">
        <f t="shared" si="2"/>
        <v>0</v>
      </c>
      <c r="U17" s="43"/>
      <c r="V17" s="9">
        <v>0</v>
      </c>
      <c r="W17" s="7">
        <f t="shared" si="3"/>
        <v>0</v>
      </c>
      <c r="X17" s="43">
        <v>0</v>
      </c>
      <c r="Y17" s="9"/>
      <c r="Z17" s="9"/>
      <c r="AA17" s="9"/>
      <c r="AB17" s="9"/>
      <c r="AC17" s="9"/>
      <c r="AD17" s="41"/>
      <c r="AE17" s="9"/>
      <c r="AF17" s="9">
        <v>27094</v>
      </c>
      <c r="AG17" s="9"/>
      <c r="AH17" s="9"/>
      <c r="AI17" s="9">
        <v>9596</v>
      </c>
      <c r="AJ17" s="7">
        <f t="shared" si="4"/>
        <v>36690</v>
      </c>
      <c r="AK17" s="43">
        <v>0</v>
      </c>
      <c r="AL17" s="7">
        <f t="shared" si="5"/>
        <v>0</v>
      </c>
      <c r="AM17" s="62"/>
      <c r="AN17" s="9"/>
      <c r="AO17" s="41">
        <v>0</v>
      </c>
      <c r="AP17" s="41"/>
      <c r="AQ17" s="41">
        <v>0</v>
      </c>
      <c r="AR17" s="41"/>
      <c r="AS17" s="41"/>
      <c r="AT17" s="41"/>
      <c r="AU17" s="41">
        <v>13376</v>
      </c>
      <c r="AV17" s="41">
        <v>0</v>
      </c>
      <c r="AW17" s="7">
        <f t="shared" si="6"/>
        <v>13376</v>
      </c>
      <c r="AX17" s="43"/>
      <c r="AY17" s="41"/>
      <c r="AZ17" s="41"/>
      <c r="BA17" s="41"/>
      <c r="BB17" s="41"/>
      <c r="BC17" s="41">
        <v>0</v>
      </c>
      <c r="BD17" s="41"/>
      <c r="BE17" s="7">
        <f t="shared" si="7"/>
        <v>0</v>
      </c>
      <c r="BF17" s="40"/>
      <c r="BG17" s="374">
        <v>1500</v>
      </c>
      <c r="BH17" s="374"/>
      <c r="BI17" s="374"/>
      <c r="BJ17" s="41"/>
      <c r="BK17" s="41"/>
      <c r="BL17" s="41">
        <v>38360</v>
      </c>
      <c r="BM17" s="41"/>
      <c r="BN17" s="9">
        <v>0</v>
      </c>
      <c r="BO17" s="41"/>
      <c r="BP17" s="9"/>
      <c r="BQ17" s="41"/>
      <c r="BR17" s="9"/>
      <c r="BS17" s="9">
        <v>0</v>
      </c>
      <c r="BT17" s="41">
        <v>0</v>
      </c>
      <c r="BU17" s="7">
        <f t="shared" si="8"/>
        <v>39860</v>
      </c>
      <c r="BV17" s="43">
        <v>0</v>
      </c>
      <c r="BW17" s="41">
        <v>0</v>
      </c>
      <c r="BX17" s="41"/>
      <c r="BY17" s="41"/>
      <c r="BZ17" s="41"/>
      <c r="CA17" s="41">
        <v>0</v>
      </c>
      <c r="CB17" s="7">
        <f t="shared" si="9"/>
        <v>0</v>
      </c>
      <c r="CC17" s="43"/>
      <c r="CD17" s="41">
        <v>0</v>
      </c>
      <c r="CE17" s="41"/>
      <c r="CF17" s="41"/>
      <c r="CG17" s="7">
        <f t="shared" si="10"/>
        <v>0</v>
      </c>
      <c r="CH17" s="62"/>
      <c r="CI17" s="9"/>
      <c r="CJ17" s="41"/>
      <c r="CK17" s="41"/>
      <c r="CL17" s="41"/>
      <c r="CM17" s="41">
        <v>0</v>
      </c>
      <c r="CN17" s="41"/>
      <c r="CO17" s="7">
        <f t="shared" si="11"/>
        <v>0</v>
      </c>
      <c r="CP17" s="62"/>
      <c r="CQ17" s="41"/>
      <c r="CR17" s="41"/>
      <c r="CS17" s="7">
        <v>0</v>
      </c>
      <c r="CT17" s="43">
        <v>4354</v>
      </c>
      <c r="CU17" s="7">
        <f t="shared" si="12"/>
        <v>4354</v>
      </c>
      <c r="CV17" s="10">
        <f t="shared" si="0"/>
        <v>100406</v>
      </c>
    </row>
    <row r="18" spans="1:100" x14ac:dyDescent="0.25">
      <c r="A18" s="348"/>
      <c r="B18" s="2" t="s">
        <v>105</v>
      </c>
      <c r="C18" s="40"/>
      <c r="D18" s="41"/>
      <c r="E18" s="43"/>
      <c r="F18" s="41"/>
      <c r="G18" s="42"/>
      <c r="H18" s="7">
        <v>6790</v>
      </c>
      <c r="I18" s="43"/>
      <c r="J18" s="41"/>
      <c r="K18" s="41"/>
      <c r="L18" s="41"/>
      <c r="M18" s="41"/>
      <c r="N18" s="41"/>
      <c r="O18" s="7">
        <f t="shared" si="1"/>
        <v>0</v>
      </c>
      <c r="P18" s="62"/>
      <c r="Q18" s="41"/>
      <c r="R18" s="41"/>
      <c r="S18" s="41"/>
      <c r="T18" s="7">
        <f t="shared" si="2"/>
        <v>0</v>
      </c>
      <c r="U18" s="43"/>
      <c r="V18" s="9">
        <v>0</v>
      </c>
      <c r="W18" s="7">
        <f t="shared" si="3"/>
        <v>0</v>
      </c>
      <c r="X18" s="43">
        <v>0</v>
      </c>
      <c r="Y18" s="9"/>
      <c r="Z18" s="9"/>
      <c r="AA18" s="9"/>
      <c r="AB18" s="9"/>
      <c r="AC18" s="9"/>
      <c r="AD18" s="41"/>
      <c r="AE18" s="9"/>
      <c r="AF18" s="9">
        <v>38003</v>
      </c>
      <c r="AG18" s="9"/>
      <c r="AH18" s="9"/>
      <c r="AI18" s="9">
        <v>6210</v>
      </c>
      <c r="AJ18" s="7">
        <f t="shared" si="4"/>
        <v>44213</v>
      </c>
      <c r="AK18" s="43">
        <v>0</v>
      </c>
      <c r="AL18" s="7">
        <f t="shared" si="5"/>
        <v>0</v>
      </c>
      <c r="AM18" s="62"/>
      <c r="AN18" s="9"/>
      <c r="AO18" s="41">
        <v>0</v>
      </c>
      <c r="AP18" s="41"/>
      <c r="AQ18" s="41">
        <v>0</v>
      </c>
      <c r="AR18" s="41"/>
      <c r="AS18" s="41"/>
      <c r="AT18" s="41"/>
      <c r="AU18" s="41">
        <v>8841</v>
      </c>
      <c r="AV18" s="41">
        <v>0</v>
      </c>
      <c r="AW18" s="7">
        <f t="shared" si="6"/>
        <v>8841</v>
      </c>
      <c r="AX18" s="43"/>
      <c r="AY18" s="41"/>
      <c r="AZ18" s="41"/>
      <c r="BA18" s="41"/>
      <c r="BB18" s="41"/>
      <c r="BC18" s="41">
        <v>0</v>
      </c>
      <c r="BD18" s="41"/>
      <c r="BE18" s="7">
        <f t="shared" si="7"/>
        <v>0</v>
      </c>
      <c r="BF18" s="40"/>
      <c r="BG18" s="374">
        <v>1740</v>
      </c>
      <c r="BH18" s="374"/>
      <c r="BI18" s="374"/>
      <c r="BJ18" s="41"/>
      <c r="BK18" s="41"/>
      <c r="BL18" s="41">
        <v>36452</v>
      </c>
      <c r="BM18" s="41"/>
      <c r="BN18" s="9">
        <v>0</v>
      </c>
      <c r="BO18" s="41"/>
      <c r="BP18" s="9"/>
      <c r="BQ18" s="41"/>
      <c r="BR18" s="9"/>
      <c r="BS18" s="9">
        <v>0</v>
      </c>
      <c r="BT18" s="41">
        <v>0</v>
      </c>
      <c r="BU18" s="7">
        <f t="shared" si="8"/>
        <v>38192</v>
      </c>
      <c r="BV18" s="43">
        <v>0</v>
      </c>
      <c r="BW18" s="41">
        <v>0</v>
      </c>
      <c r="BX18" s="41"/>
      <c r="BY18" s="41"/>
      <c r="BZ18" s="41"/>
      <c r="CA18" s="41">
        <v>0</v>
      </c>
      <c r="CB18" s="7">
        <f t="shared" si="9"/>
        <v>0</v>
      </c>
      <c r="CC18" s="43"/>
      <c r="CD18" s="41">
        <v>0</v>
      </c>
      <c r="CE18" s="41"/>
      <c r="CF18" s="41"/>
      <c r="CG18" s="7">
        <f t="shared" si="10"/>
        <v>0</v>
      </c>
      <c r="CH18" s="62"/>
      <c r="CI18" s="9"/>
      <c r="CJ18" s="41"/>
      <c r="CK18" s="41"/>
      <c r="CL18" s="41"/>
      <c r="CM18" s="41">
        <v>0</v>
      </c>
      <c r="CN18" s="41"/>
      <c r="CO18" s="7">
        <f t="shared" si="11"/>
        <v>0</v>
      </c>
      <c r="CP18" s="62"/>
      <c r="CQ18" s="41"/>
      <c r="CR18" s="41"/>
      <c r="CS18" s="7">
        <v>0</v>
      </c>
      <c r="CT18" s="43">
        <v>11014</v>
      </c>
      <c r="CU18" s="7">
        <f t="shared" si="12"/>
        <v>11014</v>
      </c>
      <c r="CV18" s="10">
        <f t="shared" si="0"/>
        <v>109050</v>
      </c>
    </row>
    <row r="19" spans="1:100" x14ac:dyDescent="0.25">
      <c r="A19" s="348"/>
      <c r="B19" s="2" t="s">
        <v>106</v>
      </c>
      <c r="C19" s="40"/>
      <c r="D19" s="41"/>
      <c r="E19" s="43"/>
      <c r="F19" s="41"/>
      <c r="G19" s="42"/>
      <c r="H19" s="7">
        <v>3102</v>
      </c>
      <c r="I19" s="43"/>
      <c r="J19" s="41"/>
      <c r="K19" s="41"/>
      <c r="L19" s="41"/>
      <c r="M19" s="41"/>
      <c r="N19" s="41"/>
      <c r="O19" s="7">
        <f t="shared" si="1"/>
        <v>0</v>
      </c>
      <c r="P19" s="62"/>
      <c r="Q19" s="41"/>
      <c r="R19" s="41"/>
      <c r="S19" s="41"/>
      <c r="T19" s="7">
        <f t="shared" si="2"/>
        <v>0</v>
      </c>
      <c r="U19" s="43"/>
      <c r="V19" s="9">
        <v>0</v>
      </c>
      <c r="W19" s="7">
        <f t="shared" si="3"/>
        <v>0</v>
      </c>
      <c r="X19" s="43">
        <v>0</v>
      </c>
      <c r="Y19" s="9"/>
      <c r="Z19" s="9"/>
      <c r="AA19" s="9"/>
      <c r="AB19" s="9"/>
      <c r="AC19" s="9"/>
      <c r="AD19" s="41"/>
      <c r="AE19" s="9"/>
      <c r="AF19" s="9">
        <v>29962</v>
      </c>
      <c r="AG19" s="9"/>
      <c r="AH19" s="9"/>
      <c r="AI19" s="9">
        <v>10911</v>
      </c>
      <c r="AJ19" s="7">
        <f t="shared" si="4"/>
        <v>40873</v>
      </c>
      <c r="AK19" s="43">
        <v>0</v>
      </c>
      <c r="AL19" s="7">
        <f t="shared" si="5"/>
        <v>0</v>
      </c>
      <c r="AM19" s="62"/>
      <c r="AN19" s="9"/>
      <c r="AO19" s="41">
        <v>0</v>
      </c>
      <c r="AP19" s="41"/>
      <c r="AQ19" s="41">
        <v>0</v>
      </c>
      <c r="AR19" s="41"/>
      <c r="AS19" s="41"/>
      <c r="AT19" s="41"/>
      <c r="AU19" s="41">
        <v>11310</v>
      </c>
      <c r="AV19" s="41">
        <v>0</v>
      </c>
      <c r="AW19" s="7">
        <f t="shared" si="6"/>
        <v>11310</v>
      </c>
      <c r="AX19" s="43"/>
      <c r="AY19" s="41"/>
      <c r="AZ19" s="41"/>
      <c r="BA19" s="41"/>
      <c r="BB19" s="41"/>
      <c r="BC19" s="41">
        <v>0</v>
      </c>
      <c r="BD19" s="41"/>
      <c r="BE19" s="7">
        <f t="shared" si="7"/>
        <v>0</v>
      </c>
      <c r="BF19" s="40"/>
      <c r="BG19" s="374">
        <v>2989</v>
      </c>
      <c r="BH19" s="374"/>
      <c r="BI19" s="374"/>
      <c r="BJ19" s="41"/>
      <c r="BK19" s="41"/>
      <c r="BL19" s="41">
        <v>22844</v>
      </c>
      <c r="BM19" s="41"/>
      <c r="BN19" s="9">
        <v>0</v>
      </c>
      <c r="BO19" s="41"/>
      <c r="BP19" s="9"/>
      <c r="BQ19" s="41"/>
      <c r="BR19" s="9"/>
      <c r="BS19" s="9">
        <v>0</v>
      </c>
      <c r="BT19" s="41">
        <v>0</v>
      </c>
      <c r="BU19" s="7">
        <f t="shared" si="8"/>
        <v>25833</v>
      </c>
      <c r="BV19" s="43">
        <v>0</v>
      </c>
      <c r="BW19" s="41">
        <v>0</v>
      </c>
      <c r="BX19" s="41"/>
      <c r="BY19" s="41"/>
      <c r="BZ19" s="41"/>
      <c r="CA19" s="41">
        <v>0</v>
      </c>
      <c r="CB19" s="7">
        <f t="shared" si="9"/>
        <v>0</v>
      </c>
      <c r="CC19" s="43"/>
      <c r="CD19" s="41">
        <v>0</v>
      </c>
      <c r="CE19" s="41"/>
      <c r="CF19" s="41"/>
      <c r="CG19" s="7">
        <f t="shared" si="10"/>
        <v>0</v>
      </c>
      <c r="CH19" s="62"/>
      <c r="CI19" s="9"/>
      <c r="CJ19" s="41"/>
      <c r="CK19" s="41"/>
      <c r="CL19" s="41"/>
      <c r="CM19" s="41">
        <v>0</v>
      </c>
      <c r="CN19" s="41"/>
      <c r="CO19" s="7">
        <f t="shared" si="11"/>
        <v>0</v>
      </c>
      <c r="CP19" s="62"/>
      <c r="CQ19" s="41"/>
      <c r="CR19" s="41"/>
      <c r="CS19" s="7">
        <v>0</v>
      </c>
      <c r="CT19" s="43">
        <v>12929</v>
      </c>
      <c r="CU19" s="7">
        <f t="shared" si="12"/>
        <v>12929</v>
      </c>
      <c r="CV19" s="10">
        <f t="shared" si="0"/>
        <v>94047</v>
      </c>
    </row>
    <row r="20" spans="1:100" x14ac:dyDescent="0.25">
      <c r="A20" s="348"/>
      <c r="B20" s="2" t="s">
        <v>107</v>
      </c>
      <c r="C20" s="40"/>
      <c r="D20" s="41"/>
      <c r="E20" s="43"/>
      <c r="F20" s="41"/>
      <c r="G20" s="42"/>
      <c r="H20" s="7">
        <v>5327</v>
      </c>
      <c r="I20" s="43"/>
      <c r="J20" s="41"/>
      <c r="K20" s="41"/>
      <c r="L20" s="41"/>
      <c r="M20" s="41"/>
      <c r="N20" s="41"/>
      <c r="O20" s="7">
        <f t="shared" si="1"/>
        <v>0</v>
      </c>
      <c r="P20" s="62"/>
      <c r="Q20" s="41"/>
      <c r="R20" s="41"/>
      <c r="S20" s="41"/>
      <c r="T20" s="7">
        <f t="shared" si="2"/>
        <v>0</v>
      </c>
      <c r="U20" s="43"/>
      <c r="V20" s="9">
        <v>0</v>
      </c>
      <c r="W20" s="7">
        <f t="shared" si="3"/>
        <v>0</v>
      </c>
      <c r="X20" s="43">
        <v>0</v>
      </c>
      <c r="Y20" s="9"/>
      <c r="Z20" s="9"/>
      <c r="AA20" s="9"/>
      <c r="AB20" s="9"/>
      <c r="AC20" s="9"/>
      <c r="AD20" s="41"/>
      <c r="AE20" s="9"/>
      <c r="AF20" s="9">
        <v>40458</v>
      </c>
      <c r="AG20" s="9"/>
      <c r="AH20" s="9"/>
      <c r="AI20" s="9">
        <v>10497</v>
      </c>
      <c r="AJ20" s="7">
        <f t="shared" si="4"/>
        <v>50955</v>
      </c>
      <c r="AK20" s="43">
        <v>0</v>
      </c>
      <c r="AL20" s="7">
        <f t="shared" si="5"/>
        <v>0</v>
      </c>
      <c r="AM20" s="62"/>
      <c r="AN20" s="9"/>
      <c r="AO20" s="41">
        <v>0</v>
      </c>
      <c r="AP20" s="41"/>
      <c r="AQ20" s="41">
        <v>0</v>
      </c>
      <c r="AR20" s="41"/>
      <c r="AS20" s="41"/>
      <c r="AT20" s="41"/>
      <c r="AU20" s="41">
        <v>11467</v>
      </c>
      <c r="AV20" s="41">
        <v>0</v>
      </c>
      <c r="AW20" s="7">
        <f t="shared" si="6"/>
        <v>11467</v>
      </c>
      <c r="AX20" s="43"/>
      <c r="AY20" s="41"/>
      <c r="AZ20" s="41"/>
      <c r="BA20" s="41"/>
      <c r="BB20" s="41"/>
      <c r="BC20" s="41">
        <v>0</v>
      </c>
      <c r="BD20" s="41"/>
      <c r="BE20" s="7">
        <f t="shared" si="7"/>
        <v>0</v>
      </c>
      <c r="BF20" s="40"/>
      <c r="BG20" s="374">
        <v>2212</v>
      </c>
      <c r="BH20" s="374"/>
      <c r="BI20" s="374"/>
      <c r="BJ20" s="41"/>
      <c r="BK20" s="41"/>
      <c r="BL20" s="41">
        <v>28948</v>
      </c>
      <c r="BM20" s="41"/>
      <c r="BN20" s="9">
        <v>0</v>
      </c>
      <c r="BO20" s="41"/>
      <c r="BP20" s="9"/>
      <c r="BQ20" s="41"/>
      <c r="BR20" s="9"/>
      <c r="BS20" s="9">
        <v>0</v>
      </c>
      <c r="BT20" s="41">
        <v>0</v>
      </c>
      <c r="BU20" s="7">
        <f t="shared" si="8"/>
        <v>31160</v>
      </c>
      <c r="BV20" s="43">
        <v>0</v>
      </c>
      <c r="BW20" s="41">
        <v>0</v>
      </c>
      <c r="BX20" s="41"/>
      <c r="BY20" s="41"/>
      <c r="BZ20" s="41"/>
      <c r="CA20" s="41">
        <v>0</v>
      </c>
      <c r="CB20" s="7">
        <f t="shared" si="9"/>
        <v>0</v>
      </c>
      <c r="CC20" s="43"/>
      <c r="CD20" s="41">
        <v>0</v>
      </c>
      <c r="CE20" s="41"/>
      <c r="CF20" s="41"/>
      <c r="CG20" s="7">
        <f t="shared" si="10"/>
        <v>0</v>
      </c>
      <c r="CH20" s="62"/>
      <c r="CI20" s="9"/>
      <c r="CJ20" s="41"/>
      <c r="CK20" s="41"/>
      <c r="CL20" s="41"/>
      <c r="CM20" s="41">
        <v>0</v>
      </c>
      <c r="CN20" s="41"/>
      <c r="CO20" s="7">
        <f t="shared" si="11"/>
        <v>0</v>
      </c>
      <c r="CP20" s="62"/>
      <c r="CQ20" s="41"/>
      <c r="CR20" s="41"/>
      <c r="CS20" s="7">
        <v>0</v>
      </c>
      <c r="CT20" s="43">
        <v>13997</v>
      </c>
      <c r="CU20" s="7">
        <f t="shared" si="12"/>
        <v>13997</v>
      </c>
      <c r="CV20" s="10">
        <f t="shared" si="0"/>
        <v>112906</v>
      </c>
    </row>
    <row r="21" spans="1:100" x14ac:dyDescent="0.25">
      <c r="A21" s="348"/>
      <c r="B21" s="2" t="s">
        <v>108</v>
      </c>
      <c r="C21" s="40"/>
      <c r="D21" s="41"/>
      <c r="E21" s="43"/>
      <c r="F21" s="41"/>
      <c r="G21" s="42"/>
      <c r="H21" s="7">
        <v>10147</v>
      </c>
      <c r="I21" s="43"/>
      <c r="J21" s="41"/>
      <c r="K21" s="41"/>
      <c r="L21" s="41"/>
      <c r="M21" s="41"/>
      <c r="N21" s="41"/>
      <c r="O21" s="7">
        <f t="shared" si="1"/>
        <v>0</v>
      </c>
      <c r="P21" s="62"/>
      <c r="Q21" s="41"/>
      <c r="R21" s="41"/>
      <c r="S21" s="41"/>
      <c r="T21" s="7">
        <f t="shared" si="2"/>
        <v>0</v>
      </c>
      <c r="U21" s="43"/>
      <c r="V21" s="9">
        <v>0</v>
      </c>
      <c r="W21" s="7">
        <f t="shared" si="3"/>
        <v>0</v>
      </c>
      <c r="X21" s="43">
        <v>0</v>
      </c>
      <c r="Y21" s="9"/>
      <c r="Z21" s="9"/>
      <c r="AA21" s="9"/>
      <c r="AB21" s="9"/>
      <c r="AC21" s="9"/>
      <c r="AD21" s="41"/>
      <c r="AE21" s="9"/>
      <c r="AF21" s="9">
        <v>29205</v>
      </c>
      <c r="AG21" s="9"/>
      <c r="AH21" s="9"/>
      <c r="AI21" s="9">
        <v>10237</v>
      </c>
      <c r="AJ21" s="7">
        <f t="shared" si="4"/>
        <v>39442</v>
      </c>
      <c r="AK21" s="43">
        <v>0</v>
      </c>
      <c r="AL21" s="7">
        <f t="shared" si="5"/>
        <v>0</v>
      </c>
      <c r="AM21" s="62"/>
      <c r="AN21" s="9"/>
      <c r="AO21" s="41">
        <v>0</v>
      </c>
      <c r="AP21" s="41"/>
      <c r="AQ21" s="41">
        <v>0</v>
      </c>
      <c r="AR21" s="41"/>
      <c r="AS21" s="41"/>
      <c r="AT21" s="41"/>
      <c r="AU21" s="41">
        <v>12305</v>
      </c>
      <c r="AV21" s="41">
        <v>0</v>
      </c>
      <c r="AW21" s="7">
        <f t="shared" si="6"/>
        <v>12305</v>
      </c>
      <c r="AX21" s="43"/>
      <c r="AY21" s="41"/>
      <c r="AZ21" s="41"/>
      <c r="BA21" s="41"/>
      <c r="BB21" s="41"/>
      <c r="BC21" s="41">
        <v>0</v>
      </c>
      <c r="BD21" s="41"/>
      <c r="BE21" s="7">
        <f t="shared" si="7"/>
        <v>0</v>
      </c>
      <c r="BF21" s="40"/>
      <c r="BG21" s="374">
        <v>2581</v>
      </c>
      <c r="BH21" s="374"/>
      <c r="BI21" s="374"/>
      <c r="BJ21" s="41"/>
      <c r="BK21" s="41"/>
      <c r="BL21" s="41">
        <v>31659</v>
      </c>
      <c r="BM21" s="41"/>
      <c r="BN21" s="9">
        <v>0</v>
      </c>
      <c r="BO21" s="41"/>
      <c r="BP21" s="9"/>
      <c r="BQ21" s="41"/>
      <c r="BR21" s="9"/>
      <c r="BS21" s="9">
        <v>0</v>
      </c>
      <c r="BT21" s="41">
        <v>0</v>
      </c>
      <c r="BU21" s="7">
        <f t="shared" si="8"/>
        <v>34240</v>
      </c>
      <c r="BV21" s="43">
        <v>0</v>
      </c>
      <c r="BW21" s="41">
        <v>0</v>
      </c>
      <c r="BX21" s="41"/>
      <c r="BY21" s="41"/>
      <c r="BZ21" s="41"/>
      <c r="CA21" s="41">
        <v>0</v>
      </c>
      <c r="CB21" s="7">
        <f t="shared" si="9"/>
        <v>0</v>
      </c>
      <c r="CC21" s="43"/>
      <c r="CD21" s="41">
        <v>0</v>
      </c>
      <c r="CE21" s="41"/>
      <c r="CF21" s="41"/>
      <c r="CG21" s="7">
        <f t="shared" si="10"/>
        <v>0</v>
      </c>
      <c r="CH21" s="62"/>
      <c r="CI21" s="9"/>
      <c r="CJ21" s="41"/>
      <c r="CK21" s="41"/>
      <c r="CL21" s="41"/>
      <c r="CM21" s="41">
        <v>0</v>
      </c>
      <c r="CN21" s="41"/>
      <c r="CO21" s="7">
        <f t="shared" si="11"/>
        <v>0</v>
      </c>
      <c r="CP21" s="62"/>
      <c r="CQ21" s="41"/>
      <c r="CR21" s="41"/>
      <c r="CS21" s="7">
        <v>0</v>
      </c>
      <c r="CT21" s="43">
        <v>11936</v>
      </c>
      <c r="CU21" s="7">
        <f t="shared" si="12"/>
        <v>11936</v>
      </c>
      <c r="CV21" s="10">
        <f t="shared" si="0"/>
        <v>108070</v>
      </c>
    </row>
    <row r="22" spans="1:100" x14ac:dyDescent="0.25">
      <c r="A22" s="348"/>
      <c r="B22" s="2" t="s">
        <v>109</v>
      </c>
      <c r="C22" s="40"/>
      <c r="D22" s="41"/>
      <c r="E22" s="43"/>
      <c r="F22" s="41"/>
      <c r="G22" s="42"/>
      <c r="H22" s="7">
        <v>15794</v>
      </c>
      <c r="I22" s="43"/>
      <c r="J22" s="41"/>
      <c r="K22" s="41"/>
      <c r="L22" s="41"/>
      <c r="M22" s="41"/>
      <c r="N22" s="41"/>
      <c r="O22" s="7">
        <f t="shared" si="1"/>
        <v>0</v>
      </c>
      <c r="P22" s="62"/>
      <c r="Q22" s="41"/>
      <c r="R22" s="41"/>
      <c r="S22" s="41"/>
      <c r="T22" s="7">
        <f t="shared" si="2"/>
        <v>0</v>
      </c>
      <c r="U22" s="43"/>
      <c r="V22" s="9">
        <v>0</v>
      </c>
      <c r="W22" s="7">
        <f t="shared" si="3"/>
        <v>0</v>
      </c>
      <c r="X22" s="43">
        <v>0</v>
      </c>
      <c r="Y22" s="9"/>
      <c r="Z22" s="9"/>
      <c r="AA22" s="9"/>
      <c r="AB22" s="9"/>
      <c r="AC22" s="9"/>
      <c r="AD22" s="41"/>
      <c r="AE22" s="9"/>
      <c r="AF22" s="9">
        <v>13081</v>
      </c>
      <c r="AG22" s="9"/>
      <c r="AH22" s="9"/>
      <c r="AI22" s="9">
        <v>20067</v>
      </c>
      <c r="AJ22" s="7">
        <f t="shared" si="4"/>
        <v>33148</v>
      </c>
      <c r="AK22" s="43">
        <v>0</v>
      </c>
      <c r="AL22" s="7">
        <f t="shared" si="5"/>
        <v>0</v>
      </c>
      <c r="AM22" s="62"/>
      <c r="AN22" s="9"/>
      <c r="AO22" s="41">
        <v>0</v>
      </c>
      <c r="AP22" s="41"/>
      <c r="AQ22" s="41">
        <v>0</v>
      </c>
      <c r="AR22" s="41"/>
      <c r="AS22" s="41"/>
      <c r="AT22" s="41"/>
      <c r="AU22" s="41">
        <v>7823</v>
      </c>
      <c r="AV22" s="41">
        <v>0</v>
      </c>
      <c r="AW22" s="7">
        <f t="shared" si="6"/>
        <v>7823</v>
      </c>
      <c r="AX22" s="43"/>
      <c r="AY22" s="41"/>
      <c r="AZ22" s="41"/>
      <c r="BA22" s="41"/>
      <c r="BB22" s="41"/>
      <c r="BC22" s="41">
        <v>0</v>
      </c>
      <c r="BD22" s="41"/>
      <c r="BE22" s="7">
        <f t="shared" si="7"/>
        <v>0</v>
      </c>
      <c r="BF22" s="40"/>
      <c r="BG22" s="374">
        <v>2207</v>
      </c>
      <c r="BH22" s="374"/>
      <c r="BI22" s="374"/>
      <c r="BJ22" s="41"/>
      <c r="BK22" s="41"/>
      <c r="BL22" s="41">
        <v>19442</v>
      </c>
      <c r="BM22" s="41"/>
      <c r="BN22" s="9">
        <v>0</v>
      </c>
      <c r="BO22" s="41"/>
      <c r="BP22" s="9"/>
      <c r="BQ22" s="41"/>
      <c r="BR22" s="9"/>
      <c r="BS22" s="9">
        <v>0</v>
      </c>
      <c r="BT22" s="41">
        <v>0</v>
      </c>
      <c r="BU22" s="7">
        <f t="shared" si="8"/>
        <v>21649</v>
      </c>
      <c r="BV22" s="43">
        <v>0</v>
      </c>
      <c r="BW22" s="41">
        <v>0</v>
      </c>
      <c r="BX22" s="41"/>
      <c r="BY22" s="41"/>
      <c r="BZ22" s="41"/>
      <c r="CA22" s="41">
        <v>0</v>
      </c>
      <c r="CB22" s="7">
        <f t="shared" si="9"/>
        <v>0</v>
      </c>
      <c r="CC22" s="43"/>
      <c r="CD22" s="41">
        <v>0</v>
      </c>
      <c r="CE22" s="41"/>
      <c r="CF22" s="41"/>
      <c r="CG22" s="7">
        <f t="shared" si="10"/>
        <v>0</v>
      </c>
      <c r="CH22" s="62"/>
      <c r="CI22" s="9"/>
      <c r="CJ22" s="41"/>
      <c r="CK22" s="41"/>
      <c r="CL22" s="41"/>
      <c r="CM22" s="41">
        <v>0</v>
      </c>
      <c r="CN22" s="41"/>
      <c r="CO22" s="7">
        <f t="shared" si="11"/>
        <v>0</v>
      </c>
      <c r="CP22" s="62"/>
      <c r="CQ22" s="41"/>
      <c r="CR22" s="41"/>
      <c r="CS22" s="7">
        <v>0</v>
      </c>
      <c r="CT22" s="43">
        <v>17800</v>
      </c>
      <c r="CU22" s="7">
        <f t="shared" si="12"/>
        <v>17800</v>
      </c>
      <c r="CV22" s="10">
        <f t="shared" si="0"/>
        <v>96214</v>
      </c>
    </row>
    <row r="23" spans="1:100" x14ac:dyDescent="0.25">
      <c r="A23" s="348"/>
      <c r="B23" s="2" t="s">
        <v>110</v>
      </c>
      <c r="C23" s="40"/>
      <c r="D23" s="41"/>
      <c r="E23" s="43"/>
      <c r="F23" s="41"/>
      <c r="G23" s="42"/>
      <c r="H23" s="7">
        <v>13052</v>
      </c>
      <c r="I23" s="43"/>
      <c r="J23" s="41"/>
      <c r="K23" s="41"/>
      <c r="L23" s="41"/>
      <c r="M23" s="41"/>
      <c r="N23" s="41"/>
      <c r="O23" s="7">
        <f t="shared" si="1"/>
        <v>0</v>
      </c>
      <c r="P23" s="62"/>
      <c r="Q23" s="41"/>
      <c r="R23" s="41"/>
      <c r="S23" s="41"/>
      <c r="T23" s="7">
        <f t="shared" si="2"/>
        <v>0</v>
      </c>
      <c r="U23" s="43"/>
      <c r="V23" s="9">
        <v>0</v>
      </c>
      <c r="W23" s="7">
        <f t="shared" si="3"/>
        <v>0</v>
      </c>
      <c r="X23" s="43">
        <v>0</v>
      </c>
      <c r="Y23" s="9"/>
      <c r="Z23" s="9"/>
      <c r="AA23" s="9"/>
      <c r="AB23" s="9"/>
      <c r="AC23" s="9"/>
      <c r="AD23" s="41"/>
      <c r="AE23" s="9"/>
      <c r="AF23" s="9">
        <v>0</v>
      </c>
      <c r="AG23" s="9"/>
      <c r="AH23" s="9"/>
      <c r="AI23" s="9">
        <v>18665</v>
      </c>
      <c r="AJ23" s="7">
        <f t="shared" si="4"/>
        <v>18665</v>
      </c>
      <c r="AK23" s="43">
        <v>0</v>
      </c>
      <c r="AL23" s="7">
        <f t="shared" si="5"/>
        <v>0</v>
      </c>
      <c r="AM23" s="62"/>
      <c r="AN23" s="9"/>
      <c r="AO23" s="41">
        <v>0</v>
      </c>
      <c r="AP23" s="41"/>
      <c r="AQ23" s="41">
        <v>0</v>
      </c>
      <c r="AR23" s="41"/>
      <c r="AS23" s="41"/>
      <c r="AT23" s="41"/>
      <c r="AU23" s="41">
        <v>2721</v>
      </c>
      <c r="AV23" s="41">
        <v>0</v>
      </c>
      <c r="AW23" s="7">
        <f t="shared" si="6"/>
        <v>2721</v>
      </c>
      <c r="AX23" s="43"/>
      <c r="AY23" s="41"/>
      <c r="AZ23" s="41"/>
      <c r="BA23" s="41"/>
      <c r="BB23" s="41"/>
      <c r="BC23" s="41">
        <v>0</v>
      </c>
      <c r="BD23" s="41"/>
      <c r="BE23" s="7">
        <f t="shared" si="7"/>
        <v>0</v>
      </c>
      <c r="BF23" s="40"/>
      <c r="BG23" s="374">
        <v>2442</v>
      </c>
      <c r="BH23" s="374"/>
      <c r="BI23" s="374"/>
      <c r="BJ23" s="41"/>
      <c r="BK23" s="41"/>
      <c r="BL23" s="41">
        <v>19269</v>
      </c>
      <c r="BM23" s="41"/>
      <c r="BN23" s="9">
        <v>0</v>
      </c>
      <c r="BO23" s="41"/>
      <c r="BP23" s="9"/>
      <c r="BQ23" s="41"/>
      <c r="BR23" s="9"/>
      <c r="BS23" s="9">
        <v>0</v>
      </c>
      <c r="BT23" s="41">
        <v>0</v>
      </c>
      <c r="BU23" s="7">
        <f t="shared" si="8"/>
        <v>21711</v>
      </c>
      <c r="BV23" s="43">
        <v>0</v>
      </c>
      <c r="BW23" s="41">
        <v>0</v>
      </c>
      <c r="BX23" s="41"/>
      <c r="BY23" s="41"/>
      <c r="BZ23" s="41"/>
      <c r="CA23" s="41">
        <v>0</v>
      </c>
      <c r="CB23" s="7">
        <f t="shared" si="9"/>
        <v>0</v>
      </c>
      <c r="CC23" s="43"/>
      <c r="CD23" s="41">
        <v>0</v>
      </c>
      <c r="CE23" s="41"/>
      <c r="CF23" s="41"/>
      <c r="CG23" s="7">
        <f t="shared" si="10"/>
        <v>0</v>
      </c>
      <c r="CH23" s="62"/>
      <c r="CI23" s="9"/>
      <c r="CJ23" s="41"/>
      <c r="CK23" s="41"/>
      <c r="CL23" s="41"/>
      <c r="CM23" s="41">
        <v>0</v>
      </c>
      <c r="CN23" s="41"/>
      <c r="CO23" s="7">
        <f t="shared" si="11"/>
        <v>0</v>
      </c>
      <c r="CP23" s="62"/>
      <c r="CQ23" s="41"/>
      <c r="CR23" s="41"/>
      <c r="CS23" s="7">
        <v>0</v>
      </c>
      <c r="CT23" s="43">
        <v>20931</v>
      </c>
      <c r="CU23" s="7">
        <f t="shared" si="12"/>
        <v>20931</v>
      </c>
      <c r="CV23" s="10">
        <f t="shared" si="0"/>
        <v>77080</v>
      </c>
    </row>
    <row r="24" spans="1:100" x14ac:dyDescent="0.25">
      <c r="A24" s="348"/>
      <c r="B24" s="2" t="s">
        <v>111</v>
      </c>
      <c r="C24" s="40"/>
      <c r="D24" s="41"/>
      <c r="E24" s="43"/>
      <c r="F24" s="41"/>
      <c r="G24" s="42"/>
      <c r="H24" s="7">
        <v>1181</v>
      </c>
      <c r="I24" s="43"/>
      <c r="J24" s="41"/>
      <c r="K24" s="41"/>
      <c r="L24" s="41"/>
      <c r="M24" s="41"/>
      <c r="N24" s="41"/>
      <c r="O24" s="7">
        <f t="shared" si="1"/>
        <v>0</v>
      </c>
      <c r="P24" s="62"/>
      <c r="Q24" s="41"/>
      <c r="R24" s="41"/>
      <c r="S24" s="41"/>
      <c r="T24" s="7">
        <f t="shared" si="2"/>
        <v>0</v>
      </c>
      <c r="U24" s="43"/>
      <c r="V24" s="9">
        <v>0</v>
      </c>
      <c r="W24" s="7">
        <f t="shared" si="3"/>
        <v>0</v>
      </c>
      <c r="X24" s="43">
        <v>0</v>
      </c>
      <c r="Y24" s="9"/>
      <c r="Z24" s="9"/>
      <c r="AA24" s="9"/>
      <c r="AB24" s="9"/>
      <c r="AC24" s="9"/>
      <c r="AD24" s="41"/>
      <c r="AE24" s="9"/>
      <c r="AF24" s="9">
        <v>0</v>
      </c>
      <c r="AG24" s="9"/>
      <c r="AH24" s="9"/>
      <c r="AI24" s="9">
        <v>12186</v>
      </c>
      <c r="AJ24" s="7">
        <f t="shared" si="4"/>
        <v>12186</v>
      </c>
      <c r="AK24" s="43">
        <v>0</v>
      </c>
      <c r="AL24" s="7">
        <f t="shared" si="5"/>
        <v>0</v>
      </c>
      <c r="AM24" s="62"/>
      <c r="AN24" s="9"/>
      <c r="AO24" s="41">
        <v>0</v>
      </c>
      <c r="AP24" s="41"/>
      <c r="AQ24" s="41">
        <v>0</v>
      </c>
      <c r="AR24" s="41"/>
      <c r="AS24" s="41"/>
      <c r="AT24" s="41"/>
      <c r="AU24" s="41">
        <v>11614</v>
      </c>
      <c r="AV24" s="41">
        <v>0</v>
      </c>
      <c r="AW24" s="7">
        <f t="shared" si="6"/>
        <v>11614</v>
      </c>
      <c r="AX24" s="43"/>
      <c r="AY24" s="41"/>
      <c r="AZ24" s="41"/>
      <c r="BA24" s="41"/>
      <c r="BB24" s="41"/>
      <c r="BC24" s="41">
        <v>0</v>
      </c>
      <c r="BD24" s="41"/>
      <c r="BE24" s="7">
        <f t="shared" si="7"/>
        <v>0</v>
      </c>
      <c r="BF24" s="40"/>
      <c r="BG24" s="374">
        <v>1626</v>
      </c>
      <c r="BH24" s="374"/>
      <c r="BI24" s="374"/>
      <c r="BJ24" s="41"/>
      <c r="BK24" s="41"/>
      <c r="BL24" s="41">
        <v>19695</v>
      </c>
      <c r="BM24" s="41"/>
      <c r="BN24" s="9">
        <v>0</v>
      </c>
      <c r="BO24" s="41"/>
      <c r="BP24" s="9"/>
      <c r="BQ24" s="41"/>
      <c r="BR24" s="9"/>
      <c r="BS24" s="9">
        <v>0</v>
      </c>
      <c r="BT24" s="41">
        <v>0</v>
      </c>
      <c r="BU24" s="7">
        <f t="shared" si="8"/>
        <v>21321</v>
      </c>
      <c r="BV24" s="43">
        <v>0</v>
      </c>
      <c r="BW24" s="41">
        <v>0</v>
      </c>
      <c r="BX24" s="41"/>
      <c r="BY24" s="41"/>
      <c r="BZ24" s="41"/>
      <c r="CA24" s="41">
        <v>0</v>
      </c>
      <c r="CB24" s="7">
        <f t="shared" si="9"/>
        <v>0</v>
      </c>
      <c r="CC24" s="43"/>
      <c r="CD24" s="41">
        <v>0</v>
      </c>
      <c r="CE24" s="41"/>
      <c r="CF24" s="41"/>
      <c r="CG24" s="7">
        <f t="shared" si="10"/>
        <v>0</v>
      </c>
      <c r="CH24" s="62"/>
      <c r="CI24" s="9"/>
      <c r="CJ24" s="41"/>
      <c r="CK24" s="41"/>
      <c r="CL24" s="41"/>
      <c r="CM24" s="41">
        <v>0</v>
      </c>
      <c r="CN24" s="41"/>
      <c r="CO24" s="7">
        <f t="shared" si="11"/>
        <v>0</v>
      </c>
      <c r="CP24" s="62"/>
      <c r="CQ24" s="41"/>
      <c r="CR24" s="41"/>
      <c r="CS24" s="7">
        <v>0</v>
      </c>
      <c r="CT24" s="43">
        <v>16970</v>
      </c>
      <c r="CU24" s="7">
        <f t="shared" si="12"/>
        <v>16970</v>
      </c>
      <c r="CV24" s="10">
        <f t="shared" si="0"/>
        <v>63272</v>
      </c>
    </row>
    <row r="25" spans="1:100" ht="15.75" thickBot="1" x14ac:dyDescent="0.3">
      <c r="A25" s="349"/>
      <c r="B25" s="3" t="s">
        <v>112</v>
      </c>
      <c r="C25" s="44"/>
      <c r="D25" s="45"/>
      <c r="E25" s="47"/>
      <c r="F25" s="45"/>
      <c r="G25" s="46"/>
      <c r="H25" s="11">
        <v>0</v>
      </c>
      <c r="I25" s="47"/>
      <c r="J25" s="45"/>
      <c r="K25" s="45"/>
      <c r="L25" s="45"/>
      <c r="M25" s="45"/>
      <c r="N25" s="45"/>
      <c r="O25" s="11">
        <f t="shared" si="1"/>
        <v>0</v>
      </c>
      <c r="P25" s="63"/>
      <c r="Q25" s="45"/>
      <c r="R25" s="45"/>
      <c r="S25" s="45"/>
      <c r="T25" s="11">
        <f t="shared" si="2"/>
        <v>0</v>
      </c>
      <c r="U25" s="47"/>
      <c r="V25" s="13">
        <v>0</v>
      </c>
      <c r="W25" s="11">
        <f t="shared" si="3"/>
        <v>0</v>
      </c>
      <c r="X25" s="47">
        <v>0</v>
      </c>
      <c r="Y25" s="13"/>
      <c r="Z25" s="13"/>
      <c r="AA25" s="13"/>
      <c r="AB25" s="13"/>
      <c r="AC25" s="13"/>
      <c r="AD25" s="45"/>
      <c r="AE25" s="13"/>
      <c r="AF25" s="13">
        <v>0</v>
      </c>
      <c r="AG25" s="13"/>
      <c r="AH25" s="13"/>
      <c r="AI25" s="13">
        <v>7659</v>
      </c>
      <c r="AJ25" s="11">
        <f t="shared" si="4"/>
        <v>7659</v>
      </c>
      <c r="AK25" s="47">
        <v>0</v>
      </c>
      <c r="AL25" s="11">
        <f t="shared" si="5"/>
        <v>0</v>
      </c>
      <c r="AM25" s="63"/>
      <c r="AN25" s="13"/>
      <c r="AO25" s="45">
        <v>0</v>
      </c>
      <c r="AP25" s="45"/>
      <c r="AQ25" s="45">
        <v>0</v>
      </c>
      <c r="AR25" s="45"/>
      <c r="AS25" s="45"/>
      <c r="AT25" s="45"/>
      <c r="AU25" s="45">
        <v>8777</v>
      </c>
      <c r="AV25" s="45">
        <v>0</v>
      </c>
      <c r="AW25" s="11">
        <f t="shared" si="6"/>
        <v>8777</v>
      </c>
      <c r="AX25" s="47"/>
      <c r="AY25" s="45"/>
      <c r="AZ25" s="45"/>
      <c r="BA25" s="45"/>
      <c r="BB25" s="45"/>
      <c r="BC25" s="45">
        <v>0</v>
      </c>
      <c r="BD25" s="45"/>
      <c r="BE25" s="11">
        <f t="shared" si="7"/>
        <v>0</v>
      </c>
      <c r="BF25" s="44"/>
      <c r="BG25" s="375">
        <v>4120</v>
      </c>
      <c r="BH25" s="375"/>
      <c r="BI25" s="375"/>
      <c r="BJ25" s="45"/>
      <c r="BK25" s="45"/>
      <c r="BL25" s="45">
        <v>18939</v>
      </c>
      <c r="BM25" s="45"/>
      <c r="BN25" s="13">
        <v>0</v>
      </c>
      <c r="BO25" s="45"/>
      <c r="BP25" s="13"/>
      <c r="BQ25" s="45"/>
      <c r="BR25" s="13"/>
      <c r="BS25" s="13">
        <v>0</v>
      </c>
      <c r="BT25" s="45">
        <v>0</v>
      </c>
      <c r="BU25" s="11">
        <f t="shared" si="8"/>
        <v>23059</v>
      </c>
      <c r="BV25" s="47">
        <v>0</v>
      </c>
      <c r="BW25" s="45">
        <v>0</v>
      </c>
      <c r="BX25" s="45"/>
      <c r="BY25" s="45"/>
      <c r="BZ25" s="45"/>
      <c r="CA25" s="45">
        <v>0</v>
      </c>
      <c r="CB25" s="11">
        <f t="shared" si="9"/>
        <v>0</v>
      </c>
      <c r="CC25" s="47"/>
      <c r="CD25" s="45">
        <v>0</v>
      </c>
      <c r="CE25" s="45"/>
      <c r="CF25" s="45"/>
      <c r="CG25" s="11">
        <f t="shared" si="10"/>
        <v>0</v>
      </c>
      <c r="CH25" s="63"/>
      <c r="CI25" s="13"/>
      <c r="CJ25" s="45"/>
      <c r="CK25" s="45"/>
      <c r="CL25" s="45"/>
      <c r="CM25" s="45">
        <v>0</v>
      </c>
      <c r="CN25" s="45"/>
      <c r="CO25" s="11">
        <f t="shared" si="11"/>
        <v>0</v>
      </c>
      <c r="CP25" s="63"/>
      <c r="CQ25" s="45"/>
      <c r="CR25" s="45"/>
      <c r="CS25" s="11">
        <v>0</v>
      </c>
      <c r="CT25" s="47">
        <v>15015</v>
      </c>
      <c r="CU25" s="11">
        <f t="shared" si="12"/>
        <v>15015</v>
      </c>
      <c r="CV25" s="15">
        <f t="shared" si="0"/>
        <v>54510</v>
      </c>
    </row>
    <row r="26" spans="1:100" x14ac:dyDescent="0.25">
      <c r="A26" s="347" t="s">
        <v>135</v>
      </c>
      <c r="B26" s="33" t="s">
        <v>101</v>
      </c>
      <c r="C26" s="34"/>
      <c r="D26" s="35"/>
      <c r="E26" s="52"/>
      <c r="F26" s="35"/>
      <c r="G26" s="36"/>
      <c r="H26" s="20">
        <v>0</v>
      </c>
      <c r="I26" s="52"/>
      <c r="J26" s="35"/>
      <c r="K26" s="35"/>
      <c r="L26" s="35"/>
      <c r="M26" s="35"/>
      <c r="N26" s="35"/>
      <c r="O26" s="20">
        <f t="shared" si="1"/>
        <v>0</v>
      </c>
      <c r="P26" s="61"/>
      <c r="Q26" s="35"/>
      <c r="R26" s="35"/>
      <c r="S26" s="35"/>
      <c r="T26" s="20">
        <f t="shared" si="2"/>
        <v>0</v>
      </c>
      <c r="U26" s="52"/>
      <c r="V26" s="22">
        <v>0</v>
      </c>
      <c r="W26" s="20">
        <f t="shared" si="3"/>
        <v>0</v>
      </c>
      <c r="X26" s="52">
        <v>0</v>
      </c>
      <c r="Y26" s="22"/>
      <c r="Z26" s="22"/>
      <c r="AA26" s="22"/>
      <c r="AB26" s="22"/>
      <c r="AC26" s="22"/>
      <c r="AD26" s="35"/>
      <c r="AE26" s="22"/>
      <c r="AF26" s="22">
        <v>0</v>
      </c>
      <c r="AG26" s="22"/>
      <c r="AH26" s="22"/>
      <c r="AI26" s="22">
        <v>13241</v>
      </c>
      <c r="AJ26" s="20">
        <f t="shared" si="4"/>
        <v>13241</v>
      </c>
      <c r="AK26" s="52">
        <v>0</v>
      </c>
      <c r="AL26" s="20">
        <f t="shared" si="5"/>
        <v>0</v>
      </c>
      <c r="AM26" s="61"/>
      <c r="AN26" s="22"/>
      <c r="AO26" s="35">
        <v>0</v>
      </c>
      <c r="AP26" s="35"/>
      <c r="AQ26" s="35">
        <v>0</v>
      </c>
      <c r="AR26" s="35"/>
      <c r="AS26" s="35"/>
      <c r="AT26" s="35"/>
      <c r="AU26" s="35">
        <v>6871</v>
      </c>
      <c r="AV26" s="35">
        <v>0</v>
      </c>
      <c r="AW26" s="20">
        <f t="shared" si="6"/>
        <v>6871</v>
      </c>
      <c r="AX26" s="52"/>
      <c r="AY26" s="35"/>
      <c r="AZ26" s="35"/>
      <c r="BA26" s="35"/>
      <c r="BB26" s="35"/>
      <c r="BC26" s="35">
        <v>0</v>
      </c>
      <c r="BD26" s="35"/>
      <c r="BE26" s="20">
        <f t="shared" si="7"/>
        <v>0</v>
      </c>
      <c r="BF26" s="34"/>
      <c r="BG26" s="376">
        <v>1450</v>
      </c>
      <c r="BH26" s="376"/>
      <c r="BI26" s="376"/>
      <c r="BJ26" s="35"/>
      <c r="BK26" s="35"/>
      <c r="BL26" s="35">
        <v>9041</v>
      </c>
      <c r="BM26" s="35"/>
      <c r="BN26" s="22">
        <v>0</v>
      </c>
      <c r="BO26" s="35"/>
      <c r="BP26" s="22"/>
      <c r="BQ26" s="35"/>
      <c r="BR26" s="22"/>
      <c r="BS26" s="22">
        <v>0</v>
      </c>
      <c r="BT26" s="35">
        <v>0</v>
      </c>
      <c r="BU26" s="20">
        <f t="shared" si="8"/>
        <v>10491</v>
      </c>
      <c r="BV26" s="52">
        <v>0</v>
      </c>
      <c r="BW26" s="35">
        <v>0</v>
      </c>
      <c r="BX26" s="35"/>
      <c r="BY26" s="35"/>
      <c r="BZ26" s="35"/>
      <c r="CA26" s="35">
        <v>0</v>
      </c>
      <c r="CB26" s="20">
        <f t="shared" si="9"/>
        <v>0</v>
      </c>
      <c r="CC26" s="52"/>
      <c r="CD26" s="35">
        <v>0</v>
      </c>
      <c r="CE26" s="35"/>
      <c r="CF26" s="35"/>
      <c r="CG26" s="20">
        <f t="shared" si="10"/>
        <v>0</v>
      </c>
      <c r="CH26" s="61"/>
      <c r="CI26" s="22"/>
      <c r="CJ26" s="35"/>
      <c r="CK26" s="35"/>
      <c r="CL26" s="35"/>
      <c r="CM26" s="35">
        <v>0</v>
      </c>
      <c r="CN26" s="35"/>
      <c r="CO26" s="20">
        <f t="shared" si="11"/>
        <v>0</v>
      </c>
      <c r="CP26" s="61"/>
      <c r="CQ26" s="35"/>
      <c r="CR26" s="35">
        <v>0</v>
      </c>
      <c r="CS26" s="20">
        <f t="shared" ref="CS26:CS78" si="13">SUM(CP26:CR26)</f>
        <v>0</v>
      </c>
      <c r="CT26" s="52">
        <v>10316</v>
      </c>
      <c r="CU26" s="20">
        <f t="shared" si="12"/>
        <v>10316</v>
      </c>
      <c r="CV26" s="23">
        <f t="shared" ref="CV26:CV77" si="14">+H26+O26+T26+W26+AJ26+AL26+AW26+BE26+BU26+CB26+CG26+CO26+CS26+CU26</f>
        <v>40919</v>
      </c>
    </row>
    <row r="27" spans="1:100" x14ac:dyDescent="0.25">
      <c r="A27" s="348"/>
      <c r="B27" s="2" t="s">
        <v>102</v>
      </c>
      <c r="C27" s="40"/>
      <c r="D27" s="41"/>
      <c r="E27" s="43"/>
      <c r="F27" s="41"/>
      <c r="G27" s="42"/>
      <c r="H27" s="7">
        <v>0</v>
      </c>
      <c r="I27" s="43"/>
      <c r="J27" s="41"/>
      <c r="K27" s="41"/>
      <c r="L27" s="41"/>
      <c r="M27" s="41"/>
      <c r="N27" s="41"/>
      <c r="O27" s="7">
        <f t="shared" si="1"/>
        <v>0</v>
      </c>
      <c r="P27" s="62"/>
      <c r="Q27" s="41"/>
      <c r="R27" s="41"/>
      <c r="S27" s="41"/>
      <c r="T27" s="7">
        <f t="shared" si="2"/>
        <v>0</v>
      </c>
      <c r="U27" s="43"/>
      <c r="V27" s="9">
        <v>0</v>
      </c>
      <c r="W27" s="7">
        <f t="shared" si="3"/>
        <v>0</v>
      </c>
      <c r="X27" s="43">
        <v>0</v>
      </c>
      <c r="Y27" s="9"/>
      <c r="Z27" s="9"/>
      <c r="AA27" s="9"/>
      <c r="AB27" s="9"/>
      <c r="AC27" s="9"/>
      <c r="AD27" s="41"/>
      <c r="AE27" s="9"/>
      <c r="AF27" s="9">
        <v>0</v>
      </c>
      <c r="AG27" s="9"/>
      <c r="AH27" s="9"/>
      <c r="AI27" s="9">
        <v>8304</v>
      </c>
      <c r="AJ27" s="7">
        <f t="shared" si="4"/>
        <v>8304</v>
      </c>
      <c r="AK27" s="43">
        <v>0</v>
      </c>
      <c r="AL27" s="7">
        <f t="shared" si="5"/>
        <v>0</v>
      </c>
      <c r="AM27" s="62"/>
      <c r="AN27" s="9"/>
      <c r="AO27" s="41">
        <v>0</v>
      </c>
      <c r="AP27" s="41"/>
      <c r="AQ27" s="41">
        <v>0</v>
      </c>
      <c r="AR27" s="41"/>
      <c r="AS27" s="41"/>
      <c r="AT27" s="41"/>
      <c r="AU27" s="41">
        <v>6613</v>
      </c>
      <c r="AV27" s="41">
        <v>0</v>
      </c>
      <c r="AW27" s="7">
        <f t="shared" si="6"/>
        <v>6613</v>
      </c>
      <c r="AX27" s="43"/>
      <c r="AY27" s="41"/>
      <c r="AZ27" s="41"/>
      <c r="BA27" s="41"/>
      <c r="BB27" s="41"/>
      <c r="BC27" s="41">
        <v>0</v>
      </c>
      <c r="BD27" s="41"/>
      <c r="BE27" s="7">
        <f t="shared" si="7"/>
        <v>0</v>
      </c>
      <c r="BF27" s="40"/>
      <c r="BG27" s="374">
        <v>2045</v>
      </c>
      <c r="BH27" s="374"/>
      <c r="BI27" s="374"/>
      <c r="BJ27" s="41"/>
      <c r="BK27" s="41"/>
      <c r="BL27" s="41">
        <v>16016</v>
      </c>
      <c r="BM27" s="41"/>
      <c r="BN27" s="9">
        <v>0</v>
      </c>
      <c r="BO27" s="41"/>
      <c r="BP27" s="9"/>
      <c r="BQ27" s="41"/>
      <c r="BR27" s="9"/>
      <c r="BS27" s="9">
        <v>0</v>
      </c>
      <c r="BT27" s="41">
        <v>0</v>
      </c>
      <c r="BU27" s="7">
        <f t="shared" si="8"/>
        <v>18061</v>
      </c>
      <c r="BV27" s="43">
        <v>0</v>
      </c>
      <c r="BW27" s="41">
        <v>0</v>
      </c>
      <c r="BX27" s="41"/>
      <c r="BY27" s="41"/>
      <c r="BZ27" s="41"/>
      <c r="CA27" s="41">
        <v>0</v>
      </c>
      <c r="CB27" s="7">
        <f t="shared" si="9"/>
        <v>0</v>
      </c>
      <c r="CC27" s="43"/>
      <c r="CD27" s="41">
        <v>0</v>
      </c>
      <c r="CE27" s="41"/>
      <c r="CF27" s="41"/>
      <c r="CG27" s="7">
        <f t="shared" si="10"/>
        <v>0</v>
      </c>
      <c r="CH27" s="62"/>
      <c r="CI27" s="9"/>
      <c r="CJ27" s="41"/>
      <c r="CK27" s="41"/>
      <c r="CL27" s="41"/>
      <c r="CM27" s="41">
        <v>0</v>
      </c>
      <c r="CN27" s="41"/>
      <c r="CO27" s="7">
        <f t="shared" si="11"/>
        <v>0</v>
      </c>
      <c r="CP27" s="62"/>
      <c r="CQ27" s="41"/>
      <c r="CR27" s="41">
        <v>0</v>
      </c>
      <c r="CS27" s="7">
        <f t="shared" si="13"/>
        <v>0</v>
      </c>
      <c r="CT27" s="43">
        <v>10004</v>
      </c>
      <c r="CU27" s="7">
        <f t="shared" si="12"/>
        <v>10004</v>
      </c>
      <c r="CV27" s="10">
        <f t="shared" si="14"/>
        <v>42982</v>
      </c>
    </row>
    <row r="28" spans="1:100" x14ac:dyDescent="0.25">
      <c r="A28" s="348"/>
      <c r="B28" s="2" t="s">
        <v>103</v>
      </c>
      <c r="C28" s="40"/>
      <c r="D28" s="41"/>
      <c r="E28" s="43"/>
      <c r="F28" s="41"/>
      <c r="G28" s="42"/>
      <c r="H28" s="7">
        <v>5336</v>
      </c>
      <c r="I28" s="43"/>
      <c r="J28" s="41"/>
      <c r="K28" s="41"/>
      <c r="L28" s="41"/>
      <c r="M28" s="41"/>
      <c r="N28" s="41"/>
      <c r="O28" s="7">
        <f t="shared" si="1"/>
        <v>0</v>
      </c>
      <c r="P28" s="62"/>
      <c r="Q28" s="41"/>
      <c r="R28" s="41"/>
      <c r="S28" s="41"/>
      <c r="T28" s="7">
        <f t="shared" si="2"/>
        <v>0</v>
      </c>
      <c r="U28" s="43"/>
      <c r="V28" s="9">
        <v>0</v>
      </c>
      <c r="W28" s="7">
        <f t="shared" si="3"/>
        <v>0</v>
      </c>
      <c r="X28" s="43">
        <v>0</v>
      </c>
      <c r="Y28" s="9"/>
      <c r="Z28" s="9"/>
      <c r="AA28" s="9"/>
      <c r="AB28" s="9"/>
      <c r="AC28" s="9"/>
      <c r="AD28" s="41"/>
      <c r="AE28" s="9"/>
      <c r="AF28" s="9">
        <v>0</v>
      </c>
      <c r="AG28" s="9"/>
      <c r="AH28" s="9"/>
      <c r="AI28" s="9">
        <v>17935</v>
      </c>
      <c r="AJ28" s="7">
        <f t="shared" si="4"/>
        <v>17935</v>
      </c>
      <c r="AK28" s="43">
        <v>0</v>
      </c>
      <c r="AL28" s="7">
        <f t="shared" si="5"/>
        <v>0</v>
      </c>
      <c r="AM28" s="62"/>
      <c r="AN28" s="9"/>
      <c r="AO28" s="41">
        <v>0</v>
      </c>
      <c r="AP28" s="41"/>
      <c r="AQ28" s="41">
        <v>0</v>
      </c>
      <c r="AR28" s="41"/>
      <c r="AS28" s="41"/>
      <c r="AT28" s="41"/>
      <c r="AU28" s="41">
        <v>9693</v>
      </c>
      <c r="AV28" s="41">
        <v>0</v>
      </c>
      <c r="AW28" s="7">
        <f t="shared" si="6"/>
        <v>9693</v>
      </c>
      <c r="AX28" s="43"/>
      <c r="AY28" s="41"/>
      <c r="AZ28" s="41"/>
      <c r="BA28" s="41"/>
      <c r="BB28" s="41"/>
      <c r="BC28" s="41">
        <v>0</v>
      </c>
      <c r="BD28" s="41"/>
      <c r="BE28" s="7">
        <f t="shared" si="7"/>
        <v>0</v>
      </c>
      <c r="BF28" s="40"/>
      <c r="BG28" s="374">
        <v>1521</v>
      </c>
      <c r="BH28" s="374"/>
      <c r="BI28" s="374"/>
      <c r="BJ28" s="41"/>
      <c r="BK28" s="41"/>
      <c r="BL28" s="41">
        <v>26945</v>
      </c>
      <c r="BM28" s="41"/>
      <c r="BN28" s="9">
        <v>0</v>
      </c>
      <c r="BO28" s="41"/>
      <c r="BP28" s="9"/>
      <c r="BQ28" s="41"/>
      <c r="BR28" s="9"/>
      <c r="BS28" s="9">
        <v>0</v>
      </c>
      <c r="BT28" s="41">
        <v>0</v>
      </c>
      <c r="BU28" s="7">
        <f t="shared" si="8"/>
        <v>28466</v>
      </c>
      <c r="BV28" s="43">
        <v>0</v>
      </c>
      <c r="BW28" s="41">
        <v>0</v>
      </c>
      <c r="BX28" s="41"/>
      <c r="BY28" s="41"/>
      <c r="BZ28" s="41"/>
      <c r="CA28" s="41">
        <v>0</v>
      </c>
      <c r="CB28" s="7">
        <f t="shared" si="9"/>
        <v>0</v>
      </c>
      <c r="CC28" s="43"/>
      <c r="CD28" s="41">
        <v>0</v>
      </c>
      <c r="CE28" s="41"/>
      <c r="CF28" s="41"/>
      <c r="CG28" s="7">
        <f t="shared" si="10"/>
        <v>0</v>
      </c>
      <c r="CH28" s="62"/>
      <c r="CI28" s="9"/>
      <c r="CJ28" s="41"/>
      <c r="CK28" s="41"/>
      <c r="CL28" s="41"/>
      <c r="CM28" s="41">
        <v>0</v>
      </c>
      <c r="CN28" s="41"/>
      <c r="CO28" s="7">
        <f t="shared" si="11"/>
        <v>0</v>
      </c>
      <c r="CP28" s="62"/>
      <c r="CQ28" s="41"/>
      <c r="CR28" s="41">
        <v>0</v>
      </c>
      <c r="CS28" s="7">
        <f t="shared" si="13"/>
        <v>0</v>
      </c>
      <c r="CT28" s="43">
        <v>15240</v>
      </c>
      <c r="CU28" s="7">
        <f t="shared" si="12"/>
        <v>15240</v>
      </c>
      <c r="CV28" s="10">
        <f t="shared" si="14"/>
        <v>76670</v>
      </c>
    </row>
    <row r="29" spans="1:100" x14ac:dyDescent="0.25">
      <c r="A29" s="348"/>
      <c r="B29" s="2" t="s">
        <v>104</v>
      </c>
      <c r="C29" s="40"/>
      <c r="D29" s="41"/>
      <c r="E29" s="43"/>
      <c r="F29" s="41"/>
      <c r="G29" s="42"/>
      <c r="H29" s="7">
        <v>3052</v>
      </c>
      <c r="I29" s="43"/>
      <c r="J29" s="41"/>
      <c r="K29" s="41"/>
      <c r="L29" s="41"/>
      <c r="M29" s="41"/>
      <c r="N29" s="41"/>
      <c r="O29" s="7">
        <f t="shared" si="1"/>
        <v>0</v>
      </c>
      <c r="P29" s="62"/>
      <c r="Q29" s="41"/>
      <c r="R29" s="41"/>
      <c r="S29" s="41"/>
      <c r="T29" s="7">
        <f t="shared" si="2"/>
        <v>0</v>
      </c>
      <c r="U29" s="43"/>
      <c r="V29" s="9">
        <v>0</v>
      </c>
      <c r="W29" s="7">
        <f t="shared" si="3"/>
        <v>0</v>
      </c>
      <c r="X29" s="43">
        <v>0</v>
      </c>
      <c r="Y29" s="9"/>
      <c r="Z29" s="9"/>
      <c r="AA29" s="9"/>
      <c r="AB29" s="9"/>
      <c r="AC29" s="9"/>
      <c r="AD29" s="41"/>
      <c r="AE29" s="9"/>
      <c r="AF29" s="9">
        <v>14140</v>
      </c>
      <c r="AG29" s="9"/>
      <c r="AH29" s="9"/>
      <c r="AI29" s="9">
        <v>9041</v>
      </c>
      <c r="AJ29" s="7">
        <f t="shared" si="4"/>
        <v>23181</v>
      </c>
      <c r="AK29" s="43">
        <v>0</v>
      </c>
      <c r="AL29" s="7">
        <f t="shared" si="5"/>
        <v>0</v>
      </c>
      <c r="AM29" s="62"/>
      <c r="AN29" s="9"/>
      <c r="AO29" s="41">
        <v>0</v>
      </c>
      <c r="AP29" s="41"/>
      <c r="AQ29" s="41">
        <v>0</v>
      </c>
      <c r="AR29" s="41"/>
      <c r="AS29" s="41"/>
      <c r="AT29" s="41"/>
      <c r="AU29" s="41">
        <v>8025</v>
      </c>
      <c r="AV29" s="41">
        <v>0</v>
      </c>
      <c r="AW29" s="7">
        <f t="shared" si="6"/>
        <v>8025</v>
      </c>
      <c r="AX29" s="43"/>
      <c r="AY29" s="41"/>
      <c r="AZ29" s="41"/>
      <c r="BA29" s="41"/>
      <c r="BB29" s="41"/>
      <c r="BC29" s="41">
        <v>0</v>
      </c>
      <c r="BD29" s="41"/>
      <c r="BE29" s="7">
        <f t="shared" si="7"/>
        <v>0</v>
      </c>
      <c r="BF29" s="40"/>
      <c r="BG29" s="374">
        <v>2020</v>
      </c>
      <c r="BH29" s="374"/>
      <c r="BI29" s="374"/>
      <c r="BJ29" s="41"/>
      <c r="BK29" s="41"/>
      <c r="BL29" s="41">
        <v>23024</v>
      </c>
      <c r="BM29" s="41"/>
      <c r="BN29" s="9">
        <v>0</v>
      </c>
      <c r="BO29" s="41"/>
      <c r="BP29" s="9"/>
      <c r="BQ29" s="41"/>
      <c r="BR29" s="9"/>
      <c r="BS29" s="9">
        <v>0</v>
      </c>
      <c r="BT29" s="41">
        <v>0</v>
      </c>
      <c r="BU29" s="7">
        <f t="shared" si="8"/>
        <v>25044</v>
      </c>
      <c r="BV29" s="43">
        <v>0</v>
      </c>
      <c r="BW29" s="41">
        <v>0</v>
      </c>
      <c r="BX29" s="41"/>
      <c r="BY29" s="41"/>
      <c r="BZ29" s="41"/>
      <c r="CA29" s="41">
        <v>0</v>
      </c>
      <c r="CB29" s="7">
        <f t="shared" si="9"/>
        <v>0</v>
      </c>
      <c r="CC29" s="43"/>
      <c r="CD29" s="41">
        <v>0</v>
      </c>
      <c r="CE29" s="41"/>
      <c r="CF29" s="41"/>
      <c r="CG29" s="7">
        <f t="shared" si="10"/>
        <v>0</v>
      </c>
      <c r="CH29" s="62"/>
      <c r="CI29" s="9"/>
      <c r="CJ29" s="41"/>
      <c r="CK29" s="41"/>
      <c r="CL29" s="41"/>
      <c r="CM29" s="41">
        <v>0</v>
      </c>
      <c r="CN29" s="41"/>
      <c r="CO29" s="7">
        <f t="shared" si="11"/>
        <v>0</v>
      </c>
      <c r="CP29" s="62"/>
      <c r="CQ29" s="41"/>
      <c r="CR29" s="41">
        <v>0</v>
      </c>
      <c r="CS29" s="7">
        <f t="shared" si="13"/>
        <v>0</v>
      </c>
      <c r="CT29" s="43">
        <v>20056</v>
      </c>
      <c r="CU29" s="7">
        <f t="shared" si="12"/>
        <v>20056</v>
      </c>
      <c r="CV29" s="10">
        <f t="shared" si="14"/>
        <v>79358</v>
      </c>
    </row>
    <row r="30" spans="1:100" x14ac:dyDescent="0.25">
      <c r="A30" s="348"/>
      <c r="B30" s="2" t="s">
        <v>105</v>
      </c>
      <c r="C30" s="40"/>
      <c r="D30" s="41"/>
      <c r="E30" s="43"/>
      <c r="F30" s="41"/>
      <c r="G30" s="42"/>
      <c r="H30" s="7">
        <v>1514</v>
      </c>
      <c r="I30" s="43"/>
      <c r="J30" s="41"/>
      <c r="K30" s="41"/>
      <c r="L30" s="41"/>
      <c r="M30" s="41"/>
      <c r="N30" s="41"/>
      <c r="O30" s="7">
        <f t="shared" si="1"/>
        <v>0</v>
      </c>
      <c r="P30" s="62"/>
      <c r="Q30" s="41"/>
      <c r="R30" s="41"/>
      <c r="S30" s="41"/>
      <c r="T30" s="7">
        <f t="shared" si="2"/>
        <v>0</v>
      </c>
      <c r="U30" s="43"/>
      <c r="V30" s="9">
        <v>0</v>
      </c>
      <c r="W30" s="7">
        <f t="shared" si="3"/>
        <v>0</v>
      </c>
      <c r="X30" s="43">
        <v>0</v>
      </c>
      <c r="Y30" s="9"/>
      <c r="Z30" s="9"/>
      <c r="AA30" s="9"/>
      <c r="AB30" s="9"/>
      <c r="AC30" s="9"/>
      <c r="AD30" s="41"/>
      <c r="AE30" s="9"/>
      <c r="AF30" s="9">
        <v>28093</v>
      </c>
      <c r="AG30" s="9"/>
      <c r="AH30" s="9"/>
      <c r="AI30" s="9">
        <v>14381</v>
      </c>
      <c r="AJ30" s="7">
        <f t="shared" si="4"/>
        <v>42474</v>
      </c>
      <c r="AK30" s="43">
        <v>0</v>
      </c>
      <c r="AL30" s="7">
        <f t="shared" si="5"/>
        <v>0</v>
      </c>
      <c r="AM30" s="62"/>
      <c r="AN30" s="9"/>
      <c r="AO30" s="41">
        <v>0</v>
      </c>
      <c r="AP30" s="41"/>
      <c r="AQ30" s="41">
        <v>0</v>
      </c>
      <c r="AR30" s="41"/>
      <c r="AS30" s="41"/>
      <c r="AT30" s="41"/>
      <c r="AU30" s="41">
        <v>2802</v>
      </c>
      <c r="AV30" s="41">
        <v>0</v>
      </c>
      <c r="AW30" s="7">
        <f t="shared" si="6"/>
        <v>2802</v>
      </c>
      <c r="AX30" s="43"/>
      <c r="AY30" s="41"/>
      <c r="AZ30" s="41"/>
      <c r="BA30" s="41"/>
      <c r="BB30" s="41"/>
      <c r="BC30" s="41">
        <v>0</v>
      </c>
      <c r="BD30" s="41"/>
      <c r="BE30" s="7">
        <f t="shared" si="7"/>
        <v>0</v>
      </c>
      <c r="BF30" s="40"/>
      <c r="BG30" s="374">
        <v>1404</v>
      </c>
      <c r="BH30" s="374"/>
      <c r="BI30" s="374"/>
      <c r="BJ30" s="41"/>
      <c r="BK30" s="41"/>
      <c r="BL30" s="41">
        <v>19235</v>
      </c>
      <c r="BM30" s="41"/>
      <c r="BN30" s="9">
        <v>0</v>
      </c>
      <c r="BO30" s="41"/>
      <c r="BP30" s="9"/>
      <c r="BQ30" s="41"/>
      <c r="BR30" s="9"/>
      <c r="BS30" s="9">
        <v>0</v>
      </c>
      <c r="BT30" s="41">
        <v>0</v>
      </c>
      <c r="BU30" s="7">
        <f t="shared" si="8"/>
        <v>20639</v>
      </c>
      <c r="BV30" s="43">
        <v>0</v>
      </c>
      <c r="BW30" s="41">
        <v>0</v>
      </c>
      <c r="BX30" s="41"/>
      <c r="BY30" s="41"/>
      <c r="BZ30" s="41"/>
      <c r="CA30" s="41">
        <v>0</v>
      </c>
      <c r="CB30" s="7">
        <f t="shared" si="9"/>
        <v>0</v>
      </c>
      <c r="CC30" s="43"/>
      <c r="CD30" s="41">
        <v>0</v>
      </c>
      <c r="CE30" s="41"/>
      <c r="CF30" s="41"/>
      <c r="CG30" s="7">
        <f t="shared" si="10"/>
        <v>0</v>
      </c>
      <c r="CH30" s="62"/>
      <c r="CI30" s="9"/>
      <c r="CJ30" s="41"/>
      <c r="CK30" s="41"/>
      <c r="CL30" s="41"/>
      <c r="CM30" s="41">
        <v>0</v>
      </c>
      <c r="CN30" s="41"/>
      <c r="CO30" s="7">
        <f t="shared" si="11"/>
        <v>0</v>
      </c>
      <c r="CP30" s="62"/>
      <c r="CQ30" s="41"/>
      <c r="CR30" s="41">
        <v>0</v>
      </c>
      <c r="CS30" s="7">
        <f t="shared" si="13"/>
        <v>0</v>
      </c>
      <c r="CT30" s="43">
        <v>10981</v>
      </c>
      <c r="CU30" s="7">
        <f t="shared" si="12"/>
        <v>10981</v>
      </c>
      <c r="CV30" s="10">
        <f t="shared" si="14"/>
        <v>78410</v>
      </c>
    </row>
    <row r="31" spans="1:100" x14ac:dyDescent="0.25">
      <c r="A31" s="348"/>
      <c r="B31" s="2" t="s">
        <v>106</v>
      </c>
      <c r="C31" s="40"/>
      <c r="D31" s="41"/>
      <c r="E31" s="43"/>
      <c r="F31" s="41"/>
      <c r="G31" s="42"/>
      <c r="H31" s="7">
        <v>751</v>
      </c>
      <c r="I31" s="43"/>
      <c r="J31" s="41"/>
      <c r="K31" s="41"/>
      <c r="L31" s="41"/>
      <c r="M31" s="41"/>
      <c r="N31" s="41"/>
      <c r="O31" s="7">
        <f t="shared" si="1"/>
        <v>0</v>
      </c>
      <c r="P31" s="62"/>
      <c r="Q31" s="41"/>
      <c r="R31" s="41"/>
      <c r="S31" s="41"/>
      <c r="T31" s="7">
        <f t="shared" si="2"/>
        <v>0</v>
      </c>
      <c r="U31" s="43"/>
      <c r="V31" s="9">
        <v>0</v>
      </c>
      <c r="W31" s="7">
        <f t="shared" si="3"/>
        <v>0</v>
      </c>
      <c r="X31" s="43">
        <v>0</v>
      </c>
      <c r="Y31" s="9"/>
      <c r="Z31" s="9"/>
      <c r="AA31" s="9"/>
      <c r="AB31" s="9"/>
      <c r="AC31" s="9"/>
      <c r="AD31" s="41"/>
      <c r="AE31" s="9"/>
      <c r="AF31" s="9">
        <v>31307</v>
      </c>
      <c r="AG31" s="9"/>
      <c r="AH31" s="9"/>
      <c r="AI31" s="9">
        <v>13048</v>
      </c>
      <c r="AJ31" s="7">
        <f t="shared" si="4"/>
        <v>44355</v>
      </c>
      <c r="AK31" s="43">
        <v>0</v>
      </c>
      <c r="AL31" s="7">
        <f t="shared" si="5"/>
        <v>0</v>
      </c>
      <c r="AM31" s="62"/>
      <c r="AN31" s="9"/>
      <c r="AO31" s="41">
        <v>0</v>
      </c>
      <c r="AP31" s="41"/>
      <c r="AQ31" s="41">
        <v>0</v>
      </c>
      <c r="AR31" s="41"/>
      <c r="AS31" s="41"/>
      <c r="AT31" s="41"/>
      <c r="AU31" s="41">
        <v>1376</v>
      </c>
      <c r="AV31" s="41">
        <v>0</v>
      </c>
      <c r="AW31" s="7">
        <f t="shared" si="6"/>
        <v>1376</v>
      </c>
      <c r="AX31" s="43"/>
      <c r="AY31" s="41"/>
      <c r="AZ31" s="41"/>
      <c r="BA31" s="41"/>
      <c r="BB31" s="41"/>
      <c r="BC31" s="41">
        <v>0</v>
      </c>
      <c r="BD31" s="41"/>
      <c r="BE31" s="7">
        <f t="shared" si="7"/>
        <v>0</v>
      </c>
      <c r="BF31" s="40"/>
      <c r="BG31" s="374">
        <v>1390</v>
      </c>
      <c r="BH31" s="374"/>
      <c r="BI31" s="374"/>
      <c r="BJ31" s="41"/>
      <c r="BK31" s="41"/>
      <c r="BL31" s="41">
        <v>28394</v>
      </c>
      <c r="BM31" s="41"/>
      <c r="BN31" s="9">
        <v>0</v>
      </c>
      <c r="BO31" s="41"/>
      <c r="BP31" s="9"/>
      <c r="BQ31" s="41"/>
      <c r="BR31" s="9"/>
      <c r="BS31" s="9">
        <v>0</v>
      </c>
      <c r="BT31" s="41">
        <v>0</v>
      </c>
      <c r="BU31" s="7">
        <f t="shared" si="8"/>
        <v>29784</v>
      </c>
      <c r="BV31" s="43">
        <v>0</v>
      </c>
      <c r="BW31" s="41">
        <v>0</v>
      </c>
      <c r="BX31" s="41"/>
      <c r="BY31" s="41"/>
      <c r="BZ31" s="41"/>
      <c r="CA31" s="41">
        <v>0</v>
      </c>
      <c r="CB31" s="7">
        <f t="shared" si="9"/>
        <v>0</v>
      </c>
      <c r="CC31" s="43"/>
      <c r="CD31" s="41">
        <v>0</v>
      </c>
      <c r="CE31" s="41"/>
      <c r="CF31" s="41"/>
      <c r="CG31" s="7">
        <f t="shared" si="10"/>
        <v>0</v>
      </c>
      <c r="CH31" s="62"/>
      <c r="CI31" s="9"/>
      <c r="CJ31" s="41"/>
      <c r="CK31" s="41"/>
      <c r="CL31" s="41"/>
      <c r="CM31" s="41">
        <v>0</v>
      </c>
      <c r="CN31" s="41"/>
      <c r="CO31" s="7">
        <f t="shared" si="11"/>
        <v>0</v>
      </c>
      <c r="CP31" s="62"/>
      <c r="CQ31" s="41"/>
      <c r="CR31" s="41">
        <v>0</v>
      </c>
      <c r="CS31" s="7">
        <f t="shared" si="13"/>
        <v>0</v>
      </c>
      <c r="CT31" s="43">
        <v>20922</v>
      </c>
      <c r="CU31" s="7">
        <f t="shared" si="12"/>
        <v>20922</v>
      </c>
      <c r="CV31" s="10">
        <f t="shared" si="14"/>
        <v>97188</v>
      </c>
    </row>
    <row r="32" spans="1:100" x14ac:dyDescent="0.25">
      <c r="A32" s="348"/>
      <c r="B32" s="2" t="s">
        <v>107</v>
      </c>
      <c r="C32" s="40"/>
      <c r="D32" s="41"/>
      <c r="E32" s="43"/>
      <c r="F32" s="41"/>
      <c r="G32" s="42"/>
      <c r="H32" s="7">
        <v>1103</v>
      </c>
      <c r="I32" s="43"/>
      <c r="J32" s="41"/>
      <c r="K32" s="41"/>
      <c r="L32" s="41"/>
      <c r="M32" s="41"/>
      <c r="N32" s="41"/>
      <c r="O32" s="7">
        <f t="shared" si="1"/>
        <v>0</v>
      </c>
      <c r="P32" s="62"/>
      <c r="Q32" s="41"/>
      <c r="R32" s="41"/>
      <c r="S32" s="41"/>
      <c r="T32" s="7">
        <f t="shared" si="2"/>
        <v>0</v>
      </c>
      <c r="U32" s="43"/>
      <c r="V32" s="9">
        <v>0</v>
      </c>
      <c r="W32" s="7">
        <f t="shared" si="3"/>
        <v>0</v>
      </c>
      <c r="X32" s="43">
        <v>0</v>
      </c>
      <c r="Y32" s="9"/>
      <c r="Z32" s="9"/>
      <c r="AA32" s="9"/>
      <c r="AB32" s="9"/>
      <c r="AC32" s="9"/>
      <c r="AD32" s="41"/>
      <c r="AE32" s="9"/>
      <c r="AF32" s="9">
        <v>34483</v>
      </c>
      <c r="AG32" s="9"/>
      <c r="AH32" s="9"/>
      <c r="AI32" s="9">
        <v>15959</v>
      </c>
      <c r="AJ32" s="7">
        <f t="shared" si="4"/>
        <v>50442</v>
      </c>
      <c r="AK32" s="43">
        <v>0</v>
      </c>
      <c r="AL32" s="7">
        <f t="shared" si="5"/>
        <v>0</v>
      </c>
      <c r="AM32" s="62"/>
      <c r="AN32" s="9"/>
      <c r="AO32" s="41">
        <v>0</v>
      </c>
      <c r="AP32" s="41"/>
      <c r="AQ32" s="41">
        <v>0</v>
      </c>
      <c r="AR32" s="41"/>
      <c r="AS32" s="41"/>
      <c r="AT32" s="41"/>
      <c r="AU32" s="41">
        <v>6119</v>
      </c>
      <c r="AV32" s="41">
        <v>0</v>
      </c>
      <c r="AW32" s="7">
        <f t="shared" si="6"/>
        <v>6119</v>
      </c>
      <c r="AX32" s="43"/>
      <c r="AY32" s="41"/>
      <c r="AZ32" s="41"/>
      <c r="BA32" s="41"/>
      <c r="BB32" s="41"/>
      <c r="BC32" s="41">
        <v>0</v>
      </c>
      <c r="BD32" s="41"/>
      <c r="BE32" s="7">
        <f t="shared" si="7"/>
        <v>0</v>
      </c>
      <c r="BF32" s="40"/>
      <c r="BG32" s="374">
        <v>1365</v>
      </c>
      <c r="BH32" s="374"/>
      <c r="BI32" s="374"/>
      <c r="BJ32" s="41"/>
      <c r="BK32" s="41"/>
      <c r="BL32" s="41">
        <v>28722</v>
      </c>
      <c r="BM32" s="41"/>
      <c r="BN32" s="9">
        <v>0</v>
      </c>
      <c r="BO32" s="41"/>
      <c r="BP32" s="9"/>
      <c r="BQ32" s="41"/>
      <c r="BR32" s="9"/>
      <c r="BS32" s="9">
        <v>0</v>
      </c>
      <c r="BT32" s="41">
        <v>0</v>
      </c>
      <c r="BU32" s="7">
        <f t="shared" si="8"/>
        <v>30087</v>
      </c>
      <c r="BV32" s="43">
        <v>0</v>
      </c>
      <c r="BW32" s="41">
        <v>0</v>
      </c>
      <c r="BX32" s="41"/>
      <c r="BY32" s="41"/>
      <c r="BZ32" s="41"/>
      <c r="CA32" s="41">
        <v>0</v>
      </c>
      <c r="CB32" s="7">
        <f t="shared" si="9"/>
        <v>0</v>
      </c>
      <c r="CC32" s="43"/>
      <c r="CD32" s="41">
        <v>0</v>
      </c>
      <c r="CE32" s="41"/>
      <c r="CF32" s="41"/>
      <c r="CG32" s="7">
        <f t="shared" si="10"/>
        <v>0</v>
      </c>
      <c r="CH32" s="62"/>
      <c r="CI32" s="9"/>
      <c r="CJ32" s="41"/>
      <c r="CK32" s="41"/>
      <c r="CL32" s="41"/>
      <c r="CM32" s="41">
        <v>0</v>
      </c>
      <c r="CN32" s="41"/>
      <c r="CO32" s="7">
        <f t="shared" si="11"/>
        <v>0</v>
      </c>
      <c r="CP32" s="62"/>
      <c r="CQ32" s="41"/>
      <c r="CR32" s="41">
        <v>0</v>
      </c>
      <c r="CS32" s="7">
        <f t="shared" si="13"/>
        <v>0</v>
      </c>
      <c r="CT32" s="43">
        <v>23397</v>
      </c>
      <c r="CU32" s="7">
        <f t="shared" si="12"/>
        <v>23397</v>
      </c>
      <c r="CV32" s="10">
        <f t="shared" si="14"/>
        <v>111148</v>
      </c>
    </row>
    <row r="33" spans="1:100" x14ac:dyDescent="0.25">
      <c r="A33" s="348"/>
      <c r="B33" s="2" t="s">
        <v>108</v>
      </c>
      <c r="C33" s="40"/>
      <c r="D33" s="41"/>
      <c r="E33" s="43"/>
      <c r="F33" s="41"/>
      <c r="G33" s="42"/>
      <c r="H33" s="7">
        <v>3789</v>
      </c>
      <c r="I33" s="43"/>
      <c r="J33" s="41"/>
      <c r="K33" s="41"/>
      <c r="L33" s="41"/>
      <c r="M33" s="41"/>
      <c r="N33" s="41"/>
      <c r="O33" s="7">
        <f t="shared" si="1"/>
        <v>0</v>
      </c>
      <c r="P33" s="62"/>
      <c r="Q33" s="41"/>
      <c r="R33" s="41"/>
      <c r="S33" s="41"/>
      <c r="T33" s="7">
        <f t="shared" si="2"/>
        <v>0</v>
      </c>
      <c r="U33" s="43"/>
      <c r="V33" s="9">
        <v>0</v>
      </c>
      <c r="W33" s="7">
        <f t="shared" si="3"/>
        <v>0</v>
      </c>
      <c r="X33" s="43">
        <v>0</v>
      </c>
      <c r="Y33" s="9"/>
      <c r="Z33" s="9"/>
      <c r="AA33" s="9"/>
      <c r="AB33" s="9"/>
      <c r="AC33" s="9"/>
      <c r="AD33" s="41"/>
      <c r="AE33" s="9"/>
      <c r="AF33" s="9">
        <v>11375</v>
      </c>
      <c r="AG33" s="9"/>
      <c r="AH33" s="9"/>
      <c r="AI33" s="9">
        <v>17730</v>
      </c>
      <c r="AJ33" s="7">
        <f t="shared" si="4"/>
        <v>29105</v>
      </c>
      <c r="AK33" s="43">
        <v>0</v>
      </c>
      <c r="AL33" s="7">
        <f t="shared" si="5"/>
        <v>0</v>
      </c>
      <c r="AM33" s="62"/>
      <c r="AN33" s="9"/>
      <c r="AO33" s="41">
        <v>0</v>
      </c>
      <c r="AP33" s="41"/>
      <c r="AQ33" s="41">
        <v>0</v>
      </c>
      <c r="AR33" s="41"/>
      <c r="AS33" s="41"/>
      <c r="AT33" s="41"/>
      <c r="AU33" s="41">
        <v>8820</v>
      </c>
      <c r="AV33" s="41">
        <v>0</v>
      </c>
      <c r="AW33" s="7">
        <f t="shared" si="6"/>
        <v>8820</v>
      </c>
      <c r="AX33" s="43"/>
      <c r="AY33" s="41"/>
      <c r="AZ33" s="41"/>
      <c r="BA33" s="41"/>
      <c r="BB33" s="41"/>
      <c r="BC33" s="41">
        <v>0</v>
      </c>
      <c r="BD33" s="41"/>
      <c r="BE33" s="7">
        <f t="shared" si="7"/>
        <v>0</v>
      </c>
      <c r="BF33" s="40"/>
      <c r="BG33" s="374">
        <v>2481</v>
      </c>
      <c r="BH33" s="374"/>
      <c r="BI33" s="374"/>
      <c r="BJ33" s="41"/>
      <c r="BK33" s="41"/>
      <c r="BL33" s="41">
        <v>31601</v>
      </c>
      <c r="BM33" s="41"/>
      <c r="BN33" s="9">
        <v>0</v>
      </c>
      <c r="BO33" s="41"/>
      <c r="BP33" s="9"/>
      <c r="BQ33" s="41"/>
      <c r="BR33" s="9"/>
      <c r="BS33" s="9">
        <v>0</v>
      </c>
      <c r="BT33" s="41">
        <v>0</v>
      </c>
      <c r="BU33" s="7">
        <f t="shared" si="8"/>
        <v>34082</v>
      </c>
      <c r="BV33" s="43">
        <v>0</v>
      </c>
      <c r="BW33" s="41">
        <v>0</v>
      </c>
      <c r="BX33" s="41"/>
      <c r="BY33" s="41"/>
      <c r="BZ33" s="41"/>
      <c r="CA33" s="41">
        <v>0</v>
      </c>
      <c r="CB33" s="7">
        <f t="shared" si="9"/>
        <v>0</v>
      </c>
      <c r="CC33" s="43"/>
      <c r="CD33" s="41">
        <v>0</v>
      </c>
      <c r="CE33" s="41"/>
      <c r="CF33" s="41"/>
      <c r="CG33" s="7">
        <f t="shared" si="10"/>
        <v>0</v>
      </c>
      <c r="CH33" s="62"/>
      <c r="CI33" s="9"/>
      <c r="CJ33" s="41"/>
      <c r="CK33" s="41"/>
      <c r="CL33" s="41"/>
      <c r="CM33" s="41">
        <v>0</v>
      </c>
      <c r="CN33" s="41"/>
      <c r="CO33" s="7">
        <f t="shared" si="11"/>
        <v>0</v>
      </c>
      <c r="CP33" s="62"/>
      <c r="CQ33" s="41"/>
      <c r="CR33" s="41">
        <v>0</v>
      </c>
      <c r="CS33" s="7">
        <f t="shared" si="13"/>
        <v>0</v>
      </c>
      <c r="CT33" s="43">
        <v>19709</v>
      </c>
      <c r="CU33" s="7">
        <f t="shared" si="12"/>
        <v>19709</v>
      </c>
      <c r="CV33" s="10">
        <f t="shared" si="14"/>
        <v>95505</v>
      </c>
    </row>
    <row r="34" spans="1:100" x14ac:dyDescent="0.25">
      <c r="A34" s="348"/>
      <c r="B34" s="2" t="s">
        <v>109</v>
      </c>
      <c r="C34" s="40"/>
      <c r="D34" s="41"/>
      <c r="E34" s="43"/>
      <c r="F34" s="41"/>
      <c r="G34" s="42"/>
      <c r="H34" s="7">
        <v>5138</v>
      </c>
      <c r="I34" s="43"/>
      <c r="J34" s="41"/>
      <c r="K34" s="41"/>
      <c r="L34" s="41"/>
      <c r="M34" s="41"/>
      <c r="N34" s="41"/>
      <c r="O34" s="7">
        <f t="shared" si="1"/>
        <v>0</v>
      </c>
      <c r="P34" s="62"/>
      <c r="Q34" s="41"/>
      <c r="R34" s="41"/>
      <c r="S34" s="41"/>
      <c r="T34" s="7">
        <f t="shared" si="2"/>
        <v>0</v>
      </c>
      <c r="U34" s="43"/>
      <c r="V34" s="9">
        <v>0</v>
      </c>
      <c r="W34" s="7">
        <f t="shared" si="3"/>
        <v>0</v>
      </c>
      <c r="X34" s="43">
        <v>0</v>
      </c>
      <c r="Y34" s="9"/>
      <c r="Z34" s="9"/>
      <c r="AA34" s="9"/>
      <c r="AB34" s="9"/>
      <c r="AC34" s="9"/>
      <c r="AD34" s="41"/>
      <c r="AE34" s="9"/>
      <c r="AF34" s="9">
        <v>0</v>
      </c>
      <c r="AG34" s="9"/>
      <c r="AH34" s="9"/>
      <c r="AI34" s="9">
        <v>16402</v>
      </c>
      <c r="AJ34" s="7">
        <f t="shared" si="4"/>
        <v>16402</v>
      </c>
      <c r="AK34" s="43">
        <v>0</v>
      </c>
      <c r="AL34" s="7">
        <f t="shared" si="5"/>
        <v>0</v>
      </c>
      <c r="AM34" s="62"/>
      <c r="AN34" s="9"/>
      <c r="AO34" s="41">
        <v>0</v>
      </c>
      <c r="AP34" s="41"/>
      <c r="AQ34" s="41">
        <v>0</v>
      </c>
      <c r="AR34" s="41"/>
      <c r="AS34" s="41"/>
      <c r="AT34" s="41"/>
      <c r="AU34" s="41">
        <v>7500</v>
      </c>
      <c r="AV34" s="41">
        <v>0</v>
      </c>
      <c r="AW34" s="7">
        <f t="shared" si="6"/>
        <v>7500</v>
      </c>
      <c r="AX34" s="43"/>
      <c r="AY34" s="41"/>
      <c r="AZ34" s="41"/>
      <c r="BA34" s="41"/>
      <c r="BB34" s="41"/>
      <c r="BC34" s="41">
        <v>0</v>
      </c>
      <c r="BD34" s="41"/>
      <c r="BE34" s="7">
        <f t="shared" si="7"/>
        <v>0</v>
      </c>
      <c r="BF34" s="40"/>
      <c r="BG34" s="374">
        <v>2949</v>
      </c>
      <c r="BH34" s="374"/>
      <c r="BI34" s="374"/>
      <c r="BJ34" s="41"/>
      <c r="BK34" s="41"/>
      <c r="BL34" s="41">
        <v>27768</v>
      </c>
      <c r="BM34" s="41"/>
      <c r="BN34" s="9">
        <v>0</v>
      </c>
      <c r="BO34" s="41"/>
      <c r="BP34" s="9"/>
      <c r="BQ34" s="41"/>
      <c r="BR34" s="9"/>
      <c r="BS34" s="9">
        <v>0</v>
      </c>
      <c r="BT34" s="41">
        <v>0</v>
      </c>
      <c r="BU34" s="7">
        <f t="shared" si="8"/>
        <v>30717</v>
      </c>
      <c r="BV34" s="43">
        <v>0</v>
      </c>
      <c r="BW34" s="41">
        <v>0</v>
      </c>
      <c r="BX34" s="41"/>
      <c r="BY34" s="41"/>
      <c r="BZ34" s="41"/>
      <c r="CA34" s="41">
        <v>0</v>
      </c>
      <c r="CB34" s="7">
        <f t="shared" si="9"/>
        <v>0</v>
      </c>
      <c r="CC34" s="43"/>
      <c r="CD34" s="41">
        <v>0</v>
      </c>
      <c r="CE34" s="41"/>
      <c r="CF34" s="41"/>
      <c r="CG34" s="7">
        <f t="shared" si="10"/>
        <v>0</v>
      </c>
      <c r="CH34" s="62"/>
      <c r="CI34" s="9"/>
      <c r="CJ34" s="41"/>
      <c r="CK34" s="41"/>
      <c r="CL34" s="41"/>
      <c r="CM34" s="41">
        <v>0</v>
      </c>
      <c r="CN34" s="41"/>
      <c r="CO34" s="7">
        <f t="shared" si="11"/>
        <v>0</v>
      </c>
      <c r="CP34" s="62"/>
      <c r="CQ34" s="41"/>
      <c r="CR34" s="41">
        <v>0</v>
      </c>
      <c r="CS34" s="7">
        <f t="shared" si="13"/>
        <v>0</v>
      </c>
      <c r="CT34" s="43">
        <v>29101</v>
      </c>
      <c r="CU34" s="7">
        <f t="shared" si="12"/>
        <v>29101</v>
      </c>
      <c r="CV34" s="10">
        <f t="shared" si="14"/>
        <v>88858</v>
      </c>
    </row>
    <row r="35" spans="1:100" x14ac:dyDescent="0.25">
      <c r="A35" s="348"/>
      <c r="B35" s="2" t="s">
        <v>110</v>
      </c>
      <c r="C35" s="40"/>
      <c r="D35" s="41"/>
      <c r="E35" s="43"/>
      <c r="F35" s="41"/>
      <c r="G35" s="42"/>
      <c r="H35" s="7">
        <v>1494</v>
      </c>
      <c r="I35" s="43"/>
      <c r="J35" s="41"/>
      <c r="K35" s="41"/>
      <c r="L35" s="41"/>
      <c r="M35" s="41"/>
      <c r="N35" s="41"/>
      <c r="O35" s="7">
        <f t="shared" si="1"/>
        <v>0</v>
      </c>
      <c r="P35" s="62"/>
      <c r="Q35" s="41"/>
      <c r="R35" s="41"/>
      <c r="S35" s="41"/>
      <c r="T35" s="7">
        <f t="shared" si="2"/>
        <v>0</v>
      </c>
      <c r="U35" s="43"/>
      <c r="V35" s="9">
        <v>0</v>
      </c>
      <c r="W35" s="7">
        <f t="shared" si="3"/>
        <v>0</v>
      </c>
      <c r="X35" s="43">
        <v>0</v>
      </c>
      <c r="Y35" s="9"/>
      <c r="Z35" s="9"/>
      <c r="AA35" s="9"/>
      <c r="AB35" s="9"/>
      <c r="AC35" s="9"/>
      <c r="AD35" s="41"/>
      <c r="AE35" s="9"/>
      <c r="AF35" s="9">
        <v>0</v>
      </c>
      <c r="AG35" s="9"/>
      <c r="AH35" s="9"/>
      <c r="AI35" s="9">
        <v>15391</v>
      </c>
      <c r="AJ35" s="7">
        <f t="shared" si="4"/>
        <v>15391</v>
      </c>
      <c r="AK35" s="43">
        <v>0</v>
      </c>
      <c r="AL35" s="7">
        <f t="shared" si="5"/>
        <v>0</v>
      </c>
      <c r="AM35" s="62"/>
      <c r="AN35" s="9"/>
      <c r="AO35" s="41">
        <v>0</v>
      </c>
      <c r="AP35" s="41"/>
      <c r="AQ35" s="41">
        <v>0</v>
      </c>
      <c r="AR35" s="41"/>
      <c r="AS35" s="41"/>
      <c r="AT35" s="41"/>
      <c r="AU35" s="41">
        <v>10032</v>
      </c>
      <c r="AV35" s="41">
        <v>0</v>
      </c>
      <c r="AW35" s="7">
        <f t="shared" si="6"/>
        <v>10032</v>
      </c>
      <c r="AX35" s="43"/>
      <c r="AY35" s="41"/>
      <c r="AZ35" s="41"/>
      <c r="BA35" s="41"/>
      <c r="BB35" s="41"/>
      <c r="BC35" s="41">
        <v>0</v>
      </c>
      <c r="BD35" s="41"/>
      <c r="BE35" s="7">
        <f t="shared" si="7"/>
        <v>0</v>
      </c>
      <c r="BF35" s="40"/>
      <c r="BG35" s="374">
        <v>5041</v>
      </c>
      <c r="BH35" s="374"/>
      <c r="BI35" s="374"/>
      <c r="BJ35" s="41"/>
      <c r="BK35" s="41"/>
      <c r="BL35" s="41">
        <v>29565</v>
      </c>
      <c r="BM35" s="41"/>
      <c r="BN35" s="9">
        <v>0</v>
      </c>
      <c r="BO35" s="41"/>
      <c r="BP35" s="9"/>
      <c r="BQ35" s="41"/>
      <c r="BR35" s="9"/>
      <c r="BS35" s="9">
        <v>0</v>
      </c>
      <c r="BT35" s="41">
        <v>0</v>
      </c>
      <c r="BU35" s="7">
        <f t="shared" si="8"/>
        <v>34606</v>
      </c>
      <c r="BV35" s="43">
        <v>0</v>
      </c>
      <c r="BW35" s="41">
        <v>0</v>
      </c>
      <c r="BX35" s="41"/>
      <c r="BY35" s="41"/>
      <c r="BZ35" s="41"/>
      <c r="CA35" s="41">
        <v>0</v>
      </c>
      <c r="CB35" s="7">
        <f t="shared" si="9"/>
        <v>0</v>
      </c>
      <c r="CC35" s="43"/>
      <c r="CD35" s="41">
        <v>0</v>
      </c>
      <c r="CE35" s="41"/>
      <c r="CF35" s="41"/>
      <c r="CG35" s="7">
        <f t="shared" si="10"/>
        <v>0</v>
      </c>
      <c r="CH35" s="62"/>
      <c r="CI35" s="9"/>
      <c r="CJ35" s="41"/>
      <c r="CK35" s="41"/>
      <c r="CL35" s="41"/>
      <c r="CM35" s="41">
        <v>0</v>
      </c>
      <c r="CN35" s="41"/>
      <c r="CO35" s="7">
        <f t="shared" si="11"/>
        <v>0</v>
      </c>
      <c r="CP35" s="62"/>
      <c r="CQ35" s="41"/>
      <c r="CR35" s="41">
        <v>0</v>
      </c>
      <c r="CS35" s="7">
        <f t="shared" si="13"/>
        <v>0</v>
      </c>
      <c r="CT35" s="43">
        <v>26224</v>
      </c>
      <c r="CU35" s="7">
        <f t="shared" si="12"/>
        <v>26224</v>
      </c>
      <c r="CV35" s="10">
        <f t="shared" si="14"/>
        <v>87747</v>
      </c>
    </row>
    <row r="36" spans="1:100" x14ac:dyDescent="0.25">
      <c r="A36" s="348"/>
      <c r="B36" s="2" t="s">
        <v>111</v>
      </c>
      <c r="C36" s="40"/>
      <c r="D36" s="41"/>
      <c r="E36" s="43"/>
      <c r="F36" s="41"/>
      <c r="G36" s="42"/>
      <c r="H36" s="7">
        <v>892</v>
      </c>
      <c r="I36" s="43"/>
      <c r="J36" s="41"/>
      <c r="K36" s="41"/>
      <c r="L36" s="41"/>
      <c r="M36" s="41"/>
      <c r="N36" s="41"/>
      <c r="O36" s="7">
        <f t="shared" si="1"/>
        <v>0</v>
      </c>
      <c r="P36" s="62"/>
      <c r="Q36" s="41"/>
      <c r="R36" s="41"/>
      <c r="S36" s="41"/>
      <c r="T36" s="7">
        <f t="shared" si="2"/>
        <v>0</v>
      </c>
      <c r="U36" s="43"/>
      <c r="V36" s="9">
        <v>0</v>
      </c>
      <c r="W36" s="7">
        <f t="shared" si="3"/>
        <v>0</v>
      </c>
      <c r="X36" s="43">
        <v>0</v>
      </c>
      <c r="Y36" s="9"/>
      <c r="Z36" s="9"/>
      <c r="AA36" s="9"/>
      <c r="AB36" s="9"/>
      <c r="AC36" s="9"/>
      <c r="AD36" s="41"/>
      <c r="AE36" s="9"/>
      <c r="AF36" s="9">
        <v>0</v>
      </c>
      <c r="AG36" s="9"/>
      <c r="AH36" s="9"/>
      <c r="AI36" s="9">
        <v>6472</v>
      </c>
      <c r="AJ36" s="7">
        <f t="shared" si="4"/>
        <v>6472</v>
      </c>
      <c r="AK36" s="43">
        <v>0</v>
      </c>
      <c r="AL36" s="7">
        <f t="shared" si="5"/>
        <v>0</v>
      </c>
      <c r="AM36" s="62"/>
      <c r="AN36" s="9"/>
      <c r="AO36" s="41">
        <v>0</v>
      </c>
      <c r="AP36" s="41"/>
      <c r="AQ36" s="41">
        <v>0</v>
      </c>
      <c r="AR36" s="41"/>
      <c r="AS36" s="41"/>
      <c r="AT36" s="41"/>
      <c r="AU36" s="41">
        <v>7433</v>
      </c>
      <c r="AV36" s="41">
        <v>0</v>
      </c>
      <c r="AW36" s="7">
        <f t="shared" si="6"/>
        <v>7433</v>
      </c>
      <c r="AX36" s="43"/>
      <c r="AY36" s="41"/>
      <c r="AZ36" s="41"/>
      <c r="BA36" s="41"/>
      <c r="BB36" s="41"/>
      <c r="BC36" s="41">
        <v>0</v>
      </c>
      <c r="BD36" s="41"/>
      <c r="BE36" s="7">
        <f t="shared" si="7"/>
        <v>0</v>
      </c>
      <c r="BF36" s="40"/>
      <c r="BG36" s="374">
        <v>5895</v>
      </c>
      <c r="BH36" s="374"/>
      <c r="BI36" s="374"/>
      <c r="BJ36" s="41"/>
      <c r="BK36" s="41"/>
      <c r="BL36" s="41">
        <v>25784</v>
      </c>
      <c r="BM36" s="41"/>
      <c r="BN36" s="9">
        <v>0</v>
      </c>
      <c r="BO36" s="41"/>
      <c r="BP36" s="9"/>
      <c r="BQ36" s="41"/>
      <c r="BR36" s="9"/>
      <c r="BS36" s="9">
        <v>0</v>
      </c>
      <c r="BT36" s="41">
        <v>0</v>
      </c>
      <c r="BU36" s="7">
        <f t="shared" si="8"/>
        <v>31679</v>
      </c>
      <c r="BV36" s="43">
        <v>0</v>
      </c>
      <c r="BW36" s="41">
        <v>0</v>
      </c>
      <c r="BX36" s="41"/>
      <c r="BY36" s="41"/>
      <c r="BZ36" s="41"/>
      <c r="CA36" s="41">
        <v>0</v>
      </c>
      <c r="CB36" s="7">
        <f t="shared" si="9"/>
        <v>0</v>
      </c>
      <c r="CC36" s="43"/>
      <c r="CD36" s="41">
        <v>0</v>
      </c>
      <c r="CE36" s="41"/>
      <c r="CF36" s="41"/>
      <c r="CG36" s="7">
        <f t="shared" si="10"/>
        <v>0</v>
      </c>
      <c r="CH36" s="62"/>
      <c r="CI36" s="9"/>
      <c r="CJ36" s="41"/>
      <c r="CK36" s="41"/>
      <c r="CL36" s="41"/>
      <c r="CM36" s="41">
        <v>0</v>
      </c>
      <c r="CN36" s="41"/>
      <c r="CO36" s="7">
        <f t="shared" si="11"/>
        <v>0</v>
      </c>
      <c r="CP36" s="62"/>
      <c r="CQ36" s="41"/>
      <c r="CR36" s="41">
        <v>0</v>
      </c>
      <c r="CS36" s="7">
        <f t="shared" si="13"/>
        <v>0</v>
      </c>
      <c r="CT36" s="43">
        <v>20751</v>
      </c>
      <c r="CU36" s="7">
        <f t="shared" si="12"/>
        <v>20751</v>
      </c>
      <c r="CV36" s="10">
        <f t="shared" si="14"/>
        <v>67227</v>
      </c>
    </row>
    <row r="37" spans="1:100" ht="15.75" thickBot="1" x14ac:dyDescent="0.3">
      <c r="A37" s="349"/>
      <c r="B37" s="3" t="s">
        <v>112</v>
      </c>
      <c r="C37" s="44"/>
      <c r="D37" s="45"/>
      <c r="E37" s="47"/>
      <c r="F37" s="45"/>
      <c r="G37" s="46"/>
      <c r="H37" s="11">
        <v>270</v>
      </c>
      <c r="I37" s="47"/>
      <c r="J37" s="45"/>
      <c r="K37" s="45"/>
      <c r="L37" s="45"/>
      <c r="M37" s="45"/>
      <c r="N37" s="45"/>
      <c r="O37" s="11">
        <f>SUM(I37:N37)</f>
        <v>0</v>
      </c>
      <c r="P37" s="63"/>
      <c r="Q37" s="45"/>
      <c r="R37" s="45"/>
      <c r="S37" s="45"/>
      <c r="T37" s="11">
        <f t="shared" si="2"/>
        <v>0</v>
      </c>
      <c r="U37" s="47"/>
      <c r="V37" s="13">
        <v>0</v>
      </c>
      <c r="W37" s="11">
        <f t="shared" si="3"/>
        <v>0</v>
      </c>
      <c r="X37" s="47">
        <v>0</v>
      </c>
      <c r="Y37" s="13"/>
      <c r="Z37" s="13"/>
      <c r="AA37" s="13"/>
      <c r="AB37" s="13"/>
      <c r="AC37" s="13"/>
      <c r="AD37" s="45"/>
      <c r="AE37" s="13"/>
      <c r="AF37" s="13">
        <v>0</v>
      </c>
      <c r="AG37" s="13"/>
      <c r="AH37" s="13"/>
      <c r="AI37" s="13">
        <v>11818</v>
      </c>
      <c r="AJ37" s="11">
        <f t="shared" si="4"/>
        <v>11818</v>
      </c>
      <c r="AK37" s="47">
        <v>0</v>
      </c>
      <c r="AL37" s="11">
        <f t="shared" si="5"/>
        <v>0</v>
      </c>
      <c r="AM37" s="63"/>
      <c r="AN37" s="13"/>
      <c r="AO37" s="45">
        <v>0</v>
      </c>
      <c r="AP37" s="45"/>
      <c r="AQ37" s="45">
        <v>0</v>
      </c>
      <c r="AR37" s="45"/>
      <c r="AS37" s="45"/>
      <c r="AT37" s="45"/>
      <c r="AU37" s="45">
        <v>7582</v>
      </c>
      <c r="AV37" s="45">
        <v>0</v>
      </c>
      <c r="AW37" s="11">
        <f t="shared" si="6"/>
        <v>7582</v>
      </c>
      <c r="AX37" s="47"/>
      <c r="AY37" s="45"/>
      <c r="AZ37" s="45"/>
      <c r="BA37" s="45"/>
      <c r="BB37" s="45"/>
      <c r="BC37" s="45">
        <v>0</v>
      </c>
      <c r="BD37" s="45"/>
      <c r="BE37" s="11">
        <f t="shared" si="7"/>
        <v>0</v>
      </c>
      <c r="BF37" s="44"/>
      <c r="BG37" s="375">
        <v>3965</v>
      </c>
      <c r="BH37" s="375"/>
      <c r="BI37" s="375"/>
      <c r="BJ37" s="45"/>
      <c r="BK37" s="45"/>
      <c r="BL37" s="45">
        <v>16275</v>
      </c>
      <c r="BM37" s="45"/>
      <c r="BN37" s="13">
        <v>0</v>
      </c>
      <c r="BO37" s="45"/>
      <c r="BP37" s="13"/>
      <c r="BQ37" s="45"/>
      <c r="BR37" s="13"/>
      <c r="BS37" s="13">
        <v>0</v>
      </c>
      <c r="BT37" s="45">
        <v>0</v>
      </c>
      <c r="BU37" s="11">
        <f t="shared" si="8"/>
        <v>20240</v>
      </c>
      <c r="BV37" s="47">
        <v>0</v>
      </c>
      <c r="BW37" s="45">
        <v>0</v>
      </c>
      <c r="BX37" s="45"/>
      <c r="BY37" s="45"/>
      <c r="BZ37" s="45"/>
      <c r="CA37" s="45">
        <v>0</v>
      </c>
      <c r="CB37" s="11">
        <f t="shared" si="9"/>
        <v>0</v>
      </c>
      <c r="CC37" s="47"/>
      <c r="CD37" s="45">
        <v>0</v>
      </c>
      <c r="CE37" s="45"/>
      <c r="CF37" s="45"/>
      <c r="CG37" s="11">
        <f t="shared" si="10"/>
        <v>0</v>
      </c>
      <c r="CH37" s="63"/>
      <c r="CI37" s="13"/>
      <c r="CJ37" s="45"/>
      <c r="CK37" s="45"/>
      <c r="CL37" s="45"/>
      <c r="CM37" s="45">
        <v>0</v>
      </c>
      <c r="CN37" s="45"/>
      <c r="CO37" s="11">
        <f t="shared" si="11"/>
        <v>0</v>
      </c>
      <c r="CP37" s="63"/>
      <c r="CQ37" s="45"/>
      <c r="CR37" s="45">
        <v>0</v>
      </c>
      <c r="CS37" s="11">
        <f t="shared" si="13"/>
        <v>0</v>
      </c>
      <c r="CT37" s="47">
        <v>18070</v>
      </c>
      <c r="CU37" s="11">
        <f t="shared" si="12"/>
        <v>18070</v>
      </c>
      <c r="CV37" s="15">
        <f t="shared" si="14"/>
        <v>57980</v>
      </c>
    </row>
    <row r="38" spans="1:100" x14ac:dyDescent="0.25">
      <c r="A38" s="347" t="s">
        <v>152</v>
      </c>
      <c r="B38" s="33" t="s">
        <v>101</v>
      </c>
      <c r="C38" s="34"/>
      <c r="D38" s="35"/>
      <c r="E38" s="52"/>
      <c r="F38" s="35"/>
      <c r="G38" s="36"/>
      <c r="H38" s="20">
        <v>270</v>
      </c>
      <c r="I38" s="52"/>
      <c r="J38" s="35"/>
      <c r="K38" s="35"/>
      <c r="L38" s="35"/>
      <c r="M38" s="35"/>
      <c r="N38" s="35"/>
      <c r="O38" s="20">
        <f>SUM(I38:N38)</f>
        <v>0</v>
      </c>
      <c r="P38" s="61"/>
      <c r="Q38" s="35"/>
      <c r="R38" s="35"/>
      <c r="S38" s="35"/>
      <c r="T38" s="20">
        <f t="shared" si="2"/>
        <v>0</v>
      </c>
      <c r="U38" s="52"/>
      <c r="V38" s="22">
        <v>0</v>
      </c>
      <c r="W38" s="20">
        <f t="shared" si="3"/>
        <v>0</v>
      </c>
      <c r="X38" s="52">
        <v>0</v>
      </c>
      <c r="Y38" s="22"/>
      <c r="Z38" s="22"/>
      <c r="AA38" s="22"/>
      <c r="AB38" s="22"/>
      <c r="AC38" s="22"/>
      <c r="AD38" s="35"/>
      <c r="AE38" s="22"/>
      <c r="AF38" s="22">
        <v>0</v>
      </c>
      <c r="AG38" s="22"/>
      <c r="AH38" s="22"/>
      <c r="AI38" s="22">
        <v>9686</v>
      </c>
      <c r="AJ38" s="20">
        <f t="shared" si="4"/>
        <v>9686</v>
      </c>
      <c r="AK38" s="52">
        <v>0</v>
      </c>
      <c r="AL38" s="20">
        <f t="shared" si="5"/>
        <v>0</v>
      </c>
      <c r="AM38" s="61"/>
      <c r="AN38" s="22"/>
      <c r="AO38" s="35">
        <v>0</v>
      </c>
      <c r="AP38" s="35"/>
      <c r="AQ38" s="35">
        <v>0</v>
      </c>
      <c r="AR38" s="35"/>
      <c r="AS38" s="35"/>
      <c r="AT38" s="35"/>
      <c r="AU38" s="35">
        <v>7765</v>
      </c>
      <c r="AV38" s="35">
        <v>0</v>
      </c>
      <c r="AW38" s="20">
        <f t="shared" si="6"/>
        <v>7765</v>
      </c>
      <c r="AX38" s="52"/>
      <c r="AY38" s="35"/>
      <c r="AZ38" s="35"/>
      <c r="BA38" s="35"/>
      <c r="BB38" s="35"/>
      <c r="BC38" s="35">
        <v>0</v>
      </c>
      <c r="BD38" s="35"/>
      <c r="BE38" s="20">
        <f t="shared" si="7"/>
        <v>0</v>
      </c>
      <c r="BF38" s="34"/>
      <c r="BG38" s="376">
        <v>3067</v>
      </c>
      <c r="BH38" s="376"/>
      <c r="BI38" s="376"/>
      <c r="BJ38" s="35"/>
      <c r="BK38" s="35"/>
      <c r="BL38" s="35">
        <v>16315</v>
      </c>
      <c r="BM38" s="35"/>
      <c r="BN38" s="22">
        <v>0</v>
      </c>
      <c r="BO38" s="35"/>
      <c r="BP38" s="22"/>
      <c r="BQ38" s="35"/>
      <c r="BR38" s="22"/>
      <c r="BS38" s="22">
        <v>0</v>
      </c>
      <c r="BT38" s="35">
        <v>0</v>
      </c>
      <c r="BU38" s="20">
        <f t="shared" si="8"/>
        <v>19382</v>
      </c>
      <c r="BV38" s="52">
        <v>0</v>
      </c>
      <c r="BW38" s="35">
        <v>0</v>
      </c>
      <c r="BX38" s="35"/>
      <c r="BY38" s="35"/>
      <c r="BZ38" s="35"/>
      <c r="CA38" s="35">
        <v>0</v>
      </c>
      <c r="CB38" s="20">
        <f t="shared" si="9"/>
        <v>0</v>
      </c>
      <c r="CC38" s="52"/>
      <c r="CD38" s="35">
        <v>0</v>
      </c>
      <c r="CE38" s="35"/>
      <c r="CF38" s="35"/>
      <c r="CG38" s="20">
        <f t="shared" si="10"/>
        <v>0</v>
      </c>
      <c r="CH38" s="61"/>
      <c r="CI38" s="22"/>
      <c r="CJ38" s="35"/>
      <c r="CK38" s="35"/>
      <c r="CL38" s="35"/>
      <c r="CM38" s="35">
        <v>0</v>
      </c>
      <c r="CN38" s="35"/>
      <c r="CO38" s="20">
        <f t="shared" si="11"/>
        <v>0</v>
      </c>
      <c r="CP38" s="61"/>
      <c r="CQ38" s="35"/>
      <c r="CR38" s="35">
        <v>0</v>
      </c>
      <c r="CS38" s="20">
        <f t="shared" si="13"/>
        <v>0</v>
      </c>
      <c r="CT38" s="52">
        <v>17322</v>
      </c>
      <c r="CU38" s="20">
        <f t="shared" si="12"/>
        <v>17322</v>
      </c>
      <c r="CV38" s="23">
        <f t="shared" si="14"/>
        <v>54425</v>
      </c>
    </row>
    <row r="39" spans="1:100" x14ac:dyDescent="0.25">
      <c r="A39" s="348"/>
      <c r="B39" s="2" t="s">
        <v>102</v>
      </c>
      <c r="C39" s="40"/>
      <c r="D39" s="41"/>
      <c r="E39" s="43"/>
      <c r="F39" s="41"/>
      <c r="G39" s="42"/>
      <c r="H39" s="7">
        <v>0</v>
      </c>
      <c r="I39" s="43"/>
      <c r="J39" s="41"/>
      <c r="K39" s="41"/>
      <c r="L39" s="41"/>
      <c r="M39" s="41"/>
      <c r="N39" s="41"/>
      <c r="O39" s="7">
        <f t="shared" si="1"/>
        <v>0</v>
      </c>
      <c r="P39" s="62"/>
      <c r="Q39" s="41"/>
      <c r="R39" s="41"/>
      <c r="S39" s="41"/>
      <c r="T39" s="7">
        <f t="shared" si="2"/>
        <v>0</v>
      </c>
      <c r="U39" s="43"/>
      <c r="V39" s="9">
        <v>0</v>
      </c>
      <c r="W39" s="7">
        <f t="shared" si="3"/>
        <v>0</v>
      </c>
      <c r="X39" s="43">
        <v>0</v>
      </c>
      <c r="Y39" s="9"/>
      <c r="Z39" s="9"/>
      <c r="AA39" s="9"/>
      <c r="AB39" s="9"/>
      <c r="AC39" s="9"/>
      <c r="AD39" s="41"/>
      <c r="AE39" s="9"/>
      <c r="AF39" s="9">
        <v>0</v>
      </c>
      <c r="AG39" s="9"/>
      <c r="AH39" s="9"/>
      <c r="AI39" s="9">
        <v>9313</v>
      </c>
      <c r="AJ39" s="7">
        <f t="shared" si="4"/>
        <v>9313</v>
      </c>
      <c r="AK39" s="43">
        <v>0</v>
      </c>
      <c r="AL39" s="7">
        <f t="shared" si="5"/>
        <v>0</v>
      </c>
      <c r="AM39" s="62"/>
      <c r="AN39" s="9"/>
      <c r="AO39" s="41">
        <v>0</v>
      </c>
      <c r="AP39" s="41"/>
      <c r="AQ39" s="41">
        <v>0</v>
      </c>
      <c r="AR39" s="41"/>
      <c r="AS39" s="41"/>
      <c r="AT39" s="41"/>
      <c r="AU39" s="41">
        <v>8747</v>
      </c>
      <c r="AV39" s="41">
        <v>0</v>
      </c>
      <c r="AW39" s="7">
        <f t="shared" si="6"/>
        <v>8747</v>
      </c>
      <c r="AX39" s="43"/>
      <c r="AY39" s="41"/>
      <c r="AZ39" s="41"/>
      <c r="BA39" s="41"/>
      <c r="BB39" s="41"/>
      <c r="BC39" s="41">
        <v>0</v>
      </c>
      <c r="BD39" s="41"/>
      <c r="BE39" s="7">
        <f t="shared" si="7"/>
        <v>0</v>
      </c>
      <c r="BF39" s="40"/>
      <c r="BG39" s="374">
        <v>2767</v>
      </c>
      <c r="BH39" s="374"/>
      <c r="BI39" s="374"/>
      <c r="BJ39" s="41"/>
      <c r="BK39" s="41"/>
      <c r="BL39" s="41">
        <v>14133</v>
      </c>
      <c r="BM39" s="41"/>
      <c r="BN39" s="9">
        <v>0</v>
      </c>
      <c r="BO39" s="41"/>
      <c r="BP39" s="9"/>
      <c r="BQ39" s="41"/>
      <c r="BR39" s="9"/>
      <c r="BS39" s="9">
        <v>0</v>
      </c>
      <c r="BT39" s="41">
        <v>0</v>
      </c>
      <c r="BU39" s="7">
        <f t="shared" si="8"/>
        <v>16900</v>
      </c>
      <c r="BV39" s="43">
        <v>0</v>
      </c>
      <c r="BW39" s="41">
        <v>0</v>
      </c>
      <c r="BX39" s="41"/>
      <c r="BY39" s="41"/>
      <c r="BZ39" s="41"/>
      <c r="CA39" s="41">
        <v>0</v>
      </c>
      <c r="CB39" s="7">
        <f t="shared" si="9"/>
        <v>0</v>
      </c>
      <c r="CC39" s="43"/>
      <c r="CD39" s="41">
        <v>0</v>
      </c>
      <c r="CE39" s="41"/>
      <c r="CF39" s="41"/>
      <c r="CG39" s="7">
        <f t="shared" si="10"/>
        <v>0</v>
      </c>
      <c r="CH39" s="62"/>
      <c r="CI39" s="9"/>
      <c r="CJ39" s="41"/>
      <c r="CK39" s="41"/>
      <c r="CL39" s="41"/>
      <c r="CM39" s="41">
        <v>0</v>
      </c>
      <c r="CN39" s="41"/>
      <c r="CO39" s="7">
        <f t="shared" si="11"/>
        <v>0</v>
      </c>
      <c r="CP39" s="62"/>
      <c r="CQ39" s="41"/>
      <c r="CR39" s="41">
        <v>0</v>
      </c>
      <c r="CS39" s="7">
        <f t="shared" si="13"/>
        <v>0</v>
      </c>
      <c r="CT39" s="43">
        <v>12763</v>
      </c>
      <c r="CU39" s="7">
        <f t="shared" si="12"/>
        <v>12763</v>
      </c>
      <c r="CV39" s="10">
        <f t="shared" si="14"/>
        <v>47723</v>
      </c>
    </row>
    <row r="40" spans="1:100" x14ac:dyDescent="0.25">
      <c r="A40" s="348"/>
      <c r="B40" s="2" t="s">
        <v>103</v>
      </c>
      <c r="C40" s="40"/>
      <c r="D40" s="41"/>
      <c r="E40" s="43"/>
      <c r="F40" s="41"/>
      <c r="G40" s="42"/>
      <c r="H40" s="7">
        <v>1615</v>
      </c>
      <c r="I40" s="43"/>
      <c r="J40" s="41"/>
      <c r="K40" s="41"/>
      <c r="L40" s="41"/>
      <c r="M40" s="41"/>
      <c r="N40" s="41"/>
      <c r="O40" s="7">
        <f t="shared" si="1"/>
        <v>0</v>
      </c>
      <c r="P40" s="62"/>
      <c r="Q40" s="41"/>
      <c r="R40" s="41"/>
      <c r="S40" s="41"/>
      <c r="T40" s="7">
        <f t="shared" si="2"/>
        <v>0</v>
      </c>
      <c r="U40" s="43"/>
      <c r="V40" s="9">
        <v>0</v>
      </c>
      <c r="W40" s="7">
        <f t="shared" si="3"/>
        <v>0</v>
      </c>
      <c r="X40" s="43">
        <v>0</v>
      </c>
      <c r="Y40" s="9"/>
      <c r="Z40" s="9"/>
      <c r="AA40" s="9"/>
      <c r="AB40" s="9"/>
      <c r="AC40" s="9"/>
      <c r="AD40" s="41"/>
      <c r="AE40" s="9"/>
      <c r="AF40" s="9">
        <v>0</v>
      </c>
      <c r="AG40" s="9"/>
      <c r="AH40" s="9"/>
      <c r="AI40" s="9">
        <v>18188</v>
      </c>
      <c r="AJ40" s="7">
        <f t="shared" si="4"/>
        <v>18188</v>
      </c>
      <c r="AK40" s="43">
        <v>0</v>
      </c>
      <c r="AL40" s="7">
        <f t="shared" si="5"/>
        <v>0</v>
      </c>
      <c r="AM40" s="62"/>
      <c r="AN40" s="9"/>
      <c r="AO40" s="41">
        <v>0</v>
      </c>
      <c r="AP40" s="41"/>
      <c r="AQ40" s="41">
        <v>0</v>
      </c>
      <c r="AR40" s="41"/>
      <c r="AS40" s="41"/>
      <c r="AT40" s="41"/>
      <c r="AU40" s="41">
        <v>7976</v>
      </c>
      <c r="AV40" s="41">
        <v>0</v>
      </c>
      <c r="AW40" s="7">
        <f t="shared" si="6"/>
        <v>7976</v>
      </c>
      <c r="AX40" s="43"/>
      <c r="AY40" s="41"/>
      <c r="AZ40" s="41"/>
      <c r="BA40" s="41"/>
      <c r="BB40" s="41"/>
      <c r="BC40" s="41">
        <v>0</v>
      </c>
      <c r="BD40" s="41"/>
      <c r="BE40" s="7">
        <f t="shared" si="7"/>
        <v>0</v>
      </c>
      <c r="BF40" s="40"/>
      <c r="BG40" s="374">
        <v>2857</v>
      </c>
      <c r="BH40" s="374"/>
      <c r="BI40" s="374"/>
      <c r="BJ40" s="41"/>
      <c r="BK40" s="41"/>
      <c r="BL40" s="41">
        <v>20898</v>
      </c>
      <c r="BM40" s="41"/>
      <c r="BN40" s="9">
        <v>0</v>
      </c>
      <c r="BO40" s="41"/>
      <c r="BP40" s="9"/>
      <c r="BQ40" s="41"/>
      <c r="BR40" s="9"/>
      <c r="BS40" s="9">
        <v>0</v>
      </c>
      <c r="BT40" s="41">
        <v>0</v>
      </c>
      <c r="BU40" s="7">
        <f t="shared" si="8"/>
        <v>23755</v>
      </c>
      <c r="BV40" s="43">
        <v>0</v>
      </c>
      <c r="BW40" s="41">
        <v>0</v>
      </c>
      <c r="BX40" s="41"/>
      <c r="BY40" s="41"/>
      <c r="BZ40" s="41"/>
      <c r="CA40" s="41">
        <v>0</v>
      </c>
      <c r="CB40" s="7">
        <f t="shared" si="9"/>
        <v>0</v>
      </c>
      <c r="CC40" s="43"/>
      <c r="CD40" s="41">
        <v>0</v>
      </c>
      <c r="CE40" s="41"/>
      <c r="CF40" s="41"/>
      <c r="CG40" s="7">
        <f t="shared" si="10"/>
        <v>0</v>
      </c>
      <c r="CH40" s="62"/>
      <c r="CI40" s="9"/>
      <c r="CJ40" s="41"/>
      <c r="CK40" s="41"/>
      <c r="CL40" s="41"/>
      <c r="CM40" s="41">
        <v>0</v>
      </c>
      <c r="CN40" s="41"/>
      <c r="CO40" s="7">
        <f t="shared" si="11"/>
        <v>0</v>
      </c>
      <c r="CP40" s="62"/>
      <c r="CQ40" s="41"/>
      <c r="CR40" s="41">
        <v>0</v>
      </c>
      <c r="CS40" s="7">
        <f t="shared" si="13"/>
        <v>0</v>
      </c>
      <c r="CT40" s="43">
        <v>13553</v>
      </c>
      <c r="CU40" s="7">
        <f t="shared" si="12"/>
        <v>13553</v>
      </c>
      <c r="CV40" s="10">
        <f t="shared" si="14"/>
        <v>65087</v>
      </c>
    </row>
    <row r="41" spans="1:100" x14ac:dyDescent="0.25">
      <c r="A41" s="348"/>
      <c r="B41" s="2" t="s">
        <v>104</v>
      </c>
      <c r="C41" s="40"/>
      <c r="D41" s="41"/>
      <c r="E41" s="43"/>
      <c r="F41" s="41"/>
      <c r="G41" s="42"/>
      <c r="H41" s="7">
        <v>591</v>
      </c>
      <c r="I41" s="43"/>
      <c r="J41" s="41"/>
      <c r="K41" s="41"/>
      <c r="L41" s="41"/>
      <c r="M41" s="41"/>
      <c r="N41" s="41"/>
      <c r="O41" s="7">
        <f t="shared" si="1"/>
        <v>0</v>
      </c>
      <c r="P41" s="62"/>
      <c r="Q41" s="41"/>
      <c r="R41" s="41"/>
      <c r="S41" s="41"/>
      <c r="T41" s="7">
        <f t="shared" si="2"/>
        <v>0</v>
      </c>
      <c r="U41" s="43"/>
      <c r="V41" s="9">
        <v>0</v>
      </c>
      <c r="W41" s="7">
        <f t="shared" si="3"/>
        <v>0</v>
      </c>
      <c r="X41" s="43">
        <v>0</v>
      </c>
      <c r="Y41" s="9"/>
      <c r="Z41" s="9"/>
      <c r="AA41" s="9"/>
      <c r="AB41" s="9"/>
      <c r="AC41" s="9"/>
      <c r="AD41" s="41"/>
      <c r="AE41" s="9"/>
      <c r="AF41" s="9">
        <v>27186</v>
      </c>
      <c r="AG41" s="9"/>
      <c r="AH41" s="9"/>
      <c r="AI41" s="9">
        <v>14738</v>
      </c>
      <c r="AJ41" s="7">
        <f t="shared" si="4"/>
        <v>41924</v>
      </c>
      <c r="AK41" s="43">
        <v>0</v>
      </c>
      <c r="AL41" s="7">
        <f t="shared" si="5"/>
        <v>0</v>
      </c>
      <c r="AM41" s="62"/>
      <c r="AN41" s="9"/>
      <c r="AO41" s="41">
        <v>0</v>
      </c>
      <c r="AP41" s="41"/>
      <c r="AQ41" s="41">
        <v>0</v>
      </c>
      <c r="AR41" s="41"/>
      <c r="AS41" s="41"/>
      <c r="AT41" s="41"/>
      <c r="AU41" s="41">
        <v>12249</v>
      </c>
      <c r="AV41" s="41">
        <v>0</v>
      </c>
      <c r="AW41" s="7">
        <f t="shared" si="6"/>
        <v>12249</v>
      </c>
      <c r="AX41" s="43"/>
      <c r="AY41" s="41"/>
      <c r="AZ41" s="41"/>
      <c r="BA41" s="41"/>
      <c r="BB41" s="41"/>
      <c r="BC41" s="41">
        <v>0</v>
      </c>
      <c r="BD41" s="41"/>
      <c r="BE41" s="7">
        <f t="shared" si="7"/>
        <v>0</v>
      </c>
      <c r="BF41" s="40"/>
      <c r="BG41" s="374">
        <v>2075</v>
      </c>
      <c r="BH41" s="374"/>
      <c r="BI41" s="374"/>
      <c r="BJ41" s="41"/>
      <c r="BK41" s="41"/>
      <c r="BL41" s="41">
        <v>11915</v>
      </c>
      <c r="BM41" s="41"/>
      <c r="BN41" s="9">
        <v>0</v>
      </c>
      <c r="BO41" s="41"/>
      <c r="BP41" s="9"/>
      <c r="BQ41" s="41"/>
      <c r="BR41" s="9"/>
      <c r="BS41" s="9">
        <v>0</v>
      </c>
      <c r="BT41" s="41">
        <v>0</v>
      </c>
      <c r="BU41" s="7">
        <f t="shared" si="8"/>
        <v>13990</v>
      </c>
      <c r="BV41" s="43">
        <v>0</v>
      </c>
      <c r="BW41" s="41">
        <v>0</v>
      </c>
      <c r="BX41" s="41"/>
      <c r="BY41" s="41"/>
      <c r="BZ41" s="41"/>
      <c r="CA41" s="41">
        <v>0</v>
      </c>
      <c r="CB41" s="7">
        <f t="shared" si="9"/>
        <v>0</v>
      </c>
      <c r="CC41" s="43"/>
      <c r="CD41" s="41">
        <v>0</v>
      </c>
      <c r="CE41" s="41"/>
      <c r="CF41" s="41"/>
      <c r="CG41" s="7">
        <f t="shared" si="10"/>
        <v>0</v>
      </c>
      <c r="CH41" s="62"/>
      <c r="CI41" s="9"/>
      <c r="CJ41" s="41"/>
      <c r="CK41" s="41"/>
      <c r="CL41" s="41"/>
      <c r="CM41" s="41">
        <v>0</v>
      </c>
      <c r="CN41" s="41"/>
      <c r="CO41" s="7">
        <f t="shared" si="11"/>
        <v>0</v>
      </c>
      <c r="CP41" s="62"/>
      <c r="CQ41" s="41"/>
      <c r="CR41" s="41">
        <v>0</v>
      </c>
      <c r="CS41" s="7">
        <f t="shared" si="13"/>
        <v>0</v>
      </c>
      <c r="CT41" s="43">
        <v>11142</v>
      </c>
      <c r="CU41" s="7">
        <f t="shared" si="12"/>
        <v>11142</v>
      </c>
      <c r="CV41" s="10">
        <f t="shared" si="14"/>
        <v>79896</v>
      </c>
    </row>
    <row r="42" spans="1:100" x14ac:dyDescent="0.25">
      <c r="A42" s="348"/>
      <c r="B42" s="2" t="s">
        <v>105</v>
      </c>
      <c r="C42" s="40"/>
      <c r="D42" s="41"/>
      <c r="E42" s="43"/>
      <c r="F42" s="41"/>
      <c r="G42" s="42"/>
      <c r="H42" s="7">
        <v>620</v>
      </c>
      <c r="I42" s="43"/>
      <c r="J42" s="41"/>
      <c r="K42" s="41"/>
      <c r="L42" s="41"/>
      <c r="M42" s="41"/>
      <c r="N42" s="41"/>
      <c r="O42" s="7">
        <f t="shared" si="1"/>
        <v>0</v>
      </c>
      <c r="P42" s="62"/>
      <c r="Q42" s="41"/>
      <c r="R42" s="41"/>
      <c r="S42" s="41"/>
      <c r="T42" s="7">
        <f t="shared" si="2"/>
        <v>0</v>
      </c>
      <c r="U42" s="43"/>
      <c r="V42" s="9">
        <v>0</v>
      </c>
      <c r="W42" s="7">
        <f t="shared" si="3"/>
        <v>0</v>
      </c>
      <c r="X42" s="43">
        <v>0</v>
      </c>
      <c r="Y42" s="9"/>
      <c r="Z42" s="9"/>
      <c r="AA42" s="9"/>
      <c r="AB42" s="9"/>
      <c r="AC42" s="9"/>
      <c r="AD42" s="41"/>
      <c r="AE42" s="9"/>
      <c r="AF42" s="9">
        <v>38889</v>
      </c>
      <c r="AG42" s="9"/>
      <c r="AH42" s="9"/>
      <c r="AI42" s="9">
        <v>20758</v>
      </c>
      <c r="AJ42" s="7">
        <f t="shared" si="4"/>
        <v>59647</v>
      </c>
      <c r="AK42" s="43">
        <v>0</v>
      </c>
      <c r="AL42" s="7">
        <f t="shared" si="5"/>
        <v>0</v>
      </c>
      <c r="AM42" s="62"/>
      <c r="AN42" s="9"/>
      <c r="AO42" s="41">
        <v>0</v>
      </c>
      <c r="AP42" s="41"/>
      <c r="AQ42" s="41">
        <v>0</v>
      </c>
      <c r="AR42" s="41"/>
      <c r="AS42" s="41"/>
      <c r="AT42" s="41"/>
      <c r="AU42" s="41">
        <v>8369</v>
      </c>
      <c r="AV42" s="41">
        <v>0</v>
      </c>
      <c r="AW42" s="7">
        <f t="shared" si="6"/>
        <v>8369</v>
      </c>
      <c r="AX42" s="43"/>
      <c r="AY42" s="41"/>
      <c r="AZ42" s="41"/>
      <c r="BA42" s="41"/>
      <c r="BB42" s="41"/>
      <c r="BC42" s="41">
        <v>0</v>
      </c>
      <c r="BD42" s="41"/>
      <c r="BE42" s="7">
        <f t="shared" si="7"/>
        <v>0</v>
      </c>
      <c r="BF42" s="40"/>
      <c r="BG42" s="374">
        <v>3713</v>
      </c>
      <c r="BH42" s="374"/>
      <c r="BI42" s="374"/>
      <c r="BJ42" s="41"/>
      <c r="BK42" s="41"/>
      <c r="BL42" s="41">
        <v>18256</v>
      </c>
      <c r="BM42" s="41"/>
      <c r="BN42" s="9">
        <v>0</v>
      </c>
      <c r="BO42" s="41"/>
      <c r="BP42" s="9"/>
      <c r="BQ42" s="41"/>
      <c r="BR42" s="9"/>
      <c r="BS42" s="9">
        <v>0</v>
      </c>
      <c r="BT42" s="41">
        <v>0</v>
      </c>
      <c r="BU42" s="7">
        <f t="shared" si="8"/>
        <v>21969</v>
      </c>
      <c r="BV42" s="43">
        <v>0</v>
      </c>
      <c r="BW42" s="41">
        <v>0</v>
      </c>
      <c r="BX42" s="41"/>
      <c r="BY42" s="41"/>
      <c r="BZ42" s="41"/>
      <c r="CA42" s="41">
        <v>0</v>
      </c>
      <c r="CB42" s="7">
        <f t="shared" si="9"/>
        <v>0</v>
      </c>
      <c r="CC42" s="43"/>
      <c r="CD42" s="41">
        <v>0</v>
      </c>
      <c r="CE42" s="41"/>
      <c r="CF42" s="41"/>
      <c r="CG42" s="7">
        <f t="shared" si="10"/>
        <v>0</v>
      </c>
      <c r="CH42" s="62"/>
      <c r="CI42" s="9"/>
      <c r="CJ42" s="41"/>
      <c r="CK42" s="41"/>
      <c r="CL42" s="41"/>
      <c r="CM42" s="41">
        <v>0</v>
      </c>
      <c r="CN42" s="41"/>
      <c r="CO42" s="7">
        <f t="shared" si="11"/>
        <v>0</v>
      </c>
      <c r="CP42" s="62"/>
      <c r="CQ42" s="41"/>
      <c r="CR42" s="41">
        <v>0</v>
      </c>
      <c r="CS42" s="7">
        <f t="shared" si="13"/>
        <v>0</v>
      </c>
      <c r="CT42" s="43">
        <v>14574</v>
      </c>
      <c r="CU42" s="7">
        <f t="shared" si="12"/>
        <v>14574</v>
      </c>
      <c r="CV42" s="10">
        <f t="shared" si="14"/>
        <v>105179</v>
      </c>
    </row>
    <row r="43" spans="1:100" x14ac:dyDescent="0.25">
      <c r="A43" s="348"/>
      <c r="B43" s="2" t="s">
        <v>106</v>
      </c>
      <c r="C43" s="40"/>
      <c r="D43" s="41"/>
      <c r="E43" s="43"/>
      <c r="F43" s="41"/>
      <c r="G43" s="42"/>
      <c r="H43" s="7">
        <v>210</v>
      </c>
      <c r="I43" s="43"/>
      <c r="J43" s="41"/>
      <c r="K43" s="41"/>
      <c r="L43" s="41"/>
      <c r="M43" s="41"/>
      <c r="N43" s="41"/>
      <c r="O43" s="7">
        <f t="shared" si="1"/>
        <v>0</v>
      </c>
      <c r="P43" s="62"/>
      <c r="Q43" s="41"/>
      <c r="R43" s="41"/>
      <c r="S43" s="41"/>
      <c r="T43" s="7">
        <f t="shared" si="2"/>
        <v>0</v>
      </c>
      <c r="U43" s="43"/>
      <c r="V43" s="9">
        <v>0</v>
      </c>
      <c r="W43" s="7">
        <f t="shared" si="3"/>
        <v>0</v>
      </c>
      <c r="X43" s="43">
        <v>0</v>
      </c>
      <c r="Y43" s="9"/>
      <c r="Z43" s="9"/>
      <c r="AA43" s="9"/>
      <c r="AB43" s="9"/>
      <c r="AC43" s="9"/>
      <c r="AD43" s="41"/>
      <c r="AE43" s="9"/>
      <c r="AF43" s="9">
        <v>29632</v>
      </c>
      <c r="AG43" s="9"/>
      <c r="AH43" s="9"/>
      <c r="AI43" s="9">
        <v>27381</v>
      </c>
      <c r="AJ43" s="7">
        <f t="shared" si="4"/>
        <v>57013</v>
      </c>
      <c r="AK43" s="43">
        <v>0</v>
      </c>
      <c r="AL43" s="7">
        <f t="shared" si="5"/>
        <v>0</v>
      </c>
      <c r="AM43" s="62"/>
      <c r="AN43" s="9"/>
      <c r="AO43" s="41">
        <v>0</v>
      </c>
      <c r="AP43" s="41"/>
      <c r="AQ43" s="41">
        <v>0</v>
      </c>
      <c r="AR43" s="41"/>
      <c r="AS43" s="41"/>
      <c r="AT43" s="41"/>
      <c r="AU43" s="41">
        <v>10601</v>
      </c>
      <c r="AV43" s="41">
        <v>0</v>
      </c>
      <c r="AW43" s="7">
        <f t="shared" si="6"/>
        <v>10601</v>
      </c>
      <c r="AX43" s="43"/>
      <c r="AY43" s="41"/>
      <c r="AZ43" s="41"/>
      <c r="BA43" s="41"/>
      <c r="BB43" s="41"/>
      <c r="BC43" s="41">
        <v>0</v>
      </c>
      <c r="BD43" s="41"/>
      <c r="BE43" s="7">
        <f t="shared" si="7"/>
        <v>0</v>
      </c>
      <c r="BF43" s="40"/>
      <c r="BG43" s="374">
        <v>2913</v>
      </c>
      <c r="BH43" s="374"/>
      <c r="BI43" s="374"/>
      <c r="BJ43" s="41"/>
      <c r="BK43" s="41"/>
      <c r="BL43" s="41">
        <v>23763</v>
      </c>
      <c r="BM43" s="41"/>
      <c r="BN43" s="9">
        <v>0</v>
      </c>
      <c r="BO43" s="41"/>
      <c r="BP43" s="9"/>
      <c r="BQ43" s="41"/>
      <c r="BR43" s="9"/>
      <c r="BS43" s="9">
        <v>0</v>
      </c>
      <c r="BT43" s="41">
        <v>0</v>
      </c>
      <c r="BU43" s="7">
        <f t="shared" si="8"/>
        <v>26676</v>
      </c>
      <c r="BV43" s="43">
        <v>0</v>
      </c>
      <c r="BW43" s="41">
        <v>0</v>
      </c>
      <c r="BX43" s="41"/>
      <c r="BY43" s="41"/>
      <c r="BZ43" s="41"/>
      <c r="CA43" s="41">
        <v>0</v>
      </c>
      <c r="CB43" s="7">
        <f t="shared" si="9"/>
        <v>0</v>
      </c>
      <c r="CC43" s="43"/>
      <c r="CD43" s="41">
        <v>0</v>
      </c>
      <c r="CE43" s="41"/>
      <c r="CF43" s="41"/>
      <c r="CG43" s="7">
        <f t="shared" si="10"/>
        <v>0</v>
      </c>
      <c r="CH43" s="62"/>
      <c r="CI43" s="9"/>
      <c r="CJ43" s="41"/>
      <c r="CK43" s="41"/>
      <c r="CL43" s="41"/>
      <c r="CM43" s="41">
        <v>0</v>
      </c>
      <c r="CN43" s="41"/>
      <c r="CO43" s="7">
        <f t="shared" si="11"/>
        <v>0</v>
      </c>
      <c r="CP43" s="62"/>
      <c r="CQ43" s="41"/>
      <c r="CR43" s="41">
        <v>0</v>
      </c>
      <c r="CS43" s="7">
        <f t="shared" si="13"/>
        <v>0</v>
      </c>
      <c r="CT43" s="43">
        <v>20002</v>
      </c>
      <c r="CU43" s="7">
        <f t="shared" si="12"/>
        <v>20002</v>
      </c>
      <c r="CV43" s="10">
        <f t="shared" si="14"/>
        <v>114502</v>
      </c>
    </row>
    <row r="44" spans="1:100" x14ac:dyDescent="0.25">
      <c r="A44" s="348"/>
      <c r="B44" s="2" t="s">
        <v>107</v>
      </c>
      <c r="C44" s="40"/>
      <c r="D44" s="41"/>
      <c r="E44" s="43"/>
      <c r="F44" s="41"/>
      <c r="G44" s="42"/>
      <c r="H44" s="7">
        <v>1522</v>
      </c>
      <c r="I44" s="43"/>
      <c r="J44" s="41"/>
      <c r="K44" s="41"/>
      <c r="L44" s="41"/>
      <c r="M44" s="41"/>
      <c r="N44" s="41"/>
      <c r="O44" s="7">
        <f t="shared" si="1"/>
        <v>0</v>
      </c>
      <c r="P44" s="62"/>
      <c r="Q44" s="41"/>
      <c r="R44" s="41"/>
      <c r="S44" s="41"/>
      <c r="T44" s="7">
        <f t="shared" si="2"/>
        <v>0</v>
      </c>
      <c r="U44" s="43"/>
      <c r="V44" s="9">
        <v>0</v>
      </c>
      <c r="W44" s="7">
        <f t="shared" si="3"/>
        <v>0</v>
      </c>
      <c r="X44" s="43">
        <v>0</v>
      </c>
      <c r="Y44" s="9"/>
      <c r="Z44" s="9"/>
      <c r="AA44" s="9"/>
      <c r="AB44" s="9"/>
      <c r="AC44" s="9"/>
      <c r="AD44" s="41"/>
      <c r="AE44" s="9"/>
      <c r="AF44" s="9">
        <v>9293</v>
      </c>
      <c r="AG44" s="9"/>
      <c r="AH44" s="9"/>
      <c r="AI44" s="9">
        <v>22810</v>
      </c>
      <c r="AJ44" s="7">
        <f t="shared" si="4"/>
        <v>32103</v>
      </c>
      <c r="AK44" s="43">
        <v>0</v>
      </c>
      <c r="AL44" s="7">
        <f t="shared" si="5"/>
        <v>0</v>
      </c>
      <c r="AM44" s="62"/>
      <c r="AN44" s="9"/>
      <c r="AO44" s="41">
        <v>0</v>
      </c>
      <c r="AP44" s="41"/>
      <c r="AQ44" s="41">
        <v>0</v>
      </c>
      <c r="AR44" s="41"/>
      <c r="AS44" s="41"/>
      <c r="AT44" s="41"/>
      <c r="AU44" s="41">
        <v>9362</v>
      </c>
      <c r="AV44" s="41">
        <v>0</v>
      </c>
      <c r="AW44" s="7">
        <f t="shared" si="6"/>
        <v>9362</v>
      </c>
      <c r="AX44" s="43"/>
      <c r="AY44" s="41"/>
      <c r="AZ44" s="41"/>
      <c r="BA44" s="41"/>
      <c r="BB44" s="41"/>
      <c r="BC44" s="41">
        <v>0</v>
      </c>
      <c r="BD44" s="41"/>
      <c r="BE44" s="7">
        <f t="shared" si="7"/>
        <v>0</v>
      </c>
      <c r="BF44" s="40"/>
      <c r="BG44" s="374">
        <v>2645</v>
      </c>
      <c r="BH44" s="374"/>
      <c r="BI44" s="374"/>
      <c r="BJ44" s="41"/>
      <c r="BK44" s="41"/>
      <c r="BL44" s="41">
        <v>11099</v>
      </c>
      <c r="BM44" s="41"/>
      <c r="BN44" s="9">
        <v>0</v>
      </c>
      <c r="BO44" s="41"/>
      <c r="BP44" s="9"/>
      <c r="BQ44" s="41"/>
      <c r="BR44" s="9"/>
      <c r="BS44" s="9">
        <v>0</v>
      </c>
      <c r="BT44" s="41">
        <v>0</v>
      </c>
      <c r="BU44" s="7">
        <f t="shared" si="8"/>
        <v>13744</v>
      </c>
      <c r="BV44" s="43">
        <v>0</v>
      </c>
      <c r="BW44" s="41">
        <v>0</v>
      </c>
      <c r="BX44" s="41"/>
      <c r="BY44" s="41"/>
      <c r="BZ44" s="41"/>
      <c r="CA44" s="41">
        <v>0</v>
      </c>
      <c r="CB44" s="7">
        <f t="shared" si="9"/>
        <v>0</v>
      </c>
      <c r="CC44" s="43"/>
      <c r="CD44" s="41">
        <v>0</v>
      </c>
      <c r="CE44" s="41"/>
      <c r="CF44" s="41"/>
      <c r="CG44" s="7">
        <f t="shared" si="10"/>
        <v>0</v>
      </c>
      <c r="CH44" s="62"/>
      <c r="CI44" s="9"/>
      <c r="CJ44" s="41"/>
      <c r="CK44" s="41"/>
      <c r="CL44" s="41"/>
      <c r="CM44" s="41">
        <v>0</v>
      </c>
      <c r="CN44" s="41"/>
      <c r="CO44" s="7">
        <f t="shared" si="11"/>
        <v>0</v>
      </c>
      <c r="CP44" s="62"/>
      <c r="CQ44" s="41"/>
      <c r="CR44" s="41">
        <v>0</v>
      </c>
      <c r="CS44" s="7">
        <f t="shared" si="13"/>
        <v>0</v>
      </c>
      <c r="CT44" s="43">
        <v>19984</v>
      </c>
      <c r="CU44" s="7">
        <f t="shared" si="12"/>
        <v>19984</v>
      </c>
      <c r="CV44" s="10">
        <f t="shared" si="14"/>
        <v>76715</v>
      </c>
    </row>
    <row r="45" spans="1:100" x14ac:dyDescent="0.25">
      <c r="A45" s="348"/>
      <c r="B45" s="2" t="s">
        <v>108</v>
      </c>
      <c r="C45" s="40"/>
      <c r="D45" s="41"/>
      <c r="E45" s="43"/>
      <c r="F45" s="41"/>
      <c r="G45" s="42"/>
      <c r="H45" s="7">
        <v>2705</v>
      </c>
      <c r="I45" s="43"/>
      <c r="J45" s="41"/>
      <c r="K45" s="41"/>
      <c r="L45" s="41"/>
      <c r="M45" s="41"/>
      <c r="N45" s="41"/>
      <c r="O45" s="7">
        <f t="shared" si="1"/>
        <v>0</v>
      </c>
      <c r="P45" s="62"/>
      <c r="Q45" s="41"/>
      <c r="R45" s="41"/>
      <c r="S45" s="41"/>
      <c r="T45" s="7">
        <f t="shared" si="2"/>
        <v>0</v>
      </c>
      <c r="U45" s="43"/>
      <c r="V45" s="9">
        <v>0</v>
      </c>
      <c r="W45" s="7">
        <f t="shared" si="3"/>
        <v>0</v>
      </c>
      <c r="X45" s="43">
        <v>0</v>
      </c>
      <c r="Y45" s="9"/>
      <c r="Z45" s="9"/>
      <c r="AA45" s="9"/>
      <c r="AB45" s="9"/>
      <c r="AC45" s="9"/>
      <c r="AD45" s="41"/>
      <c r="AE45" s="9"/>
      <c r="AF45" s="9">
        <v>0</v>
      </c>
      <c r="AG45" s="9"/>
      <c r="AH45" s="9"/>
      <c r="AI45" s="9">
        <v>20760</v>
      </c>
      <c r="AJ45" s="7">
        <f t="shared" si="4"/>
        <v>20760</v>
      </c>
      <c r="AK45" s="43">
        <v>0</v>
      </c>
      <c r="AL45" s="7">
        <f t="shared" si="5"/>
        <v>0</v>
      </c>
      <c r="AM45" s="62"/>
      <c r="AN45" s="9"/>
      <c r="AO45" s="41">
        <v>0</v>
      </c>
      <c r="AP45" s="41"/>
      <c r="AQ45" s="41">
        <v>0</v>
      </c>
      <c r="AR45" s="41"/>
      <c r="AS45" s="41"/>
      <c r="AT45" s="41"/>
      <c r="AU45" s="41">
        <v>5079</v>
      </c>
      <c r="AV45" s="41">
        <v>0</v>
      </c>
      <c r="AW45" s="7">
        <f t="shared" si="6"/>
        <v>5079</v>
      </c>
      <c r="AX45" s="43"/>
      <c r="AY45" s="41"/>
      <c r="AZ45" s="41"/>
      <c r="BA45" s="41"/>
      <c r="BB45" s="41"/>
      <c r="BC45" s="41">
        <v>0</v>
      </c>
      <c r="BD45" s="41"/>
      <c r="BE45" s="7">
        <f t="shared" si="7"/>
        <v>0</v>
      </c>
      <c r="BF45" s="40"/>
      <c r="BG45" s="374">
        <v>5232</v>
      </c>
      <c r="BH45" s="374"/>
      <c r="BI45" s="374"/>
      <c r="BJ45" s="41"/>
      <c r="BK45" s="41"/>
      <c r="BL45" s="41">
        <v>18372</v>
      </c>
      <c r="BM45" s="41"/>
      <c r="BN45" s="9">
        <v>0</v>
      </c>
      <c r="BO45" s="41"/>
      <c r="BP45" s="9"/>
      <c r="BQ45" s="41"/>
      <c r="BR45" s="9"/>
      <c r="BS45" s="9">
        <v>0</v>
      </c>
      <c r="BT45" s="41">
        <v>0</v>
      </c>
      <c r="BU45" s="7">
        <f t="shared" si="8"/>
        <v>23604</v>
      </c>
      <c r="BV45" s="43">
        <v>0</v>
      </c>
      <c r="BW45" s="41">
        <v>0</v>
      </c>
      <c r="BX45" s="41"/>
      <c r="BY45" s="41"/>
      <c r="BZ45" s="41"/>
      <c r="CA45" s="41">
        <v>0</v>
      </c>
      <c r="CB45" s="7">
        <f t="shared" si="9"/>
        <v>0</v>
      </c>
      <c r="CC45" s="43"/>
      <c r="CD45" s="41">
        <v>0</v>
      </c>
      <c r="CE45" s="41"/>
      <c r="CF45" s="41"/>
      <c r="CG45" s="7">
        <f t="shared" si="10"/>
        <v>0</v>
      </c>
      <c r="CH45" s="62"/>
      <c r="CI45" s="9"/>
      <c r="CJ45" s="41"/>
      <c r="CK45" s="41"/>
      <c r="CL45" s="41"/>
      <c r="CM45" s="41">
        <v>0</v>
      </c>
      <c r="CN45" s="41"/>
      <c r="CO45" s="7">
        <f t="shared" si="11"/>
        <v>0</v>
      </c>
      <c r="CP45" s="62"/>
      <c r="CQ45" s="41"/>
      <c r="CR45" s="41">
        <v>0</v>
      </c>
      <c r="CS45" s="7">
        <f t="shared" si="13"/>
        <v>0</v>
      </c>
      <c r="CT45" s="43">
        <v>24799</v>
      </c>
      <c r="CU45" s="7">
        <f t="shared" si="12"/>
        <v>24799</v>
      </c>
      <c r="CV45" s="10">
        <f t="shared" si="14"/>
        <v>76947</v>
      </c>
    </row>
    <row r="46" spans="1:100" x14ac:dyDescent="0.25">
      <c r="A46" s="348"/>
      <c r="B46" s="2" t="s">
        <v>109</v>
      </c>
      <c r="C46" s="40"/>
      <c r="D46" s="41"/>
      <c r="E46" s="43"/>
      <c r="F46" s="41"/>
      <c r="G46" s="42"/>
      <c r="H46" s="7">
        <v>1914</v>
      </c>
      <c r="I46" s="43"/>
      <c r="J46" s="41"/>
      <c r="K46" s="41"/>
      <c r="L46" s="41"/>
      <c r="M46" s="41"/>
      <c r="N46" s="41"/>
      <c r="O46" s="7">
        <f t="shared" si="1"/>
        <v>0</v>
      </c>
      <c r="P46" s="62"/>
      <c r="Q46" s="41"/>
      <c r="R46" s="41"/>
      <c r="S46" s="41"/>
      <c r="T46" s="7">
        <f t="shared" si="2"/>
        <v>0</v>
      </c>
      <c r="U46" s="43"/>
      <c r="V46" s="9">
        <v>0</v>
      </c>
      <c r="W46" s="7">
        <f t="shared" si="3"/>
        <v>0</v>
      </c>
      <c r="X46" s="43">
        <v>0</v>
      </c>
      <c r="Y46" s="9"/>
      <c r="Z46" s="9"/>
      <c r="AA46" s="9"/>
      <c r="AB46" s="9"/>
      <c r="AC46" s="9"/>
      <c r="AD46" s="41"/>
      <c r="AE46" s="9"/>
      <c r="AF46" s="9">
        <v>0</v>
      </c>
      <c r="AG46" s="9"/>
      <c r="AH46" s="9"/>
      <c r="AI46" s="9">
        <v>18482</v>
      </c>
      <c r="AJ46" s="7">
        <f t="shared" si="4"/>
        <v>18482</v>
      </c>
      <c r="AK46" s="43">
        <v>0</v>
      </c>
      <c r="AL46" s="7">
        <f t="shared" si="5"/>
        <v>0</v>
      </c>
      <c r="AM46" s="62"/>
      <c r="AN46" s="9"/>
      <c r="AO46" s="41">
        <v>0</v>
      </c>
      <c r="AP46" s="41"/>
      <c r="AQ46" s="41">
        <v>0</v>
      </c>
      <c r="AR46" s="41"/>
      <c r="AS46" s="41"/>
      <c r="AT46" s="41"/>
      <c r="AU46" s="41">
        <v>8358</v>
      </c>
      <c r="AV46" s="41">
        <v>0</v>
      </c>
      <c r="AW46" s="7">
        <f t="shared" si="6"/>
        <v>8358</v>
      </c>
      <c r="AX46" s="43"/>
      <c r="AY46" s="41"/>
      <c r="AZ46" s="41"/>
      <c r="BA46" s="41"/>
      <c r="BB46" s="41"/>
      <c r="BC46" s="41">
        <v>0</v>
      </c>
      <c r="BD46" s="41"/>
      <c r="BE46" s="7">
        <f t="shared" si="7"/>
        <v>0</v>
      </c>
      <c r="BF46" s="40"/>
      <c r="BG46" s="374">
        <v>7341</v>
      </c>
      <c r="BH46" s="374"/>
      <c r="BI46" s="374"/>
      <c r="BJ46" s="41"/>
      <c r="BK46" s="41"/>
      <c r="BL46" s="41">
        <v>35555</v>
      </c>
      <c r="BM46" s="41"/>
      <c r="BN46" s="9">
        <v>0</v>
      </c>
      <c r="BO46" s="41"/>
      <c r="BP46" s="9"/>
      <c r="BQ46" s="41"/>
      <c r="BR46" s="9"/>
      <c r="BS46" s="9">
        <v>0</v>
      </c>
      <c r="BT46" s="41">
        <v>0</v>
      </c>
      <c r="BU46" s="7">
        <f t="shared" si="8"/>
        <v>42896</v>
      </c>
      <c r="BV46" s="43">
        <v>0</v>
      </c>
      <c r="BW46" s="41">
        <v>0</v>
      </c>
      <c r="BX46" s="41"/>
      <c r="BY46" s="41"/>
      <c r="BZ46" s="41"/>
      <c r="CA46" s="41">
        <v>0</v>
      </c>
      <c r="CB46" s="7">
        <f t="shared" si="9"/>
        <v>0</v>
      </c>
      <c r="CC46" s="43"/>
      <c r="CD46" s="41">
        <v>0</v>
      </c>
      <c r="CE46" s="41"/>
      <c r="CF46" s="41"/>
      <c r="CG46" s="7">
        <f t="shared" si="10"/>
        <v>0</v>
      </c>
      <c r="CH46" s="62"/>
      <c r="CI46" s="9"/>
      <c r="CJ46" s="41"/>
      <c r="CK46" s="41"/>
      <c r="CL46" s="41"/>
      <c r="CM46" s="41">
        <v>0</v>
      </c>
      <c r="CN46" s="41"/>
      <c r="CO46" s="7">
        <f t="shared" si="11"/>
        <v>0</v>
      </c>
      <c r="CP46" s="62"/>
      <c r="CQ46" s="41"/>
      <c r="CR46" s="41">
        <v>0</v>
      </c>
      <c r="CS46" s="7">
        <f t="shared" si="13"/>
        <v>0</v>
      </c>
      <c r="CT46" s="43">
        <v>16436</v>
      </c>
      <c r="CU46" s="7">
        <f t="shared" si="12"/>
        <v>16436</v>
      </c>
      <c r="CV46" s="10">
        <f t="shared" si="14"/>
        <v>88086</v>
      </c>
    </row>
    <row r="47" spans="1:100" x14ac:dyDescent="0.25">
      <c r="A47" s="348"/>
      <c r="B47" s="2" t="s">
        <v>110</v>
      </c>
      <c r="C47" s="40"/>
      <c r="D47" s="41"/>
      <c r="E47" s="43"/>
      <c r="F47" s="41"/>
      <c r="G47" s="42"/>
      <c r="H47" s="7">
        <v>3287</v>
      </c>
      <c r="I47" s="43"/>
      <c r="J47" s="41"/>
      <c r="K47" s="41"/>
      <c r="L47" s="41"/>
      <c r="M47" s="41"/>
      <c r="N47" s="41"/>
      <c r="O47" s="7">
        <f t="shared" si="1"/>
        <v>0</v>
      </c>
      <c r="P47" s="62"/>
      <c r="Q47" s="41"/>
      <c r="R47" s="41"/>
      <c r="S47" s="41"/>
      <c r="T47" s="7">
        <f t="shared" si="2"/>
        <v>0</v>
      </c>
      <c r="U47" s="43"/>
      <c r="V47" s="9">
        <v>0</v>
      </c>
      <c r="W47" s="7">
        <f t="shared" si="3"/>
        <v>0</v>
      </c>
      <c r="X47" s="43">
        <v>0</v>
      </c>
      <c r="Y47" s="9"/>
      <c r="Z47" s="9"/>
      <c r="AA47" s="9"/>
      <c r="AB47" s="9"/>
      <c r="AC47" s="9"/>
      <c r="AD47" s="41"/>
      <c r="AE47" s="9"/>
      <c r="AF47" s="9">
        <v>0</v>
      </c>
      <c r="AG47" s="9"/>
      <c r="AH47" s="9"/>
      <c r="AI47" s="9">
        <v>27092</v>
      </c>
      <c r="AJ47" s="7">
        <f t="shared" si="4"/>
        <v>27092</v>
      </c>
      <c r="AK47" s="43">
        <v>0</v>
      </c>
      <c r="AL47" s="7">
        <f t="shared" si="5"/>
        <v>0</v>
      </c>
      <c r="AM47" s="62"/>
      <c r="AN47" s="9"/>
      <c r="AO47" s="41">
        <v>0</v>
      </c>
      <c r="AP47" s="41"/>
      <c r="AQ47" s="41">
        <v>0</v>
      </c>
      <c r="AR47" s="41"/>
      <c r="AS47" s="41"/>
      <c r="AT47" s="41"/>
      <c r="AU47" s="41">
        <v>5117</v>
      </c>
      <c r="AV47" s="41">
        <v>0</v>
      </c>
      <c r="AW47" s="7">
        <f t="shared" si="6"/>
        <v>5117</v>
      </c>
      <c r="AX47" s="43"/>
      <c r="AY47" s="41"/>
      <c r="AZ47" s="41"/>
      <c r="BA47" s="41"/>
      <c r="BB47" s="41"/>
      <c r="BC47" s="41">
        <v>0</v>
      </c>
      <c r="BD47" s="41"/>
      <c r="BE47" s="7">
        <f t="shared" si="7"/>
        <v>0</v>
      </c>
      <c r="BF47" s="40"/>
      <c r="BG47" s="374">
        <v>5896</v>
      </c>
      <c r="BH47" s="374"/>
      <c r="BI47" s="374"/>
      <c r="BJ47" s="41"/>
      <c r="BK47" s="41"/>
      <c r="BL47" s="41">
        <v>29304</v>
      </c>
      <c r="BM47" s="41"/>
      <c r="BN47" s="9">
        <v>0</v>
      </c>
      <c r="BO47" s="41"/>
      <c r="BP47" s="9"/>
      <c r="BQ47" s="41"/>
      <c r="BR47" s="9"/>
      <c r="BS47" s="9">
        <v>0</v>
      </c>
      <c r="BT47" s="41">
        <v>0</v>
      </c>
      <c r="BU47" s="7">
        <f t="shared" si="8"/>
        <v>35200</v>
      </c>
      <c r="BV47" s="43">
        <v>0</v>
      </c>
      <c r="BW47" s="41">
        <v>0</v>
      </c>
      <c r="BX47" s="41"/>
      <c r="BY47" s="41"/>
      <c r="BZ47" s="41"/>
      <c r="CA47" s="41">
        <v>0</v>
      </c>
      <c r="CB47" s="7">
        <f t="shared" si="9"/>
        <v>0</v>
      </c>
      <c r="CC47" s="43"/>
      <c r="CD47" s="41">
        <v>0</v>
      </c>
      <c r="CE47" s="41"/>
      <c r="CF47" s="41"/>
      <c r="CG47" s="7">
        <f t="shared" si="10"/>
        <v>0</v>
      </c>
      <c r="CH47" s="62"/>
      <c r="CI47" s="9"/>
      <c r="CJ47" s="41"/>
      <c r="CK47" s="41"/>
      <c r="CL47" s="41"/>
      <c r="CM47" s="41">
        <v>0</v>
      </c>
      <c r="CN47" s="41"/>
      <c r="CO47" s="7">
        <f t="shared" si="11"/>
        <v>0</v>
      </c>
      <c r="CP47" s="62"/>
      <c r="CQ47" s="41"/>
      <c r="CR47" s="41">
        <v>0</v>
      </c>
      <c r="CS47" s="7">
        <f t="shared" si="13"/>
        <v>0</v>
      </c>
      <c r="CT47" s="43">
        <v>11523</v>
      </c>
      <c r="CU47" s="7">
        <f t="shared" si="12"/>
        <v>11523</v>
      </c>
      <c r="CV47" s="10">
        <f t="shared" si="14"/>
        <v>82219</v>
      </c>
    </row>
    <row r="48" spans="1:100" x14ac:dyDescent="0.25">
      <c r="A48" s="348"/>
      <c r="B48" s="2" t="s">
        <v>111</v>
      </c>
      <c r="C48" s="40"/>
      <c r="D48" s="41"/>
      <c r="E48" s="43"/>
      <c r="F48" s="41"/>
      <c r="G48" s="42"/>
      <c r="H48" s="7">
        <v>2426</v>
      </c>
      <c r="I48" s="43"/>
      <c r="J48" s="41"/>
      <c r="K48" s="41"/>
      <c r="L48" s="41"/>
      <c r="M48" s="41"/>
      <c r="N48" s="41"/>
      <c r="O48" s="7">
        <f t="shared" si="1"/>
        <v>0</v>
      </c>
      <c r="P48" s="62"/>
      <c r="Q48" s="41"/>
      <c r="R48" s="41"/>
      <c r="S48" s="41"/>
      <c r="T48" s="7">
        <f t="shared" si="2"/>
        <v>0</v>
      </c>
      <c r="U48" s="43"/>
      <c r="V48" s="9">
        <v>0</v>
      </c>
      <c r="W48" s="7">
        <f t="shared" si="3"/>
        <v>0</v>
      </c>
      <c r="X48" s="43">
        <v>0</v>
      </c>
      <c r="Y48" s="9"/>
      <c r="Z48" s="9"/>
      <c r="AA48" s="9"/>
      <c r="AB48" s="9"/>
      <c r="AC48" s="9"/>
      <c r="AD48" s="41"/>
      <c r="AE48" s="9"/>
      <c r="AF48" s="9">
        <v>0</v>
      </c>
      <c r="AG48" s="9"/>
      <c r="AH48" s="9"/>
      <c r="AI48" s="9">
        <v>24872</v>
      </c>
      <c r="AJ48" s="7">
        <f t="shared" si="4"/>
        <v>24872</v>
      </c>
      <c r="AK48" s="43">
        <v>0</v>
      </c>
      <c r="AL48" s="7">
        <f t="shared" si="5"/>
        <v>0</v>
      </c>
      <c r="AM48" s="62"/>
      <c r="AN48" s="9"/>
      <c r="AO48" s="41">
        <v>0</v>
      </c>
      <c r="AP48" s="41"/>
      <c r="AQ48" s="41">
        <v>0</v>
      </c>
      <c r="AR48" s="41"/>
      <c r="AS48" s="41"/>
      <c r="AT48" s="41"/>
      <c r="AU48" s="41">
        <v>1364</v>
      </c>
      <c r="AV48" s="41">
        <v>0</v>
      </c>
      <c r="AW48" s="7">
        <f t="shared" si="6"/>
        <v>1364</v>
      </c>
      <c r="AX48" s="43"/>
      <c r="AY48" s="41"/>
      <c r="AZ48" s="41"/>
      <c r="BA48" s="41"/>
      <c r="BB48" s="41"/>
      <c r="BC48" s="41">
        <v>0</v>
      </c>
      <c r="BD48" s="41"/>
      <c r="BE48" s="7">
        <f t="shared" si="7"/>
        <v>0</v>
      </c>
      <c r="BF48" s="40"/>
      <c r="BG48" s="374">
        <v>5203</v>
      </c>
      <c r="BH48" s="374"/>
      <c r="BI48" s="374"/>
      <c r="BJ48" s="41"/>
      <c r="BK48" s="41"/>
      <c r="BL48" s="41">
        <v>27174</v>
      </c>
      <c r="BM48" s="41"/>
      <c r="BN48" s="9">
        <v>0</v>
      </c>
      <c r="BO48" s="41"/>
      <c r="BP48" s="9"/>
      <c r="BQ48" s="41"/>
      <c r="BR48" s="9"/>
      <c r="BS48" s="9">
        <v>0</v>
      </c>
      <c r="BT48" s="41">
        <v>0</v>
      </c>
      <c r="BU48" s="7">
        <f t="shared" si="8"/>
        <v>32377</v>
      </c>
      <c r="BV48" s="43">
        <v>0</v>
      </c>
      <c r="BW48" s="41">
        <v>0</v>
      </c>
      <c r="BX48" s="41"/>
      <c r="BY48" s="41"/>
      <c r="BZ48" s="41"/>
      <c r="CA48" s="41">
        <v>0</v>
      </c>
      <c r="CB48" s="7">
        <f t="shared" si="9"/>
        <v>0</v>
      </c>
      <c r="CC48" s="43"/>
      <c r="CD48" s="41">
        <v>0</v>
      </c>
      <c r="CE48" s="41"/>
      <c r="CF48" s="41"/>
      <c r="CG48" s="7">
        <f t="shared" si="10"/>
        <v>0</v>
      </c>
      <c r="CH48" s="62"/>
      <c r="CI48" s="9"/>
      <c r="CJ48" s="41"/>
      <c r="CK48" s="41"/>
      <c r="CL48" s="41"/>
      <c r="CM48" s="41">
        <v>0</v>
      </c>
      <c r="CN48" s="41"/>
      <c r="CO48" s="7">
        <f t="shared" si="11"/>
        <v>0</v>
      </c>
      <c r="CP48" s="62"/>
      <c r="CQ48" s="41"/>
      <c r="CR48" s="41">
        <v>0</v>
      </c>
      <c r="CS48" s="7">
        <f t="shared" si="13"/>
        <v>0</v>
      </c>
      <c r="CT48" s="43">
        <v>13740</v>
      </c>
      <c r="CU48" s="7">
        <f t="shared" si="12"/>
        <v>13740</v>
      </c>
      <c r="CV48" s="10">
        <f t="shared" si="14"/>
        <v>74779</v>
      </c>
    </row>
    <row r="49" spans="1:100" ht="15.75" thickBot="1" x14ac:dyDescent="0.3">
      <c r="A49" s="349"/>
      <c r="B49" s="3" t="s">
        <v>112</v>
      </c>
      <c r="C49" s="44"/>
      <c r="D49" s="45"/>
      <c r="E49" s="47"/>
      <c r="F49" s="45"/>
      <c r="G49" s="46"/>
      <c r="H49" s="11">
        <v>1686</v>
      </c>
      <c r="I49" s="47"/>
      <c r="J49" s="45"/>
      <c r="K49" s="45"/>
      <c r="L49" s="45"/>
      <c r="M49" s="45"/>
      <c r="N49" s="45"/>
      <c r="O49" s="11">
        <f t="shared" si="1"/>
        <v>0</v>
      </c>
      <c r="P49" s="63"/>
      <c r="Q49" s="45"/>
      <c r="R49" s="45"/>
      <c r="S49" s="45"/>
      <c r="T49" s="11">
        <f t="shared" si="2"/>
        <v>0</v>
      </c>
      <c r="U49" s="47"/>
      <c r="V49" s="13">
        <v>0</v>
      </c>
      <c r="W49" s="11">
        <f t="shared" si="3"/>
        <v>0</v>
      </c>
      <c r="X49" s="47">
        <v>0</v>
      </c>
      <c r="Y49" s="13"/>
      <c r="Z49" s="13"/>
      <c r="AA49" s="13"/>
      <c r="AB49" s="13"/>
      <c r="AC49" s="13"/>
      <c r="AD49" s="45"/>
      <c r="AE49" s="13"/>
      <c r="AF49" s="13">
        <v>0</v>
      </c>
      <c r="AG49" s="13"/>
      <c r="AH49" s="13"/>
      <c r="AI49" s="13">
        <v>33864</v>
      </c>
      <c r="AJ49" s="11">
        <f t="shared" si="4"/>
        <v>33864</v>
      </c>
      <c r="AK49" s="47">
        <v>0</v>
      </c>
      <c r="AL49" s="11">
        <f t="shared" si="5"/>
        <v>0</v>
      </c>
      <c r="AM49" s="63"/>
      <c r="AN49" s="13"/>
      <c r="AO49" s="45">
        <v>0</v>
      </c>
      <c r="AP49" s="45"/>
      <c r="AQ49" s="45">
        <v>0</v>
      </c>
      <c r="AR49" s="45"/>
      <c r="AS49" s="45"/>
      <c r="AT49" s="45"/>
      <c r="AU49" s="45">
        <v>2499</v>
      </c>
      <c r="AV49" s="45">
        <v>0</v>
      </c>
      <c r="AW49" s="11">
        <f t="shared" si="6"/>
        <v>2499</v>
      </c>
      <c r="AX49" s="47"/>
      <c r="AY49" s="45"/>
      <c r="AZ49" s="45"/>
      <c r="BA49" s="45"/>
      <c r="BB49" s="45"/>
      <c r="BC49" s="45">
        <v>0</v>
      </c>
      <c r="BD49" s="45"/>
      <c r="BE49" s="11">
        <f t="shared" si="7"/>
        <v>0</v>
      </c>
      <c r="BF49" s="44"/>
      <c r="BG49" s="375">
        <v>4904</v>
      </c>
      <c r="BH49" s="375"/>
      <c r="BI49" s="375"/>
      <c r="BJ49" s="45"/>
      <c r="BK49" s="45"/>
      <c r="BL49" s="45">
        <v>28984</v>
      </c>
      <c r="BM49" s="45"/>
      <c r="BN49" s="13">
        <v>0</v>
      </c>
      <c r="BO49" s="45"/>
      <c r="BP49" s="13"/>
      <c r="BQ49" s="45"/>
      <c r="BR49" s="13"/>
      <c r="BS49" s="13">
        <v>0</v>
      </c>
      <c r="BT49" s="45">
        <v>0</v>
      </c>
      <c r="BU49" s="11">
        <f t="shared" si="8"/>
        <v>33888</v>
      </c>
      <c r="BV49" s="47">
        <v>0</v>
      </c>
      <c r="BW49" s="45">
        <v>0</v>
      </c>
      <c r="BX49" s="45"/>
      <c r="BY49" s="45"/>
      <c r="BZ49" s="45"/>
      <c r="CA49" s="45">
        <v>0</v>
      </c>
      <c r="CB49" s="11">
        <f t="shared" si="9"/>
        <v>0</v>
      </c>
      <c r="CC49" s="47"/>
      <c r="CD49" s="45">
        <v>0</v>
      </c>
      <c r="CE49" s="45"/>
      <c r="CF49" s="45"/>
      <c r="CG49" s="11">
        <f t="shared" si="10"/>
        <v>0</v>
      </c>
      <c r="CH49" s="63"/>
      <c r="CI49" s="13"/>
      <c r="CJ49" s="45"/>
      <c r="CK49" s="45"/>
      <c r="CL49" s="45"/>
      <c r="CM49" s="45">
        <v>0</v>
      </c>
      <c r="CN49" s="45"/>
      <c r="CO49" s="11">
        <f t="shared" si="11"/>
        <v>0</v>
      </c>
      <c r="CP49" s="63"/>
      <c r="CQ49" s="45"/>
      <c r="CR49" s="45">
        <v>0</v>
      </c>
      <c r="CS49" s="11">
        <f t="shared" si="13"/>
        <v>0</v>
      </c>
      <c r="CT49" s="47">
        <v>15777</v>
      </c>
      <c r="CU49" s="11">
        <f t="shared" si="12"/>
        <v>15777</v>
      </c>
      <c r="CV49" s="15">
        <f t="shared" si="14"/>
        <v>87714</v>
      </c>
    </row>
    <row r="50" spans="1:100" x14ac:dyDescent="0.25">
      <c r="A50" s="347" t="s">
        <v>153</v>
      </c>
      <c r="B50" s="33" t="s">
        <v>101</v>
      </c>
      <c r="C50" s="34"/>
      <c r="D50" s="35"/>
      <c r="E50" s="52"/>
      <c r="F50" s="35"/>
      <c r="G50" s="36"/>
      <c r="H50" s="20">
        <v>0</v>
      </c>
      <c r="I50" s="52"/>
      <c r="J50" s="35"/>
      <c r="K50" s="35"/>
      <c r="L50" s="35"/>
      <c r="M50" s="35"/>
      <c r="N50" s="35"/>
      <c r="O50" s="20">
        <f t="shared" si="1"/>
        <v>0</v>
      </c>
      <c r="P50" s="61"/>
      <c r="Q50" s="35"/>
      <c r="R50" s="35"/>
      <c r="S50" s="35"/>
      <c r="T50" s="20">
        <f t="shared" si="2"/>
        <v>0</v>
      </c>
      <c r="U50" s="52"/>
      <c r="V50" s="22"/>
      <c r="W50" s="20">
        <v>10419</v>
      </c>
      <c r="X50" s="52"/>
      <c r="Y50" s="22"/>
      <c r="Z50" s="22"/>
      <c r="AA50" s="22"/>
      <c r="AB50" s="22"/>
      <c r="AC50" s="22"/>
      <c r="AD50" s="35"/>
      <c r="AE50" s="22"/>
      <c r="AF50" s="22">
        <v>0</v>
      </c>
      <c r="AG50" s="22"/>
      <c r="AH50" s="22"/>
      <c r="AI50" s="22">
        <v>25179</v>
      </c>
      <c r="AJ50" s="20">
        <f t="shared" ref="AJ50:AJ61" si="15">SUM(Y50:AI50)</f>
        <v>25179</v>
      </c>
      <c r="AK50" s="52">
        <v>0</v>
      </c>
      <c r="AL50" s="20">
        <f t="shared" si="5"/>
        <v>0</v>
      </c>
      <c r="AM50" s="61"/>
      <c r="AN50" s="22"/>
      <c r="AO50" s="35">
        <v>0</v>
      </c>
      <c r="AP50" s="35"/>
      <c r="AQ50" s="35">
        <v>0</v>
      </c>
      <c r="AR50" s="35"/>
      <c r="AS50" s="35"/>
      <c r="AT50" s="35"/>
      <c r="AU50" s="35">
        <v>8812</v>
      </c>
      <c r="AV50" s="35">
        <v>0</v>
      </c>
      <c r="AW50" s="20">
        <f t="shared" si="6"/>
        <v>8812</v>
      </c>
      <c r="AX50" s="52"/>
      <c r="AY50" s="35"/>
      <c r="AZ50" s="35"/>
      <c r="BA50" s="35"/>
      <c r="BB50" s="35"/>
      <c r="BC50" s="35">
        <v>0</v>
      </c>
      <c r="BD50" s="35"/>
      <c r="BE50" s="20">
        <f t="shared" si="7"/>
        <v>0</v>
      </c>
      <c r="BF50" s="34"/>
      <c r="BG50" s="376">
        <v>5934</v>
      </c>
      <c r="BH50" s="376"/>
      <c r="BI50" s="376"/>
      <c r="BJ50" s="35"/>
      <c r="BK50" s="35"/>
      <c r="BL50" s="35">
        <v>31846</v>
      </c>
      <c r="BM50" s="35"/>
      <c r="BN50" s="22">
        <v>0</v>
      </c>
      <c r="BO50" s="35"/>
      <c r="BP50" s="22"/>
      <c r="BQ50" s="35"/>
      <c r="BR50" s="22"/>
      <c r="BS50" s="22">
        <v>0</v>
      </c>
      <c r="BT50" s="35">
        <v>0</v>
      </c>
      <c r="BU50" s="20">
        <f t="shared" si="8"/>
        <v>37780</v>
      </c>
      <c r="BV50" s="52">
        <v>0</v>
      </c>
      <c r="BW50" s="35">
        <v>0</v>
      </c>
      <c r="BX50" s="35"/>
      <c r="BY50" s="35"/>
      <c r="BZ50" s="35"/>
      <c r="CA50" s="35">
        <v>0</v>
      </c>
      <c r="CB50" s="20">
        <f t="shared" si="9"/>
        <v>0</v>
      </c>
      <c r="CC50" s="52"/>
      <c r="CD50" s="35">
        <v>0</v>
      </c>
      <c r="CE50" s="35"/>
      <c r="CF50" s="35"/>
      <c r="CG50" s="20">
        <f t="shared" si="10"/>
        <v>0</v>
      </c>
      <c r="CH50" s="61"/>
      <c r="CI50" s="22"/>
      <c r="CJ50" s="35"/>
      <c r="CK50" s="35"/>
      <c r="CL50" s="35"/>
      <c r="CM50" s="35">
        <v>0</v>
      </c>
      <c r="CN50" s="35"/>
      <c r="CO50" s="20">
        <f t="shared" si="11"/>
        <v>0</v>
      </c>
      <c r="CP50" s="61"/>
      <c r="CQ50" s="35"/>
      <c r="CR50" s="35">
        <v>0</v>
      </c>
      <c r="CS50" s="20">
        <f t="shared" si="13"/>
        <v>0</v>
      </c>
      <c r="CT50" s="52">
        <v>4226</v>
      </c>
      <c r="CU50" s="20">
        <f t="shared" si="12"/>
        <v>4226</v>
      </c>
      <c r="CV50" s="23">
        <f t="shared" si="14"/>
        <v>86416</v>
      </c>
    </row>
    <row r="51" spans="1:100" x14ac:dyDescent="0.25">
      <c r="A51" s="348"/>
      <c r="B51" s="2" t="s">
        <v>102</v>
      </c>
      <c r="C51" s="40"/>
      <c r="D51" s="41"/>
      <c r="E51" s="43"/>
      <c r="F51" s="41"/>
      <c r="G51" s="42"/>
      <c r="H51" s="7">
        <v>361</v>
      </c>
      <c r="I51" s="43"/>
      <c r="J51" s="41"/>
      <c r="K51" s="41"/>
      <c r="L51" s="41"/>
      <c r="M51" s="41"/>
      <c r="N51" s="41"/>
      <c r="O51" s="7">
        <f t="shared" si="1"/>
        <v>0</v>
      </c>
      <c r="P51" s="62"/>
      <c r="Q51" s="41"/>
      <c r="R51" s="41"/>
      <c r="S51" s="41"/>
      <c r="T51" s="7">
        <f t="shared" si="2"/>
        <v>0</v>
      </c>
      <c r="U51" s="43"/>
      <c r="V51" s="9"/>
      <c r="W51" s="7">
        <v>12649</v>
      </c>
      <c r="X51" s="43"/>
      <c r="Y51" s="9"/>
      <c r="Z51" s="9"/>
      <c r="AA51" s="9"/>
      <c r="AB51" s="9"/>
      <c r="AC51" s="9"/>
      <c r="AD51" s="41"/>
      <c r="AE51" s="9"/>
      <c r="AF51" s="9">
        <v>0</v>
      </c>
      <c r="AG51" s="9"/>
      <c r="AH51" s="9"/>
      <c r="AI51" s="9">
        <v>28417</v>
      </c>
      <c r="AJ51" s="7">
        <f t="shared" si="15"/>
        <v>28417</v>
      </c>
      <c r="AK51" s="43">
        <v>0</v>
      </c>
      <c r="AL51" s="7">
        <f t="shared" si="5"/>
        <v>0</v>
      </c>
      <c r="AM51" s="62"/>
      <c r="AN51" s="9"/>
      <c r="AO51" s="41">
        <v>0</v>
      </c>
      <c r="AP51" s="41"/>
      <c r="AQ51" s="41">
        <v>0</v>
      </c>
      <c r="AR51" s="41"/>
      <c r="AS51" s="41"/>
      <c r="AT51" s="41"/>
      <c r="AU51" s="41">
        <v>8345</v>
      </c>
      <c r="AV51" s="41">
        <v>0</v>
      </c>
      <c r="AW51" s="7">
        <f t="shared" si="6"/>
        <v>8345</v>
      </c>
      <c r="AX51" s="43"/>
      <c r="AY51" s="41"/>
      <c r="AZ51" s="41"/>
      <c r="BA51" s="41"/>
      <c r="BB51" s="41"/>
      <c r="BC51" s="41">
        <v>0</v>
      </c>
      <c r="BD51" s="41"/>
      <c r="BE51" s="7">
        <f t="shared" si="7"/>
        <v>0</v>
      </c>
      <c r="BF51" s="40"/>
      <c r="BG51" s="374">
        <v>4847</v>
      </c>
      <c r="BH51" s="374"/>
      <c r="BI51" s="374"/>
      <c r="BJ51" s="41"/>
      <c r="BK51" s="41"/>
      <c r="BL51" s="41">
        <v>29055</v>
      </c>
      <c r="BM51" s="41"/>
      <c r="BN51" s="9">
        <v>0</v>
      </c>
      <c r="BO51" s="41"/>
      <c r="BP51" s="9"/>
      <c r="BQ51" s="41"/>
      <c r="BR51" s="9"/>
      <c r="BS51" s="9">
        <v>0</v>
      </c>
      <c r="BT51" s="41">
        <v>0</v>
      </c>
      <c r="BU51" s="7">
        <f t="shared" si="8"/>
        <v>33902</v>
      </c>
      <c r="BV51" s="43">
        <v>0</v>
      </c>
      <c r="BW51" s="41">
        <v>0</v>
      </c>
      <c r="BX51" s="41"/>
      <c r="BY51" s="41"/>
      <c r="BZ51" s="41"/>
      <c r="CA51" s="41">
        <v>0</v>
      </c>
      <c r="CB51" s="7">
        <f t="shared" si="9"/>
        <v>0</v>
      </c>
      <c r="CC51" s="43"/>
      <c r="CD51" s="41">
        <v>0</v>
      </c>
      <c r="CE51" s="41"/>
      <c r="CF51" s="41"/>
      <c r="CG51" s="7">
        <f t="shared" si="10"/>
        <v>0</v>
      </c>
      <c r="CH51" s="62"/>
      <c r="CI51" s="9"/>
      <c r="CJ51" s="41"/>
      <c r="CK51" s="41"/>
      <c r="CL51" s="41"/>
      <c r="CM51" s="41">
        <v>0</v>
      </c>
      <c r="CN51" s="41"/>
      <c r="CO51" s="7">
        <f t="shared" si="11"/>
        <v>0</v>
      </c>
      <c r="CP51" s="62"/>
      <c r="CQ51" s="41"/>
      <c r="CR51" s="41">
        <v>0</v>
      </c>
      <c r="CS51" s="7">
        <f t="shared" si="13"/>
        <v>0</v>
      </c>
      <c r="CT51" s="43">
        <v>6642</v>
      </c>
      <c r="CU51" s="7">
        <f t="shared" si="12"/>
        <v>6642</v>
      </c>
      <c r="CV51" s="10">
        <f t="shared" si="14"/>
        <v>90316</v>
      </c>
    </row>
    <row r="52" spans="1:100" x14ac:dyDescent="0.25">
      <c r="A52" s="348"/>
      <c r="B52" s="2" t="s">
        <v>103</v>
      </c>
      <c r="C52" s="40"/>
      <c r="D52" s="41"/>
      <c r="E52" s="43"/>
      <c r="F52" s="41"/>
      <c r="G52" s="42"/>
      <c r="H52" s="7">
        <v>1404</v>
      </c>
      <c r="I52" s="43"/>
      <c r="J52" s="41"/>
      <c r="K52" s="41"/>
      <c r="L52" s="41"/>
      <c r="M52" s="41"/>
      <c r="N52" s="41"/>
      <c r="O52" s="7">
        <f t="shared" si="1"/>
        <v>0</v>
      </c>
      <c r="P52" s="62"/>
      <c r="Q52" s="41"/>
      <c r="R52" s="41"/>
      <c r="S52" s="41"/>
      <c r="T52" s="7">
        <f t="shared" si="2"/>
        <v>0</v>
      </c>
      <c r="U52" s="43"/>
      <c r="V52" s="9"/>
      <c r="W52" s="7">
        <v>12003</v>
      </c>
      <c r="X52" s="43"/>
      <c r="Y52" s="9"/>
      <c r="Z52" s="9"/>
      <c r="AA52" s="9"/>
      <c r="AB52" s="9"/>
      <c r="AC52" s="9"/>
      <c r="AD52" s="41"/>
      <c r="AE52" s="9"/>
      <c r="AF52" s="9">
        <v>12446</v>
      </c>
      <c r="AG52" s="9"/>
      <c r="AH52" s="9"/>
      <c r="AI52" s="9">
        <v>26706</v>
      </c>
      <c r="AJ52" s="7">
        <f t="shared" si="15"/>
        <v>39152</v>
      </c>
      <c r="AK52" s="43">
        <v>0</v>
      </c>
      <c r="AL52" s="7">
        <f t="shared" si="5"/>
        <v>0</v>
      </c>
      <c r="AM52" s="62"/>
      <c r="AN52" s="9"/>
      <c r="AO52" s="41">
        <v>0</v>
      </c>
      <c r="AP52" s="41"/>
      <c r="AQ52" s="41">
        <v>0</v>
      </c>
      <c r="AR52" s="41"/>
      <c r="AS52" s="41"/>
      <c r="AT52" s="41"/>
      <c r="AU52" s="41">
        <v>9369</v>
      </c>
      <c r="AV52" s="41">
        <v>0</v>
      </c>
      <c r="AW52" s="7">
        <f t="shared" si="6"/>
        <v>9369</v>
      </c>
      <c r="AX52" s="43"/>
      <c r="AY52" s="41"/>
      <c r="AZ52" s="41"/>
      <c r="BA52" s="41"/>
      <c r="BB52" s="41"/>
      <c r="BC52" s="41">
        <v>0</v>
      </c>
      <c r="BD52" s="41"/>
      <c r="BE52" s="7">
        <f t="shared" si="7"/>
        <v>0</v>
      </c>
      <c r="BF52" s="40"/>
      <c r="BG52" s="374">
        <v>5715</v>
      </c>
      <c r="BH52" s="374"/>
      <c r="BI52" s="374"/>
      <c r="BJ52" s="41"/>
      <c r="BK52" s="41"/>
      <c r="BL52" s="41">
        <v>26980</v>
      </c>
      <c r="BM52" s="41"/>
      <c r="BN52" s="9">
        <v>0</v>
      </c>
      <c r="BO52" s="41"/>
      <c r="BP52" s="9"/>
      <c r="BQ52" s="41"/>
      <c r="BR52" s="9"/>
      <c r="BS52" s="9">
        <v>0</v>
      </c>
      <c r="BT52" s="41">
        <v>0</v>
      </c>
      <c r="BU52" s="7">
        <f t="shared" si="8"/>
        <v>32695</v>
      </c>
      <c r="BV52" s="43">
        <v>0</v>
      </c>
      <c r="BW52" s="41">
        <v>0</v>
      </c>
      <c r="BX52" s="41"/>
      <c r="BY52" s="41"/>
      <c r="BZ52" s="41"/>
      <c r="CA52" s="41">
        <v>0</v>
      </c>
      <c r="CB52" s="7">
        <f t="shared" si="9"/>
        <v>0</v>
      </c>
      <c r="CC52" s="43"/>
      <c r="CD52" s="41">
        <v>0</v>
      </c>
      <c r="CE52" s="41"/>
      <c r="CF52" s="41"/>
      <c r="CG52" s="7">
        <f t="shared" si="10"/>
        <v>0</v>
      </c>
      <c r="CH52" s="62"/>
      <c r="CI52" s="9"/>
      <c r="CJ52" s="41"/>
      <c r="CK52" s="41"/>
      <c r="CL52" s="41"/>
      <c r="CM52" s="41">
        <v>0</v>
      </c>
      <c r="CN52" s="41"/>
      <c r="CO52" s="7">
        <f t="shared" si="11"/>
        <v>0</v>
      </c>
      <c r="CP52" s="62"/>
      <c r="CQ52" s="41"/>
      <c r="CR52" s="41">
        <v>0</v>
      </c>
      <c r="CS52" s="7">
        <f t="shared" si="13"/>
        <v>0</v>
      </c>
      <c r="CT52" s="43">
        <v>2608</v>
      </c>
      <c r="CU52" s="7">
        <f t="shared" si="12"/>
        <v>2608</v>
      </c>
      <c r="CV52" s="10">
        <f t="shared" si="14"/>
        <v>97231</v>
      </c>
    </row>
    <row r="53" spans="1:100" x14ac:dyDescent="0.25">
      <c r="A53" s="348"/>
      <c r="B53" s="2" t="s">
        <v>104</v>
      </c>
      <c r="C53" s="40"/>
      <c r="D53" s="41"/>
      <c r="E53" s="43"/>
      <c r="F53" s="41"/>
      <c r="G53" s="42"/>
      <c r="H53" s="7">
        <v>5334</v>
      </c>
      <c r="I53" s="43"/>
      <c r="J53" s="41"/>
      <c r="K53" s="41"/>
      <c r="L53" s="41"/>
      <c r="M53" s="41"/>
      <c r="N53" s="41"/>
      <c r="O53" s="7">
        <f t="shared" si="1"/>
        <v>0</v>
      </c>
      <c r="P53" s="62"/>
      <c r="Q53" s="41"/>
      <c r="R53" s="41"/>
      <c r="S53" s="41"/>
      <c r="T53" s="7">
        <f t="shared" si="2"/>
        <v>0</v>
      </c>
      <c r="U53" s="43"/>
      <c r="V53" s="9"/>
      <c r="W53" s="7">
        <v>11183</v>
      </c>
      <c r="X53" s="43"/>
      <c r="Y53" s="9"/>
      <c r="Z53" s="9"/>
      <c r="AA53" s="9"/>
      <c r="AB53" s="9"/>
      <c r="AC53" s="9"/>
      <c r="AD53" s="41"/>
      <c r="AE53" s="9"/>
      <c r="AF53" s="9">
        <v>29092</v>
      </c>
      <c r="AG53" s="9"/>
      <c r="AH53" s="9"/>
      <c r="AI53" s="9">
        <v>13924</v>
      </c>
      <c r="AJ53" s="7">
        <f t="shared" si="15"/>
        <v>43016</v>
      </c>
      <c r="AK53" s="43">
        <v>0</v>
      </c>
      <c r="AL53" s="7">
        <f t="shared" si="5"/>
        <v>0</v>
      </c>
      <c r="AM53" s="62"/>
      <c r="AN53" s="9"/>
      <c r="AO53" s="41">
        <v>0</v>
      </c>
      <c r="AP53" s="41"/>
      <c r="AQ53" s="41">
        <v>0</v>
      </c>
      <c r="AR53" s="41"/>
      <c r="AS53" s="41"/>
      <c r="AT53" s="41"/>
      <c r="AU53" s="41">
        <v>9290</v>
      </c>
      <c r="AV53" s="41">
        <v>0</v>
      </c>
      <c r="AW53" s="7">
        <f t="shared" si="6"/>
        <v>9290</v>
      </c>
      <c r="AX53" s="43"/>
      <c r="AY53" s="41"/>
      <c r="AZ53" s="41"/>
      <c r="BA53" s="41"/>
      <c r="BB53" s="41"/>
      <c r="BC53" s="41">
        <v>0</v>
      </c>
      <c r="BD53" s="41"/>
      <c r="BE53" s="7">
        <f t="shared" si="7"/>
        <v>0</v>
      </c>
      <c r="BF53" s="40"/>
      <c r="BG53" s="374">
        <v>2824</v>
      </c>
      <c r="BH53" s="374"/>
      <c r="BI53" s="374"/>
      <c r="BJ53" s="41"/>
      <c r="BK53" s="41"/>
      <c r="BL53" s="41">
        <v>23846</v>
      </c>
      <c r="BM53" s="41"/>
      <c r="BN53" s="9">
        <v>0</v>
      </c>
      <c r="BO53" s="41"/>
      <c r="BP53" s="9"/>
      <c r="BQ53" s="41"/>
      <c r="BR53" s="9"/>
      <c r="BS53" s="9">
        <v>0</v>
      </c>
      <c r="BT53" s="41">
        <v>0</v>
      </c>
      <c r="BU53" s="7">
        <f t="shared" si="8"/>
        <v>26670</v>
      </c>
      <c r="BV53" s="43">
        <v>0</v>
      </c>
      <c r="BW53" s="41">
        <v>0</v>
      </c>
      <c r="BX53" s="41"/>
      <c r="BY53" s="41"/>
      <c r="BZ53" s="41"/>
      <c r="CA53" s="41">
        <v>0</v>
      </c>
      <c r="CB53" s="7">
        <f t="shared" si="9"/>
        <v>0</v>
      </c>
      <c r="CC53" s="43"/>
      <c r="CD53" s="41">
        <v>0</v>
      </c>
      <c r="CE53" s="41"/>
      <c r="CF53" s="41"/>
      <c r="CG53" s="7">
        <f t="shared" si="10"/>
        <v>0</v>
      </c>
      <c r="CH53" s="62"/>
      <c r="CI53" s="9"/>
      <c r="CJ53" s="41"/>
      <c r="CK53" s="41"/>
      <c r="CL53" s="41"/>
      <c r="CM53" s="41">
        <v>0</v>
      </c>
      <c r="CN53" s="41"/>
      <c r="CO53" s="7">
        <f t="shared" si="11"/>
        <v>0</v>
      </c>
      <c r="CP53" s="62"/>
      <c r="CQ53" s="41"/>
      <c r="CR53" s="41">
        <v>0</v>
      </c>
      <c r="CS53" s="7">
        <f t="shared" si="13"/>
        <v>0</v>
      </c>
      <c r="CT53" s="43">
        <v>5236</v>
      </c>
      <c r="CU53" s="7">
        <f t="shared" si="12"/>
        <v>5236</v>
      </c>
      <c r="CV53" s="10">
        <f t="shared" si="14"/>
        <v>100729</v>
      </c>
    </row>
    <row r="54" spans="1:100" x14ac:dyDescent="0.25">
      <c r="A54" s="348"/>
      <c r="B54" s="2" t="s">
        <v>105</v>
      </c>
      <c r="C54" s="40"/>
      <c r="D54" s="41"/>
      <c r="E54" s="43"/>
      <c r="F54" s="41"/>
      <c r="G54" s="42"/>
      <c r="H54" s="7">
        <v>5221</v>
      </c>
      <c r="I54" s="43"/>
      <c r="J54" s="41"/>
      <c r="K54" s="41"/>
      <c r="L54" s="41"/>
      <c r="M54" s="41"/>
      <c r="N54" s="41"/>
      <c r="O54" s="7">
        <f t="shared" si="1"/>
        <v>0</v>
      </c>
      <c r="P54" s="62"/>
      <c r="Q54" s="41"/>
      <c r="R54" s="41"/>
      <c r="S54" s="41"/>
      <c r="T54" s="7">
        <f t="shared" si="2"/>
        <v>0</v>
      </c>
      <c r="U54" s="43"/>
      <c r="V54" s="9"/>
      <c r="W54" s="7">
        <v>13209</v>
      </c>
      <c r="X54" s="43"/>
      <c r="Y54" s="9"/>
      <c r="Z54" s="9"/>
      <c r="AA54" s="9"/>
      <c r="AB54" s="9"/>
      <c r="AC54" s="9"/>
      <c r="AD54" s="41"/>
      <c r="AE54" s="9"/>
      <c r="AF54" s="9">
        <v>25843</v>
      </c>
      <c r="AG54" s="9"/>
      <c r="AH54" s="9"/>
      <c r="AI54" s="9">
        <v>16307</v>
      </c>
      <c r="AJ54" s="7">
        <f t="shared" si="15"/>
        <v>42150</v>
      </c>
      <c r="AK54" s="43">
        <v>0</v>
      </c>
      <c r="AL54" s="7">
        <f t="shared" si="5"/>
        <v>0</v>
      </c>
      <c r="AM54" s="62"/>
      <c r="AN54" s="9"/>
      <c r="AO54" s="41">
        <v>0</v>
      </c>
      <c r="AP54" s="41"/>
      <c r="AQ54" s="41">
        <v>0</v>
      </c>
      <c r="AR54" s="41"/>
      <c r="AS54" s="41"/>
      <c r="AT54" s="41"/>
      <c r="AU54" s="41">
        <v>9052</v>
      </c>
      <c r="AV54" s="41">
        <v>0</v>
      </c>
      <c r="AW54" s="7">
        <f t="shared" si="6"/>
        <v>9052</v>
      </c>
      <c r="AX54" s="43"/>
      <c r="AY54" s="41"/>
      <c r="AZ54" s="41"/>
      <c r="BA54" s="41"/>
      <c r="BB54" s="41"/>
      <c r="BC54" s="41">
        <v>0</v>
      </c>
      <c r="BD54" s="41"/>
      <c r="BE54" s="7">
        <f t="shared" si="7"/>
        <v>0</v>
      </c>
      <c r="BF54" s="40"/>
      <c r="BG54" s="374">
        <v>811</v>
      </c>
      <c r="BH54" s="374"/>
      <c r="BI54" s="374"/>
      <c r="BJ54" s="41"/>
      <c r="BK54" s="41"/>
      <c r="BL54" s="41">
        <v>7347</v>
      </c>
      <c r="BM54" s="41"/>
      <c r="BN54" s="9">
        <v>0</v>
      </c>
      <c r="BO54" s="41"/>
      <c r="BP54" s="9"/>
      <c r="BQ54" s="41"/>
      <c r="BR54" s="9"/>
      <c r="BS54" s="9">
        <v>0</v>
      </c>
      <c r="BT54" s="41">
        <v>0</v>
      </c>
      <c r="BU54" s="7">
        <f t="shared" si="8"/>
        <v>8158</v>
      </c>
      <c r="BV54" s="43">
        <v>0</v>
      </c>
      <c r="BW54" s="41">
        <v>0</v>
      </c>
      <c r="BX54" s="41"/>
      <c r="BY54" s="41"/>
      <c r="BZ54" s="41"/>
      <c r="CA54" s="41">
        <v>0</v>
      </c>
      <c r="CB54" s="7">
        <f t="shared" si="9"/>
        <v>0</v>
      </c>
      <c r="CC54" s="43"/>
      <c r="CD54" s="41">
        <v>0</v>
      </c>
      <c r="CE54" s="41"/>
      <c r="CF54" s="41"/>
      <c r="CG54" s="7">
        <f t="shared" si="10"/>
        <v>0</v>
      </c>
      <c r="CH54" s="62"/>
      <c r="CI54" s="9"/>
      <c r="CJ54" s="41"/>
      <c r="CK54" s="41"/>
      <c r="CL54" s="41"/>
      <c r="CM54" s="41">
        <v>0</v>
      </c>
      <c r="CN54" s="41"/>
      <c r="CO54" s="7">
        <f t="shared" si="11"/>
        <v>0</v>
      </c>
      <c r="CP54" s="62"/>
      <c r="CQ54" s="41"/>
      <c r="CR54" s="41">
        <v>0</v>
      </c>
      <c r="CS54" s="7">
        <f t="shared" si="13"/>
        <v>0</v>
      </c>
      <c r="CT54" s="43">
        <v>8420</v>
      </c>
      <c r="CU54" s="7">
        <f t="shared" si="12"/>
        <v>8420</v>
      </c>
      <c r="CV54" s="10">
        <f t="shared" si="14"/>
        <v>86210</v>
      </c>
    </row>
    <row r="55" spans="1:100" x14ac:dyDescent="0.25">
      <c r="A55" s="348"/>
      <c r="B55" s="2" t="s">
        <v>106</v>
      </c>
      <c r="C55" s="40"/>
      <c r="D55" s="41"/>
      <c r="E55" s="43"/>
      <c r="F55" s="41"/>
      <c r="G55" s="42"/>
      <c r="H55" s="7">
        <v>120</v>
      </c>
      <c r="I55" s="43"/>
      <c r="J55" s="41"/>
      <c r="K55" s="41"/>
      <c r="L55" s="41"/>
      <c r="M55" s="41"/>
      <c r="N55" s="41"/>
      <c r="O55" s="7">
        <f t="shared" si="1"/>
        <v>0</v>
      </c>
      <c r="P55" s="62"/>
      <c r="Q55" s="41"/>
      <c r="R55" s="41"/>
      <c r="S55" s="41"/>
      <c r="T55" s="7">
        <f t="shared" si="2"/>
        <v>0</v>
      </c>
      <c r="U55" s="43"/>
      <c r="V55" s="9"/>
      <c r="W55" s="7">
        <v>12644</v>
      </c>
      <c r="X55" s="43"/>
      <c r="Y55" s="9"/>
      <c r="Z55" s="9"/>
      <c r="AA55" s="9"/>
      <c r="AB55" s="9"/>
      <c r="AC55" s="9"/>
      <c r="AD55" s="41"/>
      <c r="AE55" s="9"/>
      <c r="AF55" s="9">
        <v>26879</v>
      </c>
      <c r="AG55" s="9"/>
      <c r="AH55" s="9"/>
      <c r="AI55" s="9">
        <v>7595</v>
      </c>
      <c r="AJ55" s="7">
        <f t="shared" si="15"/>
        <v>34474</v>
      </c>
      <c r="AK55" s="43">
        <v>0</v>
      </c>
      <c r="AL55" s="7">
        <f t="shared" si="5"/>
        <v>0</v>
      </c>
      <c r="AM55" s="62"/>
      <c r="AN55" s="9"/>
      <c r="AO55" s="41">
        <v>0</v>
      </c>
      <c r="AP55" s="41"/>
      <c r="AQ55" s="41">
        <v>0</v>
      </c>
      <c r="AR55" s="41"/>
      <c r="AS55" s="41"/>
      <c r="AT55" s="41"/>
      <c r="AU55" s="41">
        <v>6230</v>
      </c>
      <c r="AV55" s="41">
        <v>0</v>
      </c>
      <c r="AW55" s="7">
        <f t="shared" si="6"/>
        <v>6230</v>
      </c>
      <c r="AX55" s="43"/>
      <c r="AY55" s="41"/>
      <c r="AZ55" s="41"/>
      <c r="BA55" s="41"/>
      <c r="BB55" s="41"/>
      <c r="BC55" s="41">
        <v>0</v>
      </c>
      <c r="BD55" s="41"/>
      <c r="BE55" s="7">
        <f t="shared" si="7"/>
        <v>0</v>
      </c>
      <c r="BF55" s="40"/>
      <c r="BG55" s="374">
        <v>1158</v>
      </c>
      <c r="BH55" s="374"/>
      <c r="BI55" s="374"/>
      <c r="BJ55" s="41"/>
      <c r="BK55" s="41"/>
      <c r="BL55" s="41">
        <v>16560</v>
      </c>
      <c r="BM55" s="41"/>
      <c r="BN55" s="9">
        <v>0</v>
      </c>
      <c r="BO55" s="41"/>
      <c r="BP55" s="9"/>
      <c r="BQ55" s="41"/>
      <c r="BR55" s="9"/>
      <c r="BS55" s="9">
        <v>0</v>
      </c>
      <c r="BT55" s="41">
        <v>0</v>
      </c>
      <c r="BU55" s="7">
        <f t="shared" si="8"/>
        <v>17718</v>
      </c>
      <c r="BV55" s="43">
        <v>0</v>
      </c>
      <c r="BW55" s="41">
        <v>0</v>
      </c>
      <c r="BX55" s="41"/>
      <c r="BY55" s="41"/>
      <c r="BZ55" s="41"/>
      <c r="CA55" s="41">
        <v>0</v>
      </c>
      <c r="CB55" s="7">
        <f t="shared" si="9"/>
        <v>0</v>
      </c>
      <c r="CC55" s="43"/>
      <c r="CD55" s="41">
        <v>0</v>
      </c>
      <c r="CE55" s="41"/>
      <c r="CF55" s="41"/>
      <c r="CG55" s="7">
        <f t="shared" si="10"/>
        <v>0</v>
      </c>
      <c r="CH55" s="62"/>
      <c r="CI55" s="9"/>
      <c r="CJ55" s="41"/>
      <c r="CK55" s="41"/>
      <c r="CL55" s="41"/>
      <c r="CM55" s="41">
        <v>0</v>
      </c>
      <c r="CN55" s="41"/>
      <c r="CO55" s="7">
        <f t="shared" si="11"/>
        <v>0</v>
      </c>
      <c r="CP55" s="62"/>
      <c r="CQ55" s="41"/>
      <c r="CR55" s="41">
        <v>0</v>
      </c>
      <c r="CS55" s="7">
        <f t="shared" si="13"/>
        <v>0</v>
      </c>
      <c r="CT55" s="43">
        <v>9020</v>
      </c>
      <c r="CU55" s="7">
        <f t="shared" si="12"/>
        <v>9020</v>
      </c>
      <c r="CV55" s="10">
        <f t="shared" si="14"/>
        <v>80206</v>
      </c>
    </row>
    <row r="56" spans="1:100" x14ac:dyDescent="0.25">
      <c r="A56" s="348"/>
      <c r="B56" s="2" t="s">
        <v>107</v>
      </c>
      <c r="C56" s="40"/>
      <c r="D56" s="41"/>
      <c r="E56" s="43"/>
      <c r="F56" s="41"/>
      <c r="G56" s="42"/>
      <c r="H56" s="7">
        <v>7420</v>
      </c>
      <c r="I56" s="43"/>
      <c r="J56" s="41"/>
      <c r="K56" s="41"/>
      <c r="L56" s="41"/>
      <c r="M56" s="41"/>
      <c r="N56" s="41"/>
      <c r="O56" s="7">
        <f t="shared" si="1"/>
        <v>0</v>
      </c>
      <c r="P56" s="62"/>
      <c r="Q56" s="41"/>
      <c r="R56" s="41"/>
      <c r="S56" s="41"/>
      <c r="T56" s="7">
        <f t="shared" si="2"/>
        <v>0</v>
      </c>
      <c r="U56" s="43"/>
      <c r="V56" s="9"/>
      <c r="W56" s="7">
        <v>13447</v>
      </c>
      <c r="X56" s="43"/>
      <c r="Y56" s="9"/>
      <c r="Z56" s="9"/>
      <c r="AA56" s="9"/>
      <c r="AB56" s="9"/>
      <c r="AC56" s="9"/>
      <c r="AD56" s="41"/>
      <c r="AE56" s="9"/>
      <c r="AF56" s="9">
        <v>16479</v>
      </c>
      <c r="AG56" s="9"/>
      <c r="AH56" s="9"/>
      <c r="AI56" s="9">
        <v>11159</v>
      </c>
      <c r="AJ56" s="7">
        <f t="shared" si="15"/>
        <v>27638</v>
      </c>
      <c r="AK56" s="43">
        <v>0</v>
      </c>
      <c r="AL56" s="7">
        <f t="shared" si="5"/>
        <v>0</v>
      </c>
      <c r="AM56" s="62"/>
      <c r="AN56" s="9"/>
      <c r="AO56" s="41">
        <v>0</v>
      </c>
      <c r="AP56" s="41"/>
      <c r="AQ56" s="41">
        <v>0</v>
      </c>
      <c r="AR56" s="41"/>
      <c r="AS56" s="41"/>
      <c r="AT56" s="41"/>
      <c r="AU56" s="41">
        <v>9414</v>
      </c>
      <c r="AV56" s="41">
        <v>0</v>
      </c>
      <c r="AW56" s="7">
        <f t="shared" si="6"/>
        <v>9414</v>
      </c>
      <c r="AX56" s="43"/>
      <c r="AY56" s="41"/>
      <c r="AZ56" s="41"/>
      <c r="BA56" s="41"/>
      <c r="BB56" s="41"/>
      <c r="BC56" s="41">
        <v>0</v>
      </c>
      <c r="BD56" s="41"/>
      <c r="BE56" s="7">
        <f t="shared" si="7"/>
        <v>0</v>
      </c>
      <c r="BF56" s="40"/>
      <c r="BG56" s="374">
        <v>270</v>
      </c>
      <c r="BH56" s="374"/>
      <c r="BI56" s="374"/>
      <c r="BJ56" s="41"/>
      <c r="BK56" s="41"/>
      <c r="BL56" s="41">
        <v>13609</v>
      </c>
      <c r="BM56" s="41"/>
      <c r="BN56" s="9">
        <v>0</v>
      </c>
      <c r="BO56" s="41"/>
      <c r="BP56" s="9"/>
      <c r="BQ56" s="41"/>
      <c r="BR56" s="9"/>
      <c r="BS56" s="9">
        <v>0</v>
      </c>
      <c r="BT56" s="41">
        <v>0</v>
      </c>
      <c r="BU56" s="7">
        <f t="shared" si="8"/>
        <v>13879</v>
      </c>
      <c r="BV56" s="43">
        <v>0</v>
      </c>
      <c r="BW56" s="41">
        <v>0</v>
      </c>
      <c r="BX56" s="41"/>
      <c r="BY56" s="41"/>
      <c r="BZ56" s="41"/>
      <c r="CA56" s="41">
        <v>0</v>
      </c>
      <c r="CB56" s="7">
        <f t="shared" si="9"/>
        <v>0</v>
      </c>
      <c r="CC56" s="43"/>
      <c r="CD56" s="41">
        <v>0</v>
      </c>
      <c r="CE56" s="41"/>
      <c r="CF56" s="41"/>
      <c r="CG56" s="7">
        <f t="shared" si="10"/>
        <v>0</v>
      </c>
      <c r="CH56" s="62"/>
      <c r="CI56" s="9"/>
      <c r="CJ56" s="41"/>
      <c r="CK56" s="41"/>
      <c r="CL56" s="41"/>
      <c r="CM56" s="41">
        <v>0</v>
      </c>
      <c r="CN56" s="41"/>
      <c r="CO56" s="7">
        <f t="shared" si="11"/>
        <v>0</v>
      </c>
      <c r="CP56" s="62"/>
      <c r="CQ56" s="41"/>
      <c r="CR56" s="41">
        <v>0</v>
      </c>
      <c r="CS56" s="7">
        <f t="shared" si="13"/>
        <v>0</v>
      </c>
      <c r="CT56" s="43">
        <v>9000</v>
      </c>
      <c r="CU56" s="7">
        <f t="shared" si="12"/>
        <v>9000</v>
      </c>
      <c r="CV56" s="10">
        <f t="shared" si="14"/>
        <v>80798</v>
      </c>
    </row>
    <row r="57" spans="1:100" x14ac:dyDescent="0.25">
      <c r="A57" s="348"/>
      <c r="B57" s="2" t="s">
        <v>108</v>
      </c>
      <c r="C57" s="40"/>
      <c r="D57" s="41"/>
      <c r="E57" s="43"/>
      <c r="F57" s="41"/>
      <c r="G57" s="42"/>
      <c r="H57" s="7">
        <v>7331</v>
      </c>
      <c r="I57" s="43"/>
      <c r="J57" s="41"/>
      <c r="K57" s="41"/>
      <c r="L57" s="41"/>
      <c r="M57" s="41"/>
      <c r="N57" s="41"/>
      <c r="O57" s="7">
        <f t="shared" si="1"/>
        <v>0</v>
      </c>
      <c r="P57" s="62"/>
      <c r="Q57" s="41"/>
      <c r="R57" s="41"/>
      <c r="S57" s="41"/>
      <c r="T57" s="7">
        <f t="shared" si="2"/>
        <v>0</v>
      </c>
      <c r="U57" s="43"/>
      <c r="V57" s="9"/>
      <c r="W57" s="7">
        <v>15658</v>
      </c>
      <c r="X57" s="43"/>
      <c r="Y57" s="9"/>
      <c r="Z57" s="9"/>
      <c r="AA57" s="9"/>
      <c r="AB57" s="9"/>
      <c r="AC57" s="9"/>
      <c r="AD57" s="41"/>
      <c r="AE57" s="9"/>
      <c r="AF57" s="9">
        <v>1203</v>
      </c>
      <c r="AG57" s="9"/>
      <c r="AH57" s="9"/>
      <c r="AI57" s="9">
        <v>28137</v>
      </c>
      <c r="AJ57" s="7">
        <f t="shared" si="15"/>
        <v>29340</v>
      </c>
      <c r="AK57" s="43">
        <v>0</v>
      </c>
      <c r="AL57" s="7">
        <f t="shared" si="5"/>
        <v>0</v>
      </c>
      <c r="AM57" s="62"/>
      <c r="AN57" s="9"/>
      <c r="AO57" s="41">
        <v>0</v>
      </c>
      <c r="AP57" s="41"/>
      <c r="AQ57" s="41">
        <v>0</v>
      </c>
      <c r="AR57" s="41"/>
      <c r="AS57" s="41"/>
      <c r="AT57" s="41"/>
      <c r="AU57" s="41">
        <v>9351</v>
      </c>
      <c r="AV57" s="41">
        <v>0</v>
      </c>
      <c r="AW57" s="7">
        <f t="shared" si="6"/>
        <v>9351</v>
      </c>
      <c r="AX57" s="43"/>
      <c r="AY57" s="41"/>
      <c r="AZ57" s="41"/>
      <c r="BA57" s="41"/>
      <c r="BB57" s="41"/>
      <c r="BC57" s="41">
        <v>0</v>
      </c>
      <c r="BD57" s="41"/>
      <c r="BE57" s="7">
        <f t="shared" si="7"/>
        <v>0</v>
      </c>
      <c r="BF57" s="40"/>
      <c r="BG57" s="374">
        <v>540</v>
      </c>
      <c r="BH57" s="374"/>
      <c r="BI57" s="374"/>
      <c r="BJ57" s="41"/>
      <c r="BK57" s="41"/>
      <c r="BL57" s="41">
        <v>17222</v>
      </c>
      <c r="BM57" s="41"/>
      <c r="BN57" s="9">
        <v>0</v>
      </c>
      <c r="BO57" s="41"/>
      <c r="BP57" s="9"/>
      <c r="BQ57" s="41"/>
      <c r="BR57" s="9"/>
      <c r="BS57" s="9">
        <v>0</v>
      </c>
      <c r="BT57" s="41">
        <v>0</v>
      </c>
      <c r="BU57" s="7">
        <f t="shared" si="8"/>
        <v>17762</v>
      </c>
      <c r="BV57" s="43">
        <v>0</v>
      </c>
      <c r="BW57" s="41">
        <v>0</v>
      </c>
      <c r="BX57" s="41"/>
      <c r="BY57" s="41"/>
      <c r="BZ57" s="41"/>
      <c r="CA57" s="41">
        <v>0</v>
      </c>
      <c r="CB57" s="7">
        <f t="shared" si="9"/>
        <v>0</v>
      </c>
      <c r="CC57" s="43"/>
      <c r="CD57" s="41">
        <v>0</v>
      </c>
      <c r="CE57" s="41"/>
      <c r="CF57" s="41"/>
      <c r="CG57" s="7">
        <f t="shared" si="10"/>
        <v>0</v>
      </c>
      <c r="CH57" s="62"/>
      <c r="CI57" s="9"/>
      <c r="CJ57" s="41"/>
      <c r="CK57" s="41"/>
      <c r="CL57" s="41"/>
      <c r="CM57" s="41">
        <v>0</v>
      </c>
      <c r="CN57" s="41"/>
      <c r="CO57" s="7">
        <f t="shared" si="11"/>
        <v>0</v>
      </c>
      <c r="CP57" s="62"/>
      <c r="CQ57" s="41"/>
      <c r="CR57" s="41">
        <v>0</v>
      </c>
      <c r="CS57" s="7">
        <f t="shared" si="13"/>
        <v>0</v>
      </c>
      <c r="CT57" s="43">
        <v>7631</v>
      </c>
      <c r="CU57" s="7">
        <f t="shared" si="12"/>
        <v>7631</v>
      </c>
      <c r="CV57" s="10">
        <f t="shared" si="14"/>
        <v>87073</v>
      </c>
    </row>
    <row r="58" spans="1:100" x14ac:dyDescent="0.25">
      <c r="A58" s="348"/>
      <c r="B58" s="2" t="s">
        <v>109</v>
      </c>
      <c r="C58" s="40"/>
      <c r="D58" s="41"/>
      <c r="E58" s="43"/>
      <c r="F58" s="41"/>
      <c r="G58" s="42"/>
      <c r="H58" s="7">
        <v>7820</v>
      </c>
      <c r="I58" s="43"/>
      <c r="J58" s="41"/>
      <c r="K58" s="41"/>
      <c r="L58" s="41"/>
      <c r="M58" s="41"/>
      <c r="N58" s="41"/>
      <c r="O58" s="7">
        <f t="shared" si="1"/>
        <v>0</v>
      </c>
      <c r="P58" s="62"/>
      <c r="Q58" s="41"/>
      <c r="R58" s="41"/>
      <c r="S58" s="41"/>
      <c r="T58" s="7">
        <f t="shared" si="2"/>
        <v>0</v>
      </c>
      <c r="U58" s="43"/>
      <c r="V58" s="9"/>
      <c r="W58" s="7">
        <v>12443</v>
      </c>
      <c r="X58" s="43"/>
      <c r="Y58" s="9"/>
      <c r="Z58" s="9"/>
      <c r="AA58" s="9"/>
      <c r="AB58" s="9"/>
      <c r="AC58" s="9"/>
      <c r="AD58" s="41"/>
      <c r="AE58" s="9"/>
      <c r="AF58" s="9">
        <v>0</v>
      </c>
      <c r="AG58" s="9"/>
      <c r="AH58" s="9"/>
      <c r="AI58" s="9">
        <v>24880</v>
      </c>
      <c r="AJ58" s="7">
        <f t="shared" si="15"/>
        <v>24880</v>
      </c>
      <c r="AK58" s="43">
        <v>0</v>
      </c>
      <c r="AL58" s="7">
        <f t="shared" si="5"/>
        <v>0</v>
      </c>
      <c r="AM58" s="62"/>
      <c r="AN58" s="9"/>
      <c r="AO58" s="41">
        <v>0</v>
      </c>
      <c r="AP58" s="41"/>
      <c r="AQ58" s="41">
        <v>0</v>
      </c>
      <c r="AR58" s="41"/>
      <c r="AS58" s="41"/>
      <c r="AT58" s="41"/>
      <c r="AU58" s="41">
        <v>10011</v>
      </c>
      <c r="AV58" s="41">
        <v>0</v>
      </c>
      <c r="AW58" s="7">
        <f t="shared" si="6"/>
        <v>10011</v>
      </c>
      <c r="AX58" s="43"/>
      <c r="AY58" s="41"/>
      <c r="AZ58" s="41"/>
      <c r="BA58" s="41"/>
      <c r="BB58" s="41"/>
      <c r="BC58" s="41">
        <v>0</v>
      </c>
      <c r="BD58" s="41"/>
      <c r="BE58" s="7">
        <f t="shared" si="7"/>
        <v>0</v>
      </c>
      <c r="BF58" s="40"/>
      <c r="BG58" s="374">
        <v>810</v>
      </c>
      <c r="BH58" s="374"/>
      <c r="BI58" s="374"/>
      <c r="BJ58" s="41"/>
      <c r="BK58" s="41"/>
      <c r="BL58" s="41">
        <v>6682</v>
      </c>
      <c r="BM58" s="41"/>
      <c r="BN58" s="9">
        <v>0</v>
      </c>
      <c r="BO58" s="41"/>
      <c r="BP58" s="9"/>
      <c r="BQ58" s="41"/>
      <c r="BR58" s="9"/>
      <c r="BS58" s="9">
        <v>0</v>
      </c>
      <c r="BT58" s="41">
        <v>0</v>
      </c>
      <c r="BU58" s="7">
        <f t="shared" si="8"/>
        <v>7492</v>
      </c>
      <c r="BV58" s="43">
        <v>0</v>
      </c>
      <c r="BW58" s="41">
        <v>0</v>
      </c>
      <c r="BX58" s="41"/>
      <c r="BY58" s="41"/>
      <c r="BZ58" s="41"/>
      <c r="CA58" s="41">
        <v>0</v>
      </c>
      <c r="CB58" s="7">
        <f t="shared" si="9"/>
        <v>0</v>
      </c>
      <c r="CC58" s="43"/>
      <c r="CD58" s="41">
        <v>0</v>
      </c>
      <c r="CE58" s="41"/>
      <c r="CF58" s="41"/>
      <c r="CG58" s="7">
        <f t="shared" si="10"/>
        <v>0</v>
      </c>
      <c r="CH58" s="62"/>
      <c r="CI58" s="9"/>
      <c r="CJ58" s="41"/>
      <c r="CK58" s="41"/>
      <c r="CL58" s="41"/>
      <c r="CM58" s="41">
        <v>0</v>
      </c>
      <c r="CN58" s="41"/>
      <c r="CO58" s="7">
        <f t="shared" si="11"/>
        <v>0</v>
      </c>
      <c r="CP58" s="62"/>
      <c r="CQ58" s="41"/>
      <c r="CR58" s="41">
        <v>0</v>
      </c>
      <c r="CS58" s="7">
        <f t="shared" si="13"/>
        <v>0</v>
      </c>
      <c r="CT58" s="43">
        <v>7258</v>
      </c>
      <c r="CU58" s="7">
        <f t="shared" si="12"/>
        <v>7258</v>
      </c>
      <c r="CV58" s="10">
        <f t="shared" si="14"/>
        <v>69904</v>
      </c>
    </row>
    <row r="59" spans="1:100" x14ac:dyDescent="0.25">
      <c r="A59" s="348"/>
      <c r="B59" s="2" t="s">
        <v>110</v>
      </c>
      <c r="C59" s="40"/>
      <c r="D59" s="41"/>
      <c r="E59" s="43"/>
      <c r="F59" s="41"/>
      <c r="G59" s="42"/>
      <c r="H59" s="7">
        <v>8505</v>
      </c>
      <c r="I59" s="43"/>
      <c r="J59" s="41"/>
      <c r="K59" s="41"/>
      <c r="L59" s="41"/>
      <c r="M59" s="41"/>
      <c r="N59" s="41"/>
      <c r="O59" s="7">
        <f t="shared" si="1"/>
        <v>0</v>
      </c>
      <c r="P59" s="62"/>
      <c r="Q59" s="41"/>
      <c r="R59" s="41"/>
      <c r="S59" s="41"/>
      <c r="T59" s="7">
        <f t="shared" si="2"/>
        <v>0</v>
      </c>
      <c r="U59" s="43"/>
      <c r="V59" s="9"/>
      <c r="W59" s="7">
        <v>14739</v>
      </c>
      <c r="X59" s="43"/>
      <c r="Y59" s="9"/>
      <c r="Z59" s="9"/>
      <c r="AA59" s="9"/>
      <c r="AB59" s="9"/>
      <c r="AC59" s="9"/>
      <c r="AD59" s="41"/>
      <c r="AE59" s="9"/>
      <c r="AF59" s="9">
        <v>0</v>
      </c>
      <c r="AG59" s="9"/>
      <c r="AH59" s="9"/>
      <c r="AI59" s="9">
        <v>27049</v>
      </c>
      <c r="AJ59" s="7">
        <f t="shared" si="15"/>
        <v>27049</v>
      </c>
      <c r="AK59" s="43">
        <v>0</v>
      </c>
      <c r="AL59" s="7">
        <f t="shared" si="5"/>
        <v>0</v>
      </c>
      <c r="AM59" s="62"/>
      <c r="AN59" s="9"/>
      <c r="AO59" s="41">
        <v>0</v>
      </c>
      <c r="AP59" s="41"/>
      <c r="AQ59" s="41">
        <v>0</v>
      </c>
      <c r="AR59" s="41"/>
      <c r="AS59" s="41"/>
      <c r="AT59" s="41"/>
      <c r="AU59" s="41">
        <v>8925</v>
      </c>
      <c r="AV59" s="41">
        <v>0</v>
      </c>
      <c r="AW59" s="7">
        <f t="shared" si="6"/>
        <v>8925</v>
      </c>
      <c r="AX59" s="43"/>
      <c r="AY59" s="41"/>
      <c r="AZ59" s="41"/>
      <c r="BA59" s="41"/>
      <c r="BB59" s="41"/>
      <c r="BC59" s="41">
        <v>0</v>
      </c>
      <c r="BD59" s="41"/>
      <c r="BE59" s="7">
        <f t="shared" si="7"/>
        <v>0</v>
      </c>
      <c r="BF59" s="40"/>
      <c r="BG59" s="374">
        <v>270</v>
      </c>
      <c r="BH59" s="374"/>
      <c r="BI59" s="374"/>
      <c r="BJ59" s="41"/>
      <c r="BK59" s="41"/>
      <c r="BL59" s="41">
        <v>7305</v>
      </c>
      <c r="BM59" s="41"/>
      <c r="BN59" s="9">
        <v>0</v>
      </c>
      <c r="BO59" s="41"/>
      <c r="BP59" s="9"/>
      <c r="BQ59" s="41"/>
      <c r="BR59" s="9"/>
      <c r="BS59" s="9">
        <v>0</v>
      </c>
      <c r="BT59" s="41">
        <v>0</v>
      </c>
      <c r="BU59" s="7">
        <f t="shared" si="8"/>
        <v>7575</v>
      </c>
      <c r="BV59" s="43">
        <v>0</v>
      </c>
      <c r="BW59" s="41">
        <v>0</v>
      </c>
      <c r="BX59" s="41"/>
      <c r="BY59" s="41"/>
      <c r="BZ59" s="41"/>
      <c r="CA59" s="41">
        <v>0</v>
      </c>
      <c r="CB59" s="7">
        <f t="shared" si="9"/>
        <v>0</v>
      </c>
      <c r="CC59" s="43"/>
      <c r="CD59" s="41">
        <v>0</v>
      </c>
      <c r="CE59" s="41"/>
      <c r="CF59" s="41"/>
      <c r="CG59" s="7">
        <f t="shared" si="10"/>
        <v>0</v>
      </c>
      <c r="CH59" s="62"/>
      <c r="CI59" s="9"/>
      <c r="CJ59" s="41"/>
      <c r="CK59" s="41"/>
      <c r="CL59" s="41"/>
      <c r="CM59" s="41">
        <v>0</v>
      </c>
      <c r="CN59" s="41"/>
      <c r="CO59" s="7">
        <f t="shared" si="11"/>
        <v>0</v>
      </c>
      <c r="CP59" s="62"/>
      <c r="CQ59" s="41"/>
      <c r="CR59" s="41">
        <v>0</v>
      </c>
      <c r="CS59" s="7">
        <f t="shared" si="13"/>
        <v>0</v>
      </c>
      <c r="CT59" s="43">
        <v>7451</v>
      </c>
      <c r="CU59" s="7">
        <f t="shared" si="12"/>
        <v>7451</v>
      </c>
      <c r="CV59" s="10">
        <f t="shared" si="14"/>
        <v>74244</v>
      </c>
    </row>
    <row r="60" spans="1:100" x14ac:dyDescent="0.25">
      <c r="A60" s="348"/>
      <c r="B60" s="2" t="s">
        <v>111</v>
      </c>
      <c r="C60" s="40"/>
      <c r="D60" s="41"/>
      <c r="E60" s="43"/>
      <c r="F60" s="41"/>
      <c r="G60" s="42"/>
      <c r="H60" s="7">
        <v>4754</v>
      </c>
      <c r="I60" s="43"/>
      <c r="J60" s="41"/>
      <c r="K60" s="41"/>
      <c r="L60" s="41"/>
      <c r="M60" s="41"/>
      <c r="N60" s="41"/>
      <c r="O60" s="7">
        <f t="shared" si="1"/>
        <v>0</v>
      </c>
      <c r="P60" s="62"/>
      <c r="Q60" s="41"/>
      <c r="R60" s="41"/>
      <c r="S60" s="41"/>
      <c r="T60" s="7">
        <f t="shared" si="2"/>
        <v>0</v>
      </c>
      <c r="U60" s="43"/>
      <c r="V60" s="9"/>
      <c r="W60" s="7">
        <v>15853</v>
      </c>
      <c r="X60" s="43"/>
      <c r="Y60" s="9"/>
      <c r="Z60" s="9"/>
      <c r="AA60" s="9"/>
      <c r="AB60" s="9"/>
      <c r="AC60" s="9"/>
      <c r="AD60" s="41"/>
      <c r="AE60" s="9"/>
      <c r="AF60" s="9">
        <v>0</v>
      </c>
      <c r="AG60" s="9"/>
      <c r="AH60" s="9"/>
      <c r="AI60" s="9">
        <v>22487</v>
      </c>
      <c r="AJ60" s="7">
        <f t="shared" si="15"/>
        <v>22487</v>
      </c>
      <c r="AK60" s="43">
        <v>0</v>
      </c>
      <c r="AL60" s="7">
        <f t="shared" si="5"/>
        <v>0</v>
      </c>
      <c r="AM60" s="62"/>
      <c r="AN60" s="9"/>
      <c r="AO60" s="41">
        <v>0</v>
      </c>
      <c r="AP60" s="41"/>
      <c r="AQ60" s="41">
        <v>0</v>
      </c>
      <c r="AR60" s="41"/>
      <c r="AS60" s="41"/>
      <c r="AT60" s="41"/>
      <c r="AU60" s="41">
        <v>11775</v>
      </c>
      <c r="AV60" s="41">
        <v>0</v>
      </c>
      <c r="AW60" s="7">
        <f t="shared" si="6"/>
        <v>11775</v>
      </c>
      <c r="AX60" s="43"/>
      <c r="AY60" s="41"/>
      <c r="AZ60" s="41"/>
      <c r="BA60" s="41"/>
      <c r="BB60" s="41"/>
      <c r="BC60" s="41">
        <v>0</v>
      </c>
      <c r="BD60" s="41"/>
      <c r="BE60" s="7">
        <f t="shared" si="7"/>
        <v>0</v>
      </c>
      <c r="BF60" s="40"/>
      <c r="BG60" s="374">
        <v>1071</v>
      </c>
      <c r="BH60" s="374"/>
      <c r="BI60" s="374"/>
      <c r="BJ60" s="41"/>
      <c r="BK60" s="41"/>
      <c r="BL60" s="41">
        <v>11270</v>
      </c>
      <c r="BM60" s="41"/>
      <c r="BN60" s="9">
        <v>0</v>
      </c>
      <c r="BO60" s="41"/>
      <c r="BP60" s="9"/>
      <c r="BQ60" s="41"/>
      <c r="BR60" s="9"/>
      <c r="BS60" s="9">
        <v>0</v>
      </c>
      <c r="BT60" s="41">
        <v>0</v>
      </c>
      <c r="BU60" s="7">
        <f t="shared" si="8"/>
        <v>12341</v>
      </c>
      <c r="BV60" s="43">
        <v>0</v>
      </c>
      <c r="BW60" s="41">
        <v>0</v>
      </c>
      <c r="BX60" s="41"/>
      <c r="BY60" s="41"/>
      <c r="BZ60" s="41"/>
      <c r="CA60" s="41">
        <v>0</v>
      </c>
      <c r="CB60" s="7">
        <f t="shared" si="9"/>
        <v>0</v>
      </c>
      <c r="CC60" s="43"/>
      <c r="CD60" s="41">
        <v>0</v>
      </c>
      <c r="CE60" s="41"/>
      <c r="CF60" s="41"/>
      <c r="CG60" s="7">
        <f t="shared" si="10"/>
        <v>0</v>
      </c>
      <c r="CH60" s="62"/>
      <c r="CI60" s="9"/>
      <c r="CJ60" s="41"/>
      <c r="CK60" s="41"/>
      <c r="CL60" s="41"/>
      <c r="CM60" s="41">
        <v>0</v>
      </c>
      <c r="CN60" s="41"/>
      <c r="CO60" s="7">
        <f t="shared" si="11"/>
        <v>0</v>
      </c>
      <c r="CP60" s="62"/>
      <c r="CQ60" s="41"/>
      <c r="CR60" s="41">
        <v>0</v>
      </c>
      <c r="CS60" s="7">
        <f t="shared" si="13"/>
        <v>0</v>
      </c>
      <c r="CT60" s="43">
        <v>5375</v>
      </c>
      <c r="CU60" s="7">
        <f t="shared" si="12"/>
        <v>5375</v>
      </c>
      <c r="CV60" s="10">
        <f t="shared" si="14"/>
        <v>72585</v>
      </c>
    </row>
    <row r="61" spans="1:100" ht="15.75" thickBot="1" x14ac:dyDescent="0.3">
      <c r="A61" s="349"/>
      <c r="B61" s="3" t="s">
        <v>112</v>
      </c>
      <c r="C61" s="44"/>
      <c r="D61" s="45"/>
      <c r="E61" s="47"/>
      <c r="F61" s="45"/>
      <c r="G61" s="46"/>
      <c r="H61" s="11">
        <v>1690</v>
      </c>
      <c r="I61" s="47"/>
      <c r="J61" s="45"/>
      <c r="K61" s="45"/>
      <c r="L61" s="45"/>
      <c r="M61" s="45"/>
      <c r="N61" s="45"/>
      <c r="O61" s="11">
        <f t="shared" si="1"/>
        <v>0</v>
      </c>
      <c r="P61" s="63"/>
      <c r="Q61" s="45"/>
      <c r="R61" s="45"/>
      <c r="S61" s="45"/>
      <c r="T61" s="11">
        <f t="shared" si="2"/>
        <v>0</v>
      </c>
      <c r="U61" s="47"/>
      <c r="V61" s="13"/>
      <c r="W61" s="11">
        <v>13278</v>
      </c>
      <c r="X61" s="47"/>
      <c r="Y61" s="13"/>
      <c r="Z61" s="13"/>
      <c r="AA61" s="13"/>
      <c r="AB61" s="13"/>
      <c r="AC61" s="13"/>
      <c r="AD61" s="45"/>
      <c r="AE61" s="13"/>
      <c r="AF61" s="13">
        <v>0</v>
      </c>
      <c r="AG61" s="13"/>
      <c r="AH61" s="13"/>
      <c r="AI61" s="13">
        <v>26493</v>
      </c>
      <c r="AJ61" s="11">
        <f t="shared" si="15"/>
        <v>26493</v>
      </c>
      <c r="AK61" s="47">
        <v>0</v>
      </c>
      <c r="AL61" s="11">
        <f t="shared" si="5"/>
        <v>0</v>
      </c>
      <c r="AM61" s="63"/>
      <c r="AN61" s="13"/>
      <c r="AO61" s="45">
        <v>0</v>
      </c>
      <c r="AP61" s="45"/>
      <c r="AQ61" s="45">
        <v>0</v>
      </c>
      <c r="AR61" s="45"/>
      <c r="AS61" s="45"/>
      <c r="AT61" s="45"/>
      <c r="AU61" s="45">
        <v>9439</v>
      </c>
      <c r="AV61" s="45">
        <v>0</v>
      </c>
      <c r="AW61" s="11">
        <f t="shared" si="6"/>
        <v>9439</v>
      </c>
      <c r="AX61" s="47"/>
      <c r="AY61" s="45"/>
      <c r="AZ61" s="45"/>
      <c r="BA61" s="45"/>
      <c r="BB61" s="45"/>
      <c r="BC61" s="45">
        <v>0</v>
      </c>
      <c r="BD61" s="45"/>
      <c r="BE61" s="11">
        <f t="shared" si="7"/>
        <v>0</v>
      </c>
      <c r="BF61" s="44"/>
      <c r="BG61" s="375">
        <v>1136</v>
      </c>
      <c r="BH61" s="375"/>
      <c r="BI61" s="375"/>
      <c r="BJ61" s="45"/>
      <c r="BK61" s="45"/>
      <c r="BL61" s="45">
        <v>10990</v>
      </c>
      <c r="BM61" s="45"/>
      <c r="BN61" s="13">
        <v>0</v>
      </c>
      <c r="BO61" s="45"/>
      <c r="BP61" s="13"/>
      <c r="BQ61" s="45"/>
      <c r="BR61" s="13"/>
      <c r="BS61" s="13">
        <v>0</v>
      </c>
      <c r="BT61" s="45">
        <v>0</v>
      </c>
      <c r="BU61" s="11">
        <f t="shared" si="8"/>
        <v>12126</v>
      </c>
      <c r="BV61" s="47">
        <v>0</v>
      </c>
      <c r="BW61" s="45">
        <v>0</v>
      </c>
      <c r="BX61" s="45"/>
      <c r="BY61" s="45"/>
      <c r="BZ61" s="45"/>
      <c r="CA61" s="45">
        <v>0</v>
      </c>
      <c r="CB61" s="11">
        <f t="shared" si="9"/>
        <v>0</v>
      </c>
      <c r="CC61" s="47"/>
      <c r="CD61" s="45">
        <v>0</v>
      </c>
      <c r="CE61" s="45"/>
      <c r="CF61" s="45"/>
      <c r="CG61" s="11">
        <f t="shared" si="10"/>
        <v>0</v>
      </c>
      <c r="CH61" s="63"/>
      <c r="CI61" s="13"/>
      <c r="CJ61" s="45"/>
      <c r="CK61" s="45"/>
      <c r="CL61" s="45"/>
      <c r="CM61" s="45">
        <v>0</v>
      </c>
      <c r="CN61" s="45"/>
      <c r="CO61" s="11">
        <f t="shared" si="11"/>
        <v>0</v>
      </c>
      <c r="CP61" s="63"/>
      <c r="CQ61" s="45"/>
      <c r="CR61" s="45">
        <v>0</v>
      </c>
      <c r="CS61" s="11">
        <f t="shared" si="13"/>
        <v>0</v>
      </c>
      <c r="CT61" s="47">
        <v>11728</v>
      </c>
      <c r="CU61" s="11">
        <f t="shared" si="12"/>
        <v>11728</v>
      </c>
      <c r="CV61" s="15">
        <f t="shared" si="14"/>
        <v>74754</v>
      </c>
    </row>
    <row r="62" spans="1:100" x14ac:dyDescent="0.25">
      <c r="A62" s="347" t="s">
        <v>187</v>
      </c>
      <c r="B62" s="33" t="s">
        <v>101</v>
      </c>
      <c r="C62" s="34"/>
      <c r="D62" s="35"/>
      <c r="E62" s="52"/>
      <c r="F62" s="35"/>
      <c r="G62" s="36"/>
      <c r="H62" s="20">
        <v>40</v>
      </c>
      <c r="I62" s="52"/>
      <c r="J62" s="35"/>
      <c r="K62" s="35"/>
      <c r="L62" s="35"/>
      <c r="M62" s="35"/>
      <c r="N62" s="35"/>
      <c r="O62" s="20">
        <f t="shared" si="1"/>
        <v>0</v>
      </c>
      <c r="P62" s="61"/>
      <c r="Q62" s="35"/>
      <c r="R62" s="35"/>
      <c r="S62" s="35"/>
      <c r="T62" s="20">
        <f t="shared" si="2"/>
        <v>0</v>
      </c>
      <c r="U62" s="52"/>
      <c r="V62" s="22"/>
      <c r="W62" s="20">
        <v>10884</v>
      </c>
      <c r="X62" s="52"/>
      <c r="Y62" s="22"/>
      <c r="Z62" s="22"/>
      <c r="AA62" s="22"/>
      <c r="AB62" s="22"/>
      <c r="AC62" s="22"/>
      <c r="AD62" s="35"/>
      <c r="AE62" s="22"/>
      <c r="AF62" s="22">
        <v>0</v>
      </c>
      <c r="AG62" s="22"/>
      <c r="AH62" s="22"/>
      <c r="AI62" s="22">
        <v>19965</v>
      </c>
      <c r="AJ62" s="20">
        <f t="shared" si="4"/>
        <v>19965</v>
      </c>
      <c r="AK62" s="52">
        <v>0</v>
      </c>
      <c r="AL62" s="20">
        <f t="shared" si="5"/>
        <v>0</v>
      </c>
      <c r="AM62" s="61"/>
      <c r="AN62" s="22"/>
      <c r="AO62" s="35">
        <v>0</v>
      </c>
      <c r="AP62" s="35"/>
      <c r="AQ62" s="35">
        <v>0</v>
      </c>
      <c r="AR62" s="35"/>
      <c r="AS62" s="35"/>
      <c r="AT62" s="35"/>
      <c r="AU62" s="35">
        <v>12222</v>
      </c>
      <c r="AV62" s="35">
        <v>0</v>
      </c>
      <c r="AW62" s="20">
        <f t="shared" si="6"/>
        <v>12222</v>
      </c>
      <c r="AX62" s="52"/>
      <c r="AY62" s="35"/>
      <c r="AZ62" s="35"/>
      <c r="BA62" s="35"/>
      <c r="BB62" s="35"/>
      <c r="BC62" s="35">
        <v>0</v>
      </c>
      <c r="BD62" s="35"/>
      <c r="BE62" s="20">
        <f t="shared" si="7"/>
        <v>0</v>
      </c>
      <c r="BF62" s="34"/>
      <c r="BG62" s="376">
        <v>1539</v>
      </c>
      <c r="BH62" s="376"/>
      <c r="BI62" s="376"/>
      <c r="BJ62" s="35"/>
      <c r="BK62" s="35"/>
      <c r="BL62" s="35">
        <v>5246</v>
      </c>
      <c r="BM62" s="35"/>
      <c r="BN62" s="22">
        <v>0</v>
      </c>
      <c r="BO62" s="35"/>
      <c r="BP62" s="22"/>
      <c r="BQ62" s="35"/>
      <c r="BR62" s="22"/>
      <c r="BS62" s="22">
        <v>0</v>
      </c>
      <c r="BT62" s="35">
        <v>0</v>
      </c>
      <c r="BU62" s="20">
        <f t="shared" si="8"/>
        <v>6785</v>
      </c>
      <c r="BV62" s="52">
        <v>0</v>
      </c>
      <c r="BW62" s="35">
        <v>0</v>
      </c>
      <c r="BX62" s="35"/>
      <c r="BY62" s="35"/>
      <c r="BZ62" s="35"/>
      <c r="CA62" s="35">
        <v>0</v>
      </c>
      <c r="CB62" s="20">
        <f t="shared" si="9"/>
        <v>0</v>
      </c>
      <c r="CC62" s="52"/>
      <c r="CD62" s="35">
        <v>0</v>
      </c>
      <c r="CE62" s="35"/>
      <c r="CF62" s="35"/>
      <c r="CG62" s="20">
        <f t="shared" si="10"/>
        <v>0</v>
      </c>
      <c r="CH62" s="61"/>
      <c r="CI62" s="22"/>
      <c r="CJ62" s="35"/>
      <c r="CK62" s="35"/>
      <c r="CL62" s="35"/>
      <c r="CM62" s="35">
        <v>0</v>
      </c>
      <c r="CN62" s="35"/>
      <c r="CO62" s="20">
        <f t="shared" si="11"/>
        <v>0</v>
      </c>
      <c r="CP62" s="61"/>
      <c r="CQ62" s="35"/>
      <c r="CR62" s="35">
        <v>0</v>
      </c>
      <c r="CS62" s="20">
        <f t="shared" si="13"/>
        <v>0</v>
      </c>
      <c r="CT62" s="52">
        <v>11369</v>
      </c>
      <c r="CU62" s="20">
        <f t="shared" si="12"/>
        <v>11369</v>
      </c>
      <c r="CV62" s="23">
        <f t="shared" si="14"/>
        <v>61265</v>
      </c>
    </row>
    <row r="63" spans="1:100" x14ac:dyDescent="0.25">
      <c r="A63" s="348"/>
      <c r="B63" s="2" t="s">
        <v>102</v>
      </c>
      <c r="C63" s="40"/>
      <c r="D63" s="41"/>
      <c r="E63" s="43"/>
      <c r="F63" s="41"/>
      <c r="G63" s="42"/>
      <c r="H63" s="7">
        <v>2364</v>
      </c>
      <c r="I63" s="43"/>
      <c r="J63" s="41"/>
      <c r="K63" s="41"/>
      <c r="L63" s="41"/>
      <c r="M63" s="41"/>
      <c r="N63" s="41"/>
      <c r="O63" s="7">
        <f t="shared" si="1"/>
        <v>0</v>
      </c>
      <c r="P63" s="62"/>
      <c r="Q63" s="41"/>
      <c r="R63" s="41"/>
      <c r="S63" s="41"/>
      <c r="T63" s="7">
        <f t="shared" si="2"/>
        <v>0</v>
      </c>
      <c r="U63" s="43"/>
      <c r="V63" s="9"/>
      <c r="W63" s="7">
        <v>8451</v>
      </c>
      <c r="X63" s="43"/>
      <c r="Y63" s="9"/>
      <c r="Z63" s="9"/>
      <c r="AA63" s="9"/>
      <c r="AB63" s="9"/>
      <c r="AC63" s="9"/>
      <c r="AD63" s="41"/>
      <c r="AE63" s="9"/>
      <c r="AF63" s="9">
        <v>0</v>
      </c>
      <c r="AG63" s="9"/>
      <c r="AH63" s="9"/>
      <c r="AI63" s="9">
        <v>11047</v>
      </c>
      <c r="AJ63" s="7">
        <f t="shared" si="4"/>
        <v>11047</v>
      </c>
      <c r="AK63" s="43">
        <v>0</v>
      </c>
      <c r="AL63" s="7">
        <f t="shared" si="5"/>
        <v>0</v>
      </c>
      <c r="AM63" s="62"/>
      <c r="AN63" s="9"/>
      <c r="AO63" s="41">
        <v>0</v>
      </c>
      <c r="AP63" s="41"/>
      <c r="AQ63" s="41">
        <v>0</v>
      </c>
      <c r="AR63" s="41"/>
      <c r="AS63" s="41"/>
      <c r="AT63" s="41"/>
      <c r="AU63" s="41">
        <v>8383</v>
      </c>
      <c r="AV63" s="41">
        <v>0</v>
      </c>
      <c r="AW63" s="7">
        <f t="shared" si="6"/>
        <v>8383</v>
      </c>
      <c r="AX63" s="43"/>
      <c r="AY63" s="41"/>
      <c r="AZ63" s="41"/>
      <c r="BA63" s="41"/>
      <c r="BB63" s="41"/>
      <c r="BC63" s="41">
        <v>0</v>
      </c>
      <c r="BD63" s="41"/>
      <c r="BE63" s="7">
        <f t="shared" si="7"/>
        <v>0</v>
      </c>
      <c r="BF63" s="40"/>
      <c r="BG63" s="374">
        <v>831</v>
      </c>
      <c r="BH63" s="374"/>
      <c r="BI63" s="374"/>
      <c r="BJ63" s="41"/>
      <c r="BK63" s="41"/>
      <c r="BL63" s="41">
        <v>4042</v>
      </c>
      <c r="BM63" s="41"/>
      <c r="BN63" s="9">
        <v>0</v>
      </c>
      <c r="BO63" s="41"/>
      <c r="BP63" s="9"/>
      <c r="BQ63" s="41"/>
      <c r="BR63" s="9"/>
      <c r="BS63" s="9">
        <v>0</v>
      </c>
      <c r="BT63" s="41">
        <v>0</v>
      </c>
      <c r="BU63" s="7">
        <f t="shared" si="8"/>
        <v>4873</v>
      </c>
      <c r="BV63" s="43">
        <v>0</v>
      </c>
      <c r="BW63" s="41">
        <v>0</v>
      </c>
      <c r="BX63" s="41"/>
      <c r="BY63" s="41"/>
      <c r="BZ63" s="41"/>
      <c r="CA63" s="41">
        <v>0</v>
      </c>
      <c r="CB63" s="7">
        <f t="shared" si="9"/>
        <v>0</v>
      </c>
      <c r="CC63" s="43"/>
      <c r="CD63" s="41">
        <v>0</v>
      </c>
      <c r="CE63" s="41"/>
      <c r="CF63" s="41"/>
      <c r="CG63" s="7">
        <f t="shared" si="10"/>
        <v>0</v>
      </c>
      <c r="CH63" s="62"/>
      <c r="CI63" s="9"/>
      <c r="CJ63" s="41"/>
      <c r="CK63" s="41"/>
      <c r="CL63" s="41"/>
      <c r="CM63" s="41">
        <v>0</v>
      </c>
      <c r="CN63" s="41"/>
      <c r="CO63" s="7">
        <f t="shared" si="11"/>
        <v>0</v>
      </c>
      <c r="CP63" s="62"/>
      <c r="CQ63" s="41"/>
      <c r="CR63" s="41">
        <v>0</v>
      </c>
      <c r="CS63" s="7">
        <f t="shared" si="13"/>
        <v>0</v>
      </c>
      <c r="CT63" s="43">
        <v>4253</v>
      </c>
      <c r="CU63" s="7">
        <f t="shared" si="12"/>
        <v>4253</v>
      </c>
      <c r="CV63" s="10">
        <f t="shared" si="14"/>
        <v>39371</v>
      </c>
    </row>
    <row r="64" spans="1:100" x14ac:dyDescent="0.25">
      <c r="A64" s="348"/>
      <c r="B64" s="2" t="s">
        <v>103</v>
      </c>
      <c r="C64" s="40"/>
      <c r="D64" s="41"/>
      <c r="E64" s="43"/>
      <c r="F64" s="41"/>
      <c r="G64" s="42"/>
      <c r="H64" s="7">
        <v>7073</v>
      </c>
      <c r="I64" s="43"/>
      <c r="J64" s="41"/>
      <c r="K64" s="41"/>
      <c r="L64" s="41"/>
      <c r="M64" s="41"/>
      <c r="N64" s="41"/>
      <c r="O64" s="7">
        <f t="shared" si="1"/>
        <v>0</v>
      </c>
      <c r="P64" s="62"/>
      <c r="Q64" s="41"/>
      <c r="R64" s="41"/>
      <c r="S64" s="41"/>
      <c r="T64" s="7">
        <f t="shared" si="2"/>
        <v>0</v>
      </c>
      <c r="U64" s="43"/>
      <c r="V64" s="9"/>
      <c r="W64" s="7">
        <v>13296</v>
      </c>
      <c r="X64" s="43"/>
      <c r="Y64" s="9"/>
      <c r="Z64" s="9"/>
      <c r="AA64" s="9"/>
      <c r="AB64" s="9"/>
      <c r="AC64" s="9"/>
      <c r="AD64" s="41"/>
      <c r="AE64" s="9"/>
      <c r="AF64" s="9">
        <v>741</v>
      </c>
      <c r="AG64" s="9"/>
      <c r="AH64" s="9"/>
      <c r="AI64" s="9">
        <v>8589</v>
      </c>
      <c r="AJ64" s="7">
        <f t="shared" si="4"/>
        <v>9330</v>
      </c>
      <c r="AK64" s="43">
        <v>0</v>
      </c>
      <c r="AL64" s="7">
        <f t="shared" si="5"/>
        <v>0</v>
      </c>
      <c r="AM64" s="62"/>
      <c r="AN64" s="9"/>
      <c r="AO64" s="41">
        <v>0</v>
      </c>
      <c r="AP64" s="41"/>
      <c r="AQ64" s="41">
        <v>0</v>
      </c>
      <c r="AR64" s="41"/>
      <c r="AS64" s="41"/>
      <c r="AT64" s="41"/>
      <c r="AU64" s="41">
        <v>11767</v>
      </c>
      <c r="AV64" s="41">
        <v>0</v>
      </c>
      <c r="AW64" s="7">
        <f t="shared" si="6"/>
        <v>11767</v>
      </c>
      <c r="AX64" s="43"/>
      <c r="AY64" s="41"/>
      <c r="AZ64" s="41"/>
      <c r="BA64" s="41"/>
      <c r="BB64" s="41"/>
      <c r="BC64" s="41">
        <v>0</v>
      </c>
      <c r="BD64" s="41"/>
      <c r="BE64" s="7">
        <f t="shared" si="7"/>
        <v>0</v>
      </c>
      <c r="BF64" s="40"/>
      <c r="BG64" s="374">
        <v>810</v>
      </c>
      <c r="BH64" s="374"/>
      <c r="BI64" s="374"/>
      <c r="BJ64" s="41"/>
      <c r="BK64" s="41"/>
      <c r="BL64" s="41">
        <v>1140</v>
      </c>
      <c r="BM64" s="41"/>
      <c r="BN64" s="9">
        <v>0</v>
      </c>
      <c r="BO64" s="41"/>
      <c r="BP64" s="9"/>
      <c r="BQ64" s="41"/>
      <c r="BR64" s="9"/>
      <c r="BS64" s="9">
        <v>0</v>
      </c>
      <c r="BT64" s="41">
        <v>0</v>
      </c>
      <c r="BU64" s="7">
        <f t="shared" si="8"/>
        <v>1950</v>
      </c>
      <c r="BV64" s="43">
        <v>0</v>
      </c>
      <c r="BW64" s="41">
        <v>0</v>
      </c>
      <c r="BX64" s="41"/>
      <c r="BY64" s="41"/>
      <c r="BZ64" s="41"/>
      <c r="CA64" s="41">
        <v>0</v>
      </c>
      <c r="CB64" s="7">
        <f t="shared" si="9"/>
        <v>0</v>
      </c>
      <c r="CC64" s="43"/>
      <c r="CD64" s="41">
        <v>0</v>
      </c>
      <c r="CE64" s="41"/>
      <c r="CF64" s="41"/>
      <c r="CG64" s="7">
        <f t="shared" si="10"/>
        <v>0</v>
      </c>
      <c r="CH64" s="62"/>
      <c r="CI64" s="9"/>
      <c r="CJ64" s="41"/>
      <c r="CK64" s="41"/>
      <c r="CL64" s="41"/>
      <c r="CM64" s="41">
        <v>0</v>
      </c>
      <c r="CN64" s="41"/>
      <c r="CO64" s="7">
        <f t="shared" si="11"/>
        <v>0</v>
      </c>
      <c r="CP64" s="62"/>
      <c r="CQ64" s="41"/>
      <c r="CR64" s="41">
        <v>0</v>
      </c>
      <c r="CS64" s="7">
        <f t="shared" si="13"/>
        <v>0</v>
      </c>
      <c r="CT64" s="43">
        <v>8596</v>
      </c>
      <c r="CU64" s="7">
        <f t="shared" si="12"/>
        <v>8596</v>
      </c>
      <c r="CV64" s="10">
        <f t="shared" si="14"/>
        <v>52012</v>
      </c>
    </row>
    <row r="65" spans="1:100" x14ac:dyDescent="0.25">
      <c r="A65" s="348"/>
      <c r="B65" s="2" t="s">
        <v>104</v>
      </c>
      <c r="C65" s="40"/>
      <c r="D65" s="41"/>
      <c r="E65" s="43"/>
      <c r="F65" s="41"/>
      <c r="G65" s="42"/>
      <c r="H65" s="7">
        <v>8084</v>
      </c>
      <c r="I65" s="43"/>
      <c r="J65" s="41"/>
      <c r="K65" s="41"/>
      <c r="L65" s="41"/>
      <c r="M65" s="41"/>
      <c r="N65" s="41"/>
      <c r="O65" s="7">
        <f t="shared" si="1"/>
        <v>0</v>
      </c>
      <c r="P65" s="62"/>
      <c r="Q65" s="41"/>
      <c r="R65" s="41"/>
      <c r="S65" s="41"/>
      <c r="T65" s="7">
        <f t="shared" si="2"/>
        <v>0</v>
      </c>
      <c r="U65" s="43"/>
      <c r="V65" s="9"/>
      <c r="W65" s="7">
        <v>13408</v>
      </c>
      <c r="X65" s="43"/>
      <c r="Y65" s="9"/>
      <c r="Z65" s="9"/>
      <c r="AA65" s="9"/>
      <c r="AB65" s="9"/>
      <c r="AC65" s="9"/>
      <c r="AD65" s="41"/>
      <c r="AE65" s="9"/>
      <c r="AF65" s="9">
        <v>21214</v>
      </c>
      <c r="AG65" s="9"/>
      <c r="AH65" s="9"/>
      <c r="AI65" s="9">
        <v>5192</v>
      </c>
      <c r="AJ65" s="7">
        <f t="shared" si="4"/>
        <v>26406</v>
      </c>
      <c r="AK65" s="43">
        <v>0</v>
      </c>
      <c r="AL65" s="7">
        <f t="shared" si="5"/>
        <v>0</v>
      </c>
      <c r="AM65" s="62"/>
      <c r="AN65" s="9"/>
      <c r="AO65" s="41">
        <v>0</v>
      </c>
      <c r="AP65" s="41"/>
      <c r="AQ65" s="41">
        <v>0</v>
      </c>
      <c r="AR65" s="41"/>
      <c r="AS65" s="41"/>
      <c r="AT65" s="41"/>
      <c r="AU65" s="41">
        <v>9494</v>
      </c>
      <c r="AV65" s="41">
        <v>0</v>
      </c>
      <c r="AW65" s="7">
        <f t="shared" si="6"/>
        <v>9494</v>
      </c>
      <c r="AX65" s="43"/>
      <c r="AY65" s="41"/>
      <c r="AZ65" s="41"/>
      <c r="BA65" s="41"/>
      <c r="BB65" s="41"/>
      <c r="BC65" s="41">
        <v>0</v>
      </c>
      <c r="BD65" s="41"/>
      <c r="BE65" s="7">
        <f t="shared" si="7"/>
        <v>0</v>
      </c>
      <c r="BF65" s="40"/>
      <c r="BG65" s="374">
        <v>650</v>
      </c>
      <c r="BH65" s="374"/>
      <c r="BI65" s="374"/>
      <c r="BJ65" s="41"/>
      <c r="BK65" s="41"/>
      <c r="BL65" s="41">
        <v>2196</v>
      </c>
      <c r="BM65" s="41"/>
      <c r="BN65" s="9">
        <v>0</v>
      </c>
      <c r="BO65" s="41"/>
      <c r="BP65" s="9"/>
      <c r="BQ65" s="41"/>
      <c r="BR65" s="9"/>
      <c r="BS65" s="9">
        <v>0</v>
      </c>
      <c r="BT65" s="41">
        <v>0</v>
      </c>
      <c r="BU65" s="7">
        <f t="shared" si="8"/>
        <v>2846</v>
      </c>
      <c r="BV65" s="43">
        <v>0</v>
      </c>
      <c r="BW65" s="41">
        <v>0</v>
      </c>
      <c r="BX65" s="41"/>
      <c r="BY65" s="41"/>
      <c r="BZ65" s="41"/>
      <c r="CA65" s="41">
        <v>0</v>
      </c>
      <c r="CB65" s="7">
        <f t="shared" si="9"/>
        <v>0</v>
      </c>
      <c r="CC65" s="43"/>
      <c r="CD65" s="41">
        <v>0</v>
      </c>
      <c r="CE65" s="41"/>
      <c r="CF65" s="41"/>
      <c r="CG65" s="7">
        <f t="shared" si="10"/>
        <v>0</v>
      </c>
      <c r="CH65" s="62"/>
      <c r="CI65" s="9"/>
      <c r="CJ65" s="41"/>
      <c r="CK65" s="41"/>
      <c r="CL65" s="41"/>
      <c r="CM65" s="41">
        <v>0</v>
      </c>
      <c r="CN65" s="41"/>
      <c r="CO65" s="7">
        <f t="shared" si="11"/>
        <v>0</v>
      </c>
      <c r="CP65" s="62"/>
      <c r="CQ65" s="41"/>
      <c r="CR65" s="41">
        <v>0</v>
      </c>
      <c r="CS65" s="7">
        <f t="shared" si="13"/>
        <v>0</v>
      </c>
      <c r="CT65" s="43">
        <v>9895</v>
      </c>
      <c r="CU65" s="7">
        <f t="shared" si="12"/>
        <v>9895</v>
      </c>
      <c r="CV65" s="10">
        <f t="shared" si="14"/>
        <v>70133</v>
      </c>
    </row>
    <row r="66" spans="1:100" x14ac:dyDescent="0.25">
      <c r="A66" s="348"/>
      <c r="B66" s="2" t="s">
        <v>105</v>
      </c>
      <c r="C66" s="40"/>
      <c r="D66" s="41"/>
      <c r="E66" s="43"/>
      <c r="F66" s="41"/>
      <c r="G66" s="42"/>
      <c r="H66" s="7">
        <v>8311</v>
      </c>
      <c r="I66" s="43"/>
      <c r="J66" s="41"/>
      <c r="K66" s="41"/>
      <c r="L66" s="41"/>
      <c r="M66" s="41"/>
      <c r="N66" s="41"/>
      <c r="O66" s="7">
        <f t="shared" si="1"/>
        <v>0</v>
      </c>
      <c r="P66" s="62"/>
      <c r="Q66" s="41"/>
      <c r="R66" s="41"/>
      <c r="S66" s="41"/>
      <c r="T66" s="7">
        <f t="shared" si="2"/>
        <v>0</v>
      </c>
      <c r="U66" s="43"/>
      <c r="V66" s="9"/>
      <c r="W66" s="7">
        <v>13551</v>
      </c>
      <c r="X66" s="43"/>
      <c r="Y66" s="9"/>
      <c r="Z66" s="9"/>
      <c r="AA66" s="9"/>
      <c r="AB66" s="9"/>
      <c r="AC66" s="9"/>
      <c r="AD66" s="41"/>
      <c r="AE66" s="9"/>
      <c r="AF66" s="9">
        <v>19359</v>
      </c>
      <c r="AG66" s="9"/>
      <c r="AH66" s="9"/>
      <c r="AI66" s="9">
        <v>5704</v>
      </c>
      <c r="AJ66" s="7">
        <f t="shared" si="4"/>
        <v>25063</v>
      </c>
      <c r="AK66" s="43">
        <v>0</v>
      </c>
      <c r="AL66" s="7">
        <f t="shared" si="5"/>
        <v>0</v>
      </c>
      <c r="AM66" s="62"/>
      <c r="AN66" s="9"/>
      <c r="AO66" s="41">
        <v>0</v>
      </c>
      <c r="AP66" s="41"/>
      <c r="AQ66" s="41">
        <v>17482</v>
      </c>
      <c r="AR66" s="41"/>
      <c r="AS66" s="41"/>
      <c r="AT66" s="41"/>
      <c r="AU66" s="41">
        <v>11590</v>
      </c>
      <c r="AV66" s="41">
        <v>0</v>
      </c>
      <c r="AW66" s="7">
        <f t="shared" si="6"/>
        <v>29072</v>
      </c>
      <c r="AX66" s="43"/>
      <c r="AY66" s="41"/>
      <c r="AZ66" s="41"/>
      <c r="BA66" s="41"/>
      <c r="BB66" s="41"/>
      <c r="BC66" s="41">
        <v>0</v>
      </c>
      <c r="BD66" s="41"/>
      <c r="BE66" s="7">
        <f t="shared" si="7"/>
        <v>0</v>
      </c>
      <c r="BF66" s="40"/>
      <c r="BG66" s="374">
        <v>600</v>
      </c>
      <c r="BH66" s="374"/>
      <c r="BI66" s="374"/>
      <c r="BJ66" s="41"/>
      <c r="BK66" s="41"/>
      <c r="BL66" s="41">
        <v>1200</v>
      </c>
      <c r="BM66" s="41"/>
      <c r="BN66" s="9">
        <v>0</v>
      </c>
      <c r="BO66" s="41"/>
      <c r="BP66" s="9"/>
      <c r="BQ66" s="41"/>
      <c r="BR66" s="9"/>
      <c r="BS66" s="9">
        <v>0</v>
      </c>
      <c r="BT66" s="41">
        <v>0</v>
      </c>
      <c r="BU66" s="7">
        <f t="shared" si="8"/>
        <v>1800</v>
      </c>
      <c r="BV66" s="43">
        <v>0</v>
      </c>
      <c r="BW66" s="41">
        <v>0</v>
      </c>
      <c r="BX66" s="41"/>
      <c r="BY66" s="41"/>
      <c r="BZ66" s="41"/>
      <c r="CA66" s="41">
        <v>0</v>
      </c>
      <c r="CB66" s="7">
        <f t="shared" si="9"/>
        <v>0</v>
      </c>
      <c r="CC66" s="43"/>
      <c r="CD66" s="41">
        <v>0</v>
      </c>
      <c r="CE66" s="41"/>
      <c r="CF66" s="41"/>
      <c r="CG66" s="7">
        <f t="shared" si="10"/>
        <v>0</v>
      </c>
      <c r="CH66" s="62"/>
      <c r="CI66" s="9"/>
      <c r="CJ66" s="41"/>
      <c r="CK66" s="41"/>
      <c r="CL66" s="41"/>
      <c r="CM66" s="41">
        <v>0</v>
      </c>
      <c r="CN66" s="41"/>
      <c r="CO66" s="7">
        <f t="shared" si="11"/>
        <v>0</v>
      </c>
      <c r="CP66" s="62"/>
      <c r="CQ66" s="41"/>
      <c r="CR66" s="41">
        <v>0</v>
      </c>
      <c r="CS66" s="7">
        <f t="shared" si="13"/>
        <v>0</v>
      </c>
      <c r="CT66" s="43">
        <v>1680</v>
      </c>
      <c r="CU66" s="7">
        <f t="shared" si="12"/>
        <v>1680</v>
      </c>
      <c r="CV66" s="10">
        <f t="shared" si="14"/>
        <v>79477</v>
      </c>
    </row>
    <row r="67" spans="1:100" x14ac:dyDescent="0.25">
      <c r="A67" s="348"/>
      <c r="B67" s="2" t="s">
        <v>106</v>
      </c>
      <c r="C67" s="40"/>
      <c r="D67" s="41"/>
      <c r="E67" s="43"/>
      <c r="F67" s="41"/>
      <c r="G67" s="42"/>
      <c r="H67" s="7">
        <v>3617</v>
      </c>
      <c r="I67" s="43"/>
      <c r="J67" s="41"/>
      <c r="K67" s="41"/>
      <c r="L67" s="41"/>
      <c r="M67" s="41"/>
      <c r="N67" s="41"/>
      <c r="O67" s="7">
        <f t="shared" si="1"/>
        <v>0</v>
      </c>
      <c r="P67" s="62"/>
      <c r="Q67" s="41"/>
      <c r="R67" s="41"/>
      <c r="S67" s="41"/>
      <c r="T67" s="7">
        <f t="shared" si="2"/>
        <v>0</v>
      </c>
      <c r="U67" s="43"/>
      <c r="V67" s="9"/>
      <c r="W67" s="7">
        <v>14073</v>
      </c>
      <c r="X67" s="43"/>
      <c r="Y67" s="9"/>
      <c r="Z67" s="9"/>
      <c r="AA67" s="9"/>
      <c r="AB67" s="9"/>
      <c r="AC67" s="9"/>
      <c r="AD67" s="41"/>
      <c r="AE67" s="9"/>
      <c r="AF67" s="9">
        <v>12398</v>
      </c>
      <c r="AG67" s="9"/>
      <c r="AH67" s="9"/>
      <c r="AI67" s="9">
        <v>10215</v>
      </c>
      <c r="AJ67" s="7">
        <f t="shared" si="4"/>
        <v>22613</v>
      </c>
      <c r="AK67" s="43">
        <v>0</v>
      </c>
      <c r="AL67" s="7">
        <f t="shared" si="5"/>
        <v>0</v>
      </c>
      <c r="AM67" s="62"/>
      <c r="AN67" s="9"/>
      <c r="AO67" s="41">
        <v>0</v>
      </c>
      <c r="AP67" s="41"/>
      <c r="AQ67" s="41">
        <v>22351</v>
      </c>
      <c r="AR67" s="41"/>
      <c r="AS67" s="41"/>
      <c r="AT67" s="41"/>
      <c r="AU67" s="41">
        <v>9632</v>
      </c>
      <c r="AV67" s="41">
        <v>0</v>
      </c>
      <c r="AW67" s="7">
        <f t="shared" si="6"/>
        <v>31983</v>
      </c>
      <c r="AX67" s="43"/>
      <c r="AY67" s="41"/>
      <c r="AZ67" s="41"/>
      <c r="BA67" s="41"/>
      <c r="BB67" s="41"/>
      <c r="BC67" s="41">
        <v>0</v>
      </c>
      <c r="BD67" s="41"/>
      <c r="BE67" s="7">
        <f t="shared" si="7"/>
        <v>0</v>
      </c>
      <c r="BF67" s="40"/>
      <c r="BG67" s="374">
        <v>540</v>
      </c>
      <c r="BH67" s="374"/>
      <c r="BI67" s="374"/>
      <c r="BJ67" s="41"/>
      <c r="BK67" s="41"/>
      <c r="BL67" s="41">
        <v>1945</v>
      </c>
      <c r="BM67" s="41"/>
      <c r="BN67" s="9">
        <v>0</v>
      </c>
      <c r="BO67" s="41"/>
      <c r="BP67" s="9"/>
      <c r="BQ67" s="41"/>
      <c r="BR67" s="9"/>
      <c r="BS67" s="9">
        <v>0</v>
      </c>
      <c r="BT67" s="41">
        <v>0</v>
      </c>
      <c r="BU67" s="7">
        <f t="shared" si="8"/>
        <v>2485</v>
      </c>
      <c r="BV67" s="43">
        <v>0</v>
      </c>
      <c r="BW67" s="41">
        <v>0</v>
      </c>
      <c r="BX67" s="41"/>
      <c r="BY67" s="41"/>
      <c r="BZ67" s="41"/>
      <c r="CA67" s="41">
        <v>0</v>
      </c>
      <c r="CB67" s="7">
        <f t="shared" si="9"/>
        <v>0</v>
      </c>
      <c r="CC67" s="43"/>
      <c r="CD67" s="41">
        <v>0</v>
      </c>
      <c r="CE67" s="41"/>
      <c r="CF67" s="41"/>
      <c r="CG67" s="7">
        <f t="shared" si="10"/>
        <v>0</v>
      </c>
      <c r="CH67" s="62"/>
      <c r="CI67" s="9"/>
      <c r="CJ67" s="41"/>
      <c r="CK67" s="41"/>
      <c r="CL67" s="41"/>
      <c r="CM67" s="41">
        <v>0</v>
      </c>
      <c r="CN67" s="41"/>
      <c r="CO67" s="7">
        <f t="shared" si="11"/>
        <v>0</v>
      </c>
      <c r="CP67" s="62"/>
      <c r="CQ67" s="41"/>
      <c r="CR67" s="41">
        <v>0</v>
      </c>
      <c r="CS67" s="7">
        <f t="shared" si="13"/>
        <v>0</v>
      </c>
      <c r="CT67" s="43">
        <v>5543</v>
      </c>
      <c r="CU67" s="7">
        <f t="shared" si="12"/>
        <v>5543</v>
      </c>
      <c r="CV67" s="10">
        <f t="shared" si="14"/>
        <v>80314</v>
      </c>
    </row>
    <row r="68" spans="1:100" x14ac:dyDescent="0.25">
      <c r="A68" s="348"/>
      <c r="B68" s="2" t="s">
        <v>107</v>
      </c>
      <c r="C68" s="40"/>
      <c r="D68" s="41"/>
      <c r="E68" s="43"/>
      <c r="F68" s="41"/>
      <c r="G68" s="42"/>
      <c r="H68" s="7">
        <v>6399</v>
      </c>
      <c r="I68" s="43"/>
      <c r="J68" s="41"/>
      <c r="K68" s="41"/>
      <c r="L68" s="41"/>
      <c r="M68" s="41"/>
      <c r="N68" s="41"/>
      <c r="O68" s="7">
        <f t="shared" si="1"/>
        <v>0</v>
      </c>
      <c r="P68" s="62"/>
      <c r="Q68" s="41"/>
      <c r="R68" s="41"/>
      <c r="S68" s="41"/>
      <c r="T68" s="7">
        <f t="shared" si="2"/>
        <v>0</v>
      </c>
      <c r="U68" s="43"/>
      <c r="V68" s="9"/>
      <c r="W68" s="7">
        <v>11458</v>
      </c>
      <c r="X68" s="43"/>
      <c r="Y68" s="9"/>
      <c r="Z68" s="9"/>
      <c r="AA68" s="9"/>
      <c r="AB68" s="9"/>
      <c r="AC68" s="9"/>
      <c r="AD68" s="41"/>
      <c r="AE68" s="9"/>
      <c r="AF68" s="9">
        <v>5347</v>
      </c>
      <c r="AG68" s="9"/>
      <c r="AH68" s="9"/>
      <c r="AI68" s="9">
        <v>4244</v>
      </c>
      <c r="AJ68" s="7">
        <f t="shared" si="4"/>
        <v>9591</v>
      </c>
      <c r="AK68" s="43">
        <v>0</v>
      </c>
      <c r="AL68" s="7">
        <f t="shared" si="5"/>
        <v>0</v>
      </c>
      <c r="AM68" s="62"/>
      <c r="AN68" s="9"/>
      <c r="AO68" s="41">
        <v>0</v>
      </c>
      <c r="AP68" s="41"/>
      <c r="AQ68" s="41">
        <v>18723</v>
      </c>
      <c r="AR68" s="41"/>
      <c r="AS68" s="41"/>
      <c r="AT68" s="41"/>
      <c r="AU68" s="41">
        <v>10123</v>
      </c>
      <c r="AV68" s="41">
        <v>0</v>
      </c>
      <c r="AW68" s="7">
        <f t="shared" si="6"/>
        <v>28846</v>
      </c>
      <c r="AX68" s="43"/>
      <c r="AY68" s="41"/>
      <c r="AZ68" s="41"/>
      <c r="BA68" s="41"/>
      <c r="BB68" s="41"/>
      <c r="BC68" s="41">
        <v>0</v>
      </c>
      <c r="BD68" s="41"/>
      <c r="BE68" s="7">
        <f t="shared" si="7"/>
        <v>0</v>
      </c>
      <c r="BF68" s="40"/>
      <c r="BG68" s="374">
        <v>0</v>
      </c>
      <c r="BH68" s="374"/>
      <c r="BI68" s="374"/>
      <c r="BJ68" s="41"/>
      <c r="BK68" s="41"/>
      <c r="BL68" s="41">
        <v>1225</v>
      </c>
      <c r="BM68" s="41"/>
      <c r="BN68" s="9">
        <v>0</v>
      </c>
      <c r="BO68" s="41"/>
      <c r="BP68" s="9"/>
      <c r="BQ68" s="41"/>
      <c r="BR68" s="9"/>
      <c r="BS68" s="9">
        <v>0</v>
      </c>
      <c r="BT68" s="41">
        <v>0</v>
      </c>
      <c r="BU68" s="7">
        <f t="shared" si="8"/>
        <v>1225</v>
      </c>
      <c r="BV68" s="43">
        <v>0</v>
      </c>
      <c r="BW68" s="41">
        <v>0</v>
      </c>
      <c r="BX68" s="41"/>
      <c r="BY68" s="41"/>
      <c r="BZ68" s="41"/>
      <c r="CA68" s="41">
        <v>0</v>
      </c>
      <c r="CB68" s="7">
        <f t="shared" si="9"/>
        <v>0</v>
      </c>
      <c r="CC68" s="43"/>
      <c r="CD68" s="41">
        <v>0</v>
      </c>
      <c r="CE68" s="41"/>
      <c r="CF68" s="41"/>
      <c r="CG68" s="7">
        <f t="shared" si="10"/>
        <v>0</v>
      </c>
      <c r="CH68" s="62"/>
      <c r="CI68" s="9"/>
      <c r="CJ68" s="41"/>
      <c r="CK68" s="41"/>
      <c r="CL68" s="41"/>
      <c r="CM68" s="41">
        <v>0</v>
      </c>
      <c r="CN68" s="41"/>
      <c r="CO68" s="7">
        <f t="shared" si="11"/>
        <v>0</v>
      </c>
      <c r="CP68" s="62"/>
      <c r="CQ68" s="41"/>
      <c r="CR68" s="41">
        <v>0</v>
      </c>
      <c r="CS68" s="7">
        <f t="shared" si="13"/>
        <v>0</v>
      </c>
      <c r="CT68" s="43">
        <v>3192</v>
      </c>
      <c r="CU68" s="7">
        <f t="shared" si="12"/>
        <v>3192</v>
      </c>
      <c r="CV68" s="10">
        <f t="shared" si="14"/>
        <v>60711</v>
      </c>
    </row>
    <row r="69" spans="1:100" x14ac:dyDescent="0.25">
      <c r="A69" s="348"/>
      <c r="B69" s="2" t="s">
        <v>108</v>
      </c>
      <c r="C69" s="40"/>
      <c r="D69" s="41"/>
      <c r="E69" s="43"/>
      <c r="F69" s="41"/>
      <c r="G69" s="42"/>
      <c r="H69" s="7">
        <v>6366</v>
      </c>
      <c r="I69" s="43"/>
      <c r="J69" s="41"/>
      <c r="K69" s="41"/>
      <c r="L69" s="41"/>
      <c r="M69" s="41"/>
      <c r="N69" s="41"/>
      <c r="O69" s="7">
        <f t="shared" si="1"/>
        <v>0</v>
      </c>
      <c r="P69" s="62"/>
      <c r="Q69" s="41"/>
      <c r="R69" s="41"/>
      <c r="S69" s="41"/>
      <c r="T69" s="7">
        <f t="shared" si="2"/>
        <v>0</v>
      </c>
      <c r="U69" s="43"/>
      <c r="V69" s="9"/>
      <c r="W69" s="7">
        <v>10301</v>
      </c>
      <c r="X69" s="43"/>
      <c r="Y69" s="9"/>
      <c r="Z69" s="9"/>
      <c r="AA69" s="9"/>
      <c r="AB69" s="9"/>
      <c r="AC69" s="9"/>
      <c r="AD69" s="41"/>
      <c r="AE69" s="9"/>
      <c r="AF69" s="9">
        <v>6160</v>
      </c>
      <c r="AG69" s="9"/>
      <c r="AH69" s="9"/>
      <c r="AI69" s="9">
        <v>6847</v>
      </c>
      <c r="AJ69" s="7">
        <f t="shared" si="4"/>
        <v>13007</v>
      </c>
      <c r="AK69" s="43">
        <v>0</v>
      </c>
      <c r="AL69" s="7">
        <f t="shared" si="5"/>
        <v>0</v>
      </c>
      <c r="AM69" s="62"/>
      <c r="AN69" s="9"/>
      <c r="AO69" s="41">
        <v>0</v>
      </c>
      <c r="AP69" s="41"/>
      <c r="AQ69" s="41">
        <v>4555</v>
      </c>
      <c r="AR69" s="41"/>
      <c r="AS69" s="41"/>
      <c r="AT69" s="41"/>
      <c r="AU69" s="41">
        <v>9832</v>
      </c>
      <c r="AV69" s="41">
        <v>0</v>
      </c>
      <c r="AW69" s="7">
        <f t="shared" si="6"/>
        <v>14387</v>
      </c>
      <c r="AX69" s="43"/>
      <c r="AY69" s="41"/>
      <c r="AZ69" s="41"/>
      <c r="BA69" s="41"/>
      <c r="BB69" s="41"/>
      <c r="BC69" s="41">
        <v>0</v>
      </c>
      <c r="BD69" s="41"/>
      <c r="BE69" s="7">
        <f t="shared" si="7"/>
        <v>0</v>
      </c>
      <c r="BF69" s="40"/>
      <c r="BG69" s="374">
        <v>380</v>
      </c>
      <c r="BH69" s="374"/>
      <c r="BI69" s="374"/>
      <c r="BJ69" s="41"/>
      <c r="BK69" s="41"/>
      <c r="BL69" s="41">
        <v>5966</v>
      </c>
      <c r="BM69" s="41"/>
      <c r="BN69" s="9">
        <v>0</v>
      </c>
      <c r="BO69" s="41"/>
      <c r="BP69" s="9"/>
      <c r="BQ69" s="41"/>
      <c r="BR69" s="9"/>
      <c r="BS69" s="9">
        <v>0</v>
      </c>
      <c r="BT69" s="41">
        <v>0</v>
      </c>
      <c r="BU69" s="7">
        <f t="shared" si="8"/>
        <v>6346</v>
      </c>
      <c r="BV69" s="43">
        <v>0</v>
      </c>
      <c r="BW69" s="41">
        <v>0</v>
      </c>
      <c r="BX69" s="41"/>
      <c r="BY69" s="41"/>
      <c r="BZ69" s="41"/>
      <c r="CA69" s="41">
        <v>0</v>
      </c>
      <c r="CB69" s="7">
        <f t="shared" si="9"/>
        <v>0</v>
      </c>
      <c r="CC69" s="43"/>
      <c r="CD69" s="41">
        <v>0</v>
      </c>
      <c r="CE69" s="41"/>
      <c r="CF69" s="41"/>
      <c r="CG69" s="7">
        <f t="shared" si="10"/>
        <v>0</v>
      </c>
      <c r="CH69" s="62"/>
      <c r="CI69" s="9"/>
      <c r="CJ69" s="41"/>
      <c r="CK69" s="41"/>
      <c r="CL69" s="41"/>
      <c r="CM69" s="41">
        <v>0</v>
      </c>
      <c r="CN69" s="41"/>
      <c r="CO69" s="7">
        <f t="shared" si="11"/>
        <v>0</v>
      </c>
      <c r="CP69" s="62"/>
      <c r="CQ69" s="41"/>
      <c r="CR69" s="41">
        <v>0</v>
      </c>
      <c r="CS69" s="7">
        <f t="shared" si="13"/>
        <v>0</v>
      </c>
      <c r="CT69" s="43">
        <v>2642</v>
      </c>
      <c r="CU69" s="7">
        <f t="shared" si="12"/>
        <v>2642</v>
      </c>
      <c r="CV69" s="10">
        <f t="shared" si="14"/>
        <v>53049</v>
      </c>
    </row>
    <row r="70" spans="1:100" x14ac:dyDescent="0.25">
      <c r="A70" s="348"/>
      <c r="B70" s="2" t="s">
        <v>109</v>
      </c>
      <c r="C70" s="40"/>
      <c r="D70" s="41"/>
      <c r="E70" s="43"/>
      <c r="F70" s="41"/>
      <c r="G70" s="42"/>
      <c r="H70" s="7">
        <v>8004</v>
      </c>
      <c r="I70" s="43"/>
      <c r="J70" s="41"/>
      <c r="K70" s="41"/>
      <c r="L70" s="41"/>
      <c r="M70" s="41"/>
      <c r="N70" s="41"/>
      <c r="O70" s="7">
        <f t="shared" si="1"/>
        <v>0</v>
      </c>
      <c r="P70" s="62"/>
      <c r="Q70" s="41"/>
      <c r="R70" s="41"/>
      <c r="S70" s="41"/>
      <c r="T70" s="7">
        <f t="shared" si="2"/>
        <v>0</v>
      </c>
      <c r="U70" s="43"/>
      <c r="V70" s="9"/>
      <c r="W70" s="7">
        <v>5315</v>
      </c>
      <c r="X70" s="43"/>
      <c r="Y70" s="9"/>
      <c r="Z70" s="9"/>
      <c r="AA70" s="9"/>
      <c r="AB70" s="9"/>
      <c r="AC70" s="9"/>
      <c r="AD70" s="41"/>
      <c r="AE70" s="9"/>
      <c r="AF70" s="9">
        <v>0</v>
      </c>
      <c r="AG70" s="9"/>
      <c r="AH70" s="9"/>
      <c r="AI70" s="9">
        <v>5538</v>
      </c>
      <c r="AJ70" s="7">
        <f t="shared" si="4"/>
        <v>5538</v>
      </c>
      <c r="AK70" s="43">
        <v>0</v>
      </c>
      <c r="AL70" s="7">
        <f t="shared" si="5"/>
        <v>0</v>
      </c>
      <c r="AM70" s="62"/>
      <c r="AN70" s="9"/>
      <c r="AO70" s="41">
        <v>0</v>
      </c>
      <c r="AP70" s="41"/>
      <c r="AQ70" s="41">
        <v>3880</v>
      </c>
      <c r="AR70" s="41"/>
      <c r="AS70" s="41"/>
      <c r="AT70" s="41"/>
      <c r="AU70" s="41">
        <v>8270</v>
      </c>
      <c r="AV70" s="41">
        <v>0</v>
      </c>
      <c r="AW70" s="7">
        <f t="shared" si="6"/>
        <v>12150</v>
      </c>
      <c r="AX70" s="43"/>
      <c r="AY70" s="41"/>
      <c r="AZ70" s="41"/>
      <c r="BA70" s="41"/>
      <c r="BB70" s="41"/>
      <c r="BC70" s="41">
        <v>0</v>
      </c>
      <c r="BD70" s="41"/>
      <c r="BE70" s="7">
        <f t="shared" si="7"/>
        <v>0</v>
      </c>
      <c r="BF70" s="40"/>
      <c r="BG70" s="374">
        <v>340</v>
      </c>
      <c r="BH70" s="374"/>
      <c r="BI70" s="374"/>
      <c r="BJ70" s="41"/>
      <c r="BK70" s="41"/>
      <c r="BL70" s="41">
        <v>6564</v>
      </c>
      <c r="BM70" s="41"/>
      <c r="BN70" s="9">
        <v>0</v>
      </c>
      <c r="BO70" s="41"/>
      <c r="BP70" s="9"/>
      <c r="BQ70" s="41"/>
      <c r="BR70" s="9"/>
      <c r="BS70" s="9">
        <v>0</v>
      </c>
      <c r="BT70" s="41">
        <v>0</v>
      </c>
      <c r="BU70" s="7">
        <f t="shared" si="8"/>
        <v>6904</v>
      </c>
      <c r="BV70" s="43">
        <v>0</v>
      </c>
      <c r="BW70" s="41">
        <v>0</v>
      </c>
      <c r="BX70" s="41"/>
      <c r="BY70" s="41"/>
      <c r="BZ70" s="41"/>
      <c r="CA70" s="41">
        <v>0</v>
      </c>
      <c r="CB70" s="7">
        <f t="shared" si="9"/>
        <v>0</v>
      </c>
      <c r="CC70" s="43"/>
      <c r="CD70" s="41">
        <v>0</v>
      </c>
      <c r="CE70" s="41"/>
      <c r="CF70" s="41"/>
      <c r="CG70" s="7">
        <f t="shared" si="10"/>
        <v>0</v>
      </c>
      <c r="CH70" s="62"/>
      <c r="CI70" s="9"/>
      <c r="CJ70" s="41"/>
      <c r="CK70" s="41"/>
      <c r="CL70" s="41"/>
      <c r="CM70" s="41">
        <v>0</v>
      </c>
      <c r="CN70" s="41"/>
      <c r="CO70" s="7">
        <f t="shared" si="11"/>
        <v>0</v>
      </c>
      <c r="CP70" s="62"/>
      <c r="CQ70" s="41"/>
      <c r="CR70" s="41">
        <v>0</v>
      </c>
      <c r="CS70" s="7">
        <f t="shared" si="13"/>
        <v>0</v>
      </c>
      <c r="CT70" s="43">
        <v>961</v>
      </c>
      <c r="CU70" s="7">
        <f t="shared" si="12"/>
        <v>961</v>
      </c>
      <c r="CV70" s="10">
        <f t="shared" si="14"/>
        <v>38872</v>
      </c>
    </row>
    <row r="71" spans="1:100" x14ac:dyDescent="0.25">
      <c r="A71" s="348"/>
      <c r="B71" s="2" t="s">
        <v>110</v>
      </c>
      <c r="C71" s="40"/>
      <c r="D71" s="41"/>
      <c r="E71" s="43"/>
      <c r="F71" s="41"/>
      <c r="G71" s="42"/>
      <c r="H71" s="7">
        <v>3507</v>
      </c>
      <c r="I71" s="43"/>
      <c r="J71" s="41"/>
      <c r="K71" s="41"/>
      <c r="L71" s="41"/>
      <c r="M71" s="41"/>
      <c r="N71" s="41"/>
      <c r="O71" s="7">
        <f t="shared" si="1"/>
        <v>0</v>
      </c>
      <c r="P71" s="62"/>
      <c r="Q71" s="41"/>
      <c r="R71" s="41"/>
      <c r="S71" s="41"/>
      <c r="T71" s="7">
        <f t="shared" si="2"/>
        <v>0</v>
      </c>
      <c r="U71" s="43"/>
      <c r="V71" s="9"/>
      <c r="W71" s="7">
        <v>7352</v>
      </c>
      <c r="X71" s="43"/>
      <c r="Y71" s="9"/>
      <c r="Z71" s="9"/>
      <c r="AA71" s="9"/>
      <c r="AB71" s="9"/>
      <c r="AC71" s="9"/>
      <c r="AD71" s="41"/>
      <c r="AE71" s="9"/>
      <c r="AF71" s="9">
        <v>0</v>
      </c>
      <c r="AG71" s="9"/>
      <c r="AH71" s="9"/>
      <c r="AI71" s="9">
        <v>10127</v>
      </c>
      <c r="AJ71" s="7">
        <f t="shared" si="4"/>
        <v>10127</v>
      </c>
      <c r="AK71" s="43">
        <v>0</v>
      </c>
      <c r="AL71" s="7">
        <f t="shared" si="5"/>
        <v>0</v>
      </c>
      <c r="AM71" s="62"/>
      <c r="AN71" s="9"/>
      <c r="AO71" s="41">
        <v>0</v>
      </c>
      <c r="AP71" s="41"/>
      <c r="AQ71" s="41">
        <v>7609</v>
      </c>
      <c r="AR71" s="41"/>
      <c r="AS71" s="41"/>
      <c r="AT71" s="41"/>
      <c r="AU71" s="41">
        <v>11968</v>
      </c>
      <c r="AV71" s="41">
        <v>0</v>
      </c>
      <c r="AW71" s="7">
        <f t="shared" si="6"/>
        <v>19577</v>
      </c>
      <c r="AX71" s="43"/>
      <c r="AY71" s="41"/>
      <c r="AZ71" s="41"/>
      <c r="BA71" s="41"/>
      <c r="BB71" s="41"/>
      <c r="BC71" s="41">
        <v>0</v>
      </c>
      <c r="BD71" s="41"/>
      <c r="BE71" s="7">
        <f t="shared" si="7"/>
        <v>0</v>
      </c>
      <c r="BF71" s="40"/>
      <c r="BG71" s="374">
        <v>0</v>
      </c>
      <c r="BH71" s="374"/>
      <c r="BI71" s="374"/>
      <c r="BJ71" s="41"/>
      <c r="BK71" s="41"/>
      <c r="BL71" s="41">
        <v>4183</v>
      </c>
      <c r="BM71" s="41"/>
      <c r="BN71" s="9">
        <v>0</v>
      </c>
      <c r="BO71" s="41"/>
      <c r="BP71" s="9"/>
      <c r="BQ71" s="41"/>
      <c r="BR71" s="9"/>
      <c r="BS71" s="9">
        <v>0</v>
      </c>
      <c r="BT71" s="41">
        <v>0</v>
      </c>
      <c r="BU71" s="7">
        <f t="shared" si="8"/>
        <v>4183</v>
      </c>
      <c r="BV71" s="43">
        <v>0</v>
      </c>
      <c r="BW71" s="41">
        <v>0</v>
      </c>
      <c r="BX71" s="41"/>
      <c r="BY71" s="41"/>
      <c r="BZ71" s="41"/>
      <c r="CA71" s="41">
        <v>0</v>
      </c>
      <c r="CB71" s="7">
        <f t="shared" si="9"/>
        <v>0</v>
      </c>
      <c r="CC71" s="43"/>
      <c r="CD71" s="41">
        <v>0</v>
      </c>
      <c r="CE71" s="41"/>
      <c r="CF71" s="41"/>
      <c r="CG71" s="7">
        <f t="shared" si="10"/>
        <v>0</v>
      </c>
      <c r="CH71" s="62"/>
      <c r="CI71" s="9"/>
      <c r="CJ71" s="41"/>
      <c r="CK71" s="41"/>
      <c r="CL71" s="41"/>
      <c r="CM71" s="41">
        <v>0</v>
      </c>
      <c r="CN71" s="41"/>
      <c r="CO71" s="7">
        <f t="shared" si="11"/>
        <v>0</v>
      </c>
      <c r="CP71" s="62"/>
      <c r="CQ71" s="41"/>
      <c r="CR71" s="41">
        <v>0</v>
      </c>
      <c r="CS71" s="7">
        <f t="shared" si="13"/>
        <v>0</v>
      </c>
      <c r="CT71" s="43">
        <v>3253</v>
      </c>
      <c r="CU71" s="7">
        <f t="shared" si="12"/>
        <v>3253</v>
      </c>
      <c r="CV71" s="10">
        <f t="shared" si="14"/>
        <v>47999</v>
      </c>
    </row>
    <row r="72" spans="1:100" x14ac:dyDescent="0.25">
      <c r="A72" s="348"/>
      <c r="B72" s="2" t="s">
        <v>111</v>
      </c>
      <c r="C72" s="40"/>
      <c r="D72" s="41"/>
      <c r="E72" s="43"/>
      <c r="F72" s="41"/>
      <c r="G72" s="42"/>
      <c r="H72" s="7">
        <v>777</v>
      </c>
      <c r="I72" s="43"/>
      <c r="J72" s="41"/>
      <c r="K72" s="41"/>
      <c r="L72" s="41"/>
      <c r="M72" s="41"/>
      <c r="N72" s="41"/>
      <c r="O72" s="7">
        <f t="shared" si="1"/>
        <v>0</v>
      </c>
      <c r="P72" s="62"/>
      <c r="Q72" s="41"/>
      <c r="R72" s="41"/>
      <c r="S72" s="41"/>
      <c r="T72" s="7">
        <f t="shared" si="2"/>
        <v>0</v>
      </c>
      <c r="U72" s="43"/>
      <c r="V72" s="9"/>
      <c r="W72" s="7">
        <v>7430</v>
      </c>
      <c r="X72" s="43"/>
      <c r="Y72" s="9"/>
      <c r="Z72" s="9"/>
      <c r="AA72" s="9"/>
      <c r="AB72" s="9"/>
      <c r="AC72" s="9"/>
      <c r="AD72" s="41"/>
      <c r="AE72" s="9"/>
      <c r="AF72" s="9">
        <v>0</v>
      </c>
      <c r="AG72" s="9"/>
      <c r="AH72" s="9"/>
      <c r="AI72" s="9">
        <v>2460</v>
      </c>
      <c r="AJ72" s="7">
        <f t="shared" si="4"/>
        <v>2460</v>
      </c>
      <c r="AK72" s="43">
        <v>0</v>
      </c>
      <c r="AL72" s="7">
        <f t="shared" si="5"/>
        <v>0</v>
      </c>
      <c r="AM72" s="62"/>
      <c r="AN72" s="9"/>
      <c r="AO72" s="41">
        <v>0</v>
      </c>
      <c r="AP72" s="41"/>
      <c r="AQ72" s="41">
        <v>8057</v>
      </c>
      <c r="AR72" s="41"/>
      <c r="AS72" s="41"/>
      <c r="AT72" s="41"/>
      <c r="AU72" s="41">
        <v>16215</v>
      </c>
      <c r="AV72" s="41">
        <v>0</v>
      </c>
      <c r="AW72" s="7">
        <f t="shared" si="6"/>
        <v>24272</v>
      </c>
      <c r="AX72" s="43"/>
      <c r="AY72" s="41"/>
      <c r="AZ72" s="41"/>
      <c r="BA72" s="41"/>
      <c r="BB72" s="41"/>
      <c r="BC72" s="41">
        <v>0</v>
      </c>
      <c r="BD72" s="41"/>
      <c r="BE72" s="7">
        <f t="shared" si="7"/>
        <v>0</v>
      </c>
      <c r="BF72" s="40"/>
      <c r="BG72" s="374">
        <v>0</v>
      </c>
      <c r="BH72" s="374"/>
      <c r="BI72" s="374"/>
      <c r="BJ72" s="41"/>
      <c r="BK72" s="41"/>
      <c r="BL72" s="41">
        <v>4297</v>
      </c>
      <c r="BM72" s="41"/>
      <c r="BN72" s="9">
        <v>0</v>
      </c>
      <c r="BO72" s="41"/>
      <c r="BP72" s="9"/>
      <c r="BQ72" s="41"/>
      <c r="BR72" s="9"/>
      <c r="BS72" s="9">
        <v>0</v>
      </c>
      <c r="BT72" s="41">
        <v>0</v>
      </c>
      <c r="BU72" s="7">
        <f t="shared" si="8"/>
        <v>4297</v>
      </c>
      <c r="BV72" s="43">
        <v>0</v>
      </c>
      <c r="BW72" s="41">
        <v>0</v>
      </c>
      <c r="BX72" s="41"/>
      <c r="BY72" s="41"/>
      <c r="BZ72" s="41"/>
      <c r="CA72" s="41">
        <v>0</v>
      </c>
      <c r="CB72" s="7">
        <f t="shared" si="9"/>
        <v>0</v>
      </c>
      <c r="CC72" s="43"/>
      <c r="CD72" s="41">
        <v>0</v>
      </c>
      <c r="CE72" s="41"/>
      <c r="CF72" s="41"/>
      <c r="CG72" s="7">
        <f t="shared" si="10"/>
        <v>0</v>
      </c>
      <c r="CH72" s="62"/>
      <c r="CI72" s="9"/>
      <c r="CJ72" s="41"/>
      <c r="CK72" s="41"/>
      <c r="CL72" s="41"/>
      <c r="CM72" s="41">
        <v>0</v>
      </c>
      <c r="CN72" s="41"/>
      <c r="CO72" s="7">
        <f t="shared" si="11"/>
        <v>0</v>
      </c>
      <c r="CP72" s="62"/>
      <c r="CQ72" s="41"/>
      <c r="CR72" s="41">
        <v>0</v>
      </c>
      <c r="CS72" s="7">
        <f t="shared" si="13"/>
        <v>0</v>
      </c>
      <c r="CT72" s="43">
        <v>4598</v>
      </c>
      <c r="CU72" s="7">
        <f t="shared" si="12"/>
        <v>4598</v>
      </c>
      <c r="CV72" s="10">
        <f t="shared" si="14"/>
        <v>43834</v>
      </c>
    </row>
    <row r="73" spans="1:100" ht="15.75" thickBot="1" x14ac:dyDescent="0.3">
      <c r="A73" s="349"/>
      <c r="B73" s="3" t="s">
        <v>112</v>
      </c>
      <c r="C73" s="44"/>
      <c r="D73" s="45"/>
      <c r="E73" s="47"/>
      <c r="F73" s="45"/>
      <c r="G73" s="46"/>
      <c r="H73" s="11">
        <v>0</v>
      </c>
      <c r="I73" s="47"/>
      <c r="J73" s="45"/>
      <c r="K73" s="45"/>
      <c r="L73" s="45"/>
      <c r="M73" s="45"/>
      <c r="N73" s="45"/>
      <c r="O73" s="11">
        <f t="shared" si="1"/>
        <v>0</v>
      </c>
      <c r="P73" s="63"/>
      <c r="Q73" s="45"/>
      <c r="R73" s="45"/>
      <c r="S73" s="45"/>
      <c r="T73" s="11">
        <f t="shared" si="2"/>
        <v>0</v>
      </c>
      <c r="U73" s="47"/>
      <c r="V73" s="13"/>
      <c r="W73" s="11">
        <v>11251</v>
      </c>
      <c r="X73" s="47"/>
      <c r="Y73" s="13"/>
      <c r="Z73" s="13"/>
      <c r="AA73" s="13"/>
      <c r="AB73" s="13"/>
      <c r="AC73" s="13"/>
      <c r="AD73" s="45"/>
      <c r="AE73" s="13"/>
      <c r="AF73" s="13">
        <v>0</v>
      </c>
      <c r="AG73" s="13"/>
      <c r="AH73" s="13"/>
      <c r="AI73" s="13">
        <v>3152</v>
      </c>
      <c r="AJ73" s="11">
        <f t="shared" si="4"/>
        <v>3152</v>
      </c>
      <c r="AK73" s="47">
        <v>0</v>
      </c>
      <c r="AL73" s="11">
        <f t="shared" si="5"/>
        <v>0</v>
      </c>
      <c r="AM73" s="63"/>
      <c r="AN73" s="13"/>
      <c r="AO73" s="45">
        <v>0</v>
      </c>
      <c r="AP73" s="45"/>
      <c r="AQ73" s="45">
        <v>1555</v>
      </c>
      <c r="AR73" s="45"/>
      <c r="AS73" s="45"/>
      <c r="AT73" s="45"/>
      <c r="AU73" s="45">
        <v>12612</v>
      </c>
      <c r="AV73" s="45">
        <v>0</v>
      </c>
      <c r="AW73" s="11">
        <f t="shared" si="6"/>
        <v>14167</v>
      </c>
      <c r="AX73" s="47"/>
      <c r="AY73" s="45"/>
      <c r="AZ73" s="45"/>
      <c r="BA73" s="45"/>
      <c r="BB73" s="45"/>
      <c r="BC73" s="45">
        <v>0</v>
      </c>
      <c r="BD73" s="45"/>
      <c r="BE73" s="11">
        <f t="shared" si="7"/>
        <v>0</v>
      </c>
      <c r="BF73" s="44"/>
      <c r="BG73" s="375">
        <v>0</v>
      </c>
      <c r="BH73" s="375"/>
      <c r="BI73" s="375"/>
      <c r="BJ73" s="45"/>
      <c r="BK73" s="45"/>
      <c r="BL73" s="45">
        <v>0</v>
      </c>
      <c r="BM73" s="45"/>
      <c r="BN73" s="13">
        <v>0</v>
      </c>
      <c r="BO73" s="45"/>
      <c r="BP73" s="13"/>
      <c r="BQ73" s="45"/>
      <c r="BR73" s="13"/>
      <c r="BS73" s="13">
        <v>0</v>
      </c>
      <c r="BT73" s="45">
        <v>0</v>
      </c>
      <c r="BU73" s="11">
        <f t="shared" si="8"/>
        <v>0</v>
      </c>
      <c r="BV73" s="47">
        <v>0</v>
      </c>
      <c r="BW73" s="45">
        <v>0</v>
      </c>
      <c r="BX73" s="45"/>
      <c r="BY73" s="45"/>
      <c r="BZ73" s="45"/>
      <c r="CA73" s="45">
        <v>0</v>
      </c>
      <c r="CB73" s="11">
        <f t="shared" si="9"/>
        <v>0</v>
      </c>
      <c r="CC73" s="47"/>
      <c r="CD73" s="45">
        <v>0</v>
      </c>
      <c r="CE73" s="45"/>
      <c r="CF73" s="45"/>
      <c r="CG73" s="11">
        <f t="shared" si="10"/>
        <v>0</v>
      </c>
      <c r="CH73" s="63"/>
      <c r="CI73" s="13"/>
      <c r="CJ73" s="45"/>
      <c r="CK73" s="45"/>
      <c r="CL73" s="45"/>
      <c r="CM73" s="45">
        <v>0</v>
      </c>
      <c r="CN73" s="45"/>
      <c r="CO73" s="11">
        <f t="shared" si="11"/>
        <v>0</v>
      </c>
      <c r="CP73" s="63"/>
      <c r="CQ73" s="45"/>
      <c r="CR73" s="45">
        <v>0</v>
      </c>
      <c r="CS73" s="11">
        <f t="shared" si="13"/>
        <v>0</v>
      </c>
      <c r="CT73" s="47">
        <v>1704</v>
      </c>
      <c r="CU73" s="11">
        <f t="shared" si="12"/>
        <v>1704</v>
      </c>
      <c r="CV73" s="15">
        <f t="shared" si="14"/>
        <v>30274</v>
      </c>
    </row>
    <row r="74" spans="1:100" x14ac:dyDescent="0.25">
      <c r="A74" s="347" t="s">
        <v>155</v>
      </c>
      <c r="B74" s="33" t="s">
        <v>101</v>
      </c>
      <c r="C74" s="34"/>
      <c r="D74" s="35"/>
      <c r="E74" s="52"/>
      <c r="F74" s="35"/>
      <c r="G74" s="36"/>
      <c r="H74" s="20">
        <v>0</v>
      </c>
      <c r="I74" s="52"/>
      <c r="J74" s="35"/>
      <c r="K74" s="35"/>
      <c r="L74" s="35"/>
      <c r="M74" s="35"/>
      <c r="N74" s="35"/>
      <c r="O74" s="20">
        <f t="shared" si="1"/>
        <v>0</v>
      </c>
      <c r="P74" s="61"/>
      <c r="Q74" s="35"/>
      <c r="R74" s="35"/>
      <c r="S74" s="35"/>
      <c r="T74" s="20">
        <f t="shared" si="2"/>
        <v>0</v>
      </c>
      <c r="U74" s="52"/>
      <c r="V74" s="22"/>
      <c r="W74" s="20">
        <v>12149</v>
      </c>
      <c r="X74" s="52"/>
      <c r="Y74" s="22"/>
      <c r="Z74" s="22"/>
      <c r="AA74" s="22"/>
      <c r="AB74" s="22"/>
      <c r="AC74" s="22"/>
      <c r="AD74" s="35"/>
      <c r="AE74" s="22"/>
      <c r="AF74" s="22">
        <v>0</v>
      </c>
      <c r="AG74" s="22"/>
      <c r="AH74" s="22"/>
      <c r="AI74" s="22">
        <v>12318</v>
      </c>
      <c r="AJ74" s="20">
        <f>SUM(X74:AI74)</f>
        <v>12318</v>
      </c>
      <c r="AK74" s="52">
        <v>0</v>
      </c>
      <c r="AL74" s="20">
        <f t="shared" si="5"/>
        <v>0</v>
      </c>
      <c r="AM74" s="61"/>
      <c r="AN74" s="22"/>
      <c r="AO74" s="35">
        <v>0</v>
      </c>
      <c r="AP74" s="35"/>
      <c r="AQ74" s="35">
        <v>1836</v>
      </c>
      <c r="AR74" s="35"/>
      <c r="AS74" s="35"/>
      <c r="AT74" s="35"/>
      <c r="AU74" s="35">
        <v>13406</v>
      </c>
      <c r="AV74" s="35">
        <v>0</v>
      </c>
      <c r="AW74" s="20">
        <f>SUM(AM74:AV74)</f>
        <v>15242</v>
      </c>
      <c r="AX74" s="52"/>
      <c r="AY74" s="35"/>
      <c r="AZ74" s="35"/>
      <c r="BA74" s="35"/>
      <c r="BB74" s="35"/>
      <c r="BC74" s="35">
        <v>0</v>
      </c>
      <c r="BD74" s="35"/>
      <c r="BE74" s="20">
        <f t="shared" si="7"/>
        <v>0</v>
      </c>
      <c r="BF74" s="34"/>
      <c r="BG74" s="376">
        <v>0</v>
      </c>
      <c r="BH74" s="376"/>
      <c r="BI74" s="376"/>
      <c r="BJ74" s="35"/>
      <c r="BK74" s="35"/>
      <c r="BL74" s="35">
        <v>311</v>
      </c>
      <c r="BM74" s="35"/>
      <c r="BN74" s="22">
        <v>0</v>
      </c>
      <c r="BO74" s="35"/>
      <c r="BP74" s="22"/>
      <c r="BQ74" s="35"/>
      <c r="BR74" s="22"/>
      <c r="BS74" s="22">
        <v>0</v>
      </c>
      <c r="BT74" s="35">
        <v>0</v>
      </c>
      <c r="BU74" s="20">
        <f>SUM(BF74:BT74)</f>
        <v>311</v>
      </c>
      <c r="BV74" s="52">
        <v>0</v>
      </c>
      <c r="BW74" s="35">
        <v>0</v>
      </c>
      <c r="BX74" s="35"/>
      <c r="BY74" s="35"/>
      <c r="BZ74" s="35"/>
      <c r="CA74" s="35">
        <v>0</v>
      </c>
      <c r="CB74" s="20">
        <f t="shared" si="9"/>
        <v>0</v>
      </c>
      <c r="CC74" s="52"/>
      <c r="CD74" s="35">
        <v>0</v>
      </c>
      <c r="CE74" s="35"/>
      <c r="CF74" s="35"/>
      <c r="CG74" s="20">
        <f t="shared" si="10"/>
        <v>0</v>
      </c>
      <c r="CH74" s="61"/>
      <c r="CI74" s="22"/>
      <c r="CJ74" s="35"/>
      <c r="CK74" s="35"/>
      <c r="CL74" s="35"/>
      <c r="CM74" s="35">
        <v>0</v>
      </c>
      <c r="CN74" s="35"/>
      <c r="CO74" s="20">
        <f t="shared" si="11"/>
        <v>0</v>
      </c>
      <c r="CP74" s="61"/>
      <c r="CQ74" s="35"/>
      <c r="CR74" s="35">
        <v>0</v>
      </c>
      <c r="CS74" s="20">
        <f t="shared" si="13"/>
        <v>0</v>
      </c>
      <c r="CT74" s="52">
        <v>5011</v>
      </c>
      <c r="CU74" s="20">
        <f>+CT74</f>
        <v>5011</v>
      </c>
      <c r="CV74" s="23">
        <f>+H74+O74+T74+W74+AJ74+AL74+AW74+BE74+BU74+CB74+CG74+CO74+CS74+CU74</f>
        <v>45031</v>
      </c>
    </row>
    <row r="75" spans="1:100" x14ac:dyDescent="0.25">
      <c r="A75" s="348"/>
      <c r="B75" s="2" t="s">
        <v>102</v>
      </c>
      <c r="C75" s="40"/>
      <c r="D75" s="41"/>
      <c r="E75" s="43"/>
      <c r="F75" s="41"/>
      <c r="G75" s="42"/>
      <c r="H75" s="7">
        <v>0</v>
      </c>
      <c r="I75" s="43"/>
      <c r="J75" s="41"/>
      <c r="K75" s="41"/>
      <c r="L75" s="41"/>
      <c r="M75" s="41"/>
      <c r="N75" s="41"/>
      <c r="O75" s="7">
        <f t="shared" si="1"/>
        <v>0</v>
      </c>
      <c r="P75" s="62"/>
      <c r="Q75" s="41"/>
      <c r="R75" s="41"/>
      <c r="S75" s="41"/>
      <c r="T75" s="7">
        <f t="shared" si="2"/>
        <v>0</v>
      </c>
      <c r="U75" s="43"/>
      <c r="V75" s="9"/>
      <c r="W75" s="7">
        <v>11487</v>
      </c>
      <c r="X75" s="43"/>
      <c r="Y75" s="9"/>
      <c r="Z75" s="9"/>
      <c r="AA75" s="9"/>
      <c r="AB75" s="9"/>
      <c r="AC75" s="9"/>
      <c r="AD75" s="41"/>
      <c r="AE75" s="9"/>
      <c r="AF75" s="9">
        <v>0</v>
      </c>
      <c r="AG75" s="9"/>
      <c r="AH75" s="9"/>
      <c r="AI75" s="9">
        <v>8885</v>
      </c>
      <c r="AJ75" s="7">
        <f t="shared" ref="AJ75:AJ85" si="16">SUM(X75:AI75)</f>
        <v>8885</v>
      </c>
      <c r="AK75" s="43">
        <v>0</v>
      </c>
      <c r="AL75" s="7">
        <f t="shared" si="5"/>
        <v>0</v>
      </c>
      <c r="AM75" s="62"/>
      <c r="AN75" s="9"/>
      <c r="AO75" s="41">
        <v>0</v>
      </c>
      <c r="AP75" s="41"/>
      <c r="AQ75" s="41">
        <v>2175</v>
      </c>
      <c r="AR75" s="41"/>
      <c r="AS75" s="41"/>
      <c r="AT75" s="41"/>
      <c r="AU75" s="41">
        <v>8429</v>
      </c>
      <c r="AV75" s="41">
        <v>0</v>
      </c>
      <c r="AW75" s="7">
        <f t="shared" si="6"/>
        <v>10604</v>
      </c>
      <c r="AX75" s="43"/>
      <c r="AY75" s="41"/>
      <c r="AZ75" s="41"/>
      <c r="BA75" s="41"/>
      <c r="BB75" s="41"/>
      <c r="BC75" s="41">
        <v>0</v>
      </c>
      <c r="BD75" s="41"/>
      <c r="BE75" s="7">
        <f t="shared" si="7"/>
        <v>0</v>
      </c>
      <c r="BF75" s="40"/>
      <c r="BG75" s="374">
        <v>0</v>
      </c>
      <c r="BH75" s="374"/>
      <c r="BI75" s="374"/>
      <c r="BJ75" s="41"/>
      <c r="BK75" s="41"/>
      <c r="BL75" s="41">
        <v>715</v>
      </c>
      <c r="BM75" s="41"/>
      <c r="BN75" s="9">
        <v>0</v>
      </c>
      <c r="BO75" s="41"/>
      <c r="BP75" s="9"/>
      <c r="BQ75" s="41"/>
      <c r="BR75" s="9"/>
      <c r="BS75" s="9">
        <v>0</v>
      </c>
      <c r="BT75" s="41">
        <v>0</v>
      </c>
      <c r="BU75" s="7">
        <f t="shared" si="8"/>
        <v>715</v>
      </c>
      <c r="BV75" s="43">
        <v>0</v>
      </c>
      <c r="BW75" s="41">
        <v>0</v>
      </c>
      <c r="BX75" s="41"/>
      <c r="BY75" s="41"/>
      <c r="BZ75" s="41"/>
      <c r="CA75" s="41">
        <v>0</v>
      </c>
      <c r="CB75" s="7">
        <f t="shared" si="9"/>
        <v>0</v>
      </c>
      <c r="CC75" s="43"/>
      <c r="CD75" s="41">
        <v>0</v>
      </c>
      <c r="CE75" s="41"/>
      <c r="CF75" s="41"/>
      <c r="CG75" s="7">
        <f t="shared" si="10"/>
        <v>0</v>
      </c>
      <c r="CH75" s="62"/>
      <c r="CI75" s="9"/>
      <c r="CJ75" s="41"/>
      <c r="CK75" s="41"/>
      <c r="CL75" s="41"/>
      <c r="CM75" s="41">
        <v>0</v>
      </c>
      <c r="CN75" s="41"/>
      <c r="CO75" s="7">
        <f t="shared" si="11"/>
        <v>0</v>
      </c>
      <c r="CP75" s="62"/>
      <c r="CQ75" s="41"/>
      <c r="CR75" s="41">
        <v>0</v>
      </c>
      <c r="CS75" s="7">
        <f t="shared" si="13"/>
        <v>0</v>
      </c>
      <c r="CT75" s="43">
        <v>4843</v>
      </c>
      <c r="CU75" s="7">
        <f t="shared" si="12"/>
        <v>4843</v>
      </c>
      <c r="CV75" s="10">
        <f t="shared" si="14"/>
        <v>36534</v>
      </c>
    </row>
    <row r="76" spans="1:100" x14ac:dyDescent="0.25">
      <c r="A76" s="348"/>
      <c r="B76" s="2" t="s">
        <v>103</v>
      </c>
      <c r="C76" s="40"/>
      <c r="D76" s="41"/>
      <c r="E76" s="43"/>
      <c r="F76" s="41"/>
      <c r="G76" s="42"/>
      <c r="H76" s="7">
        <v>2002</v>
      </c>
      <c r="I76" s="43"/>
      <c r="J76" s="41"/>
      <c r="K76" s="41"/>
      <c r="L76" s="41"/>
      <c r="M76" s="41"/>
      <c r="N76" s="41"/>
      <c r="O76" s="7">
        <f t="shared" si="1"/>
        <v>0</v>
      </c>
      <c r="P76" s="62"/>
      <c r="Q76" s="41"/>
      <c r="R76" s="41"/>
      <c r="S76" s="41"/>
      <c r="T76" s="7">
        <f t="shared" si="2"/>
        <v>0</v>
      </c>
      <c r="U76" s="43"/>
      <c r="V76" s="9"/>
      <c r="W76" s="7">
        <v>11020</v>
      </c>
      <c r="X76" s="43"/>
      <c r="Y76" s="9"/>
      <c r="Z76" s="9"/>
      <c r="AA76" s="9"/>
      <c r="AB76" s="9"/>
      <c r="AC76" s="9"/>
      <c r="AD76" s="41"/>
      <c r="AE76" s="9"/>
      <c r="AF76" s="9">
        <v>0</v>
      </c>
      <c r="AG76" s="9"/>
      <c r="AH76" s="9"/>
      <c r="AI76" s="9">
        <v>14171</v>
      </c>
      <c r="AJ76" s="7">
        <f t="shared" si="16"/>
        <v>14171</v>
      </c>
      <c r="AK76" s="43">
        <v>0</v>
      </c>
      <c r="AL76" s="7">
        <f t="shared" si="5"/>
        <v>0</v>
      </c>
      <c r="AM76" s="62"/>
      <c r="AN76" s="9"/>
      <c r="AO76" s="41">
        <v>0</v>
      </c>
      <c r="AP76" s="41"/>
      <c r="AQ76" s="41">
        <v>4501</v>
      </c>
      <c r="AR76" s="41"/>
      <c r="AS76" s="41"/>
      <c r="AT76" s="41"/>
      <c r="AU76" s="41">
        <v>3673</v>
      </c>
      <c r="AV76" s="41">
        <v>0</v>
      </c>
      <c r="AW76" s="7">
        <f t="shared" si="6"/>
        <v>8174</v>
      </c>
      <c r="AX76" s="43"/>
      <c r="AY76" s="41"/>
      <c r="AZ76" s="41"/>
      <c r="BA76" s="41"/>
      <c r="BB76" s="41"/>
      <c r="BC76" s="41">
        <v>0</v>
      </c>
      <c r="BD76" s="41"/>
      <c r="BE76" s="7">
        <f t="shared" si="7"/>
        <v>0</v>
      </c>
      <c r="BF76" s="40"/>
      <c r="BG76" s="374">
        <v>0</v>
      </c>
      <c r="BH76" s="374"/>
      <c r="BI76" s="374"/>
      <c r="BJ76" s="41"/>
      <c r="BK76" s="41"/>
      <c r="BL76" s="41">
        <v>850</v>
      </c>
      <c r="BM76" s="41"/>
      <c r="BN76" s="9">
        <v>0</v>
      </c>
      <c r="BO76" s="41"/>
      <c r="BP76" s="9"/>
      <c r="BQ76" s="41"/>
      <c r="BR76" s="9"/>
      <c r="BS76" s="9">
        <v>0</v>
      </c>
      <c r="BT76" s="41">
        <v>0</v>
      </c>
      <c r="BU76" s="7">
        <f t="shared" si="8"/>
        <v>850</v>
      </c>
      <c r="BV76" s="43">
        <v>0</v>
      </c>
      <c r="BW76" s="41">
        <v>0</v>
      </c>
      <c r="BX76" s="41"/>
      <c r="BY76" s="41"/>
      <c r="BZ76" s="41"/>
      <c r="CA76" s="41">
        <v>0</v>
      </c>
      <c r="CB76" s="7">
        <f t="shared" si="9"/>
        <v>0</v>
      </c>
      <c r="CC76" s="43"/>
      <c r="CD76" s="41">
        <v>0</v>
      </c>
      <c r="CE76" s="41"/>
      <c r="CF76" s="41"/>
      <c r="CG76" s="7">
        <f t="shared" si="10"/>
        <v>0</v>
      </c>
      <c r="CH76" s="62"/>
      <c r="CI76" s="9"/>
      <c r="CJ76" s="41"/>
      <c r="CK76" s="41"/>
      <c r="CL76" s="41"/>
      <c r="CM76" s="41">
        <v>0</v>
      </c>
      <c r="CN76" s="41"/>
      <c r="CO76" s="7">
        <f t="shared" si="11"/>
        <v>0</v>
      </c>
      <c r="CP76" s="62"/>
      <c r="CQ76" s="41"/>
      <c r="CR76" s="41">
        <v>0</v>
      </c>
      <c r="CS76" s="7">
        <f t="shared" si="13"/>
        <v>0</v>
      </c>
      <c r="CT76" s="43">
        <v>4265</v>
      </c>
      <c r="CU76" s="7">
        <f t="shared" si="12"/>
        <v>4265</v>
      </c>
      <c r="CV76" s="10">
        <f t="shared" si="14"/>
        <v>40482</v>
      </c>
    </row>
    <row r="77" spans="1:100" x14ac:dyDescent="0.25">
      <c r="A77" s="348"/>
      <c r="B77" s="2" t="s">
        <v>104</v>
      </c>
      <c r="C77" s="40"/>
      <c r="D77" s="41"/>
      <c r="E77" s="43"/>
      <c r="F77" s="41"/>
      <c r="G77" s="42"/>
      <c r="H77" s="7">
        <v>5218</v>
      </c>
      <c r="I77" s="43"/>
      <c r="J77" s="41"/>
      <c r="K77" s="41"/>
      <c r="L77" s="41"/>
      <c r="M77" s="41"/>
      <c r="N77" s="41"/>
      <c r="O77" s="7">
        <f t="shared" si="1"/>
        <v>0</v>
      </c>
      <c r="P77" s="62"/>
      <c r="Q77" s="41"/>
      <c r="R77" s="41"/>
      <c r="S77" s="41"/>
      <c r="T77" s="7">
        <f t="shared" si="2"/>
        <v>0</v>
      </c>
      <c r="U77" s="43"/>
      <c r="V77" s="9"/>
      <c r="W77" s="7">
        <v>11502</v>
      </c>
      <c r="X77" s="43"/>
      <c r="Y77" s="9"/>
      <c r="Z77" s="9"/>
      <c r="AA77" s="9"/>
      <c r="AB77" s="9"/>
      <c r="AC77" s="9"/>
      <c r="AD77" s="41"/>
      <c r="AE77" s="9"/>
      <c r="AF77" s="9">
        <v>0</v>
      </c>
      <c r="AG77" s="9"/>
      <c r="AH77" s="9"/>
      <c r="AI77" s="9">
        <v>7915</v>
      </c>
      <c r="AJ77" s="7">
        <f t="shared" si="16"/>
        <v>7915</v>
      </c>
      <c r="AK77" s="43">
        <v>0</v>
      </c>
      <c r="AL77" s="7">
        <f t="shared" si="5"/>
        <v>0</v>
      </c>
      <c r="AM77" s="62"/>
      <c r="AN77" s="9"/>
      <c r="AO77" s="41">
        <v>0</v>
      </c>
      <c r="AP77" s="41"/>
      <c r="AQ77" s="41">
        <v>2949</v>
      </c>
      <c r="AR77" s="41"/>
      <c r="AS77" s="41"/>
      <c r="AT77" s="41"/>
      <c r="AU77" s="41">
        <v>9484</v>
      </c>
      <c r="AV77" s="41">
        <v>0</v>
      </c>
      <c r="AW77" s="7">
        <f t="shared" si="6"/>
        <v>12433</v>
      </c>
      <c r="AX77" s="43"/>
      <c r="AY77" s="41"/>
      <c r="AZ77" s="41"/>
      <c r="BA77" s="41"/>
      <c r="BB77" s="41"/>
      <c r="BC77" s="41">
        <v>0</v>
      </c>
      <c r="BD77" s="41"/>
      <c r="BE77" s="7">
        <f t="shared" si="7"/>
        <v>0</v>
      </c>
      <c r="BF77" s="40"/>
      <c r="BG77" s="374">
        <v>120</v>
      </c>
      <c r="BH77" s="374"/>
      <c r="BI77" s="374"/>
      <c r="BJ77" s="41"/>
      <c r="BK77" s="41"/>
      <c r="BL77" s="41">
        <v>2360</v>
      </c>
      <c r="BM77" s="41"/>
      <c r="BN77" s="9">
        <v>0</v>
      </c>
      <c r="BO77" s="41"/>
      <c r="BP77" s="9"/>
      <c r="BQ77" s="41"/>
      <c r="BR77" s="9"/>
      <c r="BS77" s="9">
        <v>0</v>
      </c>
      <c r="BT77" s="41">
        <v>0</v>
      </c>
      <c r="BU77" s="7">
        <f t="shared" si="8"/>
        <v>2480</v>
      </c>
      <c r="BV77" s="43">
        <v>0</v>
      </c>
      <c r="BW77" s="41">
        <v>0</v>
      </c>
      <c r="BX77" s="41"/>
      <c r="BY77" s="41"/>
      <c r="BZ77" s="41"/>
      <c r="CA77" s="41">
        <v>0</v>
      </c>
      <c r="CB77" s="7">
        <f t="shared" si="9"/>
        <v>0</v>
      </c>
      <c r="CC77" s="43"/>
      <c r="CD77" s="41">
        <v>0</v>
      </c>
      <c r="CE77" s="41"/>
      <c r="CF77" s="41"/>
      <c r="CG77" s="7">
        <f t="shared" si="10"/>
        <v>0</v>
      </c>
      <c r="CH77" s="62"/>
      <c r="CI77" s="9"/>
      <c r="CJ77" s="41"/>
      <c r="CK77" s="41"/>
      <c r="CL77" s="41"/>
      <c r="CM77" s="41">
        <v>0</v>
      </c>
      <c r="CN77" s="41"/>
      <c r="CO77" s="7">
        <f t="shared" si="11"/>
        <v>0</v>
      </c>
      <c r="CP77" s="62"/>
      <c r="CQ77" s="41"/>
      <c r="CR77" s="41">
        <v>0</v>
      </c>
      <c r="CS77" s="7">
        <f t="shared" si="13"/>
        <v>0</v>
      </c>
      <c r="CT77" s="43">
        <v>4743</v>
      </c>
      <c r="CU77" s="7">
        <f t="shared" si="12"/>
        <v>4743</v>
      </c>
      <c r="CV77" s="10">
        <f t="shared" si="14"/>
        <v>44291</v>
      </c>
    </row>
    <row r="78" spans="1:100" x14ac:dyDescent="0.25">
      <c r="A78" s="348"/>
      <c r="B78" s="2" t="s">
        <v>105</v>
      </c>
      <c r="C78" s="40"/>
      <c r="D78" s="41"/>
      <c r="E78" s="43"/>
      <c r="F78" s="41"/>
      <c r="G78" s="42"/>
      <c r="H78" s="7">
        <v>2979</v>
      </c>
      <c r="I78" s="43"/>
      <c r="J78" s="41"/>
      <c r="K78" s="41"/>
      <c r="L78" s="41"/>
      <c r="M78" s="41"/>
      <c r="N78" s="41"/>
      <c r="O78" s="7">
        <f t="shared" si="1"/>
        <v>0</v>
      </c>
      <c r="P78" s="62"/>
      <c r="Q78" s="41"/>
      <c r="R78" s="41"/>
      <c r="S78" s="41"/>
      <c r="T78" s="7">
        <f t="shared" si="2"/>
        <v>0</v>
      </c>
      <c r="U78" s="43"/>
      <c r="V78" s="9"/>
      <c r="W78" s="7">
        <v>11292</v>
      </c>
      <c r="X78" s="43"/>
      <c r="Y78" s="9"/>
      <c r="Z78" s="9"/>
      <c r="AA78" s="9"/>
      <c r="AB78" s="9"/>
      <c r="AC78" s="9"/>
      <c r="AD78" s="41"/>
      <c r="AE78" s="9"/>
      <c r="AF78" s="9">
        <v>1681</v>
      </c>
      <c r="AG78" s="9"/>
      <c r="AH78" s="9"/>
      <c r="AI78" s="9">
        <v>14986</v>
      </c>
      <c r="AJ78" s="7">
        <f t="shared" si="16"/>
        <v>16667</v>
      </c>
      <c r="AK78" s="43">
        <v>0</v>
      </c>
      <c r="AL78" s="7">
        <f t="shared" si="5"/>
        <v>0</v>
      </c>
      <c r="AM78" s="62"/>
      <c r="AN78" s="9"/>
      <c r="AO78" s="41">
        <v>0</v>
      </c>
      <c r="AP78" s="41"/>
      <c r="AQ78" s="41">
        <v>4871</v>
      </c>
      <c r="AR78" s="41"/>
      <c r="AS78" s="41"/>
      <c r="AT78" s="41"/>
      <c r="AU78" s="41">
        <v>11823</v>
      </c>
      <c r="AV78" s="41">
        <v>0</v>
      </c>
      <c r="AW78" s="7">
        <f t="shared" si="6"/>
        <v>16694</v>
      </c>
      <c r="AX78" s="43"/>
      <c r="AY78" s="41"/>
      <c r="AZ78" s="41"/>
      <c r="BA78" s="41"/>
      <c r="BB78" s="41"/>
      <c r="BC78" s="41">
        <v>0</v>
      </c>
      <c r="BD78" s="41"/>
      <c r="BE78" s="7">
        <f t="shared" si="7"/>
        <v>0</v>
      </c>
      <c r="BF78" s="40"/>
      <c r="BG78" s="374">
        <v>200</v>
      </c>
      <c r="BH78" s="374"/>
      <c r="BI78" s="374"/>
      <c r="BJ78" s="41"/>
      <c r="BK78" s="41"/>
      <c r="BL78" s="41">
        <v>0</v>
      </c>
      <c r="BM78" s="41"/>
      <c r="BN78" s="9">
        <v>0</v>
      </c>
      <c r="BO78" s="41"/>
      <c r="BP78" s="9"/>
      <c r="BQ78" s="41"/>
      <c r="BR78" s="9"/>
      <c r="BS78" s="9">
        <v>0</v>
      </c>
      <c r="BT78" s="41">
        <v>0</v>
      </c>
      <c r="BU78" s="7">
        <f t="shared" si="8"/>
        <v>200</v>
      </c>
      <c r="BV78" s="43">
        <v>0</v>
      </c>
      <c r="BW78" s="41">
        <v>0</v>
      </c>
      <c r="BX78" s="41"/>
      <c r="BY78" s="41"/>
      <c r="BZ78" s="41"/>
      <c r="CA78" s="41">
        <v>0</v>
      </c>
      <c r="CB78" s="7">
        <f t="shared" si="9"/>
        <v>0</v>
      </c>
      <c r="CC78" s="43"/>
      <c r="CD78" s="41">
        <v>0</v>
      </c>
      <c r="CE78" s="41"/>
      <c r="CF78" s="41"/>
      <c r="CG78" s="7">
        <f t="shared" si="10"/>
        <v>0</v>
      </c>
      <c r="CH78" s="62"/>
      <c r="CI78" s="9"/>
      <c r="CJ78" s="41"/>
      <c r="CK78" s="41"/>
      <c r="CL78" s="41"/>
      <c r="CM78" s="41">
        <v>0</v>
      </c>
      <c r="CN78" s="41"/>
      <c r="CO78" s="7">
        <f t="shared" si="11"/>
        <v>0</v>
      </c>
      <c r="CP78" s="62"/>
      <c r="CQ78" s="41"/>
      <c r="CR78" s="41">
        <v>0</v>
      </c>
      <c r="CS78" s="7">
        <f t="shared" si="13"/>
        <v>0</v>
      </c>
      <c r="CT78" s="43">
        <v>9727</v>
      </c>
      <c r="CU78" s="7">
        <f t="shared" si="12"/>
        <v>9727</v>
      </c>
      <c r="CV78" s="10">
        <f t="shared" ref="CV78:CV141" si="17">+H78+O78+T78+W78+AJ78+AL78+AW78+BE78+BU78+CB78+CG78+CO78+CS78+CU78</f>
        <v>57559</v>
      </c>
    </row>
    <row r="79" spans="1:100" x14ac:dyDescent="0.25">
      <c r="A79" s="348"/>
      <c r="B79" s="2" t="s">
        <v>106</v>
      </c>
      <c r="C79" s="40"/>
      <c r="D79" s="41"/>
      <c r="E79" s="43"/>
      <c r="F79" s="41"/>
      <c r="G79" s="42"/>
      <c r="H79" s="7">
        <v>541</v>
      </c>
      <c r="I79" s="43"/>
      <c r="J79" s="41"/>
      <c r="K79" s="41"/>
      <c r="L79" s="41"/>
      <c r="M79" s="41"/>
      <c r="N79" s="41"/>
      <c r="O79" s="7">
        <f t="shared" ref="O79:O142" si="18">SUM(I79:N79)</f>
        <v>0</v>
      </c>
      <c r="P79" s="62"/>
      <c r="Q79" s="41"/>
      <c r="R79" s="41"/>
      <c r="S79" s="41"/>
      <c r="T79" s="7">
        <f t="shared" ref="T79:T142" si="19">SUM(P79:S79)</f>
        <v>0</v>
      </c>
      <c r="U79" s="43"/>
      <c r="V79" s="9"/>
      <c r="W79" s="7">
        <v>14005</v>
      </c>
      <c r="X79" s="43"/>
      <c r="Y79" s="9"/>
      <c r="Z79" s="9"/>
      <c r="AA79" s="9"/>
      <c r="AB79" s="9"/>
      <c r="AC79" s="9"/>
      <c r="AD79" s="41"/>
      <c r="AE79" s="9"/>
      <c r="AF79" s="9">
        <v>3320</v>
      </c>
      <c r="AG79" s="9"/>
      <c r="AH79" s="9"/>
      <c r="AI79" s="9">
        <v>8847</v>
      </c>
      <c r="AJ79" s="7">
        <f t="shared" si="16"/>
        <v>12167</v>
      </c>
      <c r="AK79" s="43">
        <v>0</v>
      </c>
      <c r="AL79" s="7">
        <f t="shared" ref="AL79:AL142" si="20">+AK79</f>
        <v>0</v>
      </c>
      <c r="AM79" s="62"/>
      <c r="AN79" s="9"/>
      <c r="AO79" s="41">
        <v>0</v>
      </c>
      <c r="AP79" s="41"/>
      <c r="AQ79" s="41">
        <v>5859</v>
      </c>
      <c r="AR79" s="41"/>
      <c r="AS79" s="41"/>
      <c r="AT79" s="41"/>
      <c r="AU79" s="41">
        <v>10984</v>
      </c>
      <c r="AV79" s="41">
        <v>0</v>
      </c>
      <c r="AW79" s="7">
        <f t="shared" ref="AW79:AW142" si="21">SUM(AM79:AV79)</f>
        <v>16843</v>
      </c>
      <c r="AX79" s="43"/>
      <c r="AY79" s="41"/>
      <c r="AZ79" s="41"/>
      <c r="BA79" s="41"/>
      <c r="BB79" s="41"/>
      <c r="BC79" s="41">
        <v>0</v>
      </c>
      <c r="BD79" s="41"/>
      <c r="BE79" s="7">
        <f t="shared" ref="BE79:BE142" si="22">SUM(AX79:BD79)</f>
        <v>0</v>
      </c>
      <c r="BF79" s="40"/>
      <c r="BG79" s="374">
        <v>280</v>
      </c>
      <c r="BH79" s="374"/>
      <c r="BI79" s="374"/>
      <c r="BJ79" s="41"/>
      <c r="BK79" s="41"/>
      <c r="BL79" s="41">
        <v>0</v>
      </c>
      <c r="BM79" s="41"/>
      <c r="BN79" s="9">
        <v>0</v>
      </c>
      <c r="BO79" s="41"/>
      <c r="BP79" s="9"/>
      <c r="BQ79" s="41"/>
      <c r="BR79" s="9"/>
      <c r="BS79" s="9">
        <v>0</v>
      </c>
      <c r="BT79" s="41">
        <v>0</v>
      </c>
      <c r="BU79" s="7">
        <f t="shared" ref="BU79:BU142" si="23">SUM(BF79:BT79)</f>
        <v>280</v>
      </c>
      <c r="BV79" s="43">
        <v>0</v>
      </c>
      <c r="BW79" s="41">
        <v>0</v>
      </c>
      <c r="BX79" s="41"/>
      <c r="BY79" s="41"/>
      <c r="BZ79" s="41"/>
      <c r="CA79" s="41">
        <v>0</v>
      </c>
      <c r="CB79" s="7">
        <f t="shared" ref="CB79:CB142" si="24">SUM(BV79:CA79)</f>
        <v>0</v>
      </c>
      <c r="CC79" s="43"/>
      <c r="CD79" s="41">
        <v>0</v>
      </c>
      <c r="CE79" s="41"/>
      <c r="CF79" s="41"/>
      <c r="CG79" s="7">
        <f t="shared" ref="CG79:CG142" si="25">SUM(CC79:CF79)</f>
        <v>0</v>
      </c>
      <c r="CH79" s="62"/>
      <c r="CI79" s="9"/>
      <c r="CJ79" s="41"/>
      <c r="CK79" s="41"/>
      <c r="CL79" s="41"/>
      <c r="CM79" s="41">
        <v>0</v>
      </c>
      <c r="CN79" s="41"/>
      <c r="CO79" s="7">
        <f t="shared" ref="CO79:CO142" si="26">SUM(CH79:CN79)</f>
        <v>0</v>
      </c>
      <c r="CP79" s="62"/>
      <c r="CQ79" s="41"/>
      <c r="CR79" s="41">
        <v>0</v>
      </c>
      <c r="CS79" s="7">
        <f t="shared" ref="CS79:CS142" si="27">SUM(CP79:CR79)</f>
        <v>0</v>
      </c>
      <c r="CT79" s="43">
        <v>13031</v>
      </c>
      <c r="CU79" s="7">
        <f t="shared" ref="CU79:CU142" si="28">+CT79</f>
        <v>13031</v>
      </c>
      <c r="CV79" s="10">
        <f t="shared" si="17"/>
        <v>56867</v>
      </c>
    </row>
    <row r="80" spans="1:100" x14ac:dyDescent="0.25">
      <c r="A80" s="348"/>
      <c r="B80" s="2" t="s">
        <v>107</v>
      </c>
      <c r="C80" s="40"/>
      <c r="D80" s="41"/>
      <c r="E80" s="43"/>
      <c r="F80" s="41"/>
      <c r="G80" s="42"/>
      <c r="H80" s="7">
        <v>4513</v>
      </c>
      <c r="I80" s="43"/>
      <c r="J80" s="41"/>
      <c r="K80" s="41"/>
      <c r="L80" s="41"/>
      <c r="M80" s="41"/>
      <c r="N80" s="41"/>
      <c r="O80" s="7">
        <f t="shared" si="18"/>
        <v>0</v>
      </c>
      <c r="P80" s="62"/>
      <c r="Q80" s="41"/>
      <c r="R80" s="41"/>
      <c r="S80" s="41"/>
      <c r="T80" s="7">
        <f t="shared" si="19"/>
        <v>0</v>
      </c>
      <c r="U80" s="43"/>
      <c r="V80" s="9"/>
      <c r="W80" s="7">
        <v>18925</v>
      </c>
      <c r="X80" s="43"/>
      <c r="Y80" s="9"/>
      <c r="Z80" s="9"/>
      <c r="AA80" s="9"/>
      <c r="AB80" s="9"/>
      <c r="AC80" s="9"/>
      <c r="AD80" s="41"/>
      <c r="AE80" s="9"/>
      <c r="AF80" s="9">
        <v>0</v>
      </c>
      <c r="AG80" s="9"/>
      <c r="AH80" s="9"/>
      <c r="AI80" s="9">
        <v>6852</v>
      </c>
      <c r="AJ80" s="7">
        <f t="shared" si="16"/>
        <v>6852</v>
      </c>
      <c r="AK80" s="43">
        <v>0</v>
      </c>
      <c r="AL80" s="7">
        <f t="shared" si="20"/>
        <v>0</v>
      </c>
      <c r="AM80" s="62"/>
      <c r="AN80" s="9"/>
      <c r="AO80" s="41">
        <v>0</v>
      </c>
      <c r="AP80" s="41"/>
      <c r="AQ80" s="41">
        <v>9078</v>
      </c>
      <c r="AR80" s="41"/>
      <c r="AS80" s="41"/>
      <c r="AT80" s="41"/>
      <c r="AU80" s="41">
        <v>12818</v>
      </c>
      <c r="AV80" s="41">
        <v>0</v>
      </c>
      <c r="AW80" s="7">
        <f t="shared" si="21"/>
        <v>21896</v>
      </c>
      <c r="AX80" s="43"/>
      <c r="AY80" s="41"/>
      <c r="AZ80" s="41"/>
      <c r="BA80" s="41"/>
      <c r="BB80" s="41"/>
      <c r="BC80" s="41">
        <v>0</v>
      </c>
      <c r="BD80" s="41"/>
      <c r="BE80" s="7">
        <f t="shared" si="22"/>
        <v>0</v>
      </c>
      <c r="BF80" s="40"/>
      <c r="BG80" s="374">
        <v>360</v>
      </c>
      <c r="BH80" s="374"/>
      <c r="BI80" s="374"/>
      <c r="BJ80" s="41"/>
      <c r="BK80" s="41"/>
      <c r="BL80" s="41">
        <v>0</v>
      </c>
      <c r="BM80" s="41"/>
      <c r="BN80" s="9">
        <v>0</v>
      </c>
      <c r="BO80" s="41"/>
      <c r="BP80" s="9"/>
      <c r="BQ80" s="41"/>
      <c r="BR80" s="9"/>
      <c r="BS80" s="9">
        <v>0</v>
      </c>
      <c r="BT80" s="41">
        <v>0</v>
      </c>
      <c r="BU80" s="7">
        <f t="shared" si="23"/>
        <v>360</v>
      </c>
      <c r="BV80" s="43">
        <v>0</v>
      </c>
      <c r="BW80" s="41">
        <v>0</v>
      </c>
      <c r="BX80" s="41"/>
      <c r="BY80" s="41"/>
      <c r="BZ80" s="41"/>
      <c r="CA80" s="41">
        <v>0</v>
      </c>
      <c r="CB80" s="7">
        <f t="shared" si="24"/>
        <v>0</v>
      </c>
      <c r="CC80" s="43"/>
      <c r="CD80" s="41">
        <v>0</v>
      </c>
      <c r="CE80" s="41"/>
      <c r="CF80" s="41"/>
      <c r="CG80" s="7">
        <f t="shared" si="25"/>
        <v>0</v>
      </c>
      <c r="CH80" s="62"/>
      <c r="CI80" s="9"/>
      <c r="CJ80" s="41"/>
      <c r="CK80" s="41"/>
      <c r="CL80" s="41"/>
      <c r="CM80" s="41">
        <v>0</v>
      </c>
      <c r="CN80" s="41"/>
      <c r="CO80" s="7">
        <f t="shared" si="26"/>
        <v>0</v>
      </c>
      <c r="CP80" s="62"/>
      <c r="CQ80" s="41"/>
      <c r="CR80" s="41">
        <v>0</v>
      </c>
      <c r="CS80" s="7">
        <f t="shared" si="27"/>
        <v>0</v>
      </c>
      <c r="CT80" s="43">
        <v>16232</v>
      </c>
      <c r="CU80" s="7">
        <f t="shared" si="28"/>
        <v>16232</v>
      </c>
      <c r="CV80" s="10">
        <f t="shared" si="17"/>
        <v>68778</v>
      </c>
    </row>
    <row r="81" spans="1:100" x14ac:dyDescent="0.25">
      <c r="A81" s="348"/>
      <c r="B81" s="2" t="s">
        <v>108</v>
      </c>
      <c r="C81" s="40"/>
      <c r="D81" s="41"/>
      <c r="E81" s="43"/>
      <c r="F81" s="41"/>
      <c r="G81" s="42"/>
      <c r="H81" s="7">
        <v>8070</v>
      </c>
      <c r="I81" s="43"/>
      <c r="J81" s="41"/>
      <c r="K81" s="41"/>
      <c r="L81" s="41"/>
      <c r="M81" s="41"/>
      <c r="N81" s="41"/>
      <c r="O81" s="7">
        <f t="shared" si="18"/>
        <v>0</v>
      </c>
      <c r="P81" s="62"/>
      <c r="Q81" s="41"/>
      <c r="R81" s="41"/>
      <c r="S81" s="41"/>
      <c r="T81" s="7">
        <f t="shared" si="19"/>
        <v>0</v>
      </c>
      <c r="U81" s="43"/>
      <c r="V81" s="9"/>
      <c r="W81" s="7">
        <v>16753</v>
      </c>
      <c r="X81" s="43"/>
      <c r="Y81" s="9"/>
      <c r="Z81" s="9"/>
      <c r="AA81" s="9"/>
      <c r="AB81" s="9"/>
      <c r="AC81" s="9"/>
      <c r="AD81" s="41"/>
      <c r="AE81" s="9"/>
      <c r="AF81" s="9">
        <v>0</v>
      </c>
      <c r="AG81" s="9"/>
      <c r="AH81" s="9"/>
      <c r="AI81" s="9">
        <v>2303</v>
      </c>
      <c r="AJ81" s="7">
        <f t="shared" si="16"/>
        <v>2303</v>
      </c>
      <c r="AK81" s="43">
        <v>0</v>
      </c>
      <c r="AL81" s="7">
        <f t="shared" si="20"/>
        <v>0</v>
      </c>
      <c r="AM81" s="62"/>
      <c r="AN81" s="9"/>
      <c r="AO81" s="41">
        <v>0</v>
      </c>
      <c r="AP81" s="41"/>
      <c r="AQ81" s="41">
        <v>12457</v>
      </c>
      <c r="AR81" s="41"/>
      <c r="AS81" s="41"/>
      <c r="AT81" s="41"/>
      <c r="AU81" s="41">
        <v>10832</v>
      </c>
      <c r="AV81" s="41">
        <v>0</v>
      </c>
      <c r="AW81" s="7">
        <f t="shared" si="21"/>
        <v>23289</v>
      </c>
      <c r="AX81" s="43"/>
      <c r="AY81" s="41"/>
      <c r="AZ81" s="41"/>
      <c r="BA81" s="41"/>
      <c r="BB81" s="41"/>
      <c r="BC81" s="41">
        <v>0</v>
      </c>
      <c r="BD81" s="41"/>
      <c r="BE81" s="7">
        <f t="shared" si="22"/>
        <v>0</v>
      </c>
      <c r="BF81" s="40"/>
      <c r="BG81" s="374">
        <v>320</v>
      </c>
      <c r="BH81" s="374"/>
      <c r="BI81" s="374"/>
      <c r="BJ81" s="41"/>
      <c r="BK81" s="41"/>
      <c r="BL81" s="41">
        <v>0</v>
      </c>
      <c r="BM81" s="41"/>
      <c r="BN81" s="9">
        <v>0</v>
      </c>
      <c r="BO81" s="41"/>
      <c r="BP81" s="9"/>
      <c r="BQ81" s="41"/>
      <c r="BR81" s="9"/>
      <c r="BS81" s="9">
        <v>0</v>
      </c>
      <c r="BT81" s="41">
        <v>0</v>
      </c>
      <c r="BU81" s="7">
        <f t="shared" si="23"/>
        <v>320</v>
      </c>
      <c r="BV81" s="43">
        <v>0</v>
      </c>
      <c r="BW81" s="41">
        <v>0</v>
      </c>
      <c r="BX81" s="41"/>
      <c r="BY81" s="41"/>
      <c r="BZ81" s="41"/>
      <c r="CA81" s="41">
        <v>0</v>
      </c>
      <c r="CB81" s="7">
        <f t="shared" si="24"/>
        <v>0</v>
      </c>
      <c r="CC81" s="43"/>
      <c r="CD81" s="41">
        <v>0</v>
      </c>
      <c r="CE81" s="41"/>
      <c r="CF81" s="41"/>
      <c r="CG81" s="7">
        <f t="shared" si="25"/>
        <v>0</v>
      </c>
      <c r="CH81" s="62"/>
      <c r="CI81" s="9"/>
      <c r="CJ81" s="41"/>
      <c r="CK81" s="41"/>
      <c r="CL81" s="41"/>
      <c r="CM81" s="41">
        <v>0</v>
      </c>
      <c r="CN81" s="41"/>
      <c r="CO81" s="7">
        <f t="shared" si="26"/>
        <v>0</v>
      </c>
      <c r="CP81" s="62"/>
      <c r="CQ81" s="41"/>
      <c r="CR81" s="41">
        <v>0</v>
      </c>
      <c r="CS81" s="7">
        <f t="shared" si="27"/>
        <v>0</v>
      </c>
      <c r="CT81" s="43">
        <v>20676</v>
      </c>
      <c r="CU81" s="7">
        <f t="shared" si="28"/>
        <v>20676</v>
      </c>
      <c r="CV81" s="10">
        <f t="shared" si="17"/>
        <v>71411</v>
      </c>
    </row>
    <row r="82" spans="1:100" x14ac:dyDescent="0.25">
      <c r="A82" s="348"/>
      <c r="B82" s="2" t="s">
        <v>109</v>
      </c>
      <c r="C82" s="40"/>
      <c r="D82" s="41"/>
      <c r="E82" s="43"/>
      <c r="F82" s="41"/>
      <c r="G82" s="42"/>
      <c r="H82" s="7">
        <v>10972</v>
      </c>
      <c r="I82" s="43"/>
      <c r="J82" s="41"/>
      <c r="K82" s="41"/>
      <c r="L82" s="41"/>
      <c r="M82" s="41"/>
      <c r="N82" s="41"/>
      <c r="O82" s="7">
        <f t="shared" si="18"/>
        <v>0</v>
      </c>
      <c r="P82" s="62"/>
      <c r="Q82" s="41"/>
      <c r="R82" s="41"/>
      <c r="S82" s="41"/>
      <c r="T82" s="7">
        <f t="shared" si="19"/>
        <v>0</v>
      </c>
      <c r="U82" s="43"/>
      <c r="V82" s="9"/>
      <c r="W82" s="7">
        <v>13985</v>
      </c>
      <c r="X82" s="43"/>
      <c r="Y82" s="9"/>
      <c r="Z82" s="9"/>
      <c r="AA82" s="9"/>
      <c r="AB82" s="9"/>
      <c r="AC82" s="9"/>
      <c r="AD82" s="41"/>
      <c r="AE82" s="9"/>
      <c r="AF82" s="9">
        <v>0</v>
      </c>
      <c r="AG82" s="9"/>
      <c r="AH82" s="9"/>
      <c r="AI82" s="9">
        <v>2450</v>
      </c>
      <c r="AJ82" s="7">
        <f t="shared" si="16"/>
        <v>2450</v>
      </c>
      <c r="AK82" s="43">
        <v>0</v>
      </c>
      <c r="AL82" s="7">
        <f t="shared" si="20"/>
        <v>0</v>
      </c>
      <c r="AM82" s="62"/>
      <c r="AN82" s="9"/>
      <c r="AO82" s="41">
        <v>0</v>
      </c>
      <c r="AP82" s="41"/>
      <c r="AQ82" s="41">
        <v>7659</v>
      </c>
      <c r="AR82" s="41"/>
      <c r="AS82" s="41"/>
      <c r="AT82" s="41"/>
      <c r="AU82" s="41">
        <v>1541</v>
      </c>
      <c r="AV82" s="41">
        <v>0</v>
      </c>
      <c r="AW82" s="7">
        <f t="shared" si="21"/>
        <v>9200</v>
      </c>
      <c r="AX82" s="43"/>
      <c r="AY82" s="41"/>
      <c r="AZ82" s="41"/>
      <c r="BA82" s="41"/>
      <c r="BB82" s="41"/>
      <c r="BC82" s="41">
        <v>0</v>
      </c>
      <c r="BD82" s="41"/>
      <c r="BE82" s="7">
        <f t="shared" si="22"/>
        <v>0</v>
      </c>
      <c r="BF82" s="40"/>
      <c r="BG82" s="374">
        <v>320</v>
      </c>
      <c r="BH82" s="374"/>
      <c r="BI82" s="374"/>
      <c r="BJ82" s="41"/>
      <c r="BK82" s="41"/>
      <c r="BL82" s="41">
        <v>0</v>
      </c>
      <c r="BM82" s="41"/>
      <c r="BN82" s="9">
        <v>0</v>
      </c>
      <c r="BO82" s="41"/>
      <c r="BP82" s="9"/>
      <c r="BQ82" s="41"/>
      <c r="BR82" s="9"/>
      <c r="BS82" s="9">
        <v>0</v>
      </c>
      <c r="BT82" s="41">
        <v>0</v>
      </c>
      <c r="BU82" s="7">
        <f t="shared" si="23"/>
        <v>320</v>
      </c>
      <c r="BV82" s="43">
        <v>0</v>
      </c>
      <c r="BW82" s="41">
        <v>0</v>
      </c>
      <c r="BX82" s="41"/>
      <c r="BY82" s="41"/>
      <c r="BZ82" s="41"/>
      <c r="CA82" s="41">
        <v>0</v>
      </c>
      <c r="CB82" s="7">
        <f t="shared" si="24"/>
        <v>0</v>
      </c>
      <c r="CC82" s="43"/>
      <c r="CD82" s="41">
        <v>0</v>
      </c>
      <c r="CE82" s="41"/>
      <c r="CF82" s="41"/>
      <c r="CG82" s="7">
        <f t="shared" si="25"/>
        <v>0</v>
      </c>
      <c r="CH82" s="62"/>
      <c r="CI82" s="9"/>
      <c r="CJ82" s="41"/>
      <c r="CK82" s="41"/>
      <c r="CL82" s="41"/>
      <c r="CM82" s="41">
        <v>0</v>
      </c>
      <c r="CN82" s="41"/>
      <c r="CO82" s="7">
        <f t="shared" si="26"/>
        <v>0</v>
      </c>
      <c r="CP82" s="62"/>
      <c r="CQ82" s="41"/>
      <c r="CR82" s="41">
        <v>0</v>
      </c>
      <c r="CS82" s="7">
        <f t="shared" si="27"/>
        <v>0</v>
      </c>
      <c r="CT82" s="43">
        <v>24283</v>
      </c>
      <c r="CU82" s="7">
        <f t="shared" si="28"/>
        <v>24283</v>
      </c>
      <c r="CV82" s="10">
        <f t="shared" si="17"/>
        <v>61210</v>
      </c>
    </row>
    <row r="83" spans="1:100" x14ac:dyDescent="0.25">
      <c r="A83" s="348"/>
      <c r="B83" s="2" t="s">
        <v>110</v>
      </c>
      <c r="C83" s="40"/>
      <c r="D83" s="41"/>
      <c r="E83" s="43"/>
      <c r="F83" s="41"/>
      <c r="G83" s="42"/>
      <c r="H83" s="7">
        <v>7420</v>
      </c>
      <c r="I83" s="43"/>
      <c r="J83" s="41"/>
      <c r="K83" s="41"/>
      <c r="L83" s="41"/>
      <c r="M83" s="41"/>
      <c r="N83" s="41"/>
      <c r="O83" s="7">
        <f t="shared" si="18"/>
        <v>0</v>
      </c>
      <c r="P83" s="62"/>
      <c r="Q83" s="41"/>
      <c r="R83" s="41"/>
      <c r="S83" s="41"/>
      <c r="T83" s="7">
        <f t="shared" si="19"/>
        <v>0</v>
      </c>
      <c r="U83" s="43"/>
      <c r="V83" s="9"/>
      <c r="W83" s="7">
        <v>17813</v>
      </c>
      <c r="X83" s="43"/>
      <c r="Y83" s="9"/>
      <c r="Z83" s="9"/>
      <c r="AA83" s="9"/>
      <c r="AB83" s="9"/>
      <c r="AC83" s="9"/>
      <c r="AD83" s="41"/>
      <c r="AE83" s="9"/>
      <c r="AF83" s="9">
        <v>0</v>
      </c>
      <c r="AG83" s="9"/>
      <c r="AH83" s="9"/>
      <c r="AI83" s="9">
        <v>2512</v>
      </c>
      <c r="AJ83" s="7">
        <f t="shared" si="16"/>
        <v>2512</v>
      </c>
      <c r="AK83" s="43">
        <v>0</v>
      </c>
      <c r="AL83" s="7">
        <f t="shared" si="20"/>
        <v>0</v>
      </c>
      <c r="AM83" s="62"/>
      <c r="AN83" s="9"/>
      <c r="AO83" s="41">
        <v>0</v>
      </c>
      <c r="AP83" s="41"/>
      <c r="AQ83" s="41">
        <v>4533</v>
      </c>
      <c r="AR83" s="41"/>
      <c r="AS83" s="41"/>
      <c r="AT83" s="41"/>
      <c r="AU83" s="41">
        <v>6514</v>
      </c>
      <c r="AV83" s="41">
        <v>0</v>
      </c>
      <c r="AW83" s="7">
        <f t="shared" si="21"/>
        <v>11047</v>
      </c>
      <c r="AX83" s="43"/>
      <c r="AY83" s="41"/>
      <c r="AZ83" s="41"/>
      <c r="BA83" s="41"/>
      <c r="BB83" s="41"/>
      <c r="BC83" s="41">
        <v>0</v>
      </c>
      <c r="BD83" s="41"/>
      <c r="BE83" s="7">
        <f t="shared" si="22"/>
        <v>0</v>
      </c>
      <c r="BF83" s="40"/>
      <c r="BG83" s="374">
        <v>420</v>
      </c>
      <c r="BH83" s="374"/>
      <c r="BI83" s="374"/>
      <c r="BJ83" s="41"/>
      <c r="BK83" s="41"/>
      <c r="BL83" s="41">
        <v>0</v>
      </c>
      <c r="BM83" s="41"/>
      <c r="BN83" s="9">
        <v>0</v>
      </c>
      <c r="BO83" s="41"/>
      <c r="BP83" s="9"/>
      <c r="BQ83" s="41"/>
      <c r="BR83" s="9"/>
      <c r="BS83" s="9">
        <v>0</v>
      </c>
      <c r="BT83" s="41">
        <v>0</v>
      </c>
      <c r="BU83" s="7">
        <f t="shared" si="23"/>
        <v>420</v>
      </c>
      <c r="BV83" s="43">
        <v>0</v>
      </c>
      <c r="BW83" s="41">
        <v>0</v>
      </c>
      <c r="BX83" s="41"/>
      <c r="BY83" s="41"/>
      <c r="BZ83" s="41"/>
      <c r="CA83" s="41">
        <v>0</v>
      </c>
      <c r="CB83" s="7">
        <f t="shared" si="24"/>
        <v>0</v>
      </c>
      <c r="CC83" s="43"/>
      <c r="CD83" s="41">
        <v>0</v>
      </c>
      <c r="CE83" s="41"/>
      <c r="CF83" s="41"/>
      <c r="CG83" s="7">
        <f t="shared" si="25"/>
        <v>0</v>
      </c>
      <c r="CH83" s="62"/>
      <c r="CI83" s="9"/>
      <c r="CJ83" s="41"/>
      <c r="CK83" s="41"/>
      <c r="CL83" s="41"/>
      <c r="CM83" s="41">
        <v>0</v>
      </c>
      <c r="CN83" s="41"/>
      <c r="CO83" s="7">
        <f t="shared" si="26"/>
        <v>0</v>
      </c>
      <c r="CP83" s="62"/>
      <c r="CQ83" s="41"/>
      <c r="CR83" s="41">
        <v>0</v>
      </c>
      <c r="CS83" s="7">
        <f t="shared" si="27"/>
        <v>0</v>
      </c>
      <c r="CT83" s="43">
        <v>22800</v>
      </c>
      <c r="CU83" s="7">
        <f t="shared" si="28"/>
        <v>22800</v>
      </c>
      <c r="CV83" s="10">
        <f t="shared" si="17"/>
        <v>62012</v>
      </c>
    </row>
    <row r="84" spans="1:100" x14ac:dyDescent="0.25">
      <c r="A84" s="348"/>
      <c r="B84" s="2" t="s">
        <v>111</v>
      </c>
      <c r="C84" s="40"/>
      <c r="D84" s="41"/>
      <c r="E84" s="43"/>
      <c r="F84" s="41"/>
      <c r="G84" s="42"/>
      <c r="H84" s="7">
        <v>942</v>
      </c>
      <c r="I84" s="43"/>
      <c r="J84" s="41"/>
      <c r="K84" s="41"/>
      <c r="L84" s="41"/>
      <c r="M84" s="41"/>
      <c r="N84" s="41"/>
      <c r="O84" s="7">
        <f t="shared" si="18"/>
        <v>0</v>
      </c>
      <c r="P84" s="62"/>
      <c r="Q84" s="41"/>
      <c r="R84" s="41"/>
      <c r="S84" s="41"/>
      <c r="T84" s="7">
        <f t="shared" si="19"/>
        <v>0</v>
      </c>
      <c r="U84" s="43"/>
      <c r="V84" s="9"/>
      <c r="W84" s="7">
        <v>18334</v>
      </c>
      <c r="X84" s="43"/>
      <c r="Y84" s="9"/>
      <c r="Z84" s="9"/>
      <c r="AA84" s="9"/>
      <c r="AB84" s="9"/>
      <c r="AC84" s="9"/>
      <c r="AD84" s="41"/>
      <c r="AE84" s="9"/>
      <c r="AF84" s="9">
        <v>0</v>
      </c>
      <c r="AG84" s="9"/>
      <c r="AH84" s="9"/>
      <c r="AI84" s="9">
        <v>5760</v>
      </c>
      <c r="AJ84" s="7">
        <f t="shared" si="16"/>
        <v>5760</v>
      </c>
      <c r="AK84" s="43">
        <v>28513</v>
      </c>
      <c r="AL84" s="7">
        <f t="shared" si="20"/>
        <v>28513</v>
      </c>
      <c r="AM84" s="62"/>
      <c r="AN84" s="9"/>
      <c r="AO84" s="41">
        <v>0</v>
      </c>
      <c r="AP84" s="41"/>
      <c r="AQ84" s="41">
        <v>4794</v>
      </c>
      <c r="AR84" s="41"/>
      <c r="AS84" s="41"/>
      <c r="AT84" s="41"/>
      <c r="AU84" s="41">
        <v>9537</v>
      </c>
      <c r="AV84" s="41">
        <v>0</v>
      </c>
      <c r="AW84" s="7">
        <f t="shared" si="21"/>
        <v>14331</v>
      </c>
      <c r="AX84" s="43"/>
      <c r="AY84" s="41"/>
      <c r="AZ84" s="41"/>
      <c r="BA84" s="41"/>
      <c r="BB84" s="41"/>
      <c r="BC84" s="41">
        <v>0</v>
      </c>
      <c r="BD84" s="41"/>
      <c r="BE84" s="7">
        <f t="shared" si="22"/>
        <v>0</v>
      </c>
      <c r="BF84" s="40"/>
      <c r="BG84" s="374">
        <v>520</v>
      </c>
      <c r="BH84" s="374"/>
      <c r="BI84" s="374"/>
      <c r="BJ84" s="41"/>
      <c r="BK84" s="41"/>
      <c r="BL84" s="41">
        <v>0</v>
      </c>
      <c r="BM84" s="41"/>
      <c r="BN84" s="9">
        <v>0</v>
      </c>
      <c r="BO84" s="41"/>
      <c r="BP84" s="9"/>
      <c r="BQ84" s="41"/>
      <c r="BR84" s="9"/>
      <c r="BS84" s="9">
        <v>0</v>
      </c>
      <c r="BT84" s="41">
        <v>0</v>
      </c>
      <c r="BU84" s="7">
        <f t="shared" si="23"/>
        <v>520</v>
      </c>
      <c r="BV84" s="43">
        <v>0</v>
      </c>
      <c r="BW84" s="41">
        <v>0</v>
      </c>
      <c r="BX84" s="41"/>
      <c r="BY84" s="41"/>
      <c r="BZ84" s="41"/>
      <c r="CA84" s="41">
        <v>0</v>
      </c>
      <c r="CB84" s="7">
        <f t="shared" si="24"/>
        <v>0</v>
      </c>
      <c r="CC84" s="43"/>
      <c r="CD84" s="41">
        <v>0</v>
      </c>
      <c r="CE84" s="41"/>
      <c r="CF84" s="41"/>
      <c r="CG84" s="7">
        <f t="shared" si="25"/>
        <v>0</v>
      </c>
      <c r="CH84" s="62"/>
      <c r="CI84" s="9"/>
      <c r="CJ84" s="41"/>
      <c r="CK84" s="41"/>
      <c r="CL84" s="41"/>
      <c r="CM84" s="41">
        <v>0</v>
      </c>
      <c r="CN84" s="41"/>
      <c r="CO84" s="7">
        <f t="shared" si="26"/>
        <v>0</v>
      </c>
      <c r="CP84" s="62"/>
      <c r="CQ84" s="41"/>
      <c r="CR84" s="41">
        <v>0</v>
      </c>
      <c r="CS84" s="7">
        <f t="shared" si="27"/>
        <v>0</v>
      </c>
      <c r="CT84" s="43">
        <v>3289</v>
      </c>
      <c r="CU84" s="7">
        <f t="shared" si="28"/>
        <v>3289</v>
      </c>
      <c r="CV84" s="10">
        <f t="shared" si="17"/>
        <v>71689</v>
      </c>
    </row>
    <row r="85" spans="1:100" ht="15.75" thickBot="1" x14ac:dyDescent="0.3">
      <c r="A85" s="349"/>
      <c r="B85" s="3" t="s">
        <v>112</v>
      </c>
      <c r="C85" s="44"/>
      <c r="D85" s="45"/>
      <c r="E85" s="47"/>
      <c r="F85" s="45"/>
      <c r="G85" s="46"/>
      <c r="H85" s="11">
        <v>1002</v>
      </c>
      <c r="I85" s="47"/>
      <c r="J85" s="45"/>
      <c r="K85" s="45"/>
      <c r="L85" s="45"/>
      <c r="M85" s="45"/>
      <c r="N85" s="45"/>
      <c r="O85" s="11">
        <f t="shared" si="18"/>
        <v>0</v>
      </c>
      <c r="P85" s="63"/>
      <c r="Q85" s="45"/>
      <c r="R85" s="45"/>
      <c r="S85" s="45"/>
      <c r="T85" s="11">
        <f t="shared" si="19"/>
        <v>0</v>
      </c>
      <c r="U85" s="47"/>
      <c r="V85" s="13"/>
      <c r="W85" s="11">
        <v>12619</v>
      </c>
      <c r="X85" s="47"/>
      <c r="Y85" s="13"/>
      <c r="Z85" s="13"/>
      <c r="AA85" s="13"/>
      <c r="AB85" s="13"/>
      <c r="AC85" s="13"/>
      <c r="AD85" s="45"/>
      <c r="AE85" s="13"/>
      <c r="AF85" s="13">
        <v>0</v>
      </c>
      <c r="AG85" s="13"/>
      <c r="AH85" s="13"/>
      <c r="AI85" s="13">
        <v>3650</v>
      </c>
      <c r="AJ85" s="11">
        <f t="shared" si="16"/>
        <v>3650</v>
      </c>
      <c r="AK85" s="47">
        <v>26288</v>
      </c>
      <c r="AL85" s="11">
        <f t="shared" si="20"/>
        <v>26288</v>
      </c>
      <c r="AM85" s="63"/>
      <c r="AN85" s="13"/>
      <c r="AO85" s="45">
        <v>0</v>
      </c>
      <c r="AP85" s="45"/>
      <c r="AQ85" s="45">
        <v>4381</v>
      </c>
      <c r="AR85" s="45"/>
      <c r="AS85" s="45"/>
      <c r="AT85" s="45"/>
      <c r="AU85" s="45">
        <v>7059</v>
      </c>
      <c r="AV85" s="45">
        <v>0</v>
      </c>
      <c r="AW85" s="11">
        <f t="shared" si="21"/>
        <v>11440</v>
      </c>
      <c r="AX85" s="47"/>
      <c r="AY85" s="45"/>
      <c r="AZ85" s="45"/>
      <c r="BA85" s="45"/>
      <c r="BB85" s="45"/>
      <c r="BC85" s="45">
        <v>0</v>
      </c>
      <c r="BD85" s="45"/>
      <c r="BE85" s="11">
        <f t="shared" si="22"/>
        <v>0</v>
      </c>
      <c r="BF85" s="44"/>
      <c r="BG85" s="375">
        <v>460</v>
      </c>
      <c r="BH85" s="375"/>
      <c r="BI85" s="375"/>
      <c r="BJ85" s="45"/>
      <c r="BK85" s="45"/>
      <c r="BL85" s="45">
        <v>0</v>
      </c>
      <c r="BM85" s="45"/>
      <c r="BN85" s="13">
        <v>0</v>
      </c>
      <c r="BO85" s="45"/>
      <c r="BP85" s="13"/>
      <c r="BQ85" s="45"/>
      <c r="BR85" s="13"/>
      <c r="BS85" s="13">
        <v>0</v>
      </c>
      <c r="BT85" s="45">
        <v>0</v>
      </c>
      <c r="BU85" s="11">
        <f t="shared" si="23"/>
        <v>460</v>
      </c>
      <c r="BV85" s="47">
        <v>0</v>
      </c>
      <c r="BW85" s="45">
        <v>0</v>
      </c>
      <c r="BX85" s="45"/>
      <c r="BY85" s="45"/>
      <c r="BZ85" s="45"/>
      <c r="CA85" s="45">
        <v>0</v>
      </c>
      <c r="CB85" s="11">
        <f t="shared" si="24"/>
        <v>0</v>
      </c>
      <c r="CC85" s="47"/>
      <c r="CD85" s="45">
        <v>0</v>
      </c>
      <c r="CE85" s="45"/>
      <c r="CF85" s="45"/>
      <c r="CG85" s="11">
        <f t="shared" si="25"/>
        <v>0</v>
      </c>
      <c r="CH85" s="63"/>
      <c r="CI85" s="13"/>
      <c r="CJ85" s="45"/>
      <c r="CK85" s="45"/>
      <c r="CL85" s="45"/>
      <c r="CM85" s="45">
        <v>0</v>
      </c>
      <c r="CN85" s="45"/>
      <c r="CO85" s="11">
        <f t="shared" si="26"/>
        <v>0</v>
      </c>
      <c r="CP85" s="63"/>
      <c r="CQ85" s="45"/>
      <c r="CR85" s="45">
        <v>0</v>
      </c>
      <c r="CS85" s="11">
        <f t="shared" si="27"/>
        <v>0</v>
      </c>
      <c r="CT85" s="47">
        <v>3570</v>
      </c>
      <c r="CU85" s="11">
        <f t="shared" si="28"/>
        <v>3570</v>
      </c>
      <c r="CV85" s="15">
        <f t="shared" si="17"/>
        <v>59029</v>
      </c>
    </row>
    <row r="86" spans="1:100" x14ac:dyDescent="0.25">
      <c r="A86" s="347" t="s">
        <v>156</v>
      </c>
      <c r="B86" s="33" t="s">
        <v>101</v>
      </c>
      <c r="C86" s="34"/>
      <c r="D86" s="35"/>
      <c r="E86" s="52"/>
      <c r="F86" s="35"/>
      <c r="G86" s="36"/>
      <c r="H86" s="20">
        <v>501</v>
      </c>
      <c r="I86" s="52"/>
      <c r="J86" s="35"/>
      <c r="K86" s="35"/>
      <c r="L86" s="35"/>
      <c r="M86" s="35"/>
      <c r="N86" s="35"/>
      <c r="O86" s="20">
        <f t="shared" si="18"/>
        <v>0</v>
      </c>
      <c r="P86" s="61"/>
      <c r="Q86" s="35"/>
      <c r="R86" s="35"/>
      <c r="S86" s="35"/>
      <c r="T86" s="20">
        <f t="shared" si="19"/>
        <v>0</v>
      </c>
      <c r="U86" s="52"/>
      <c r="V86" s="22"/>
      <c r="W86" s="20">
        <v>15571</v>
      </c>
      <c r="X86" s="52"/>
      <c r="Y86" s="22"/>
      <c r="Z86" s="22"/>
      <c r="AA86" s="22"/>
      <c r="AB86" s="22"/>
      <c r="AC86" s="22"/>
      <c r="AD86" s="35"/>
      <c r="AE86" s="22"/>
      <c r="AF86" s="22">
        <v>0</v>
      </c>
      <c r="AG86" s="22"/>
      <c r="AH86" s="22"/>
      <c r="AI86" s="22">
        <v>6558</v>
      </c>
      <c r="AJ86" s="20">
        <f t="shared" ref="AJ86:AJ142" si="29">SUM(X86:AI86)</f>
        <v>6558</v>
      </c>
      <c r="AK86" s="52">
        <v>31570</v>
      </c>
      <c r="AL86" s="20">
        <f t="shared" si="20"/>
        <v>31570</v>
      </c>
      <c r="AM86" s="61"/>
      <c r="AN86" s="22"/>
      <c r="AO86" s="35">
        <v>0</v>
      </c>
      <c r="AP86" s="35"/>
      <c r="AQ86" s="35">
        <v>5079</v>
      </c>
      <c r="AR86" s="35"/>
      <c r="AS86" s="35"/>
      <c r="AT86" s="35"/>
      <c r="AU86" s="35">
        <v>5296</v>
      </c>
      <c r="AV86" s="35">
        <v>0</v>
      </c>
      <c r="AW86" s="20">
        <f t="shared" si="21"/>
        <v>10375</v>
      </c>
      <c r="AX86" s="52"/>
      <c r="AY86" s="35"/>
      <c r="AZ86" s="35"/>
      <c r="BA86" s="35"/>
      <c r="BB86" s="35"/>
      <c r="BC86" s="35">
        <v>0</v>
      </c>
      <c r="BD86" s="35"/>
      <c r="BE86" s="20">
        <f t="shared" si="22"/>
        <v>0</v>
      </c>
      <c r="BF86" s="34"/>
      <c r="BG86" s="376">
        <v>460</v>
      </c>
      <c r="BH86" s="376"/>
      <c r="BI86" s="376"/>
      <c r="BJ86" s="35"/>
      <c r="BK86" s="35"/>
      <c r="BL86" s="35">
        <v>0</v>
      </c>
      <c r="BM86" s="35"/>
      <c r="BN86" s="22">
        <v>0</v>
      </c>
      <c r="BO86" s="35"/>
      <c r="BP86" s="22"/>
      <c r="BQ86" s="35"/>
      <c r="BR86" s="22"/>
      <c r="BS86" s="22">
        <v>0</v>
      </c>
      <c r="BT86" s="35">
        <v>0</v>
      </c>
      <c r="BU86" s="20">
        <f t="shared" si="23"/>
        <v>460</v>
      </c>
      <c r="BV86" s="52">
        <v>0</v>
      </c>
      <c r="BW86" s="35">
        <v>0</v>
      </c>
      <c r="BX86" s="35"/>
      <c r="BY86" s="35"/>
      <c r="BZ86" s="35"/>
      <c r="CA86" s="35">
        <v>0</v>
      </c>
      <c r="CB86" s="20">
        <f t="shared" si="24"/>
        <v>0</v>
      </c>
      <c r="CC86" s="52"/>
      <c r="CD86" s="35">
        <v>0</v>
      </c>
      <c r="CE86" s="35"/>
      <c r="CF86" s="35"/>
      <c r="CG86" s="20">
        <f t="shared" si="25"/>
        <v>0</v>
      </c>
      <c r="CH86" s="61"/>
      <c r="CI86" s="22"/>
      <c r="CJ86" s="35"/>
      <c r="CK86" s="35"/>
      <c r="CL86" s="35"/>
      <c r="CM86" s="35">
        <v>0</v>
      </c>
      <c r="CN86" s="35"/>
      <c r="CO86" s="20">
        <f t="shared" si="26"/>
        <v>0</v>
      </c>
      <c r="CP86" s="61"/>
      <c r="CQ86" s="35"/>
      <c r="CR86" s="35">
        <v>0</v>
      </c>
      <c r="CS86" s="20">
        <f t="shared" si="27"/>
        <v>0</v>
      </c>
      <c r="CT86" s="52">
        <v>2725</v>
      </c>
      <c r="CU86" s="20">
        <f t="shared" si="28"/>
        <v>2725</v>
      </c>
      <c r="CV86" s="23">
        <f t="shared" si="17"/>
        <v>67760</v>
      </c>
    </row>
    <row r="87" spans="1:100" x14ac:dyDescent="0.25">
      <c r="A87" s="348"/>
      <c r="B87" s="2" t="s">
        <v>102</v>
      </c>
      <c r="C87" s="40"/>
      <c r="D87" s="41"/>
      <c r="E87" s="43"/>
      <c r="F87" s="41"/>
      <c r="G87" s="42"/>
      <c r="H87" s="7">
        <v>1083</v>
      </c>
      <c r="I87" s="43"/>
      <c r="J87" s="41"/>
      <c r="K87" s="41"/>
      <c r="L87" s="41"/>
      <c r="M87" s="41"/>
      <c r="N87" s="41"/>
      <c r="O87" s="7">
        <f t="shared" si="18"/>
        <v>0</v>
      </c>
      <c r="P87" s="62"/>
      <c r="Q87" s="41"/>
      <c r="R87" s="41"/>
      <c r="S87" s="41"/>
      <c r="T87" s="7">
        <f t="shared" si="19"/>
        <v>0</v>
      </c>
      <c r="U87" s="43"/>
      <c r="V87" s="9"/>
      <c r="W87" s="7">
        <v>12777</v>
      </c>
      <c r="X87" s="43"/>
      <c r="Y87" s="9"/>
      <c r="Z87" s="9"/>
      <c r="AA87" s="9"/>
      <c r="AB87" s="9"/>
      <c r="AC87" s="9"/>
      <c r="AD87" s="41"/>
      <c r="AE87" s="9"/>
      <c r="AF87" s="9">
        <v>0</v>
      </c>
      <c r="AG87" s="9"/>
      <c r="AH87" s="9"/>
      <c r="AI87" s="9">
        <v>1636</v>
      </c>
      <c r="AJ87" s="7">
        <f t="shared" si="29"/>
        <v>1636</v>
      </c>
      <c r="AK87" s="43">
        <v>25878</v>
      </c>
      <c r="AL87" s="7">
        <f t="shared" si="20"/>
        <v>25878</v>
      </c>
      <c r="AM87" s="62"/>
      <c r="AN87" s="9"/>
      <c r="AO87" s="41">
        <v>0</v>
      </c>
      <c r="AP87" s="41"/>
      <c r="AQ87" s="41">
        <v>6276</v>
      </c>
      <c r="AR87" s="41"/>
      <c r="AS87" s="41"/>
      <c r="AT87" s="41"/>
      <c r="AU87" s="41">
        <v>8154</v>
      </c>
      <c r="AV87" s="41">
        <v>0</v>
      </c>
      <c r="AW87" s="7">
        <f t="shared" si="21"/>
        <v>14430</v>
      </c>
      <c r="AX87" s="43"/>
      <c r="AY87" s="41"/>
      <c r="AZ87" s="41"/>
      <c r="BA87" s="41"/>
      <c r="BB87" s="41"/>
      <c r="BC87" s="41">
        <v>0</v>
      </c>
      <c r="BD87" s="41"/>
      <c r="BE87" s="7">
        <f t="shared" si="22"/>
        <v>0</v>
      </c>
      <c r="BF87" s="40"/>
      <c r="BG87" s="374">
        <v>360</v>
      </c>
      <c r="BH87" s="374"/>
      <c r="BI87" s="374"/>
      <c r="BJ87" s="41"/>
      <c r="BK87" s="41"/>
      <c r="BL87" s="41">
        <v>819</v>
      </c>
      <c r="BM87" s="41"/>
      <c r="BN87" s="9">
        <v>0</v>
      </c>
      <c r="BO87" s="41"/>
      <c r="BP87" s="9"/>
      <c r="BQ87" s="41"/>
      <c r="BR87" s="9"/>
      <c r="BS87" s="9">
        <v>0</v>
      </c>
      <c r="BT87" s="41">
        <v>0</v>
      </c>
      <c r="BU87" s="7">
        <f t="shared" si="23"/>
        <v>1179</v>
      </c>
      <c r="BV87" s="43">
        <v>0</v>
      </c>
      <c r="BW87" s="41">
        <v>0</v>
      </c>
      <c r="BX87" s="41"/>
      <c r="BY87" s="41"/>
      <c r="BZ87" s="41"/>
      <c r="CA87" s="41">
        <v>0</v>
      </c>
      <c r="CB87" s="7">
        <f t="shared" si="24"/>
        <v>0</v>
      </c>
      <c r="CC87" s="43"/>
      <c r="CD87" s="41">
        <v>0</v>
      </c>
      <c r="CE87" s="41"/>
      <c r="CF87" s="41"/>
      <c r="CG87" s="7">
        <f t="shared" si="25"/>
        <v>0</v>
      </c>
      <c r="CH87" s="62"/>
      <c r="CI87" s="9"/>
      <c r="CJ87" s="41"/>
      <c r="CK87" s="41"/>
      <c r="CL87" s="41"/>
      <c r="CM87" s="41">
        <v>0</v>
      </c>
      <c r="CN87" s="41"/>
      <c r="CO87" s="7">
        <f t="shared" si="26"/>
        <v>0</v>
      </c>
      <c r="CP87" s="62"/>
      <c r="CQ87" s="41"/>
      <c r="CR87" s="41">
        <v>0</v>
      </c>
      <c r="CS87" s="7">
        <f t="shared" si="27"/>
        <v>0</v>
      </c>
      <c r="CT87" s="43">
        <v>3073</v>
      </c>
      <c r="CU87" s="7">
        <f t="shared" si="28"/>
        <v>3073</v>
      </c>
      <c r="CV87" s="10">
        <f t="shared" si="17"/>
        <v>60056</v>
      </c>
    </row>
    <row r="88" spans="1:100" x14ac:dyDescent="0.25">
      <c r="A88" s="348"/>
      <c r="B88" s="2" t="s">
        <v>103</v>
      </c>
      <c r="C88" s="40"/>
      <c r="D88" s="41"/>
      <c r="E88" s="43"/>
      <c r="F88" s="41"/>
      <c r="G88" s="42"/>
      <c r="H88" s="7">
        <v>5390</v>
      </c>
      <c r="I88" s="43"/>
      <c r="J88" s="41"/>
      <c r="K88" s="41"/>
      <c r="L88" s="41"/>
      <c r="M88" s="41"/>
      <c r="N88" s="41"/>
      <c r="O88" s="7">
        <f t="shared" si="18"/>
        <v>0</v>
      </c>
      <c r="P88" s="62"/>
      <c r="Q88" s="41"/>
      <c r="R88" s="41"/>
      <c r="S88" s="41"/>
      <c r="T88" s="7">
        <f t="shared" si="19"/>
        <v>0</v>
      </c>
      <c r="U88" s="43"/>
      <c r="V88" s="9"/>
      <c r="W88" s="7">
        <v>11052</v>
      </c>
      <c r="X88" s="43"/>
      <c r="Y88" s="9"/>
      <c r="Z88" s="9"/>
      <c r="AA88" s="9"/>
      <c r="AB88" s="9"/>
      <c r="AC88" s="9"/>
      <c r="AD88" s="41"/>
      <c r="AE88" s="9"/>
      <c r="AF88" s="9">
        <v>21569</v>
      </c>
      <c r="AG88" s="9"/>
      <c r="AH88" s="9"/>
      <c r="AI88" s="9">
        <v>3231</v>
      </c>
      <c r="AJ88" s="7">
        <f t="shared" si="29"/>
        <v>24800</v>
      </c>
      <c r="AK88" s="43">
        <v>19622</v>
      </c>
      <c r="AL88" s="7">
        <f t="shared" si="20"/>
        <v>19622</v>
      </c>
      <c r="AM88" s="62"/>
      <c r="AN88" s="9"/>
      <c r="AO88" s="41">
        <v>0</v>
      </c>
      <c r="AP88" s="41"/>
      <c r="AQ88" s="41">
        <v>8436</v>
      </c>
      <c r="AR88" s="41"/>
      <c r="AS88" s="41"/>
      <c r="AT88" s="41"/>
      <c r="AU88" s="41">
        <v>6245</v>
      </c>
      <c r="AV88" s="41">
        <v>0</v>
      </c>
      <c r="AW88" s="7">
        <f t="shared" si="21"/>
        <v>14681</v>
      </c>
      <c r="AX88" s="43"/>
      <c r="AY88" s="41"/>
      <c r="AZ88" s="41"/>
      <c r="BA88" s="41"/>
      <c r="BB88" s="41"/>
      <c r="BC88" s="41">
        <v>0</v>
      </c>
      <c r="BD88" s="41"/>
      <c r="BE88" s="7">
        <f t="shared" si="22"/>
        <v>0</v>
      </c>
      <c r="BF88" s="40"/>
      <c r="BG88" s="374">
        <v>360</v>
      </c>
      <c r="BH88" s="374"/>
      <c r="BI88" s="374"/>
      <c r="BJ88" s="41"/>
      <c r="BK88" s="41"/>
      <c r="BL88" s="41">
        <v>0</v>
      </c>
      <c r="BM88" s="41"/>
      <c r="BN88" s="9">
        <v>0</v>
      </c>
      <c r="BO88" s="41"/>
      <c r="BP88" s="9"/>
      <c r="BQ88" s="41"/>
      <c r="BR88" s="9"/>
      <c r="BS88" s="9">
        <v>0</v>
      </c>
      <c r="BT88" s="41">
        <v>0</v>
      </c>
      <c r="BU88" s="7">
        <f t="shared" si="23"/>
        <v>360</v>
      </c>
      <c r="BV88" s="43">
        <v>0</v>
      </c>
      <c r="BW88" s="41">
        <v>0</v>
      </c>
      <c r="BX88" s="41"/>
      <c r="BY88" s="41"/>
      <c r="BZ88" s="41"/>
      <c r="CA88" s="41">
        <v>0</v>
      </c>
      <c r="CB88" s="7">
        <f t="shared" si="24"/>
        <v>0</v>
      </c>
      <c r="CC88" s="43"/>
      <c r="CD88" s="41">
        <v>0</v>
      </c>
      <c r="CE88" s="41"/>
      <c r="CF88" s="41"/>
      <c r="CG88" s="7">
        <f t="shared" si="25"/>
        <v>0</v>
      </c>
      <c r="CH88" s="62"/>
      <c r="CI88" s="9"/>
      <c r="CJ88" s="41"/>
      <c r="CK88" s="41"/>
      <c r="CL88" s="41"/>
      <c r="CM88" s="41">
        <v>0</v>
      </c>
      <c r="CN88" s="41"/>
      <c r="CO88" s="7">
        <f t="shared" si="26"/>
        <v>0</v>
      </c>
      <c r="CP88" s="62"/>
      <c r="CQ88" s="41"/>
      <c r="CR88" s="41">
        <v>0</v>
      </c>
      <c r="CS88" s="7">
        <f t="shared" si="27"/>
        <v>0</v>
      </c>
      <c r="CT88" s="43">
        <v>2299</v>
      </c>
      <c r="CU88" s="7">
        <f t="shared" si="28"/>
        <v>2299</v>
      </c>
      <c r="CV88" s="10">
        <f t="shared" si="17"/>
        <v>78204</v>
      </c>
    </row>
    <row r="89" spans="1:100" x14ac:dyDescent="0.25">
      <c r="A89" s="348"/>
      <c r="B89" s="2" t="s">
        <v>104</v>
      </c>
      <c r="C89" s="40"/>
      <c r="D89" s="41"/>
      <c r="E89" s="43"/>
      <c r="F89" s="41"/>
      <c r="G89" s="42"/>
      <c r="H89" s="7">
        <v>11606</v>
      </c>
      <c r="I89" s="43"/>
      <c r="J89" s="41"/>
      <c r="K89" s="41"/>
      <c r="L89" s="41"/>
      <c r="M89" s="41"/>
      <c r="N89" s="41"/>
      <c r="O89" s="7">
        <f t="shared" si="18"/>
        <v>0</v>
      </c>
      <c r="P89" s="62"/>
      <c r="Q89" s="41"/>
      <c r="R89" s="41"/>
      <c r="S89" s="41"/>
      <c r="T89" s="7">
        <f t="shared" si="19"/>
        <v>0</v>
      </c>
      <c r="U89" s="43"/>
      <c r="V89" s="9"/>
      <c r="W89" s="7">
        <v>15816</v>
      </c>
      <c r="X89" s="43"/>
      <c r="Y89" s="9"/>
      <c r="Z89" s="9"/>
      <c r="AA89" s="9"/>
      <c r="AB89" s="9"/>
      <c r="AC89" s="9"/>
      <c r="AD89" s="41"/>
      <c r="AE89" s="9"/>
      <c r="AF89" s="9">
        <v>27094</v>
      </c>
      <c r="AG89" s="9"/>
      <c r="AH89" s="9"/>
      <c r="AI89" s="9">
        <v>250</v>
      </c>
      <c r="AJ89" s="7">
        <f t="shared" si="29"/>
        <v>27344</v>
      </c>
      <c r="AK89" s="43">
        <v>30570</v>
      </c>
      <c r="AL89" s="7">
        <f t="shared" si="20"/>
        <v>30570</v>
      </c>
      <c r="AM89" s="62"/>
      <c r="AN89" s="9"/>
      <c r="AO89" s="41">
        <v>0</v>
      </c>
      <c r="AP89" s="41"/>
      <c r="AQ89" s="41">
        <v>9942</v>
      </c>
      <c r="AR89" s="41"/>
      <c r="AS89" s="41"/>
      <c r="AT89" s="41"/>
      <c r="AU89" s="41">
        <v>9305</v>
      </c>
      <c r="AV89" s="41">
        <v>0</v>
      </c>
      <c r="AW89" s="7">
        <f t="shared" si="21"/>
        <v>19247</v>
      </c>
      <c r="AX89" s="43"/>
      <c r="AY89" s="41"/>
      <c r="AZ89" s="41"/>
      <c r="BA89" s="41"/>
      <c r="BB89" s="41"/>
      <c r="BC89" s="41">
        <v>0</v>
      </c>
      <c r="BD89" s="41"/>
      <c r="BE89" s="7">
        <f t="shared" si="22"/>
        <v>0</v>
      </c>
      <c r="BF89" s="40"/>
      <c r="BG89" s="374">
        <v>480</v>
      </c>
      <c r="BH89" s="374"/>
      <c r="BI89" s="374"/>
      <c r="BJ89" s="41"/>
      <c r="BK89" s="41"/>
      <c r="BL89" s="41">
        <v>0</v>
      </c>
      <c r="BM89" s="41"/>
      <c r="BN89" s="9">
        <v>0</v>
      </c>
      <c r="BO89" s="41"/>
      <c r="BP89" s="9"/>
      <c r="BQ89" s="41"/>
      <c r="BR89" s="9"/>
      <c r="BS89" s="9">
        <v>0</v>
      </c>
      <c r="BT89" s="41">
        <v>0</v>
      </c>
      <c r="BU89" s="7">
        <f t="shared" si="23"/>
        <v>480</v>
      </c>
      <c r="BV89" s="43">
        <v>0</v>
      </c>
      <c r="BW89" s="41">
        <v>0</v>
      </c>
      <c r="BX89" s="41"/>
      <c r="BY89" s="41"/>
      <c r="BZ89" s="41"/>
      <c r="CA89" s="41">
        <v>0</v>
      </c>
      <c r="CB89" s="7">
        <f t="shared" si="24"/>
        <v>0</v>
      </c>
      <c r="CC89" s="43"/>
      <c r="CD89" s="41">
        <v>0</v>
      </c>
      <c r="CE89" s="41"/>
      <c r="CF89" s="41"/>
      <c r="CG89" s="7">
        <f t="shared" si="25"/>
        <v>0</v>
      </c>
      <c r="CH89" s="62"/>
      <c r="CI89" s="9"/>
      <c r="CJ89" s="41"/>
      <c r="CK89" s="41"/>
      <c r="CL89" s="41"/>
      <c r="CM89" s="41">
        <v>0</v>
      </c>
      <c r="CN89" s="41"/>
      <c r="CO89" s="7">
        <f t="shared" si="26"/>
        <v>0</v>
      </c>
      <c r="CP89" s="62"/>
      <c r="CQ89" s="41"/>
      <c r="CR89" s="41">
        <v>0</v>
      </c>
      <c r="CS89" s="7">
        <f t="shared" si="27"/>
        <v>0</v>
      </c>
      <c r="CT89" s="43">
        <v>3569</v>
      </c>
      <c r="CU89" s="7">
        <f t="shared" si="28"/>
        <v>3569</v>
      </c>
      <c r="CV89" s="10">
        <f t="shared" si="17"/>
        <v>108632</v>
      </c>
    </row>
    <row r="90" spans="1:100" x14ac:dyDescent="0.25">
      <c r="A90" s="348"/>
      <c r="B90" s="2" t="s">
        <v>105</v>
      </c>
      <c r="C90" s="40"/>
      <c r="D90" s="41"/>
      <c r="E90" s="43"/>
      <c r="F90" s="41"/>
      <c r="G90" s="42"/>
      <c r="H90" s="7">
        <v>14275</v>
      </c>
      <c r="I90" s="43"/>
      <c r="J90" s="41"/>
      <c r="K90" s="41"/>
      <c r="L90" s="41"/>
      <c r="M90" s="41"/>
      <c r="N90" s="41"/>
      <c r="O90" s="7">
        <f t="shared" si="18"/>
        <v>0</v>
      </c>
      <c r="P90" s="62"/>
      <c r="Q90" s="41"/>
      <c r="R90" s="41"/>
      <c r="S90" s="41"/>
      <c r="T90" s="7">
        <f t="shared" si="19"/>
        <v>0</v>
      </c>
      <c r="U90" s="43"/>
      <c r="V90" s="9"/>
      <c r="W90" s="7">
        <v>14878</v>
      </c>
      <c r="X90" s="43"/>
      <c r="Y90" s="9"/>
      <c r="Z90" s="9"/>
      <c r="AA90" s="9"/>
      <c r="AB90" s="9"/>
      <c r="AC90" s="9"/>
      <c r="AD90" s="41"/>
      <c r="AE90" s="9"/>
      <c r="AF90" s="9">
        <v>28495</v>
      </c>
      <c r="AG90" s="9"/>
      <c r="AH90" s="9"/>
      <c r="AI90" s="9">
        <v>2600</v>
      </c>
      <c r="AJ90" s="7">
        <f t="shared" si="29"/>
        <v>31095</v>
      </c>
      <c r="AK90" s="43">
        <v>29570</v>
      </c>
      <c r="AL90" s="7">
        <f t="shared" si="20"/>
        <v>29570</v>
      </c>
      <c r="AM90" s="62"/>
      <c r="AN90" s="9"/>
      <c r="AO90" s="41">
        <v>0</v>
      </c>
      <c r="AP90" s="41"/>
      <c r="AQ90" s="41">
        <v>15104</v>
      </c>
      <c r="AR90" s="41"/>
      <c r="AS90" s="41"/>
      <c r="AT90" s="41"/>
      <c r="AU90" s="41">
        <v>9056</v>
      </c>
      <c r="AV90" s="41">
        <v>0</v>
      </c>
      <c r="AW90" s="7">
        <f t="shared" si="21"/>
        <v>24160</v>
      </c>
      <c r="AX90" s="43"/>
      <c r="AY90" s="41"/>
      <c r="AZ90" s="41"/>
      <c r="BA90" s="41"/>
      <c r="BB90" s="41"/>
      <c r="BC90" s="41">
        <v>0</v>
      </c>
      <c r="BD90" s="41"/>
      <c r="BE90" s="7">
        <f t="shared" si="22"/>
        <v>0</v>
      </c>
      <c r="BF90" s="40"/>
      <c r="BG90" s="374">
        <v>280</v>
      </c>
      <c r="BH90" s="374"/>
      <c r="BI90" s="374"/>
      <c r="BJ90" s="41"/>
      <c r="BK90" s="41"/>
      <c r="BL90" s="41">
        <v>0</v>
      </c>
      <c r="BM90" s="41"/>
      <c r="BN90" s="9">
        <v>0</v>
      </c>
      <c r="BO90" s="41"/>
      <c r="BP90" s="9"/>
      <c r="BQ90" s="41"/>
      <c r="BR90" s="9"/>
      <c r="BS90" s="9">
        <v>0</v>
      </c>
      <c r="BT90" s="41">
        <v>0</v>
      </c>
      <c r="BU90" s="7">
        <f t="shared" si="23"/>
        <v>280</v>
      </c>
      <c r="BV90" s="43">
        <v>0</v>
      </c>
      <c r="BW90" s="41">
        <v>0</v>
      </c>
      <c r="BX90" s="41"/>
      <c r="BY90" s="41"/>
      <c r="BZ90" s="41"/>
      <c r="CA90" s="41">
        <v>0</v>
      </c>
      <c r="CB90" s="7">
        <f t="shared" si="24"/>
        <v>0</v>
      </c>
      <c r="CC90" s="43"/>
      <c r="CD90" s="41">
        <v>0</v>
      </c>
      <c r="CE90" s="41"/>
      <c r="CF90" s="41"/>
      <c r="CG90" s="7">
        <f t="shared" si="25"/>
        <v>0</v>
      </c>
      <c r="CH90" s="62"/>
      <c r="CI90" s="9"/>
      <c r="CJ90" s="41"/>
      <c r="CK90" s="41"/>
      <c r="CL90" s="41"/>
      <c r="CM90" s="41">
        <v>0</v>
      </c>
      <c r="CN90" s="41"/>
      <c r="CO90" s="7">
        <f t="shared" si="26"/>
        <v>0</v>
      </c>
      <c r="CP90" s="62"/>
      <c r="CQ90" s="41"/>
      <c r="CR90" s="41">
        <v>0</v>
      </c>
      <c r="CS90" s="7">
        <f t="shared" si="27"/>
        <v>0</v>
      </c>
      <c r="CT90" s="43">
        <v>3125</v>
      </c>
      <c r="CU90" s="7">
        <f t="shared" si="28"/>
        <v>3125</v>
      </c>
      <c r="CV90" s="10">
        <f t="shared" si="17"/>
        <v>117383</v>
      </c>
    </row>
    <row r="91" spans="1:100" x14ac:dyDescent="0.25">
      <c r="A91" s="348"/>
      <c r="B91" s="2" t="s">
        <v>106</v>
      </c>
      <c r="C91" s="40"/>
      <c r="D91" s="41"/>
      <c r="E91" s="43"/>
      <c r="F91" s="41"/>
      <c r="G91" s="42"/>
      <c r="H91" s="7">
        <v>18384</v>
      </c>
      <c r="I91" s="43"/>
      <c r="J91" s="41"/>
      <c r="K91" s="41"/>
      <c r="L91" s="41"/>
      <c r="M91" s="41"/>
      <c r="N91" s="41"/>
      <c r="O91" s="7">
        <f t="shared" si="18"/>
        <v>0</v>
      </c>
      <c r="P91" s="62"/>
      <c r="Q91" s="41"/>
      <c r="R91" s="41"/>
      <c r="S91" s="41"/>
      <c r="T91" s="7">
        <f t="shared" si="19"/>
        <v>0</v>
      </c>
      <c r="U91" s="43"/>
      <c r="V91" s="9"/>
      <c r="W91" s="7">
        <v>12727</v>
      </c>
      <c r="X91" s="43"/>
      <c r="Y91" s="9"/>
      <c r="Z91" s="9"/>
      <c r="AA91" s="9"/>
      <c r="AB91" s="9"/>
      <c r="AC91" s="9"/>
      <c r="AD91" s="41"/>
      <c r="AE91" s="9"/>
      <c r="AF91" s="9">
        <v>11522</v>
      </c>
      <c r="AG91" s="9"/>
      <c r="AH91" s="9"/>
      <c r="AI91" s="9">
        <v>3801</v>
      </c>
      <c r="AJ91" s="7">
        <f t="shared" si="29"/>
        <v>15323</v>
      </c>
      <c r="AK91" s="43">
        <v>33132</v>
      </c>
      <c r="AL91" s="7">
        <f t="shared" si="20"/>
        <v>33132</v>
      </c>
      <c r="AM91" s="62"/>
      <c r="AN91" s="9"/>
      <c r="AO91" s="41">
        <v>0</v>
      </c>
      <c r="AP91" s="41"/>
      <c r="AQ91" s="41">
        <v>12553</v>
      </c>
      <c r="AR91" s="41"/>
      <c r="AS91" s="41"/>
      <c r="AT91" s="41"/>
      <c r="AU91" s="41">
        <v>10804</v>
      </c>
      <c r="AV91" s="41">
        <v>0</v>
      </c>
      <c r="AW91" s="7">
        <f t="shared" si="21"/>
        <v>23357</v>
      </c>
      <c r="AX91" s="43"/>
      <c r="AY91" s="41"/>
      <c r="AZ91" s="41"/>
      <c r="BA91" s="41"/>
      <c r="BB91" s="41"/>
      <c r="BC91" s="41">
        <v>0</v>
      </c>
      <c r="BD91" s="41"/>
      <c r="BE91" s="7">
        <f t="shared" si="22"/>
        <v>0</v>
      </c>
      <c r="BF91" s="40"/>
      <c r="BG91" s="374">
        <v>240</v>
      </c>
      <c r="BH91" s="374"/>
      <c r="BI91" s="374"/>
      <c r="BJ91" s="41"/>
      <c r="BK91" s="41"/>
      <c r="BL91" s="41">
        <v>0</v>
      </c>
      <c r="BM91" s="41"/>
      <c r="BN91" s="9">
        <v>0</v>
      </c>
      <c r="BO91" s="41"/>
      <c r="BP91" s="9"/>
      <c r="BQ91" s="41"/>
      <c r="BR91" s="9"/>
      <c r="BS91" s="9">
        <v>0</v>
      </c>
      <c r="BT91" s="41">
        <v>0</v>
      </c>
      <c r="BU91" s="7">
        <f t="shared" si="23"/>
        <v>240</v>
      </c>
      <c r="BV91" s="43">
        <v>0</v>
      </c>
      <c r="BW91" s="41">
        <v>0</v>
      </c>
      <c r="BX91" s="41"/>
      <c r="BY91" s="41"/>
      <c r="BZ91" s="41"/>
      <c r="CA91" s="41">
        <v>0</v>
      </c>
      <c r="CB91" s="7">
        <f t="shared" si="24"/>
        <v>0</v>
      </c>
      <c r="CC91" s="43"/>
      <c r="CD91" s="41">
        <v>0</v>
      </c>
      <c r="CE91" s="41"/>
      <c r="CF91" s="41"/>
      <c r="CG91" s="7">
        <f t="shared" si="25"/>
        <v>0</v>
      </c>
      <c r="CH91" s="62"/>
      <c r="CI91" s="9"/>
      <c r="CJ91" s="41"/>
      <c r="CK91" s="41"/>
      <c r="CL91" s="41"/>
      <c r="CM91" s="41">
        <v>0</v>
      </c>
      <c r="CN91" s="41"/>
      <c r="CO91" s="7">
        <f t="shared" si="26"/>
        <v>0</v>
      </c>
      <c r="CP91" s="62"/>
      <c r="CQ91" s="41"/>
      <c r="CR91" s="41">
        <v>0</v>
      </c>
      <c r="CS91" s="7">
        <f t="shared" si="27"/>
        <v>0</v>
      </c>
      <c r="CT91" s="43">
        <v>2327</v>
      </c>
      <c r="CU91" s="7">
        <f t="shared" si="28"/>
        <v>2327</v>
      </c>
      <c r="CV91" s="10">
        <f t="shared" si="17"/>
        <v>105490</v>
      </c>
    </row>
    <row r="92" spans="1:100" x14ac:dyDescent="0.25">
      <c r="A92" s="348"/>
      <c r="B92" s="2" t="s">
        <v>107</v>
      </c>
      <c r="C92" s="40"/>
      <c r="D92" s="41"/>
      <c r="E92" s="43"/>
      <c r="F92" s="41"/>
      <c r="G92" s="42"/>
      <c r="H92" s="7">
        <v>20915</v>
      </c>
      <c r="I92" s="43"/>
      <c r="J92" s="41"/>
      <c r="K92" s="41"/>
      <c r="L92" s="41"/>
      <c r="M92" s="41"/>
      <c r="N92" s="41"/>
      <c r="O92" s="7">
        <f t="shared" si="18"/>
        <v>0</v>
      </c>
      <c r="P92" s="62"/>
      <c r="Q92" s="41"/>
      <c r="R92" s="41"/>
      <c r="S92" s="41"/>
      <c r="T92" s="7">
        <f t="shared" si="19"/>
        <v>0</v>
      </c>
      <c r="U92" s="43"/>
      <c r="V92" s="9"/>
      <c r="W92" s="7">
        <v>10555</v>
      </c>
      <c r="X92" s="43"/>
      <c r="Y92" s="9"/>
      <c r="Z92" s="9"/>
      <c r="AA92" s="9"/>
      <c r="AB92" s="9"/>
      <c r="AC92" s="9"/>
      <c r="AD92" s="41"/>
      <c r="AE92" s="9"/>
      <c r="AF92" s="9">
        <v>20740</v>
      </c>
      <c r="AG92" s="9"/>
      <c r="AH92" s="9"/>
      <c r="AI92" s="9">
        <v>4885</v>
      </c>
      <c r="AJ92" s="7">
        <f t="shared" si="29"/>
        <v>25625</v>
      </c>
      <c r="AK92" s="43">
        <v>35396</v>
      </c>
      <c r="AL92" s="7">
        <f t="shared" si="20"/>
        <v>35396</v>
      </c>
      <c r="AM92" s="62"/>
      <c r="AN92" s="9"/>
      <c r="AO92" s="41">
        <v>0</v>
      </c>
      <c r="AP92" s="41"/>
      <c r="AQ92" s="41">
        <v>14133</v>
      </c>
      <c r="AR92" s="41"/>
      <c r="AS92" s="41"/>
      <c r="AT92" s="41"/>
      <c r="AU92" s="41">
        <v>10357</v>
      </c>
      <c r="AV92" s="41">
        <v>0</v>
      </c>
      <c r="AW92" s="7">
        <f t="shared" si="21"/>
        <v>24490</v>
      </c>
      <c r="AX92" s="43"/>
      <c r="AY92" s="41"/>
      <c r="AZ92" s="41"/>
      <c r="BA92" s="41"/>
      <c r="BB92" s="41"/>
      <c r="BC92" s="41">
        <v>0</v>
      </c>
      <c r="BD92" s="41"/>
      <c r="BE92" s="7">
        <f t="shared" si="22"/>
        <v>0</v>
      </c>
      <c r="BF92" s="40"/>
      <c r="BG92" s="374">
        <v>480</v>
      </c>
      <c r="BH92" s="374"/>
      <c r="BI92" s="374"/>
      <c r="BJ92" s="41"/>
      <c r="BK92" s="41"/>
      <c r="BL92" s="41">
        <v>224</v>
      </c>
      <c r="BM92" s="41"/>
      <c r="BN92" s="9">
        <v>0</v>
      </c>
      <c r="BO92" s="41"/>
      <c r="BP92" s="9"/>
      <c r="BQ92" s="41"/>
      <c r="BR92" s="9"/>
      <c r="BS92" s="9">
        <v>0</v>
      </c>
      <c r="BT92" s="41">
        <v>0</v>
      </c>
      <c r="BU92" s="7">
        <f t="shared" si="23"/>
        <v>704</v>
      </c>
      <c r="BV92" s="43">
        <v>0</v>
      </c>
      <c r="BW92" s="41">
        <v>0</v>
      </c>
      <c r="BX92" s="41"/>
      <c r="BY92" s="41"/>
      <c r="BZ92" s="41"/>
      <c r="CA92" s="41">
        <v>0</v>
      </c>
      <c r="CB92" s="7">
        <f t="shared" si="24"/>
        <v>0</v>
      </c>
      <c r="CC92" s="43"/>
      <c r="CD92" s="41">
        <v>0</v>
      </c>
      <c r="CE92" s="41"/>
      <c r="CF92" s="41"/>
      <c r="CG92" s="7">
        <f t="shared" si="25"/>
        <v>0</v>
      </c>
      <c r="CH92" s="62"/>
      <c r="CI92" s="9"/>
      <c r="CJ92" s="41"/>
      <c r="CK92" s="41"/>
      <c r="CL92" s="41"/>
      <c r="CM92" s="41">
        <v>0</v>
      </c>
      <c r="CN92" s="41"/>
      <c r="CO92" s="7">
        <f t="shared" si="26"/>
        <v>0</v>
      </c>
      <c r="CP92" s="62"/>
      <c r="CQ92" s="41"/>
      <c r="CR92" s="41">
        <v>0</v>
      </c>
      <c r="CS92" s="7">
        <f t="shared" si="27"/>
        <v>0</v>
      </c>
      <c r="CT92" s="43">
        <v>3135</v>
      </c>
      <c r="CU92" s="7">
        <f t="shared" si="28"/>
        <v>3135</v>
      </c>
      <c r="CV92" s="10">
        <f t="shared" si="17"/>
        <v>120820</v>
      </c>
    </row>
    <row r="93" spans="1:100" x14ac:dyDescent="0.25">
      <c r="A93" s="348"/>
      <c r="B93" s="2" t="s">
        <v>108</v>
      </c>
      <c r="C93" s="40"/>
      <c r="D93" s="41"/>
      <c r="E93" s="43"/>
      <c r="F93" s="41"/>
      <c r="G93" s="42"/>
      <c r="H93" s="7">
        <v>18515</v>
      </c>
      <c r="I93" s="43"/>
      <c r="J93" s="41"/>
      <c r="K93" s="41"/>
      <c r="L93" s="41"/>
      <c r="M93" s="41"/>
      <c r="N93" s="41"/>
      <c r="O93" s="7">
        <f t="shared" si="18"/>
        <v>0</v>
      </c>
      <c r="P93" s="62"/>
      <c r="Q93" s="41"/>
      <c r="R93" s="41"/>
      <c r="S93" s="41"/>
      <c r="T93" s="7">
        <f t="shared" si="19"/>
        <v>0</v>
      </c>
      <c r="U93" s="43"/>
      <c r="V93" s="9"/>
      <c r="W93" s="7">
        <v>15421</v>
      </c>
      <c r="X93" s="43"/>
      <c r="Y93" s="9"/>
      <c r="Z93" s="9"/>
      <c r="AA93" s="9"/>
      <c r="AB93" s="9"/>
      <c r="AC93" s="9"/>
      <c r="AD93" s="41"/>
      <c r="AE93" s="9"/>
      <c r="AF93" s="9">
        <v>12220</v>
      </c>
      <c r="AG93" s="9"/>
      <c r="AH93" s="9"/>
      <c r="AI93" s="9">
        <v>9933</v>
      </c>
      <c r="AJ93" s="7">
        <f t="shared" si="29"/>
        <v>22153</v>
      </c>
      <c r="AK93" s="43">
        <v>36063</v>
      </c>
      <c r="AL93" s="7">
        <f t="shared" si="20"/>
        <v>36063</v>
      </c>
      <c r="AM93" s="62"/>
      <c r="AN93" s="9"/>
      <c r="AO93" s="41">
        <v>0</v>
      </c>
      <c r="AP93" s="41"/>
      <c r="AQ93" s="41">
        <v>13497</v>
      </c>
      <c r="AR93" s="41"/>
      <c r="AS93" s="41"/>
      <c r="AT93" s="41"/>
      <c r="AU93" s="41">
        <v>10946</v>
      </c>
      <c r="AV93" s="41">
        <v>0</v>
      </c>
      <c r="AW93" s="7">
        <f t="shared" si="21"/>
        <v>24443</v>
      </c>
      <c r="AX93" s="43"/>
      <c r="AY93" s="41"/>
      <c r="AZ93" s="41"/>
      <c r="BA93" s="41"/>
      <c r="BB93" s="41"/>
      <c r="BC93" s="41">
        <v>0</v>
      </c>
      <c r="BD93" s="41"/>
      <c r="BE93" s="7">
        <f t="shared" si="22"/>
        <v>0</v>
      </c>
      <c r="BF93" s="40"/>
      <c r="BG93" s="374">
        <v>440</v>
      </c>
      <c r="BH93" s="374"/>
      <c r="BI93" s="374"/>
      <c r="BJ93" s="41"/>
      <c r="BK93" s="41"/>
      <c r="BL93" s="41">
        <v>0</v>
      </c>
      <c r="BM93" s="41"/>
      <c r="BN93" s="9">
        <v>0</v>
      </c>
      <c r="BO93" s="41"/>
      <c r="BP93" s="9"/>
      <c r="BQ93" s="41"/>
      <c r="BR93" s="9"/>
      <c r="BS93" s="9">
        <v>0</v>
      </c>
      <c r="BT93" s="41">
        <v>0</v>
      </c>
      <c r="BU93" s="7">
        <f t="shared" si="23"/>
        <v>440</v>
      </c>
      <c r="BV93" s="43">
        <v>0</v>
      </c>
      <c r="BW93" s="41">
        <v>0</v>
      </c>
      <c r="BX93" s="41"/>
      <c r="BY93" s="41"/>
      <c r="BZ93" s="41"/>
      <c r="CA93" s="41">
        <v>0</v>
      </c>
      <c r="CB93" s="7">
        <f t="shared" si="24"/>
        <v>0</v>
      </c>
      <c r="CC93" s="43"/>
      <c r="CD93" s="41">
        <v>0</v>
      </c>
      <c r="CE93" s="41"/>
      <c r="CF93" s="41"/>
      <c r="CG93" s="7">
        <f t="shared" si="25"/>
        <v>0</v>
      </c>
      <c r="CH93" s="62"/>
      <c r="CI93" s="9"/>
      <c r="CJ93" s="41"/>
      <c r="CK93" s="41"/>
      <c r="CL93" s="41"/>
      <c r="CM93" s="41">
        <v>0</v>
      </c>
      <c r="CN93" s="41"/>
      <c r="CO93" s="7">
        <f t="shared" si="26"/>
        <v>0</v>
      </c>
      <c r="CP93" s="62"/>
      <c r="CQ93" s="41"/>
      <c r="CR93" s="41">
        <v>0</v>
      </c>
      <c r="CS93" s="7">
        <f t="shared" si="27"/>
        <v>0</v>
      </c>
      <c r="CT93" s="43">
        <v>4476</v>
      </c>
      <c r="CU93" s="7">
        <f t="shared" si="28"/>
        <v>4476</v>
      </c>
      <c r="CV93" s="10">
        <f t="shared" si="17"/>
        <v>121511</v>
      </c>
    </row>
    <row r="94" spans="1:100" x14ac:dyDescent="0.25">
      <c r="A94" s="348"/>
      <c r="B94" s="2" t="s">
        <v>109</v>
      </c>
      <c r="C94" s="40"/>
      <c r="D94" s="41"/>
      <c r="E94" s="43"/>
      <c r="F94" s="41"/>
      <c r="G94" s="42"/>
      <c r="H94" s="7">
        <v>15727</v>
      </c>
      <c r="I94" s="43"/>
      <c r="J94" s="41"/>
      <c r="K94" s="41"/>
      <c r="L94" s="41"/>
      <c r="M94" s="41"/>
      <c r="N94" s="41"/>
      <c r="O94" s="7">
        <f t="shared" si="18"/>
        <v>0</v>
      </c>
      <c r="P94" s="62"/>
      <c r="Q94" s="41"/>
      <c r="R94" s="41"/>
      <c r="S94" s="41"/>
      <c r="T94" s="7">
        <f t="shared" si="19"/>
        <v>0</v>
      </c>
      <c r="U94" s="43"/>
      <c r="V94" s="9"/>
      <c r="W94" s="7">
        <v>15585</v>
      </c>
      <c r="X94" s="43"/>
      <c r="Y94" s="9"/>
      <c r="Z94" s="9"/>
      <c r="AA94" s="9"/>
      <c r="AB94" s="9"/>
      <c r="AC94" s="9"/>
      <c r="AD94" s="41"/>
      <c r="AE94" s="9"/>
      <c r="AF94" s="9">
        <v>0</v>
      </c>
      <c r="AG94" s="9"/>
      <c r="AH94" s="9"/>
      <c r="AI94" s="9">
        <v>22764</v>
      </c>
      <c r="AJ94" s="7">
        <f t="shared" si="29"/>
        <v>22764</v>
      </c>
      <c r="AK94" s="43">
        <v>31337</v>
      </c>
      <c r="AL94" s="7">
        <f t="shared" si="20"/>
        <v>31337</v>
      </c>
      <c r="AM94" s="62"/>
      <c r="AN94" s="9"/>
      <c r="AO94" s="41">
        <v>0</v>
      </c>
      <c r="AP94" s="41"/>
      <c r="AQ94" s="41">
        <v>13377</v>
      </c>
      <c r="AR94" s="41"/>
      <c r="AS94" s="41"/>
      <c r="AT94" s="41"/>
      <c r="AU94" s="41">
        <v>10442</v>
      </c>
      <c r="AV94" s="41">
        <v>0</v>
      </c>
      <c r="AW94" s="7">
        <f t="shared" si="21"/>
        <v>23819</v>
      </c>
      <c r="AX94" s="43"/>
      <c r="AY94" s="41"/>
      <c r="AZ94" s="41"/>
      <c r="BA94" s="41"/>
      <c r="BB94" s="41"/>
      <c r="BC94" s="41">
        <v>0</v>
      </c>
      <c r="BD94" s="41"/>
      <c r="BE94" s="7">
        <f t="shared" si="22"/>
        <v>0</v>
      </c>
      <c r="BF94" s="40"/>
      <c r="BG94" s="374">
        <v>200</v>
      </c>
      <c r="BH94" s="374"/>
      <c r="BI94" s="374"/>
      <c r="BJ94" s="41"/>
      <c r="BK94" s="41"/>
      <c r="BL94" s="41">
        <v>0</v>
      </c>
      <c r="BM94" s="41"/>
      <c r="BN94" s="9">
        <v>0</v>
      </c>
      <c r="BO94" s="41"/>
      <c r="BP94" s="9"/>
      <c r="BQ94" s="41"/>
      <c r="BR94" s="9"/>
      <c r="BS94" s="9">
        <v>0</v>
      </c>
      <c r="BT94" s="41">
        <v>0</v>
      </c>
      <c r="BU94" s="7">
        <f t="shared" si="23"/>
        <v>200</v>
      </c>
      <c r="BV94" s="43">
        <v>0</v>
      </c>
      <c r="BW94" s="41">
        <v>0</v>
      </c>
      <c r="BX94" s="41"/>
      <c r="BY94" s="41"/>
      <c r="BZ94" s="41"/>
      <c r="CA94" s="41">
        <v>0</v>
      </c>
      <c r="CB94" s="7">
        <f t="shared" si="24"/>
        <v>0</v>
      </c>
      <c r="CC94" s="43"/>
      <c r="CD94" s="41">
        <v>0</v>
      </c>
      <c r="CE94" s="41"/>
      <c r="CF94" s="41"/>
      <c r="CG94" s="7">
        <f t="shared" si="25"/>
        <v>0</v>
      </c>
      <c r="CH94" s="62"/>
      <c r="CI94" s="9"/>
      <c r="CJ94" s="41"/>
      <c r="CK94" s="41"/>
      <c r="CL94" s="41"/>
      <c r="CM94" s="41">
        <v>0</v>
      </c>
      <c r="CN94" s="41"/>
      <c r="CO94" s="7">
        <f t="shared" si="26"/>
        <v>0</v>
      </c>
      <c r="CP94" s="62"/>
      <c r="CQ94" s="41"/>
      <c r="CR94" s="41">
        <v>0</v>
      </c>
      <c r="CS94" s="7">
        <f t="shared" si="27"/>
        <v>0</v>
      </c>
      <c r="CT94" s="43">
        <v>5080</v>
      </c>
      <c r="CU94" s="7">
        <f t="shared" si="28"/>
        <v>5080</v>
      </c>
      <c r="CV94" s="10">
        <f t="shared" si="17"/>
        <v>114512</v>
      </c>
    </row>
    <row r="95" spans="1:100" x14ac:dyDescent="0.25">
      <c r="A95" s="348"/>
      <c r="B95" s="2" t="s">
        <v>110</v>
      </c>
      <c r="C95" s="40"/>
      <c r="D95" s="41"/>
      <c r="E95" s="43"/>
      <c r="F95" s="41"/>
      <c r="G95" s="42"/>
      <c r="H95" s="7">
        <v>16506</v>
      </c>
      <c r="I95" s="43"/>
      <c r="J95" s="41"/>
      <c r="K95" s="41"/>
      <c r="L95" s="41"/>
      <c r="M95" s="41"/>
      <c r="N95" s="41"/>
      <c r="O95" s="7">
        <f t="shared" si="18"/>
        <v>0</v>
      </c>
      <c r="P95" s="62"/>
      <c r="Q95" s="41"/>
      <c r="R95" s="41"/>
      <c r="S95" s="41"/>
      <c r="T95" s="7">
        <f t="shared" si="19"/>
        <v>0</v>
      </c>
      <c r="U95" s="43"/>
      <c r="V95" s="9"/>
      <c r="W95" s="7">
        <v>19017</v>
      </c>
      <c r="X95" s="43"/>
      <c r="Y95" s="9"/>
      <c r="Z95" s="9"/>
      <c r="AA95" s="9"/>
      <c r="AB95" s="9"/>
      <c r="AC95" s="9"/>
      <c r="AD95" s="41"/>
      <c r="AE95" s="9"/>
      <c r="AF95" s="9">
        <v>0</v>
      </c>
      <c r="AG95" s="9"/>
      <c r="AH95" s="9"/>
      <c r="AI95" s="9">
        <v>9130</v>
      </c>
      <c r="AJ95" s="7">
        <f t="shared" si="29"/>
        <v>9130</v>
      </c>
      <c r="AK95" s="43">
        <v>30856</v>
      </c>
      <c r="AL95" s="7">
        <f t="shared" si="20"/>
        <v>30856</v>
      </c>
      <c r="AM95" s="62"/>
      <c r="AN95" s="9"/>
      <c r="AO95" s="41">
        <v>0</v>
      </c>
      <c r="AP95" s="41"/>
      <c r="AQ95" s="41">
        <v>10534</v>
      </c>
      <c r="AR95" s="41"/>
      <c r="AS95" s="41"/>
      <c r="AT95" s="41"/>
      <c r="AU95" s="41">
        <v>10971</v>
      </c>
      <c r="AV95" s="41">
        <v>0</v>
      </c>
      <c r="AW95" s="7">
        <f t="shared" si="21"/>
        <v>21505</v>
      </c>
      <c r="AX95" s="43"/>
      <c r="AY95" s="41"/>
      <c r="AZ95" s="41"/>
      <c r="BA95" s="41"/>
      <c r="BB95" s="41"/>
      <c r="BC95" s="41">
        <v>0</v>
      </c>
      <c r="BD95" s="41"/>
      <c r="BE95" s="7">
        <f t="shared" si="22"/>
        <v>0</v>
      </c>
      <c r="BF95" s="40"/>
      <c r="BG95" s="374">
        <v>440</v>
      </c>
      <c r="BH95" s="374"/>
      <c r="BI95" s="374"/>
      <c r="BJ95" s="41"/>
      <c r="BK95" s="41"/>
      <c r="BL95" s="41">
        <v>12591</v>
      </c>
      <c r="BM95" s="41"/>
      <c r="BN95" s="9">
        <v>0</v>
      </c>
      <c r="BO95" s="41"/>
      <c r="BP95" s="9"/>
      <c r="BQ95" s="41"/>
      <c r="BR95" s="9"/>
      <c r="BS95" s="9">
        <v>0</v>
      </c>
      <c r="BT95" s="41">
        <v>0</v>
      </c>
      <c r="BU95" s="7">
        <f t="shared" si="23"/>
        <v>13031</v>
      </c>
      <c r="BV95" s="43">
        <v>0</v>
      </c>
      <c r="BW95" s="41">
        <v>0</v>
      </c>
      <c r="BX95" s="41"/>
      <c r="BY95" s="41"/>
      <c r="BZ95" s="41"/>
      <c r="CA95" s="41">
        <v>0</v>
      </c>
      <c r="CB95" s="7">
        <f t="shared" si="24"/>
        <v>0</v>
      </c>
      <c r="CC95" s="43"/>
      <c r="CD95" s="41">
        <v>0</v>
      </c>
      <c r="CE95" s="41"/>
      <c r="CF95" s="41"/>
      <c r="CG95" s="7">
        <f t="shared" si="25"/>
        <v>0</v>
      </c>
      <c r="CH95" s="62"/>
      <c r="CI95" s="9"/>
      <c r="CJ95" s="41"/>
      <c r="CK95" s="41"/>
      <c r="CL95" s="41"/>
      <c r="CM95" s="41">
        <v>0</v>
      </c>
      <c r="CN95" s="41"/>
      <c r="CO95" s="7">
        <f t="shared" si="26"/>
        <v>0</v>
      </c>
      <c r="CP95" s="62"/>
      <c r="CQ95" s="41"/>
      <c r="CR95" s="41">
        <v>0</v>
      </c>
      <c r="CS95" s="7">
        <f t="shared" si="27"/>
        <v>0</v>
      </c>
      <c r="CT95" s="43">
        <v>3841</v>
      </c>
      <c r="CU95" s="7">
        <f t="shared" si="28"/>
        <v>3841</v>
      </c>
      <c r="CV95" s="10">
        <f t="shared" si="17"/>
        <v>113886</v>
      </c>
    </row>
    <row r="96" spans="1:100" x14ac:dyDescent="0.25">
      <c r="A96" s="348"/>
      <c r="B96" s="2" t="s">
        <v>111</v>
      </c>
      <c r="C96" s="40"/>
      <c r="D96" s="41"/>
      <c r="E96" s="43"/>
      <c r="F96" s="41"/>
      <c r="G96" s="42"/>
      <c r="H96" s="7">
        <v>11152</v>
      </c>
      <c r="I96" s="43"/>
      <c r="J96" s="41"/>
      <c r="K96" s="41"/>
      <c r="L96" s="41"/>
      <c r="M96" s="41"/>
      <c r="N96" s="41"/>
      <c r="O96" s="7">
        <f t="shared" si="18"/>
        <v>0</v>
      </c>
      <c r="P96" s="62"/>
      <c r="Q96" s="41"/>
      <c r="R96" s="41"/>
      <c r="S96" s="41"/>
      <c r="T96" s="7">
        <f t="shared" si="19"/>
        <v>0</v>
      </c>
      <c r="U96" s="43"/>
      <c r="V96" s="9"/>
      <c r="W96" s="7">
        <v>16903</v>
      </c>
      <c r="X96" s="43"/>
      <c r="Y96" s="9"/>
      <c r="Z96" s="9"/>
      <c r="AA96" s="9"/>
      <c r="AB96" s="9"/>
      <c r="AC96" s="9"/>
      <c r="AD96" s="41"/>
      <c r="AE96" s="9"/>
      <c r="AF96" s="9">
        <v>0</v>
      </c>
      <c r="AG96" s="9"/>
      <c r="AH96" s="9"/>
      <c r="AI96" s="9">
        <v>22355</v>
      </c>
      <c r="AJ96" s="7">
        <f t="shared" si="29"/>
        <v>22355</v>
      </c>
      <c r="AK96" s="43">
        <v>29073</v>
      </c>
      <c r="AL96" s="7">
        <f t="shared" si="20"/>
        <v>29073</v>
      </c>
      <c r="AM96" s="62"/>
      <c r="AN96" s="9"/>
      <c r="AO96" s="41">
        <v>0</v>
      </c>
      <c r="AP96" s="41"/>
      <c r="AQ96" s="41">
        <v>10191</v>
      </c>
      <c r="AR96" s="41"/>
      <c r="AS96" s="41"/>
      <c r="AT96" s="41"/>
      <c r="AU96" s="41">
        <v>9144</v>
      </c>
      <c r="AV96" s="41">
        <v>0</v>
      </c>
      <c r="AW96" s="7">
        <f t="shared" si="21"/>
        <v>19335</v>
      </c>
      <c r="AX96" s="43"/>
      <c r="AY96" s="41"/>
      <c r="AZ96" s="41"/>
      <c r="BA96" s="41"/>
      <c r="BB96" s="41"/>
      <c r="BC96" s="41">
        <v>0</v>
      </c>
      <c r="BD96" s="41"/>
      <c r="BE96" s="7">
        <f t="shared" si="22"/>
        <v>0</v>
      </c>
      <c r="BF96" s="40"/>
      <c r="BG96" s="374">
        <v>480</v>
      </c>
      <c r="BH96" s="374"/>
      <c r="BI96" s="374"/>
      <c r="BJ96" s="41"/>
      <c r="BK96" s="41"/>
      <c r="BL96" s="41">
        <v>16682</v>
      </c>
      <c r="BM96" s="41"/>
      <c r="BN96" s="9">
        <v>0</v>
      </c>
      <c r="BO96" s="41"/>
      <c r="BP96" s="9"/>
      <c r="BQ96" s="41"/>
      <c r="BR96" s="9"/>
      <c r="BS96" s="9">
        <v>0</v>
      </c>
      <c r="BT96" s="41">
        <v>0</v>
      </c>
      <c r="BU96" s="7">
        <f t="shared" si="23"/>
        <v>17162</v>
      </c>
      <c r="BV96" s="43">
        <v>0</v>
      </c>
      <c r="BW96" s="41">
        <v>0</v>
      </c>
      <c r="BX96" s="41"/>
      <c r="BY96" s="41"/>
      <c r="BZ96" s="41"/>
      <c r="CA96" s="41">
        <v>0</v>
      </c>
      <c r="CB96" s="7">
        <f t="shared" si="24"/>
        <v>0</v>
      </c>
      <c r="CC96" s="43"/>
      <c r="CD96" s="41">
        <v>0</v>
      </c>
      <c r="CE96" s="41"/>
      <c r="CF96" s="41"/>
      <c r="CG96" s="7">
        <f t="shared" si="25"/>
        <v>0</v>
      </c>
      <c r="CH96" s="62"/>
      <c r="CI96" s="9"/>
      <c r="CJ96" s="41"/>
      <c r="CK96" s="41"/>
      <c r="CL96" s="41"/>
      <c r="CM96" s="41">
        <v>0</v>
      </c>
      <c r="CN96" s="41"/>
      <c r="CO96" s="7">
        <f t="shared" si="26"/>
        <v>0</v>
      </c>
      <c r="CP96" s="62"/>
      <c r="CQ96" s="41"/>
      <c r="CR96" s="41">
        <v>0</v>
      </c>
      <c r="CS96" s="7">
        <f t="shared" si="27"/>
        <v>0</v>
      </c>
      <c r="CT96" s="43">
        <v>3046</v>
      </c>
      <c r="CU96" s="7">
        <f t="shared" si="28"/>
        <v>3046</v>
      </c>
      <c r="CV96" s="10">
        <f t="shared" si="17"/>
        <v>119026</v>
      </c>
    </row>
    <row r="97" spans="1:100" ht="15.75" thickBot="1" x14ac:dyDescent="0.3">
      <c r="A97" s="349"/>
      <c r="B97" s="3" t="s">
        <v>112</v>
      </c>
      <c r="C97" s="44"/>
      <c r="D97" s="45"/>
      <c r="E97" s="47"/>
      <c r="F97" s="45"/>
      <c r="G97" s="46"/>
      <c r="H97" s="11">
        <v>5647</v>
      </c>
      <c r="I97" s="47"/>
      <c r="J97" s="45"/>
      <c r="K97" s="45"/>
      <c r="L97" s="45"/>
      <c r="M97" s="45"/>
      <c r="N97" s="45"/>
      <c r="O97" s="11">
        <f t="shared" si="18"/>
        <v>0</v>
      </c>
      <c r="P97" s="63"/>
      <c r="Q97" s="45"/>
      <c r="R97" s="45"/>
      <c r="S97" s="45"/>
      <c r="T97" s="11">
        <f t="shared" si="19"/>
        <v>0</v>
      </c>
      <c r="U97" s="47"/>
      <c r="V97" s="13"/>
      <c r="W97" s="11">
        <v>14605</v>
      </c>
      <c r="X97" s="47"/>
      <c r="Y97" s="13"/>
      <c r="Z97" s="13"/>
      <c r="AA97" s="13"/>
      <c r="AB97" s="13"/>
      <c r="AC97" s="13"/>
      <c r="AD97" s="45"/>
      <c r="AE97" s="13"/>
      <c r="AF97" s="13">
        <v>0</v>
      </c>
      <c r="AG97" s="13"/>
      <c r="AH97" s="13"/>
      <c r="AI97" s="13">
        <v>13122</v>
      </c>
      <c r="AJ97" s="11">
        <f t="shared" si="29"/>
        <v>13122</v>
      </c>
      <c r="AK97" s="47">
        <v>28502</v>
      </c>
      <c r="AL97" s="11">
        <f t="shared" si="20"/>
        <v>28502</v>
      </c>
      <c r="AM97" s="63"/>
      <c r="AN97" s="13"/>
      <c r="AO97" s="45">
        <v>0</v>
      </c>
      <c r="AP97" s="45"/>
      <c r="AQ97" s="45">
        <v>9457</v>
      </c>
      <c r="AR97" s="45"/>
      <c r="AS97" s="45"/>
      <c r="AT97" s="45"/>
      <c r="AU97" s="45">
        <v>9060</v>
      </c>
      <c r="AV97" s="45">
        <v>0</v>
      </c>
      <c r="AW97" s="11">
        <f t="shared" si="21"/>
        <v>18517</v>
      </c>
      <c r="AX97" s="47"/>
      <c r="AY97" s="45"/>
      <c r="AZ97" s="45"/>
      <c r="BA97" s="45"/>
      <c r="BB97" s="45"/>
      <c r="BC97" s="45">
        <v>0</v>
      </c>
      <c r="BD97" s="45"/>
      <c r="BE97" s="11">
        <f t="shared" si="22"/>
        <v>0</v>
      </c>
      <c r="BF97" s="44"/>
      <c r="BG97" s="375">
        <v>200</v>
      </c>
      <c r="BH97" s="375"/>
      <c r="BI97" s="375"/>
      <c r="BJ97" s="45"/>
      <c r="BK97" s="45"/>
      <c r="BL97" s="45">
        <v>14074</v>
      </c>
      <c r="BM97" s="45"/>
      <c r="BN97" s="13">
        <v>0</v>
      </c>
      <c r="BO97" s="45"/>
      <c r="BP97" s="13"/>
      <c r="BQ97" s="45"/>
      <c r="BR97" s="13"/>
      <c r="BS97" s="13">
        <v>0</v>
      </c>
      <c r="BT97" s="45">
        <v>0</v>
      </c>
      <c r="BU97" s="11">
        <f t="shared" si="23"/>
        <v>14274</v>
      </c>
      <c r="BV97" s="47">
        <v>0</v>
      </c>
      <c r="BW97" s="45">
        <v>0</v>
      </c>
      <c r="BX97" s="45"/>
      <c r="BY97" s="45"/>
      <c r="BZ97" s="45"/>
      <c r="CA97" s="45">
        <v>0</v>
      </c>
      <c r="CB97" s="11">
        <f t="shared" si="24"/>
        <v>0</v>
      </c>
      <c r="CC97" s="47"/>
      <c r="CD97" s="45">
        <v>0</v>
      </c>
      <c r="CE97" s="45"/>
      <c r="CF97" s="45"/>
      <c r="CG97" s="11">
        <f t="shared" si="25"/>
        <v>0</v>
      </c>
      <c r="CH97" s="63"/>
      <c r="CI97" s="13"/>
      <c r="CJ97" s="45"/>
      <c r="CK97" s="45"/>
      <c r="CL97" s="45"/>
      <c r="CM97" s="45">
        <v>0</v>
      </c>
      <c r="CN97" s="45"/>
      <c r="CO97" s="11">
        <f t="shared" si="26"/>
        <v>0</v>
      </c>
      <c r="CP97" s="63"/>
      <c r="CQ97" s="45"/>
      <c r="CR97" s="45">
        <v>0</v>
      </c>
      <c r="CS97" s="11">
        <f t="shared" si="27"/>
        <v>0</v>
      </c>
      <c r="CT97" s="47">
        <v>2156</v>
      </c>
      <c r="CU97" s="11">
        <f t="shared" si="28"/>
        <v>2156</v>
      </c>
      <c r="CV97" s="15">
        <f t="shared" si="17"/>
        <v>96823</v>
      </c>
    </row>
    <row r="98" spans="1:100" x14ac:dyDescent="0.25">
      <c r="A98" s="347" t="s">
        <v>157</v>
      </c>
      <c r="B98" s="33" t="s">
        <v>101</v>
      </c>
      <c r="C98" s="34"/>
      <c r="D98" s="35"/>
      <c r="E98" s="52"/>
      <c r="F98" s="35"/>
      <c r="G98" s="36"/>
      <c r="H98" s="20">
        <v>4279</v>
      </c>
      <c r="I98" s="52"/>
      <c r="J98" s="35"/>
      <c r="K98" s="35"/>
      <c r="L98" s="35"/>
      <c r="M98" s="35"/>
      <c r="N98" s="35"/>
      <c r="O98" s="20">
        <f t="shared" si="18"/>
        <v>0</v>
      </c>
      <c r="P98" s="61"/>
      <c r="Q98" s="35"/>
      <c r="R98" s="35"/>
      <c r="S98" s="35"/>
      <c r="T98" s="20">
        <f t="shared" si="19"/>
        <v>0</v>
      </c>
      <c r="U98" s="52"/>
      <c r="V98" s="22"/>
      <c r="W98" s="20">
        <v>18407</v>
      </c>
      <c r="X98" s="52"/>
      <c r="Y98" s="22"/>
      <c r="Z98" s="22"/>
      <c r="AA98" s="22"/>
      <c r="AB98" s="22"/>
      <c r="AC98" s="22"/>
      <c r="AD98" s="35"/>
      <c r="AE98" s="22"/>
      <c r="AF98" s="22">
        <v>0</v>
      </c>
      <c r="AG98" s="22"/>
      <c r="AH98" s="22"/>
      <c r="AI98" s="22">
        <v>13420</v>
      </c>
      <c r="AJ98" s="20">
        <f t="shared" si="29"/>
        <v>13420</v>
      </c>
      <c r="AK98" s="52">
        <v>30366</v>
      </c>
      <c r="AL98" s="20">
        <f t="shared" si="20"/>
        <v>30366</v>
      </c>
      <c r="AM98" s="61"/>
      <c r="AN98" s="22"/>
      <c r="AO98" s="35">
        <v>0</v>
      </c>
      <c r="AP98" s="35"/>
      <c r="AQ98" s="35">
        <v>8442</v>
      </c>
      <c r="AR98" s="35"/>
      <c r="AS98" s="35"/>
      <c r="AT98" s="35"/>
      <c r="AU98" s="35">
        <v>7289</v>
      </c>
      <c r="AV98" s="35">
        <v>0</v>
      </c>
      <c r="AW98" s="20">
        <f t="shared" si="21"/>
        <v>15731</v>
      </c>
      <c r="AX98" s="52"/>
      <c r="AY98" s="35"/>
      <c r="AZ98" s="35"/>
      <c r="BA98" s="35"/>
      <c r="BB98" s="35"/>
      <c r="BC98" s="35">
        <v>0</v>
      </c>
      <c r="BD98" s="35"/>
      <c r="BE98" s="20">
        <f t="shared" si="22"/>
        <v>0</v>
      </c>
      <c r="BF98" s="34"/>
      <c r="BG98" s="376">
        <v>360</v>
      </c>
      <c r="BH98" s="376"/>
      <c r="BI98" s="376"/>
      <c r="BJ98" s="35"/>
      <c r="BK98" s="35"/>
      <c r="BL98" s="35">
        <v>11324</v>
      </c>
      <c r="BM98" s="35"/>
      <c r="BN98" s="22">
        <v>0</v>
      </c>
      <c r="BO98" s="35"/>
      <c r="BP98" s="22"/>
      <c r="BQ98" s="35"/>
      <c r="BR98" s="22"/>
      <c r="BS98" s="22">
        <v>0</v>
      </c>
      <c r="BT98" s="35">
        <v>0</v>
      </c>
      <c r="BU98" s="20">
        <f t="shared" si="23"/>
        <v>11684</v>
      </c>
      <c r="BV98" s="52">
        <v>0</v>
      </c>
      <c r="BW98" s="35">
        <v>0</v>
      </c>
      <c r="BX98" s="35"/>
      <c r="BY98" s="35"/>
      <c r="BZ98" s="35"/>
      <c r="CA98" s="35">
        <v>0</v>
      </c>
      <c r="CB98" s="20">
        <f t="shared" si="24"/>
        <v>0</v>
      </c>
      <c r="CC98" s="52"/>
      <c r="CD98" s="35">
        <v>0</v>
      </c>
      <c r="CE98" s="35"/>
      <c r="CF98" s="35"/>
      <c r="CG98" s="20">
        <f t="shared" si="25"/>
        <v>0</v>
      </c>
      <c r="CH98" s="61"/>
      <c r="CI98" s="22"/>
      <c r="CJ98" s="35"/>
      <c r="CK98" s="35"/>
      <c r="CL98" s="35"/>
      <c r="CM98" s="35">
        <v>0</v>
      </c>
      <c r="CN98" s="35"/>
      <c r="CO98" s="20">
        <f t="shared" si="26"/>
        <v>0</v>
      </c>
      <c r="CP98" s="61"/>
      <c r="CQ98" s="35"/>
      <c r="CR98" s="35">
        <v>0</v>
      </c>
      <c r="CS98" s="20">
        <f t="shared" si="27"/>
        <v>0</v>
      </c>
      <c r="CT98" s="52">
        <v>3531</v>
      </c>
      <c r="CU98" s="20">
        <f t="shared" si="28"/>
        <v>3531</v>
      </c>
      <c r="CV98" s="23">
        <f t="shared" si="17"/>
        <v>97418</v>
      </c>
    </row>
    <row r="99" spans="1:100" x14ac:dyDescent="0.25">
      <c r="A99" s="348"/>
      <c r="B99" s="2" t="s">
        <v>102</v>
      </c>
      <c r="C99" s="40"/>
      <c r="D99" s="41"/>
      <c r="E99" s="43"/>
      <c r="F99" s="41"/>
      <c r="G99" s="42"/>
      <c r="H99" s="7">
        <v>12955</v>
      </c>
      <c r="I99" s="43"/>
      <c r="J99" s="41"/>
      <c r="K99" s="41"/>
      <c r="L99" s="41"/>
      <c r="M99" s="41"/>
      <c r="N99" s="41"/>
      <c r="O99" s="7">
        <f t="shared" si="18"/>
        <v>0</v>
      </c>
      <c r="P99" s="62"/>
      <c r="Q99" s="41"/>
      <c r="R99" s="41"/>
      <c r="S99" s="41"/>
      <c r="T99" s="7">
        <f t="shared" si="19"/>
        <v>0</v>
      </c>
      <c r="U99" s="43"/>
      <c r="V99" s="9"/>
      <c r="W99" s="7">
        <v>15336</v>
      </c>
      <c r="X99" s="43"/>
      <c r="Y99" s="9"/>
      <c r="Z99" s="9"/>
      <c r="AA99" s="9"/>
      <c r="AB99" s="9"/>
      <c r="AC99" s="9"/>
      <c r="AD99" s="41"/>
      <c r="AE99" s="9"/>
      <c r="AF99" s="9">
        <v>0</v>
      </c>
      <c r="AG99" s="9"/>
      <c r="AH99" s="9"/>
      <c r="AI99" s="9">
        <v>20450</v>
      </c>
      <c r="AJ99" s="7">
        <f t="shared" si="29"/>
        <v>20450</v>
      </c>
      <c r="AK99" s="43">
        <v>28575</v>
      </c>
      <c r="AL99" s="7">
        <f t="shared" si="20"/>
        <v>28575</v>
      </c>
      <c r="AM99" s="62"/>
      <c r="AN99" s="9"/>
      <c r="AO99" s="41">
        <v>0</v>
      </c>
      <c r="AP99" s="41"/>
      <c r="AQ99" s="41">
        <v>5824</v>
      </c>
      <c r="AR99" s="41"/>
      <c r="AS99" s="41"/>
      <c r="AT99" s="41"/>
      <c r="AU99" s="41">
        <v>8405</v>
      </c>
      <c r="AV99" s="41">
        <v>0</v>
      </c>
      <c r="AW99" s="7">
        <f t="shared" si="21"/>
        <v>14229</v>
      </c>
      <c r="AX99" s="43"/>
      <c r="AY99" s="41"/>
      <c r="AZ99" s="41"/>
      <c r="BA99" s="41"/>
      <c r="BB99" s="41"/>
      <c r="BC99" s="41">
        <v>0</v>
      </c>
      <c r="BD99" s="41"/>
      <c r="BE99" s="7">
        <f t="shared" si="22"/>
        <v>0</v>
      </c>
      <c r="BF99" s="40"/>
      <c r="BG99" s="374">
        <v>520</v>
      </c>
      <c r="BH99" s="374"/>
      <c r="BI99" s="374"/>
      <c r="BJ99" s="41"/>
      <c r="BK99" s="41"/>
      <c r="BL99" s="41">
        <v>13101</v>
      </c>
      <c r="BM99" s="41"/>
      <c r="BN99" s="9">
        <v>0</v>
      </c>
      <c r="BO99" s="41"/>
      <c r="BP99" s="9"/>
      <c r="BQ99" s="41"/>
      <c r="BR99" s="9"/>
      <c r="BS99" s="9">
        <v>0</v>
      </c>
      <c r="BT99" s="41">
        <v>0</v>
      </c>
      <c r="BU99" s="7">
        <f t="shared" si="23"/>
        <v>13621</v>
      </c>
      <c r="BV99" s="43">
        <v>0</v>
      </c>
      <c r="BW99" s="41">
        <v>0</v>
      </c>
      <c r="BX99" s="41"/>
      <c r="BY99" s="41"/>
      <c r="BZ99" s="41"/>
      <c r="CA99" s="41">
        <v>0</v>
      </c>
      <c r="CB99" s="7">
        <f t="shared" si="24"/>
        <v>0</v>
      </c>
      <c r="CC99" s="43"/>
      <c r="CD99" s="41">
        <v>0</v>
      </c>
      <c r="CE99" s="41"/>
      <c r="CF99" s="41"/>
      <c r="CG99" s="7">
        <f t="shared" si="25"/>
        <v>0</v>
      </c>
      <c r="CH99" s="62"/>
      <c r="CI99" s="9"/>
      <c r="CJ99" s="41"/>
      <c r="CK99" s="41"/>
      <c r="CL99" s="41"/>
      <c r="CM99" s="41">
        <v>0</v>
      </c>
      <c r="CN99" s="41"/>
      <c r="CO99" s="7">
        <f t="shared" si="26"/>
        <v>0</v>
      </c>
      <c r="CP99" s="62"/>
      <c r="CQ99" s="41"/>
      <c r="CR99" s="41">
        <v>0</v>
      </c>
      <c r="CS99" s="7">
        <f t="shared" si="27"/>
        <v>0</v>
      </c>
      <c r="CT99" s="43">
        <v>2187</v>
      </c>
      <c r="CU99" s="7">
        <f t="shared" si="28"/>
        <v>2187</v>
      </c>
      <c r="CV99" s="10">
        <f t="shared" si="17"/>
        <v>107353</v>
      </c>
    </row>
    <row r="100" spans="1:100" x14ac:dyDescent="0.25">
      <c r="A100" s="348"/>
      <c r="B100" s="2" t="s">
        <v>103</v>
      </c>
      <c r="C100" s="40"/>
      <c r="D100" s="41"/>
      <c r="E100" s="43"/>
      <c r="F100" s="41"/>
      <c r="G100" s="42"/>
      <c r="H100" s="7">
        <v>21627</v>
      </c>
      <c r="I100" s="43"/>
      <c r="J100" s="41"/>
      <c r="K100" s="41"/>
      <c r="L100" s="41"/>
      <c r="M100" s="41"/>
      <c r="N100" s="41"/>
      <c r="O100" s="7">
        <f t="shared" si="18"/>
        <v>0</v>
      </c>
      <c r="P100" s="62"/>
      <c r="Q100" s="41"/>
      <c r="R100" s="41"/>
      <c r="S100" s="41"/>
      <c r="T100" s="7">
        <f t="shared" si="19"/>
        <v>0</v>
      </c>
      <c r="U100" s="43"/>
      <c r="V100" s="9"/>
      <c r="W100" s="7">
        <v>16227</v>
      </c>
      <c r="X100" s="43"/>
      <c r="Y100" s="9"/>
      <c r="Z100" s="9"/>
      <c r="AA100" s="9"/>
      <c r="AB100" s="9"/>
      <c r="AC100" s="9"/>
      <c r="AD100" s="41"/>
      <c r="AE100" s="9"/>
      <c r="AF100" s="9">
        <v>15001</v>
      </c>
      <c r="AG100" s="9"/>
      <c r="AH100" s="9"/>
      <c r="AI100" s="9">
        <v>6209</v>
      </c>
      <c r="AJ100" s="7">
        <f t="shared" si="29"/>
        <v>21210</v>
      </c>
      <c r="AK100" s="43">
        <v>34460</v>
      </c>
      <c r="AL100" s="7">
        <f t="shared" si="20"/>
        <v>34460</v>
      </c>
      <c r="AM100" s="62"/>
      <c r="AN100" s="9"/>
      <c r="AO100" s="41">
        <v>0</v>
      </c>
      <c r="AP100" s="41"/>
      <c r="AQ100" s="41">
        <v>5219</v>
      </c>
      <c r="AR100" s="41"/>
      <c r="AS100" s="41"/>
      <c r="AT100" s="41"/>
      <c r="AU100" s="41">
        <v>10928</v>
      </c>
      <c r="AV100" s="41">
        <v>0</v>
      </c>
      <c r="AW100" s="7">
        <f t="shared" si="21"/>
        <v>16147</v>
      </c>
      <c r="AX100" s="43"/>
      <c r="AY100" s="41"/>
      <c r="AZ100" s="41"/>
      <c r="BA100" s="41"/>
      <c r="BB100" s="41"/>
      <c r="BC100" s="41">
        <v>0</v>
      </c>
      <c r="BD100" s="41"/>
      <c r="BE100" s="7">
        <f t="shared" si="22"/>
        <v>0</v>
      </c>
      <c r="BF100" s="40"/>
      <c r="BG100" s="374">
        <v>0</v>
      </c>
      <c r="BH100" s="374"/>
      <c r="BI100" s="374"/>
      <c r="BJ100" s="41"/>
      <c r="BK100" s="41"/>
      <c r="BL100" s="41">
        <v>16027</v>
      </c>
      <c r="BM100" s="41"/>
      <c r="BN100" s="9">
        <v>0</v>
      </c>
      <c r="BO100" s="41"/>
      <c r="BP100" s="9"/>
      <c r="BQ100" s="41"/>
      <c r="BR100" s="9"/>
      <c r="BS100" s="9">
        <v>0</v>
      </c>
      <c r="BT100" s="41">
        <v>0</v>
      </c>
      <c r="BU100" s="7">
        <f t="shared" si="23"/>
        <v>16027</v>
      </c>
      <c r="BV100" s="43">
        <v>0</v>
      </c>
      <c r="BW100" s="41">
        <v>0</v>
      </c>
      <c r="BX100" s="41"/>
      <c r="BY100" s="41"/>
      <c r="BZ100" s="41"/>
      <c r="CA100" s="41">
        <v>0</v>
      </c>
      <c r="CB100" s="7">
        <f t="shared" si="24"/>
        <v>0</v>
      </c>
      <c r="CC100" s="43"/>
      <c r="CD100" s="41">
        <v>0</v>
      </c>
      <c r="CE100" s="41"/>
      <c r="CF100" s="41"/>
      <c r="CG100" s="7">
        <f t="shared" si="25"/>
        <v>0</v>
      </c>
      <c r="CH100" s="62"/>
      <c r="CI100" s="9"/>
      <c r="CJ100" s="41"/>
      <c r="CK100" s="41"/>
      <c r="CL100" s="41"/>
      <c r="CM100" s="41">
        <v>0</v>
      </c>
      <c r="CN100" s="41"/>
      <c r="CO100" s="7">
        <f t="shared" si="26"/>
        <v>0</v>
      </c>
      <c r="CP100" s="62"/>
      <c r="CQ100" s="41"/>
      <c r="CR100" s="41">
        <v>0</v>
      </c>
      <c r="CS100" s="7">
        <f t="shared" si="27"/>
        <v>0</v>
      </c>
      <c r="CT100" s="43">
        <v>3759</v>
      </c>
      <c r="CU100" s="7">
        <f t="shared" si="28"/>
        <v>3759</v>
      </c>
      <c r="CV100" s="10">
        <f t="shared" si="17"/>
        <v>129457</v>
      </c>
    </row>
    <row r="101" spans="1:100" x14ac:dyDescent="0.25">
      <c r="A101" s="348"/>
      <c r="B101" s="2" t="s">
        <v>104</v>
      </c>
      <c r="C101" s="40"/>
      <c r="D101" s="41"/>
      <c r="E101" s="43"/>
      <c r="F101" s="41"/>
      <c r="G101" s="42"/>
      <c r="H101" s="7">
        <v>15067</v>
      </c>
      <c r="I101" s="43"/>
      <c r="J101" s="41"/>
      <c r="K101" s="41"/>
      <c r="L101" s="41"/>
      <c r="M101" s="41"/>
      <c r="N101" s="41"/>
      <c r="O101" s="7">
        <f t="shared" si="18"/>
        <v>0</v>
      </c>
      <c r="P101" s="62"/>
      <c r="Q101" s="41"/>
      <c r="R101" s="41"/>
      <c r="S101" s="41"/>
      <c r="T101" s="7">
        <f t="shared" si="19"/>
        <v>0</v>
      </c>
      <c r="U101" s="43"/>
      <c r="V101" s="9"/>
      <c r="W101" s="7">
        <v>17633</v>
      </c>
      <c r="X101" s="43"/>
      <c r="Y101" s="9"/>
      <c r="Z101" s="9"/>
      <c r="AA101" s="9"/>
      <c r="AB101" s="9"/>
      <c r="AC101" s="9"/>
      <c r="AD101" s="41"/>
      <c r="AE101" s="9"/>
      <c r="AF101" s="9">
        <v>15411</v>
      </c>
      <c r="AG101" s="9"/>
      <c r="AH101" s="9"/>
      <c r="AI101" s="9">
        <v>2203</v>
      </c>
      <c r="AJ101" s="7">
        <f t="shared" si="29"/>
        <v>17614</v>
      </c>
      <c r="AK101" s="43">
        <v>27480</v>
      </c>
      <c r="AL101" s="7">
        <f t="shared" si="20"/>
        <v>27480</v>
      </c>
      <c r="AM101" s="62"/>
      <c r="AN101" s="9"/>
      <c r="AO101" s="41">
        <v>0</v>
      </c>
      <c r="AP101" s="41"/>
      <c r="AQ101" s="41">
        <v>2165</v>
      </c>
      <c r="AR101" s="41"/>
      <c r="AS101" s="41"/>
      <c r="AT101" s="41"/>
      <c r="AU101" s="41">
        <v>9720</v>
      </c>
      <c r="AV101" s="41">
        <v>0</v>
      </c>
      <c r="AW101" s="7">
        <f t="shared" si="21"/>
        <v>11885</v>
      </c>
      <c r="AX101" s="43"/>
      <c r="AY101" s="41"/>
      <c r="AZ101" s="41"/>
      <c r="BA101" s="41"/>
      <c r="BB101" s="41"/>
      <c r="BC101" s="41">
        <v>0</v>
      </c>
      <c r="BD101" s="41"/>
      <c r="BE101" s="7">
        <f t="shared" si="22"/>
        <v>0</v>
      </c>
      <c r="BF101" s="40"/>
      <c r="BG101" s="374">
        <v>0</v>
      </c>
      <c r="BH101" s="374"/>
      <c r="BI101" s="374"/>
      <c r="BJ101" s="41"/>
      <c r="BK101" s="41"/>
      <c r="BL101" s="41">
        <v>10890</v>
      </c>
      <c r="BM101" s="41"/>
      <c r="BN101" s="9">
        <v>0</v>
      </c>
      <c r="BO101" s="41"/>
      <c r="BP101" s="9"/>
      <c r="BQ101" s="41"/>
      <c r="BR101" s="9"/>
      <c r="BS101" s="9">
        <v>0</v>
      </c>
      <c r="BT101" s="41">
        <v>0</v>
      </c>
      <c r="BU101" s="7">
        <f t="shared" si="23"/>
        <v>10890</v>
      </c>
      <c r="BV101" s="43">
        <v>0</v>
      </c>
      <c r="BW101" s="41">
        <v>0</v>
      </c>
      <c r="BX101" s="41"/>
      <c r="BY101" s="41"/>
      <c r="BZ101" s="41"/>
      <c r="CA101" s="41">
        <v>0</v>
      </c>
      <c r="CB101" s="7">
        <f t="shared" si="24"/>
        <v>0</v>
      </c>
      <c r="CC101" s="43"/>
      <c r="CD101" s="41">
        <v>0</v>
      </c>
      <c r="CE101" s="41"/>
      <c r="CF101" s="41"/>
      <c r="CG101" s="7">
        <f t="shared" si="25"/>
        <v>0</v>
      </c>
      <c r="CH101" s="62"/>
      <c r="CI101" s="9"/>
      <c r="CJ101" s="41"/>
      <c r="CK101" s="41"/>
      <c r="CL101" s="41"/>
      <c r="CM101" s="41">
        <v>0</v>
      </c>
      <c r="CN101" s="41"/>
      <c r="CO101" s="7">
        <f t="shared" si="26"/>
        <v>0</v>
      </c>
      <c r="CP101" s="62"/>
      <c r="CQ101" s="41"/>
      <c r="CR101" s="41">
        <v>0</v>
      </c>
      <c r="CS101" s="7">
        <f t="shared" si="27"/>
        <v>0</v>
      </c>
      <c r="CT101" s="43">
        <v>4146</v>
      </c>
      <c r="CU101" s="7">
        <f t="shared" si="28"/>
        <v>4146</v>
      </c>
      <c r="CV101" s="10">
        <f t="shared" si="17"/>
        <v>104715</v>
      </c>
    </row>
    <row r="102" spans="1:100" x14ac:dyDescent="0.25">
      <c r="A102" s="348"/>
      <c r="B102" s="2" t="s">
        <v>105</v>
      </c>
      <c r="C102" s="40"/>
      <c r="D102" s="41"/>
      <c r="E102" s="43"/>
      <c r="F102" s="41"/>
      <c r="G102" s="42"/>
      <c r="H102" s="7">
        <v>13687</v>
      </c>
      <c r="I102" s="43"/>
      <c r="J102" s="41"/>
      <c r="K102" s="41"/>
      <c r="L102" s="41"/>
      <c r="M102" s="41"/>
      <c r="N102" s="41"/>
      <c r="O102" s="7">
        <f t="shared" si="18"/>
        <v>0</v>
      </c>
      <c r="P102" s="62"/>
      <c r="Q102" s="41"/>
      <c r="R102" s="41"/>
      <c r="S102" s="41"/>
      <c r="T102" s="7">
        <f t="shared" si="19"/>
        <v>0</v>
      </c>
      <c r="U102" s="43"/>
      <c r="V102" s="9"/>
      <c r="W102" s="7">
        <v>18950</v>
      </c>
      <c r="X102" s="43"/>
      <c r="Y102" s="9"/>
      <c r="Z102" s="9"/>
      <c r="AA102" s="9"/>
      <c r="AB102" s="9"/>
      <c r="AC102" s="9"/>
      <c r="AD102" s="41"/>
      <c r="AE102" s="9"/>
      <c r="AF102" s="9">
        <v>21960</v>
      </c>
      <c r="AG102" s="9"/>
      <c r="AH102" s="9"/>
      <c r="AI102" s="9">
        <v>1350</v>
      </c>
      <c r="AJ102" s="7">
        <f t="shared" si="29"/>
        <v>23310</v>
      </c>
      <c r="AK102" s="43">
        <v>22694</v>
      </c>
      <c r="AL102" s="7">
        <f t="shared" si="20"/>
        <v>22694</v>
      </c>
      <c r="AM102" s="62"/>
      <c r="AN102" s="9"/>
      <c r="AO102" s="41">
        <v>0</v>
      </c>
      <c r="AP102" s="41"/>
      <c r="AQ102" s="41">
        <v>4136</v>
      </c>
      <c r="AR102" s="41"/>
      <c r="AS102" s="41"/>
      <c r="AT102" s="41"/>
      <c r="AU102" s="41">
        <v>8272</v>
      </c>
      <c r="AV102" s="41">
        <v>0</v>
      </c>
      <c r="AW102" s="7">
        <f t="shared" si="21"/>
        <v>12408</v>
      </c>
      <c r="AX102" s="43"/>
      <c r="AY102" s="41"/>
      <c r="AZ102" s="41"/>
      <c r="BA102" s="41"/>
      <c r="BB102" s="41"/>
      <c r="BC102" s="41">
        <v>0</v>
      </c>
      <c r="BD102" s="41"/>
      <c r="BE102" s="7">
        <f t="shared" si="22"/>
        <v>0</v>
      </c>
      <c r="BF102" s="40"/>
      <c r="BG102" s="374">
        <v>40</v>
      </c>
      <c r="BH102" s="374"/>
      <c r="BI102" s="374"/>
      <c r="BJ102" s="41"/>
      <c r="BK102" s="41"/>
      <c r="BL102" s="41">
        <v>11846</v>
      </c>
      <c r="BM102" s="41"/>
      <c r="BN102" s="9">
        <v>0</v>
      </c>
      <c r="BO102" s="41"/>
      <c r="BP102" s="9"/>
      <c r="BQ102" s="41"/>
      <c r="BR102" s="9"/>
      <c r="BS102" s="9">
        <v>0</v>
      </c>
      <c r="BT102" s="41">
        <v>0</v>
      </c>
      <c r="BU102" s="7">
        <f t="shared" si="23"/>
        <v>11886</v>
      </c>
      <c r="BV102" s="43">
        <v>0</v>
      </c>
      <c r="BW102" s="41">
        <v>0</v>
      </c>
      <c r="BX102" s="41"/>
      <c r="BY102" s="41"/>
      <c r="BZ102" s="41"/>
      <c r="CA102" s="41">
        <v>0</v>
      </c>
      <c r="CB102" s="7">
        <f t="shared" si="24"/>
        <v>0</v>
      </c>
      <c r="CC102" s="43"/>
      <c r="CD102" s="41">
        <v>0</v>
      </c>
      <c r="CE102" s="41"/>
      <c r="CF102" s="41"/>
      <c r="CG102" s="7">
        <f t="shared" si="25"/>
        <v>0</v>
      </c>
      <c r="CH102" s="62"/>
      <c r="CI102" s="9"/>
      <c r="CJ102" s="41"/>
      <c r="CK102" s="41"/>
      <c r="CL102" s="41"/>
      <c r="CM102" s="41">
        <v>0</v>
      </c>
      <c r="CN102" s="41"/>
      <c r="CO102" s="7">
        <f t="shared" si="26"/>
        <v>0</v>
      </c>
      <c r="CP102" s="62"/>
      <c r="CQ102" s="41"/>
      <c r="CR102" s="41">
        <v>0</v>
      </c>
      <c r="CS102" s="7">
        <f t="shared" si="27"/>
        <v>0</v>
      </c>
      <c r="CT102" s="43">
        <v>3053</v>
      </c>
      <c r="CU102" s="7">
        <f t="shared" si="28"/>
        <v>3053</v>
      </c>
      <c r="CV102" s="10">
        <f t="shared" si="17"/>
        <v>105988</v>
      </c>
    </row>
    <row r="103" spans="1:100" x14ac:dyDescent="0.25">
      <c r="A103" s="348"/>
      <c r="B103" s="2" t="s">
        <v>106</v>
      </c>
      <c r="C103" s="40"/>
      <c r="D103" s="41"/>
      <c r="E103" s="43"/>
      <c r="F103" s="41"/>
      <c r="G103" s="42"/>
      <c r="H103" s="7">
        <v>7100</v>
      </c>
      <c r="I103" s="43"/>
      <c r="J103" s="41"/>
      <c r="K103" s="41"/>
      <c r="L103" s="41"/>
      <c r="M103" s="41"/>
      <c r="N103" s="41"/>
      <c r="O103" s="7">
        <f t="shared" si="18"/>
        <v>0</v>
      </c>
      <c r="P103" s="62"/>
      <c r="Q103" s="41"/>
      <c r="R103" s="41"/>
      <c r="S103" s="41"/>
      <c r="T103" s="7">
        <f t="shared" si="19"/>
        <v>0</v>
      </c>
      <c r="U103" s="43"/>
      <c r="V103" s="9"/>
      <c r="W103" s="7">
        <v>21881</v>
      </c>
      <c r="X103" s="43"/>
      <c r="Y103" s="9"/>
      <c r="Z103" s="9"/>
      <c r="AA103" s="9"/>
      <c r="AB103" s="9"/>
      <c r="AC103" s="9"/>
      <c r="AD103" s="41"/>
      <c r="AE103" s="9"/>
      <c r="AF103" s="9">
        <v>3537</v>
      </c>
      <c r="AG103" s="9"/>
      <c r="AH103" s="9"/>
      <c r="AI103" s="9">
        <v>3125</v>
      </c>
      <c r="AJ103" s="7">
        <f t="shared" si="29"/>
        <v>6662</v>
      </c>
      <c r="AK103" s="43">
        <v>24442</v>
      </c>
      <c r="AL103" s="7">
        <f t="shared" si="20"/>
        <v>24442</v>
      </c>
      <c r="AM103" s="62"/>
      <c r="AN103" s="9"/>
      <c r="AO103" s="41">
        <v>0</v>
      </c>
      <c r="AP103" s="41"/>
      <c r="AQ103" s="41">
        <v>1771</v>
      </c>
      <c r="AR103" s="41"/>
      <c r="AS103" s="41"/>
      <c r="AT103" s="41"/>
      <c r="AU103" s="41">
        <v>9626</v>
      </c>
      <c r="AV103" s="41">
        <v>0</v>
      </c>
      <c r="AW103" s="7">
        <f t="shared" si="21"/>
        <v>11397</v>
      </c>
      <c r="AX103" s="43"/>
      <c r="AY103" s="41"/>
      <c r="AZ103" s="41"/>
      <c r="BA103" s="41"/>
      <c r="BB103" s="41"/>
      <c r="BC103" s="41">
        <v>0</v>
      </c>
      <c r="BD103" s="41"/>
      <c r="BE103" s="7">
        <f t="shared" si="22"/>
        <v>0</v>
      </c>
      <c r="BF103" s="40"/>
      <c r="BG103" s="374">
        <v>80</v>
      </c>
      <c r="BH103" s="374"/>
      <c r="BI103" s="374"/>
      <c r="BJ103" s="41"/>
      <c r="BK103" s="41"/>
      <c r="BL103" s="41">
        <v>10833</v>
      </c>
      <c r="BM103" s="41"/>
      <c r="BN103" s="9">
        <v>0</v>
      </c>
      <c r="BO103" s="41"/>
      <c r="BP103" s="9"/>
      <c r="BQ103" s="41"/>
      <c r="BR103" s="9"/>
      <c r="BS103" s="9">
        <v>0</v>
      </c>
      <c r="BT103" s="41">
        <v>0</v>
      </c>
      <c r="BU103" s="7">
        <f t="shared" si="23"/>
        <v>10913</v>
      </c>
      <c r="BV103" s="43">
        <v>0</v>
      </c>
      <c r="BW103" s="41">
        <v>0</v>
      </c>
      <c r="BX103" s="41"/>
      <c r="BY103" s="41"/>
      <c r="BZ103" s="41"/>
      <c r="CA103" s="41">
        <v>0</v>
      </c>
      <c r="CB103" s="7">
        <f t="shared" si="24"/>
        <v>0</v>
      </c>
      <c r="CC103" s="43"/>
      <c r="CD103" s="41">
        <v>0</v>
      </c>
      <c r="CE103" s="41"/>
      <c r="CF103" s="41"/>
      <c r="CG103" s="7">
        <f t="shared" si="25"/>
        <v>0</v>
      </c>
      <c r="CH103" s="62"/>
      <c r="CI103" s="9"/>
      <c r="CJ103" s="41"/>
      <c r="CK103" s="41"/>
      <c r="CL103" s="41"/>
      <c r="CM103" s="41">
        <v>0</v>
      </c>
      <c r="CN103" s="41"/>
      <c r="CO103" s="7">
        <f t="shared" si="26"/>
        <v>0</v>
      </c>
      <c r="CP103" s="62"/>
      <c r="CQ103" s="41"/>
      <c r="CR103" s="41">
        <v>0</v>
      </c>
      <c r="CS103" s="7">
        <f t="shared" si="27"/>
        <v>0</v>
      </c>
      <c r="CT103" s="43">
        <v>2367</v>
      </c>
      <c r="CU103" s="7">
        <f t="shared" si="28"/>
        <v>2367</v>
      </c>
      <c r="CV103" s="10">
        <f t="shared" si="17"/>
        <v>84762</v>
      </c>
    </row>
    <row r="104" spans="1:100" x14ac:dyDescent="0.25">
      <c r="A104" s="348"/>
      <c r="B104" s="2" t="s">
        <v>107</v>
      </c>
      <c r="C104" s="40"/>
      <c r="D104" s="41"/>
      <c r="E104" s="43"/>
      <c r="F104" s="41"/>
      <c r="G104" s="42"/>
      <c r="H104" s="7">
        <v>22469</v>
      </c>
      <c r="I104" s="43"/>
      <c r="J104" s="41"/>
      <c r="K104" s="41"/>
      <c r="L104" s="41"/>
      <c r="M104" s="41"/>
      <c r="N104" s="41"/>
      <c r="O104" s="7">
        <f t="shared" si="18"/>
        <v>0</v>
      </c>
      <c r="P104" s="62"/>
      <c r="Q104" s="41"/>
      <c r="R104" s="41"/>
      <c r="S104" s="41"/>
      <c r="T104" s="7">
        <f t="shared" si="19"/>
        <v>0</v>
      </c>
      <c r="U104" s="43"/>
      <c r="V104" s="9"/>
      <c r="W104" s="7">
        <v>22156</v>
      </c>
      <c r="X104" s="43"/>
      <c r="Y104" s="9"/>
      <c r="Z104" s="9"/>
      <c r="AA104" s="9"/>
      <c r="AB104" s="9"/>
      <c r="AC104" s="9"/>
      <c r="AD104" s="41"/>
      <c r="AE104" s="9"/>
      <c r="AF104" s="9">
        <v>16610</v>
      </c>
      <c r="AG104" s="9"/>
      <c r="AH104" s="9"/>
      <c r="AI104" s="9">
        <v>5350</v>
      </c>
      <c r="AJ104" s="7">
        <f t="shared" si="29"/>
        <v>21960</v>
      </c>
      <c r="AK104" s="43">
        <v>34274</v>
      </c>
      <c r="AL104" s="7">
        <f t="shared" si="20"/>
        <v>34274</v>
      </c>
      <c r="AM104" s="62"/>
      <c r="AN104" s="9"/>
      <c r="AO104" s="41">
        <v>0</v>
      </c>
      <c r="AP104" s="41"/>
      <c r="AQ104" s="41">
        <v>202</v>
      </c>
      <c r="AR104" s="41"/>
      <c r="AS104" s="41"/>
      <c r="AT104" s="41"/>
      <c r="AU104" s="41">
        <v>7106</v>
      </c>
      <c r="AV104" s="41">
        <v>0</v>
      </c>
      <c r="AW104" s="7">
        <f t="shared" si="21"/>
        <v>7308</v>
      </c>
      <c r="AX104" s="43"/>
      <c r="AY104" s="41"/>
      <c r="AZ104" s="41"/>
      <c r="BA104" s="41"/>
      <c r="BB104" s="41"/>
      <c r="BC104" s="41">
        <v>0</v>
      </c>
      <c r="BD104" s="41"/>
      <c r="BE104" s="7">
        <f t="shared" si="22"/>
        <v>0</v>
      </c>
      <c r="BF104" s="40"/>
      <c r="BG104" s="374">
        <v>0</v>
      </c>
      <c r="BH104" s="374"/>
      <c r="BI104" s="374"/>
      <c r="BJ104" s="41"/>
      <c r="BK104" s="41"/>
      <c r="BL104" s="41">
        <v>13415</v>
      </c>
      <c r="BM104" s="41"/>
      <c r="BN104" s="9">
        <v>0</v>
      </c>
      <c r="BO104" s="41"/>
      <c r="BP104" s="9"/>
      <c r="BQ104" s="41"/>
      <c r="BR104" s="9"/>
      <c r="BS104" s="9">
        <v>0</v>
      </c>
      <c r="BT104" s="41">
        <v>0</v>
      </c>
      <c r="BU104" s="7">
        <f t="shared" si="23"/>
        <v>13415</v>
      </c>
      <c r="BV104" s="43">
        <v>0</v>
      </c>
      <c r="BW104" s="41">
        <v>0</v>
      </c>
      <c r="BX104" s="41"/>
      <c r="BY104" s="41"/>
      <c r="BZ104" s="41"/>
      <c r="CA104" s="41">
        <v>0</v>
      </c>
      <c r="CB104" s="7">
        <f t="shared" si="24"/>
        <v>0</v>
      </c>
      <c r="CC104" s="43"/>
      <c r="CD104" s="41">
        <v>0</v>
      </c>
      <c r="CE104" s="41"/>
      <c r="CF104" s="41"/>
      <c r="CG104" s="7">
        <f t="shared" si="25"/>
        <v>0</v>
      </c>
      <c r="CH104" s="62"/>
      <c r="CI104" s="9"/>
      <c r="CJ104" s="41"/>
      <c r="CK104" s="41"/>
      <c r="CL104" s="41"/>
      <c r="CM104" s="41">
        <v>0</v>
      </c>
      <c r="CN104" s="41"/>
      <c r="CO104" s="7">
        <f t="shared" si="26"/>
        <v>0</v>
      </c>
      <c r="CP104" s="62"/>
      <c r="CQ104" s="41"/>
      <c r="CR104" s="41">
        <v>0</v>
      </c>
      <c r="CS104" s="7">
        <f t="shared" si="27"/>
        <v>0</v>
      </c>
      <c r="CT104" s="43">
        <v>4147</v>
      </c>
      <c r="CU104" s="7">
        <f t="shared" si="28"/>
        <v>4147</v>
      </c>
      <c r="CV104" s="10">
        <f t="shared" si="17"/>
        <v>125729</v>
      </c>
    </row>
    <row r="105" spans="1:100" x14ac:dyDescent="0.25">
      <c r="A105" s="348"/>
      <c r="B105" s="2" t="s">
        <v>108</v>
      </c>
      <c r="C105" s="40"/>
      <c r="D105" s="41"/>
      <c r="E105" s="43"/>
      <c r="F105" s="41"/>
      <c r="G105" s="42"/>
      <c r="H105" s="7">
        <v>25398</v>
      </c>
      <c r="I105" s="43"/>
      <c r="J105" s="41"/>
      <c r="K105" s="41"/>
      <c r="L105" s="41"/>
      <c r="M105" s="41"/>
      <c r="N105" s="41"/>
      <c r="O105" s="7">
        <f t="shared" si="18"/>
        <v>0</v>
      </c>
      <c r="P105" s="62"/>
      <c r="Q105" s="41"/>
      <c r="R105" s="41"/>
      <c r="S105" s="41"/>
      <c r="T105" s="7">
        <f t="shared" si="19"/>
        <v>0</v>
      </c>
      <c r="U105" s="43"/>
      <c r="V105" s="9"/>
      <c r="W105" s="7">
        <v>20656</v>
      </c>
      <c r="X105" s="43"/>
      <c r="Y105" s="9"/>
      <c r="Z105" s="9"/>
      <c r="AA105" s="9"/>
      <c r="AB105" s="9"/>
      <c r="AC105" s="9"/>
      <c r="AD105" s="41"/>
      <c r="AE105" s="9"/>
      <c r="AF105" s="9">
        <v>21133</v>
      </c>
      <c r="AG105" s="9"/>
      <c r="AH105" s="9"/>
      <c r="AI105" s="9">
        <v>4908</v>
      </c>
      <c r="AJ105" s="7">
        <f t="shared" si="29"/>
        <v>26041</v>
      </c>
      <c r="AK105" s="43">
        <v>33499</v>
      </c>
      <c r="AL105" s="7">
        <f t="shared" si="20"/>
        <v>33499</v>
      </c>
      <c r="AM105" s="62"/>
      <c r="AN105" s="9"/>
      <c r="AO105" s="41">
        <v>0</v>
      </c>
      <c r="AP105" s="41"/>
      <c r="AQ105" s="41">
        <v>2179</v>
      </c>
      <c r="AR105" s="41"/>
      <c r="AS105" s="41"/>
      <c r="AT105" s="41"/>
      <c r="AU105" s="41">
        <v>7135</v>
      </c>
      <c r="AV105" s="41">
        <v>0</v>
      </c>
      <c r="AW105" s="7">
        <f t="shared" si="21"/>
        <v>9314</v>
      </c>
      <c r="AX105" s="43"/>
      <c r="AY105" s="41"/>
      <c r="AZ105" s="41"/>
      <c r="BA105" s="41"/>
      <c r="BB105" s="41"/>
      <c r="BC105" s="41">
        <v>0</v>
      </c>
      <c r="BD105" s="41"/>
      <c r="BE105" s="7">
        <f t="shared" si="22"/>
        <v>0</v>
      </c>
      <c r="BF105" s="40"/>
      <c r="BG105" s="374">
        <v>0</v>
      </c>
      <c r="BH105" s="374"/>
      <c r="BI105" s="374"/>
      <c r="BJ105" s="41"/>
      <c r="BK105" s="41"/>
      <c r="BL105" s="41">
        <v>15054</v>
      </c>
      <c r="BM105" s="41"/>
      <c r="BN105" s="9">
        <v>0</v>
      </c>
      <c r="BO105" s="41"/>
      <c r="BP105" s="9"/>
      <c r="BQ105" s="41"/>
      <c r="BR105" s="9"/>
      <c r="BS105" s="9">
        <v>0</v>
      </c>
      <c r="BT105" s="41">
        <v>0</v>
      </c>
      <c r="BU105" s="7">
        <f t="shared" si="23"/>
        <v>15054</v>
      </c>
      <c r="BV105" s="43">
        <v>0</v>
      </c>
      <c r="BW105" s="41">
        <v>0</v>
      </c>
      <c r="BX105" s="41"/>
      <c r="BY105" s="41"/>
      <c r="BZ105" s="41"/>
      <c r="CA105" s="41">
        <v>0</v>
      </c>
      <c r="CB105" s="7">
        <f t="shared" si="24"/>
        <v>0</v>
      </c>
      <c r="CC105" s="43"/>
      <c r="CD105" s="41">
        <v>0</v>
      </c>
      <c r="CE105" s="41"/>
      <c r="CF105" s="41"/>
      <c r="CG105" s="7">
        <f t="shared" si="25"/>
        <v>0</v>
      </c>
      <c r="CH105" s="62"/>
      <c r="CI105" s="9"/>
      <c r="CJ105" s="41"/>
      <c r="CK105" s="41"/>
      <c r="CL105" s="41"/>
      <c r="CM105" s="41">
        <v>0</v>
      </c>
      <c r="CN105" s="41"/>
      <c r="CO105" s="7">
        <f t="shared" si="26"/>
        <v>0</v>
      </c>
      <c r="CP105" s="62"/>
      <c r="CQ105" s="41"/>
      <c r="CR105" s="41">
        <v>0</v>
      </c>
      <c r="CS105" s="7">
        <f t="shared" si="27"/>
        <v>0</v>
      </c>
      <c r="CT105" s="43">
        <v>4357</v>
      </c>
      <c r="CU105" s="7">
        <f t="shared" si="28"/>
        <v>4357</v>
      </c>
      <c r="CV105" s="10">
        <f t="shared" si="17"/>
        <v>134319</v>
      </c>
    </row>
    <row r="106" spans="1:100" x14ac:dyDescent="0.25">
      <c r="A106" s="348"/>
      <c r="B106" s="2" t="s">
        <v>109</v>
      </c>
      <c r="C106" s="40"/>
      <c r="D106" s="41"/>
      <c r="E106" s="43"/>
      <c r="F106" s="41"/>
      <c r="G106" s="42"/>
      <c r="H106" s="7">
        <v>24721</v>
      </c>
      <c r="I106" s="43"/>
      <c r="J106" s="41"/>
      <c r="K106" s="41"/>
      <c r="L106" s="41"/>
      <c r="M106" s="41"/>
      <c r="N106" s="41"/>
      <c r="O106" s="7">
        <f t="shared" si="18"/>
        <v>0</v>
      </c>
      <c r="P106" s="62"/>
      <c r="Q106" s="41"/>
      <c r="R106" s="41"/>
      <c r="S106" s="41"/>
      <c r="T106" s="7">
        <f t="shared" si="19"/>
        <v>0</v>
      </c>
      <c r="U106" s="43"/>
      <c r="V106" s="9"/>
      <c r="W106" s="7">
        <v>22001</v>
      </c>
      <c r="X106" s="43"/>
      <c r="Y106" s="9"/>
      <c r="Z106" s="9"/>
      <c r="AA106" s="9"/>
      <c r="AB106" s="9"/>
      <c r="AC106" s="9"/>
      <c r="AD106" s="41"/>
      <c r="AE106" s="9"/>
      <c r="AF106" s="9">
        <v>22730</v>
      </c>
      <c r="AG106" s="9"/>
      <c r="AH106" s="9"/>
      <c r="AI106" s="9">
        <v>6002</v>
      </c>
      <c r="AJ106" s="7">
        <f t="shared" si="29"/>
        <v>28732</v>
      </c>
      <c r="AK106" s="43">
        <v>29957</v>
      </c>
      <c r="AL106" s="7">
        <f t="shared" si="20"/>
        <v>29957</v>
      </c>
      <c r="AM106" s="62"/>
      <c r="AN106" s="9"/>
      <c r="AO106" s="41">
        <v>0</v>
      </c>
      <c r="AP106" s="41"/>
      <c r="AQ106" s="41">
        <v>1161</v>
      </c>
      <c r="AR106" s="41"/>
      <c r="AS106" s="41"/>
      <c r="AT106" s="41"/>
      <c r="AU106" s="41">
        <v>7357</v>
      </c>
      <c r="AV106" s="41">
        <v>0</v>
      </c>
      <c r="AW106" s="7">
        <f t="shared" si="21"/>
        <v>8518</v>
      </c>
      <c r="AX106" s="43"/>
      <c r="AY106" s="41"/>
      <c r="AZ106" s="41"/>
      <c r="BA106" s="41"/>
      <c r="BB106" s="41"/>
      <c r="BC106" s="41">
        <v>0</v>
      </c>
      <c r="BD106" s="41"/>
      <c r="BE106" s="7">
        <f t="shared" si="22"/>
        <v>0</v>
      </c>
      <c r="BF106" s="40"/>
      <c r="BG106" s="374">
        <v>0</v>
      </c>
      <c r="BH106" s="374"/>
      <c r="BI106" s="374"/>
      <c r="BJ106" s="41"/>
      <c r="BK106" s="41"/>
      <c r="BL106" s="41">
        <v>15742</v>
      </c>
      <c r="BM106" s="41"/>
      <c r="BN106" s="9">
        <v>0</v>
      </c>
      <c r="BO106" s="41"/>
      <c r="BP106" s="9"/>
      <c r="BQ106" s="41"/>
      <c r="BR106" s="9"/>
      <c r="BS106" s="9">
        <v>0</v>
      </c>
      <c r="BT106" s="41">
        <v>0</v>
      </c>
      <c r="BU106" s="7">
        <f t="shared" si="23"/>
        <v>15742</v>
      </c>
      <c r="BV106" s="43">
        <v>0</v>
      </c>
      <c r="BW106" s="41">
        <v>0</v>
      </c>
      <c r="BX106" s="41"/>
      <c r="BY106" s="41"/>
      <c r="BZ106" s="41"/>
      <c r="CA106" s="41">
        <v>0</v>
      </c>
      <c r="CB106" s="7">
        <f t="shared" si="24"/>
        <v>0</v>
      </c>
      <c r="CC106" s="43"/>
      <c r="CD106" s="41">
        <v>0</v>
      </c>
      <c r="CE106" s="41"/>
      <c r="CF106" s="41"/>
      <c r="CG106" s="7">
        <f t="shared" si="25"/>
        <v>0</v>
      </c>
      <c r="CH106" s="62"/>
      <c r="CI106" s="9"/>
      <c r="CJ106" s="41"/>
      <c r="CK106" s="41"/>
      <c r="CL106" s="41"/>
      <c r="CM106" s="41">
        <v>0</v>
      </c>
      <c r="CN106" s="41"/>
      <c r="CO106" s="7">
        <f t="shared" si="26"/>
        <v>0</v>
      </c>
      <c r="CP106" s="62"/>
      <c r="CQ106" s="41"/>
      <c r="CR106" s="41">
        <v>0</v>
      </c>
      <c r="CS106" s="7">
        <f t="shared" si="27"/>
        <v>0</v>
      </c>
      <c r="CT106" s="43">
        <v>3295</v>
      </c>
      <c r="CU106" s="7">
        <f t="shared" si="28"/>
        <v>3295</v>
      </c>
      <c r="CV106" s="10">
        <f t="shared" si="17"/>
        <v>132966</v>
      </c>
    </row>
    <row r="107" spans="1:100" x14ac:dyDescent="0.25">
      <c r="A107" s="348"/>
      <c r="B107" s="2" t="s">
        <v>110</v>
      </c>
      <c r="C107" s="40"/>
      <c r="D107" s="41"/>
      <c r="E107" s="43"/>
      <c r="F107" s="41"/>
      <c r="G107" s="42"/>
      <c r="H107" s="7">
        <v>25483</v>
      </c>
      <c r="I107" s="43"/>
      <c r="J107" s="41"/>
      <c r="K107" s="41"/>
      <c r="L107" s="41"/>
      <c r="M107" s="41"/>
      <c r="N107" s="41"/>
      <c r="O107" s="7">
        <f t="shared" si="18"/>
        <v>0</v>
      </c>
      <c r="P107" s="62"/>
      <c r="Q107" s="41"/>
      <c r="R107" s="41"/>
      <c r="S107" s="41"/>
      <c r="T107" s="7">
        <f t="shared" si="19"/>
        <v>0</v>
      </c>
      <c r="U107" s="43"/>
      <c r="V107" s="9"/>
      <c r="W107" s="7">
        <v>20316</v>
      </c>
      <c r="X107" s="43"/>
      <c r="Y107" s="9"/>
      <c r="Z107" s="9"/>
      <c r="AA107" s="9"/>
      <c r="AB107" s="9"/>
      <c r="AC107" s="9"/>
      <c r="AD107" s="41"/>
      <c r="AE107" s="9"/>
      <c r="AF107" s="9">
        <v>17280</v>
      </c>
      <c r="AG107" s="9"/>
      <c r="AH107" s="9"/>
      <c r="AI107" s="9">
        <v>8090</v>
      </c>
      <c r="AJ107" s="7">
        <f t="shared" si="29"/>
        <v>25370</v>
      </c>
      <c r="AK107" s="43">
        <v>31661</v>
      </c>
      <c r="AL107" s="7">
        <f t="shared" si="20"/>
        <v>31661</v>
      </c>
      <c r="AM107" s="62"/>
      <c r="AN107" s="9"/>
      <c r="AO107" s="41">
        <v>0</v>
      </c>
      <c r="AP107" s="41"/>
      <c r="AQ107" s="41">
        <v>1445</v>
      </c>
      <c r="AR107" s="41"/>
      <c r="AS107" s="41"/>
      <c r="AT107" s="41"/>
      <c r="AU107" s="41">
        <v>6136</v>
      </c>
      <c r="AV107" s="41">
        <v>0</v>
      </c>
      <c r="AW107" s="7">
        <f t="shared" si="21"/>
        <v>7581</v>
      </c>
      <c r="AX107" s="43"/>
      <c r="AY107" s="41"/>
      <c r="AZ107" s="41"/>
      <c r="BA107" s="41"/>
      <c r="BB107" s="41"/>
      <c r="BC107" s="41">
        <v>0</v>
      </c>
      <c r="BD107" s="41"/>
      <c r="BE107" s="7">
        <f t="shared" si="22"/>
        <v>0</v>
      </c>
      <c r="BF107" s="40"/>
      <c r="BG107" s="374">
        <v>0</v>
      </c>
      <c r="BH107" s="374"/>
      <c r="BI107" s="374"/>
      <c r="BJ107" s="41"/>
      <c r="BK107" s="41"/>
      <c r="BL107" s="41">
        <v>14822</v>
      </c>
      <c r="BM107" s="41"/>
      <c r="BN107" s="9">
        <v>0</v>
      </c>
      <c r="BO107" s="41"/>
      <c r="BP107" s="9"/>
      <c r="BQ107" s="41"/>
      <c r="BR107" s="9"/>
      <c r="BS107" s="9">
        <v>0</v>
      </c>
      <c r="BT107" s="41">
        <v>0</v>
      </c>
      <c r="BU107" s="7">
        <f t="shared" si="23"/>
        <v>14822</v>
      </c>
      <c r="BV107" s="43">
        <v>0</v>
      </c>
      <c r="BW107" s="41">
        <v>0</v>
      </c>
      <c r="BX107" s="41"/>
      <c r="BY107" s="41"/>
      <c r="BZ107" s="41"/>
      <c r="CA107" s="41">
        <v>0</v>
      </c>
      <c r="CB107" s="7">
        <f t="shared" si="24"/>
        <v>0</v>
      </c>
      <c r="CC107" s="43"/>
      <c r="CD107" s="41">
        <v>0</v>
      </c>
      <c r="CE107" s="41"/>
      <c r="CF107" s="41"/>
      <c r="CG107" s="7">
        <f t="shared" si="25"/>
        <v>0</v>
      </c>
      <c r="CH107" s="62"/>
      <c r="CI107" s="9"/>
      <c r="CJ107" s="41"/>
      <c r="CK107" s="41"/>
      <c r="CL107" s="41"/>
      <c r="CM107" s="41">
        <v>0</v>
      </c>
      <c r="CN107" s="41"/>
      <c r="CO107" s="7">
        <f t="shared" si="26"/>
        <v>0</v>
      </c>
      <c r="CP107" s="62"/>
      <c r="CQ107" s="41"/>
      <c r="CR107" s="41">
        <v>0</v>
      </c>
      <c r="CS107" s="7">
        <f t="shared" si="27"/>
        <v>0</v>
      </c>
      <c r="CT107" s="43">
        <v>2269</v>
      </c>
      <c r="CU107" s="7">
        <f t="shared" si="28"/>
        <v>2269</v>
      </c>
      <c r="CV107" s="10">
        <f t="shared" si="17"/>
        <v>127502</v>
      </c>
    </row>
    <row r="108" spans="1:100" x14ac:dyDescent="0.25">
      <c r="A108" s="348"/>
      <c r="B108" s="2" t="s">
        <v>111</v>
      </c>
      <c r="C108" s="40"/>
      <c r="D108" s="41"/>
      <c r="E108" s="43"/>
      <c r="F108" s="41"/>
      <c r="G108" s="42"/>
      <c r="H108" s="7">
        <v>7002</v>
      </c>
      <c r="I108" s="43"/>
      <c r="J108" s="41"/>
      <c r="K108" s="41"/>
      <c r="L108" s="41"/>
      <c r="M108" s="41"/>
      <c r="N108" s="41"/>
      <c r="O108" s="7">
        <f t="shared" si="18"/>
        <v>0</v>
      </c>
      <c r="P108" s="62"/>
      <c r="Q108" s="41"/>
      <c r="R108" s="41"/>
      <c r="S108" s="41"/>
      <c r="T108" s="7">
        <f t="shared" si="19"/>
        <v>0</v>
      </c>
      <c r="U108" s="43"/>
      <c r="V108" s="9"/>
      <c r="W108" s="7">
        <v>20009</v>
      </c>
      <c r="X108" s="43"/>
      <c r="Y108" s="9"/>
      <c r="Z108" s="9"/>
      <c r="AA108" s="9"/>
      <c r="AB108" s="9"/>
      <c r="AC108" s="9"/>
      <c r="AD108" s="41"/>
      <c r="AE108" s="9"/>
      <c r="AF108" s="9">
        <v>0</v>
      </c>
      <c r="AG108" s="9"/>
      <c r="AH108" s="9"/>
      <c r="AI108" s="9">
        <v>40571</v>
      </c>
      <c r="AJ108" s="7">
        <f t="shared" si="29"/>
        <v>40571</v>
      </c>
      <c r="AK108" s="43">
        <v>28131</v>
      </c>
      <c r="AL108" s="7">
        <f t="shared" si="20"/>
        <v>28131</v>
      </c>
      <c r="AM108" s="62"/>
      <c r="AN108" s="9"/>
      <c r="AO108" s="41">
        <v>0</v>
      </c>
      <c r="AP108" s="41"/>
      <c r="AQ108" s="41">
        <v>2664</v>
      </c>
      <c r="AR108" s="41"/>
      <c r="AS108" s="41"/>
      <c r="AT108" s="41"/>
      <c r="AU108" s="41">
        <v>6213</v>
      </c>
      <c r="AV108" s="41">
        <v>0</v>
      </c>
      <c r="AW108" s="7">
        <f t="shared" si="21"/>
        <v>8877</v>
      </c>
      <c r="AX108" s="43"/>
      <c r="AY108" s="41"/>
      <c r="AZ108" s="41"/>
      <c r="BA108" s="41"/>
      <c r="BB108" s="41"/>
      <c r="BC108" s="41">
        <v>0</v>
      </c>
      <c r="BD108" s="41"/>
      <c r="BE108" s="7">
        <f t="shared" si="22"/>
        <v>0</v>
      </c>
      <c r="BF108" s="40"/>
      <c r="BG108" s="374">
        <v>0</v>
      </c>
      <c r="BH108" s="374"/>
      <c r="BI108" s="374"/>
      <c r="BJ108" s="41"/>
      <c r="BK108" s="41"/>
      <c r="BL108" s="41">
        <v>11683</v>
      </c>
      <c r="BM108" s="41"/>
      <c r="BN108" s="9">
        <v>0</v>
      </c>
      <c r="BO108" s="41"/>
      <c r="BP108" s="9"/>
      <c r="BQ108" s="41"/>
      <c r="BR108" s="9"/>
      <c r="BS108" s="9">
        <v>0</v>
      </c>
      <c r="BT108" s="41">
        <v>0</v>
      </c>
      <c r="BU108" s="7">
        <f t="shared" si="23"/>
        <v>11683</v>
      </c>
      <c r="BV108" s="43">
        <v>0</v>
      </c>
      <c r="BW108" s="41">
        <v>0</v>
      </c>
      <c r="BX108" s="41"/>
      <c r="BY108" s="41"/>
      <c r="BZ108" s="41"/>
      <c r="CA108" s="41">
        <v>0</v>
      </c>
      <c r="CB108" s="7">
        <f t="shared" si="24"/>
        <v>0</v>
      </c>
      <c r="CC108" s="43"/>
      <c r="CD108" s="41">
        <v>0</v>
      </c>
      <c r="CE108" s="41"/>
      <c r="CF108" s="41"/>
      <c r="CG108" s="7">
        <f t="shared" si="25"/>
        <v>0</v>
      </c>
      <c r="CH108" s="62"/>
      <c r="CI108" s="9"/>
      <c r="CJ108" s="41"/>
      <c r="CK108" s="41"/>
      <c r="CL108" s="41"/>
      <c r="CM108" s="41">
        <v>0</v>
      </c>
      <c r="CN108" s="41"/>
      <c r="CO108" s="7">
        <f t="shared" si="26"/>
        <v>0</v>
      </c>
      <c r="CP108" s="62"/>
      <c r="CQ108" s="41"/>
      <c r="CR108" s="41">
        <v>0</v>
      </c>
      <c r="CS108" s="7">
        <f t="shared" si="27"/>
        <v>0</v>
      </c>
      <c r="CT108" s="43">
        <v>2666</v>
      </c>
      <c r="CU108" s="7">
        <f t="shared" si="28"/>
        <v>2666</v>
      </c>
      <c r="CV108" s="10">
        <f t="shared" si="17"/>
        <v>118939</v>
      </c>
    </row>
    <row r="109" spans="1:100" ht="15.75" thickBot="1" x14ac:dyDescent="0.3">
      <c r="A109" s="349"/>
      <c r="B109" s="3" t="s">
        <v>112</v>
      </c>
      <c r="C109" s="44"/>
      <c r="D109" s="45"/>
      <c r="E109" s="47"/>
      <c r="F109" s="45"/>
      <c r="G109" s="46"/>
      <c r="H109" s="11">
        <v>445</v>
      </c>
      <c r="I109" s="47"/>
      <c r="J109" s="45"/>
      <c r="K109" s="45"/>
      <c r="L109" s="45"/>
      <c r="M109" s="45"/>
      <c r="N109" s="45"/>
      <c r="O109" s="11">
        <f t="shared" si="18"/>
        <v>0</v>
      </c>
      <c r="P109" s="63"/>
      <c r="Q109" s="45"/>
      <c r="R109" s="45"/>
      <c r="S109" s="45"/>
      <c r="T109" s="11">
        <f t="shared" si="19"/>
        <v>0</v>
      </c>
      <c r="U109" s="47"/>
      <c r="V109" s="13"/>
      <c r="W109" s="11">
        <v>22767</v>
      </c>
      <c r="X109" s="47"/>
      <c r="Y109" s="13"/>
      <c r="Z109" s="13"/>
      <c r="AA109" s="13"/>
      <c r="AB109" s="13"/>
      <c r="AC109" s="13"/>
      <c r="AD109" s="45"/>
      <c r="AE109" s="13"/>
      <c r="AF109" s="13">
        <v>5000</v>
      </c>
      <c r="AG109" s="13"/>
      <c r="AH109" s="13"/>
      <c r="AI109" s="13">
        <v>13344</v>
      </c>
      <c r="AJ109" s="11">
        <f t="shared" si="29"/>
        <v>18344</v>
      </c>
      <c r="AK109" s="47">
        <v>28933</v>
      </c>
      <c r="AL109" s="11">
        <f t="shared" si="20"/>
        <v>28933</v>
      </c>
      <c r="AM109" s="63"/>
      <c r="AN109" s="13"/>
      <c r="AO109" s="45">
        <v>0</v>
      </c>
      <c r="AP109" s="45"/>
      <c r="AQ109" s="45">
        <v>2903</v>
      </c>
      <c r="AR109" s="45"/>
      <c r="AS109" s="45"/>
      <c r="AT109" s="45"/>
      <c r="AU109" s="45">
        <v>8946</v>
      </c>
      <c r="AV109" s="45">
        <v>0</v>
      </c>
      <c r="AW109" s="11">
        <f t="shared" si="21"/>
        <v>11849</v>
      </c>
      <c r="AX109" s="47"/>
      <c r="AY109" s="45"/>
      <c r="AZ109" s="45"/>
      <c r="BA109" s="45"/>
      <c r="BB109" s="45"/>
      <c r="BC109" s="45">
        <v>0</v>
      </c>
      <c r="BD109" s="45"/>
      <c r="BE109" s="11">
        <f t="shared" si="22"/>
        <v>0</v>
      </c>
      <c r="BF109" s="44"/>
      <c r="BG109" s="375">
        <v>0</v>
      </c>
      <c r="BH109" s="375"/>
      <c r="BI109" s="375"/>
      <c r="BJ109" s="45"/>
      <c r="BK109" s="45"/>
      <c r="BL109" s="45">
        <v>12805</v>
      </c>
      <c r="BM109" s="45"/>
      <c r="BN109" s="13">
        <v>0</v>
      </c>
      <c r="BO109" s="45"/>
      <c r="BP109" s="13"/>
      <c r="BQ109" s="45"/>
      <c r="BR109" s="13"/>
      <c r="BS109" s="13">
        <v>0</v>
      </c>
      <c r="BT109" s="45">
        <v>0</v>
      </c>
      <c r="BU109" s="11">
        <f t="shared" si="23"/>
        <v>12805</v>
      </c>
      <c r="BV109" s="47">
        <v>0</v>
      </c>
      <c r="BW109" s="45">
        <v>0</v>
      </c>
      <c r="BX109" s="45"/>
      <c r="BY109" s="45"/>
      <c r="BZ109" s="45"/>
      <c r="CA109" s="45">
        <v>0</v>
      </c>
      <c r="CB109" s="11">
        <f t="shared" si="24"/>
        <v>0</v>
      </c>
      <c r="CC109" s="47"/>
      <c r="CD109" s="45">
        <v>0</v>
      </c>
      <c r="CE109" s="45"/>
      <c r="CF109" s="45"/>
      <c r="CG109" s="11">
        <f t="shared" si="25"/>
        <v>0</v>
      </c>
      <c r="CH109" s="63"/>
      <c r="CI109" s="13"/>
      <c r="CJ109" s="45"/>
      <c r="CK109" s="45"/>
      <c r="CL109" s="45"/>
      <c r="CM109" s="45">
        <v>0</v>
      </c>
      <c r="CN109" s="45"/>
      <c r="CO109" s="11">
        <f t="shared" si="26"/>
        <v>0</v>
      </c>
      <c r="CP109" s="63"/>
      <c r="CQ109" s="45"/>
      <c r="CR109" s="45">
        <v>0</v>
      </c>
      <c r="CS109" s="11">
        <f t="shared" si="27"/>
        <v>0</v>
      </c>
      <c r="CT109" s="47">
        <v>1517</v>
      </c>
      <c r="CU109" s="11">
        <f t="shared" si="28"/>
        <v>1517</v>
      </c>
      <c r="CV109" s="15">
        <f t="shared" si="17"/>
        <v>96660</v>
      </c>
    </row>
    <row r="110" spans="1:100" x14ac:dyDescent="0.25">
      <c r="A110" s="347" t="s">
        <v>158</v>
      </c>
      <c r="B110" s="33" t="s">
        <v>101</v>
      </c>
      <c r="C110" s="34"/>
      <c r="D110" s="35"/>
      <c r="E110" s="52"/>
      <c r="F110" s="35"/>
      <c r="G110" s="36"/>
      <c r="H110" s="20">
        <v>9152</v>
      </c>
      <c r="I110" s="52"/>
      <c r="J110" s="35"/>
      <c r="K110" s="35"/>
      <c r="L110" s="35"/>
      <c r="M110" s="35"/>
      <c r="N110" s="35"/>
      <c r="O110" s="20">
        <f t="shared" si="18"/>
        <v>0</v>
      </c>
      <c r="P110" s="61"/>
      <c r="Q110" s="35"/>
      <c r="R110" s="35"/>
      <c r="S110" s="35"/>
      <c r="T110" s="20">
        <f t="shared" si="19"/>
        <v>0</v>
      </c>
      <c r="U110" s="52"/>
      <c r="V110" s="22"/>
      <c r="W110" s="20">
        <v>21912</v>
      </c>
      <c r="X110" s="52"/>
      <c r="Y110" s="22"/>
      <c r="Z110" s="22"/>
      <c r="AA110" s="22"/>
      <c r="AB110" s="22"/>
      <c r="AC110" s="22"/>
      <c r="AD110" s="35"/>
      <c r="AE110" s="22"/>
      <c r="AF110" s="22">
        <v>10700</v>
      </c>
      <c r="AG110" s="22"/>
      <c r="AH110" s="22"/>
      <c r="AI110" s="22">
        <v>11379</v>
      </c>
      <c r="AJ110" s="20">
        <f t="shared" si="29"/>
        <v>22079</v>
      </c>
      <c r="AK110" s="52">
        <v>26217</v>
      </c>
      <c r="AL110" s="20">
        <f t="shared" si="20"/>
        <v>26217</v>
      </c>
      <c r="AM110" s="61"/>
      <c r="AN110" s="22"/>
      <c r="AO110" s="35">
        <v>0</v>
      </c>
      <c r="AP110" s="35"/>
      <c r="AQ110" s="35">
        <v>5904</v>
      </c>
      <c r="AR110" s="35"/>
      <c r="AS110" s="35"/>
      <c r="AT110" s="35"/>
      <c r="AU110" s="35">
        <v>8185</v>
      </c>
      <c r="AV110" s="35">
        <v>0</v>
      </c>
      <c r="AW110" s="20">
        <f t="shared" si="21"/>
        <v>14089</v>
      </c>
      <c r="AX110" s="52"/>
      <c r="AY110" s="35"/>
      <c r="AZ110" s="35"/>
      <c r="BA110" s="35"/>
      <c r="BB110" s="35"/>
      <c r="BC110" s="35">
        <v>0</v>
      </c>
      <c r="BD110" s="35"/>
      <c r="BE110" s="20">
        <f t="shared" si="22"/>
        <v>0</v>
      </c>
      <c r="BF110" s="34"/>
      <c r="BG110" s="376">
        <v>0</v>
      </c>
      <c r="BH110" s="376"/>
      <c r="BI110" s="376"/>
      <c r="BJ110" s="35"/>
      <c r="BK110" s="35"/>
      <c r="BL110" s="22">
        <v>0</v>
      </c>
      <c r="BM110" s="35"/>
      <c r="BN110" s="35">
        <v>11404</v>
      </c>
      <c r="BO110" s="35"/>
      <c r="BP110" s="22"/>
      <c r="BQ110" s="35"/>
      <c r="BR110" s="22"/>
      <c r="BS110" s="22">
        <v>0</v>
      </c>
      <c r="BT110" s="35">
        <v>0</v>
      </c>
      <c r="BU110" s="20">
        <f t="shared" si="23"/>
        <v>11404</v>
      </c>
      <c r="BV110" s="52">
        <v>0</v>
      </c>
      <c r="BW110" s="35">
        <v>0</v>
      </c>
      <c r="BX110" s="35"/>
      <c r="BY110" s="35"/>
      <c r="BZ110" s="35"/>
      <c r="CA110" s="35">
        <v>0</v>
      </c>
      <c r="CB110" s="20">
        <f t="shared" si="24"/>
        <v>0</v>
      </c>
      <c r="CC110" s="52"/>
      <c r="CD110" s="35">
        <v>0</v>
      </c>
      <c r="CE110" s="35"/>
      <c r="CF110" s="35"/>
      <c r="CG110" s="20">
        <f t="shared" si="25"/>
        <v>0</v>
      </c>
      <c r="CH110" s="61"/>
      <c r="CI110" s="22"/>
      <c r="CJ110" s="35"/>
      <c r="CK110" s="35"/>
      <c r="CL110" s="35"/>
      <c r="CM110" s="35">
        <v>0</v>
      </c>
      <c r="CN110" s="35"/>
      <c r="CO110" s="20">
        <f t="shared" si="26"/>
        <v>0</v>
      </c>
      <c r="CP110" s="61"/>
      <c r="CQ110" s="35"/>
      <c r="CR110" s="35">
        <v>0</v>
      </c>
      <c r="CS110" s="20">
        <f t="shared" si="27"/>
        <v>0</v>
      </c>
      <c r="CT110" s="52">
        <v>1576</v>
      </c>
      <c r="CU110" s="20">
        <f t="shared" si="28"/>
        <v>1576</v>
      </c>
      <c r="CV110" s="23">
        <f t="shared" si="17"/>
        <v>106429</v>
      </c>
    </row>
    <row r="111" spans="1:100" x14ac:dyDescent="0.25">
      <c r="A111" s="348"/>
      <c r="B111" s="2" t="s">
        <v>102</v>
      </c>
      <c r="C111" s="40"/>
      <c r="D111" s="41"/>
      <c r="E111" s="43"/>
      <c r="F111" s="41"/>
      <c r="G111" s="42"/>
      <c r="H111" s="7">
        <v>16409</v>
      </c>
      <c r="I111" s="43"/>
      <c r="J111" s="41"/>
      <c r="K111" s="41"/>
      <c r="L111" s="41"/>
      <c r="M111" s="41"/>
      <c r="N111" s="41"/>
      <c r="O111" s="7">
        <f t="shared" si="18"/>
        <v>0</v>
      </c>
      <c r="P111" s="62"/>
      <c r="Q111" s="41"/>
      <c r="R111" s="41"/>
      <c r="S111" s="41"/>
      <c r="T111" s="7">
        <f t="shared" si="19"/>
        <v>0</v>
      </c>
      <c r="U111" s="43"/>
      <c r="V111" s="9"/>
      <c r="W111" s="7">
        <v>21933</v>
      </c>
      <c r="X111" s="43"/>
      <c r="Y111" s="9"/>
      <c r="Z111" s="9"/>
      <c r="AA111" s="9"/>
      <c r="AB111" s="9"/>
      <c r="AC111" s="9"/>
      <c r="AD111" s="41"/>
      <c r="AE111" s="9"/>
      <c r="AF111" s="9">
        <v>0</v>
      </c>
      <c r="AG111" s="9"/>
      <c r="AH111" s="9"/>
      <c r="AI111" s="9">
        <v>17548</v>
      </c>
      <c r="AJ111" s="7">
        <f t="shared" si="29"/>
        <v>17548</v>
      </c>
      <c r="AK111" s="43">
        <v>26294</v>
      </c>
      <c r="AL111" s="7">
        <f t="shared" si="20"/>
        <v>26294</v>
      </c>
      <c r="AM111" s="62"/>
      <c r="AN111" s="9"/>
      <c r="AO111" s="41">
        <v>0</v>
      </c>
      <c r="AP111" s="41"/>
      <c r="AQ111" s="41">
        <v>5761</v>
      </c>
      <c r="AR111" s="41"/>
      <c r="AS111" s="41"/>
      <c r="AT111" s="41"/>
      <c r="AU111" s="41">
        <v>7537</v>
      </c>
      <c r="AV111" s="41">
        <v>0</v>
      </c>
      <c r="AW111" s="7">
        <f t="shared" si="21"/>
        <v>13298</v>
      </c>
      <c r="AX111" s="43"/>
      <c r="AY111" s="41"/>
      <c r="AZ111" s="41"/>
      <c r="BA111" s="41"/>
      <c r="BB111" s="41"/>
      <c r="BC111" s="41">
        <v>0</v>
      </c>
      <c r="BD111" s="41"/>
      <c r="BE111" s="7">
        <f t="shared" si="22"/>
        <v>0</v>
      </c>
      <c r="BF111" s="40"/>
      <c r="BG111" s="374">
        <v>0</v>
      </c>
      <c r="BH111" s="374"/>
      <c r="BI111" s="374"/>
      <c r="BJ111" s="41"/>
      <c r="BK111" s="41"/>
      <c r="BL111" s="9">
        <v>0</v>
      </c>
      <c r="BM111" s="41"/>
      <c r="BN111" s="41">
        <v>15994</v>
      </c>
      <c r="BO111" s="41"/>
      <c r="BP111" s="9"/>
      <c r="BQ111" s="41"/>
      <c r="BR111" s="9"/>
      <c r="BS111" s="9">
        <v>0</v>
      </c>
      <c r="BT111" s="41">
        <v>0</v>
      </c>
      <c r="BU111" s="7">
        <f t="shared" si="23"/>
        <v>15994</v>
      </c>
      <c r="BV111" s="43">
        <v>0</v>
      </c>
      <c r="BW111" s="41">
        <v>0</v>
      </c>
      <c r="BX111" s="41"/>
      <c r="BY111" s="41"/>
      <c r="BZ111" s="41"/>
      <c r="CA111" s="41">
        <v>0</v>
      </c>
      <c r="CB111" s="7">
        <f t="shared" si="24"/>
        <v>0</v>
      </c>
      <c r="CC111" s="43"/>
      <c r="CD111" s="41">
        <v>0</v>
      </c>
      <c r="CE111" s="41"/>
      <c r="CF111" s="41"/>
      <c r="CG111" s="7">
        <f t="shared" si="25"/>
        <v>0</v>
      </c>
      <c r="CH111" s="62"/>
      <c r="CI111" s="9"/>
      <c r="CJ111" s="41"/>
      <c r="CK111" s="41"/>
      <c r="CL111" s="41"/>
      <c r="CM111" s="41">
        <v>0</v>
      </c>
      <c r="CN111" s="41"/>
      <c r="CO111" s="7">
        <f t="shared" si="26"/>
        <v>0</v>
      </c>
      <c r="CP111" s="62"/>
      <c r="CQ111" s="41"/>
      <c r="CR111" s="41">
        <v>0</v>
      </c>
      <c r="CS111" s="7">
        <f t="shared" si="27"/>
        <v>0</v>
      </c>
      <c r="CT111" s="43">
        <v>1414</v>
      </c>
      <c r="CU111" s="7">
        <f t="shared" si="28"/>
        <v>1414</v>
      </c>
      <c r="CV111" s="10">
        <f t="shared" si="17"/>
        <v>112890</v>
      </c>
    </row>
    <row r="112" spans="1:100" x14ac:dyDescent="0.25">
      <c r="A112" s="348"/>
      <c r="B112" s="2" t="s">
        <v>103</v>
      </c>
      <c r="C112" s="40"/>
      <c r="D112" s="41"/>
      <c r="E112" s="43"/>
      <c r="F112" s="41"/>
      <c r="G112" s="42"/>
      <c r="H112" s="7">
        <v>15984</v>
      </c>
      <c r="I112" s="43"/>
      <c r="J112" s="41"/>
      <c r="K112" s="41"/>
      <c r="L112" s="41"/>
      <c r="M112" s="41"/>
      <c r="N112" s="41"/>
      <c r="O112" s="7">
        <f t="shared" si="18"/>
        <v>0</v>
      </c>
      <c r="P112" s="62"/>
      <c r="Q112" s="41"/>
      <c r="R112" s="41"/>
      <c r="S112" s="41"/>
      <c r="T112" s="7">
        <f t="shared" si="19"/>
        <v>0</v>
      </c>
      <c r="U112" s="43"/>
      <c r="V112" s="9"/>
      <c r="W112" s="7">
        <v>23935</v>
      </c>
      <c r="X112" s="43"/>
      <c r="Y112" s="9"/>
      <c r="Z112" s="9"/>
      <c r="AA112" s="9"/>
      <c r="AB112" s="9"/>
      <c r="AC112" s="9"/>
      <c r="AD112" s="41"/>
      <c r="AE112" s="9"/>
      <c r="AF112" s="9">
        <v>0</v>
      </c>
      <c r="AG112" s="9"/>
      <c r="AH112" s="9"/>
      <c r="AI112" s="9">
        <v>26526</v>
      </c>
      <c r="AJ112" s="7">
        <f t="shared" si="29"/>
        <v>26526</v>
      </c>
      <c r="AK112" s="43">
        <v>24576</v>
      </c>
      <c r="AL112" s="7">
        <f t="shared" si="20"/>
        <v>24576</v>
      </c>
      <c r="AM112" s="62"/>
      <c r="AN112" s="9"/>
      <c r="AO112" s="41">
        <v>0</v>
      </c>
      <c r="AP112" s="41"/>
      <c r="AQ112" s="41">
        <v>3608</v>
      </c>
      <c r="AR112" s="41"/>
      <c r="AS112" s="41"/>
      <c r="AT112" s="41"/>
      <c r="AU112" s="41">
        <v>10315</v>
      </c>
      <c r="AV112" s="41">
        <v>0</v>
      </c>
      <c r="AW112" s="7">
        <f t="shared" si="21"/>
        <v>13923</v>
      </c>
      <c r="AX112" s="43"/>
      <c r="AY112" s="41"/>
      <c r="AZ112" s="41"/>
      <c r="BA112" s="41"/>
      <c r="BB112" s="41"/>
      <c r="BC112" s="41">
        <v>0</v>
      </c>
      <c r="BD112" s="41"/>
      <c r="BE112" s="7">
        <f t="shared" si="22"/>
        <v>0</v>
      </c>
      <c r="BF112" s="40"/>
      <c r="BG112" s="374">
        <v>0</v>
      </c>
      <c r="BH112" s="374"/>
      <c r="BI112" s="374"/>
      <c r="BJ112" s="41"/>
      <c r="BK112" s="41"/>
      <c r="BL112" s="9">
        <v>0</v>
      </c>
      <c r="BM112" s="41"/>
      <c r="BN112" s="41">
        <v>18277</v>
      </c>
      <c r="BO112" s="41"/>
      <c r="BP112" s="9"/>
      <c r="BQ112" s="41"/>
      <c r="BR112" s="9"/>
      <c r="BS112" s="9">
        <v>0</v>
      </c>
      <c r="BT112" s="41">
        <v>0</v>
      </c>
      <c r="BU112" s="7">
        <f t="shared" si="23"/>
        <v>18277</v>
      </c>
      <c r="BV112" s="43">
        <v>0</v>
      </c>
      <c r="BW112" s="41">
        <v>0</v>
      </c>
      <c r="BX112" s="41"/>
      <c r="BY112" s="41"/>
      <c r="BZ112" s="41"/>
      <c r="CA112" s="41">
        <v>0</v>
      </c>
      <c r="CB112" s="7">
        <f t="shared" si="24"/>
        <v>0</v>
      </c>
      <c r="CC112" s="43"/>
      <c r="CD112" s="41">
        <v>0</v>
      </c>
      <c r="CE112" s="41"/>
      <c r="CF112" s="41"/>
      <c r="CG112" s="7">
        <f t="shared" si="25"/>
        <v>0</v>
      </c>
      <c r="CH112" s="62"/>
      <c r="CI112" s="9"/>
      <c r="CJ112" s="41"/>
      <c r="CK112" s="41"/>
      <c r="CL112" s="41"/>
      <c r="CM112" s="41">
        <v>0</v>
      </c>
      <c r="CN112" s="41"/>
      <c r="CO112" s="7">
        <f t="shared" si="26"/>
        <v>0</v>
      </c>
      <c r="CP112" s="62"/>
      <c r="CQ112" s="41"/>
      <c r="CR112" s="41">
        <v>0</v>
      </c>
      <c r="CS112" s="7">
        <f t="shared" si="27"/>
        <v>0</v>
      </c>
      <c r="CT112" s="43">
        <v>728</v>
      </c>
      <c r="CU112" s="7">
        <f t="shared" si="28"/>
        <v>728</v>
      </c>
      <c r="CV112" s="10">
        <f t="shared" si="17"/>
        <v>123949</v>
      </c>
    </row>
    <row r="113" spans="1:100" x14ac:dyDescent="0.25">
      <c r="A113" s="348"/>
      <c r="B113" s="2" t="s">
        <v>104</v>
      </c>
      <c r="C113" s="40"/>
      <c r="D113" s="41"/>
      <c r="E113" s="43"/>
      <c r="F113" s="41"/>
      <c r="G113" s="42"/>
      <c r="H113" s="7">
        <v>15272</v>
      </c>
      <c r="I113" s="43"/>
      <c r="J113" s="41"/>
      <c r="K113" s="41"/>
      <c r="L113" s="41"/>
      <c r="M113" s="41"/>
      <c r="N113" s="41"/>
      <c r="O113" s="7">
        <f t="shared" si="18"/>
        <v>0</v>
      </c>
      <c r="P113" s="62"/>
      <c r="Q113" s="41"/>
      <c r="R113" s="41"/>
      <c r="S113" s="41"/>
      <c r="T113" s="7">
        <f t="shared" si="19"/>
        <v>0</v>
      </c>
      <c r="U113" s="43"/>
      <c r="V113" s="9"/>
      <c r="W113" s="7">
        <v>24594</v>
      </c>
      <c r="X113" s="43"/>
      <c r="Y113" s="9"/>
      <c r="Z113" s="9"/>
      <c r="AA113" s="9"/>
      <c r="AB113" s="9"/>
      <c r="AC113" s="9"/>
      <c r="AD113" s="41"/>
      <c r="AE113" s="9"/>
      <c r="AF113" s="9">
        <v>11815</v>
      </c>
      <c r="AG113" s="9"/>
      <c r="AH113" s="9"/>
      <c r="AI113" s="9">
        <v>9611</v>
      </c>
      <c r="AJ113" s="7">
        <f t="shared" si="29"/>
        <v>21426</v>
      </c>
      <c r="AK113" s="43">
        <v>23964</v>
      </c>
      <c r="AL113" s="7">
        <f t="shared" si="20"/>
        <v>23964</v>
      </c>
      <c r="AM113" s="62"/>
      <c r="AN113" s="9"/>
      <c r="AO113" s="41">
        <v>0</v>
      </c>
      <c r="AP113" s="41"/>
      <c r="AQ113" s="41">
        <v>3355</v>
      </c>
      <c r="AR113" s="41"/>
      <c r="AS113" s="41"/>
      <c r="AT113" s="41"/>
      <c r="AU113" s="41">
        <v>10124</v>
      </c>
      <c r="AV113" s="41">
        <v>0</v>
      </c>
      <c r="AW113" s="7">
        <f t="shared" si="21"/>
        <v>13479</v>
      </c>
      <c r="AX113" s="43"/>
      <c r="AY113" s="41"/>
      <c r="AZ113" s="41"/>
      <c r="BA113" s="41"/>
      <c r="BB113" s="41"/>
      <c r="BC113" s="41">
        <v>0</v>
      </c>
      <c r="BD113" s="41"/>
      <c r="BE113" s="7">
        <f t="shared" si="22"/>
        <v>0</v>
      </c>
      <c r="BF113" s="40"/>
      <c r="BG113" s="374">
        <v>0</v>
      </c>
      <c r="BH113" s="374"/>
      <c r="BI113" s="374"/>
      <c r="BJ113" s="41"/>
      <c r="BK113" s="41"/>
      <c r="BL113" s="9">
        <v>0</v>
      </c>
      <c r="BM113" s="41"/>
      <c r="BN113" s="41">
        <v>18935</v>
      </c>
      <c r="BO113" s="41"/>
      <c r="BP113" s="9"/>
      <c r="BQ113" s="41"/>
      <c r="BR113" s="9"/>
      <c r="BS113" s="9">
        <v>0</v>
      </c>
      <c r="BT113" s="41">
        <v>0</v>
      </c>
      <c r="BU113" s="7">
        <f t="shared" si="23"/>
        <v>18935</v>
      </c>
      <c r="BV113" s="43">
        <v>0</v>
      </c>
      <c r="BW113" s="41">
        <v>0</v>
      </c>
      <c r="BX113" s="41"/>
      <c r="BY113" s="41"/>
      <c r="BZ113" s="41"/>
      <c r="CA113" s="41">
        <v>0</v>
      </c>
      <c r="CB113" s="7">
        <f t="shared" si="24"/>
        <v>0</v>
      </c>
      <c r="CC113" s="43"/>
      <c r="CD113" s="41">
        <v>0</v>
      </c>
      <c r="CE113" s="41"/>
      <c r="CF113" s="41"/>
      <c r="CG113" s="7">
        <f t="shared" si="25"/>
        <v>0</v>
      </c>
      <c r="CH113" s="62"/>
      <c r="CI113" s="9"/>
      <c r="CJ113" s="41"/>
      <c r="CK113" s="41"/>
      <c r="CL113" s="41"/>
      <c r="CM113" s="41">
        <v>0</v>
      </c>
      <c r="CN113" s="41"/>
      <c r="CO113" s="7">
        <f t="shared" si="26"/>
        <v>0</v>
      </c>
      <c r="CP113" s="62"/>
      <c r="CQ113" s="41"/>
      <c r="CR113" s="41">
        <v>0</v>
      </c>
      <c r="CS113" s="7">
        <f t="shared" si="27"/>
        <v>0</v>
      </c>
      <c r="CT113" s="43">
        <v>593</v>
      </c>
      <c r="CU113" s="7">
        <f t="shared" si="28"/>
        <v>593</v>
      </c>
      <c r="CV113" s="10">
        <f t="shared" si="17"/>
        <v>118263</v>
      </c>
    </row>
    <row r="114" spans="1:100" x14ac:dyDescent="0.25">
      <c r="A114" s="348"/>
      <c r="B114" s="2" t="s">
        <v>105</v>
      </c>
      <c r="C114" s="40"/>
      <c r="D114" s="41"/>
      <c r="E114" s="43"/>
      <c r="F114" s="41"/>
      <c r="G114" s="42"/>
      <c r="H114" s="7">
        <v>20881</v>
      </c>
      <c r="I114" s="43"/>
      <c r="J114" s="41"/>
      <c r="K114" s="41"/>
      <c r="L114" s="41"/>
      <c r="M114" s="41"/>
      <c r="N114" s="41"/>
      <c r="O114" s="7">
        <f t="shared" si="18"/>
        <v>0</v>
      </c>
      <c r="P114" s="62"/>
      <c r="Q114" s="41"/>
      <c r="R114" s="41"/>
      <c r="S114" s="41"/>
      <c r="T114" s="7">
        <f t="shared" si="19"/>
        <v>0</v>
      </c>
      <c r="U114" s="43"/>
      <c r="V114" s="9"/>
      <c r="W114" s="7">
        <v>27746</v>
      </c>
      <c r="X114" s="43"/>
      <c r="Y114" s="9"/>
      <c r="Z114" s="9"/>
      <c r="AA114" s="9"/>
      <c r="AB114" s="9"/>
      <c r="AC114" s="9"/>
      <c r="AD114" s="41"/>
      <c r="AE114" s="9"/>
      <c r="AF114" s="9">
        <v>7367</v>
      </c>
      <c r="AG114" s="9"/>
      <c r="AH114" s="9"/>
      <c r="AI114" s="9">
        <v>5732</v>
      </c>
      <c r="AJ114" s="7">
        <f t="shared" si="29"/>
        <v>13099</v>
      </c>
      <c r="AK114" s="43">
        <v>25014</v>
      </c>
      <c r="AL114" s="7">
        <f t="shared" si="20"/>
        <v>25014</v>
      </c>
      <c r="AM114" s="62"/>
      <c r="AN114" s="9"/>
      <c r="AO114" s="41">
        <v>0</v>
      </c>
      <c r="AP114" s="41"/>
      <c r="AQ114" s="41">
        <v>8577</v>
      </c>
      <c r="AR114" s="41"/>
      <c r="AS114" s="41"/>
      <c r="AT114" s="41"/>
      <c r="AU114" s="41">
        <v>7583</v>
      </c>
      <c r="AV114" s="41">
        <v>0</v>
      </c>
      <c r="AW114" s="7">
        <f t="shared" si="21"/>
        <v>16160</v>
      </c>
      <c r="AX114" s="43"/>
      <c r="AY114" s="41"/>
      <c r="AZ114" s="41"/>
      <c r="BA114" s="41"/>
      <c r="BB114" s="41"/>
      <c r="BC114" s="41">
        <v>0</v>
      </c>
      <c r="BD114" s="41"/>
      <c r="BE114" s="7">
        <f t="shared" si="22"/>
        <v>0</v>
      </c>
      <c r="BF114" s="40"/>
      <c r="BG114" s="374">
        <v>0</v>
      </c>
      <c r="BH114" s="374"/>
      <c r="BI114" s="374"/>
      <c r="BJ114" s="41"/>
      <c r="BK114" s="41"/>
      <c r="BL114" s="9">
        <v>0</v>
      </c>
      <c r="BM114" s="41"/>
      <c r="BN114" s="41">
        <v>18871</v>
      </c>
      <c r="BO114" s="41"/>
      <c r="BP114" s="9"/>
      <c r="BQ114" s="41"/>
      <c r="BR114" s="9"/>
      <c r="BS114" s="9">
        <v>0</v>
      </c>
      <c r="BT114" s="41">
        <v>0</v>
      </c>
      <c r="BU114" s="7">
        <f t="shared" si="23"/>
        <v>18871</v>
      </c>
      <c r="BV114" s="43">
        <v>0</v>
      </c>
      <c r="BW114" s="41">
        <v>0</v>
      </c>
      <c r="BX114" s="41"/>
      <c r="BY114" s="41"/>
      <c r="BZ114" s="41"/>
      <c r="CA114" s="41">
        <v>0</v>
      </c>
      <c r="CB114" s="7">
        <f t="shared" si="24"/>
        <v>0</v>
      </c>
      <c r="CC114" s="43"/>
      <c r="CD114" s="41">
        <v>0</v>
      </c>
      <c r="CE114" s="41"/>
      <c r="CF114" s="41"/>
      <c r="CG114" s="7">
        <f t="shared" si="25"/>
        <v>0</v>
      </c>
      <c r="CH114" s="62"/>
      <c r="CI114" s="9"/>
      <c r="CJ114" s="41"/>
      <c r="CK114" s="41"/>
      <c r="CL114" s="41"/>
      <c r="CM114" s="41">
        <v>0</v>
      </c>
      <c r="CN114" s="41"/>
      <c r="CO114" s="7">
        <f t="shared" si="26"/>
        <v>0</v>
      </c>
      <c r="CP114" s="62"/>
      <c r="CQ114" s="41"/>
      <c r="CR114" s="41">
        <v>0</v>
      </c>
      <c r="CS114" s="7">
        <f t="shared" si="27"/>
        <v>0</v>
      </c>
      <c r="CT114" s="43">
        <v>1268</v>
      </c>
      <c r="CU114" s="7">
        <f t="shared" si="28"/>
        <v>1268</v>
      </c>
      <c r="CV114" s="10">
        <f t="shared" si="17"/>
        <v>123039</v>
      </c>
    </row>
    <row r="115" spans="1:100" x14ac:dyDescent="0.25">
      <c r="A115" s="348"/>
      <c r="B115" s="2" t="s">
        <v>106</v>
      </c>
      <c r="C115" s="40"/>
      <c r="D115" s="41"/>
      <c r="E115" s="43"/>
      <c r="F115" s="41"/>
      <c r="G115" s="42"/>
      <c r="H115" s="7">
        <v>21248</v>
      </c>
      <c r="I115" s="43"/>
      <c r="J115" s="41"/>
      <c r="K115" s="41"/>
      <c r="L115" s="41"/>
      <c r="M115" s="41"/>
      <c r="N115" s="41"/>
      <c r="O115" s="7">
        <f t="shared" si="18"/>
        <v>0</v>
      </c>
      <c r="P115" s="62"/>
      <c r="Q115" s="41"/>
      <c r="R115" s="41"/>
      <c r="S115" s="41"/>
      <c r="T115" s="7">
        <f t="shared" si="19"/>
        <v>0</v>
      </c>
      <c r="U115" s="43"/>
      <c r="V115" s="9"/>
      <c r="W115" s="7">
        <v>28168</v>
      </c>
      <c r="X115" s="43"/>
      <c r="Y115" s="9"/>
      <c r="Z115" s="9"/>
      <c r="AA115" s="9"/>
      <c r="AB115" s="9"/>
      <c r="AC115" s="9"/>
      <c r="AD115" s="41"/>
      <c r="AE115" s="9"/>
      <c r="AF115" s="9">
        <v>863</v>
      </c>
      <c r="AG115" s="9"/>
      <c r="AH115" s="9"/>
      <c r="AI115" s="9">
        <v>7477</v>
      </c>
      <c r="AJ115" s="7">
        <f t="shared" si="29"/>
        <v>8340</v>
      </c>
      <c r="AK115" s="43">
        <v>21927</v>
      </c>
      <c r="AL115" s="7">
        <f t="shared" si="20"/>
        <v>21927</v>
      </c>
      <c r="AM115" s="62"/>
      <c r="AN115" s="9"/>
      <c r="AO115" s="41">
        <v>0</v>
      </c>
      <c r="AP115" s="41"/>
      <c r="AQ115" s="41">
        <v>7595</v>
      </c>
      <c r="AR115" s="41"/>
      <c r="AS115" s="41"/>
      <c r="AT115" s="41"/>
      <c r="AU115" s="41">
        <v>6977</v>
      </c>
      <c r="AV115" s="41">
        <v>0</v>
      </c>
      <c r="AW115" s="7">
        <f t="shared" si="21"/>
        <v>14572</v>
      </c>
      <c r="AX115" s="43"/>
      <c r="AY115" s="41"/>
      <c r="AZ115" s="41"/>
      <c r="BA115" s="41"/>
      <c r="BB115" s="41"/>
      <c r="BC115" s="41">
        <v>0</v>
      </c>
      <c r="BD115" s="41"/>
      <c r="BE115" s="7">
        <f t="shared" si="22"/>
        <v>0</v>
      </c>
      <c r="BF115" s="40"/>
      <c r="BG115" s="374">
        <v>0</v>
      </c>
      <c r="BH115" s="374"/>
      <c r="BI115" s="374"/>
      <c r="BJ115" s="41"/>
      <c r="BK115" s="41"/>
      <c r="BL115" s="9">
        <v>0</v>
      </c>
      <c r="BM115" s="41"/>
      <c r="BN115" s="41">
        <v>12704</v>
      </c>
      <c r="BO115" s="41"/>
      <c r="BP115" s="9"/>
      <c r="BQ115" s="41"/>
      <c r="BR115" s="9"/>
      <c r="BS115" s="9">
        <v>0</v>
      </c>
      <c r="BT115" s="41">
        <v>0</v>
      </c>
      <c r="BU115" s="7">
        <f t="shared" si="23"/>
        <v>12704</v>
      </c>
      <c r="BV115" s="43">
        <v>0</v>
      </c>
      <c r="BW115" s="41">
        <v>0</v>
      </c>
      <c r="BX115" s="41"/>
      <c r="BY115" s="41"/>
      <c r="BZ115" s="41"/>
      <c r="CA115" s="41">
        <v>0</v>
      </c>
      <c r="CB115" s="7">
        <f t="shared" si="24"/>
        <v>0</v>
      </c>
      <c r="CC115" s="43"/>
      <c r="CD115" s="41">
        <v>0</v>
      </c>
      <c r="CE115" s="41"/>
      <c r="CF115" s="41"/>
      <c r="CG115" s="7">
        <f t="shared" si="25"/>
        <v>0</v>
      </c>
      <c r="CH115" s="62"/>
      <c r="CI115" s="9"/>
      <c r="CJ115" s="41"/>
      <c r="CK115" s="41"/>
      <c r="CL115" s="41"/>
      <c r="CM115" s="41">
        <v>0</v>
      </c>
      <c r="CN115" s="41"/>
      <c r="CO115" s="7">
        <f t="shared" si="26"/>
        <v>0</v>
      </c>
      <c r="CP115" s="62"/>
      <c r="CQ115" s="41"/>
      <c r="CR115" s="41">
        <v>0</v>
      </c>
      <c r="CS115" s="7">
        <f t="shared" si="27"/>
        <v>0</v>
      </c>
      <c r="CT115" s="43">
        <v>1109</v>
      </c>
      <c r="CU115" s="7">
        <f t="shared" si="28"/>
        <v>1109</v>
      </c>
      <c r="CV115" s="10">
        <f t="shared" si="17"/>
        <v>108068</v>
      </c>
    </row>
    <row r="116" spans="1:100" x14ac:dyDescent="0.25">
      <c r="A116" s="348"/>
      <c r="B116" s="2" t="s">
        <v>107</v>
      </c>
      <c r="C116" s="40"/>
      <c r="D116" s="41"/>
      <c r="E116" s="43"/>
      <c r="F116" s="41"/>
      <c r="G116" s="42"/>
      <c r="H116" s="7">
        <v>17817</v>
      </c>
      <c r="I116" s="43"/>
      <c r="J116" s="41"/>
      <c r="K116" s="41"/>
      <c r="L116" s="41"/>
      <c r="M116" s="41"/>
      <c r="N116" s="41"/>
      <c r="O116" s="7">
        <f t="shared" si="18"/>
        <v>0</v>
      </c>
      <c r="P116" s="62"/>
      <c r="Q116" s="41"/>
      <c r="R116" s="41"/>
      <c r="S116" s="41"/>
      <c r="T116" s="7">
        <f t="shared" si="19"/>
        <v>0</v>
      </c>
      <c r="U116" s="43"/>
      <c r="V116" s="9"/>
      <c r="W116" s="7">
        <v>26471</v>
      </c>
      <c r="X116" s="43"/>
      <c r="Y116" s="9"/>
      <c r="Z116" s="9"/>
      <c r="AA116" s="9"/>
      <c r="AB116" s="9"/>
      <c r="AC116" s="9"/>
      <c r="AD116" s="41"/>
      <c r="AE116" s="9"/>
      <c r="AF116" s="9">
        <v>0</v>
      </c>
      <c r="AG116" s="9"/>
      <c r="AH116" s="9"/>
      <c r="AI116" s="9">
        <v>14338</v>
      </c>
      <c r="AJ116" s="7">
        <f t="shared" si="29"/>
        <v>14338</v>
      </c>
      <c r="AK116" s="43">
        <v>25739</v>
      </c>
      <c r="AL116" s="7">
        <f t="shared" si="20"/>
        <v>25739</v>
      </c>
      <c r="AM116" s="62"/>
      <c r="AN116" s="9"/>
      <c r="AO116" s="41">
        <v>0</v>
      </c>
      <c r="AP116" s="41"/>
      <c r="AQ116" s="41">
        <v>9800</v>
      </c>
      <c r="AR116" s="41"/>
      <c r="AS116" s="41"/>
      <c r="AT116" s="41"/>
      <c r="AU116" s="41">
        <v>6041</v>
      </c>
      <c r="AV116" s="41">
        <v>0</v>
      </c>
      <c r="AW116" s="7">
        <f t="shared" si="21"/>
        <v>15841</v>
      </c>
      <c r="AX116" s="43"/>
      <c r="AY116" s="41"/>
      <c r="AZ116" s="41"/>
      <c r="BA116" s="41"/>
      <c r="BB116" s="41"/>
      <c r="BC116" s="41">
        <v>0</v>
      </c>
      <c r="BD116" s="41"/>
      <c r="BE116" s="7">
        <f t="shared" si="22"/>
        <v>0</v>
      </c>
      <c r="BF116" s="40"/>
      <c r="BG116" s="374">
        <v>0</v>
      </c>
      <c r="BH116" s="374"/>
      <c r="BI116" s="374"/>
      <c r="BJ116" s="41"/>
      <c r="BK116" s="41"/>
      <c r="BL116" s="9">
        <v>0</v>
      </c>
      <c r="BM116" s="41"/>
      <c r="BN116" s="41">
        <v>19813</v>
      </c>
      <c r="BO116" s="41"/>
      <c r="BP116" s="9"/>
      <c r="BQ116" s="41"/>
      <c r="BR116" s="9"/>
      <c r="BS116" s="9">
        <v>0</v>
      </c>
      <c r="BT116" s="41">
        <v>0</v>
      </c>
      <c r="BU116" s="7">
        <f t="shared" si="23"/>
        <v>19813</v>
      </c>
      <c r="BV116" s="43">
        <v>0</v>
      </c>
      <c r="BW116" s="41">
        <v>0</v>
      </c>
      <c r="BX116" s="41"/>
      <c r="BY116" s="41"/>
      <c r="BZ116" s="41"/>
      <c r="CA116" s="41">
        <v>0</v>
      </c>
      <c r="CB116" s="7">
        <f t="shared" si="24"/>
        <v>0</v>
      </c>
      <c r="CC116" s="43"/>
      <c r="CD116" s="41">
        <v>0</v>
      </c>
      <c r="CE116" s="41"/>
      <c r="CF116" s="41"/>
      <c r="CG116" s="7">
        <f t="shared" si="25"/>
        <v>0</v>
      </c>
      <c r="CH116" s="62"/>
      <c r="CI116" s="9"/>
      <c r="CJ116" s="41"/>
      <c r="CK116" s="41"/>
      <c r="CL116" s="41"/>
      <c r="CM116" s="41">
        <v>0</v>
      </c>
      <c r="CN116" s="41"/>
      <c r="CO116" s="7">
        <f t="shared" si="26"/>
        <v>0</v>
      </c>
      <c r="CP116" s="62"/>
      <c r="CQ116" s="41"/>
      <c r="CR116" s="41">
        <v>0</v>
      </c>
      <c r="CS116" s="7">
        <f t="shared" si="27"/>
        <v>0</v>
      </c>
      <c r="CT116" s="43">
        <v>204</v>
      </c>
      <c r="CU116" s="7">
        <f t="shared" si="28"/>
        <v>204</v>
      </c>
      <c r="CV116" s="10">
        <f t="shared" si="17"/>
        <v>120223</v>
      </c>
    </row>
    <row r="117" spans="1:100" x14ac:dyDescent="0.25">
      <c r="A117" s="348"/>
      <c r="B117" s="2" t="s">
        <v>108</v>
      </c>
      <c r="C117" s="40"/>
      <c r="D117" s="41"/>
      <c r="E117" s="43"/>
      <c r="F117" s="41"/>
      <c r="G117" s="42"/>
      <c r="H117" s="7">
        <v>20892</v>
      </c>
      <c r="I117" s="43"/>
      <c r="J117" s="41"/>
      <c r="K117" s="41"/>
      <c r="L117" s="41"/>
      <c r="M117" s="41"/>
      <c r="N117" s="41"/>
      <c r="O117" s="7">
        <f t="shared" si="18"/>
        <v>0</v>
      </c>
      <c r="P117" s="62"/>
      <c r="Q117" s="41"/>
      <c r="R117" s="41"/>
      <c r="S117" s="41"/>
      <c r="T117" s="7">
        <f t="shared" si="19"/>
        <v>0</v>
      </c>
      <c r="U117" s="43"/>
      <c r="V117" s="9"/>
      <c r="W117" s="7">
        <v>26371</v>
      </c>
      <c r="X117" s="43"/>
      <c r="Y117" s="9"/>
      <c r="Z117" s="9"/>
      <c r="AA117" s="9"/>
      <c r="AB117" s="9"/>
      <c r="AC117" s="9"/>
      <c r="AD117" s="41"/>
      <c r="AE117" s="9"/>
      <c r="AF117" s="9">
        <v>0</v>
      </c>
      <c r="AG117" s="9"/>
      <c r="AH117" s="9"/>
      <c r="AI117" s="9">
        <v>11155</v>
      </c>
      <c r="AJ117" s="7">
        <f t="shared" si="29"/>
        <v>11155</v>
      </c>
      <c r="AK117" s="43">
        <v>28594</v>
      </c>
      <c r="AL117" s="7">
        <f t="shared" si="20"/>
        <v>28594</v>
      </c>
      <c r="AM117" s="62"/>
      <c r="AN117" s="9"/>
      <c r="AO117" s="41">
        <v>0</v>
      </c>
      <c r="AP117" s="41"/>
      <c r="AQ117" s="41">
        <v>4889</v>
      </c>
      <c r="AR117" s="41"/>
      <c r="AS117" s="41"/>
      <c r="AT117" s="41"/>
      <c r="AU117" s="41">
        <v>6951</v>
      </c>
      <c r="AV117" s="41">
        <v>0</v>
      </c>
      <c r="AW117" s="7">
        <f t="shared" si="21"/>
        <v>11840</v>
      </c>
      <c r="AX117" s="43"/>
      <c r="AY117" s="41"/>
      <c r="AZ117" s="41"/>
      <c r="BA117" s="41"/>
      <c r="BB117" s="41"/>
      <c r="BC117" s="41">
        <v>0</v>
      </c>
      <c r="BD117" s="41"/>
      <c r="BE117" s="7">
        <f t="shared" si="22"/>
        <v>0</v>
      </c>
      <c r="BF117" s="40"/>
      <c r="BG117" s="374">
        <v>0</v>
      </c>
      <c r="BH117" s="374"/>
      <c r="BI117" s="374"/>
      <c r="BJ117" s="41"/>
      <c r="BK117" s="41"/>
      <c r="BL117" s="9">
        <v>0</v>
      </c>
      <c r="BM117" s="41"/>
      <c r="BN117" s="41">
        <v>15491</v>
      </c>
      <c r="BO117" s="41"/>
      <c r="BP117" s="9"/>
      <c r="BQ117" s="41"/>
      <c r="BR117" s="9"/>
      <c r="BS117" s="9">
        <v>0</v>
      </c>
      <c r="BT117" s="41">
        <v>0</v>
      </c>
      <c r="BU117" s="7">
        <f t="shared" si="23"/>
        <v>15491</v>
      </c>
      <c r="BV117" s="43">
        <v>0</v>
      </c>
      <c r="BW117" s="41">
        <v>0</v>
      </c>
      <c r="BX117" s="41"/>
      <c r="BY117" s="41"/>
      <c r="BZ117" s="41"/>
      <c r="CA117" s="41">
        <v>0</v>
      </c>
      <c r="CB117" s="7">
        <f t="shared" si="24"/>
        <v>0</v>
      </c>
      <c r="CC117" s="43"/>
      <c r="CD117" s="41">
        <v>0</v>
      </c>
      <c r="CE117" s="41"/>
      <c r="CF117" s="41"/>
      <c r="CG117" s="7">
        <f t="shared" si="25"/>
        <v>0</v>
      </c>
      <c r="CH117" s="62"/>
      <c r="CI117" s="9"/>
      <c r="CJ117" s="41"/>
      <c r="CK117" s="41"/>
      <c r="CL117" s="41"/>
      <c r="CM117" s="41">
        <v>0</v>
      </c>
      <c r="CN117" s="41"/>
      <c r="CO117" s="7">
        <f t="shared" si="26"/>
        <v>0</v>
      </c>
      <c r="CP117" s="62"/>
      <c r="CQ117" s="41"/>
      <c r="CR117" s="41">
        <v>0</v>
      </c>
      <c r="CS117" s="7">
        <f t="shared" si="27"/>
        <v>0</v>
      </c>
      <c r="CT117" s="43">
        <v>676</v>
      </c>
      <c r="CU117" s="7">
        <f t="shared" si="28"/>
        <v>676</v>
      </c>
      <c r="CV117" s="10">
        <f t="shared" si="17"/>
        <v>115019</v>
      </c>
    </row>
    <row r="118" spans="1:100" x14ac:dyDescent="0.25">
      <c r="A118" s="348"/>
      <c r="B118" s="2" t="s">
        <v>109</v>
      </c>
      <c r="C118" s="40"/>
      <c r="D118" s="41"/>
      <c r="E118" s="43"/>
      <c r="F118" s="41"/>
      <c r="G118" s="42"/>
      <c r="H118" s="7">
        <v>20052</v>
      </c>
      <c r="I118" s="43"/>
      <c r="J118" s="41"/>
      <c r="K118" s="41"/>
      <c r="L118" s="41"/>
      <c r="M118" s="41"/>
      <c r="N118" s="41"/>
      <c r="O118" s="7">
        <f t="shared" si="18"/>
        <v>0</v>
      </c>
      <c r="P118" s="62"/>
      <c r="Q118" s="41"/>
      <c r="R118" s="41"/>
      <c r="S118" s="41"/>
      <c r="T118" s="7">
        <f t="shared" si="19"/>
        <v>0</v>
      </c>
      <c r="U118" s="43"/>
      <c r="V118" s="9"/>
      <c r="W118" s="7">
        <v>22875</v>
      </c>
      <c r="X118" s="43"/>
      <c r="Y118" s="9"/>
      <c r="Z118" s="9"/>
      <c r="AA118" s="9"/>
      <c r="AB118" s="9"/>
      <c r="AC118" s="9"/>
      <c r="AD118" s="41"/>
      <c r="AE118" s="9"/>
      <c r="AF118" s="9">
        <v>0</v>
      </c>
      <c r="AG118" s="9"/>
      <c r="AH118" s="9"/>
      <c r="AI118" s="9">
        <v>15398</v>
      </c>
      <c r="AJ118" s="7">
        <f t="shared" si="29"/>
        <v>15398</v>
      </c>
      <c r="AK118" s="43">
        <v>32237</v>
      </c>
      <c r="AL118" s="7">
        <f t="shared" si="20"/>
        <v>32237</v>
      </c>
      <c r="AM118" s="62"/>
      <c r="AN118" s="9"/>
      <c r="AO118" s="41">
        <v>0</v>
      </c>
      <c r="AP118" s="41"/>
      <c r="AQ118" s="41">
        <v>8368</v>
      </c>
      <c r="AR118" s="41"/>
      <c r="AS118" s="41"/>
      <c r="AT118" s="41"/>
      <c r="AU118" s="41">
        <v>7928</v>
      </c>
      <c r="AV118" s="41">
        <v>0</v>
      </c>
      <c r="AW118" s="7">
        <f t="shared" si="21"/>
        <v>16296</v>
      </c>
      <c r="AX118" s="43"/>
      <c r="AY118" s="41"/>
      <c r="AZ118" s="41"/>
      <c r="BA118" s="41"/>
      <c r="BB118" s="41"/>
      <c r="BC118" s="41">
        <v>0</v>
      </c>
      <c r="BD118" s="41"/>
      <c r="BE118" s="7">
        <f t="shared" si="22"/>
        <v>0</v>
      </c>
      <c r="BF118" s="40"/>
      <c r="BG118" s="374">
        <v>0</v>
      </c>
      <c r="BH118" s="374"/>
      <c r="BI118" s="374"/>
      <c r="BJ118" s="41"/>
      <c r="BK118" s="41"/>
      <c r="BL118" s="9">
        <v>0</v>
      </c>
      <c r="BM118" s="41"/>
      <c r="BN118" s="41">
        <v>15558</v>
      </c>
      <c r="BO118" s="41"/>
      <c r="BP118" s="9"/>
      <c r="BQ118" s="41"/>
      <c r="BR118" s="9"/>
      <c r="BS118" s="9">
        <v>0</v>
      </c>
      <c r="BT118" s="41">
        <v>0</v>
      </c>
      <c r="BU118" s="7">
        <f t="shared" si="23"/>
        <v>15558</v>
      </c>
      <c r="BV118" s="43">
        <v>0</v>
      </c>
      <c r="BW118" s="41">
        <v>0</v>
      </c>
      <c r="BX118" s="41"/>
      <c r="BY118" s="41"/>
      <c r="BZ118" s="41"/>
      <c r="CA118" s="41">
        <v>0</v>
      </c>
      <c r="CB118" s="7">
        <f t="shared" si="24"/>
        <v>0</v>
      </c>
      <c r="CC118" s="43"/>
      <c r="CD118" s="41">
        <v>0</v>
      </c>
      <c r="CE118" s="41"/>
      <c r="CF118" s="41"/>
      <c r="CG118" s="7">
        <f t="shared" si="25"/>
        <v>0</v>
      </c>
      <c r="CH118" s="62"/>
      <c r="CI118" s="9"/>
      <c r="CJ118" s="41"/>
      <c r="CK118" s="41"/>
      <c r="CL118" s="41"/>
      <c r="CM118" s="41">
        <v>0</v>
      </c>
      <c r="CN118" s="41"/>
      <c r="CO118" s="7">
        <f t="shared" si="26"/>
        <v>0</v>
      </c>
      <c r="CP118" s="62"/>
      <c r="CQ118" s="41"/>
      <c r="CR118" s="41">
        <v>0</v>
      </c>
      <c r="CS118" s="7">
        <f t="shared" si="27"/>
        <v>0</v>
      </c>
      <c r="CT118" s="43">
        <v>684</v>
      </c>
      <c r="CU118" s="7">
        <f t="shared" si="28"/>
        <v>684</v>
      </c>
      <c r="CV118" s="10">
        <f t="shared" si="17"/>
        <v>123100</v>
      </c>
    </row>
    <row r="119" spans="1:100" x14ac:dyDescent="0.25">
      <c r="A119" s="348"/>
      <c r="B119" s="2" t="s">
        <v>110</v>
      </c>
      <c r="C119" s="40"/>
      <c r="D119" s="41"/>
      <c r="E119" s="43"/>
      <c r="F119" s="41"/>
      <c r="G119" s="42"/>
      <c r="H119" s="7">
        <v>18647</v>
      </c>
      <c r="I119" s="43"/>
      <c r="J119" s="41"/>
      <c r="K119" s="41"/>
      <c r="L119" s="41"/>
      <c r="M119" s="41"/>
      <c r="N119" s="41"/>
      <c r="O119" s="7">
        <f t="shared" si="18"/>
        <v>0</v>
      </c>
      <c r="P119" s="62"/>
      <c r="Q119" s="41"/>
      <c r="R119" s="41"/>
      <c r="S119" s="41"/>
      <c r="T119" s="7">
        <f t="shared" si="19"/>
        <v>0</v>
      </c>
      <c r="U119" s="43"/>
      <c r="V119" s="9"/>
      <c r="W119" s="7">
        <v>25337</v>
      </c>
      <c r="X119" s="43"/>
      <c r="Y119" s="9"/>
      <c r="Z119" s="9"/>
      <c r="AA119" s="9"/>
      <c r="AB119" s="9"/>
      <c r="AC119" s="9"/>
      <c r="AD119" s="41"/>
      <c r="AE119" s="9"/>
      <c r="AF119" s="9">
        <v>0</v>
      </c>
      <c r="AG119" s="9"/>
      <c r="AH119" s="9"/>
      <c r="AI119" s="9">
        <v>17306</v>
      </c>
      <c r="AJ119" s="7">
        <f t="shared" si="29"/>
        <v>17306</v>
      </c>
      <c r="AK119" s="43">
        <v>31022</v>
      </c>
      <c r="AL119" s="7">
        <f t="shared" si="20"/>
        <v>31022</v>
      </c>
      <c r="AM119" s="62"/>
      <c r="AN119" s="9"/>
      <c r="AO119" s="41">
        <v>0</v>
      </c>
      <c r="AP119" s="41"/>
      <c r="AQ119" s="41">
        <v>6012</v>
      </c>
      <c r="AR119" s="41"/>
      <c r="AS119" s="41"/>
      <c r="AT119" s="41"/>
      <c r="AU119" s="41">
        <v>3819</v>
      </c>
      <c r="AV119" s="41">
        <v>0</v>
      </c>
      <c r="AW119" s="7">
        <f t="shared" si="21"/>
        <v>9831</v>
      </c>
      <c r="AX119" s="43"/>
      <c r="AY119" s="41"/>
      <c r="AZ119" s="41"/>
      <c r="BA119" s="41"/>
      <c r="BB119" s="41"/>
      <c r="BC119" s="41">
        <v>0</v>
      </c>
      <c r="BD119" s="41"/>
      <c r="BE119" s="7">
        <f t="shared" si="22"/>
        <v>0</v>
      </c>
      <c r="BF119" s="40"/>
      <c r="BG119" s="374">
        <v>0</v>
      </c>
      <c r="BH119" s="374"/>
      <c r="BI119" s="374"/>
      <c r="BJ119" s="41"/>
      <c r="BK119" s="41"/>
      <c r="BL119" s="9">
        <v>0</v>
      </c>
      <c r="BM119" s="41"/>
      <c r="BN119" s="41">
        <v>17111</v>
      </c>
      <c r="BO119" s="41"/>
      <c r="BP119" s="9"/>
      <c r="BQ119" s="41"/>
      <c r="BR119" s="9"/>
      <c r="BS119" s="9">
        <v>0</v>
      </c>
      <c r="BT119" s="41">
        <v>0</v>
      </c>
      <c r="BU119" s="7">
        <f t="shared" si="23"/>
        <v>17111</v>
      </c>
      <c r="BV119" s="43">
        <v>0</v>
      </c>
      <c r="BW119" s="41">
        <v>0</v>
      </c>
      <c r="BX119" s="41"/>
      <c r="BY119" s="41"/>
      <c r="BZ119" s="41"/>
      <c r="CA119" s="41">
        <v>0</v>
      </c>
      <c r="CB119" s="7">
        <f t="shared" si="24"/>
        <v>0</v>
      </c>
      <c r="CC119" s="43"/>
      <c r="CD119" s="41">
        <v>0</v>
      </c>
      <c r="CE119" s="41"/>
      <c r="CF119" s="41"/>
      <c r="CG119" s="7">
        <f t="shared" si="25"/>
        <v>0</v>
      </c>
      <c r="CH119" s="62"/>
      <c r="CI119" s="9"/>
      <c r="CJ119" s="41"/>
      <c r="CK119" s="41"/>
      <c r="CL119" s="41"/>
      <c r="CM119" s="41">
        <v>0</v>
      </c>
      <c r="CN119" s="41"/>
      <c r="CO119" s="7">
        <f t="shared" si="26"/>
        <v>0</v>
      </c>
      <c r="CP119" s="62"/>
      <c r="CQ119" s="41"/>
      <c r="CR119" s="41">
        <v>0</v>
      </c>
      <c r="CS119" s="7">
        <f t="shared" si="27"/>
        <v>0</v>
      </c>
      <c r="CT119" s="43">
        <v>1761</v>
      </c>
      <c r="CU119" s="7">
        <f t="shared" si="28"/>
        <v>1761</v>
      </c>
      <c r="CV119" s="10">
        <f t="shared" si="17"/>
        <v>121015</v>
      </c>
    </row>
    <row r="120" spans="1:100" x14ac:dyDescent="0.25">
      <c r="A120" s="348"/>
      <c r="B120" s="2" t="s">
        <v>111</v>
      </c>
      <c r="C120" s="40"/>
      <c r="D120" s="41"/>
      <c r="E120" s="43"/>
      <c r="F120" s="41"/>
      <c r="G120" s="42"/>
      <c r="H120" s="7">
        <v>3300</v>
      </c>
      <c r="I120" s="43"/>
      <c r="J120" s="41"/>
      <c r="K120" s="41"/>
      <c r="L120" s="41"/>
      <c r="M120" s="41"/>
      <c r="N120" s="41"/>
      <c r="O120" s="7">
        <f t="shared" si="18"/>
        <v>0</v>
      </c>
      <c r="P120" s="62"/>
      <c r="Q120" s="41"/>
      <c r="R120" s="41"/>
      <c r="S120" s="41"/>
      <c r="T120" s="7">
        <f t="shared" si="19"/>
        <v>0</v>
      </c>
      <c r="U120" s="43"/>
      <c r="V120" s="9"/>
      <c r="W120" s="7">
        <v>23125</v>
      </c>
      <c r="X120" s="43"/>
      <c r="Y120" s="9"/>
      <c r="Z120" s="9"/>
      <c r="AA120" s="9"/>
      <c r="AB120" s="9"/>
      <c r="AC120" s="9"/>
      <c r="AD120" s="41"/>
      <c r="AE120" s="9"/>
      <c r="AF120" s="9">
        <v>0</v>
      </c>
      <c r="AG120" s="9"/>
      <c r="AH120" s="9"/>
      <c r="AI120" s="9">
        <v>13347</v>
      </c>
      <c r="AJ120" s="7">
        <f t="shared" si="29"/>
        <v>13347</v>
      </c>
      <c r="AK120" s="43">
        <v>31797</v>
      </c>
      <c r="AL120" s="7">
        <f t="shared" si="20"/>
        <v>31797</v>
      </c>
      <c r="AM120" s="62"/>
      <c r="AN120" s="9"/>
      <c r="AO120" s="41">
        <v>0</v>
      </c>
      <c r="AP120" s="41"/>
      <c r="AQ120" s="41">
        <v>12151</v>
      </c>
      <c r="AR120" s="41"/>
      <c r="AS120" s="41"/>
      <c r="AT120" s="41"/>
      <c r="AU120" s="41">
        <v>0</v>
      </c>
      <c r="AV120" s="41">
        <v>0</v>
      </c>
      <c r="AW120" s="7">
        <f t="shared" si="21"/>
        <v>12151</v>
      </c>
      <c r="AX120" s="43"/>
      <c r="AY120" s="41"/>
      <c r="AZ120" s="41"/>
      <c r="BA120" s="41"/>
      <c r="BB120" s="41"/>
      <c r="BC120" s="41">
        <v>0</v>
      </c>
      <c r="BD120" s="41"/>
      <c r="BE120" s="7">
        <f t="shared" si="22"/>
        <v>0</v>
      </c>
      <c r="BF120" s="40"/>
      <c r="BG120" s="374">
        <v>0</v>
      </c>
      <c r="BH120" s="374"/>
      <c r="BI120" s="374"/>
      <c r="BJ120" s="41"/>
      <c r="BK120" s="41"/>
      <c r="BL120" s="9">
        <v>0</v>
      </c>
      <c r="BM120" s="41"/>
      <c r="BN120" s="41">
        <v>15104</v>
      </c>
      <c r="BO120" s="41"/>
      <c r="BP120" s="9"/>
      <c r="BQ120" s="41"/>
      <c r="BR120" s="9"/>
      <c r="BS120" s="9">
        <v>0</v>
      </c>
      <c r="BT120" s="41">
        <v>0</v>
      </c>
      <c r="BU120" s="7">
        <f t="shared" si="23"/>
        <v>15104</v>
      </c>
      <c r="BV120" s="43">
        <v>0</v>
      </c>
      <c r="BW120" s="41">
        <v>0</v>
      </c>
      <c r="BX120" s="41"/>
      <c r="BY120" s="41"/>
      <c r="BZ120" s="41"/>
      <c r="CA120" s="41">
        <v>0</v>
      </c>
      <c r="CB120" s="7">
        <f t="shared" si="24"/>
        <v>0</v>
      </c>
      <c r="CC120" s="43"/>
      <c r="CD120" s="41">
        <v>0</v>
      </c>
      <c r="CE120" s="41"/>
      <c r="CF120" s="41"/>
      <c r="CG120" s="7">
        <f t="shared" si="25"/>
        <v>0</v>
      </c>
      <c r="CH120" s="62"/>
      <c r="CI120" s="9"/>
      <c r="CJ120" s="41"/>
      <c r="CK120" s="41"/>
      <c r="CL120" s="41"/>
      <c r="CM120" s="41">
        <v>0</v>
      </c>
      <c r="CN120" s="41"/>
      <c r="CO120" s="7">
        <f t="shared" si="26"/>
        <v>0</v>
      </c>
      <c r="CP120" s="62"/>
      <c r="CQ120" s="41"/>
      <c r="CR120" s="41">
        <v>0</v>
      </c>
      <c r="CS120" s="7">
        <f t="shared" si="27"/>
        <v>0</v>
      </c>
      <c r="CT120" s="43">
        <v>1061</v>
      </c>
      <c r="CU120" s="7">
        <f t="shared" si="28"/>
        <v>1061</v>
      </c>
      <c r="CV120" s="10">
        <f t="shared" si="17"/>
        <v>99885</v>
      </c>
    </row>
    <row r="121" spans="1:100" ht="15.75" thickBot="1" x14ac:dyDescent="0.3">
      <c r="A121" s="349"/>
      <c r="B121" s="3" t="s">
        <v>112</v>
      </c>
      <c r="C121" s="44"/>
      <c r="D121" s="45"/>
      <c r="E121" s="47"/>
      <c r="F121" s="45"/>
      <c r="G121" s="46"/>
      <c r="H121" s="11">
        <v>4746</v>
      </c>
      <c r="I121" s="47"/>
      <c r="J121" s="45"/>
      <c r="K121" s="45"/>
      <c r="L121" s="45"/>
      <c r="M121" s="45"/>
      <c r="N121" s="45"/>
      <c r="O121" s="11">
        <f t="shared" si="18"/>
        <v>0</v>
      </c>
      <c r="P121" s="63"/>
      <c r="Q121" s="45"/>
      <c r="R121" s="45"/>
      <c r="S121" s="45"/>
      <c r="T121" s="11">
        <f t="shared" si="19"/>
        <v>0</v>
      </c>
      <c r="U121" s="47"/>
      <c r="V121" s="13"/>
      <c r="W121" s="11">
        <v>21504</v>
      </c>
      <c r="X121" s="47"/>
      <c r="Y121" s="13"/>
      <c r="Z121" s="13"/>
      <c r="AA121" s="13"/>
      <c r="AB121" s="13"/>
      <c r="AC121" s="13"/>
      <c r="AD121" s="45"/>
      <c r="AE121" s="13"/>
      <c r="AF121" s="13">
        <v>0</v>
      </c>
      <c r="AG121" s="13"/>
      <c r="AH121" s="13"/>
      <c r="AI121" s="13">
        <v>18360</v>
      </c>
      <c r="AJ121" s="11">
        <f t="shared" si="29"/>
        <v>18360</v>
      </c>
      <c r="AK121" s="47">
        <v>28938</v>
      </c>
      <c r="AL121" s="11">
        <f t="shared" si="20"/>
        <v>28938</v>
      </c>
      <c r="AM121" s="63"/>
      <c r="AN121" s="13"/>
      <c r="AO121" s="45">
        <v>0</v>
      </c>
      <c r="AP121" s="45"/>
      <c r="AQ121" s="45">
        <v>14594</v>
      </c>
      <c r="AR121" s="45"/>
      <c r="AS121" s="45"/>
      <c r="AT121" s="45"/>
      <c r="AU121" s="45">
        <v>6834</v>
      </c>
      <c r="AV121" s="45">
        <v>0</v>
      </c>
      <c r="AW121" s="11">
        <f t="shared" si="21"/>
        <v>21428</v>
      </c>
      <c r="AX121" s="47"/>
      <c r="AY121" s="45"/>
      <c r="AZ121" s="45"/>
      <c r="BA121" s="45"/>
      <c r="BB121" s="45"/>
      <c r="BC121" s="45">
        <v>0</v>
      </c>
      <c r="BD121" s="45"/>
      <c r="BE121" s="11">
        <f t="shared" si="22"/>
        <v>0</v>
      </c>
      <c r="BF121" s="44"/>
      <c r="BG121" s="375">
        <v>0</v>
      </c>
      <c r="BH121" s="375"/>
      <c r="BI121" s="375"/>
      <c r="BJ121" s="45"/>
      <c r="BK121" s="45"/>
      <c r="BL121" s="13">
        <v>0</v>
      </c>
      <c r="BM121" s="45"/>
      <c r="BN121" s="45">
        <v>19690</v>
      </c>
      <c r="BO121" s="45"/>
      <c r="BP121" s="13"/>
      <c r="BQ121" s="45"/>
      <c r="BR121" s="13"/>
      <c r="BS121" s="13">
        <v>0</v>
      </c>
      <c r="BT121" s="45">
        <v>0</v>
      </c>
      <c r="BU121" s="11">
        <f t="shared" si="23"/>
        <v>19690</v>
      </c>
      <c r="BV121" s="47">
        <v>0</v>
      </c>
      <c r="BW121" s="45">
        <v>0</v>
      </c>
      <c r="BX121" s="45"/>
      <c r="BY121" s="45"/>
      <c r="BZ121" s="45"/>
      <c r="CA121" s="45">
        <v>0</v>
      </c>
      <c r="CB121" s="11">
        <f t="shared" si="24"/>
        <v>0</v>
      </c>
      <c r="CC121" s="47"/>
      <c r="CD121" s="45">
        <v>0</v>
      </c>
      <c r="CE121" s="45"/>
      <c r="CF121" s="45"/>
      <c r="CG121" s="11">
        <f t="shared" si="25"/>
        <v>0</v>
      </c>
      <c r="CH121" s="63"/>
      <c r="CI121" s="13"/>
      <c r="CJ121" s="45"/>
      <c r="CK121" s="45"/>
      <c r="CL121" s="45"/>
      <c r="CM121" s="45">
        <v>0</v>
      </c>
      <c r="CN121" s="45"/>
      <c r="CO121" s="11">
        <f t="shared" si="26"/>
        <v>0</v>
      </c>
      <c r="CP121" s="63"/>
      <c r="CQ121" s="45"/>
      <c r="CR121" s="45">
        <v>0</v>
      </c>
      <c r="CS121" s="11">
        <f t="shared" si="27"/>
        <v>0</v>
      </c>
      <c r="CT121" s="47">
        <v>810</v>
      </c>
      <c r="CU121" s="11">
        <f t="shared" si="28"/>
        <v>810</v>
      </c>
      <c r="CV121" s="15">
        <f t="shared" si="17"/>
        <v>115476</v>
      </c>
    </row>
    <row r="122" spans="1:100" x14ac:dyDescent="0.25">
      <c r="A122" s="347" t="s">
        <v>159</v>
      </c>
      <c r="B122" s="33" t="s">
        <v>101</v>
      </c>
      <c r="C122" s="34"/>
      <c r="D122" s="35"/>
      <c r="E122" s="52"/>
      <c r="F122" s="35"/>
      <c r="G122" s="36"/>
      <c r="H122" s="20">
        <v>9211</v>
      </c>
      <c r="I122" s="52"/>
      <c r="J122" s="35"/>
      <c r="K122" s="35"/>
      <c r="L122" s="35"/>
      <c r="M122" s="35"/>
      <c r="N122" s="35"/>
      <c r="O122" s="20">
        <f t="shared" si="18"/>
        <v>0</v>
      </c>
      <c r="P122" s="61"/>
      <c r="Q122" s="35"/>
      <c r="R122" s="35"/>
      <c r="S122" s="35"/>
      <c r="T122" s="20">
        <f t="shared" si="19"/>
        <v>0</v>
      </c>
      <c r="U122" s="52"/>
      <c r="V122" s="22"/>
      <c r="W122" s="20">
        <v>19218</v>
      </c>
      <c r="X122" s="52"/>
      <c r="Y122" s="22"/>
      <c r="Z122" s="22"/>
      <c r="AA122" s="22"/>
      <c r="AB122" s="22"/>
      <c r="AC122" s="22"/>
      <c r="AD122" s="35"/>
      <c r="AE122" s="22"/>
      <c r="AF122" s="22">
        <v>0</v>
      </c>
      <c r="AG122" s="22"/>
      <c r="AH122" s="22"/>
      <c r="AI122" s="22">
        <v>20579</v>
      </c>
      <c r="AJ122" s="20">
        <f t="shared" si="29"/>
        <v>20579</v>
      </c>
      <c r="AK122" s="52">
        <v>25831</v>
      </c>
      <c r="AL122" s="20">
        <f t="shared" si="20"/>
        <v>25831</v>
      </c>
      <c r="AM122" s="61"/>
      <c r="AN122" s="22"/>
      <c r="AO122" s="35">
        <v>0</v>
      </c>
      <c r="AP122" s="35"/>
      <c r="AQ122" s="35">
        <v>12533</v>
      </c>
      <c r="AR122" s="35"/>
      <c r="AS122" s="35"/>
      <c r="AT122" s="35"/>
      <c r="AU122" s="35">
        <v>7246</v>
      </c>
      <c r="AV122" s="35">
        <v>0</v>
      </c>
      <c r="AW122" s="20">
        <f t="shared" si="21"/>
        <v>19779</v>
      </c>
      <c r="AX122" s="52"/>
      <c r="AY122" s="35"/>
      <c r="AZ122" s="35"/>
      <c r="BA122" s="35"/>
      <c r="BB122" s="35"/>
      <c r="BC122" s="35">
        <v>0</v>
      </c>
      <c r="BD122" s="35"/>
      <c r="BE122" s="20">
        <f t="shared" si="22"/>
        <v>0</v>
      </c>
      <c r="BF122" s="34"/>
      <c r="BG122" s="376">
        <v>0</v>
      </c>
      <c r="BH122" s="376"/>
      <c r="BI122" s="376"/>
      <c r="BJ122" s="35"/>
      <c r="BK122" s="35"/>
      <c r="BL122" s="22">
        <v>0</v>
      </c>
      <c r="BM122" s="35"/>
      <c r="BN122" s="35">
        <v>16775</v>
      </c>
      <c r="BO122" s="35"/>
      <c r="BP122" s="22"/>
      <c r="BQ122" s="35"/>
      <c r="BR122" s="22"/>
      <c r="BS122" s="22">
        <v>0</v>
      </c>
      <c r="BT122" s="35">
        <v>0</v>
      </c>
      <c r="BU122" s="20">
        <f t="shared" si="23"/>
        <v>16775</v>
      </c>
      <c r="BV122" s="52">
        <v>0</v>
      </c>
      <c r="BW122" s="35">
        <v>0</v>
      </c>
      <c r="BX122" s="35"/>
      <c r="BY122" s="35"/>
      <c r="BZ122" s="35"/>
      <c r="CA122" s="35">
        <v>0</v>
      </c>
      <c r="CB122" s="20">
        <f t="shared" si="24"/>
        <v>0</v>
      </c>
      <c r="CC122" s="52"/>
      <c r="CD122" s="35">
        <v>0</v>
      </c>
      <c r="CE122" s="35"/>
      <c r="CF122" s="35"/>
      <c r="CG122" s="20">
        <f t="shared" si="25"/>
        <v>0</v>
      </c>
      <c r="CH122" s="61"/>
      <c r="CI122" s="22"/>
      <c r="CJ122" s="35"/>
      <c r="CK122" s="35"/>
      <c r="CL122" s="35"/>
      <c r="CM122" s="35">
        <v>0</v>
      </c>
      <c r="CN122" s="35"/>
      <c r="CO122" s="20">
        <f t="shared" si="26"/>
        <v>0</v>
      </c>
      <c r="CP122" s="61"/>
      <c r="CQ122" s="35"/>
      <c r="CR122" s="35">
        <v>0</v>
      </c>
      <c r="CS122" s="20">
        <f t="shared" si="27"/>
        <v>0</v>
      </c>
      <c r="CT122" s="52">
        <v>1168</v>
      </c>
      <c r="CU122" s="20">
        <f t="shared" si="28"/>
        <v>1168</v>
      </c>
      <c r="CV122" s="23">
        <f t="shared" si="17"/>
        <v>112561</v>
      </c>
    </row>
    <row r="123" spans="1:100" x14ac:dyDescent="0.25">
      <c r="A123" s="348"/>
      <c r="B123" s="2" t="s">
        <v>102</v>
      </c>
      <c r="C123" s="40"/>
      <c r="D123" s="41"/>
      <c r="E123" s="43"/>
      <c r="F123" s="41"/>
      <c r="G123" s="42"/>
      <c r="H123" s="7">
        <v>14484</v>
      </c>
      <c r="I123" s="43"/>
      <c r="J123" s="41"/>
      <c r="K123" s="41"/>
      <c r="L123" s="41"/>
      <c r="M123" s="41"/>
      <c r="N123" s="41"/>
      <c r="O123" s="7">
        <f t="shared" si="18"/>
        <v>0</v>
      </c>
      <c r="P123" s="62"/>
      <c r="Q123" s="41"/>
      <c r="R123" s="41"/>
      <c r="S123" s="41"/>
      <c r="T123" s="7">
        <f t="shared" si="19"/>
        <v>0</v>
      </c>
      <c r="U123" s="43"/>
      <c r="V123" s="9"/>
      <c r="W123" s="7">
        <v>18528</v>
      </c>
      <c r="X123" s="43"/>
      <c r="Y123" s="9"/>
      <c r="Z123" s="9"/>
      <c r="AA123" s="9"/>
      <c r="AB123" s="9"/>
      <c r="AC123" s="9"/>
      <c r="AD123" s="41"/>
      <c r="AE123" s="9"/>
      <c r="AF123" s="9">
        <v>3704</v>
      </c>
      <c r="AG123" s="9"/>
      <c r="AH123" s="9"/>
      <c r="AI123" s="9">
        <v>14185</v>
      </c>
      <c r="AJ123" s="7">
        <f t="shared" si="29"/>
        <v>17889</v>
      </c>
      <c r="AK123" s="43">
        <v>23871</v>
      </c>
      <c r="AL123" s="7">
        <f t="shared" si="20"/>
        <v>23871</v>
      </c>
      <c r="AM123" s="62"/>
      <c r="AN123" s="9"/>
      <c r="AO123" s="41">
        <v>0</v>
      </c>
      <c r="AP123" s="41"/>
      <c r="AQ123" s="41">
        <v>7076</v>
      </c>
      <c r="AR123" s="41"/>
      <c r="AS123" s="41"/>
      <c r="AT123" s="41"/>
      <c r="AU123" s="41">
        <v>6355</v>
      </c>
      <c r="AV123" s="41">
        <v>0</v>
      </c>
      <c r="AW123" s="7">
        <f t="shared" si="21"/>
        <v>13431</v>
      </c>
      <c r="AX123" s="43"/>
      <c r="AY123" s="41"/>
      <c r="AZ123" s="41"/>
      <c r="BA123" s="41"/>
      <c r="BB123" s="41"/>
      <c r="BC123" s="41">
        <v>0</v>
      </c>
      <c r="BD123" s="41"/>
      <c r="BE123" s="7">
        <f t="shared" si="22"/>
        <v>0</v>
      </c>
      <c r="BF123" s="40"/>
      <c r="BG123" s="374">
        <v>0</v>
      </c>
      <c r="BH123" s="374"/>
      <c r="BI123" s="374"/>
      <c r="BJ123" s="41"/>
      <c r="BK123" s="41"/>
      <c r="BL123" s="9">
        <v>0</v>
      </c>
      <c r="BM123" s="41"/>
      <c r="BN123" s="41">
        <v>13838</v>
      </c>
      <c r="BO123" s="41"/>
      <c r="BP123" s="9"/>
      <c r="BQ123" s="41"/>
      <c r="BR123" s="9"/>
      <c r="BS123" s="9">
        <v>0</v>
      </c>
      <c r="BT123" s="41">
        <v>0</v>
      </c>
      <c r="BU123" s="7">
        <f t="shared" si="23"/>
        <v>13838</v>
      </c>
      <c r="BV123" s="43">
        <v>0</v>
      </c>
      <c r="BW123" s="41">
        <v>0</v>
      </c>
      <c r="BX123" s="41"/>
      <c r="BY123" s="41"/>
      <c r="BZ123" s="41"/>
      <c r="CA123" s="41">
        <v>0</v>
      </c>
      <c r="CB123" s="7">
        <f t="shared" si="24"/>
        <v>0</v>
      </c>
      <c r="CC123" s="43"/>
      <c r="CD123" s="41">
        <v>0</v>
      </c>
      <c r="CE123" s="41"/>
      <c r="CF123" s="41"/>
      <c r="CG123" s="7">
        <f t="shared" si="25"/>
        <v>0</v>
      </c>
      <c r="CH123" s="62"/>
      <c r="CI123" s="9"/>
      <c r="CJ123" s="41"/>
      <c r="CK123" s="41"/>
      <c r="CL123" s="41"/>
      <c r="CM123" s="41">
        <v>0</v>
      </c>
      <c r="CN123" s="41"/>
      <c r="CO123" s="7">
        <f t="shared" si="26"/>
        <v>0</v>
      </c>
      <c r="CP123" s="62"/>
      <c r="CQ123" s="41"/>
      <c r="CR123" s="41">
        <v>0</v>
      </c>
      <c r="CS123" s="7">
        <f t="shared" si="27"/>
        <v>0</v>
      </c>
      <c r="CT123" s="43">
        <v>1731</v>
      </c>
      <c r="CU123" s="7">
        <f t="shared" si="28"/>
        <v>1731</v>
      </c>
      <c r="CV123" s="10">
        <f t="shared" si="17"/>
        <v>103772</v>
      </c>
    </row>
    <row r="124" spans="1:100" x14ac:dyDescent="0.25">
      <c r="A124" s="348"/>
      <c r="B124" s="2" t="s">
        <v>103</v>
      </c>
      <c r="C124" s="40"/>
      <c r="D124" s="41"/>
      <c r="E124" s="43"/>
      <c r="F124" s="41"/>
      <c r="G124" s="42"/>
      <c r="H124" s="7">
        <v>15108</v>
      </c>
      <c r="I124" s="43"/>
      <c r="J124" s="41"/>
      <c r="K124" s="41"/>
      <c r="L124" s="41"/>
      <c r="M124" s="41"/>
      <c r="N124" s="41"/>
      <c r="O124" s="7">
        <f t="shared" si="18"/>
        <v>0</v>
      </c>
      <c r="P124" s="62"/>
      <c r="Q124" s="41"/>
      <c r="R124" s="41"/>
      <c r="S124" s="41"/>
      <c r="T124" s="7">
        <f t="shared" si="19"/>
        <v>0</v>
      </c>
      <c r="U124" s="43"/>
      <c r="V124" s="9"/>
      <c r="W124" s="7">
        <v>23196</v>
      </c>
      <c r="X124" s="43"/>
      <c r="Y124" s="9"/>
      <c r="Z124" s="9"/>
      <c r="AA124" s="9"/>
      <c r="AB124" s="9"/>
      <c r="AC124" s="9"/>
      <c r="AD124" s="41"/>
      <c r="AE124" s="9"/>
      <c r="AF124" s="9">
        <v>16913</v>
      </c>
      <c r="AG124" s="9"/>
      <c r="AH124" s="9"/>
      <c r="AI124" s="9">
        <v>2190</v>
      </c>
      <c r="AJ124" s="7">
        <f t="shared" si="29"/>
        <v>19103</v>
      </c>
      <c r="AK124" s="43">
        <v>28546</v>
      </c>
      <c r="AL124" s="7">
        <f t="shared" si="20"/>
        <v>28546</v>
      </c>
      <c r="AM124" s="62"/>
      <c r="AN124" s="9"/>
      <c r="AO124" s="41">
        <v>0</v>
      </c>
      <c r="AP124" s="41"/>
      <c r="AQ124" s="41">
        <v>9362</v>
      </c>
      <c r="AR124" s="41"/>
      <c r="AS124" s="41"/>
      <c r="AT124" s="41"/>
      <c r="AU124" s="41">
        <v>7150</v>
      </c>
      <c r="AV124" s="41">
        <v>0</v>
      </c>
      <c r="AW124" s="7">
        <f t="shared" si="21"/>
        <v>16512</v>
      </c>
      <c r="AX124" s="43"/>
      <c r="AY124" s="41"/>
      <c r="AZ124" s="41"/>
      <c r="BA124" s="41"/>
      <c r="BB124" s="41"/>
      <c r="BC124" s="41">
        <v>0</v>
      </c>
      <c r="BD124" s="41"/>
      <c r="BE124" s="7">
        <f t="shared" si="22"/>
        <v>0</v>
      </c>
      <c r="BF124" s="40"/>
      <c r="BG124" s="374">
        <v>0</v>
      </c>
      <c r="BH124" s="374"/>
      <c r="BI124" s="374"/>
      <c r="BJ124" s="41"/>
      <c r="BK124" s="41"/>
      <c r="BL124" s="9">
        <v>0</v>
      </c>
      <c r="BM124" s="41"/>
      <c r="BN124" s="41">
        <v>20654</v>
      </c>
      <c r="BO124" s="41"/>
      <c r="BP124" s="9"/>
      <c r="BQ124" s="41"/>
      <c r="BR124" s="9"/>
      <c r="BS124" s="9">
        <v>0</v>
      </c>
      <c r="BT124" s="41">
        <v>0</v>
      </c>
      <c r="BU124" s="7">
        <f t="shared" si="23"/>
        <v>20654</v>
      </c>
      <c r="BV124" s="43">
        <v>0</v>
      </c>
      <c r="BW124" s="41">
        <v>0</v>
      </c>
      <c r="BX124" s="41"/>
      <c r="BY124" s="41"/>
      <c r="BZ124" s="41"/>
      <c r="CA124" s="41">
        <v>0</v>
      </c>
      <c r="CB124" s="7">
        <f t="shared" si="24"/>
        <v>0</v>
      </c>
      <c r="CC124" s="43"/>
      <c r="CD124" s="41">
        <v>0</v>
      </c>
      <c r="CE124" s="41"/>
      <c r="CF124" s="41"/>
      <c r="CG124" s="7">
        <f t="shared" si="25"/>
        <v>0</v>
      </c>
      <c r="CH124" s="62"/>
      <c r="CI124" s="9"/>
      <c r="CJ124" s="41"/>
      <c r="CK124" s="41"/>
      <c r="CL124" s="41"/>
      <c r="CM124" s="41">
        <v>0</v>
      </c>
      <c r="CN124" s="41"/>
      <c r="CO124" s="7">
        <f t="shared" si="26"/>
        <v>0</v>
      </c>
      <c r="CP124" s="62"/>
      <c r="CQ124" s="41"/>
      <c r="CR124" s="41">
        <v>0</v>
      </c>
      <c r="CS124" s="7">
        <f t="shared" si="27"/>
        <v>0</v>
      </c>
      <c r="CT124" s="43">
        <v>1369</v>
      </c>
      <c r="CU124" s="7">
        <f t="shared" si="28"/>
        <v>1369</v>
      </c>
      <c r="CV124" s="10">
        <f t="shared" si="17"/>
        <v>124488</v>
      </c>
    </row>
    <row r="125" spans="1:100" x14ac:dyDescent="0.25">
      <c r="A125" s="348"/>
      <c r="B125" s="2" t="s">
        <v>104</v>
      </c>
      <c r="C125" s="40"/>
      <c r="D125" s="41"/>
      <c r="E125" s="43"/>
      <c r="F125" s="41"/>
      <c r="G125" s="42"/>
      <c r="H125" s="7">
        <v>20371</v>
      </c>
      <c r="I125" s="43"/>
      <c r="J125" s="41"/>
      <c r="K125" s="41"/>
      <c r="L125" s="41"/>
      <c r="M125" s="41"/>
      <c r="N125" s="41"/>
      <c r="O125" s="7">
        <f t="shared" si="18"/>
        <v>0</v>
      </c>
      <c r="P125" s="62"/>
      <c r="Q125" s="41"/>
      <c r="R125" s="41"/>
      <c r="S125" s="41"/>
      <c r="T125" s="7">
        <f t="shared" si="19"/>
        <v>0</v>
      </c>
      <c r="U125" s="43"/>
      <c r="V125" s="9"/>
      <c r="W125" s="7">
        <v>19467</v>
      </c>
      <c r="X125" s="43"/>
      <c r="Y125" s="9"/>
      <c r="Z125" s="9"/>
      <c r="AA125" s="9"/>
      <c r="AB125" s="9"/>
      <c r="AC125" s="9"/>
      <c r="AD125" s="41"/>
      <c r="AE125" s="9"/>
      <c r="AF125" s="9">
        <v>5184</v>
      </c>
      <c r="AG125" s="9"/>
      <c r="AH125" s="9"/>
      <c r="AI125" s="9">
        <v>4538</v>
      </c>
      <c r="AJ125" s="7">
        <f t="shared" si="29"/>
        <v>9722</v>
      </c>
      <c r="AK125" s="43">
        <v>25135</v>
      </c>
      <c r="AL125" s="7">
        <f t="shared" si="20"/>
        <v>25135</v>
      </c>
      <c r="AM125" s="62"/>
      <c r="AN125" s="9"/>
      <c r="AO125" s="41">
        <v>0</v>
      </c>
      <c r="AP125" s="41"/>
      <c r="AQ125" s="41">
        <v>13472</v>
      </c>
      <c r="AR125" s="41"/>
      <c r="AS125" s="41"/>
      <c r="AT125" s="41"/>
      <c r="AU125" s="41">
        <v>6406</v>
      </c>
      <c r="AV125" s="41">
        <v>0</v>
      </c>
      <c r="AW125" s="7">
        <f t="shared" si="21"/>
        <v>19878</v>
      </c>
      <c r="AX125" s="43"/>
      <c r="AY125" s="41"/>
      <c r="AZ125" s="41"/>
      <c r="BA125" s="41"/>
      <c r="BB125" s="41"/>
      <c r="BC125" s="41">
        <v>0</v>
      </c>
      <c r="BD125" s="41"/>
      <c r="BE125" s="7">
        <f t="shared" si="22"/>
        <v>0</v>
      </c>
      <c r="BF125" s="40"/>
      <c r="BG125" s="374">
        <v>0</v>
      </c>
      <c r="BH125" s="374"/>
      <c r="BI125" s="374"/>
      <c r="BJ125" s="41"/>
      <c r="BK125" s="41"/>
      <c r="BL125" s="9">
        <v>0</v>
      </c>
      <c r="BM125" s="41"/>
      <c r="BN125" s="41">
        <v>9583</v>
      </c>
      <c r="BO125" s="41"/>
      <c r="BP125" s="9"/>
      <c r="BQ125" s="41"/>
      <c r="BR125" s="9"/>
      <c r="BS125" s="9">
        <v>0</v>
      </c>
      <c r="BT125" s="41">
        <v>0</v>
      </c>
      <c r="BU125" s="7">
        <f t="shared" si="23"/>
        <v>9583</v>
      </c>
      <c r="BV125" s="43">
        <v>0</v>
      </c>
      <c r="BW125" s="41">
        <v>0</v>
      </c>
      <c r="BX125" s="41"/>
      <c r="BY125" s="41"/>
      <c r="BZ125" s="41"/>
      <c r="CA125" s="41">
        <v>0</v>
      </c>
      <c r="CB125" s="7">
        <f t="shared" si="24"/>
        <v>0</v>
      </c>
      <c r="CC125" s="43"/>
      <c r="CD125" s="41">
        <v>0</v>
      </c>
      <c r="CE125" s="41"/>
      <c r="CF125" s="41"/>
      <c r="CG125" s="7">
        <f t="shared" si="25"/>
        <v>0</v>
      </c>
      <c r="CH125" s="62"/>
      <c r="CI125" s="9"/>
      <c r="CJ125" s="41"/>
      <c r="CK125" s="41"/>
      <c r="CL125" s="41"/>
      <c r="CM125" s="41">
        <v>0</v>
      </c>
      <c r="CN125" s="41"/>
      <c r="CO125" s="7">
        <f t="shared" si="26"/>
        <v>0</v>
      </c>
      <c r="CP125" s="62"/>
      <c r="CQ125" s="41"/>
      <c r="CR125" s="41">
        <v>0</v>
      </c>
      <c r="CS125" s="7">
        <f t="shared" si="27"/>
        <v>0</v>
      </c>
      <c r="CT125" s="43">
        <v>2585</v>
      </c>
      <c r="CU125" s="7">
        <f t="shared" si="28"/>
        <v>2585</v>
      </c>
      <c r="CV125" s="10">
        <f t="shared" si="17"/>
        <v>106741</v>
      </c>
    </row>
    <row r="126" spans="1:100" x14ac:dyDescent="0.25">
      <c r="A126" s="348"/>
      <c r="B126" s="2" t="s">
        <v>105</v>
      </c>
      <c r="C126" s="40"/>
      <c r="D126" s="41"/>
      <c r="E126" s="43"/>
      <c r="F126" s="41"/>
      <c r="G126" s="42"/>
      <c r="H126" s="7">
        <v>19754</v>
      </c>
      <c r="I126" s="43"/>
      <c r="J126" s="41"/>
      <c r="K126" s="41"/>
      <c r="L126" s="41"/>
      <c r="M126" s="41"/>
      <c r="N126" s="41"/>
      <c r="O126" s="7">
        <f t="shared" si="18"/>
        <v>0</v>
      </c>
      <c r="P126" s="62"/>
      <c r="Q126" s="41"/>
      <c r="R126" s="41"/>
      <c r="S126" s="41"/>
      <c r="T126" s="7">
        <f t="shared" si="19"/>
        <v>0</v>
      </c>
      <c r="U126" s="43"/>
      <c r="V126" s="9"/>
      <c r="W126" s="7">
        <v>25193</v>
      </c>
      <c r="X126" s="43"/>
      <c r="Y126" s="9"/>
      <c r="Z126" s="9"/>
      <c r="AA126" s="9"/>
      <c r="AB126" s="9"/>
      <c r="AC126" s="9"/>
      <c r="AD126" s="41"/>
      <c r="AE126" s="9"/>
      <c r="AF126" s="9">
        <v>17147</v>
      </c>
      <c r="AG126" s="9"/>
      <c r="AH126" s="9"/>
      <c r="AI126" s="9">
        <v>4807</v>
      </c>
      <c r="AJ126" s="7">
        <f t="shared" si="29"/>
        <v>21954</v>
      </c>
      <c r="AK126" s="43">
        <v>28590</v>
      </c>
      <c r="AL126" s="7">
        <f t="shared" si="20"/>
        <v>28590</v>
      </c>
      <c r="AM126" s="62"/>
      <c r="AN126" s="9"/>
      <c r="AO126" s="41">
        <v>0</v>
      </c>
      <c r="AP126" s="41"/>
      <c r="AQ126" s="41">
        <v>11947</v>
      </c>
      <c r="AR126" s="41"/>
      <c r="AS126" s="41"/>
      <c r="AT126" s="41"/>
      <c r="AU126" s="41">
        <v>7455</v>
      </c>
      <c r="AV126" s="41">
        <v>0</v>
      </c>
      <c r="AW126" s="7">
        <f t="shared" si="21"/>
        <v>19402</v>
      </c>
      <c r="AX126" s="43"/>
      <c r="AY126" s="41"/>
      <c r="AZ126" s="41"/>
      <c r="BA126" s="41"/>
      <c r="BB126" s="41"/>
      <c r="BC126" s="41">
        <v>0</v>
      </c>
      <c r="BD126" s="41"/>
      <c r="BE126" s="7">
        <f t="shared" si="22"/>
        <v>0</v>
      </c>
      <c r="BF126" s="40"/>
      <c r="BG126" s="374">
        <v>0</v>
      </c>
      <c r="BH126" s="374"/>
      <c r="BI126" s="374"/>
      <c r="BJ126" s="41"/>
      <c r="BK126" s="41"/>
      <c r="BL126" s="9">
        <v>0</v>
      </c>
      <c r="BM126" s="41"/>
      <c r="BN126" s="41">
        <v>8478</v>
      </c>
      <c r="BO126" s="41"/>
      <c r="BP126" s="9"/>
      <c r="BQ126" s="41"/>
      <c r="BR126" s="9"/>
      <c r="BS126" s="9">
        <v>0</v>
      </c>
      <c r="BT126" s="41">
        <v>0</v>
      </c>
      <c r="BU126" s="7">
        <f t="shared" si="23"/>
        <v>8478</v>
      </c>
      <c r="BV126" s="43">
        <v>0</v>
      </c>
      <c r="BW126" s="41">
        <v>0</v>
      </c>
      <c r="BX126" s="41"/>
      <c r="BY126" s="41"/>
      <c r="BZ126" s="41"/>
      <c r="CA126" s="41">
        <v>0</v>
      </c>
      <c r="CB126" s="7">
        <f t="shared" si="24"/>
        <v>0</v>
      </c>
      <c r="CC126" s="43"/>
      <c r="CD126" s="41">
        <v>0</v>
      </c>
      <c r="CE126" s="41"/>
      <c r="CF126" s="41"/>
      <c r="CG126" s="7">
        <f t="shared" si="25"/>
        <v>0</v>
      </c>
      <c r="CH126" s="62"/>
      <c r="CI126" s="9"/>
      <c r="CJ126" s="41"/>
      <c r="CK126" s="41"/>
      <c r="CL126" s="41"/>
      <c r="CM126" s="41">
        <v>0</v>
      </c>
      <c r="CN126" s="41"/>
      <c r="CO126" s="7">
        <f t="shared" si="26"/>
        <v>0</v>
      </c>
      <c r="CP126" s="62"/>
      <c r="CQ126" s="41"/>
      <c r="CR126" s="41">
        <v>0</v>
      </c>
      <c r="CS126" s="7">
        <f t="shared" si="27"/>
        <v>0</v>
      </c>
      <c r="CT126" s="43">
        <v>3918</v>
      </c>
      <c r="CU126" s="7">
        <f t="shared" si="28"/>
        <v>3918</v>
      </c>
      <c r="CV126" s="10">
        <f t="shared" si="17"/>
        <v>127289</v>
      </c>
    </row>
    <row r="127" spans="1:100" x14ac:dyDescent="0.25">
      <c r="A127" s="348"/>
      <c r="B127" s="2" t="s">
        <v>106</v>
      </c>
      <c r="C127" s="40"/>
      <c r="D127" s="41"/>
      <c r="E127" s="43"/>
      <c r="F127" s="41"/>
      <c r="G127" s="42"/>
      <c r="H127" s="7">
        <v>21729</v>
      </c>
      <c r="I127" s="43"/>
      <c r="J127" s="41"/>
      <c r="K127" s="41"/>
      <c r="L127" s="41"/>
      <c r="M127" s="41"/>
      <c r="N127" s="41"/>
      <c r="O127" s="7">
        <f t="shared" si="18"/>
        <v>0</v>
      </c>
      <c r="P127" s="62"/>
      <c r="Q127" s="41"/>
      <c r="R127" s="41"/>
      <c r="S127" s="41"/>
      <c r="T127" s="7">
        <f t="shared" si="19"/>
        <v>0</v>
      </c>
      <c r="U127" s="43"/>
      <c r="V127" s="9"/>
      <c r="W127" s="7">
        <v>21983</v>
      </c>
      <c r="X127" s="43"/>
      <c r="Y127" s="9"/>
      <c r="Z127" s="9"/>
      <c r="AA127" s="9"/>
      <c r="AB127" s="9"/>
      <c r="AC127" s="9"/>
      <c r="AD127" s="41"/>
      <c r="AE127" s="9"/>
      <c r="AF127" s="9">
        <v>21810</v>
      </c>
      <c r="AG127" s="9"/>
      <c r="AH127" s="9"/>
      <c r="AI127" s="9">
        <v>20205</v>
      </c>
      <c r="AJ127" s="7">
        <f t="shared" si="29"/>
        <v>42015</v>
      </c>
      <c r="AK127" s="43">
        <v>26841</v>
      </c>
      <c r="AL127" s="7">
        <f t="shared" si="20"/>
        <v>26841</v>
      </c>
      <c r="AM127" s="62"/>
      <c r="AN127" s="9"/>
      <c r="AO127" s="41">
        <v>0</v>
      </c>
      <c r="AP127" s="41"/>
      <c r="AQ127" s="41">
        <v>11043</v>
      </c>
      <c r="AR127" s="41"/>
      <c r="AS127" s="41"/>
      <c r="AT127" s="41"/>
      <c r="AU127" s="41">
        <v>6543</v>
      </c>
      <c r="AV127" s="41">
        <v>0</v>
      </c>
      <c r="AW127" s="7">
        <f t="shared" si="21"/>
        <v>17586</v>
      </c>
      <c r="AX127" s="43"/>
      <c r="AY127" s="41"/>
      <c r="AZ127" s="41"/>
      <c r="BA127" s="41"/>
      <c r="BB127" s="41"/>
      <c r="BC127" s="41">
        <v>0</v>
      </c>
      <c r="BD127" s="41"/>
      <c r="BE127" s="7">
        <f t="shared" si="22"/>
        <v>0</v>
      </c>
      <c r="BF127" s="40"/>
      <c r="BG127" s="374">
        <v>0</v>
      </c>
      <c r="BH127" s="374"/>
      <c r="BI127" s="374"/>
      <c r="BJ127" s="41"/>
      <c r="BK127" s="41"/>
      <c r="BL127" s="9">
        <v>0</v>
      </c>
      <c r="BM127" s="41"/>
      <c r="BN127" s="41">
        <v>5000</v>
      </c>
      <c r="BO127" s="41"/>
      <c r="BP127" s="9"/>
      <c r="BQ127" s="41"/>
      <c r="BR127" s="9"/>
      <c r="BS127" s="9">
        <v>0</v>
      </c>
      <c r="BT127" s="41">
        <v>0</v>
      </c>
      <c r="BU127" s="7">
        <f t="shared" si="23"/>
        <v>5000</v>
      </c>
      <c r="BV127" s="43">
        <v>0</v>
      </c>
      <c r="BW127" s="41">
        <v>0</v>
      </c>
      <c r="BX127" s="41"/>
      <c r="BY127" s="41"/>
      <c r="BZ127" s="41"/>
      <c r="CA127" s="41">
        <v>0</v>
      </c>
      <c r="CB127" s="7">
        <f t="shared" si="24"/>
        <v>0</v>
      </c>
      <c r="CC127" s="43"/>
      <c r="CD127" s="41">
        <v>0</v>
      </c>
      <c r="CE127" s="41"/>
      <c r="CF127" s="41"/>
      <c r="CG127" s="7">
        <f t="shared" si="25"/>
        <v>0</v>
      </c>
      <c r="CH127" s="62"/>
      <c r="CI127" s="9"/>
      <c r="CJ127" s="41"/>
      <c r="CK127" s="41"/>
      <c r="CL127" s="41"/>
      <c r="CM127" s="41">
        <v>0</v>
      </c>
      <c r="CN127" s="41"/>
      <c r="CO127" s="7">
        <f t="shared" si="26"/>
        <v>0</v>
      </c>
      <c r="CP127" s="62"/>
      <c r="CQ127" s="41"/>
      <c r="CR127" s="41">
        <v>0</v>
      </c>
      <c r="CS127" s="7">
        <f t="shared" si="27"/>
        <v>0</v>
      </c>
      <c r="CT127" s="43">
        <v>4928</v>
      </c>
      <c r="CU127" s="7">
        <f t="shared" si="28"/>
        <v>4928</v>
      </c>
      <c r="CV127" s="10">
        <f t="shared" si="17"/>
        <v>140082</v>
      </c>
    </row>
    <row r="128" spans="1:100" x14ac:dyDescent="0.25">
      <c r="A128" s="348"/>
      <c r="B128" s="2" t="s">
        <v>107</v>
      </c>
      <c r="C128" s="40"/>
      <c r="D128" s="41"/>
      <c r="E128" s="43"/>
      <c r="F128" s="41"/>
      <c r="G128" s="42"/>
      <c r="H128" s="7">
        <v>29383</v>
      </c>
      <c r="I128" s="43"/>
      <c r="J128" s="41"/>
      <c r="K128" s="41"/>
      <c r="L128" s="41"/>
      <c r="M128" s="41"/>
      <c r="N128" s="41"/>
      <c r="O128" s="7">
        <f t="shared" si="18"/>
        <v>0</v>
      </c>
      <c r="P128" s="62"/>
      <c r="Q128" s="41"/>
      <c r="R128" s="41"/>
      <c r="S128" s="41"/>
      <c r="T128" s="7">
        <f t="shared" si="19"/>
        <v>0</v>
      </c>
      <c r="U128" s="43"/>
      <c r="V128" s="9"/>
      <c r="W128" s="7">
        <v>24692</v>
      </c>
      <c r="X128" s="43"/>
      <c r="Y128" s="9"/>
      <c r="Z128" s="9"/>
      <c r="AA128" s="9"/>
      <c r="AB128" s="9"/>
      <c r="AC128" s="9"/>
      <c r="AD128" s="41"/>
      <c r="AE128" s="9"/>
      <c r="AF128" s="9">
        <v>23329</v>
      </c>
      <c r="AG128" s="9"/>
      <c r="AH128" s="9"/>
      <c r="AI128" s="9">
        <v>9186</v>
      </c>
      <c r="AJ128" s="7">
        <f t="shared" si="29"/>
        <v>32515</v>
      </c>
      <c r="AK128" s="43">
        <v>30028</v>
      </c>
      <c r="AL128" s="7">
        <f t="shared" si="20"/>
        <v>30028</v>
      </c>
      <c r="AM128" s="62"/>
      <c r="AN128" s="9"/>
      <c r="AO128" s="41">
        <v>0</v>
      </c>
      <c r="AP128" s="41"/>
      <c r="AQ128" s="41">
        <v>9108</v>
      </c>
      <c r="AR128" s="41"/>
      <c r="AS128" s="41"/>
      <c r="AT128" s="41"/>
      <c r="AU128" s="41">
        <v>5345</v>
      </c>
      <c r="AV128" s="41">
        <v>0</v>
      </c>
      <c r="AW128" s="7">
        <f t="shared" si="21"/>
        <v>14453</v>
      </c>
      <c r="AX128" s="43"/>
      <c r="AY128" s="41"/>
      <c r="AZ128" s="41"/>
      <c r="BA128" s="41"/>
      <c r="BB128" s="41"/>
      <c r="BC128" s="41">
        <v>0</v>
      </c>
      <c r="BD128" s="41"/>
      <c r="BE128" s="7">
        <f t="shared" si="22"/>
        <v>0</v>
      </c>
      <c r="BF128" s="40"/>
      <c r="BG128" s="374">
        <v>0</v>
      </c>
      <c r="BH128" s="374"/>
      <c r="BI128" s="374"/>
      <c r="BJ128" s="41"/>
      <c r="BK128" s="41"/>
      <c r="BL128" s="9">
        <v>0</v>
      </c>
      <c r="BM128" s="41"/>
      <c r="BN128" s="41">
        <v>4133</v>
      </c>
      <c r="BO128" s="41"/>
      <c r="BP128" s="9"/>
      <c r="BQ128" s="41"/>
      <c r="BR128" s="9"/>
      <c r="BS128" s="9">
        <v>0</v>
      </c>
      <c r="BT128" s="41">
        <v>0</v>
      </c>
      <c r="BU128" s="7">
        <f t="shared" si="23"/>
        <v>4133</v>
      </c>
      <c r="BV128" s="43">
        <v>0</v>
      </c>
      <c r="BW128" s="41">
        <v>0</v>
      </c>
      <c r="BX128" s="41"/>
      <c r="BY128" s="41"/>
      <c r="BZ128" s="41"/>
      <c r="CA128" s="41">
        <v>0</v>
      </c>
      <c r="CB128" s="7">
        <f t="shared" si="24"/>
        <v>0</v>
      </c>
      <c r="CC128" s="43"/>
      <c r="CD128" s="41">
        <v>0</v>
      </c>
      <c r="CE128" s="41"/>
      <c r="CF128" s="41"/>
      <c r="CG128" s="7">
        <f t="shared" si="25"/>
        <v>0</v>
      </c>
      <c r="CH128" s="62"/>
      <c r="CI128" s="9"/>
      <c r="CJ128" s="41"/>
      <c r="CK128" s="41"/>
      <c r="CL128" s="41"/>
      <c r="CM128" s="41">
        <v>0</v>
      </c>
      <c r="CN128" s="41"/>
      <c r="CO128" s="7">
        <f t="shared" si="26"/>
        <v>0</v>
      </c>
      <c r="CP128" s="62"/>
      <c r="CQ128" s="41"/>
      <c r="CR128" s="41">
        <v>0</v>
      </c>
      <c r="CS128" s="7">
        <f t="shared" si="27"/>
        <v>0</v>
      </c>
      <c r="CT128" s="43">
        <v>5212</v>
      </c>
      <c r="CU128" s="7">
        <f t="shared" si="28"/>
        <v>5212</v>
      </c>
      <c r="CV128" s="10">
        <f t="shared" si="17"/>
        <v>140416</v>
      </c>
    </row>
    <row r="129" spans="1:100" x14ac:dyDescent="0.25">
      <c r="A129" s="348"/>
      <c r="B129" s="2" t="s">
        <v>108</v>
      </c>
      <c r="C129" s="40"/>
      <c r="D129" s="41"/>
      <c r="E129" s="43"/>
      <c r="F129" s="41"/>
      <c r="G129" s="42"/>
      <c r="H129" s="7">
        <v>35326</v>
      </c>
      <c r="I129" s="43"/>
      <c r="J129" s="41"/>
      <c r="K129" s="41"/>
      <c r="L129" s="41"/>
      <c r="M129" s="41"/>
      <c r="N129" s="41"/>
      <c r="O129" s="7">
        <f t="shared" si="18"/>
        <v>0</v>
      </c>
      <c r="P129" s="62"/>
      <c r="Q129" s="41"/>
      <c r="R129" s="41"/>
      <c r="S129" s="41"/>
      <c r="T129" s="7">
        <f t="shared" si="19"/>
        <v>0</v>
      </c>
      <c r="U129" s="43"/>
      <c r="V129" s="9"/>
      <c r="W129" s="7">
        <v>25286</v>
      </c>
      <c r="X129" s="43"/>
      <c r="Y129" s="9"/>
      <c r="Z129" s="9"/>
      <c r="AA129" s="9"/>
      <c r="AB129" s="9"/>
      <c r="AC129" s="9"/>
      <c r="AD129" s="41"/>
      <c r="AE129" s="9"/>
      <c r="AF129" s="9">
        <v>24620</v>
      </c>
      <c r="AG129" s="9"/>
      <c r="AH129" s="9"/>
      <c r="AI129" s="9">
        <v>3014</v>
      </c>
      <c r="AJ129" s="7">
        <f t="shared" si="29"/>
        <v>27634</v>
      </c>
      <c r="AK129" s="43">
        <v>29997</v>
      </c>
      <c r="AL129" s="7">
        <f t="shared" si="20"/>
        <v>29997</v>
      </c>
      <c r="AM129" s="62"/>
      <c r="AN129" s="9"/>
      <c r="AO129" s="41">
        <v>0</v>
      </c>
      <c r="AP129" s="41"/>
      <c r="AQ129" s="41">
        <v>7447</v>
      </c>
      <c r="AR129" s="41"/>
      <c r="AS129" s="41"/>
      <c r="AT129" s="41"/>
      <c r="AU129" s="41">
        <v>6526</v>
      </c>
      <c r="AV129" s="41">
        <v>0</v>
      </c>
      <c r="AW129" s="7">
        <f t="shared" si="21"/>
        <v>13973</v>
      </c>
      <c r="AX129" s="43"/>
      <c r="AY129" s="41"/>
      <c r="AZ129" s="41"/>
      <c r="BA129" s="41"/>
      <c r="BB129" s="41"/>
      <c r="BC129" s="41">
        <v>0</v>
      </c>
      <c r="BD129" s="41"/>
      <c r="BE129" s="7">
        <f t="shared" si="22"/>
        <v>0</v>
      </c>
      <c r="BF129" s="40"/>
      <c r="BG129" s="374">
        <v>0</v>
      </c>
      <c r="BH129" s="374"/>
      <c r="BI129" s="374"/>
      <c r="BJ129" s="41"/>
      <c r="BK129" s="41"/>
      <c r="BL129" s="9">
        <v>0</v>
      </c>
      <c r="BM129" s="41"/>
      <c r="BN129" s="41">
        <v>8662</v>
      </c>
      <c r="BO129" s="41"/>
      <c r="BP129" s="9"/>
      <c r="BQ129" s="41"/>
      <c r="BR129" s="9"/>
      <c r="BS129" s="9">
        <v>0</v>
      </c>
      <c r="BT129" s="41">
        <v>0</v>
      </c>
      <c r="BU129" s="7">
        <f t="shared" si="23"/>
        <v>8662</v>
      </c>
      <c r="BV129" s="43">
        <v>0</v>
      </c>
      <c r="BW129" s="41">
        <v>0</v>
      </c>
      <c r="BX129" s="41"/>
      <c r="BY129" s="41"/>
      <c r="BZ129" s="41"/>
      <c r="CA129" s="41">
        <v>0</v>
      </c>
      <c r="CB129" s="7">
        <f t="shared" si="24"/>
        <v>0</v>
      </c>
      <c r="CC129" s="43"/>
      <c r="CD129" s="41">
        <v>0</v>
      </c>
      <c r="CE129" s="41"/>
      <c r="CF129" s="41"/>
      <c r="CG129" s="7">
        <f t="shared" si="25"/>
        <v>0</v>
      </c>
      <c r="CH129" s="62"/>
      <c r="CI129" s="9"/>
      <c r="CJ129" s="41"/>
      <c r="CK129" s="41"/>
      <c r="CL129" s="41"/>
      <c r="CM129" s="41">
        <v>0</v>
      </c>
      <c r="CN129" s="41"/>
      <c r="CO129" s="7">
        <f t="shared" si="26"/>
        <v>0</v>
      </c>
      <c r="CP129" s="62"/>
      <c r="CQ129" s="41"/>
      <c r="CR129" s="41">
        <v>0</v>
      </c>
      <c r="CS129" s="7">
        <f t="shared" si="27"/>
        <v>0</v>
      </c>
      <c r="CT129" s="43">
        <f>300+3790</f>
        <v>4090</v>
      </c>
      <c r="CU129" s="7">
        <f t="shared" si="28"/>
        <v>4090</v>
      </c>
      <c r="CV129" s="10">
        <f t="shared" si="17"/>
        <v>144968</v>
      </c>
    </row>
    <row r="130" spans="1:100" x14ac:dyDescent="0.25">
      <c r="A130" s="348"/>
      <c r="B130" s="2" t="s">
        <v>109</v>
      </c>
      <c r="C130" s="40"/>
      <c r="D130" s="41"/>
      <c r="E130" s="43"/>
      <c r="F130" s="41"/>
      <c r="G130" s="42"/>
      <c r="H130" s="7">
        <v>44570</v>
      </c>
      <c r="I130" s="43"/>
      <c r="J130" s="41"/>
      <c r="K130" s="41"/>
      <c r="L130" s="41"/>
      <c r="M130" s="41"/>
      <c r="N130" s="41"/>
      <c r="O130" s="7">
        <f t="shared" si="18"/>
        <v>0</v>
      </c>
      <c r="P130" s="62"/>
      <c r="Q130" s="41"/>
      <c r="R130" s="41"/>
      <c r="S130" s="41"/>
      <c r="T130" s="7">
        <f t="shared" si="19"/>
        <v>0</v>
      </c>
      <c r="U130" s="43"/>
      <c r="V130" s="9"/>
      <c r="W130" s="7">
        <v>21389</v>
      </c>
      <c r="X130" s="43"/>
      <c r="Y130" s="9"/>
      <c r="Z130" s="9"/>
      <c r="AA130" s="9"/>
      <c r="AB130" s="9"/>
      <c r="AC130" s="9"/>
      <c r="AD130" s="41"/>
      <c r="AE130" s="9"/>
      <c r="AF130" s="9">
        <v>5501</v>
      </c>
      <c r="AG130" s="9"/>
      <c r="AH130" s="9"/>
      <c r="AI130" s="9">
        <v>14884</v>
      </c>
      <c r="AJ130" s="7">
        <f t="shared" si="29"/>
        <v>20385</v>
      </c>
      <c r="AK130" s="43">
        <v>29885</v>
      </c>
      <c r="AL130" s="7">
        <f t="shared" si="20"/>
        <v>29885</v>
      </c>
      <c r="AM130" s="62"/>
      <c r="AN130" s="9"/>
      <c r="AO130" s="41">
        <v>0</v>
      </c>
      <c r="AP130" s="41"/>
      <c r="AQ130" s="41">
        <v>6670</v>
      </c>
      <c r="AR130" s="41"/>
      <c r="AS130" s="41"/>
      <c r="AT130" s="41"/>
      <c r="AU130" s="41">
        <v>7155</v>
      </c>
      <c r="AV130" s="41">
        <v>0</v>
      </c>
      <c r="AW130" s="7">
        <f t="shared" si="21"/>
        <v>13825</v>
      </c>
      <c r="AX130" s="43"/>
      <c r="AY130" s="41"/>
      <c r="AZ130" s="41"/>
      <c r="BA130" s="41"/>
      <c r="BB130" s="41"/>
      <c r="BC130" s="41">
        <v>0</v>
      </c>
      <c r="BD130" s="41"/>
      <c r="BE130" s="7">
        <f t="shared" si="22"/>
        <v>0</v>
      </c>
      <c r="BF130" s="40"/>
      <c r="BG130" s="374">
        <v>0</v>
      </c>
      <c r="BH130" s="374"/>
      <c r="BI130" s="374"/>
      <c r="BJ130" s="41"/>
      <c r="BK130" s="41"/>
      <c r="BL130" s="9">
        <v>0</v>
      </c>
      <c r="BM130" s="41"/>
      <c r="BN130" s="41">
        <v>10617</v>
      </c>
      <c r="BO130" s="41"/>
      <c r="BP130" s="9"/>
      <c r="BQ130" s="41"/>
      <c r="BR130" s="9"/>
      <c r="BS130" s="9">
        <v>0</v>
      </c>
      <c r="BT130" s="41">
        <v>0</v>
      </c>
      <c r="BU130" s="7">
        <f t="shared" si="23"/>
        <v>10617</v>
      </c>
      <c r="BV130" s="43">
        <v>0</v>
      </c>
      <c r="BW130" s="41">
        <v>0</v>
      </c>
      <c r="BX130" s="41"/>
      <c r="BY130" s="41"/>
      <c r="BZ130" s="41"/>
      <c r="CA130" s="41">
        <v>0</v>
      </c>
      <c r="CB130" s="7">
        <f t="shared" si="24"/>
        <v>0</v>
      </c>
      <c r="CC130" s="43"/>
      <c r="CD130" s="41">
        <v>0</v>
      </c>
      <c r="CE130" s="41"/>
      <c r="CF130" s="41"/>
      <c r="CG130" s="7">
        <f t="shared" si="25"/>
        <v>0</v>
      </c>
      <c r="CH130" s="62"/>
      <c r="CI130" s="9"/>
      <c r="CJ130" s="41"/>
      <c r="CK130" s="41"/>
      <c r="CL130" s="41"/>
      <c r="CM130" s="41">
        <v>0</v>
      </c>
      <c r="CN130" s="41"/>
      <c r="CO130" s="7">
        <f t="shared" si="26"/>
        <v>0</v>
      </c>
      <c r="CP130" s="62"/>
      <c r="CQ130" s="41"/>
      <c r="CR130" s="41">
        <v>0</v>
      </c>
      <c r="CS130" s="7">
        <f t="shared" si="27"/>
        <v>0</v>
      </c>
      <c r="CT130" s="43">
        <f>318+6952</f>
        <v>7270</v>
      </c>
      <c r="CU130" s="7">
        <f t="shared" si="28"/>
        <v>7270</v>
      </c>
      <c r="CV130" s="10">
        <f t="shared" si="17"/>
        <v>147941</v>
      </c>
    </row>
    <row r="131" spans="1:100" x14ac:dyDescent="0.25">
      <c r="A131" s="348"/>
      <c r="B131" s="2" t="s">
        <v>110</v>
      </c>
      <c r="C131" s="40"/>
      <c r="D131" s="41"/>
      <c r="E131" s="43"/>
      <c r="F131" s="41"/>
      <c r="G131" s="42"/>
      <c r="H131" s="7">
        <v>36246</v>
      </c>
      <c r="I131" s="43"/>
      <c r="J131" s="41"/>
      <c r="K131" s="41"/>
      <c r="L131" s="41"/>
      <c r="M131" s="41"/>
      <c r="N131" s="41"/>
      <c r="O131" s="7">
        <f t="shared" si="18"/>
        <v>0</v>
      </c>
      <c r="P131" s="62"/>
      <c r="Q131" s="41"/>
      <c r="R131" s="41"/>
      <c r="S131" s="41"/>
      <c r="T131" s="7">
        <f t="shared" si="19"/>
        <v>0</v>
      </c>
      <c r="U131" s="43"/>
      <c r="V131" s="9"/>
      <c r="W131" s="7">
        <v>21793</v>
      </c>
      <c r="X131" s="43"/>
      <c r="Y131" s="9"/>
      <c r="Z131" s="9"/>
      <c r="AA131" s="9"/>
      <c r="AB131" s="9"/>
      <c r="AC131" s="9"/>
      <c r="AD131" s="41"/>
      <c r="AE131" s="9"/>
      <c r="AF131" s="9">
        <v>5000</v>
      </c>
      <c r="AG131" s="9"/>
      <c r="AH131" s="9"/>
      <c r="AI131" s="9">
        <v>6790</v>
      </c>
      <c r="AJ131" s="7">
        <f t="shared" si="29"/>
        <v>11790</v>
      </c>
      <c r="AK131" s="43">
        <v>26366</v>
      </c>
      <c r="AL131" s="7">
        <f t="shared" si="20"/>
        <v>26366</v>
      </c>
      <c r="AM131" s="62"/>
      <c r="AN131" s="9"/>
      <c r="AO131" s="41">
        <v>0</v>
      </c>
      <c r="AP131" s="41"/>
      <c r="AQ131" s="41">
        <v>7695</v>
      </c>
      <c r="AR131" s="41"/>
      <c r="AS131" s="41"/>
      <c r="AT131" s="41"/>
      <c r="AU131" s="41">
        <v>5706</v>
      </c>
      <c r="AV131" s="41">
        <v>0</v>
      </c>
      <c r="AW131" s="7">
        <f t="shared" si="21"/>
        <v>13401</v>
      </c>
      <c r="AX131" s="43"/>
      <c r="AY131" s="41"/>
      <c r="AZ131" s="41"/>
      <c r="BA131" s="41"/>
      <c r="BB131" s="41"/>
      <c r="BC131" s="41">
        <v>0</v>
      </c>
      <c r="BD131" s="41"/>
      <c r="BE131" s="7">
        <f t="shared" si="22"/>
        <v>0</v>
      </c>
      <c r="BF131" s="40"/>
      <c r="BG131" s="374">
        <v>0</v>
      </c>
      <c r="BH131" s="374"/>
      <c r="BI131" s="374"/>
      <c r="BJ131" s="41"/>
      <c r="BK131" s="41"/>
      <c r="BL131" s="9">
        <v>0</v>
      </c>
      <c r="BM131" s="41"/>
      <c r="BN131" s="41">
        <v>7825</v>
      </c>
      <c r="BO131" s="41"/>
      <c r="BP131" s="9"/>
      <c r="BQ131" s="41"/>
      <c r="BR131" s="9"/>
      <c r="BS131" s="9">
        <v>0</v>
      </c>
      <c r="BT131" s="41">
        <v>0</v>
      </c>
      <c r="BU131" s="7">
        <f t="shared" si="23"/>
        <v>7825</v>
      </c>
      <c r="BV131" s="43">
        <v>0</v>
      </c>
      <c r="BW131" s="41">
        <v>0</v>
      </c>
      <c r="BX131" s="41"/>
      <c r="BY131" s="41"/>
      <c r="BZ131" s="41"/>
      <c r="CA131" s="41">
        <v>0</v>
      </c>
      <c r="CB131" s="7">
        <f t="shared" si="24"/>
        <v>0</v>
      </c>
      <c r="CC131" s="43"/>
      <c r="CD131" s="41">
        <v>0</v>
      </c>
      <c r="CE131" s="41"/>
      <c r="CF131" s="41"/>
      <c r="CG131" s="7">
        <f t="shared" si="25"/>
        <v>0</v>
      </c>
      <c r="CH131" s="62"/>
      <c r="CI131" s="9"/>
      <c r="CJ131" s="41"/>
      <c r="CK131" s="41"/>
      <c r="CL131" s="41"/>
      <c r="CM131" s="41">
        <v>0</v>
      </c>
      <c r="CN131" s="41"/>
      <c r="CO131" s="7">
        <f t="shared" si="26"/>
        <v>0</v>
      </c>
      <c r="CP131" s="62"/>
      <c r="CQ131" s="41"/>
      <c r="CR131" s="41">
        <v>0</v>
      </c>
      <c r="CS131" s="7">
        <f t="shared" si="27"/>
        <v>0</v>
      </c>
      <c r="CT131" s="43">
        <f>1190+6588</f>
        <v>7778</v>
      </c>
      <c r="CU131" s="7">
        <f t="shared" si="28"/>
        <v>7778</v>
      </c>
      <c r="CV131" s="10">
        <f t="shared" si="17"/>
        <v>125199</v>
      </c>
    </row>
    <row r="132" spans="1:100" x14ac:dyDescent="0.25">
      <c r="A132" s="348"/>
      <c r="B132" s="2" t="s">
        <v>111</v>
      </c>
      <c r="C132" s="40"/>
      <c r="D132" s="41"/>
      <c r="E132" s="43"/>
      <c r="F132" s="41"/>
      <c r="G132" s="42"/>
      <c r="H132" s="7">
        <v>27064</v>
      </c>
      <c r="I132" s="43"/>
      <c r="J132" s="41"/>
      <c r="K132" s="41"/>
      <c r="L132" s="41"/>
      <c r="M132" s="41"/>
      <c r="N132" s="41"/>
      <c r="O132" s="7">
        <f t="shared" si="18"/>
        <v>0</v>
      </c>
      <c r="P132" s="62"/>
      <c r="Q132" s="41"/>
      <c r="R132" s="41"/>
      <c r="S132" s="41"/>
      <c r="T132" s="7">
        <f t="shared" si="19"/>
        <v>0</v>
      </c>
      <c r="U132" s="43"/>
      <c r="V132" s="9"/>
      <c r="W132" s="7">
        <v>22497</v>
      </c>
      <c r="X132" s="43"/>
      <c r="Y132" s="9"/>
      <c r="Z132" s="9"/>
      <c r="AA132" s="9"/>
      <c r="AB132" s="9"/>
      <c r="AC132" s="9"/>
      <c r="AD132" s="41"/>
      <c r="AE132" s="9"/>
      <c r="AF132" s="9">
        <v>2600</v>
      </c>
      <c r="AG132" s="9"/>
      <c r="AH132" s="9"/>
      <c r="AI132" s="9">
        <v>12836</v>
      </c>
      <c r="AJ132" s="7">
        <f t="shared" si="29"/>
        <v>15436</v>
      </c>
      <c r="AK132" s="43">
        <v>28884</v>
      </c>
      <c r="AL132" s="7">
        <f t="shared" si="20"/>
        <v>28884</v>
      </c>
      <c r="AM132" s="62"/>
      <c r="AN132" s="9"/>
      <c r="AO132" s="41">
        <v>0</v>
      </c>
      <c r="AP132" s="41"/>
      <c r="AQ132" s="41">
        <v>7535</v>
      </c>
      <c r="AR132" s="41"/>
      <c r="AS132" s="41"/>
      <c r="AT132" s="41"/>
      <c r="AU132" s="41">
        <v>6792</v>
      </c>
      <c r="AV132" s="41">
        <v>0</v>
      </c>
      <c r="AW132" s="7">
        <f t="shared" si="21"/>
        <v>14327</v>
      </c>
      <c r="AX132" s="43"/>
      <c r="AY132" s="41"/>
      <c r="AZ132" s="41"/>
      <c r="BA132" s="41"/>
      <c r="BB132" s="41"/>
      <c r="BC132" s="41">
        <v>0</v>
      </c>
      <c r="BD132" s="41"/>
      <c r="BE132" s="7">
        <f t="shared" si="22"/>
        <v>0</v>
      </c>
      <c r="BF132" s="40"/>
      <c r="BG132" s="374">
        <v>0</v>
      </c>
      <c r="BH132" s="374"/>
      <c r="BI132" s="374"/>
      <c r="BJ132" s="41"/>
      <c r="BK132" s="41"/>
      <c r="BL132" s="9">
        <v>0</v>
      </c>
      <c r="BM132" s="41"/>
      <c r="BN132" s="41">
        <v>6312</v>
      </c>
      <c r="BO132" s="41"/>
      <c r="BP132" s="9"/>
      <c r="BQ132" s="41"/>
      <c r="BR132" s="9"/>
      <c r="BS132" s="9">
        <v>0</v>
      </c>
      <c r="BT132" s="41">
        <v>0</v>
      </c>
      <c r="BU132" s="7">
        <f t="shared" si="23"/>
        <v>6312</v>
      </c>
      <c r="BV132" s="43">
        <v>0</v>
      </c>
      <c r="BW132" s="41">
        <v>0</v>
      </c>
      <c r="BX132" s="41"/>
      <c r="BY132" s="41"/>
      <c r="BZ132" s="41"/>
      <c r="CA132" s="41">
        <v>0</v>
      </c>
      <c r="CB132" s="7">
        <f t="shared" si="24"/>
        <v>0</v>
      </c>
      <c r="CC132" s="43"/>
      <c r="CD132" s="41">
        <v>0</v>
      </c>
      <c r="CE132" s="41"/>
      <c r="CF132" s="41"/>
      <c r="CG132" s="7">
        <f t="shared" si="25"/>
        <v>0</v>
      </c>
      <c r="CH132" s="62"/>
      <c r="CI132" s="9"/>
      <c r="CJ132" s="41"/>
      <c r="CK132" s="41"/>
      <c r="CL132" s="41"/>
      <c r="CM132" s="41">
        <v>0</v>
      </c>
      <c r="CN132" s="41"/>
      <c r="CO132" s="7">
        <f t="shared" si="26"/>
        <v>0</v>
      </c>
      <c r="CP132" s="62"/>
      <c r="CQ132" s="41"/>
      <c r="CR132" s="41">
        <v>0</v>
      </c>
      <c r="CS132" s="7">
        <f t="shared" si="27"/>
        <v>0</v>
      </c>
      <c r="CT132" s="43">
        <f>800+5832</f>
        <v>6632</v>
      </c>
      <c r="CU132" s="7">
        <f t="shared" si="28"/>
        <v>6632</v>
      </c>
      <c r="CV132" s="10">
        <f t="shared" si="17"/>
        <v>121152</v>
      </c>
    </row>
    <row r="133" spans="1:100" ht="15.75" thickBot="1" x14ac:dyDescent="0.3">
      <c r="A133" s="349"/>
      <c r="B133" s="3" t="s">
        <v>112</v>
      </c>
      <c r="C133" s="44"/>
      <c r="D133" s="45"/>
      <c r="E133" s="47"/>
      <c r="F133" s="45"/>
      <c r="G133" s="46"/>
      <c r="H133" s="11">
        <v>38163</v>
      </c>
      <c r="I133" s="47"/>
      <c r="J133" s="45"/>
      <c r="K133" s="45"/>
      <c r="L133" s="45"/>
      <c r="M133" s="45"/>
      <c r="N133" s="45"/>
      <c r="O133" s="11">
        <f t="shared" si="18"/>
        <v>0</v>
      </c>
      <c r="P133" s="63"/>
      <c r="Q133" s="45"/>
      <c r="R133" s="45"/>
      <c r="S133" s="45"/>
      <c r="T133" s="11">
        <f t="shared" si="19"/>
        <v>0</v>
      </c>
      <c r="U133" s="47"/>
      <c r="V133" s="13"/>
      <c r="W133" s="11">
        <v>20916</v>
      </c>
      <c r="X133" s="47"/>
      <c r="Y133" s="13"/>
      <c r="Z133" s="13"/>
      <c r="AA133" s="13"/>
      <c r="AB133" s="13"/>
      <c r="AC133" s="13"/>
      <c r="AD133" s="45"/>
      <c r="AE133" s="13"/>
      <c r="AF133" s="13">
        <v>0</v>
      </c>
      <c r="AG133" s="13"/>
      <c r="AH133" s="13"/>
      <c r="AI133" s="13">
        <v>8021</v>
      </c>
      <c r="AJ133" s="11">
        <f t="shared" si="29"/>
        <v>8021</v>
      </c>
      <c r="AK133" s="47">
        <v>27689</v>
      </c>
      <c r="AL133" s="11">
        <f t="shared" si="20"/>
        <v>27689</v>
      </c>
      <c r="AM133" s="63"/>
      <c r="AN133" s="13"/>
      <c r="AO133" s="45">
        <v>0</v>
      </c>
      <c r="AP133" s="45"/>
      <c r="AQ133" s="45">
        <v>10349</v>
      </c>
      <c r="AR133" s="45"/>
      <c r="AS133" s="45"/>
      <c r="AT133" s="45"/>
      <c r="AU133" s="45">
        <v>7919</v>
      </c>
      <c r="AV133" s="45">
        <v>0</v>
      </c>
      <c r="AW133" s="11">
        <f t="shared" si="21"/>
        <v>18268</v>
      </c>
      <c r="AX133" s="47"/>
      <c r="AY133" s="45"/>
      <c r="AZ133" s="45"/>
      <c r="BA133" s="45"/>
      <c r="BB133" s="45"/>
      <c r="BC133" s="45">
        <v>0</v>
      </c>
      <c r="BD133" s="45"/>
      <c r="BE133" s="11">
        <f t="shared" si="22"/>
        <v>0</v>
      </c>
      <c r="BF133" s="44"/>
      <c r="BG133" s="375">
        <v>0</v>
      </c>
      <c r="BH133" s="375"/>
      <c r="BI133" s="375"/>
      <c r="BJ133" s="45"/>
      <c r="BK133" s="45"/>
      <c r="BL133" s="13">
        <v>0</v>
      </c>
      <c r="BM133" s="45"/>
      <c r="BN133" s="45">
        <v>6120</v>
      </c>
      <c r="BO133" s="45"/>
      <c r="BP133" s="13"/>
      <c r="BQ133" s="45"/>
      <c r="BR133" s="13"/>
      <c r="BS133" s="13">
        <v>0</v>
      </c>
      <c r="BT133" s="45">
        <v>0</v>
      </c>
      <c r="BU133" s="11">
        <f t="shared" si="23"/>
        <v>6120</v>
      </c>
      <c r="BV133" s="47">
        <v>0</v>
      </c>
      <c r="BW133" s="45">
        <v>0</v>
      </c>
      <c r="BX133" s="45"/>
      <c r="BY133" s="45"/>
      <c r="BZ133" s="45"/>
      <c r="CA133" s="45">
        <v>0</v>
      </c>
      <c r="CB133" s="11">
        <f t="shared" si="24"/>
        <v>0</v>
      </c>
      <c r="CC133" s="47"/>
      <c r="CD133" s="45">
        <v>0</v>
      </c>
      <c r="CE133" s="45"/>
      <c r="CF133" s="45"/>
      <c r="CG133" s="11">
        <f t="shared" si="25"/>
        <v>0</v>
      </c>
      <c r="CH133" s="63"/>
      <c r="CI133" s="13"/>
      <c r="CJ133" s="45"/>
      <c r="CK133" s="45"/>
      <c r="CL133" s="45"/>
      <c r="CM133" s="45">
        <v>0</v>
      </c>
      <c r="CN133" s="45"/>
      <c r="CO133" s="11">
        <f t="shared" si="26"/>
        <v>0</v>
      </c>
      <c r="CP133" s="63"/>
      <c r="CQ133" s="45"/>
      <c r="CR133" s="45">
        <v>0</v>
      </c>
      <c r="CS133" s="11">
        <f t="shared" si="27"/>
        <v>0</v>
      </c>
      <c r="CT133" s="47">
        <f>1350+3995</f>
        <v>5345</v>
      </c>
      <c r="CU133" s="11">
        <f t="shared" si="28"/>
        <v>5345</v>
      </c>
      <c r="CV133" s="15">
        <f t="shared" si="17"/>
        <v>124522</v>
      </c>
    </row>
    <row r="134" spans="1:100" x14ac:dyDescent="0.25">
      <c r="A134" s="347" t="s">
        <v>160</v>
      </c>
      <c r="B134" s="33" t="s">
        <v>101</v>
      </c>
      <c r="C134" s="34"/>
      <c r="D134" s="35"/>
      <c r="E134" s="52"/>
      <c r="F134" s="35"/>
      <c r="G134" s="36"/>
      <c r="H134" s="20">
        <v>24080</v>
      </c>
      <c r="I134" s="52"/>
      <c r="J134" s="35"/>
      <c r="K134" s="35"/>
      <c r="L134" s="35"/>
      <c r="M134" s="35"/>
      <c r="N134" s="35"/>
      <c r="O134" s="20">
        <f t="shared" si="18"/>
        <v>0</v>
      </c>
      <c r="P134" s="61"/>
      <c r="Q134" s="35"/>
      <c r="R134" s="35"/>
      <c r="S134" s="35"/>
      <c r="T134" s="20">
        <f t="shared" si="19"/>
        <v>0</v>
      </c>
      <c r="U134" s="52"/>
      <c r="V134" s="22"/>
      <c r="W134" s="20">
        <v>22878</v>
      </c>
      <c r="X134" s="52"/>
      <c r="Y134" s="22"/>
      <c r="Z134" s="22"/>
      <c r="AA134" s="22"/>
      <c r="AB134" s="22"/>
      <c r="AC134" s="22"/>
      <c r="AD134" s="35"/>
      <c r="AE134" s="22"/>
      <c r="AF134" s="22">
        <v>0</v>
      </c>
      <c r="AG134" s="22"/>
      <c r="AH134" s="22"/>
      <c r="AI134" s="22">
        <v>10537</v>
      </c>
      <c r="AJ134" s="20">
        <f t="shared" si="29"/>
        <v>10537</v>
      </c>
      <c r="AK134" s="52">
        <v>23643</v>
      </c>
      <c r="AL134" s="20">
        <f t="shared" si="20"/>
        <v>23643</v>
      </c>
      <c r="AM134" s="61"/>
      <c r="AN134" s="22"/>
      <c r="AO134" s="35">
        <v>0</v>
      </c>
      <c r="AP134" s="35"/>
      <c r="AQ134" s="35">
        <v>10390</v>
      </c>
      <c r="AR134" s="35"/>
      <c r="AS134" s="35"/>
      <c r="AT134" s="35"/>
      <c r="AU134" s="35">
        <v>6680</v>
      </c>
      <c r="AV134" s="35">
        <v>0</v>
      </c>
      <c r="AW134" s="20">
        <f t="shared" si="21"/>
        <v>17070</v>
      </c>
      <c r="AX134" s="52"/>
      <c r="AY134" s="35"/>
      <c r="AZ134" s="35"/>
      <c r="BA134" s="35"/>
      <c r="BB134" s="35"/>
      <c r="BC134" s="35">
        <v>0</v>
      </c>
      <c r="BD134" s="35"/>
      <c r="BE134" s="20">
        <f t="shared" si="22"/>
        <v>0</v>
      </c>
      <c r="BF134" s="34"/>
      <c r="BG134" s="376">
        <v>800</v>
      </c>
      <c r="BH134" s="376"/>
      <c r="BI134" s="376"/>
      <c r="BJ134" s="35"/>
      <c r="BK134" s="35"/>
      <c r="BL134" s="22">
        <v>0</v>
      </c>
      <c r="BM134" s="35"/>
      <c r="BN134" s="35">
        <v>1652</v>
      </c>
      <c r="BO134" s="35"/>
      <c r="BP134" s="22"/>
      <c r="BQ134" s="35"/>
      <c r="BR134" s="22"/>
      <c r="BS134" s="22">
        <v>0</v>
      </c>
      <c r="BT134" s="35">
        <v>0</v>
      </c>
      <c r="BU134" s="20">
        <f t="shared" si="23"/>
        <v>2452</v>
      </c>
      <c r="BV134" s="52">
        <v>0</v>
      </c>
      <c r="BW134" s="35">
        <v>0</v>
      </c>
      <c r="BX134" s="35"/>
      <c r="BY134" s="35"/>
      <c r="BZ134" s="35"/>
      <c r="CA134" s="35">
        <v>0</v>
      </c>
      <c r="CB134" s="20">
        <f t="shared" si="24"/>
        <v>0</v>
      </c>
      <c r="CC134" s="52"/>
      <c r="CD134" s="35">
        <v>0</v>
      </c>
      <c r="CE134" s="35"/>
      <c r="CF134" s="35"/>
      <c r="CG134" s="20">
        <f t="shared" si="25"/>
        <v>0</v>
      </c>
      <c r="CH134" s="61"/>
      <c r="CI134" s="22"/>
      <c r="CJ134" s="35"/>
      <c r="CK134" s="35"/>
      <c r="CL134" s="35"/>
      <c r="CM134" s="35">
        <v>0</v>
      </c>
      <c r="CN134" s="35"/>
      <c r="CO134" s="20">
        <f t="shared" si="26"/>
        <v>0</v>
      </c>
      <c r="CP134" s="61"/>
      <c r="CQ134" s="35"/>
      <c r="CR134" s="35">
        <v>0</v>
      </c>
      <c r="CS134" s="20">
        <f t="shared" si="27"/>
        <v>0</v>
      </c>
      <c r="CT134" s="52">
        <v>5422</v>
      </c>
      <c r="CU134" s="20">
        <f t="shared" si="28"/>
        <v>5422</v>
      </c>
      <c r="CV134" s="23">
        <f t="shared" si="17"/>
        <v>106082</v>
      </c>
    </row>
    <row r="135" spans="1:100" x14ac:dyDescent="0.25">
      <c r="A135" s="348"/>
      <c r="B135" s="2" t="s">
        <v>102</v>
      </c>
      <c r="C135" s="40"/>
      <c r="D135" s="41"/>
      <c r="E135" s="43"/>
      <c r="F135" s="41"/>
      <c r="G135" s="42"/>
      <c r="H135" s="7">
        <v>19979</v>
      </c>
      <c r="I135" s="43"/>
      <c r="J135" s="41"/>
      <c r="K135" s="41"/>
      <c r="L135" s="41"/>
      <c r="M135" s="41"/>
      <c r="N135" s="41"/>
      <c r="O135" s="7">
        <f t="shared" si="18"/>
        <v>0</v>
      </c>
      <c r="P135" s="62"/>
      <c r="Q135" s="41"/>
      <c r="R135" s="41"/>
      <c r="S135" s="41"/>
      <c r="T135" s="7">
        <f t="shared" si="19"/>
        <v>0</v>
      </c>
      <c r="U135" s="43"/>
      <c r="V135" s="9"/>
      <c r="W135" s="7">
        <v>21959</v>
      </c>
      <c r="X135" s="43"/>
      <c r="Y135" s="9"/>
      <c r="Z135" s="9"/>
      <c r="AA135" s="9"/>
      <c r="AB135" s="9"/>
      <c r="AC135" s="9"/>
      <c r="AD135" s="41"/>
      <c r="AE135" s="9"/>
      <c r="AF135" s="9">
        <v>0</v>
      </c>
      <c r="AG135" s="9"/>
      <c r="AH135" s="9"/>
      <c r="AI135" s="9">
        <v>13360</v>
      </c>
      <c r="AJ135" s="7">
        <f t="shared" si="29"/>
        <v>13360</v>
      </c>
      <c r="AK135" s="43">
        <v>22512</v>
      </c>
      <c r="AL135" s="7">
        <f t="shared" si="20"/>
        <v>22512</v>
      </c>
      <c r="AM135" s="62"/>
      <c r="AN135" s="9"/>
      <c r="AO135" s="41">
        <v>0</v>
      </c>
      <c r="AP135" s="41"/>
      <c r="AQ135" s="41">
        <v>10652</v>
      </c>
      <c r="AR135" s="41"/>
      <c r="AS135" s="41"/>
      <c r="AT135" s="41"/>
      <c r="AU135" s="41">
        <v>7598</v>
      </c>
      <c r="AV135" s="41">
        <v>0</v>
      </c>
      <c r="AW135" s="7">
        <f t="shared" si="21"/>
        <v>18250</v>
      </c>
      <c r="AX135" s="43"/>
      <c r="AY135" s="41"/>
      <c r="AZ135" s="41"/>
      <c r="BA135" s="41"/>
      <c r="BB135" s="41"/>
      <c r="BC135" s="41">
        <v>0</v>
      </c>
      <c r="BD135" s="41"/>
      <c r="BE135" s="7">
        <f t="shared" si="22"/>
        <v>0</v>
      </c>
      <c r="BF135" s="40"/>
      <c r="BG135" s="374">
        <v>25</v>
      </c>
      <c r="BH135" s="374"/>
      <c r="BI135" s="374"/>
      <c r="BJ135" s="41"/>
      <c r="BK135" s="41"/>
      <c r="BL135" s="9">
        <v>0</v>
      </c>
      <c r="BM135" s="41"/>
      <c r="BN135" s="41">
        <v>0</v>
      </c>
      <c r="BO135" s="41"/>
      <c r="BP135" s="9"/>
      <c r="BQ135" s="41"/>
      <c r="BR135" s="9"/>
      <c r="BS135" s="9">
        <v>0</v>
      </c>
      <c r="BT135" s="41">
        <v>0</v>
      </c>
      <c r="BU135" s="7">
        <f t="shared" si="23"/>
        <v>25</v>
      </c>
      <c r="BV135" s="43">
        <v>0</v>
      </c>
      <c r="BW135" s="41">
        <v>0</v>
      </c>
      <c r="BX135" s="41"/>
      <c r="BY135" s="41"/>
      <c r="BZ135" s="41"/>
      <c r="CA135" s="41">
        <v>0</v>
      </c>
      <c r="CB135" s="7">
        <f t="shared" si="24"/>
        <v>0</v>
      </c>
      <c r="CC135" s="43"/>
      <c r="CD135" s="41">
        <v>0</v>
      </c>
      <c r="CE135" s="41"/>
      <c r="CF135" s="41"/>
      <c r="CG135" s="7">
        <f t="shared" si="25"/>
        <v>0</v>
      </c>
      <c r="CH135" s="62"/>
      <c r="CI135" s="9"/>
      <c r="CJ135" s="41"/>
      <c r="CK135" s="41"/>
      <c r="CL135" s="41"/>
      <c r="CM135" s="41">
        <v>0</v>
      </c>
      <c r="CN135" s="41"/>
      <c r="CO135" s="7">
        <f t="shared" si="26"/>
        <v>0</v>
      </c>
      <c r="CP135" s="62"/>
      <c r="CQ135" s="41"/>
      <c r="CR135" s="41">
        <v>0</v>
      </c>
      <c r="CS135" s="7">
        <f t="shared" si="27"/>
        <v>0</v>
      </c>
      <c r="CT135" s="43">
        <v>5320</v>
      </c>
      <c r="CU135" s="7">
        <f t="shared" si="28"/>
        <v>5320</v>
      </c>
      <c r="CV135" s="10">
        <f t="shared" si="17"/>
        <v>101405</v>
      </c>
    </row>
    <row r="136" spans="1:100" x14ac:dyDescent="0.25">
      <c r="A136" s="348"/>
      <c r="B136" s="2" t="s">
        <v>103</v>
      </c>
      <c r="C136" s="40"/>
      <c r="D136" s="41"/>
      <c r="E136" s="43"/>
      <c r="F136" s="41"/>
      <c r="G136" s="42"/>
      <c r="H136" s="7">
        <v>11341</v>
      </c>
      <c r="I136" s="43"/>
      <c r="J136" s="41"/>
      <c r="K136" s="41"/>
      <c r="L136" s="41"/>
      <c r="M136" s="41"/>
      <c r="N136" s="41"/>
      <c r="O136" s="7">
        <f t="shared" si="18"/>
        <v>0</v>
      </c>
      <c r="P136" s="62"/>
      <c r="Q136" s="41"/>
      <c r="R136" s="41"/>
      <c r="S136" s="41"/>
      <c r="T136" s="7">
        <f t="shared" si="19"/>
        <v>0</v>
      </c>
      <c r="U136" s="43"/>
      <c r="V136" s="9"/>
      <c r="W136" s="7">
        <v>18171</v>
      </c>
      <c r="X136" s="43"/>
      <c r="Y136" s="9"/>
      <c r="Z136" s="9"/>
      <c r="AA136" s="9"/>
      <c r="AB136" s="9"/>
      <c r="AC136" s="9"/>
      <c r="AD136" s="41"/>
      <c r="AE136" s="9"/>
      <c r="AF136" s="9">
        <v>23179</v>
      </c>
      <c r="AG136" s="9"/>
      <c r="AH136" s="9"/>
      <c r="AI136" s="9">
        <v>10425</v>
      </c>
      <c r="AJ136" s="7">
        <f t="shared" si="29"/>
        <v>33604</v>
      </c>
      <c r="AK136" s="43">
        <v>16612</v>
      </c>
      <c r="AL136" s="7">
        <f t="shared" si="20"/>
        <v>16612</v>
      </c>
      <c r="AM136" s="62"/>
      <c r="AN136" s="9"/>
      <c r="AO136" s="41">
        <v>0</v>
      </c>
      <c r="AP136" s="41"/>
      <c r="AQ136" s="41">
        <v>6852</v>
      </c>
      <c r="AR136" s="41"/>
      <c r="AS136" s="41"/>
      <c r="AT136" s="41"/>
      <c r="AU136" s="41">
        <v>4005</v>
      </c>
      <c r="AV136" s="41">
        <v>0</v>
      </c>
      <c r="AW136" s="7">
        <f t="shared" si="21"/>
        <v>10857</v>
      </c>
      <c r="AX136" s="43"/>
      <c r="AY136" s="41"/>
      <c r="AZ136" s="41"/>
      <c r="BA136" s="41"/>
      <c r="BB136" s="41"/>
      <c r="BC136" s="41">
        <v>0</v>
      </c>
      <c r="BD136" s="41"/>
      <c r="BE136" s="7">
        <f t="shared" si="22"/>
        <v>0</v>
      </c>
      <c r="BF136" s="40"/>
      <c r="BG136" s="374">
        <v>75</v>
      </c>
      <c r="BH136" s="374"/>
      <c r="BI136" s="374"/>
      <c r="BJ136" s="41"/>
      <c r="BK136" s="41"/>
      <c r="BL136" s="9">
        <v>0</v>
      </c>
      <c r="BM136" s="41"/>
      <c r="BN136" s="41">
        <v>0</v>
      </c>
      <c r="BO136" s="41"/>
      <c r="BP136" s="9"/>
      <c r="BQ136" s="41"/>
      <c r="BR136" s="9"/>
      <c r="BS136" s="9">
        <v>0</v>
      </c>
      <c r="BT136" s="41">
        <v>0</v>
      </c>
      <c r="BU136" s="7">
        <f t="shared" si="23"/>
        <v>75</v>
      </c>
      <c r="BV136" s="43">
        <v>0</v>
      </c>
      <c r="BW136" s="41">
        <v>0</v>
      </c>
      <c r="BX136" s="41"/>
      <c r="BY136" s="41"/>
      <c r="BZ136" s="41"/>
      <c r="CA136" s="41">
        <v>0</v>
      </c>
      <c r="CB136" s="7">
        <f t="shared" si="24"/>
        <v>0</v>
      </c>
      <c r="CC136" s="43"/>
      <c r="CD136" s="41">
        <v>0</v>
      </c>
      <c r="CE136" s="41"/>
      <c r="CF136" s="41"/>
      <c r="CG136" s="7">
        <f t="shared" si="25"/>
        <v>0</v>
      </c>
      <c r="CH136" s="62"/>
      <c r="CI136" s="9"/>
      <c r="CJ136" s="41"/>
      <c r="CK136" s="41"/>
      <c r="CL136" s="41"/>
      <c r="CM136" s="41">
        <v>0</v>
      </c>
      <c r="CN136" s="41"/>
      <c r="CO136" s="7">
        <f t="shared" si="26"/>
        <v>0</v>
      </c>
      <c r="CP136" s="62"/>
      <c r="CQ136" s="41"/>
      <c r="CR136" s="41">
        <v>0</v>
      </c>
      <c r="CS136" s="7">
        <f t="shared" si="27"/>
        <v>0</v>
      </c>
      <c r="CT136" s="43">
        <v>7705</v>
      </c>
      <c r="CU136" s="7">
        <f t="shared" si="28"/>
        <v>7705</v>
      </c>
      <c r="CV136" s="10">
        <f t="shared" si="17"/>
        <v>98365</v>
      </c>
    </row>
    <row r="137" spans="1:100" x14ac:dyDescent="0.25">
      <c r="A137" s="348"/>
      <c r="B137" s="2" t="s">
        <v>104</v>
      </c>
      <c r="C137" s="40"/>
      <c r="D137" s="41"/>
      <c r="E137" s="43"/>
      <c r="F137" s="41"/>
      <c r="G137" s="42"/>
      <c r="H137" s="7">
        <v>14623</v>
      </c>
      <c r="I137" s="43"/>
      <c r="J137" s="41"/>
      <c r="K137" s="41"/>
      <c r="L137" s="41"/>
      <c r="M137" s="41"/>
      <c r="N137" s="41"/>
      <c r="O137" s="7">
        <f t="shared" si="18"/>
        <v>0</v>
      </c>
      <c r="P137" s="62"/>
      <c r="Q137" s="41"/>
      <c r="R137" s="41"/>
      <c r="S137" s="41"/>
      <c r="T137" s="7">
        <f t="shared" si="19"/>
        <v>0</v>
      </c>
      <c r="U137" s="43"/>
      <c r="V137" s="9"/>
      <c r="W137" s="7">
        <v>19951</v>
      </c>
      <c r="X137" s="43"/>
      <c r="Y137" s="9"/>
      <c r="Z137" s="9"/>
      <c r="AA137" s="9"/>
      <c r="AB137" s="9"/>
      <c r="AC137" s="9"/>
      <c r="AD137" s="41"/>
      <c r="AE137" s="9"/>
      <c r="AF137" s="9">
        <v>26009</v>
      </c>
      <c r="AG137" s="9"/>
      <c r="AH137" s="9"/>
      <c r="AI137" s="9">
        <v>1125</v>
      </c>
      <c r="AJ137" s="7">
        <f t="shared" si="29"/>
        <v>27134</v>
      </c>
      <c r="AK137" s="43">
        <v>9902</v>
      </c>
      <c r="AL137" s="7">
        <f t="shared" si="20"/>
        <v>9902</v>
      </c>
      <c r="AM137" s="62"/>
      <c r="AN137" s="9"/>
      <c r="AO137" s="41">
        <v>0</v>
      </c>
      <c r="AP137" s="41"/>
      <c r="AQ137" s="41">
        <v>8277</v>
      </c>
      <c r="AR137" s="41"/>
      <c r="AS137" s="41"/>
      <c r="AT137" s="41"/>
      <c r="AU137" s="41">
        <v>2902</v>
      </c>
      <c r="AV137" s="41">
        <v>0</v>
      </c>
      <c r="AW137" s="7">
        <f t="shared" si="21"/>
        <v>11179</v>
      </c>
      <c r="AX137" s="43"/>
      <c r="AY137" s="41"/>
      <c r="AZ137" s="41"/>
      <c r="BA137" s="41"/>
      <c r="BB137" s="41"/>
      <c r="BC137" s="41">
        <v>0</v>
      </c>
      <c r="BD137" s="41"/>
      <c r="BE137" s="7">
        <f t="shared" si="22"/>
        <v>0</v>
      </c>
      <c r="BF137" s="40"/>
      <c r="BG137" s="374">
        <v>152</v>
      </c>
      <c r="BH137" s="374"/>
      <c r="BI137" s="374"/>
      <c r="BJ137" s="41"/>
      <c r="BK137" s="41"/>
      <c r="BL137" s="9">
        <v>0</v>
      </c>
      <c r="BM137" s="41"/>
      <c r="BN137" s="41">
        <v>0</v>
      </c>
      <c r="BO137" s="41"/>
      <c r="BP137" s="9"/>
      <c r="BQ137" s="41"/>
      <c r="BR137" s="9"/>
      <c r="BS137" s="9">
        <v>0</v>
      </c>
      <c r="BT137" s="41">
        <v>0</v>
      </c>
      <c r="BU137" s="7">
        <f t="shared" si="23"/>
        <v>152</v>
      </c>
      <c r="BV137" s="43">
        <v>0</v>
      </c>
      <c r="BW137" s="41">
        <v>0</v>
      </c>
      <c r="BX137" s="41"/>
      <c r="BY137" s="41"/>
      <c r="BZ137" s="41"/>
      <c r="CA137" s="41">
        <v>0</v>
      </c>
      <c r="CB137" s="7">
        <f t="shared" si="24"/>
        <v>0</v>
      </c>
      <c r="CC137" s="43"/>
      <c r="CD137" s="41">
        <v>0</v>
      </c>
      <c r="CE137" s="41"/>
      <c r="CF137" s="41"/>
      <c r="CG137" s="7">
        <f t="shared" si="25"/>
        <v>0</v>
      </c>
      <c r="CH137" s="62"/>
      <c r="CI137" s="9"/>
      <c r="CJ137" s="41"/>
      <c r="CK137" s="41"/>
      <c r="CL137" s="41"/>
      <c r="CM137" s="41">
        <v>0</v>
      </c>
      <c r="CN137" s="41"/>
      <c r="CO137" s="7">
        <f t="shared" si="26"/>
        <v>0</v>
      </c>
      <c r="CP137" s="62"/>
      <c r="CQ137" s="41"/>
      <c r="CR137" s="41">
        <v>0</v>
      </c>
      <c r="CS137" s="7">
        <f t="shared" si="27"/>
        <v>0</v>
      </c>
      <c r="CT137" s="43">
        <v>7904</v>
      </c>
      <c r="CU137" s="7">
        <f t="shared" si="28"/>
        <v>7904</v>
      </c>
      <c r="CV137" s="10">
        <f t="shared" si="17"/>
        <v>90845</v>
      </c>
    </row>
    <row r="138" spans="1:100" x14ac:dyDescent="0.25">
      <c r="A138" s="348"/>
      <c r="B138" s="2" t="s">
        <v>105</v>
      </c>
      <c r="C138" s="40"/>
      <c r="D138" s="41"/>
      <c r="E138" s="43"/>
      <c r="F138" s="41"/>
      <c r="G138" s="42"/>
      <c r="H138" s="7">
        <v>14522</v>
      </c>
      <c r="I138" s="43"/>
      <c r="J138" s="41"/>
      <c r="K138" s="41"/>
      <c r="L138" s="41"/>
      <c r="M138" s="41"/>
      <c r="N138" s="41"/>
      <c r="O138" s="7">
        <f t="shared" si="18"/>
        <v>0</v>
      </c>
      <c r="P138" s="62"/>
      <c r="Q138" s="41"/>
      <c r="R138" s="41"/>
      <c r="S138" s="41"/>
      <c r="T138" s="7">
        <f t="shared" si="19"/>
        <v>0</v>
      </c>
      <c r="U138" s="43"/>
      <c r="V138" s="9"/>
      <c r="W138" s="7">
        <v>21595</v>
      </c>
      <c r="X138" s="43"/>
      <c r="Y138" s="9"/>
      <c r="Z138" s="9"/>
      <c r="AA138" s="9"/>
      <c r="AB138" s="9"/>
      <c r="AC138" s="9"/>
      <c r="AD138" s="41"/>
      <c r="AE138" s="9"/>
      <c r="AF138" s="9">
        <v>30904</v>
      </c>
      <c r="AG138" s="9"/>
      <c r="AH138" s="9"/>
      <c r="AI138" s="9">
        <v>1516</v>
      </c>
      <c r="AJ138" s="7">
        <f t="shared" si="29"/>
        <v>32420</v>
      </c>
      <c r="AK138" s="43">
        <v>12726</v>
      </c>
      <c r="AL138" s="7">
        <f t="shared" si="20"/>
        <v>12726</v>
      </c>
      <c r="AM138" s="62"/>
      <c r="AN138" s="9"/>
      <c r="AO138" s="41">
        <v>0</v>
      </c>
      <c r="AP138" s="41"/>
      <c r="AQ138" s="41">
        <v>7879</v>
      </c>
      <c r="AR138" s="41"/>
      <c r="AS138" s="41"/>
      <c r="AT138" s="41"/>
      <c r="AU138" s="41">
        <v>4419</v>
      </c>
      <c r="AV138" s="41">
        <v>0</v>
      </c>
      <c r="AW138" s="7">
        <f t="shared" si="21"/>
        <v>12298</v>
      </c>
      <c r="AX138" s="43"/>
      <c r="AY138" s="41"/>
      <c r="AZ138" s="41"/>
      <c r="BA138" s="41"/>
      <c r="BB138" s="41"/>
      <c r="BC138" s="41">
        <v>0</v>
      </c>
      <c r="BD138" s="41"/>
      <c r="BE138" s="7">
        <f t="shared" si="22"/>
        <v>0</v>
      </c>
      <c r="BF138" s="40"/>
      <c r="BG138" s="374">
        <v>0</v>
      </c>
      <c r="BH138" s="374"/>
      <c r="BI138" s="374"/>
      <c r="BJ138" s="41"/>
      <c r="BK138" s="41"/>
      <c r="BL138" s="9">
        <v>0</v>
      </c>
      <c r="BM138" s="41"/>
      <c r="BN138" s="41">
        <v>0</v>
      </c>
      <c r="BO138" s="41"/>
      <c r="BP138" s="9"/>
      <c r="BQ138" s="41"/>
      <c r="BR138" s="9"/>
      <c r="BS138" s="9">
        <v>0</v>
      </c>
      <c r="BT138" s="41">
        <v>0</v>
      </c>
      <c r="BU138" s="7">
        <f t="shared" si="23"/>
        <v>0</v>
      </c>
      <c r="BV138" s="43">
        <v>0</v>
      </c>
      <c r="BW138" s="41">
        <v>0</v>
      </c>
      <c r="BX138" s="41"/>
      <c r="BY138" s="41"/>
      <c r="BZ138" s="41"/>
      <c r="CA138" s="41">
        <v>0</v>
      </c>
      <c r="CB138" s="7">
        <f t="shared" si="24"/>
        <v>0</v>
      </c>
      <c r="CC138" s="43"/>
      <c r="CD138" s="41">
        <v>0</v>
      </c>
      <c r="CE138" s="41"/>
      <c r="CF138" s="41"/>
      <c r="CG138" s="7">
        <f t="shared" si="25"/>
        <v>0</v>
      </c>
      <c r="CH138" s="62"/>
      <c r="CI138" s="9"/>
      <c r="CJ138" s="41"/>
      <c r="CK138" s="41"/>
      <c r="CL138" s="41"/>
      <c r="CM138" s="41">
        <v>0</v>
      </c>
      <c r="CN138" s="41"/>
      <c r="CO138" s="7">
        <f t="shared" si="26"/>
        <v>0</v>
      </c>
      <c r="CP138" s="62"/>
      <c r="CQ138" s="41"/>
      <c r="CR138" s="41">
        <v>0</v>
      </c>
      <c r="CS138" s="7">
        <f t="shared" si="27"/>
        <v>0</v>
      </c>
      <c r="CT138" s="43">
        <v>4370</v>
      </c>
      <c r="CU138" s="7">
        <f t="shared" si="28"/>
        <v>4370</v>
      </c>
      <c r="CV138" s="10">
        <f t="shared" si="17"/>
        <v>97931</v>
      </c>
    </row>
    <row r="139" spans="1:100" x14ac:dyDescent="0.25">
      <c r="A139" s="348"/>
      <c r="B139" s="2" t="s">
        <v>106</v>
      </c>
      <c r="C139" s="40"/>
      <c r="D139" s="41"/>
      <c r="E139" s="43"/>
      <c r="F139" s="41"/>
      <c r="G139" s="42"/>
      <c r="H139" s="7">
        <v>19747</v>
      </c>
      <c r="I139" s="43"/>
      <c r="J139" s="41"/>
      <c r="K139" s="41"/>
      <c r="L139" s="41"/>
      <c r="M139" s="41"/>
      <c r="N139" s="41"/>
      <c r="O139" s="7">
        <f t="shared" si="18"/>
        <v>0</v>
      </c>
      <c r="P139" s="62"/>
      <c r="Q139" s="41"/>
      <c r="R139" s="41"/>
      <c r="S139" s="41"/>
      <c r="T139" s="7">
        <f t="shared" si="19"/>
        <v>0</v>
      </c>
      <c r="U139" s="43"/>
      <c r="V139" s="9"/>
      <c r="W139" s="7">
        <v>22105</v>
      </c>
      <c r="X139" s="43"/>
      <c r="Y139" s="9"/>
      <c r="Z139" s="9"/>
      <c r="AA139" s="9"/>
      <c r="AB139" s="9"/>
      <c r="AC139" s="9"/>
      <c r="AD139" s="41"/>
      <c r="AE139" s="9"/>
      <c r="AF139" s="9">
        <v>63014</v>
      </c>
      <c r="AG139" s="9"/>
      <c r="AH139" s="9"/>
      <c r="AI139" s="9">
        <v>5911</v>
      </c>
      <c r="AJ139" s="7">
        <f t="shared" si="29"/>
        <v>68925</v>
      </c>
      <c r="AK139" s="43">
        <v>16437</v>
      </c>
      <c r="AL139" s="7">
        <f t="shared" si="20"/>
        <v>16437</v>
      </c>
      <c r="AM139" s="62"/>
      <c r="AN139" s="9"/>
      <c r="AO139" s="41">
        <v>0</v>
      </c>
      <c r="AP139" s="41"/>
      <c r="AQ139" s="41">
        <v>5906</v>
      </c>
      <c r="AR139" s="41"/>
      <c r="AS139" s="41"/>
      <c r="AT139" s="41"/>
      <c r="AU139" s="41">
        <v>3609</v>
      </c>
      <c r="AV139" s="41">
        <v>0</v>
      </c>
      <c r="AW139" s="7">
        <f t="shared" si="21"/>
        <v>9515</v>
      </c>
      <c r="AX139" s="43"/>
      <c r="AY139" s="41"/>
      <c r="AZ139" s="41"/>
      <c r="BA139" s="41"/>
      <c r="BB139" s="41"/>
      <c r="BC139" s="41">
        <v>0</v>
      </c>
      <c r="BD139" s="41"/>
      <c r="BE139" s="7">
        <f t="shared" si="22"/>
        <v>0</v>
      </c>
      <c r="BF139" s="40"/>
      <c r="BG139" s="374">
        <v>0</v>
      </c>
      <c r="BH139" s="374"/>
      <c r="BI139" s="374"/>
      <c r="BJ139" s="41"/>
      <c r="BK139" s="41"/>
      <c r="BL139" s="9">
        <v>0</v>
      </c>
      <c r="BM139" s="41"/>
      <c r="BN139" s="41">
        <v>0</v>
      </c>
      <c r="BO139" s="41"/>
      <c r="BP139" s="9"/>
      <c r="BQ139" s="41"/>
      <c r="BR139" s="9"/>
      <c r="BS139" s="9">
        <v>0</v>
      </c>
      <c r="BT139" s="41">
        <v>0</v>
      </c>
      <c r="BU139" s="7">
        <f t="shared" si="23"/>
        <v>0</v>
      </c>
      <c r="BV139" s="43">
        <v>0</v>
      </c>
      <c r="BW139" s="41">
        <v>0</v>
      </c>
      <c r="BX139" s="41"/>
      <c r="BY139" s="41"/>
      <c r="BZ139" s="41"/>
      <c r="CA139" s="41">
        <v>0</v>
      </c>
      <c r="CB139" s="7">
        <f t="shared" si="24"/>
        <v>0</v>
      </c>
      <c r="CC139" s="43"/>
      <c r="CD139" s="41">
        <v>0</v>
      </c>
      <c r="CE139" s="41"/>
      <c r="CF139" s="41"/>
      <c r="CG139" s="7">
        <f t="shared" si="25"/>
        <v>0</v>
      </c>
      <c r="CH139" s="62"/>
      <c r="CI139" s="9"/>
      <c r="CJ139" s="41"/>
      <c r="CK139" s="41"/>
      <c r="CL139" s="41"/>
      <c r="CM139" s="41">
        <v>0</v>
      </c>
      <c r="CN139" s="41"/>
      <c r="CO139" s="7">
        <f t="shared" si="26"/>
        <v>0</v>
      </c>
      <c r="CP139" s="62"/>
      <c r="CQ139" s="41"/>
      <c r="CR139" s="41">
        <v>0</v>
      </c>
      <c r="CS139" s="7">
        <f t="shared" si="27"/>
        <v>0</v>
      </c>
      <c r="CT139" s="43">
        <v>6591</v>
      </c>
      <c r="CU139" s="7">
        <f t="shared" si="28"/>
        <v>6591</v>
      </c>
      <c r="CV139" s="10">
        <f t="shared" si="17"/>
        <v>143320</v>
      </c>
    </row>
    <row r="140" spans="1:100" x14ac:dyDescent="0.25">
      <c r="A140" s="348"/>
      <c r="B140" s="2" t="s">
        <v>107</v>
      </c>
      <c r="C140" s="40"/>
      <c r="D140" s="41"/>
      <c r="E140" s="43"/>
      <c r="F140" s="41"/>
      <c r="G140" s="42"/>
      <c r="H140" s="7">
        <v>19020</v>
      </c>
      <c r="I140" s="43"/>
      <c r="J140" s="41"/>
      <c r="K140" s="41"/>
      <c r="L140" s="41"/>
      <c r="M140" s="41"/>
      <c r="N140" s="41"/>
      <c r="O140" s="7">
        <f t="shared" si="18"/>
        <v>0</v>
      </c>
      <c r="P140" s="62"/>
      <c r="Q140" s="41"/>
      <c r="R140" s="41"/>
      <c r="S140" s="41"/>
      <c r="T140" s="7">
        <f t="shared" si="19"/>
        <v>0</v>
      </c>
      <c r="U140" s="43"/>
      <c r="V140" s="9"/>
      <c r="W140" s="7">
        <v>19580</v>
      </c>
      <c r="X140" s="43"/>
      <c r="Y140" s="9"/>
      <c r="Z140" s="9"/>
      <c r="AA140" s="9"/>
      <c r="AB140" s="9"/>
      <c r="AC140" s="9"/>
      <c r="AD140" s="41"/>
      <c r="AE140" s="9"/>
      <c r="AF140" s="9">
        <v>47143</v>
      </c>
      <c r="AG140" s="9"/>
      <c r="AH140" s="9"/>
      <c r="AI140" s="9">
        <v>14030</v>
      </c>
      <c r="AJ140" s="7">
        <f t="shared" si="29"/>
        <v>61173</v>
      </c>
      <c r="AK140" s="43">
        <v>22666</v>
      </c>
      <c r="AL140" s="7">
        <f t="shared" si="20"/>
        <v>22666</v>
      </c>
      <c r="AM140" s="62"/>
      <c r="AN140" s="9"/>
      <c r="AO140" s="41">
        <v>0</v>
      </c>
      <c r="AP140" s="41"/>
      <c r="AQ140" s="41">
        <v>7042</v>
      </c>
      <c r="AR140" s="41"/>
      <c r="AS140" s="41"/>
      <c r="AT140" s="41"/>
      <c r="AU140" s="41">
        <v>3913</v>
      </c>
      <c r="AV140" s="41">
        <v>0</v>
      </c>
      <c r="AW140" s="7">
        <f t="shared" si="21"/>
        <v>10955</v>
      </c>
      <c r="AX140" s="43"/>
      <c r="AY140" s="41"/>
      <c r="AZ140" s="41"/>
      <c r="BA140" s="41"/>
      <c r="BB140" s="41"/>
      <c r="BC140" s="41">
        <v>0</v>
      </c>
      <c r="BD140" s="41"/>
      <c r="BE140" s="7">
        <f t="shared" si="22"/>
        <v>0</v>
      </c>
      <c r="BF140" s="40"/>
      <c r="BG140" s="374">
        <v>1270</v>
      </c>
      <c r="BH140" s="374"/>
      <c r="BI140" s="374"/>
      <c r="BJ140" s="41"/>
      <c r="BK140" s="41"/>
      <c r="BL140" s="9">
        <v>0</v>
      </c>
      <c r="BM140" s="41"/>
      <c r="BN140" s="41">
        <v>0</v>
      </c>
      <c r="BO140" s="41"/>
      <c r="BP140" s="9"/>
      <c r="BQ140" s="41"/>
      <c r="BR140" s="9"/>
      <c r="BS140" s="9">
        <v>0</v>
      </c>
      <c r="BT140" s="41">
        <v>0</v>
      </c>
      <c r="BU140" s="7">
        <f t="shared" si="23"/>
        <v>1270</v>
      </c>
      <c r="BV140" s="43">
        <v>0</v>
      </c>
      <c r="BW140" s="41">
        <v>0</v>
      </c>
      <c r="BX140" s="41"/>
      <c r="BY140" s="41"/>
      <c r="BZ140" s="41"/>
      <c r="CA140" s="41">
        <v>0</v>
      </c>
      <c r="CB140" s="7">
        <f t="shared" si="24"/>
        <v>0</v>
      </c>
      <c r="CC140" s="43"/>
      <c r="CD140" s="41">
        <v>0</v>
      </c>
      <c r="CE140" s="41"/>
      <c r="CF140" s="41"/>
      <c r="CG140" s="7">
        <f t="shared" si="25"/>
        <v>0</v>
      </c>
      <c r="CH140" s="62"/>
      <c r="CI140" s="9"/>
      <c r="CJ140" s="41"/>
      <c r="CK140" s="41"/>
      <c r="CL140" s="41"/>
      <c r="CM140" s="41">
        <v>0</v>
      </c>
      <c r="CN140" s="41"/>
      <c r="CO140" s="7">
        <f t="shared" si="26"/>
        <v>0</v>
      </c>
      <c r="CP140" s="62"/>
      <c r="CQ140" s="41"/>
      <c r="CR140" s="41">
        <v>0</v>
      </c>
      <c r="CS140" s="7">
        <f t="shared" si="27"/>
        <v>0</v>
      </c>
      <c r="CT140" s="43">
        <v>10975</v>
      </c>
      <c r="CU140" s="7">
        <f t="shared" si="28"/>
        <v>10975</v>
      </c>
      <c r="CV140" s="10">
        <f t="shared" si="17"/>
        <v>145639</v>
      </c>
    </row>
    <row r="141" spans="1:100" x14ac:dyDescent="0.25">
      <c r="A141" s="348"/>
      <c r="B141" s="2" t="s">
        <v>108</v>
      </c>
      <c r="C141" s="40"/>
      <c r="D141" s="41"/>
      <c r="E141" s="43"/>
      <c r="F141" s="41"/>
      <c r="G141" s="42"/>
      <c r="H141" s="7">
        <v>22401</v>
      </c>
      <c r="I141" s="43"/>
      <c r="J141" s="41"/>
      <c r="K141" s="41"/>
      <c r="L141" s="41"/>
      <c r="M141" s="41"/>
      <c r="N141" s="41"/>
      <c r="O141" s="7">
        <f t="shared" si="18"/>
        <v>0</v>
      </c>
      <c r="P141" s="62"/>
      <c r="Q141" s="41"/>
      <c r="R141" s="41"/>
      <c r="S141" s="41"/>
      <c r="T141" s="7">
        <f t="shared" si="19"/>
        <v>0</v>
      </c>
      <c r="U141" s="43"/>
      <c r="V141" s="9"/>
      <c r="W141" s="7">
        <v>17509</v>
      </c>
      <c r="X141" s="43"/>
      <c r="Y141" s="9"/>
      <c r="Z141" s="9"/>
      <c r="AA141" s="9"/>
      <c r="AB141" s="9"/>
      <c r="AC141" s="9"/>
      <c r="AD141" s="41"/>
      <c r="AE141" s="9"/>
      <c r="AF141" s="9">
        <v>41232</v>
      </c>
      <c r="AG141" s="9"/>
      <c r="AH141" s="9"/>
      <c r="AI141" s="9">
        <v>27814</v>
      </c>
      <c r="AJ141" s="7">
        <f t="shared" si="29"/>
        <v>69046</v>
      </c>
      <c r="AK141" s="43">
        <v>22815</v>
      </c>
      <c r="AL141" s="7">
        <f t="shared" si="20"/>
        <v>22815</v>
      </c>
      <c r="AM141" s="62"/>
      <c r="AN141" s="9"/>
      <c r="AO141" s="41">
        <v>0</v>
      </c>
      <c r="AP141" s="41"/>
      <c r="AQ141" s="41">
        <v>6756</v>
      </c>
      <c r="AR141" s="41"/>
      <c r="AS141" s="41"/>
      <c r="AT141" s="41"/>
      <c r="AU141" s="41">
        <v>3929</v>
      </c>
      <c r="AV141" s="41">
        <v>0</v>
      </c>
      <c r="AW141" s="7">
        <f t="shared" si="21"/>
        <v>10685</v>
      </c>
      <c r="AX141" s="43"/>
      <c r="AY141" s="41"/>
      <c r="AZ141" s="41"/>
      <c r="BA141" s="41"/>
      <c r="BB141" s="41"/>
      <c r="BC141" s="41">
        <v>0</v>
      </c>
      <c r="BD141" s="41"/>
      <c r="BE141" s="7">
        <f t="shared" si="22"/>
        <v>0</v>
      </c>
      <c r="BF141" s="40"/>
      <c r="BG141" s="374">
        <v>1232</v>
      </c>
      <c r="BH141" s="374"/>
      <c r="BI141" s="374"/>
      <c r="BJ141" s="41"/>
      <c r="BK141" s="41"/>
      <c r="BL141" s="9">
        <v>0</v>
      </c>
      <c r="BM141" s="41"/>
      <c r="BN141" s="41">
        <v>0</v>
      </c>
      <c r="BO141" s="41"/>
      <c r="BP141" s="9"/>
      <c r="BQ141" s="41"/>
      <c r="BR141" s="9"/>
      <c r="BS141" s="9">
        <v>0</v>
      </c>
      <c r="BT141" s="41">
        <v>0</v>
      </c>
      <c r="BU141" s="7">
        <f t="shared" si="23"/>
        <v>1232</v>
      </c>
      <c r="BV141" s="43">
        <v>0</v>
      </c>
      <c r="BW141" s="41">
        <v>0</v>
      </c>
      <c r="BX141" s="41"/>
      <c r="BY141" s="41"/>
      <c r="BZ141" s="41"/>
      <c r="CA141" s="41">
        <v>0</v>
      </c>
      <c r="CB141" s="7">
        <f t="shared" si="24"/>
        <v>0</v>
      </c>
      <c r="CC141" s="43"/>
      <c r="CD141" s="41">
        <v>0</v>
      </c>
      <c r="CE141" s="41"/>
      <c r="CF141" s="41"/>
      <c r="CG141" s="7">
        <f t="shared" si="25"/>
        <v>0</v>
      </c>
      <c r="CH141" s="62"/>
      <c r="CI141" s="9"/>
      <c r="CJ141" s="41"/>
      <c r="CK141" s="41"/>
      <c r="CL141" s="41"/>
      <c r="CM141" s="41">
        <v>0</v>
      </c>
      <c r="CN141" s="41"/>
      <c r="CO141" s="7">
        <f t="shared" si="26"/>
        <v>0</v>
      </c>
      <c r="CP141" s="62"/>
      <c r="CQ141" s="41"/>
      <c r="CR141" s="41">
        <v>0</v>
      </c>
      <c r="CS141" s="7">
        <f t="shared" si="27"/>
        <v>0</v>
      </c>
      <c r="CT141" s="43">
        <v>4618</v>
      </c>
      <c r="CU141" s="7">
        <f t="shared" si="28"/>
        <v>4618</v>
      </c>
      <c r="CV141" s="10">
        <f t="shared" si="17"/>
        <v>148306</v>
      </c>
    </row>
    <row r="142" spans="1:100" x14ac:dyDescent="0.25">
      <c r="A142" s="348"/>
      <c r="B142" s="2" t="s">
        <v>109</v>
      </c>
      <c r="C142" s="40"/>
      <c r="D142" s="41"/>
      <c r="E142" s="43"/>
      <c r="F142" s="41"/>
      <c r="G142" s="42"/>
      <c r="H142" s="7">
        <v>17876</v>
      </c>
      <c r="I142" s="43"/>
      <c r="J142" s="41"/>
      <c r="K142" s="41"/>
      <c r="L142" s="41"/>
      <c r="M142" s="41"/>
      <c r="N142" s="41"/>
      <c r="O142" s="7">
        <f t="shared" si="18"/>
        <v>0</v>
      </c>
      <c r="P142" s="62"/>
      <c r="Q142" s="41"/>
      <c r="R142" s="41"/>
      <c r="S142" s="41"/>
      <c r="T142" s="7">
        <f t="shared" si="19"/>
        <v>0</v>
      </c>
      <c r="U142" s="43"/>
      <c r="V142" s="9"/>
      <c r="W142" s="7">
        <v>18181</v>
      </c>
      <c r="X142" s="43"/>
      <c r="Y142" s="9"/>
      <c r="Z142" s="9"/>
      <c r="AA142" s="9"/>
      <c r="AB142" s="9"/>
      <c r="AC142" s="9"/>
      <c r="AD142" s="41"/>
      <c r="AE142" s="9"/>
      <c r="AF142" s="9">
        <v>60456</v>
      </c>
      <c r="AG142" s="9"/>
      <c r="AH142" s="9"/>
      <c r="AI142" s="9">
        <v>26050</v>
      </c>
      <c r="AJ142" s="7">
        <f t="shared" si="29"/>
        <v>86506</v>
      </c>
      <c r="AK142" s="43">
        <v>22221</v>
      </c>
      <c r="AL142" s="7">
        <f t="shared" si="20"/>
        <v>22221</v>
      </c>
      <c r="AM142" s="62"/>
      <c r="AN142" s="9"/>
      <c r="AO142" s="41">
        <v>0</v>
      </c>
      <c r="AP142" s="41"/>
      <c r="AQ142" s="41">
        <v>5397</v>
      </c>
      <c r="AR142" s="41"/>
      <c r="AS142" s="41"/>
      <c r="AT142" s="41"/>
      <c r="AU142" s="41">
        <v>3950</v>
      </c>
      <c r="AV142" s="41">
        <v>0</v>
      </c>
      <c r="AW142" s="7">
        <f t="shared" si="21"/>
        <v>9347</v>
      </c>
      <c r="AX142" s="43"/>
      <c r="AY142" s="41"/>
      <c r="AZ142" s="41"/>
      <c r="BA142" s="41"/>
      <c r="BB142" s="41"/>
      <c r="BC142" s="41">
        <v>0</v>
      </c>
      <c r="BD142" s="41"/>
      <c r="BE142" s="7">
        <f t="shared" si="22"/>
        <v>0</v>
      </c>
      <c r="BF142" s="40"/>
      <c r="BG142" s="374">
        <v>1482</v>
      </c>
      <c r="BH142" s="374"/>
      <c r="BI142" s="374"/>
      <c r="BJ142" s="41"/>
      <c r="BK142" s="41"/>
      <c r="BL142" s="9">
        <v>0</v>
      </c>
      <c r="BM142" s="41"/>
      <c r="BN142" s="41">
        <v>0</v>
      </c>
      <c r="BO142" s="41"/>
      <c r="BP142" s="9"/>
      <c r="BQ142" s="41"/>
      <c r="BR142" s="9"/>
      <c r="BS142" s="9">
        <v>0</v>
      </c>
      <c r="BT142" s="41">
        <v>0</v>
      </c>
      <c r="BU142" s="7">
        <f t="shared" si="23"/>
        <v>1482</v>
      </c>
      <c r="BV142" s="43">
        <v>0</v>
      </c>
      <c r="BW142" s="41">
        <v>0</v>
      </c>
      <c r="BX142" s="41"/>
      <c r="BY142" s="41"/>
      <c r="BZ142" s="41"/>
      <c r="CA142" s="41">
        <v>0</v>
      </c>
      <c r="CB142" s="7">
        <f t="shared" si="24"/>
        <v>0</v>
      </c>
      <c r="CC142" s="43"/>
      <c r="CD142" s="41">
        <v>0</v>
      </c>
      <c r="CE142" s="41"/>
      <c r="CF142" s="41"/>
      <c r="CG142" s="7">
        <f t="shared" si="25"/>
        <v>0</v>
      </c>
      <c r="CH142" s="62"/>
      <c r="CI142" s="9"/>
      <c r="CJ142" s="41"/>
      <c r="CK142" s="41"/>
      <c r="CL142" s="41"/>
      <c r="CM142" s="41">
        <v>0</v>
      </c>
      <c r="CN142" s="41"/>
      <c r="CO142" s="7">
        <f t="shared" si="26"/>
        <v>0</v>
      </c>
      <c r="CP142" s="62"/>
      <c r="CQ142" s="41"/>
      <c r="CR142" s="41">
        <v>0</v>
      </c>
      <c r="CS142" s="7">
        <f t="shared" si="27"/>
        <v>0</v>
      </c>
      <c r="CT142" s="43">
        <v>4875</v>
      </c>
      <c r="CU142" s="7">
        <f t="shared" si="28"/>
        <v>4875</v>
      </c>
      <c r="CV142" s="10">
        <f t="shared" ref="CV142:CV205" si="30">+H142+O142+T142+W142+AJ142+AL142+AW142+BE142+BU142+CB142+CG142+CO142+CS142+CU142</f>
        <v>160488</v>
      </c>
    </row>
    <row r="143" spans="1:100" x14ac:dyDescent="0.25">
      <c r="A143" s="348"/>
      <c r="B143" s="2" t="s">
        <v>110</v>
      </c>
      <c r="C143" s="40"/>
      <c r="D143" s="41"/>
      <c r="E143" s="43"/>
      <c r="F143" s="41"/>
      <c r="G143" s="42"/>
      <c r="H143" s="7">
        <v>16342</v>
      </c>
      <c r="I143" s="43"/>
      <c r="J143" s="41"/>
      <c r="K143" s="41"/>
      <c r="L143" s="41"/>
      <c r="M143" s="41"/>
      <c r="N143" s="41"/>
      <c r="O143" s="7">
        <f t="shared" ref="O143:O206" si="31">SUM(I143:N143)</f>
        <v>0</v>
      </c>
      <c r="P143" s="62"/>
      <c r="Q143" s="41"/>
      <c r="R143" s="41"/>
      <c r="S143" s="41"/>
      <c r="T143" s="7">
        <f t="shared" ref="T143:T206" si="32">SUM(P143:S143)</f>
        <v>0</v>
      </c>
      <c r="U143" s="43"/>
      <c r="V143" s="9"/>
      <c r="W143" s="7">
        <v>19921</v>
      </c>
      <c r="X143" s="43"/>
      <c r="Y143" s="9"/>
      <c r="Z143" s="9"/>
      <c r="AA143" s="9"/>
      <c r="AB143" s="9"/>
      <c r="AC143" s="9"/>
      <c r="AD143" s="41"/>
      <c r="AE143" s="9"/>
      <c r="AF143" s="9">
        <v>78780</v>
      </c>
      <c r="AG143" s="9"/>
      <c r="AH143" s="9"/>
      <c r="AI143" s="9">
        <v>3900</v>
      </c>
      <c r="AJ143" s="7">
        <f t="shared" ref="AJ143:AJ206" si="33">SUM(X143:AI143)</f>
        <v>82680</v>
      </c>
      <c r="AK143" s="43">
        <v>22430</v>
      </c>
      <c r="AL143" s="7">
        <f t="shared" ref="AL143:AL206" si="34">+AK143</f>
        <v>22430</v>
      </c>
      <c r="AM143" s="62"/>
      <c r="AN143" s="9"/>
      <c r="AO143" s="41">
        <v>0</v>
      </c>
      <c r="AP143" s="41"/>
      <c r="AQ143" s="41">
        <v>6902</v>
      </c>
      <c r="AR143" s="41"/>
      <c r="AS143" s="41"/>
      <c r="AT143" s="41"/>
      <c r="AU143" s="41">
        <v>5152</v>
      </c>
      <c r="AV143" s="41">
        <v>0</v>
      </c>
      <c r="AW143" s="7">
        <f t="shared" ref="AW143:AW206" si="35">SUM(AM143:AV143)</f>
        <v>12054</v>
      </c>
      <c r="AX143" s="43"/>
      <c r="AY143" s="41"/>
      <c r="AZ143" s="41"/>
      <c r="BA143" s="41"/>
      <c r="BB143" s="41"/>
      <c r="BC143" s="41">
        <v>0</v>
      </c>
      <c r="BD143" s="41"/>
      <c r="BE143" s="7">
        <f t="shared" ref="BE143:BE206" si="36">SUM(AX143:BD143)</f>
        <v>0</v>
      </c>
      <c r="BF143" s="40"/>
      <c r="BG143" s="374">
        <v>1054</v>
      </c>
      <c r="BH143" s="374"/>
      <c r="BI143" s="374"/>
      <c r="BJ143" s="41"/>
      <c r="BK143" s="41"/>
      <c r="BL143" s="9">
        <v>0</v>
      </c>
      <c r="BM143" s="41"/>
      <c r="BN143" s="41">
        <v>0</v>
      </c>
      <c r="BO143" s="41"/>
      <c r="BP143" s="9"/>
      <c r="BQ143" s="41"/>
      <c r="BR143" s="9"/>
      <c r="BS143" s="9">
        <v>0</v>
      </c>
      <c r="BT143" s="41">
        <v>0</v>
      </c>
      <c r="BU143" s="7">
        <f t="shared" ref="BU143:BU206" si="37">SUM(BF143:BT143)</f>
        <v>1054</v>
      </c>
      <c r="BV143" s="43">
        <v>0</v>
      </c>
      <c r="BW143" s="41">
        <v>0</v>
      </c>
      <c r="BX143" s="41"/>
      <c r="BY143" s="41"/>
      <c r="BZ143" s="41"/>
      <c r="CA143" s="41">
        <v>0</v>
      </c>
      <c r="CB143" s="7">
        <f t="shared" ref="CB143:CB206" si="38">SUM(BV143:CA143)</f>
        <v>0</v>
      </c>
      <c r="CC143" s="43"/>
      <c r="CD143" s="41">
        <v>0</v>
      </c>
      <c r="CE143" s="41"/>
      <c r="CF143" s="41"/>
      <c r="CG143" s="7">
        <f t="shared" ref="CG143:CG206" si="39">SUM(CC143:CF143)</f>
        <v>0</v>
      </c>
      <c r="CH143" s="62"/>
      <c r="CI143" s="9"/>
      <c r="CJ143" s="41"/>
      <c r="CK143" s="41"/>
      <c r="CL143" s="41"/>
      <c r="CM143" s="41">
        <v>0</v>
      </c>
      <c r="CN143" s="41"/>
      <c r="CO143" s="7">
        <f t="shared" ref="CO143:CO206" si="40">SUM(CH143:CN143)</f>
        <v>0</v>
      </c>
      <c r="CP143" s="62"/>
      <c r="CQ143" s="41"/>
      <c r="CR143" s="41">
        <v>0</v>
      </c>
      <c r="CS143" s="7">
        <f t="shared" ref="CS143:CS206" si="41">SUM(CP143:CR143)</f>
        <v>0</v>
      </c>
      <c r="CT143" s="43">
        <v>4643</v>
      </c>
      <c r="CU143" s="7">
        <f t="shared" ref="CU143:CU206" si="42">+CT143</f>
        <v>4643</v>
      </c>
      <c r="CV143" s="10">
        <f t="shared" si="30"/>
        <v>159124</v>
      </c>
    </row>
    <row r="144" spans="1:100" x14ac:dyDescent="0.25">
      <c r="A144" s="348"/>
      <c r="B144" s="2" t="s">
        <v>111</v>
      </c>
      <c r="C144" s="40"/>
      <c r="D144" s="41"/>
      <c r="E144" s="43"/>
      <c r="F144" s="41"/>
      <c r="G144" s="42"/>
      <c r="H144" s="7">
        <v>14273</v>
      </c>
      <c r="I144" s="43"/>
      <c r="J144" s="41"/>
      <c r="K144" s="41"/>
      <c r="L144" s="41"/>
      <c r="M144" s="41"/>
      <c r="N144" s="41"/>
      <c r="O144" s="7">
        <f t="shared" si="31"/>
        <v>0</v>
      </c>
      <c r="P144" s="62"/>
      <c r="Q144" s="41"/>
      <c r="R144" s="41"/>
      <c r="S144" s="41"/>
      <c r="T144" s="7">
        <f t="shared" si="32"/>
        <v>0</v>
      </c>
      <c r="U144" s="43"/>
      <c r="V144" s="9"/>
      <c r="W144" s="7">
        <v>20776</v>
      </c>
      <c r="X144" s="43"/>
      <c r="Y144" s="9"/>
      <c r="Z144" s="9"/>
      <c r="AA144" s="9"/>
      <c r="AB144" s="9"/>
      <c r="AC144" s="9"/>
      <c r="AD144" s="41"/>
      <c r="AE144" s="9"/>
      <c r="AF144" s="9">
        <v>83113</v>
      </c>
      <c r="AG144" s="9"/>
      <c r="AH144" s="9"/>
      <c r="AI144" s="9">
        <v>4054</v>
      </c>
      <c r="AJ144" s="7">
        <f t="shared" si="33"/>
        <v>87167</v>
      </c>
      <c r="AK144" s="43">
        <v>22783</v>
      </c>
      <c r="AL144" s="7">
        <f t="shared" si="34"/>
        <v>22783</v>
      </c>
      <c r="AM144" s="62"/>
      <c r="AN144" s="9"/>
      <c r="AO144" s="41">
        <v>0</v>
      </c>
      <c r="AP144" s="41"/>
      <c r="AQ144" s="41">
        <v>7517</v>
      </c>
      <c r="AR144" s="41"/>
      <c r="AS144" s="41"/>
      <c r="AT144" s="41"/>
      <c r="AU144" s="41">
        <v>3586</v>
      </c>
      <c r="AV144" s="41">
        <v>0</v>
      </c>
      <c r="AW144" s="7">
        <f t="shared" si="35"/>
        <v>11103</v>
      </c>
      <c r="AX144" s="43"/>
      <c r="AY144" s="41"/>
      <c r="AZ144" s="41"/>
      <c r="BA144" s="41"/>
      <c r="BB144" s="41"/>
      <c r="BC144" s="41">
        <v>0</v>
      </c>
      <c r="BD144" s="41"/>
      <c r="BE144" s="7">
        <f t="shared" si="36"/>
        <v>0</v>
      </c>
      <c r="BF144" s="40"/>
      <c r="BG144" s="374">
        <v>3327</v>
      </c>
      <c r="BH144" s="374"/>
      <c r="BI144" s="374"/>
      <c r="BJ144" s="41"/>
      <c r="BK144" s="41"/>
      <c r="BL144" s="9">
        <v>0</v>
      </c>
      <c r="BM144" s="41"/>
      <c r="BN144" s="41">
        <v>0</v>
      </c>
      <c r="BO144" s="41"/>
      <c r="BP144" s="9"/>
      <c r="BQ144" s="41"/>
      <c r="BR144" s="9"/>
      <c r="BS144" s="9">
        <v>0</v>
      </c>
      <c r="BT144" s="41">
        <v>0</v>
      </c>
      <c r="BU144" s="7">
        <f t="shared" si="37"/>
        <v>3327</v>
      </c>
      <c r="BV144" s="43">
        <v>0</v>
      </c>
      <c r="BW144" s="41">
        <v>0</v>
      </c>
      <c r="BX144" s="41"/>
      <c r="BY144" s="41"/>
      <c r="BZ144" s="41"/>
      <c r="CA144" s="41">
        <v>0</v>
      </c>
      <c r="CB144" s="7">
        <f t="shared" si="38"/>
        <v>0</v>
      </c>
      <c r="CC144" s="43"/>
      <c r="CD144" s="41">
        <v>0</v>
      </c>
      <c r="CE144" s="41"/>
      <c r="CF144" s="41"/>
      <c r="CG144" s="7">
        <f t="shared" si="39"/>
        <v>0</v>
      </c>
      <c r="CH144" s="62"/>
      <c r="CI144" s="9"/>
      <c r="CJ144" s="41"/>
      <c r="CK144" s="41"/>
      <c r="CL144" s="41"/>
      <c r="CM144" s="41">
        <v>0</v>
      </c>
      <c r="CN144" s="41"/>
      <c r="CO144" s="7">
        <f t="shared" si="40"/>
        <v>0</v>
      </c>
      <c r="CP144" s="62"/>
      <c r="CQ144" s="41"/>
      <c r="CR144" s="41">
        <v>0</v>
      </c>
      <c r="CS144" s="7">
        <f t="shared" si="41"/>
        <v>0</v>
      </c>
      <c r="CT144" s="43">
        <v>4593</v>
      </c>
      <c r="CU144" s="7">
        <f t="shared" si="42"/>
        <v>4593</v>
      </c>
      <c r="CV144" s="10">
        <f t="shared" si="30"/>
        <v>164022</v>
      </c>
    </row>
    <row r="145" spans="1:100" ht="15.75" thickBot="1" x14ac:dyDescent="0.3">
      <c r="A145" s="349"/>
      <c r="B145" s="3" t="s">
        <v>112</v>
      </c>
      <c r="C145" s="44"/>
      <c r="D145" s="45"/>
      <c r="E145" s="47"/>
      <c r="F145" s="45"/>
      <c r="G145" s="46"/>
      <c r="H145" s="11">
        <v>14230</v>
      </c>
      <c r="I145" s="47"/>
      <c r="J145" s="45"/>
      <c r="K145" s="45"/>
      <c r="L145" s="45"/>
      <c r="M145" s="45"/>
      <c r="N145" s="45"/>
      <c r="O145" s="11">
        <f t="shared" si="31"/>
        <v>0</v>
      </c>
      <c r="P145" s="63"/>
      <c r="Q145" s="45"/>
      <c r="R145" s="45"/>
      <c r="S145" s="45"/>
      <c r="T145" s="11">
        <f t="shared" si="32"/>
        <v>0</v>
      </c>
      <c r="U145" s="47"/>
      <c r="V145" s="13"/>
      <c r="W145" s="11">
        <v>17024</v>
      </c>
      <c r="X145" s="47"/>
      <c r="Y145" s="13"/>
      <c r="Z145" s="13"/>
      <c r="AA145" s="13"/>
      <c r="AB145" s="13"/>
      <c r="AC145" s="13"/>
      <c r="AD145" s="45"/>
      <c r="AE145" s="13"/>
      <c r="AF145" s="13">
        <v>52866</v>
      </c>
      <c r="AG145" s="13"/>
      <c r="AH145" s="13"/>
      <c r="AI145" s="13">
        <v>35017</v>
      </c>
      <c r="AJ145" s="11">
        <f t="shared" si="33"/>
        <v>87883</v>
      </c>
      <c r="AK145" s="47">
        <v>20355</v>
      </c>
      <c r="AL145" s="11">
        <f t="shared" si="34"/>
        <v>20355</v>
      </c>
      <c r="AM145" s="63"/>
      <c r="AN145" s="13"/>
      <c r="AO145" s="45">
        <v>0</v>
      </c>
      <c r="AP145" s="45"/>
      <c r="AQ145" s="45">
        <v>7121</v>
      </c>
      <c r="AR145" s="45"/>
      <c r="AS145" s="45"/>
      <c r="AT145" s="45"/>
      <c r="AU145" s="45">
        <v>2399</v>
      </c>
      <c r="AV145" s="45">
        <v>0</v>
      </c>
      <c r="AW145" s="11">
        <f t="shared" si="35"/>
        <v>9520</v>
      </c>
      <c r="AX145" s="47"/>
      <c r="AY145" s="45"/>
      <c r="AZ145" s="45"/>
      <c r="BA145" s="45"/>
      <c r="BB145" s="45"/>
      <c r="BC145" s="45">
        <v>0</v>
      </c>
      <c r="BD145" s="45"/>
      <c r="BE145" s="11">
        <f t="shared" si="36"/>
        <v>0</v>
      </c>
      <c r="BF145" s="44"/>
      <c r="BG145" s="375">
        <v>1680</v>
      </c>
      <c r="BH145" s="375"/>
      <c r="BI145" s="375"/>
      <c r="BJ145" s="45"/>
      <c r="BK145" s="45"/>
      <c r="BL145" s="13">
        <v>0</v>
      </c>
      <c r="BM145" s="45"/>
      <c r="BN145" s="45">
        <v>0</v>
      </c>
      <c r="BO145" s="45"/>
      <c r="BP145" s="13"/>
      <c r="BQ145" s="45"/>
      <c r="BR145" s="13"/>
      <c r="BS145" s="13">
        <v>0</v>
      </c>
      <c r="BT145" s="45">
        <v>0</v>
      </c>
      <c r="BU145" s="11">
        <f t="shared" si="37"/>
        <v>1680</v>
      </c>
      <c r="BV145" s="47">
        <v>0</v>
      </c>
      <c r="BW145" s="45">
        <v>0</v>
      </c>
      <c r="BX145" s="45"/>
      <c r="BY145" s="45"/>
      <c r="BZ145" s="45"/>
      <c r="CA145" s="45">
        <v>0</v>
      </c>
      <c r="CB145" s="11">
        <f t="shared" si="38"/>
        <v>0</v>
      </c>
      <c r="CC145" s="47"/>
      <c r="CD145" s="45">
        <v>0</v>
      </c>
      <c r="CE145" s="45"/>
      <c r="CF145" s="45"/>
      <c r="CG145" s="11">
        <f t="shared" si="39"/>
        <v>0</v>
      </c>
      <c r="CH145" s="63"/>
      <c r="CI145" s="13"/>
      <c r="CJ145" s="45"/>
      <c r="CK145" s="45"/>
      <c r="CL145" s="45"/>
      <c r="CM145" s="45">
        <v>0</v>
      </c>
      <c r="CN145" s="45"/>
      <c r="CO145" s="11">
        <f t="shared" si="40"/>
        <v>0</v>
      </c>
      <c r="CP145" s="63"/>
      <c r="CQ145" s="45"/>
      <c r="CR145" s="45">
        <v>0</v>
      </c>
      <c r="CS145" s="11">
        <f t="shared" si="41"/>
        <v>0</v>
      </c>
      <c r="CT145" s="47">
        <v>5267</v>
      </c>
      <c r="CU145" s="11">
        <f t="shared" si="42"/>
        <v>5267</v>
      </c>
      <c r="CV145" s="15">
        <f t="shared" si="30"/>
        <v>155959</v>
      </c>
    </row>
    <row r="146" spans="1:100" x14ac:dyDescent="0.25">
      <c r="A146" s="347" t="s">
        <v>161</v>
      </c>
      <c r="B146" s="33" t="s">
        <v>101</v>
      </c>
      <c r="C146" s="34"/>
      <c r="D146" s="35"/>
      <c r="E146" s="52"/>
      <c r="F146" s="35"/>
      <c r="G146" s="36"/>
      <c r="H146" s="20">
        <v>20426</v>
      </c>
      <c r="I146" s="52"/>
      <c r="J146" s="35"/>
      <c r="K146" s="35"/>
      <c r="L146" s="35"/>
      <c r="M146" s="35"/>
      <c r="N146" s="35"/>
      <c r="O146" s="20">
        <f t="shared" si="31"/>
        <v>0</v>
      </c>
      <c r="P146" s="61"/>
      <c r="Q146" s="35"/>
      <c r="R146" s="35"/>
      <c r="S146" s="35"/>
      <c r="T146" s="20">
        <f t="shared" si="32"/>
        <v>0</v>
      </c>
      <c r="U146" s="52"/>
      <c r="V146" s="22"/>
      <c r="W146" s="20">
        <v>21333</v>
      </c>
      <c r="X146" s="52"/>
      <c r="Y146" s="22"/>
      <c r="Z146" s="22"/>
      <c r="AA146" s="22"/>
      <c r="AB146" s="22"/>
      <c r="AC146" s="22"/>
      <c r="AD146" s="35"/>
      <c r="AE146" s="22"/>
      <c r="AF146" s="22">
        <v>0</v>
      </c>
      <c r="AG146" s="22"/>
      <c r="AH146" s="22"/>
      <c r="AI146" s="22">
        <v>21057</v>
      </c>
      <c r="AJ146" s="20">
        <f t="shared" si="33"/>
        <v>21057</v>
      </c>
      <c r="AK146" s="52">
        <v>22187</v>
      </c>
      <c r="AL146" s="20">
        <f t="shared" si="34"/>
        <v>22187</v>
      </c>
      <c r="AM146" s="61"/>
      <c r="AN146" s="22"/>
      <c r="AO146" s="35">
        <v>0</v>
      </c>
      <c r="AP146" s="35"/>
      <c r="AQ146" s="35">
        <v>9331</v>
      </c>
      <c r="AR146" s="35"/>
      <c r="AS146" s="35"/>
      <c r="AT146" s="35"/>
      <c r="AU146" s="35">
        <v>4137</v>
      </c>
      <c r="AV146" s="35">
        <v>0</v>
      </c>
      <c r="AW146" s="20">
        <f t="shared" si="35"/>
        <v>13468</v>
      </c>
      <c r="AX146" s="52"/>
      <c r="AY146" s="35"/>
      <c r="AZ146" s="35"/>
      <c r="BA146" s="35"/>
      <c r="BB146" s="35"/>
      <c r="BC146" s="35">
        <v>0</v>
      </c>
      <c r="BD146" s="35"/>
      <c r="BE146" s="20">
        <f t="shared" si="36"/>
        <v>0</v>
      </c>
      <c r="BF146" s="34"/>
      <c r="BG146" s="376">
        <v>1811</v>
      </c>
      <c r="BH146" s="376"/>
      <c r="BI146" s="376"/>
      <c r="BJ146" s="35"/>
      <c r="BK146" s="35"/>
      <c r="BL146" s="22">
        <v>0</v>
      </c>
      <c r="BM146" s="35"/>
      <c r="BN146" s="35">
        <v>0</v>
      </c>
      <c r="BO146" s="35"/>
      <c r="BP146" s="22"/>
      <c r="BQ146" s="35"/>
      <c r="BR146" s="22"/>
      <c r="BS146" s="22">
        <v>0</v>
      </c>
      <c r="BT146" s="35">
        <v>0</v>
      </c>
      <c r="BU146" s="20">
        <f t="shared" si="37"/>
        <v>1811</v>
      </c>
      <c r="BV146" s="52">
        <v>0</v>
      </c>
      <c r="BW146" s="35">
        <v>0</v>
      </c>
      <c r="BX146" s="35"/>
      <c r="BY146" s="35"/>
      <c r="BZ146" s="35"/>
      <c r="CA146" s="35">
        <v>0</v>
      </c>
      <c r="CB146" s="20">
        <f t="shared" si="38"/>
        <v>0</v>
      </c>
      <c r="CC146" s="52"/>
      <c r="CD146" s="35">
        <v>0</v>
      </c>
      <c r="CE146" s="35"/>
      <c r="CF146" s="35"/>
      <c r="CG146" s="20">
        <f t="shared" si="39"/>
        <v>0</v>
      </c>
      <c r="CH146" s="61"/>
      <c r="CI146" s="22"/>
      <c r="CJ146" s="35"/>
      <c r="CK146" s="35"/>
      <c r="CL146" s="35"/>
      <c r="CM146" s="35">
        <v>0</v>
      </c>
      <c r="CN146" s="35"/>
      <c r="CO146" s="20">
        <f t="shared" si="40"/>
        <v>0</v>
      </c>
      <c r="CP146" s="61"/>
      <c r="CQ146" s="35"/>
      <c r="CR146" s="35">
        <v>0</v>
      </c>
      <c r="CS146" s="20">
        <f t="shared" si="41"/>
        <v>0</v>
      </c>
      <c r="CT146" s="52">
        <v>3591</v>
      </c>
      <c r="CU146" s="20">
        <f t="shared" si="42"/>
        <v>3591</v>
      </c>
      <c r="CV146" s="23">
        <f t="shared" si="30"/>
        <v>103873</v>
      </c>
    </row>
    <row r="147" spans="1:100" x14ac:dyDescent="0.25">
      <c r="A147" s="348"/>
      <c r="B147" s="2" t="s">
        <v>102</v>
      </c>
      <c r="C147" s="40"/>
      <c r="D147" s="41"/>
      <c r="E147" s="43"/>
      <c r="F147" s="41"/>
      <c r="G147" s="42"/>
      <c r="H147" s="7">
        <v>19618</v>
      </c>
      <c r="I147" s="43"/>
      <c r="J147" s="41"/>
      <c r="K147" s="41"/>
      <c r="L147" s="41"/>
      <c r="M147" s="41"/>
      <c r="N147" s="41"/>
      <c r="O147" s="7">
        <f t="shared" si="31"/>
        <v>0</v>
      </c>
      <c r="P147" s="62"/>
      <c r="Q147" s="41"/>
      <c r="R147" s="41"/>
      <c r="S147" s="41"/>
      <c r="T147" s="7">
        <f t="shared" si="32"/>
        <v>0</v>
      </c>
      <c r="U147" s="43"/>
      <c r="V147" s="9"/>
      <c r="W147" s="7">
        <v>20453</v>
      </c>
      <c r="X147" s="43"/>
      <c r="Y147" s="9"/>
      <c r="Z147" s="9"/>
      <c r="AA147" s="9"/>
      <c r="AB147" s="9"/>
      <c r="AC147" s="9"/>
      <c r="AD147" s="41"/>
      <c r="AE147" s="9"/>
      <c r="AF147" s="9">
        <v>6079</v>
      </c>
      <c r="AG147" s="9"/>
      <c r="AH147" s="9"/>
      <c r="AI147" s="9">
        <v>11276</v>
      </c>
      <c r="AJ147" s="7">
        <f t="shared" si="33"/>
        <v>17355</v>
      </c>
      <c r="AK147" s="43">
        <v>17709</v>
      </c>
      <c r="AL147" s="7">
        <f t="shared" si="34"/>
        <v>17709</v>
      </c>
      <c r="AM147" s="62"/>
      <c r="AN147" s="9"/>
      <c r="AO147" s="41">
        <v>0</v>
      </c>
      <c r="AP147" s="41"/>
      <c r="AQ147" s="41">
        <v>9138</v>
      </c>
      <c r="AR147" s="41"/>
      <c r="AS147" s="41"/>
      <c r="AT147" s="41"/>
      <c r="AU147" s="41">
        <v>4839</v>
      </c>
      <c r="AV147" s="41">
        <v>0</v>
      </c>
      <c r="AW147" s="7">
        <f t="shared" si="35"/>
        <v>13977</v>
      </c>
      <c r="AX147" s="43"/>
      <c r="AY147" s="41"/>
      <c r="AZ147" s="41"/>
      <c r="BA147" s="41"/>
      <c r="BB147" s="41"/>
      <c r="BC147" s="41">
        <v>0</v>
      </c>
      <c r="BD147" s="41"/>
      <c r="BE147" s="7">
        <f t="shared" si="36"/>
        <v>0</v>
      </c>
      <c r="BF147" s="40"/>
      <c r="BG147" s="374">
        <v>1596</v>
      </c>
      <c r="BH147" s="374"/>
      <c r="BI147" s="374"/>
      <c r="BJ147" s="41"/>
      <c r="BK147" s="41"/>
      <c r="BL147" s="9">
        <v>0</v>
      </c>
      <c r="BM147" s="41"/>
      <c r="BN147" s="41">
        <v>0</v>
      </c>
      <c r="BO147" s="41"/>
      <c r="BP147" s="9"/>
      <c r="BQ147" s="41"/>
      <c r="BR147" s="9"/>
      <c r="BS147" s="9">
        <v>0</v>
      </c>
      <c r="BT147" s="41">
        <v>0</v>
      </c>
      <c r="BU147" s="7">
        <f t="shared" si="37"/>
        <v>1596</v>
      </c>
      <c r="BV147" s="43">
        <v>0</v>
      </c>
      <c r="BW147" s="41">
        <v>0</v>
      </c>
      <c r="BX147" s="41"/>
      <c r="BY147" s="41"/>
      <c r="BZ147" s="41"/>
      <c r="CA147" s="41">
        <v>0</v>
      </c>
      <c r="CB147" s="7">
        <f t="shared" si="38"/>
        <v>0</v>
      </c>
      <c r="CC147" s="43"/>
      <c r="CD147" s="41">
        <v>0</v>
      </c>
      <c r="CE147" s="41"/>
      <c r="CF147" s="41"/>
      <c r="CG147" s="7">
        <f t="shared" si="39"/>
        <v>0</v>
      </c>
      <c r="CH147" s="62"/>
      <c r="CI147" s="9"/>
      <c r="CJ147" s="41"/>
      <c r="CK147" s="41"/>
      <c r="CL147" s="41"/>
      <c r="CM147" s="41">
        <v>0</v>
      </c>
      <c r="CN147" s="41"/>
      <c r="CO147" s="7">
        <f t="shared" si="40"/>
        <v>0</v>
      </c>
      <c r="CP147" s="62"/>
      <c r="CQ147" s="41"/>
      <c r="CR147" s="41">
        <v>0</v>
      </c>
      <c r="CS147" s="7">
        <f t="shared" si="41"/>
        <v>0</v>
      </c>
      <c r="CT147" s="43">
        <v>5936</v>
      </c>
      <c r="CU147" s="7">
        <f t="shared" si="42"/>
        <v>5936</v>
      </c>
      <c r="CV147" s="10">
        <f t="shared" si="30"/>
        <v>96644</v>
      </c>
    </row>
    <row r="148" spans="1:100" x14ac:dyDescent="0.25">
      <c r="A148" s="348"/>
      <c r="B148" s="2" t="s">
        <v>103</v>
      </c>
      <c r="C148" s="40"/>
      <c r="D148" s="41"/>
      <c r="E148" s="43"/>
      <c r="F148" s="41"/>
      <c r="G148" s="42"/>
      <c r="H148" s="7">
        <v>15263</v>
      </c>
      <c r="I148" s="43"/>
      <c r="J148" s="41"/>
      <c r="K148" s="41"/>
      <c r="L148" s="41"/>
      <c r="M148" s="41"/>
      <c r="N148" s="41"/>
      <c r="O148" s="7">
        <f t="shared" si="31"/>
        <v>0</v>
      </c>
      <c r="P148" s="62"/>
      <c r="Q148" s="41"/>
      <c r="R148" s="41"/>
      <c r="S148" s="41"/>
      <c r="T148" s="7">
        <f t="shared" si="32"/>
        <v>0</v>
      </c>
      <c r="U148" s="43"/>
      <c r="V148" s="9"/>
      <c r="W148" s="7">
        <v>24441</v>
      </c>
      <c r="X148" s="43"/>
      <c r="Y148" s="9"/>
      <c r="Z148" s="9"/>
      <c r="AA148" s="9"/>
      <c r="AB148" s="9"/>
      <c r="AC148" s="9"/>
      <c r="AD148" s="41"/>
      <c r="AE148" s="9"/>
      <c r="AF148" s="9">
        <v>20528</v>
      </c>
      <c r="AG148" s="9"/>
      <c r="AH148" s="9"/>
      <c r="AI148" s="9">
        <v>570</v>
      </c>
      <c r="AJ148" s="7">
        <f t="shared" si="33"/>
        <v>21098</v>
      </c>
      <c r="AK148" s="43">
        <v>14905</v>
      </c>
      <c r="AL148" s="7">
        <f t="shared" si="34"/>
        <v>14905</v>
      </c>
      <c r="AM148" s="62"/>
      <c r="AN148" s="9"/>
      <c r="AO148" s="41">
        <v>0</v>
      </c>
      <c r="AP148" s="41"/>
      <c r="AQ148" s="41">
        <v>7100</v>
      </c>
      <c r="AR148" s="41"/>
      <c r="AS148" s="41"/>
      <c r="AT148" s="41"/>
      <c r="AU148" s="41">
        <v>3185</v>
      </c>
      <c r="AV148" s="41">
        <v>0</v>
      </c>
      <c r="AW148" s="7">
        <f t="shared" si="35"/>
        <v>10285</v>
      </c>
      <c r="AX148" s="43"/>
      <c r="AY148" s="41"/>
      <c r="AZ148" s="41"/>
      <c r="BA148" s="41"/>
      <c r="BB148" s="41"/>
      <c r="BC148" s="41">
        <v>0</v>
      </c>
      <c r="BD148" s="41"/>
      <c r="BE148" s="7">
        <f t="shared" si="36"/>
        <v>0</v>
      </c>
      <c r="BF148" s="40"/>
      <c r="BG148" s="374">
        <v>1358</v>
      </c>
      <c r="BH148" s="374"/>
      <c r="BI148" s="374"/>
      <c r="BJ148" s="41"/>
      <c r="BK148" s="41"/>
      <c r="BL148" s="9">
        <v>0</v>
      </c>
      <c r="BM148" s="41"/>
      <c r="BN148" s="41">
        <v>0</v>
      </c>
      <c r="BO148" s="41"/>
      <c r="BP148" s="9"/>
      <c r="BQ148" s="41"/>
      <c r="BR148" s="9"/>
      <c r="BS148" s="9">
        <v>0</v>
      </c>
      <c r="BT148" s="41">
        <v>0</v>
      </c>
      <c r="BU148" s="7">
        <f t="shared" si="37"/>
        <v>1358</v>
      </c>
      <c r="BV148" s="43">
        <v>0</v>
      </c>
      <c r="BW148" s="41">
        <v>0</v>
      </c>
      <c r="BX148" s="41"/>
      <c r="BY148" s="41"/>
      <c r="BZ148" s="41"/>
      <c r="CA148" s="41">
        <v>0</v>
      </c>
      <c r="CB148" s="7">
        <f t="shared" si="38"/>
        <v>0</v>
      </c>
      <c r="CC148" s="43"/>
      <c r="CD148" s="41">
        <v>0</v>
      </c>
      <c r="CE148" s="41"/>
      <c r="CF148" s="41"/>
      <c r="CG148" s="7">
        <f t="shared" si="39"/>
        <v>0</v>
      </c>
      <c r="CH148" s="62"/>
      <c r="CI148" s="9"/>
      <c r="CJ148" s="41"/>
      <c r="CK148" s="41"/>
      <c r="CL148" s="41"/>
      <c r="CM148" s="41">
        <v>0</v>
      </c>
      <c r="CN148" s="41"/>
      <c r="CO148" s="7">
        <f t="shared" si="40"/>
        <v>0</v>
      </c>
      <c r="CP148" s="62"/>
      <c r="CQ148" s="41"/>
      <c r="CR148" s="41">
        <v>0</v>
      </c>
      <c r="CS148" s="7">
        <f t="shared" si="41"/>
        <v>0</v>
      </c>
      <c r="CT148" s="43">
        <v>5706</v>
      </c>
      <c r="CU148" s="7">
        <f t="shared" si="42"/>
        <v>5706</v>
      </c>
      <c r="CV148" s="10">
        <f t="shared" si="30"/>
        <v>93056</v>
      </c>
    </row>
    <row r="149" spans="1:100" x14ac:dyDescent="0.25">
      <c r="A149" s="348"/>
      <c r="B149" s="2" t="s">
        <v>104</v>
      </c>
      <c r="C149" s="40"/>
      <c r="D149" s="41"/>
      <c r="E149" s="43"/>
      <c r="F149" s="41"/>
      <c r="G149" s="42"/>
      <c r="H149" s="7">
        <v>12980</v>
      </c>
      <c r="I149" s="43"/>
      <c r="J149" s="41"/>
      <c r="K149" s="41"/>
      <c r="L149" s="41"/>
      <c r="M149" s="41"/>
      <c r="N149" s="41"/>
      <c r="O149" s="7">
        <f t="shared" si="31"/>
        <v>0</v>
      </c>
      <c r="P149" s="62"/>
      <c r="Q149" s="41"/>
      <c r="R149" s="41"/>
      <c r="S149" s="41"/>
      <c r="T149" s="7">
        <f t="shared" si="32"/>
        <v>0</v>
      </c>
      <c r="U149" s="43"/>
      <c r="V149" s="9"/>
      <c r="W149" s="7">
        <v>22128</v>
      </c>
      <c r="X149" s="43"/>
      <c r="Y149" s="9"/>
      <c r="Z149" s="9"/>
      <c r="AA149" s="9"/>
      <c r="AB149" s="9"/>
      <c r="AC149" s="9"/>
      <c r="AD149" s="41"/>
      <c r="AE149" s="9"/>
      <c r="AF149" s="9">
        <v>25506</v>
      </c>
      <c r="AG149" s="9"/>
      <c r="AH149" s="9"/>
      <c r="AI149" s="9">
        <v>3771</v>
      </c>
      <c r="AJ149" s="7">
        <f t="shared" si="33"/>
        <v>29277</v>
      </c>
      <c r="AK149" s="43">
        <v>13619</v>
      </c>
      <c r="AL149" s="7">
        <f t="shared" si="34"/>
        <v>13619</v>
      </c>
      <c r="AM149" s="62"/>
      <c r="AN149" s="9"/>
      <c r="AO149" s="41">
        <v>0</v>
      </c>
      <c r="AP149" s="41"/>
      <c r="AQ149" s="41">
        <v>12431</v>
      </c>
      <c r="AR149" s="41"/>
      <c r="AS149" s="41"/>
      <c r="AT149" s="41"/>
      <c r="AU149" s="41">
        <v>3679</v>
      </c>
      <c r="AV149" s="41">
        <v>0</v>
      </c>
      <c r="AW149" s="7">
        <f t="shared" si="35"/>
        <v>16110</v>
      </c>
      <c r="AX149" s="43"/>
      <c r="AY149" s="41"/>
      <c r="AZ149" s="41"/>
      <c r="BA149" s="41"/>
      <c r="BB149" s="41"/>
      <c r="BC149" s="41">
        <v>0</v>
      </c>
      <c r="BD149" s="41"/>
      <c r="BE149" s="7">
        <f t="shared" si="36"/>
        <v>0</v>
      </c>
      <c r="BF149" s="40"/>
      <c r="BG149" s="374">
        <v>980</v>
      </c>
      <c r="BH149" s="374"/>
      <c r="BI149" s="374"/>
      <c r="BJ149" s="41"/>
      <c r="BK149" s="41"/>
      <c r="BL149" s="9">
        <v>0</v>
      </c>
      <c r="BM149" s="41"/>
      <c r="BN149" s="41">
        <v>0</v>
      </c>
      <c r="BO149" s="41"/>
      <c r="BP149" s="9"/>
      <c r="BQ149" s="41"/>
      <c r="BR149" s="9"/>
      <c r="BS149" s="9">
        <v>0</v>
      </c>
      <c r="BT149" s="41">
        <v>0</v>
      </c>
      <c r="BU149" s="7">
        <f t="shared" si="37"/>
        <v>980</v>
      </c>
      <c r="BV149" s="43">
        <v>0</v>
      </c>
      <c r="BW149" s="41">
        <v>0</v>
      </c>
      <c r="BX149" s="41"/>
      <c r="BY149" s="41"/>
      <c r="BZ149" s="41"/>
      <c r="CA149" s="41">
        <v>0</v>
      </c>
      <c r="CB149" s="7">
        <f t="shared" si="38"/>
        <v>0</v>
      </c>
      <c r="CC149" s="43"/>
      <c r="CD149" s="41">
        <v>0</v>
      </c>
      <c r="CE149" s="41"/>
      <c r="CF149" s="41"/>
      <c r="CG149" s="7">
        <f t="shared" si="39"/>
        <v>0</v>
      </c>
      <c r="CH149" s="62"/>
      <c r="CI149" s="9"/>
      <c r="CJ149" s="41"/>
      <c r="CK149" s="41"/>
      <c r="CL149" s="41"/>
      <c r="CM149" s="41">
        <v>0</v>
      </c>
      <c r="CN149" s="41"/>
      <c r="CO149" s="7">
        <f t="shared" si="40"/>
        <v>0</v>
      </c>
      <c r="CP149" s="62"/>
      <c r="CQ149" s="41"/>
      <c r="CR149" s="41">
        <v>0</v>
      </c>
      <c r="CS149" s="7">
        <f t="shared" si="41"/>
        <v>0</v>
      </c>
      <c r="CT149" s="43">
        <v>4564</v>
      </c>
      <c r="CU149" s="7">
        <f t="shared" si="42"/>
        <v>4564</v>
      </c>
      <c r="CV149" s="10">
        <f t="shared" si="30"/>
        <v>99658</v>
      </c>
    </row>
    <row r="150" spans="1:100" x14ac:dyDescent="0.25">
      <c r="A150" s="348"/>
      <c r="B150" s="2" t="s">
        <v>105</v>
      </c>
      <c r="C150" s="40"/>
      <c r="D150" s="41"/>
      <c r="E150" s="43"/>
      <c r="F150" s="41"/>
      <c r="G150" s="42"/>
      <c r="H150" s="7">
        <v>19578</v>
      </c>
      <c r="I150" s="43"/>
      <c r="J150" s="41"/>
      <c r="K150" s="41"/>
      <c r="L150" s="41"/>
      <c r="M150" s="41"/>
      <c r="N150" s="41"/>
      <c r="O150" s="7">
        <f t="shared" si="31"/>
        <v>0</v>
      </c>
      <c r="P150" s="62"/>
      <c r="Q150" s="41"/>
      <c r="R150" s="41"/>
      <c r="S150" s="41"/>
      <c r="T150" s="7">
        <f t="shared" si="32"/>
        <v>0</v>
      </c>
      <c r="U150" s="43"/>
      <c r="V150" s="9"/>
      <c r="W150" s="7">
        <v>32486</v>
      </c>
      <c r="X150" s="43"/>
      <c r="Y150" s="9"/>
      <c r="Z150" s="9"/>
      <c r="AA150" s="9"/>
      <c r="AB150" s="9"/>
      <c r="AC150" s="9"/>
      <c r="AD150" s="41"/>
      <c r="AE150" s="9"/>
      <c r="AF150" s="9">
        <v>16563</v>
      </c>
      <c r="AG150" s="9"/>
      <c r="AH150" s="9"/>
      <c r="AI150" s="9">
        <v>1046</v>
      </c>
      <c r="AJ150" s="7">
        <f t="shared" si="33"/>
        <v>17609</v>
      </c>
      <c r="AK150" s="43">
        <v>16038</v>
      </c>
      <c r="AL150" s="7">
        <f t="shared" si="34"/>
        <v>16038</v>
      </c>
      <c r="AM150" s="62"/>
      <c r="AN150" s="9"/>
      <c r="AO150" s="41">
        <v>0</v>
      </c>
      <c r="AP150" s="41"/>
      <c r="AQ150" s="41">
        <v>6506</v>
      </c>
      <c r="AR150" s="41"/>
      <c r="AS150" s="41"/>
      <c r="AT150" s="41"/>
      <c r="AU150" s="41">
        <v>4867</v>
      </c>
      <c r="AV150" s="41">
        <v>0</v>
      </c>
      <c r="AW150" s="7">
        <f t="shared" si="35"/>
        <v>11373</v>
      </c>
      <c r="AX150" s="43"/>
      <c r="AY150" s="41"/>
      <c r="AZ150" s="41"/>
      <c r="BA150" s="41"/>
      <c r="BB150" s="41"/>
      <c r="BC150" s="41">
        <v>0</v>
      </c>
      <c r="BD150" s="41"/>
      <c r="BE150" s="7">
        <f t="shared" si="36"/>
        <v>0</v>
      </c>
      <c r="BF150" s="40"/>
      <c r="BG150" s="374">
        <v>1916</v>
      </c>
      <c r="BH150" s="374"/>
      <c r="BI150" s="374"/>
      <c r="BJ150" s="41"/>
      <c r="BK150" s="41"/>
      <c r="BL150" s="9">
        <v>0</v>
      </c>
      <c r="BM150" s="41"/>
      <c r="BN150" s="41">
        <v>0</v>
      </c>
      <c r="BO150" s="41"/>
      <c r="BP150" s="9"/>
      <c r="BQ150" s="41"/>
      <c r="BR150" s="9"/>
      <c r="BS150" s="9">
        <v>0</v>
      </c>
      <c r="BT150" s="41">
        <v>0</v>
      </c>
      <c r="BU150" s="7">
        <f t="shared" si="37"/>
        <v>1916</v>
      </c>
      <c r="BV150" s="43">
        <v>0</v>
      </c>
      <c r="BW150" s="41">
        <v>0</v>
      </c>
      <c r="BX150" s="41"/>
      <c r="BY150" s="41"/>
      <c r="BZ150" s="41"/>
      <c r="CA150" s="41">
        <v>0</v>
      </c>
      <c r="CB150" s="7">
        <f t="shared" si="38"/>
        <v>0</v>
      </c>
      <c r="CC150" s="43"/>
      <c r="CD150" s="41">
        <v>0</v>
      </c>
      <c r="CE150" s="41"/>
      <c r="CF150" s="41"/>
      <c r="CG150" s="7">
        <f t="shared" si="39"/>
        <v>0</v>
      </c>
      <c r="CH150" s="62"/>
      <c r="CI150" s="9"/>
      <c r="CJ150" s="41"/>
      <c r="CK150" s="41"/>
      <c r="CL150" s="41"/>
      <c r="CM150" s="41">
        <v>0</v>
      </c>
      <c r="CN150" s="41"/>
      <c r="CO150" s="7">
        <f t="shared" si="40"/>
        <v>0</v>
      </c>
      <c r="CP150" s="62"/>
      <c r="CQ150" s="41"/>
      <c r="CR150" s="41">
        <v>0</v>
      </c>
      <c r="CS150" s="7">
        <f t="shared" si="41"/>
        <v>0</v>
      </c>
      <c r="CT150" s="43">
        <v>736</v>
      </c>
      <c r="CU150" s="7">
        <f t="shared" si="42"/>
        <v>736</v>
      </c>
      <c r="CV150" s="10">
        <f t="shared" si="30"/>
        <v>99736</v>
      </c>
    </row>
    <row r="151" spans="1:100" x14ac:dyDescent="0.25">
      <c r="A151" s="348"/>
      <c r="B151" s="2" t="s">
        <v>106</v>
      </c>
      <c r="C151" s="40"/>
      <c r="D151" s="41"/>
      <c r="E151" s="43"/>
      <c r="F151" s="41"/>
      <c r="G151" s="42"/>
      <c r="H151" s="7">
        <v>17608</v>
      </c>
      <c r="I151" s="43"/>
      <c r="J151" s="41"/>
      <c r="K151" s="41"/>
      <c r="L151" s="41"/>
      <c r="M151" s="41"/>
      <c r="N151" s="41"/>
      <c r="O151" s="7">
        <f t="shared" si="31"/>
        <v>0</v>
      </c>
      <c r="P151" s="62"/>
      <c r="Q151" s="41"/>
      <c r="R151" s="41"/>
      <c r="S151" s="41"/>
      <c r="T151" s="7">
        <f t="shared" si="32"/>
        <v>0</v>
      </c>
      <c r="U151" s="43"/>
      <c r="V151" s="9"/>
      <c r="W151" s="7">
        <v>25843</v>
      </c>
      <c r="X151" s="43"/>
      <c r="Y151" s="9"/>
      <c r="Z151" s="9"/>
      <c r="AA151" s="9"/>
      <c r="AB151" s="9"/>
      <c r="AC151" s="9"/>
      <c r="AD151" s="41"/>
      <c r="AE151" s="9"/>
      <c r="AF151" s="9">
        <v>17170</v>
      </c>
      <c r="AG151" s="9"/>
      <c r="AH151" s="9"/>
      <c r="AI151" s="9">
        <v>4083</v>
      </c>
      <c r="AJ151" s="7">
        <f t="shared" si="33"/>
        <v>21253</v>
      </c>
      <c r="AK151" s="43">
        <v>13820</v>
      </c>
      <c r="AL151" s="7">
        <f t="shared" si="34"/>
        <v>13820</v>
      </c>
      <c r="AM151" s="62"/>
      <c r="AN151" s="9"/>
      <c r="AO151" s="41">
        <v>0</v>
      </c>
      <c r="AP151" s="41"/>
      <c r="AQ151" s="41">
        <v>9004</v>
      </c>
      <c r="AR151" s="41"/>
      <c r="AS151" s="41"/>
      <c r="AT151" s="41"/>
      <c r="AU151" s="41">
        <v>4258</v>
      </c>
      <c r="AV151" s="41">
        <v>0</v>
      </c>
      <c r="AW151" s="7">
        <f t="shared" si="35"/>
        <v>13262</v>
      </c>
      <c r="AX151" s="43"/>
      <c r="AY151" s="41"/>
      <c r="AZ151" s="41"/>
      <c r="BA151" s="41"/>
      <c r="BB151" s="41"/>
      <c r="BC151" s="41">
        <v>0</v>
      </c>
      <c r="BD151" s="41"/>
      <c r="BE151" s="7">
        <f t="shared" si="36"/>
        <v>0</v>
      </c>
      <c r="BF151" s="40"/>
      <c r="BG151" s="374">
        <v>608</v>
      </c>
      <c r="BH151" s="374"/>
      <c r="BI151" s="374"/>
      <c r="BJ151" s="41"/>
      <c r="BK151" s="41"/>
      <c r="BL151" s="9">
        <v>0</v>
      </c>
      <c r="BM151" s="41"/>
      <c r="BN151" s="41">
        <v>0</v>
      </c>
      <c r="BO151" s="41"/>
      <c r="BP151" s="9"/>
      <c r="BQ151" s="41"/>
      <c r="BR151" s="9"/>
      <c r="BS151" s="9">
        <v>0</v>
      </c>
      <c r="BT151" s="41">
        <v>0</v>
      </c>
      <c r="BU151" s="7">
        <f t="shared" si="37"/>
        <v>608</v>
      </c>
      <c r="BV151" s="43">
        <v>0</v>
      </c>
      <c r="BW151" s="41">
        <v>0</v>
      </c>
      <c r="BX151" s="41"/>
      <c r="BY151" s="41"/>
      <c r="BZ151" s="41"/>
      <c r="CA151" s="41">
        <v>0</v>
      </c>
      <c r="CB151" s="7">
        <f t="shared" si="38"/>
        <v>0</v>
      </c>
      <c r="CC151" s="43"/>
      <c r="CD151" s="41">
        <v>0</v>
      </c>
      <c r="CE151" s="41"/>
      <c r="CF151" s="41"/>
      <c r="CG151" s="7">
        <f t="shared" si="39"/>
        <v>0</v>
      </c>
      <c r="CH151" s="62"/>
      <c r="CI151" s="9"/>
      <c r="CJ151" s="41"/>
      <c r="CK151" s="41"/>
      <c r="CL151" s="41"/>
      <c r="CM151" s="41">
        <v>0</v>
      </c>
      <c r="CN151" s="41"/>
      <c r="CO151" s="7">
        <f t="shared" si="40"/>
        <v>0</v>
      </c>
      <c r="CP151" s="62"/>
      <c r="CQ151" s="41"/>
      <c r="CR151" s="41">
        <v>0</v>
      </c>
      <c r="CS151" s="7">
        <f t="shared" si="41"/>
        <v>0</v>
      </c>
      <c r="CT151" s="43">
        <v>2061</v>
      </c>
      <c r="CU151" s="7">
        <f t="shared" si="42"/>
        <v>2061</v>
      </c>
      <c r="CV151" s="10">
        <f t="shared" si="30"/>
        <v>94455</v>
      </c>
    </row>
    <row r="152" spans="1:100" x14ac:dyDescent="0.25">
      <c r="A152" s="348"/>
      <c r="B152" s="2" t="s">
        <v>107</v>
      </c>
      <c r="C152" s="40"/>
      <c r="D152" s="41"/>
      <c r="E152" s="43"/>
      <c r="F152" s="41"/>
      <c r="G152" s="42"/>
      <c r="H152" s="7">
        <v>16380</v>
      </c>
      <c r="I152" s="43"/>
      <c r="J152" s="41"/>
      <c r="K152" s="41"/>
      <c r="L152" s="41"/>
      <c r="M152" s="41"/>
      <c r="N152" s="41"/>
      <c r="O152" s="7">
        <f t="shared" si="31"/>
        <v>0</v>
      </c>
      <c r="P152" s="62"/>
      <c r="Q152" s="41"/>
      <c r="R152" s="41"/>
      <c r="S152" s="41"/>
      <c r="T152" s="7">
        <f t="shared" si="32"/>
        <v>0</v>
      </c>
      <c r="U152" s="43"/>
      <c r="V152" s="9"/>
      <c r="W152" s="7">
        <v>31031</v>
      </c>
      <c r="X152" s="43"/>
      <c r="Y152" s="9"/>
      <c r="Z152" s="9"/>
      <c r="AA152" s="9"/>
      <c r="AB152" s="9"/>
      <c r="AC152" s="9"/>
      <c r="AD152" s="41"/>
      <c r="AE152" s="9"/>
      <c r="AF152" s="9">
        <v>16663</v>
      </c>
      <c r="AG152" s="9"/>
      <c r="AH152" s="9"/>
      <c r="AI152" s="9">
        <v>9569</v>
      </c>
      <c r="AJ152" s="7">
        <f t="shared" si="33"/>
        <v>26232</v>
      </c>
      <c r="AK152" s="43">
        <v>17013</v>
      </c>
      <c r="AL152" s="7">
        <f t="shared" si="34"/>
        <v>17013</v>
      </c>
      <c r="AM152" s="62"/>
      <c r="AN152" s="9"/>
      <c r="AO152" s="41">
        <v>0</v>
      </c>
      <c r="AP152" s="41"/>
      <c r="AQ152" s="41">
        <v>14445</v>
      </c>
      <c r="AR152" s="41"/>
      <c r="AS152" s="41"/>
      <c r="AT152" s="41"/>
      <c r="AU152" s="41">
        <v>7785</v>
      </c>
      <c r="AV152" s="41">
        <v>0</v>
      </c>
      <c r="AW152" s="7">
        <f t="shared" si="35"/>
        <v>22230</v>
      </c>
      <c r="AX152" s="43"/>
      <c r="AY152" s="41"/>
      <c r="AZ152" s="41"/>
      <c r="BA152" s="41"/>
      <c r="BB152" s="41"/>
      <c r="BC152" s="41">
        <v>0</v>
      </c>
      <c r="BD152" s="41"/>
      <c r="BE152" s="7">
        <f t="shared" si="36"/>
        <v>0</v>
      </c>
      <c r="BF152" s="40"/>
      <c r="BG152" s="374">
        <v>1239</v>
      </c>
      <c r="BH152" s="374"/>
      <c r="BI152" s="374"/>
      <c r="BJ152" s="41"/>
      <c r="BK152" s="41"/>
      <c r="BL152" s="9">
        <v>0</v>
      </c>
      <c r="BM152" s="41"/>
      <c r="BN152" s="41">
        <v>0</v>
      </c>
      <c r="BO152" s="41"/>
      <c r="BP152" s="9"/>
      <c r="BQ152" s="41"/>
      <c r="BR152" s="9"/>
      <c r="BS152" s="9">
        <v>0</v>
      </c>
      <c r="BT152" s="41">
        <v>0</v>
      </c>
      <c r="BU152" s="7">
        <f t="shared" si="37"/>
        <v>1239</v>
      </c>
      <c r="BV152" s="43">
        <v>0</v>
      </c>
      <c r="BW152" s="41">
        <v>0</v>
      </c>
      <c r="BX152" s="41"/>
      <c r="BY152" s="41"/>
      <c r="BZ152" s="41"/>
      <c r="CA152" s="41">
        <v>0</v>
      </c>
      <c r="CB152" s="7">
        <f t="shared" si="38"/>
        <v>0</v>
      </c>
      <c r="CC152" s="43"/>
      <c r="CD152" s="41">
        <v>0</v>
      </c>
      <c r="CE152" s="41"/>
      <c r="CF152" s="41"/>
      <c r="CG152" s="7">
        <f t="shared" si="39"/>
        <v>0</v>
      </c>
      <c r="CH152" s="62"/>
      <c r="CI152" s="9"/>
      <c r="CJ152" s="41"/>
      <c r="CK152" s="41"/>
      <c r="CL152" s="41"/>
      <c r="CM152" s="41">
        <v>0</v>
      </c>
      <c r="CN152" s="41"/>
      <c r="CO152" s="7">
        <f t="shared" si="40"/>
        <v>0</v>
      </c>
      <c r="CP152" s="62"/>
      <c r="CQ152" s="41"/>
      <c r="CR152" s="41">
        <v>0</v>
      </c>
      <c r="CS152" s="7">
        <f t="shared" si="41"/>
        <v>0</v>
      </c>
      <c r="CT152" s="43">
        <v>3013</v>
      </c>
      <c r="CU152" s="7">
        <f t="shared" si="42"/>
        <v>3013</v>
      </c>
      <c r="CV152" s="10">
        <f t="shared" si="30"/>
        <v>117138</v>
      </c>
    </row>
    <row r="153" spans="1:100" x14ac:dyDescent="0.25">
      <c r="A153" s="348"/>
      <c r="B153" s="2" t="s">
        <v>108</v>
      </c>
      <c r="C153" s="40"/>
      <c r="D153" s="41"/>
      <c r="E153" s="43"/>
      <c r="F153" s="41"/>
      <c r="G153" s="42"/>
      <c r="H153" s="7">
        <v>16806</v>
      </c>
      <c r="I153" s="43"/>
      <c r="J153" s="41"/>
      <c r="K153" s="41"/>
      <c r="L153" s="41"/>
      <c r="M153" s="41"/>
      <c r="N153" s="41"/>
      <c r="O153" s="7">
        <f t="shared" si="31"/>
        <v>0</v>
      </c>
      <c r="P153" s="62"/>
      <c r="Q153" s="41"/>
      <c r="R153" s="41"/>
      <c r="S153" s="41"/>
      <c r="T153" s="7">
        <f t="shared" si="32"/>
        <v>0</v>
      </c>
      <c r="U153" s="43"/>
      <c r="V153" s="9"/>
      <c r="W153" s="7">
        <v>32735</v>
      </c>
      <c r="X153" s="43"/>
      <c r="Y153" s="9"/>
      <c r="Z153" s="9"/>
      <c r="AA153" s="9"/>
      <c r="AB153" s="9"/>
      <c r="AC153" s="9"/>
      <c r="AD153" s="41"/>
      <c r="AE153" s="9"/>
      <c r="AF153" s="9">
        <v>8812</v>
      </c>
      <c r="AG153" s="9"/>
      <c r="AH153" s="9"/>
      <c r="AI153" s="9">
        <v>9283</v>
      </c>
      <c r="AJ153" s="7">
        <f t="shared" si="33"/>
        <v>18095</v>
      </c>
      <c r="AK153" s="43">
        <v>12673</v>
      </c>
      <c r="AL153" s="7">
        <f t="shared" si="34"/>
        <v>12673</v>
      </c>
      <c r="AM153" s="62"/>
      <c r="AN153" s="9"/>
      <c r="AO153" s="41">
        <v>0</v>
      </c>
      <c r="AP153" s="41"/>
      <c r="AQ153" s="41">
        <v>6041</v>
      </c>
      <c r="AR153" s="41"/>
      <c r="AS153" s="41"/>
      <c r="AT153" s="41"/>
      <c r="AU153" s="41">
        <v>6144</v>
      </c>
      <c r="AV153" s="41">
        <v>0</v>
      </c>
      <c r="AW153" s="7">
        <f t="shared" si="35"/>
        <v>12185</v>
      </c>
      <c r="AX153" s="43"/>
      <c r="AY153" s="41"/>
      <c r="AZ153" s="41"/>
      <c r="BA153" s="41"/>
      <c r="BB153" s="41"/>
      <c r="BC153" s="41">
        <v>0</v>
      </c>
      <c r="BD153" s="41"/>
      <c r="BE153" s="7">
        <f t="shared" si="36"/>
        <v>0</v>
      </c>
      <c r="BF153" s="40"/>
      <c r="BG153" s="374">
        <v>3002</v>
      </c>
      <c r="BH153" s="374"/>
      <c r="BI153" s="374"/>
      <c r="BJ153" s="41"/>
      <c r="BK153" s="41"/>
      <c r="BL153" s="9">
        <v>0</v>
      </c>
      <c r="BM153" s="41"/>
      <c r="BN153" s="41">
        <v>0</v>
      </c>
      <c r="BO153" s="41"/>
      <c r="BP153" s="9"/>
      <c r="BQ153" s="41"/>
      <c r="BR153" s="9"/>
      <c r="BS153" s="9">
        <v>0</v>
      </c>
      <c r="BT153" s="41">
        <v>0</v>
      </c>
      <c r="BU153" s="7">
        <f t="shared" si="37"/>
        <v>3002</v>
      </c>
      <c r="BV153" s="43">
        <v>0</v>
      </c>
      <c r="BW153" s="41">
        <v>0</v>
      </c>
      <c r="BX153" s="41"/>
      <c r="BY153" s="41"/>
      <c r="BZ153" s="41"/>
      <c r="CA153" s="41">
        <v>0</v>
      </c>
      <c r="CB153" s="7">
        <f t="shared" si="38"/>
        <v>0</v>
      </c>
      <c r="CC153" s="43"/>
      <c r="CD153" s="41">
        <v>0</v>
      </c>
      <c r="CE153" s="41"/>
      <c r="CF153" s="41"/>
      <c r="CG153" s="7">
        <f t="shared" si="39"/>
        <v>0</v>
      </c>
      <c r="CH153" s="62"/>
      <c r="CI153" s="9"/>
      <c r="CJ153" s="41"/>
      <c r="CK153" s="41"/>
      <c r="CL153" s="41"/>
      <c r="CM153" s="41">
        <v>0</v>
      </c>
      <c r="CN153" s="41"/>
      <c r="CO153" s="7">
        <f t="shared" si="40"/>
        <v>0</v>
      </c>
      <c r="CP153" s="62"/>
      <c r="CQ153" s="41"/>
      <c r="CR153" s="41">
        <v>0</v>
      </c>
      <c r="CS153" s="7">
        <f t="shared" si="41"/>
        <v>0</v>
      </c>
      <c r="CT153" s="43">
        <v>4832</v>
      </c>
      <c r="CU153" s="7">
        <f t="shared" si="42"/>
        <v>4832</v>
      </c>
      <c r="CV153" s="10">
        <f t="shared" si="30"/>
        <v>100328</v>
      </c>
    </row>
    <row r="154" spans="1:100" x14ac:dyDescent="0.25">
      <c r="A154" s="348"/>
      <c r="B154" s="2" t="s">
        <v>109</v>
      </c>
      <c r="C154" s="40"/>
      <c r="D154" s="41"/>
      <c r="E154" s="43"/>
      <c r="F154" s="41"/>
      <c r="G154" s="42"/>
      <c r="H154" s="7">
        <v>10516</v>
      </c>
      <c r="I154" s="43"/>
      <c r="J154" s="41"/>
      <c r="K154" s="41"/>
      <c r="L154" s="41"/>
      <c r="M154" s="41"/>
      <c r="N154" s="41"/>
      <c r="O154" s="7">
        <f t="shared" si="31"/>
        <v>0</v>
      </c>
      <c r="P154" s="62"/>
      <c r="Q154" s="41"/>
      <c r="R154" s="41"/>
      <c r="S154" s="41"/>
      <c r="T154" s="7">
        <f t="shared" si="32"/>
        <v>0</v>
      </c>
      <c r="U154" s="43"/>
      <c r="V154" s="9"/>
      <c r="W154" s="7">
        <v>30056</v>
      </c>
      <c r="X154" s="43"/>
      <c r="Y154" s="9"/>
      <c r="Z154" s="9"/>
      <c r="AA154" s="9"/>
      <c r="AB154" s="9"/>
      <c r="AC154" s="9"/>
      <c r="AD154" s="41"/>
      <c r="AE154" s="9"/>
      <c r="AF154" s="9">
        <v>0</v>
      </c>
      <c r="AG154" s="9"/>
      <c r="AH154" s="9"/>
      <c r="AI154" s="9">
        <v>7786</v>
      </c>
      <c r="AJ154" s="7">
        <f t="shared" si="33"/>
        <v>7786</v>
      </c>
      <c r="AK154" s="43">
        <v>15007</v>
      </c>
      <c r="AL154" s="7">
        <f t="shared" si="34"/>
        <v>15007</v>
      </c>
      <c r="AM154" s="62"/>
      <c r="AN154" s="9"/>
      <c r="AO154" s="41">
        <v>0</v>
      </c>
      <c r="AP154" s="41"/>
      <c r="AQ154" s="41">
        <v>9002</v>
      </c>
      <c r="AR154" s="41"/>
      <c r="AS154" s="41"/>
      <c r="AT154" s="41"/>
      <c r="AU154" s="41">
        <v>4753</v>
      </c>
      <c r="AV154" s="41">
        <v>0</v>
      </c>
      <c r="AW154" s="7">
        <f t="shared" si="35"/>
        <v>13755</v>
      </c>
      <c r="AX154" s="43"/>
      <c r="AY154" s="41"/>
      <c r="AZ154" s="41"/>
      <c r="BA154" s="41"/>
      <c r="BB154" s="41"/>
      <c r="BC154" s="41">
        <v>0</v>
      </c>
      <c r="BD154" s="41"/>
      <c r="BE154" s="7">
        <f t="shared" si="36"/>
        <v>0</v>
      </c>
      <c r="BF154" s="40"/>
      <c r="BG154" s="374">
        <v>2104</v>
      </c>
      <c r="BH154" s="374"/>
      <c r="BI154" s="374"/>
      <c r="BJ154" s="41"/>
      <c r="BK154" s="41"/>
      <c r="BL154" s="9">
        <v>0</v>
      </c>
      <c r="BM154" s="41"/>
      <c r="BN154" s="41">
        <v>0</v>
      </c>
      <c r="BO154" s="41"/>
      <c r="BP154" s="9"/>
      <c r="BQ154" s="41"/>
      <c r="BR154" s="9"/>
      <c r="BS154" s="9">
        <v>0</v>
      </c>
      <c r="BT154" s="41">
        <v>0</v>
      </c>
      <c r="BU154" s="7">
        <f t="shared" si="37"/>
        <v>2104</v>
      </c>
      <c r="BV154" s="43">
        <v>0</v>
      </c>
      <c r="BW154" s="41">
        <v>0</v>
      </c>
      <c r="BX154" s="41"/>
      <c r="BY154" s="41"/>
      <c r="BZ154" s="41"/>
      <c r="CA154" s="41">
        <v>0</v>
      </c>
      <c r="CB154" s="7">
        <f t="shared" si="38"/>
        <v>0</v>
      </c>
      <c r="CC154" s="43"/>
      <c r="CD154" s="41">
        <v>0</v>
      </c>
      <c r="CE154" s="41"/>
      <c r="CF154" s="41"/>
      <c r="CG154" s="7">
        <f t="shared" si="39"/>
        <v>0</v>
      </c>
      <c r="CH154" s="62"/>
      <c r="CI154" s="9"/>
      <c r="CJ154" s="41"/>
      <c r="CK154" s="41"/>
      <c r="CL154" s="41"/>
      <c r="CM154" s="41">
        <v>0</v>
      </c>
      <c r="CN154" s="41"/>
      <c r="CO154" s="7">
        <f t="shared" si="40"/>
        <v>0</v>
      </c>
      <c r="CP154" s="62"/>
      <c r="CQ154" s="41"/>
      <c r="CR154" s="41">
        <v>0</v>
      </c>
      <c r="CS154" s="7">
        <f t="shared" si="41"/>
        <v>0</v>
      </c>
      <c r="CT154" s="43">
        <v>6829</v>
      </c>
      <c r="CU154" s="7">
        <f t="shared" si="42"/>
        <v>6829</v>
      </c>
      <c r="CV154" s="10">
        <f t="shared" si="30"/>
        <v>86053</v>
      </c>
    </row>
    <row r="155" spans="1:100" x14ac:dyDescent="0.25">
      <c r="A155" s="348"/>
      <c r="B155" s="2" t="s">
        <v>110</v>
      </c>
      <c r="C155" s="40"/>
      <c r="D155" s="41"/>
      <c r="E155" s="43"/>
      <c r="F155" s="41"/>
      <c r="G155" s="42"/>
      <c r="H155" s="7">
        <v>42380</v>
      </c>
      <c r="I155" s="43"/>
      <c r="J155" s="41"/>
      <c r="K155" s="41"/>
      <c r="L155" s="41"/>
      <c r="M155" s="41"/>
      <c r="N155" s="41"/>
      <c r="O155" s="7">
        <f t="shared" si="31"/>
        <v>0</v>
      </c>
      <c r="P155" s="62"/>
      <c r="Q155" s="41"/>
      <c r="R155" s="41"/>
      <c r="S155" s="41"/>
      <c r="T155" s="7">
        <f t="shared" si="32"/>
        <v>0</v>
      </c>
      <c r="U155" s="43"/>
      <c r="V155" s="9"/>
      <c r="W155" s="7">
        <v>17325</v>
      </c>
      <c r="X155" s="43"/>
      <c r="Y155" s="9"/>
      <c r="Z155" s="9"/>
      <c r="AA155" s="9"/>
      <c r="AB155" s="9"/>
      <c r="AC155" s="9"/>
      <c r="AD155" s="41"/>
      <c r="AE155" s="9"/>
      <c r="AF155" s="9">
        <v>0</v>
      </c>
      <c r="AG155" s="9"/>
      <c r="AH155" s="9"/>
      <c r="AI155" s="9">
        <v>6720</v>
      </c>
      <c r="AJ155" s="7">
        <f t="shared" si="33"/>
        <v>6720</v>
      </c>
      <c r="AK155" s="43">
        <v>14484</v>
      </c>
      <c r="AL155" s="7">
        <f t="shared" si="34"/>
        <v>14484</v>
      </c>
      <c r="AM155" s="62"/>
      <c r="AN155" s="9"/>
      <c r="AO155" s="41">
        <v>0</v>
      </c>
      <c r="AP155" s="41"/>
      <c r="AQ155" s="41">
        <v>19094</v>
      </c>
      <c r="AR155" s="41"/>
      <c r="AS155" s="41"/>
      <c r="AT155" s="41"/>
      <c r="AU155" s="41">
        <v>6149</v>
      </c>
      <c r="AV155" s="41">
        <v>0</v>
      </c>
      <c r="AW155" s="7">
        <f t="shared" si="35"/>
        <v>25243</v>
      </c>
      <c r="AX155" s="43"/>
      <c r="AY155" s="41"/>
      <c r="AZ155" s="41"/>
      <c r="BA155" s="41"/>
      <c r="BB155" s="41"/>
      <c r="BC155" s="41">
        <v>0</v>
      </c>
      <c r="BD155" s="41"/>
      <c r="BE155" s="7">
        <f t="shared" si="36"/>
        <v>0</v>
      </c>
      <c r="BF155" s="40"/>
      <c r="BG155" s="374">
        <v>8181</v>
      </c>
      <c r="BH155" s="374"/>
      <c r="BI155" s="374"/>
      <c r="BJ155" s="41"/>
      <c r="BK155" s="41"/>
      <c r="BL155" s="9">
        <v>0</v>
      </c>
      <c r="BM155" s="41"/>
      <c r="BN155" s="41">
        <v>14610</v>
      </c>
      <c r="BO155" s="41"/>
      <c r="BP155" s="9"/>
      <c r="BQ155" s="41"/>
      <c r="BR155" s="9"/>
      <c r="BS155" s="9">
        <v>0</v>
      </c>
      <c r="BT155" s="41">
        <v>0</v>
      </c>
      <c r="BU155" s="7">
        <f t="shared" si="37"/>
        <v>22791</v>
      </c>
      <c r="BV155" s="43">
        <v>0</v>
      </c>
      <c r="BW155" s="41">
        <v>0</v>
      </c>
      <c r="BX155" s="41"/>
      <c r="BY155" s="41"/>
      <c r="BZ155" s="41"/>
      <c r="CA155" s="41">
        <v>0</v>
      </c>
      <c r="CB155" s="7">
        <f t="shared" si="38"/>
        <v>0</v>
      </c>
      <c r="CC155" s="43"/>
      <c r="CD155" s="41">
        <v>0</v>
      </c>
      <c r="CE155" s="41"/>
      <c r="CF155" s="41"/>
      <c r="CG155" s="7">
        <f t="shared" si="39"/>
        <v>0</v>
      </c>
      <c r="CH155" s="62"/>
      <c r="CI155" s="9"/>
      <c r="CJ155" s="41"/>
      <c r="CK155" s="41"/>
      <c r="CL155" s="41"/>
      <c r="CM155" s="41">
        <v>0</v>
      </c>
      <c r="CN155" s="41"/>
      <c r="CO155" s="7">
        <f t="shared" si="40"/>
        <v>0</v>
      </c>
      <c r="CP155" s="62"/>
      <c r="CQ155" s="41"/>
      <c r="CR155" s="41">
        <v>0</v>
      </c>
      <c r="CS155" s="7">
        <f t="shared" si="41"/>
        <v>0</v>
      </c>
      <c r="CT155" s="43">
        <v>4424</v>
      </c>
      <c r="CU155" s="7">
        <f t="shared" si="42"/>
        <v>4424</v>
      </c>
      <c r="CV155" s="10">
        <f t="shared" si="30"/>
        <v>133367</v>
      </c>
    </row>
    <row r="156" spans="1:100" x14ac:dyDescent="0.25">
      <c r="A156" s="348"/>
      <c r="B156" s="2" t="s">
        <v>111</v>
      </c>
      <c r="C156" s="40"/>
      <c r="D156" s="41"/>
      <c r="E156" s="43"/>
      <c r="F156" s="41"/>
      <c r="G156" s="42"/>
      <c r="H156" s="7">
        <v>17080</v>
      </c>
      <c r="I156" s="43"/>
      <c r="J156" s="41"/>
      <c r="K156" s="41"/>
      <c r="L156" s="41"/>
      <c r="M156" s="41"/>
      <c r="N156" s="41"/>
      <c r="O156" s="7">
        <f t="shared" si="31"/>
        <v>0</v>
      </c>
      <c r="P156" s="62"/>
      <c r="Q156" s="41"/>
      <c r="R156" s="41"/>
      <c r="S156" s="41"/>
      <c r="T156" s="7">
        <f t="shared" si="32"/>
        <v>0</v>
      </c>
      <c r="U156" s="43"/>
      <c r="V156" s="9"/>
      <c r="W156" s="7">
        <v>14136</v>
      </c>
      <c r="X156" s="43"/>
      <c r="Y156" s="9"/>
      <c r="Z156" s="9"/>
      <c r="AA156" s="9"/>
      <c r="AB156" s="9"/>
      <c r="AC156" s="9"/>
      <c r="AD156" s="41"/>
      <c r="AE156" s="9"/>
      <c r="AF156" s="9">
        <v>0</v>
      </c>
      <c r="AG156" s="9"/>
      <c r="AH156" s="9"/>
      <c r="AI156" s="9">
        <v>16461</v>
      </c>
      <c r="AJ156" s="7">
        <f t="shared" si="33"/>
        <v>16461</v>
      </c>
      <c r="AK156" s="43">
        <v>19483</v>
      </c>
      <c r="AL156" s="7">
        <f t="shared" si="34"/>
        <v>19483</v>
      </c>
      <c r="AM156" s="62"/>
      <c r="AN156" s="9"/>
      <c r="AO156" s="41">
        <v>0</v>
      </c>
      <c r="AP156" s="41"/>
      <c r="AQ156" s="41">
        <v>6542</v>
      </c>
      <c r="AR156" s="41"/>
      <c r="AS156" s="41"/>
      <c r="AT156" s="41"/>
      <c r="AU156" s="41">
        <v>3740</v>
      </c>
      <c r="AV156" s="41">
        <v>0</v>
      </c>
      <c r="AW156" s="7">
        <f t="shared" si="35"/>
        <v>10282</v>
      </c>
      <c r="AX156" s="43"/>
      <c r="AY156" s="41"/>
      <c r="AZ156" s="41"/>
      <c r="BA156" s="41"/>
      <c r="BB156" s="41"/>
      <c r="BC156" s="41">
        <v>0</v>
      </c>
      <c r="BD156" s="41"/>
      <c r="BE156" s="7">
        <f t="shared" si="36"/>
        <v>0</v>
      </c>
      <c r="BF156" s="40"/>
      <c r="BG156" s="374">
        <v>5682</v>
      </c>
      <c r="BH156" s="374"/>
      <c r="BI156" s="374"/>
      <c r="BJ156" s="41"/>
      <c r="BK156" s="41"/>
      <c r="BL156" s="9">
        <v>0</v>
      </c>
      <c r="BM156" s="41"/>
      <c r="BN156" s="41">
        <v>16296</v>
      </c>
      <c r="BO156" s="41"/>
      <c r="BP156" s="9"/>
      <c r="BQ156" s="41"/>
      <c r="BR156" s="9"/>
      <c r="BS156" s="9">
        <v>0</v>
      </c>
      <c r="BT156" s="41">
        <v>0</v>
      </c>
      <c r="BU156" s="7">
        <f t="shared" si="37"/>
        <v>21978</v>
      </c>
      <c r="BV156" s="43">
        <v>0</v>
      </c>
      <c r="BW156" s="41">
        <v>0</v>
      </c>
      <c r="BX156" s="41"/>
      <c r="BY156" s="41"/>
      <c r="BZ156" s="41"/>
      <c r="CA156" s="41">
        <v>0</v>
      </c>
      <c r="CB156" s="7">
        <f t="shared" si="38"/>
        <v>0</v>
      </c>
      <c r="CC156" s="43"/>
      <c r="CD156" s="41">
        <v>0</v>
      </c>
      <c r="CE156" s="41"/>
      <c r="CF156" s="41"/>
      <c r="CG156" s="7">
        <f t="shared" si="39"/>
        <v>0</v>
      </c>
      <c r="CH156" s="62"/>
      <c r="CI156" s="9"/>
      <c r="CJ156" s="41"/>
      <c r="CK156" s="41"/>
      <c r="CL156" s="41"/>
      <c r="CM156" s="41">
        <v>0</v>
      </c>
      <c r="CN156" s="41"/>
      <c r="CO156" s="7">
        <f t="shared" si="40"/>
        <v>0</v>
      </c>
      <c r="CP156" s="62"/>
      <c r="CQ156" s="41"/>
      <c r="CR156" s="41">
        <v>0</v>
      </c>
      <c r="CS156" s="7">
        <f t="shared" si="41"/>
        <v>0</v>
      </c>
      <c r="CT156" s="43">
        <v>4648</v>
      </c>
      <c r="CU156" s="7">
        <f t="shared" si="42"/>
        <v>4648</v>
      </c>
      <c r="CV156" s="10">
        <f t="shared" si="30"/>
        <v>104068</v>
      </c>
    </row>
    <row r="157" spans="1:100" ht="15.75" thickBot="1" x14ac:dyDescent="0.3">
      <c r="A157" s="349"/>
      <c r="B157" s="3" t="s">
        <v>112</v>
      </c>
      <c r="C157" s="44"/>
      <c r="D157" s="45"/>
      <c r="E157" s="47"/>
      <c r="F157" s="45"/>
      <c r="G157" s="46"/>
      <c r="H157" s="11">
        <v>1498</v>
      </c>
      <c r="I157" s="47"/>
      <c r="J157" s="45"/>
      <c r="K157" s="45"/>
      <c r="L157" s="45"/>
      <c r="M157" s="45"/>
      <c r="N157" s="45"/>
      <c r="O157" s="11">
        <f t="shared" si="31"/>
        <v>0</v>
      </c>
      <c r="P157" s="63"/>
      <c r="Q157" s="45"/>
      <c r="R157" s="45"/>
      <c r="S157" s="45"/>
      <c r="T157" s="11">
        <f t="shared" si="32"/>
        <v>0</v>
      </c>
      <c r="U157" s="47"/>
      <c r="V157" s="13"/>
      <c r="W157" s="11">
        <v>9966</v>
      </c>
      <c r="X157" s="47"/>
      <c r="Y157" s="13"/>
      <c r="Z157" s="13"/>
      <c r="AA157" s="13"/>
      <c r="AB157" s="13"/>
      <c r="AC157" s="13"/>
      <c r="AD157" s="45"/>
      <c r="AE157" s="13"/>
      <c r="AF157" s="13">
        <v>0</v>
      </c>
      <c r="AG157" s="13"/>
      <c r="AH157" s="13"/>
      <c r="AI157" s="13">
        <v>21931</v>
      </c>
      <c r="AJ157" s="11">
        <f t="shared" si="33"/>
        <v>21931</v>
      </c>
      <c r="AK157" s="47">
        <v>14442</v>
      </c>
      <c r="AL157" s="11">
        <f t="shared" si="34"/>
        <v>14442</v>
      </c>
      <c r="AM157" s="63"/>
      <c r="AN157" s="13"/>
      <c r="AO157" s="45">
        <v>0</v>
      </c>
      <c r="AP157" s="45"/>
      <c r="AQ157" s="45">
        <v>13856</v>
      </c>
      <c r="AR157" s="45"/>
      <c r="AS157" s="45"/>
      <c r="AT157" s="45"/>
      <c r="AU157" s="45">
        <v>5148</v>
      </c>
      <c r="AV157" s="45">
        <v>0</v>
      </c>
      <c r="AW157" s="11">
        <f t="shared" si="35"/>
        <v>19004</v>
      </c>
      <c r="AX157" s="47"/>
      <c r="AY157" s="45"/>
      <c r="AZ157" s="45"/>
      <c r="BA157" s="45"/>
      <c r="BB157" s="45"/>
      <c r="BC157" s="45">
        <v>0</v>
      </c>
      <c r="BD157" s="45"/>
      <c r="BE157" s="11">
        <f t="shared" si="36"/>
        <v>0</v>
      </c>
      <c r="BF157" s="44"/>
      <c r="BG157" s="375">
        <v>762</v>
      </c>
      <c r="BH157" s="375"/>
      <c r="BI157" s="375"/>
      <c r="BJ157" s="45"/>
      <c r="BK157" s="45"/>
      <c r="BL157" s="13">
        <v>0</v>
      </c>
      <c r="BM157" s="45"/>
      <c r="BN157" s="45">
        <v>6649</v>
      </c>
      <c r="BO157" s="45"/>
      <c r="BP157" s="13"/>
      <c r="BQ157" s="45"/>
      <c r="BR157" s="13"/>
      <c r="BS157" s="13">
        <v>0</v>
      </c>
      <c r="BT157" s="45">
        <v>0</v>
      </c>
      <c r="BU157" s="11">
        <f t="shared" si="37"/>
        <v>7411</v>
      </c>
      <c r="BV157" s="47">
        <v>0</v>
      </c>
      <c r="BW157" s="45">
        <v>0</v>
      </c>
      <c r="BX157" s="45"/>
      <c r="BY157" s="45"/>
      <c r="BZ157" s="45"/>
      <c r="CA157" s="45">
        <v>0</v>
      </c>
      <c r="CB157" s="11">
        <f t="shared" si="38"/>
        <v>0</v>
      </c>
      <c r="CC157" s="47"/>
      <c r="CD157" s="45">
        <v>0</v>
      </c>
      <c r="CE157" s="45"/>
      <c r="CF157" s="45"/>
      <c r="CG157" s="11">
        <f t="shared" si="39"/>
        <v>0</v>
      </c>
      <c r="CH157" s="63"/>
      <c r="CI157" s="13"/>
      <c r="CJ157" s="45"/>
      <c r="CK157" s="45"/>
      <c r="CL157" s="45"/>
      <c r="CM157" s="45">
        <v>0</v>
      </c>
      <c r="CN157" s="45"/>
      <c r="CO157" s="11">
        <f t="shared" si="40"/>
        <v>0</v>
      </c>
      <c r="CP157" s="63"/>
      <c r="CQ157" s="45"/>
      <c r="CR157" s="45">
        <v>0</v>
      </c>
      <c r="CS157" s="11">
        <f t="shared" si="41"/>
        <v>0</v>
      </c>
      <c r="CT157" s="47">
        <v>5880</v>
      </c>
      <c r="CU157" s="11">
        <f t="shared" si="42"/>
        <v>5880</v>
      </c>
      <c r="CV157" s="15">
        <f t="shared" si="30"/>
        <v>80132</v>
      </c>
    </row>
    <row r="158" spans="1:100" x14ac:dyDescent="0.25">
      <c r="A158" s="347" t="s">
        <v>162</v>
      </c>
      <c r="B158" s="33" t="s">
        <v>101</v>
      </c>
      <c r="C158" s="34"/>
      <c r="D158" s="35"/>
      <c r="E158" s="52"/>
      <c r="F158" s="35"/>
      <c r="G158" s="36"/>
      <c r="H158" s="20">
        <v>4976</v>
      </c>
      <c r="I158" s="52"/>
      <c r="J158" s="35"/>
      <c r="K158" s="35"/>
      <c r="L158" s="35"/>
      <c r="M158" s="35"/>
      <c r="N158" s="35"/>
      <c r="O158" s="20">
        <f t="shared" si="31"/>
        <v>0</v>
      </c>
      <c r="P158" s="61"/>
      <c r="Q158" s="35"/>
      <c r="R158" s="35"/>
      <c r="S158" s="35"/>
      <c r="T158" s="20">
        <f t="shared" si="32"/>
        <v>0</v>
      </c>
      <c r="U158" s="52"/>
      <c r="V158" s="22"/>
      <c r="W158" s="20">
        <v>11276</v>
      </c>
      <c r="X158" s="52"/>
      <c r="Y158" s="22"/>
      <c r="Z158" s="22"/>
      <c r="AA158" s="22"/>
      <c r="AB158" s="22"/>
      <c r="AC158" s="22"/>
      <c r="AD158" s="35"/>
      <c r="AE158" s="22"/>
      <c r="AF158" s="22">
        <v>0</v>
      </c>
      <c r="AG158" s="22"/>
      <c r="AH158" s="22"/>
      <c r="AI158" s="22">
        <v>17757</v>
      </c>
      <c r="AJ158" s="20">
        <f t="shared" si="33"/>
        <v>17757</v>
      </c>
      <c r="AK158" s="52">
        <v>11856</v>
      </c>
      <c r="AL158" s="20">
        <f t="shared" si="34"/>
        <v>11856</v>
      </c>
      <c r="AM158" s="61"/>
      <c r="AN158" s="22"/>
      <c r="AO158" s="35">
        <v>0</v>
      </c>
      <c r="AP158" s="35"/>
      <c r="AQ158" s="35">
        <v>1734</v>
      </c>
      <c r="AR158" s="35"/>
      <c r="AS158" s="35"/>
      <c r="AT158" s="35"/>
      <c r="AU158" s="35">
        <v>3305</v>
      </c>
      <c r="AV158" s="35">
        <v>0</v>
      </c>
      <c r="AW158" s="20">
        <f t="shared" si="35"/>
        <v>5039</v>
      </c>
      <c r="AX158" s="52"/>
      <c r="AY158" s="35"/>
      <c r="AZ158" s="35"/>
      <c r="BA158" s="35"/>
      <c r="BB158" s="35"/>
      <c r="BC158" s="35">
        <v>0</v>
      </c>
      <c r="BD158" s="35"/>
      <c r="BE158" s="20">
        <f t="shared" si="36"/>
        <v>0</v>
      </c>
      <c r="BF158" s="34"/>
      <c r="BG158" s="376">
        <v>3589</v>
      </c>
      <c r="BH158" s="376"/>
      <c r="BI158" s="376"/>
      <c r="BJ158" s="35"/>
      <c r="BK158" s="35"/>
      <c r="BL158" s="22">
        <v>0</v>
      </c>
      <c r="BM158" s="35"/>
      <c r="BN158" s="35">
        <v>1035</v>
      </c>
      <c r="BO158" s="35"/>
      <c r="BP158" s="22"/>
      <c r="BQ158" s="35"/>
      <c r="BR158" s="22"/>
      <c r="BS158" s="22">
        <v>0</v>
      </c>
      <c r="BT158" s="35">
        <v>5324</v>
      </c>
      <c r="BU158" s="20">
        <f t="shared" si="37"/>
        <v>9948</v>
      </c>
      <c r="BV158" s="52">
        <v>0</v>
      </c>
      <c r="BW158" s="35">
        <v>0</v>
      </c>
      <c r="BX158" s="35"/>
      <c r="BY158" s="35"/>
      <c r="BZ158" s="35"/>
      <c r="CA158" s="35">
        <v>0</v>
      </c>
      <c r="CB158" s="20">
        <f t="shared" si="38"/>
        <v>0</v>
      </c>
      <c r="CC158" s="52"/>
      <c r="CD158" s="35">
        <v>0</v>
      </c>
      <c r="CE158" s="35"/>
      <c r="CF158" s="35"/>
      <c r="CG158" s="20">
        <f t="shared" si="39"/>
        <v>0</v>
      </c>
      <c r="CH158" s="61"/>
      <c r="CI158" s="22"/>
      <c r="CJ158" s="35"/>
      <c r="CK158" s="35"/>
      <c r="CL158" s="35"/>
      <c r="CM158" s="35">
        <v>0</v>
      </c>
      <c r="CN158" s="35"/>
      <c r="CO158" s="20">
        <f t="shared" si="40"/>
        <v>0</v>
      </c>
      <c r="CP158" s="61"/>
      <c r="CQ158" s="35"/>
      <c r="CR158" s="35">
        <v>0</v>
      </c>
      <c r="CS158" s="20">
        <f t="shared" si="41"/>
        <v>0</v>
      </c>
      <c r="CT158" s="52">
        <v>1092</v>
      </c>
      <c r="CU158" s="20">
        <f t="shared" si="42"/>
        <v>1092</v>
      </c>
      <c r="CV158" s="23">
        <f t="shared" si="30"/>
        <v>61944</v>
      </c>
    </row>
    <row r="159" spans="1:100" x14ac:dyDescent="0.25">
      <c r="A159" s="348"/>
      <c r="B159" s="2" t="s">
        <v>102</v>
      </c>
      <c r="C159" s="40"/>
      <c r="D159" s="41"/>
      <c r="E159" s="43"/>
      <c r="F159" s="41"/>
      <c r="G159" s="42"/>
      <c r="H159" s="7">
        <v>6423</v>
      </c>
      <c r="I159" s="43"/>
      <c r="J159" s="41"/>
      <c r="K159" s="41"/>
      <c r="L159" s="41"/>
      <c r="M159" s="41"/>
      <c r="N159" s="41"/>
      <c r="O159" s="7">
        <f t="shared" si="31"/>
        <v>0</v>
      </c>
      <c r="P159" s="62"/>
      <c r="Q159" s="41"/>
      <c r="R159" s="41"/>
      <c r="S159" s="41"/>
      <c r="T159" s="7">
        <f t="shared" si="32"/>
        <v>0</v>
      </c>
      <c r="U159" s="43"/>
      <c r="V159" s="9"/>
      <c r="W159" s="7">
        <v>11786</v>
      </c>
      <c r="X159" s="43"/>
      <c r="Y159" s="9"/>
      <c r="Z159" s="9"/>
      <c r="AA159" s="9"/>
      <c r="AB159" s="9"/>
      <c r="AC159" s="9"/>
      <c r="AD159" s="41"/>
      <c r="AE159" s="9"/>
      <c r="AF159" s="9">
        <v>10640</v>
      </c>
      <c r="AG159" s="9"/>
      <c r="AH159" s="9"/>
      <c r="AI159" s="9">
        <v>3416</v>
      </c>
      <c r="AJ159" s="7">
        <f t="shared" si="33"/>
        <v>14056</v>
      </c>
      <c r="AK159" s="43">
        <v>9601</v>
      </c>
      <c r="AL159" s="7">
        <f t="shared" si="34"/>
        <v>9601</v>
      </c>
      <c r="AM159" s="62"/>
      <c r="AN159" s="9"/>
      <c r="AO159" s="41">
        <v>0</v>
      </c>
      <c r="AP159" s="41"/>
      <c r="AQ159" s="41">
        <v>2424</v>
      </c>
      <c r="AR159" s="41"/>
      <c r="AS159" s="41"/>
      <c r="AT159" s="41"/>
      <c r="AU159" s="41">
        <v>5296</v>
      </c>
      <c r="AV159" s="41">
        <v>0</v>
      </c>
      <c r="AW159" s="7">
        <f t="shared" si="35"/>
        <v>7720</v>
      </c>
      <c r="AX159" s="43"/>
      <c r="AY159" s="41"/>
      <c r="AZ159" s="41"/>
      <c r="BA159" s="41"/>
      <c r="BB159" s="41"/>
      <c r="BC159" s="41">
        <v>0</v>
      </c>
      <c r="BD159" s="41"/>
      <c r="BE159" s="7">
        <f t="shared" si="36"/>
        <v>0</v>
      </c>
      <c r="BF159" s="40"/>
      <c r="BG159" s="374">
        <v>5371</v>
      </c>
      <c r="BH159" s="374"/>
      <c r="BI159" s="374"/>
      <c r="BJ159" s="41"/>
      <c r="BK159" s="41"/>
      <c r="BL159" s="9">
        <v>0</v>
      </c>
      <c r="BM159" s="41"/>
      <c r="BN159" s="41">
        <v>3157</v>
      </c>
      <c r="BO159" s="41"/>
      <c r="BP159" s="9"/>
      <c r="BQ159" s="41"/>
      <c r="BR159" s="9"/>
      <c r="BS159" s="9">
        <v>0</v>
      </c>
      <c r="BT159" s="41">
        <v>8177</v>
      </c>
      <c r="BU159" s="7">
        <f t="shared" si="37"/>
        <v>16705</v>
      </c>
      <c r="BV159" s="43">
        <v>0</v>
      </c>
      <c r="BW159" s="41">
        <v>0</v>
      </c>
      <c r="BX159" s="41"/>
      <c r="BY159" s="41"/>
      <c r="BZ159" s="41"/>
      <c r="CA159" s="41">
        <v>0</v>
      </c>
      <c r="CB159" s="7">
        <f t="shared" si="38"/>
        <v>0</v>
      </c>
      <c r="CC159" s="43"/>
      <c r="CD159" s="41">
        <v>0</v>
      </c>
      <c r="CE159" s="41"/>
      <c r="CF159" s="41"/>
      <c r="CG159" s="7">
        <f t="shared" si="39"/>
        <v>0</v>
      </c>
      <c r="CH159" s="62"/>
      <c r="CI159" s="9"/>
      <c r="CJ159" s="41"/>
      <c r="CK159" s="41"/>
      <c r="CL159" s="41"/>
      <c r="CM159" s="41">
        <v>0</v>
      </c>
      <c r="CN159" s="41"/>
      <c r="CO159" s="7">
        <f t="shared" si="40"/>
        <v>0</v>
      </c>
      <c r="CP159" s="62"/>
      <c r="CQ159" s="41"/>
      <c r="CR159" s="41">
        <v>0</v>
      </c>
      <c r="CS159" s="7">
        <f t="shared" si="41"/>
        <v>0</v>
      </c>
      <c r="CT159" s="43">
        <v>0</v>
      </c>
      <c r="CU159" s="7">
        <f t="shared" si="42"/>
        <v>0</v>
      </c>
      <c r="CV159" s="10">
        <f t="shared" si="30"/>
        <v>66291</v>
      </c>
    </row>
    <row r="160" spans="1:100" x14ac:dyDescent="0.25">
      <c r="A160" s="348"/>
      <c r="B160" s="2" t="s">
        <v>103</v>
      </c>
      <c r="C160" s="40"/>
      <c r="D160" s="41"/>
      <c r="E160" s="43"/>
      <c r="F160" s="41"/>
      <c r="G160" s="42"/>
      <c r="H160" s="7">
        <v>7694</v>
      </c>
      <c r="I160" s="43"/>
      <c r="J160" s="41"/>
      <c r="K160" s="41"/>
      <c r="L160" s="41"/>
      <c r="M160" s="41"/>
      <c r="N160" s="41"/>
      <c r="O160" s="7">
        <f t="shared" si="31"/>
        <v>0</v>
      </c>
      <c r="P160" s="62"/>
      <c r="Q160" s="41"/>
      <c r="R160" s="41"/>
      <c r="S160" s="41"/>
      <c r="T160" s="7">
        <f t="shared" si="32"/>
        <v>0</v>
      </c>
      <c r="U160" s="43"/>
      <c r="V160" s="9"/>
      <c r="W160" s="7">
        <v>13470</v>
      </c>
      <c r="X160" s="43"/>
      <c r="Y160" s="9"/>
      <c r="Z160" s="9"/>
      <c r="AA160" s="9"/>
      <c r="AB160" s="9"/>
      <c r="AC160" s="9"/>
      <c r="AD160" s="41"/>
      <c r="AE160" s="9"/>
      <c r="AF160" s="9">
        <v>13456</v>
      </c>
      <c r="AG160" s="9"/>
      <c r="AH160" s="9"/>
      <c r="AI160" s="9">
        <v>3020</v>
      </c>
      <c r="AJ160" s="7">
        <f t="shared" si="33"/>
        <v>16476</v>
      </c>
      <c r="AK160" s="43">
        <v>9553</v>
      </c>
      <c r="AL160" s="7">
        <f t="shared" si="34"/>
        <v>9553</v>
      </c>
      <c r="AM160" s="62"/>
      <c r="AN160" s="9"/>
      <c r="AO160" s="41">
        <v>0</v>
      </c>
      <c r="AP160" s="41"/>
      <c r="AQ160" s="41">
        <v>4152</v>
      </c>
      <c r="AR160" s="41"/>
      <c r="AS160" s="41"/>
      <c r="AT160" s="41"/>
      <c r="AU160" s="41">
        <v>5036</v>
      </c>
      <c r="AV160" s="41">
        <v>0</v>
      </c>
      <c r="AW160" s="7">
        <f t="shared" si="35"/>
        <v>9188</v>
      </c>
      <c r="AX160" s="43"/>
      <c r="AY160" s="41"/>
      <c r="AZ160" s="41"/>
      <c r="BA160" s="41"/>
      <c r="BB160" s="41"/>
      <c r="BC160" s="41">
        <v>0</v>
      </c>
      <c r="BD160" s="41"/>
      <c r="BE160" s="7">
        <f t="shared" si="36"/>
        <v>0</v>
      </c>
      <c r="BF160" s="40"/>
      <c r="BG160" s="374">
        <v>898</v>
      </c>
      <c r="BH160" s="374"/>
      <c r="BI160" s="374"/>
      <c r="BJ160" s="41"/>
      <c r="BK160" s="41"/>
      <c r="BL160" s="9">
        <v>0</v>
      </c>
      <c r="BM160" s="41"/>
      <c r="BN160" s="41">
        <v>2973</v>
      </c>
      <c r="BO160" s="41"/>
      <c r="BP160" s="9"/>
      <c r="BQ160" s="41"/>
      <c r="BR160" s="9"/>
      <c r="BS160" s="9">
        <v>0</v>
      </c>
      <c r="BT160" s="41">
        <v>8640</v>
      </c>
      <c r="BU160" s="7">
        <f t="shared" si="37"/>
        <v>12511</v>
      </c>
      <c r="BV160" s="43">
        <v>0</v>
      </c>
      <c r="BW160" s="41">
        <v>0</v>
      </c>
      <c r="BX160" s="41"/>
      <c r="BY160" s="41"/>
      <c r="BZ160" s="41"/>
      <c r="CA160" s="41">
        <v>0</v>
      </c>
      <c r="CB160" s="7">
        <f t="shared" si="38"/>
        <v>0</v>
      </c>
      <c r="CC160" s="43"/>
      <c r="CD160" s="41">
        <v>0</v>
      </c>
      <c r="CE160" s="41"/>
      <c r="CF160" s="41"/>
      <c r="CG160" s="7">
        <f t="shared" si="39"/>
        <v>0</v>
      </c>
      <c r="CH160" s="62"/>
      <c r="CI160" s="9"/>
      <c r="CJ160" s="41"/>
      <c r="CK160" s="41"/>
      <c r="CL160" s="41"/>
      <c r="CM160" s="41">
        <v>0</v>
      </c>
      <c r="CN160" s="41"/>
      <c r="CO160" s="7">
        <f t="shared" si="40"/>
        <v>0</v>
      </c>
      <c r="CP160" s="62"/>
      <c r="CQ160" s="41"/>
      <c r="CR160" s="41">
        <v>0</v>
      </c>
      <c r="CS160" s="7">
        <f t="shared" si="41"/>
        <v>0</v>
      </c>
      <c r="CT160" s="43">
        <v>0</v>
      </c>
      <c r="CU160" s="7">
        <f t="shared" si="42"/>
        <v>0</v>
      </c>
      <c r="CV160" s="10">
        <f t="shared" si="30"/>
        <v>68892</v>
      </c>
    </row>
    <row r="161" spans="1:100" x14ac:dyDescent="0.25">
      <c r="A161" s="348"/>
      <c r="B161" s="2" t="s">
        <v>104</v>
      </c>
      <c r="C161" s="40"/>
      <c r="D161" s="41"/>
      <c r="E161" s="43"/>
      <c r="F161" s="41"/>
      <c r="G161" s="42"/>
      <c r="H161" s="7">
        <v>11365</v>
      </c>
      <c r="I161" s="43"/>
      <c r="J161" s="41"/>
      <c r="K161" s="41"/>
      <c r="L161" s="41"/>
      <c r="M161" s="41"/>
      <c r="N161" s="41"/>
      <c r="O161" s="7">
        <f t="shared" si="31"/>
        <v>0</v>
      </c>
      <c r="P161" s="62"/>
      <c r="Q161" s="41"/>
      <c r="R161" s="41"/>
      <c r="S161" s="41"/>
      <c r="T161" s="7">
        <f t="shared" si="32"/>
        <v>0</v>
      </c>
      <c r="U161" s="43"/>
      <c r="V161" s="9"/>
      <c r="W161" s="7">
        <v>12283</v>
      </c>
      <c r="X161" s="43"/>
      <c r="Y161" s="9"/>
      <c r="Z161" s="9"/>
      <c r="AA161" s="9"/>
      <c r="AB161" s="9"/>
      <c r="AC161" s="9"/>
      <c r="AD161" s="41"/>
      <c r="AE161" s="9"/>
      <c r="AF161" s="9">
        <v>13196</v>
      </c>
      <c r="AG161" s="9"/>
      <c r="AH161" s="9"/>
      <c r="AI161" s="9">
        <v>1284</v>
      </c>
      <c r="AJ161" s="7">
        <f t="shared" si="33"/>
        <v>14480</v>
      </c>
      <c r="AK161" s="43">
        <v>8598</v>
      </c>
      <c r="AL161" s="7">
        <f t="shared" si="34"/>
        <v>8598</v>
      </c>
      <c r="AM161" s="62"/>
      <c r="AN161" s="9"/>
      <c r="AO161" s="41">
        <v>0</v>
      </c>
      <c r="AP161" s="41"/>
      <c r="AQ161" s="41">
        <v>5997</v>
      </c>
      <c r="AR161" s="41"/>
      <c r="AS161" s="41"/>
      <c r="AT161" s="41"/>
      <c r="AU161" s="41">
        <v>2674</v>
      </c>
      <c r="AV161" s="41">
        <v>0</v>
      </c>
      <c r="AW161" s="7">
        <f t="shared" si="35"/>
        <v>8671</v>
      </c>
      <c r="AX161" s="43"/>
      <c r="AY161" s="41"/>
      <c r="AZ161" s="41"/>
      <c r="BA161" s="41"/>
      <c r="BB161" s="41"/>
      <c r="BC161" s="41">
        <v>0</v>
      </c>
      <c r="BD161" s="41"/>
      <c r="BE161" s="7">
        <f t="shared" si="36"/>
        <v>0</v>
      </c>
      <c r="BF161" s="40"/>
      <c r="BG161" s="374">
        <v>1607</v>
      </c>
      <c r="BH161" s="374"/>
      <c r="BI161" s="374"/>
      <c r="BJ161" s="41"/>
      <c r="BK161" s="41"/>
      <c r="BL161" s="9">
        <v>0</v>
      </c>
      <c r="BM161" s="41"/>
      <c r="BN161" s="41">
        <v>3833</v>
      </c>
      <c r="BO161" s="41"/>
      <c r="BP161" s="9"/>
      <c r="BQ161" s="41"/>
      <c r="BR161" s="9"/>
      <c r="BS161" s="9">
        <v>0</v>
      </c>
      <c r="BT161" s="41">
        <v>7409</v>
      </c>
      <c r="BU161" s="7">
        <f t="shared" si="37"/>
        <v>12849</v>
      </c>
      <c r="BV161" s="43">
        <v>0</v>
      </c>
      <c r="BW161" s="41">
        <v>0</v>
      </c>
      <c r="BX161" s="41"/>
      <c r="BY161" s="41"/>
      <c r="BZ161" s="41"/>
      <c r="CA161" s="41">
        <v>0</v>
      </c>
      <c r="CB161" s="7">
        <f t="shared" si="38"/>
        <v>0</v>
      </c>
      <c r="CC161" s="43"/>
      <c r="CD161" s="41">
        <v>0</v>
      </c>
      <c r="CE161" s="41"/>
      <c r="CF161" s="41"/>
      <c r="CG161" s="7">
        <f t="shared" si="39"/>
        <v>0</v>
      </c>
      <c r="CH161" s="62"/>
      <c r="CI161" s="9"/>
      <c r="CJ161" s="41"/>
      <c r="CK161" s="41"/>
      <c r="CL161" s="41"/>
      <c r="CM161" s="41">
        <v>0</v>
      </c>
      <c r="CN161" s="41"/>
      <c r="CO161" s="7">
        <f t="shared" si="40"/>
        <v>0</v>
      </c>
      <c r="CP161" s="62"/>
      <c r="CQ161" s="41"/>
      <c r="CR161" s="41">
        <v>0</v>
      </c>
      <c r="CS161" s="7">
        <f t="shared" si="41"/>
        <v>0</v>
      </c>
      <c r="CT161" s="43">
        <v>56</v>
      </c>
      <c r="CU161" s="7">
        <f t="shared" si="42"/>
        <v>56</v>
      </c>
      <c r="CV161" s="10">
        <f t="shared" si="30"/>
        <v>68302</v>
      </c>
    </row>
    <row r="162" spans="1:100" x14ac:dyDescent="0.25">
      <c r="A162" s="348"/>
      <c r="B162" s="2" t="s">
        <v>105</v>
      </c>
      <c r="C162" s="40"/>
      <c r="D162" s="41"/>
      <c r="E162" s="43"/>
      <c r="F162" s="41"/>
      <c r="G162" s="42"/>
      <c r="H162" s="7">
        <v>7864</v>
      </c>
      <c r="I162" s="43"/>
      <c r="J162" s="41"/>
      <c r="K162" s="41"/>
      <c r="L162" s="41"/>
      <c r="M162" s="41"/>
      <c r="N162" s="41"/>
      <c r="O162" s="7">
        <f t="shared" si="31"/>
        <v>0</v>
      </c>
      <c r="P162" s="62"/>
      <c r="Q162" s="41"/>
      <c r="R162" s="41"/>
      <c r="S162" s="41"/>
      <c r="T162" s="7">
        <f t="shared" si="32"/>
        <v>0</v>
      </c>
      <c r="U162" s="43"/>
      <c r="V162" s="9"/>
      <c r="W162" s="7">
        <v>12633</v>
      </c>
      <c r="X162" s="43"/>
      <c r="Y162" s="9"/>
      <c r="Z162" s="9"/>
      <c r="AA162" s="9"/>
      <c r="AB162" s="9"/>
      <c r="AC162" s="9"/>
      <c r="AD162" s="41"/>
      <c r="AE162" s="9"/>
      <c r="AF162" s="9">
        <v>13685</v>
      </c>
      <c r="AG162" s="9"/>
      <c r="AH162" s="9"/>
      <c r="AI162" s="9">
        <v>3589</v>
      </c>
      <c r="AJ162" s="7">
        <f t="shared" si="33"/>
        <v>17274</v>
      </c>
      <c r="AK162" s="43">
        <v>11700</v>
      </c>
      <c r="AL162" s="7">
        <f t="shared" si="34"/>
        <v>11700</v>
      </c>
      <c r="AM162" s="62"/>
      <c r="AN162" s="9"/>
      <c r="AO162" s="41">
        <v>0</v>
      </c>
      <c r="AP162" s="41"/>
      <c r="AQ162" s="41">
        <v>5761</v>
      </c>
      <c r="AR162" s="41"/>
      <c r="AS162" s="41"/>
      <c r="AT162" s="41"/>
      <c r="AU162" s="41">
        <v>0</v>
      </c>
      <c r="AV162" s="41">
        <v>0</v>
      </c>
      <c r="AW162" s="7">
        <f t="shared" si="35"/>
        <v>5761</v>
      </c>
      <c r="AX162" s="43"/>
      <c r="AY162" s="41"/>
      <c r="AZ162" s="41"/>
      <c r="BA162" s="41"/>
      <c r="BB162" s="41"/>
      <c r="BC162" s="41">
        <v>0</v>
      </c>
      <c r="BD162" s="41"/>
      <c r="BE162" s="7">
        <f t="shared" si="36"/>
        <v>0</v>
      </c>
      <c r="BF162" s="40"/>
      <c r="BG162" s="374">
        <v>4158</v>
      </c>
      <c r="BH162" s="374"/>
      <c r="BI162" s="374"/>
      <c r="BJ162" s="41"/>
      <c r="BK162" s="41"/>
      <c r="BL162" s="9">
        <v>0</v>
      </c>
      <c r="BM162" s="41"/>
      <c r="BN162" s="41">
        <v>4480</v>
      </c>
      <c r="BO162" s="41"/>
      <c r="BP162" s="9"/>
      <c r="BQ162" s="41"/>
      <c r="BR162" s="9"/>
      <c r="BS162" s="9">
        <v>0</v>
      </c>
      <c r="BT162" s="41">
        <v>8765</v>
      </c>
      <c r="BU162" s="7">
        <f t="shared" si="37"/>
        <v>17403</v>
      </c>
      <c r="BV162" s="43">
        <v>0</v>
      </c>
      <c r="BW162" s="41">
        <v>0</v>
      </c>
      <c r="BX162" s="41"/>
      <c r="BY162" s="41"/>
      <c r="BZ162" s="41"/>
      <c r="CA162" s="41">
        <v>0</v>
      </c>
      <c r="CB162" s="7">
        <f t="shared" si="38"/>
        <v>0</v>
      </c>
      <c r="CC162" s="43"/>
      <c r="CD162" s="41">
        <v>0</v>
      </c>
      <c r="CE162" s="41"/>
      <c r="CF162" s="41"/>
      <c r="CG162" s="7">
        <f t="shared" si="39"/>
        <v>0</v>
      </c>
      <c r="CH162" s="62"/>
      <c r="CI162" s="9"/>
      <c r="CJ162" s="41"/>
      <c r="CK162" s="41"/>
      <c r="CL162" s="41"/>
      <c r="CM162" s="41">
        <v>0</v>
      </c>
      <c r="CN162" s="41"/>
      <c r="CO162" s="7">
        <f t="shared" si="40"/>
        <v>0</v>
      </c>
      <c r="CP162" s="62"/>
      <c r="CQ162" s="41"/>
      <c r="CR162" s="41">
        <v>0</v>
      </c>
      <c r="CS162" s="7">
        <f t="shared" si="41"/>
        <v>0</v>
      </c>
      <c r="CT162" s="43">
        <v>0</v>
      </c>
      <c r="CU162" s="7">
        <f t="shared" si="42"/>
        <v>0</v>
      </c>
      <c r="CV162" s="10">
        <f t="shared" si="30"/>
        <v>72635</v>
      </c>
    </row>
    <row r="163" spans="1:100" x14ac:dyDescent="0.25">
      <c r="A163" s="348"/>
      <c r="B163" s="2" t="s">
        <v>106</v>
      </c>
      <c r="C163" s="40"/>
      <c r="D163" s="41"/>
      <c r="E163" s="43"/>
      <c r="F163" s="41"/>
      <c r="G163" s="42"/>
      <c r="H163" s="7">
        <v>14637</v>
      </c>
      <c r="I163" s="43"/>
      <c r="J163" s="41"/>
      <c r="K163" s="41"/>
      <c r="L163" s="41"/>
      <c r="M163" s="41"/>
      <c r="N163" s="41"/>
      <c r="O163" s="7">
        <f t="shared" si="31"/>
        <v>0</v>
      </c>
      <c r="P163" s="62"/>
      <c r="Q163" s="41"/>
      <c r="R163" s="41"/>
      <c r="S163" s="41"/>
      <c r="T163" s="7">
        <f t="shared" si="32"/>
        <v>0</v>
      </c>
      <c r="U163" s="43"/>
      <c r="V163" s="9"/>
      <c r="W163" s="7">
        <v>11241</v>
      </c>
      <c r="X163" s="43"/>
      <c r="Y163" s="9"/>
      <c r="Z163" s="9"/>
      <c r="AA163" s="9"/>
      <c r="AB163" s="9"/>
      <c r="AC163" s="9"/>
      <c r="AD163" s="41"/>
      <c r="AE163" s="9"/>
      <c r="AF163" s="9">
        <v>15212</v>
      </c>
      <c r="AG163" s="9"/>
      <c r="AH163" s="9"/>
      <c r="AI163" s="9">
        <v>2018</v>
      </c>
      <c r="AJ163" s="7">
        <f t="shared" si="33"/>
        <v>17230</v>
      </c>
      <c r="AK163" s="43">
        <v>10464</v>
      </c>
      <c r="AL163" s="7">
        <f t="shared" si="34"/>
        <v>10464</v>
      </c>
      <c r="AM163" s="62"/>
      <c r="AN163" s="9"/>
      <c r="AO163" s="41">
        <v>0</v>
      </c>
      <c r="AP163" s="41"/>
      <c r="AQ163" s="41">
        <v>5930</v>
      </c>
      <c r="AR163" s="41"/>
      <c r="AS163" s="41"/>
      <c r="AT163" s="41"/>
      <c r="AU163" s="41">
        <v>0</v>
      </c>
      <c r="AV163" s="41">
        <v>0</v>
      </c>
      <c r="AW163" s="7">
        <f t="shared" si="35"/>
        <v>5930</v>
      </c>
      <c r="AX163" s="43"/>
      <c r="AY163" s="41"/>
      <c r="AZ163" s="41"/>
      <c r="BA163" s="41"/>
      <c r="BB163" s="41"/>
      <c r="BC163" s="41">
        <v>0</v>
      </c>
      <c r="BD163" s="41"/>
      <c r="BE163" s="7">
        <f t="shared" si="36"/>
        <v>0</v>
      </c>
      <c r="BF163" s="40"/>
      <c r="BG163" s="374">
        <v>1604</v>
      </c>
      <c r="BH163" s="374"/>
      <c r="BI163" s="374"/>
      <c r="BJ163" s="41"/>
      <c r="BK163" s="41"/>
      <c r="BL163" s="9">
        <v>0</v>
      </c>
      <c r="BM163" s="41"/>
      <c r="BN163" s="41">
        <v>3824</v>
      </c>
      <c r="BO163" s="41"/>
      <c r="BP163" s="9"/>
      <c r="BQ163" s="41"/>
      <c r="BR163" s="9"/>
      <c r="BS163" s="9">
        <v>0</v>
      </c>
      <c r="BT163" s="41">
        <v>9499</v>
      </c>
      <c r="BU163" s="7">
        <f t="shared" si="37"/>
        <v>14927</v>
      </c>
      <c r="BV163" s="43">
        <v>0</v>
      </c>
      <c r="BW163" s="41">
        <v>0</v>
      </c>
      <c r="BX163" s="41"/>
      <c r="BY163" s="41"/>
      <c r="BZ163" s="41"/>
      <c r="CA163" s="41">
        <v>0</v>
      </c>
      <c r="CB163" s="7">
        <f t="shared" si="38"/>
        <v>0</v>
      </c>
      <c r="CC163" s="43"/>
      <c r="CD163" s="41">
        <v>0</v>
      </c>
      <c r="CE163" s="41"/>
      <c r="CF163" s="41"/>
      <c r="CG163" s="7">
        <f t="shared" si="39"/>
        <v>0</v>
      </c>
      <c r="CH163" s="62"/>
      <c r="CI163" s="9"/>
      <c r="CJ163" s="41"/>
      <c r="CK163" s="41"/>
      <c r="CL163" s="41"/>
      <c r="CM163" s="41">
        <v>0</v>
      </c>
      <c r="CN163" s="41"/>
      <c r="CO163" s="7">
        <f t="shared" si="40"/>
        <v>0</v>
      </c>
      <c r="CP163" s="62"/>
      <c r="CQ163" s="41"/>
      <c r="CR163" s="41">
        <v>0</v>
      </c>
      <c r="CS163" s="7">
        <f t="shared" si="41"/>
        <v>0</v>
      </c>
      <c r="CT163" s="43">
        <v>0</v>
      </c>
      <c r="CU163" s="7">
        <f t="shared" si="42"/>
        <v>0</v>
      </c>
      <c r="CV163" s="10">
        <f t="shared" si="30"/>
        <v>74429</v>
      </c>
    </row>
    <row r="164" spans="1:100" x14ac:dyDescent="0.25">
      <c r="A164" s="348"/>
      <c r="B164" s="2" t="s">
        <v>107</v>
      </c>
      <c r="C164" s="40"/>
      <c r="D164" s="41"/>
      <c r="E164" s="43"/>
      <c r="F164" s="41"/>
      <c r="G164" s="42"/>
      <c r="H164" s="7">
        <v>14913</v>
      </c>
      <c r="I164" s="43"/>
      <c r="J164" s="41"/>
      <c r="K164" s="41"/>
      <c r="L164" s="41"/>
      <c r="M164" s="41"/>
      <c r="N164" s="41"/>
      <c r="O164" s="7">
        <f t="shared" si="31"/>
        <v>0</v>
      </c>
      <c r="P164" s="62"/>
      <c r="Q164" s="41"/>
      <c r="R164" s="41"/>
      <c r="S164" s="41"/>
      <c r="T164" s="7">
        <f t="shared" si="32"/>
        <v>0</v>
      </c>
      <c r="U164" s="43"/>
      <c r="V164" s="9"/>
      <c r="W164" s="7">
        <v>8310</v>
      </c>
      <c r="X164" s="43"/>
      <c r="Y164" s="9"/>
      <c r="Z164" s="9"/>
      <c r="AA164" s="9"/>
      <c r="AB164" s="9"/>
      <c r="AC164" s="9"/>
      <c r="AD164" s="41"/>
      <c r="AE164" s="9"/>
      <c r="AF164" s="9">
        <v>14152</v>
      </c>
      <c r="AG164" s="9"/>
      <c r="AH164" s="9"/>
      <c r="AI164" s="9">
        <v>3917</v>
      </c>
      <c r="AJ164" s="7">
        <f t="shared" si="33"/>
        <v>18069</v>
      </c>
      <c r="AK164" s="43">
        <v>10894</v>
      </c>
      <c r="AL164" s="7">
        <f t="shared" si="34"/>
        <v>10894</v>
      </c>
      <c r="AM164" s="62"/>
      <c r="AN164" s="9"/>
      <c r="AO164" s="41">
        <v>0</v>
      </c>
      <c r="AP164" s="41"/>
      <c r="AQ164" s="41">
        <v>8036</v>
      </c>
      <c r="AR164" s="41"/>
      <c r="AS164" s="41"/>
      <c r="AT164" s="41"/>
      <c r="AU164" s="41">
        <v>0</v>
      </c>
      <c r="AV164" s="41">
        <v>0</v>
      </c>
      <c r="AW164" s="7">
        <f t="shared" si="35"/>
        <v>8036</v>
      </c>
      <c r="AX164" s="43"/>
      <c r="AY164" s="41"/>
      <c r="AZ164" s="41"/>
      <c r="BA164" s="41"/>
      <c r="BB164" s="41"/>
      <c r="BC164" s="41">
        <v>0</v>
      </c>
      <c r="BD164" s="41"/>
      <c r="BE164" s="7">
        <f t="shared" si="36"/>
        <v>0</v>
      </c>
      <c r="BF164" s="40"/>
      <c r="BG164" s="374">
        <v>1603</v>
      </c>
      <c r="BH164" s="374"/>
      <c r="BI164" s="374"/>
      <c r="BJ164" s="41"/>
      <c r="BK164" s="41"/>
      <c r="BL164" s="9">
        <v>0</v>
      </c>
      <c r="BM164" s="41"/>
      <c r="BN164" s="41">
        <v>3397</v>
      </c>
      <c r="BO164" s="41"/>
      <c r="BP164" s="9"/>
      <c r="BQ164" s="41"/>
      <c r="BR164" s="9"/>
      <c r="BS164" s="9">
        <v>0</v>
      </c>
      <c r="BT164" s="41">
        <v>7897</v>
      </c>
      <c r="BU164" s="7">
        <f t="shared" si="37"/>
        <v>12897</v>
      </c>
      <c r="BV164" s="43">
        <v>0</v>
      </c>
      <c r="BW164" s="41">
        <v>0</v>
      </c>
      <c r="BX164" s="41"/>
      <c r="BY164" s="41"/>
      <c r="BZ164" s="41"/>
      <c r="CA164" s="41">
        <v>0</v>
      </c>
      <c r="CB164" s="7">
        <f t="shared" si="38"/>
        <v>0</v>
      </c>
      <c r="CC164" s="43"/>
      <c r="CD164" s="41">
        <v>0</v>
      </c>
      <c r="CE164" s="41"/>
      <c r="CF164" s="41"/>
      <c r="CG164" s="7">
        <f t="shared" si="39"/>
        <v>0</v>
      </c>
      <c r="CH164" s="62"/>
      <c r="CI164" s="9"/>
      <c r="CJ164" s="41"/>
      <c r="CK164" s="41"/>
      <c r="CL164" s="41"/>
      <c r="CM164" s="41">
        <v>0</v>
      </c>
      <c r="CN164" s="41"/>
      <c r="CO164" s="7">
        <f t="shared" si="40"/>
        <v>0</v>
      </c>
      <c r="CP164" s="62"/>
      <c r="CQ164" s="41"/>
      <c r="CR164" s="41">
        <v>0</v>
      </c>
      <c r="CS164" s="7">
        <f t="shared" si="41"/>
        <v>0</v>
      </c>
      <c r="CT164" s="43">
        <v>81</v>
      </c>
      <c r="CU164" s="7">
        <f t="shared" si="42"/>
        <v>81</v>
      </c>
      <c r="CV164" s="10">
        <f t="shared" si="30"/>
        <v>73200</v>
      </c>
    </row>
    <row r="165" spans="1:100" x14ac:dyDescent="0.25">
      <c r="A165" s="348"/>
      <c r="B165" s="2" t="s">
        <v>108</v>
      </c>
      <c r="C165" s="40"/>
      <c r="D165" s="41"/>
      <c r="E165" s="43"/>
      <c r="F165" s="41"/>
      <c r="G165" s="42"/>
      <c r="H165" s="7">
        <v>11896</v>
      </c>
      <c r="I165" s="43"/>
      <c r="J165" s="41"/>
      <c r="K165" s="41"/>
      <c r="L165" s="41"/>
      <c r="M165" s="41"/>
      <c r="N165" s="41"/>
      <c r="O165" s="7">
        <f t="shared" si="31"/>
        <v>0</v>
      </c>
      <c r="P165" s="62"/>
      <c r="Q165" s="41"/>
      <c r="R165" s="41"/>
      <c r="S165" s="41"/>
      <c r="T165" s="7">
        <f t="shared" si="32"/>
        <v>0</v>
      </c>
      <c r="U165" s="43"/>
      <c r="V165" s="9"/>
      <c r="W165" s="7">
        <v>13446</v>
      </c>
      <c r="X165" s="43"/>
      <c r="Y165" s="9"/>
      <c r="Z165" s="9"/>
      <c r="AA165" s="9"/>
      <c r="AB165" s="9"/>
      <c r="AC165" s="9"/>
      <c r="AD165" s="41"/>
      <c r="AE165" s="9"/>
      <c r="AF165" s="9">
        <v>11587</v>
      </c>
      <c r="AG165" s="9"/>
      <c r="AH165" s="9"/>
      <c r="AI165" s="9">
        <v>6675</v>
      </c>
      <c r="AJ165" s="7">
        <f t="shared" si="33"/>
        <v>18262</v>
      </c>
      <c r="AK165" s="43">
        <v>11238</v>
      </c>
      <c r="AL165" s="7">
        <f t="shared" si="34"/>
        <v>11238</v>
      </c>
      <c r="AM165" s="62"/>
      <c r="AN165" s="9"/>
      <c r="AO165" s="41">
        <v>0</v>
      </c>
      <c r="AP165" s="41"/>
      <c r="AQ165" s="41">
        <v>6608</v>
      </c>
      <c r="AR165" s="41"/>
      <c r="AS165" s="41"/>
      <c r="AT165" s="41"/>
      <c r="AU165" s="41">
        <v>0</v>
      </c>
      <c r="AV165" s="41">
        <v>0</v>
      </c>
      <c r="AW165" s="7">
        <f t="shared" si="35"/>
        <v>6608</v>
      </c>
      <c r="AX165" s="43"/>
      <c r="AY165" s="41"/>
      <c r="AZ165" s="41"/>
      <c r="BA165" s="41"/>
      <c r="BB165" s="41"/>
      <c r="BC165" s="41">
        <v>0</v>
      </c>
      <c r="BD165" s="41"/>
      <c r="BE165" s="7">
        <f t="shared" si="36"/>
        <v>0</v>
      </c>
      <c r="BF165" s="40"/>
      <c r="BG165" s="374">
        <v>2863</v>
      </c>
      <c r="BH165" s="374"/>
      <c r="BI165" s="374"/>
      <c r="BJ165" s="41"/>
      <c r="BK165" s="41"/>
      <c r="BL165" s="9">
        <v>0</v>
      </c>
      <c r="BM165" s="41"/>
      <c r="BN165" s="41">
        <v>5311</v>
      </c>
      <c r="BO165" s="41"/>
      <c r="BP165" s="9"/>
      <c r="BQ165" s="41"/>
      <c r="BR165" s="9"/>
      <c r="BS165" s="9">
        <v>0</v>
      </c>
      <c r="BT165" s="41">
        <v>11004</v>
      </c>
      <c r="BU165" s="7">
        <f t="shared" si="37"/>
        <v>19178</v>
      </c>
      <c r="BV165" s="43">
        <v>0</v>
      </c>
      <c r="BW165" s="41">
        <v>0</v>
      </c>
      <c r="BX165" s="41"/>
      <c r="BY165" s="41"/>
      <c r="BZ165" s="41"/>
      <c r="CA165" s="41">
        <v>0</v>
      </c>
      <c r="CB165" s="7">
        <f t="shared" si="38"/>
        <v>0</v>
      </c>
      <c r="CC165" s="43"/>
      <c r="CD165" s="41">
        <v>0</v>
      </c>
      <c r="CE165" s="41"/>
      <c r="CF165" s="41"/>
      <c r="CG165" s="7">
        <f t="shared" si="39"/>
        <v>0</v>
      </c>
      <c r="CH165" s="62"/>
      <c r="CI165" s="9"/>
      <c r="CJ165" s="41"/>
      <c r="CK165" s="41"/>
      <c r="CL165" s="41"/>
      <c r="CM165" s="41">
        <v>0</v>
      </c>
      <c r="CN165" s="41"/>
      <c r="CO165" s="7">
        <f t="shared" si="40"/>
        <v>0</v>
      </c>
      <c r="CP165" s="62"/>
      <c r="CQ165" s="41"/>
      <c r="CR165" s="41">
        <v>0</v>
      </c>
      <c r="CS165" s="7">
        <f t="shared" si="41"/>
        <v>0</v>
      </c>
      <c r="CT165" s="43">
        <v>81</v>
      </c>
      <c r="CU165" s="7">
        <f t="shared" si="42"/>
        <v>81</v>
      </c>
      <c r="CV165" s="10">
        <f t="shared" si="30"/>
        <v>80709</v>
      </c>
    </row>
    <row r="166" spans="1:100" x14ac:dyDescent="0.25">
      <c r="A166" s="348"/>
      <c r="B166" s="2" t="s">
        <v>109</v>
      </c>
      <c r="C166" s="40"/>
      <c r="D166" s="41"/>
      <c r="E166" s="43"/>
      <c r="F166" s="41"/>
      <c r="G166" s="42"/>
      <c r="H166" s="7">
        <v>11006</v>
      </c>
      <c r="I166" s="43"/>
      <c r="J166" s="41"/>
      <c r="K166" s="41"/>
      <c r="L166" s="41"/>
      <c r="M166" s="41"/>
      <c r="N166" s="41"/>
      <c r="O166" s="7">
        <f t="shared" si="31"/>
        <v>0</v>
      </c>
      <c r="P166" s="62"/>
      <c r="Q166" s="41"/>
      <c r="R166" s="41"/>
      <c r="S166" s="41"/>
      <c r="T166" s="7">
        <f t="shared" si="32"/>
        <v>0</v>
      </c>
      <c r="U166" s="43"/>
      <c r="V166" s="9"/>
      <c r="W166" s="7">
        <v>11905</v>
      </c>
      <c r="X166" s="43"/>
      <c r="Y166" s="9"/>
      <c r="Z166" s="9"/>
      <c r="AA166" s="9"/>
      <c r="AB166" s="9"/>
      <c r="AC166" s="9"/>
      <c r="AD166" s="41"/>
      <c r="AE166" s="9"/>
      <c r="AF166" s="9">
        <v>3864</v>
      </c>
      <c r="AG166" s="9"/>
      <c r="AH166" s="9"/>
      <c r="AI166" s="9">
        <v>9521</v>
      </c>
      <c r="AJ166" s="7">
        <f t="shared" si="33"/>
        <v>13385</v>
      </c>
      <c r="AK166" s="43">
        <v>9190</v>
      </c>
      <c r="AL166" s="7">
        <f t="shared" si="34"/>
        <v>9190</v>
      </c>
      <c r="AM166" s="62"/>
      <c r="AN166" s="9"/>
      <c r="AO166" s="41">
        <v>0</v>
      </c>
      <c r="AP166" s="41"/>
      <c r="AQ166" s="41">
        <v>8566</v>
      </c>
      <c r="AR166" s="41"/>
      <c r="AS166" s="41"/>
      <c r="AT166" s="41"/>
      <c r="AU166" s="41">
        <v>1641</v>
      </c>
      <c r="AV166" s="41">
        <v>0</v>
      </c>
      <c r="AW166" s="7">
        <f t="shared" si="35"/>
        <v>10207</v>
      </c>
      <c r="AX166" s="43"/>
      <c r="AY166" s="41"/>
      <c r="AZ166" s="41"/>
      <c r="BA166" s="41"/>
      <c r="BB166" s="41"/>
      <c r="BC166" s="41">
        <v>0</v>
      </c>
      <c r="BD166" s="41"/>
      <c r="BE166" s="7">
        <f t="shared" si="36"/>
        <v>0</v>
      </c>
      <c r="BF166" s="40"/>
      <c r="BG166" s="374">
        <v>1158</v>
      </c>
      <c r="BH166" s="374"/>
      <c r="BI166" s="374"/>
      <c r="BJ166" s="41"/>
      <c r="BK166" s="41"/>
      <c r="BL166" s="9">
        <v>0</v>
      </c>
      <c r="BM166" s="41"/>
      <c r="BN166" s="41">
        <v>4218</v>
      </c>
      <c r="BO166" s="41"/>
      <c r="BP166" s="9"/>
      <c r="BQ166" s="41"/>
      <c r="BR166" s="9"/>
      <c r="BS166" s="9">
        <v>0</v>
      </c>
      <c r="BT166" s="41">
        <v>9771</v>
      </c>
      <c r="BU166" s="7">
        <f t="shared" si="37"/>
        <v>15147</v>
      </c>
      <c r="BV166" s="43">
        <v>0</v>
      </c>
      <c r="BW166" s="41">
        <v>0</v>
      </c>
      <c r="BX166" s="41"/>
      <c r="BY166" s="41"/>
      <c r="BZ166" s="41"/>
      <c r="CA166" s="41">
        <v>0</v>
      </c>
      <c r="CB166" s="7">
        <f t="shared" si="38"/>
        <v>0</v>
      </c>
      <c r="CC166" s="43"/>
      <c r="CD166" s="41">
        <v>0</v>
      </c>
      <c r="CE166" s="41"/>
      <c r="CF166" s="41"/>
      <c r="CG166" s="7">
        <f t="shared" si="39"/>
        <v>0</v>
      </c>
      <c r="CH166" s="62"/>
      <c r="CI166" s="9"/>
      <c r="CJ166" s="41"/>
      <c r="CK166" s="41"/>
      <c r="CL166" s="41"/>
      <c r="CM166" s="41">
        <v>0</v>
      </c>
      <c r="CN166" s="41"/>
      <c r="CO166" s="7">
        <f t="shared" si="40"/>
        <v>0</v>
      </c>
      <c r="CP166" s="62"/>
      <c r="CQ166" s="41"/>
      <c r="CR166" s="41">
        <v>0</v>
      </c>
      <c r="CS166" s="7">
        <f t="shared" si="41"/>
        <v>0</v>
      </c>
      <c r="CT166" s="43">
        <v>0</v>
      </c>
      <c r="CU166" s="7">
        <f t="shared" si="42"/>
        <v>0</v>
      </c>
      <c r="CV166" s="10">
        <f t="shared" si="30"/>
        <v>70840</v>
      </c>
    </row>
    <row r="167" spans="1:100" x14ac:dyDescent="0.25">
      <c r="A167" s="348"/>
      <c r="B167" s="2" t="s">
        <v>110</v>
      </c>
      <c r="C167" s="40"/>
      <c r="D167" s="41"/>
      <c r="E167" s="43"/>
      <c r="F167" s="41"/>
      <c r="G167" s="42"/>
      <c r="H167" s="7">
        <v>4312</v>
      </c>
      <c r="I167" s="43"/>
      <c r="J167" s="41"/>
      <c r="K167" s="41"/>
      <c r="L167" s="41"/>
      <c r="M167" s="41"/>
      <c r="N167" s="41"/>
      <c r="O167" s="7">
        <f t="shared" si="31"/>
        <v>0</v>
      </c>
      <c r="P167" s="62"/>
      <c r="Q167" s="41"/>
      <c r="R167" s="41"/>
      <c r="S167" s="41"/>
      <c r="T167" s="7">
        <f t="shared" si="32"/>
        <v>0</v>
      </c>
      <c r="U167" s="43"/>
      <c r="V167" s="9"/>
      <c r="W167" s="7">
        <v>7076</v>
      </c>
      <c r="X167" s="43"/>
      <c r="Y167" s="9"/>
      <c r="Z167" s="9"/>
      <c r="AA167" s="9"/>
      <c r="AB167" s="9"/>
      <c r="AC167" s="9"/>
      <c r="AD167" s="41"/>
      <c r="AE167" s="9"/>
      <c r="AF167" s="9">
        <v>2001</v>
      </c>
      <c r="AG167" s="9"/>
      <c r="AH167" s="9"/>
      <c r="AI167" s="9">
        <v>5797</v>
      </c>
      <c r="AJ167" s="7">
        <f t="shared" si="33"/>
        <v>7798</v>
      </c>
      <c r="AK167" s="43">
        <v>13185</v>
      </c>
      <c r="AL167" s="7">
        <f t="shared" si="34"/>
        <v>13185</v>
      </c>
      <c r="AM167" s="62"/>
      <c r="AN167" s="9"/>
      <c r="AO167" s="41">
        <v>0</v>
      </c>
      <c r="AP167" s="41"/>
      <c r="AQ167" s="41">
        <v>8570</v>
      </c>
      <c r="AR167" s="41"/>
      <c r="AS167" s="41"/>
      <c r="AT167" s="41"/>
      <c r="AU167" s="41">
        <v>2502</v>
      </c>
      <c r="AV167" s="41">
        <v>0</v>
      </c>
      <c r="AW167" s="7">
        <f t="shared" si="35"/>
        <v>11072</v>
      </c>
      <c r="AX167" s="43"/>
      <c r="AY167" s="41"/>
      <c r="AZ167" s="41"/>
      <c r="BA167" s="41"/>
      <c r="BB167" s="41"/>
      <c r="BC167" s="41">
        <v>0</v>
      </c>
      <c r="BD167" s="41"/>
      <c r="BE167" s="7">
        <f t="shared" si="36"/>
        <v>0</v>
      </c>
      <c r="BF167" s="40"/>
      <c r="BG167" s="374">
        <v>1522</v>
      </c>
      <c r="BH167" s="374"/>
      <c r="BI167" s="374"/>
      <c r="BJ167" s="41"/>
      <c r="BK167" s="41"/>
      <c r="BL167" s="9">
        <v>0</v>
      </c>
      <c r="BM167" s="41"/>
      <c r="BN167" s="41">
        <v>3588</v>
      </c>
      <c r="BO167" s="41"/>
      <c r="BP167" s="9"/>
      <c r="BQ167" s="41"/>
      <c r="BR167" s="9"/>
      <c r="BS167" s="9">
        <v>0</v>
      </c>
      <c r="BT167" s="41">
        <v>10591</v>
      </c>
      <c r="BU167" s="7">
        <f t="shared" si="37"/>
        <v>15701</v>
      </c>
      <c r="BV167" s="43">
        <v>0</v>
      </c>
      <c r="BW167" s="41">
        <v>0</v>
      </c>
      <c r="BX167" s="41"/>
      <c r="BY167" s="41"/>
      <c r="BZ167" s="41"/>
      <c r="CA167" s="41">
        <v>0</v>
      </c>
      <c r="CB167" s="7">
        <f t="shared" si="38"/>
        <v>0</v>
      </c>
      <c r="CC167" s="43"/>
      <c r="CD167" s="41">
        <v>0</v>
      </c>
      <c r="CE167" s="41"/>
      <c r="CF167" s="41"/>
      <c r="CG167" s="7">
        <f t="shared" si="39"/>
        <v>0</v>
      </c>
      <c r="CH167" s="62"/>
      <c r="CI167" s="9"/>
      <c r="CJ167" s="41"/>
      <c r="CK167" s="41"/>
      <c r="CL167" s="41"/>
      <c r="CM167" s="41">
        <v>0</v>
      </c>
      <c r="CN167" s="41"/>
      <c r="CO167" s="7">
        <f t="shared" si="40"/>
        <v>0</v>
      </c>
      <c r="CP167" s="62"/>
      <c r="CQ167" s="41"/>
      <c r="CR167" s="41">
        <v>0</v>
      </c>
      <c r="CS167" s="7">
        <f t="shared" si="41"/>
        <v>0</v>
      </c>
      <c r="CT167" s="43">
        <v>0</v>
      </c>
      <c r="CU167" s="7">
        <f t="shared" si="42"/>
        <v>0</v>
      </c>
      <c r="CV167" s="10">
        <f t="shared" si="30"/>
        <v>59144</v>
      </c>
    </row>
    <row r="168" spans="1:100" x14ac:dyDescent="0.25">
      <c r="A168" s="348"/>
      <c r="B168" s="2" t="s">
        <v>111</v>
      </c>
      <c r="C168" s="40"/>
      <c r="D168" s="41"/>
      <c r="E168" s="43"/>
      <c r="F168" s="41"/>
      <c r="G168" s="42"/>
      <c r="H168" s="7">
        <v>1249</v>
      </c>
      <c r="I168" s="43"/>
      <c r="J168" s="41"/>
      <c r="K168" s="41"/>
      <c r="L168" s="41"/>
      <c r="M168" s="41"/>
      <c r="N168" s="41"/>
      <c r="O168" s="7">
        <f t="shared" si="31"/>
        <v>0</v>
      </c>
      <c r="P168" s="62"/>
      <c r="Q168" s="41"/>
      <c r="R168" s="41"/>
      <c r="S168" s="41"/>
      <c r="T168" s="7">
        <f t="shared" si="32"/>
        <v>0</v>
      </c>
      <c r="U168" s="43"/>
      <c r="V168" s="9"/>
      <c r="W168" s="7">
        <v>7745</v>
      </c>
      <c r="X168" s="43"/>
      <c r="Y168" s="9"/>
      <c r="Z168" s="9"/>
      <c r="AA168" s="9"/>
      <c r="AB168" s="9"/>
      <c r="AC168" s="9"/>
      <c r="AD168" s="41"/>
      <c r="AE168" s="9"/>
      <c r="AF168" s="9">
        <v>3310</v>
      </c>
      <c r="AG168" s="9"/>
      <c r="AH168" s="9"/>
      <c r="AI168" s="9">
        <v>6616</v>
      </c>
      <c r="AJ168" s="7">
        <f t="shared" si="33"/>
        <v>9926</v>
      </c>
      <c r="AK168" s="43">
        <v>9543</v>
      </c>
      <c r="AL168" s="7">
        <f t="shared" si="34"/>
        <v>9543</v>
      </c>
      <c r="AM168" s="62"/>
      <c r="AN168" s="9"/>
      <c r="AO168" s="41">
        <v>0</v>
      </c>
      <c r="AP168" s="41"/>
      <c r="AQ168" s="41">
        <v>5306</v>
      </c>
      <c r="AR168" s="41"/>
      <c r="AS168" s="41"/>
      <c r="AT168" s="41"/>
      <c r="AU168" s="41">
        <v>58</v>
      </c>
      <c r="AV168" s="41">
        <v>0</v>
      </c>
      <c r="AW168" s="7">
        <f t="shared" si="35"/>
        <v>5364</v>
      </c>
      <c r="AX168" s="43"/>
      <c r="AY168" s="41"/>
      <c r="AZ168" s="41"/>
      <c r="BA168" s="41"/>
      <c r="BB168" s="41"/>
      <c r="BC168" s="41">
        <v>0</v>
      </c>
      <c r="BD168" s="41"/>
      <c r="BE168" s="7">
        <f t="shared" si="36"/>
        <v>0</v>
      </c>
      <c r="BF168" s="40"/>
      <c r="BG168" s="374">
        <v>1210</v>
      </c>
      <c r="BH168" s="374"/>
      <c r="BI168" s="374"/>
      <c r="BJ168" s="41"/>
      <c r="BK168" s="41"/>
      <c r="BL168" s="9">
        <v>0</v>
      </c>
      <c r="BM168" s="41"/>
      <c r="BN168" s="41">
        <v>1414</v>
      </c>
      <c r="BO168" s="41"/>
      <c r="BP168" s="9"/>
      <c r="BQ168" s="41"/>
      <c r="BR168" s="9"/>
      <c r="BS168" s="9">
        <v>0</v>
      </c>
      <c r="BT168" s="41">
        <v>10363</v>
      </c>
      <c r="BU168" s="7">
        <f t="shared" si="37"/>
        <v>12987</v>
      </c>
      <c r="BV168" s="43">
        <v>0</v>
      </c>
      <c r="BW168" s="41">
        <v>0</v>
      </c>
      <c r="BX168" s="41"/>
      <c r="BY168" s="41"/>
      <c r="BZ168" s="41"/>
      <c r="CA168" s="41">
        <v>0</v>
      </c>
      <c r="CB168" s="7">
        <f t="shared" si="38"/>
        <v>0</v>
      </c>
      <c r="CC168" s="43"/>
      <c r="CD168" s="41">
        <v>0</v>
      </c>
      <c r="CE168" s="41"/>
      <c r="CF168" s="41"/>
      <c r="CG168" s="7">
        <f t="shared" si="39"/>
        <v>0</v>
      </c>
      <c r="CH168" s="62"/>
      <c r="CI168" s="9"/>
      <c r="CJ168" s="41"/>
      <c r="CK168" s="41"/>
      <c r="CL168" s="41"/>
      <c r="CM168" s="41">
        <v>0</v>
      </c>
      <c r="CN168" s="41"/>
      <c r="CO168" s="7">
        <f t="shared" si="40"/>
        <v>0</v>
      </c>
      <c r="CP168" s="62"/>
      <c r="CQ168" s="41"/>
      <c r="CR168" s="41">
        <v>0</v>
      </c>
      <c r="CS168" s="7">
        <f t="shared" si="41"/>
        <v>0</v>
      </c>
      <c r="CT168" s="43">
        <v>0</v>
      </c>
      <c r="CU168" s="7">
        <f t="shared" si="42"/>
        <v>0</v>
      </c>
      <c r="CV168" s="10">
        <f t="shared" si="30"/>
        <v>46814</v>
      </c>
    </row>
    <row r="169" spans="1:100" ht="15.75" thickBot="1" x14ac:dyDescent="0.3">
      <c r="A169" s="349"/>
      <c r="B169" s="3" t="s">
        <v>112</v>
      </c>
      <c r="C169" s="44"/>
      <c r="D169" s="45"/>
      <c r="E169" s="47"/>
      <c r="F169" s="45"/>
      <c r="G169" s="46"/>
      <c r="H169" s="11">
        <v>2933</v>
      </c>
      <c r="I169" s="47"/>
      <c r="J169" s="45"/>
      <c r="K169" s="45"/>
      <c r="L169" s="45"/>
      <c r="M169" s="45"/>
      <c r="N169" s="45"/>
      <c r="O169" s="11">
        <f t="shared" si="31"/>
        <v>0</v>
      </c>
      <c r="P169" s="63"/>
      <c r="Q169" s="45"/>
      <c r="R169" s="45"/>
      <c r="S169" s="45"/>
      <c r="T169" s="11">
        <f t="shared" si="32"/>
        <v>0</v>
      </c>
      <c r="U169" s="47"/>
      <c r="V169" s="13"/>
      <c r="W169" s="11">
        <v>5189</v>
      </c>
      <c r="X169" s="47"/>
      <c r="Y169" s="13"/>
      <c r="Z169" s="13"/>
      <c r="AA169" s="13"/>
      <c r="AB169" s="13"/>
      <c r="AC169" s="13"/>
      <c r="AD169" s="45"/>
      <c r="AE169" s="13"/>
      <c r="AF169" s="13">
        <v>13539</v>
      </c>
      <c r="AG169" s="13"/>
      <c r="AH169" s="13"/>
      <c r="AI169" s="13">
        <v>3410</v>
      </c>
      <c r="AJ169" s="11">
        <f t="shared" si="33"/>
        <v>16949</v>
      </c>
      <c r="AK169" s="47">
        <v>7170</v>
      </c>
      <c r="AL169" s="11">
        <f t="shared" si="34"/>
        <v>7170</v>
      </c>
      <c r="AM169" s="63"/>
      <c r="AN169" s="13"/>
      <c r="AO169" s="45">
        <v>0</v>
      </c>
      <c r="AP169" s="45"/>
      <c r="AQ169" s="45">
        <v>3252</v>
      </c>
      <c r="AR169" s="45"/>
      <c r="AS169" s="45"/>
      <c r="AT169" s="45"/>
      <c r="AU169" s="45">
        <v>0</v>
      </c>
      <c r="AV169" s="45">
        <v>0</v>
      </c>
      <c r="AW169" s="11">
        <f t="shared" si="35"/>
        <v>3252</v>
      </c>
      <c r="AX169" s="47"/>
      <c r="AY169" s="45"/>
      <c r="AZ169" s="45"/>
      <c r="BA169" s="45"/>
      <c r="BB169" s="45"/>
      <c r="BC169" s="45">
        <v>0</v>
      </c>
      <c r="BD169" s="45"/>
      <c r="BE169" s="11">
        <f t="shared" si="36"/>
        <v>0</v>
      </c>
      <c r="BF169" s="44"/>
      <c r="BG169" s="375">
        <v>754</v>
      </c>
      <c r="BH169" s="375"/>
      <c r="BI169" s="375"/>
      <c r="BJ169" s="45"/>
      <c r="BK169" s="45"/>
      <c r="BL169" s="13">
        <v>0</v>
      </c>
      <c r="BM169" s="45"/>
      <c r="BN169" s="45">
        <v>752</v>
      </c>
      <c r="BO169" s="45"/>
      <c r="BP169" s="13"/>
      <c r="BQ169" s="45"/>
      <c r="BR169" s="13"/>
      <c r="BS169" s="13">
        <v>0</v>
      </c>
      <c r="BT169" s="45">
        <v>6612</v>
      </c>
      <c r="BU169" s="11">
        <f t="shared" si="37"/>
        <v>8118</v>
      </c>
      <c r="BV169" s="47">
        <v>0</v>
      </c>
      <c r="BW169" s="45">
        <v>0</v>
      </c>
      <c r="BX169" s="45"/>
      <c r="BY169" s="45"/>
      <c r="BZ169" s="45"/>
      <c r="CA169" s="45">
        <v>0</v>
      </c>
      <c r="CB169" s="11">
        <f t="shared" si="38"/>
        <v>0</v>
      </c>
      <c r="CC169" s="47"/>
      <c r="CD169" s="45">
        <v>0</v>
      </c>
      <c r="CE169" s="45"/>
      <c r="CF169" s="45"/>
      <c r="CG169" s="11">
        <f t="shared" si="39"/>
        <v>0</v>
      </c>
      <c r="CH169" s="63"/>
      <c r="CI169" s="13"/>
      <c r="CJ169" s="45"/>
      <c r="CK169" s="45"/>
      <c r="CL169" s="45"/>
      <c r="CM169" s="45">
        <v>0</v>
      </c>
      <c r="CN169" s="45"/>
      <c r="CO169" s="11">
        <f t="shared" si="40"/>
        <v>0</v>
      </c>
      <c r="CP169" s="63"/>
      <c r="CQ169" s="45"/>
      <c r="CR169" s="45">
        <v>0</v>
      </c>
      <c r="CS169" s="11">
        <f t="shared" si="41"/>
        <v>0</v>
      </c>
      <c r="CT169" s="47">
        <v>81</v>
      </c>
      <c r="CU169" s="11">
        <f t="shared" si="42"/>
        <v>81</v>
      </c>
      <c r="CV169" s="15">
        <f t="shared" si="30"/>
        <v>43692</v>
      </c>
    </row>
    <row r="170" spans="1:100" x14ac:dyDescent="0.25">
      <c r="A170" s="347" t="s">
        <v>188</v>
      </c>
      <c r="B170" s="33" t="s">
        <v>101</v>
      </c>
      <c r="C170" s="34"/>
      <c r="D170" s="35"/>
      <c r="E170" s="52"/>
      <c r="F170" s="35"/>
      <c r="G170" s="36"/>
      <c r="H170" s="20">
        <v>8239</v>
      </c>
      <c r="I170" s="52"/>
      <c r="J170" s="35"/>
      <c r="K170" s="35"/>
      <c r="L170" s="35"/>
      <c r="M170" s="35"/>
      <c r="N170" s="35"/>
      <c r="O170" s="20">
        <f t="shared" si="31"/>
        <v>0</v>
      </c>
      <c r="P170" s="61"/>
      <c r="Q170" s="35"/>
      <c r="R170" s="35"/>
      <c r="S170" s="35"/>
      <c r="T170" s="20">
        <f t="shared" si="32"/>
        <v>0</v>
      </c>
      <c r="U170" s="52"/>
      <c r="V170" s="22"/>
      <c r="W170" s="20">
        <v>9692</v>
      </c>
      <c r="X170" s="52"/>
      <c r="Y170" s="22"/>
      <c r="Z170" s="22"/>
      <c r="AA170" s="22"/>
      <c r="AB170" s="22"/>
      <c r="AC170" s="22"/>
      <c r="AD170" s="35"/>
      <c r="AE170" s="22"/>
      <c r="AF170" s="22">
        <v>14509</v>
      </c>
      <c r="AG170" s="22"/>
      <c r="AH170" s="22"/>
      <c r="AI170" s="22">
        <v>7141</v>
      </c>
      <c r="AJ170" s="20">
        <f t="shared" si="33"/>
        <v>21650</v>
      </c>
      <c r="AK170" s="52">
        <v>16096</v>
      </c>
      <c r="AL170" s="20">
        <f t="shared" si="34"/>
        <v>16096</v>
      </c>
      <c r="AM170" s="61"/>
      <c r="AN170" s="22"/>
      <c r="AO170" s="35">
        <v>0</v>
      </c>
      <c r="AP170" s="35"/>
      <c r="AQ170" s="35">
        <v>6725</v>
      </c>
      <c r="AR170" s="35"/>
      <c r="AS170" s="35"/>
      <c r="AT170" s="35"/>
      <c r="AU170" s="35">
        <v>0</v>
      </c>
      <c r="AV170" s="35">
        <v>0</v>
      </c>
      <c r="AW170" s="20">
        <f t="shared" si="35"/>
        <v>6725</v>
      </c>
      <c r="AX170" s="52"/>
      <c r="AY170" s="35"/>
      <c r="AZ170" s="35"/>
      <c r="BA170" s="35"/>
      <c r="BB170" s="35"/>
      <c r="BC170" s="35">
        <v>0</v>
      </c>
      <c r="BD170" s="35"/>
      <c r="BE170" s="20">
        <f t="shared" si="36"/>
        <v>0</v>
      </c>
      <c r="BF170" s="34"/>
      <c r="BG170" s="376">
        <v>1378</v>
      </c>
      <c r="BH170" s="376"/>
      <c r="BI170" s="376"/>
      <c r="BJ170" s="35"/>
      <c r="BK170" s="35"/>
      <c r="BL170" s="22">
        <v>0</v>
      </c>
      <c r="BM170" s="35"/>
      <c r="BN170" s="35">
        <v>2268</v>
      </c>
      <c r="BO170" s="35"/>
      <c r="BP170" s="22"/>
      <c r="BQ170" s="35"/>
      <c r="BR170" s="22"/>
      <c r="BS170" s="22">
        <v>0</v>
      </c>
      <c r="BT170" s="35">
        <v>12775</v>
      </c>
      <c r="BU170" s="20">
        <f t="shared" si="37"/>
        <v>16421</v>
      </c>
      <c r="BV170" s="52">
        <v>0</v>
      </c>
      <c r="BW170" s="35">
        <v>0</v>
      </c>
      <c r="BX170" s="35"/>
      <c r="BY170" s="35"/>
      <c r="BZ170" s="35"/>
      <c r="CA170" s="35">
        <v>0</v>
      </c>
      <c r="CB170" s="20">
        <f t="shared" si="38"/>
        <v>0</v>
      </c>
      <c r="CC170" s="52"/>
      <c r="CD170" s="35">
        <v>0</v>
      </c>
      <c r="CE170" s="35"/>
      <c r="CF170" s="35"/>
      <c r="CG170" s="20">
        <f t="shared" si="39"/>
        <v>0</v>
      </c>
      <c r="CH170" s="61"/>
      <c r="CI170" s="22"/>
      <c r="CJ170" s="35"/>
      <c r="CK170" s="35"/>
      <c r="CL170" s="35"/>
      <c r="CM170" s="35">
        <v>0</v>
      </c>
      <c r="CN170" s="35"/>
      <c r="CO170" s="20">
        <f t="shared" si="40"/>
        <v>0</v>
      </c>
      <c r="CP170" s="61"/>
      <c r="CQ170" s="35"/>
      <c r="CR170" s="35">
        <v>0</v>
      </c>
      <c r="CS170" s="20">
        <f t="shared" si="41"/>
        <v>0</v>
      </c>
      <c r="CT170" s="52">
        <v>0</v>
      </c>
      <c r="CU170" s="20">
        <f t="shared" si="42"/>
        <v>0</v>
      </c>
      <c r="CV170" s="23">
        <f t="shared" si="30"/>
        <v>78823</v>
      </c>
    </row>
    <row r="171" spans="1:100" x14ac:dyDescent="0.25">
      <c r="A171" s="348"/>
      <c r="B171" s="2" t="s">
        <v>102</v>
      </c>
      <c r="C171" s="40"/>
      <c r="D171" s="41"/>
      <c r="E171" s="43"/>
      <c r="F171" s="41"/>
      <c r="G171" s="42"/>
      <c r="H171" s="7">
        <v>9447</v>
      </c>
      <c r="I171" s="43"/>
      <c r="J171" s="41"/>
      <c r="K171" s="41"/>
      <c r="L171" s="41"/>
      <c r="M171" s="41"/>
      <c r="N171" s="41"/>
      <c r="O171" s="7">
        <f t="shared" si="31"/>
        <v>0</v>
      </c>
      <c r="P171" s="62"/>
      <c r="Q171" s="41"/>
      <c r="R171" s="41"/>
      <c r="S171" s="41"/>
      <c r="T171" s="7">
        <f t="shared" si="32"/>
        <v>0</v>
      </c>
      <c r="U171" s="43"/>
      <c r="V171" s="9"/>
      <c r="W171" s="7">
        <v>9537</v>
      </c>
      <c r="X171" s="43"/>
      <c r="Y171" s="9"/>
      <c r="Z171" s="9"/>
      <c r="AA171" s="9"/>
      <c r="AB171" s="9"/>
      <c r="AC171" s="9"/>
      <c r="AD171" s="41"/>
      <c r="AE171" s="9"/>
      <c r="AF171" s="9">
        <v>4149</v>
      </c>
      <c r="AG171" s="9"/>
      <c r="AH171" s="9"/>
      <c r="AI171" s="9">
        <v>4098</v>
      </c>
      <c r="AJ171" s="7">
        <f t="shared" si="33"/>
        <v>8247</v>
      </c>
      <c r="AK171" s="43">
        <v>15849</v>
      </c>
      <c r="AL171" s="7">
        <f t="shared" si="34"/>
        <v>15849</v>
      </c>
      <c r="AM171" s="62"/>
      <c r="AN171" s="9"/>
      <c r="AO171" s="41">
        <v>0</v>
      </c>
      <c r="AP171" s="41"/>
      <c r="AQ171" s="41">
        <v>7987</v>
      </c>
      <c r="AR171" s="41"/>
      <c r="AS171" s="41"/>
      <c r="AT171" s="41"/>
      <c r="AU171" s="41">
        <v>0</v>
      </c>
      <c r="AV171" s="41">
        <v>0</v>
      </c>
      <c r="AW171" s="7">
        <f t="shared" si="35"/>
        <v>7987</v>
      </c>
      <c r="AX171" s="43"/>
      <c r="AY171" s="41"/>
      <c r="AZ171" s="41"/>
      <c r="BA171" s="41"/>
      <c r="BB171" s="41"/>
      <c r="BC171" s="41">
        <v>0</v>
      </c>
      <c r="BD171" s="41"/>
      <c r="BE171" s="7">
        <f t="shared" si="36"/>
        <v>0</v>
      </c>
      <c r="BF171" s="40"/>
      <c r="BG171" s="374">
        <v>1509</v>
      </c>
      <c r="BH171" s="374"/>
      <c r="BI171" s="374"/>
      <c r="BJ171" s="41"/>
      <c r="BK171" s="41"/>
      <c r="BL171" s="9">
        <v>0</v>
      </c>
      <c r="BM171" s="41"/>
      <c r="BN171" s="41">
        <v>1892</v>
      </c>
      <c r="BO171" s="41"/>
      <c r="BP171" s="9"/>
      <c r="BQ171" s="41"/>
      <c r="BR171" s="9"/>
      <c r="BS171" s="9">
        <v>0</v>
      </c>
      <c r="BT171" s="41">
        <v>10533</v>
      </c>
      <c r="BU171" s="7">
        <f t="shared" si="37"/>
        <v>13934</v>
      </c>
      <c r="BV171" s="43">
        <v>0</v>
      </c>
      <c r="BW171" s="41">
        <v>0</v>
      </c>
      <c r="BX171" s="41"/>
      <c r="BY171" s="41"/>
      <c r="BZ171" s="41"/>
      <c r="CA171" s="41">
        <v>0</v>
      </c>
      <c r="CB171" s="7">
        <f t="shared" si="38"/>
        <v>0</v>
      </c>
      <c r="CC171" s="43"/>
      <c r="CD171" s="41">
        <v>0</v>
      </c>
      <c r="CE171" s="41"/>
      <c r="CF171" s="41"/>
      <c r="CG171" s="7">
        <f t="shared" si="39"/>
        <v>0</v>
      </c>
      <c r="CH171" s="62"/>
      <c r="CI171" s="9"/>
      <c r="CJ171" s="41"/>
      <c r="CK171" s="41"/>
      <c r="CL171" s="41"/>
      <c r="CM171" s="41">
        <v>0</v>
      </c>
      <c r="CN171" s="41"/>
      <c r="CO171" s="7">
        <f t="shared" si="40"/>
        <v>0</v>
      </c>
      <c r="CP171" s="62"/>
      <c r="CQ171" s="41"/>
      <c r="CR171" s="41">
        <v>0</v>
      </c>
      <c r="CS171" s="7">
        <f t="shared" si="41"/>
        <v>0</v>
      </c>
      <c r="CT171" s="43">
        <v>0</v>
      </c>
      <c r="CU171" s="7">
        <f t="shared" si="42"/>
        <v>0</v>
      </c>
      <c r="CV171" s="10">
        <f t="shared" si="30"/>
        <v>65001</v>
      </c>
    </row>
    <row r="172" spans="1:100" x14ac:dyDescent="0.25">
      <c r="A172" s="348"/>
      <c r="B172" s="2" t="s">
        <v>103</v>
      </c>
      <c r="C172" s="40"/>
      <c r="D172" s="41"/>
      <c r="E172" s="43"/>
      <c r="F172" s="41"/>
      <c r="G172" s="42"/>
      <c r="H172" s="7">
        <v>15626</v>
      </c>
      <c r="I172" s="43"/>
      <c r="J172" s="41"/>
      <c r="K172" s="41"/>
      <c r="L172" s="41"/>
      <c r="M172" s="41"/>
      <c r="N172" s="41"/>
      <c r="O172" s="7">
        <f t="shared" si="31"/>
        <v>0</v>
      </c>
      <c r="P172" s="62"/>
      <c r="Q172" s="41"/>
      <c r="R172" s="41"/>
      <c r="S172" s="41"/>
      <c r="T172" s="7">
        <f t="shared" si="32"/>
        <v>0</v>
      </c>
      <c r="U172" s="43"/>
      <c r="V172" s="9"/>
      <c r="W172" s="7">
        <v>8626</v>
      </c>
      <c r="X172" s="43"/>
      <c r="Y172" s="9"/>
      <c r="Z172" s="9"/>
      <c r="AA172" s="9"/>
      <c r="AB172" s="9"/>
      <c r="AC172" s="9"/>
      <c r="AD172" s="41"/>
      <c r="AE172" s="9"/>
      <c r="AF172" s="9">
        <v>0</v>
      </c>
      <c r="AG172" s="9"/>
      <c r="AH172" s="9"/>
      <c r="AI172" s="9">
        <v>9662</v>
      </c>
      <c r="AJ172" s="7">
        <f t="shared" si="33"/>
        <v>9662</v>
      </c>
      <c r="AK172" s="43">
        <v>19146</v>
      </c>
      <c r="AL172" s="7">
        <f t="shared" si="34"/>
        <v>19146</v>
      </c>
      <c r="AM172" s="62"/>
      <c r="AN172" s="9"/>
      <c r="AO172" s="41">
        <v>0</v>
      </c>
      <c r="AP172" s="41"/>
      <c r="AQ172" s="41">
        <v>8255</v>
      </c>
      <c r="AR172" s="41"/>
      <c r="AS172" s="41"/>
      <c r="AT172" s="41"/>
      <c r="AU172" s="41">
        <v>0</v>
      </c>
      <c r="AV172" s="41">
        <v>0</v>
      </c>
      <c r="AW172" s="7">
        <f t="shared" si="35"/>
        <v>8255</v>
      </c>
      <c r="AX172" s="43"/>
      <c r="AY172" s="41"/>
      <c r="AZ172" s="41"/>
      <c r="BA172" s="41"/>
      <c r="BB172" s="41"/>
      <c r="BC172" s="41">
        <v>0</v>
      </c>
      <c r="BD172" s="41"/>
      <c r="BE172" s="7">
        <f t="shared" si="36"/>
        <v>0</v>
      </c>
      <c r="BF172" s="40"/>
      <c r="BG172" s="374">
        <v>1232</v>
      </c>
      <c r="BH172" s="374"/>
      <c r="BI172" s="374"/>
      <c r="BJ172" s="41"/>
      <c r="BK172" s="41"/>
      <c r="BL172" s="9">
        <v>0</v>
      </c>
      <c r="BM172" s="41"/>
      <c r="BN172" s="41">
        <v>1368</v>
      </c>
      <c r="BO172" s="41"/>
      <c r="BP172" s="9"/>
      <c r="BQ172" s="41"/>
      <c r="BR172" s="9"/>
      <c r="BS172" s="9">
        <v>0</v>
      </c>
      <c r="BT172" s="41">
        <v>14582</v>
      </c>
      <c r="BU172" s="7">
        <f t="shared" si="37"/>
        <v>17182</v>
      </c>
      <c r="BV172" s="43">
        <v>0</v>
      </c>
      <c r="BW172" s="41">
        <v>0</v>
      </c>
      <c r="BX172" s="41"/>
      <c r="BY172" s="41"/>
      <c r="BZ172" s="41"/>
      <c r="CA172" s="41">
        <v>0</v>
      </c>
      <c r="CB172" s="7">
        <f t="shared" si="38"/>
        <v>0</v>
      </c>
      <c r="CC172" s="43"/>
      <c r="CD172" s="41">
        <v>0</v>
      </c>
      <c r="CE172" s="41"/>
      <c r="CF172" s="41"/>
      <c r="CG172" s="7">
        <f t="shared" si="39"/>
        <v>0</v>
      </c>
      <c r="CH172" s="62"/>
      <c r="CI172" s="9"/>
      <c r="CJ172" s="41"/>
      <c r="CK172" s="41"/>
      <c r="CL172" s="41"/>
      <c r="CM172" s="41">
        <v>0</v>
      </c>
      <c r="CN172" s="41"/>
      <c r="CO172" s="7">
        <f t="shared" si="40"/>
        <v>0</v>
      </c>
      <c r="CP172" s="62"/>
      <c r="CQ172" s="41"/>
      <c r="CR172" s="41">
        <v>0</v>
      </c>
      <c r="CS172" s="7">
        <f t="shared" si="41"/>
        <v>0</v>
      </c>
      <c r="CT172" s="43">
        <v>0</v>
      </c>
      <c r="CU172" s="7">
        <f t="shared" si="42"/>
        <v>0</v>
      </c>
      <c r="CV172" s="10">
        <f t="shared" si="30"/>
        <v>78497</v>
      </c>
    </row>
    <row r="173" spans="1:100" x14ac:dyDescent="0.25">
      <c r="A173" s="348"/>
      <c r="B173" s="2" t="s">
        <v>104</v>
      </c>
      <c r="C173" s="40"/>
      <c r="D173" s="41"/>
      <c r="E173" s="43"/>
      <c r="F173" s="41"/>
      <c r="G173" s="42"/>
      <c r="H173" s="7">
        <v>11654</v>
      </c>
      <c r="I173" s="43"/>
      <c r="J173" s="41"/>
      <c r="K173" s="41"/>
      <c r="L173" s="41"/>
      <c r="M173" s="41"/>
      <c r="N173" s="41"/>
      <c r="O173" s="7">
        <f t="shared" si="31"/>
        <v>0</v>
      </c>
      <c r="P173" s="62"/>
      <c r="Q173" s="41"/>
      <c r="R173" s="41"/>
      <c r="S173" s="41"/>
      <c r="T173" s="7">
        <f t="shared" si="32"/>
        <v>0</v>
      </c>
      <c r="U173" s="43"/>
      <c r="V173" s="9"/>
      <c r="W173" s="7">
        <v>8169</v>
      </c>
      <c r="X173" s="43"/>
      <c r="Y173" s="9"/>
      <c r="Z173" s="9"/>
      <c r="AA173" s="9"/>
      <c r="AB173" s="9"/>
      <c r="AC173" s="9"/>
      <c r="AD173" s="41"/>
      <c r="AE173" s="9"/>
      <c r="AF173" s="9">
        <v>3000</v>
      </c>
      <c r="AG173" s="9"/>
      <c r="AH173" s="9"/>
      <c r="AI173" s="9">
        <v>4639</v>
      </c>
      <c r="AJ173" s="7">
        <f t="shared" si="33"/>
        <v>7639</v>
      </c>
      <c r="AK173" s="43">
        <v>17091</v>
      </c>
      <c r="AL173" s="7">
        <f t="shared" si="34"/>
        <v>17091</v>
      </c>
      <c r="AM173" s="62"/>
      <c r="AN173" s="9"/>
      <c r="AO173" s="41">
        <v>0</v>
      </c>
      <c r="AP173" s="41"/>
      <c r="AQ173" s="41">
        <v>5697</v>
      </c>
      <c r="AR173" s="41"/>
      <c r="AS173" s="41"/>
      <c r="AT173" s="41"/>
      <c r="AU173" s="41">
        <v>452</v>
      </c>
      <c r="AV173" s="41">
        <v>0</v>
      </c>
      <c r="AW173" s="7">
        <f t="shared" si="35"/>
        <v>6149</v>
      </c>
      <c r="AX173" s="43"/>
      <c r="AY173" s="41"/>
      <c r="AZ173" s="41"/>
      <c r="BA173" s="41"/>
      <c r="BB173" s="41"/>
      <c r="BC173" s="41">
        <v>0</v>
      </c>
      <c r="BD173" s="41"/>
      <c r="BE173" s="7">
        <f t="shared" si="36"/>
        <v>0</v>
      </c>
      <c r="BF173" s="40"/>
      <c r="BG173" s="374">
        <v>788</v>
      </c>
      <c r="BH173" s="374"/>
      <c r="BI173" s="374"/>
      <c r="BJ173" s="41"/>
      <c r="BK173" s="41"/>
      <c r="BL173" s="9">
        <v>0</v>
      </c>
      <c r="BM173" s="41"/>
      <c r="BN173" s="41">
        <v>599</v>
      </c>
      <c r="BO173" s="41"/>
      <c r="BP173" s="9"/>
      <c r="BQ173" s="41"/>
      <c r="BR173" s="9"/>
      <c r="BS173" s="9">
        <v>0</v>
      </c>
      <c r="BT173" s="41">
        <v>11974</v>
      </c>
      <c r="BU173" s="7">
        <f t="shared" si="37"/>
        <v>13361</v>
      </c>
      <c r="BV173" s="43">
        <v>0</v>
      </c>
      <c r="BW173" s="41">
        <v>0</v>
      </c>
      <c r="BX173" s="41"/>
      <c r="BY173" s="41"/>
      <c r="BZ173" s="41"/>
      <c r="CA173" s="41">
        <v>0</v>
      </c>
      <c r="CB173" s="7">
        <f t="shared" si="38"/>
        <v>0</v>
      </c>
      <c r="CC173" s="43"/>
      <c r="CD173" s="41">
        <v>0</v>
      </c>
      <c r="CE173" s="41"/>
      <c r="CF173" s="41"/>
      <c r="CG173" s="7">
        <f t="shared" si="39"/>
        <v>0</v>
      </c>
      <c r="CH173" s="62"/>
      <c r="CI173" s="9"/>
      <c r="CJ173" s="41"/>
      <c r="CK173" s="41"/>
      <c r="CL173" s="41"/>
      <c r="CM173" s="41">
        <v>0</v>
      </c>
      <c r="CN173" s="41"/>
      <c r="CO173" s="7">
        <f t="shared" si="40"/>
        <v>0</v>
      </c>
      <c r="CP173" s="62"/>
      <c r="CQ173" s="41"/>
      <c r="CR173" s="41">
        <v>0</v>
      </c>
      <c r="CS173" s="7">
        <f t="shared" si="41"/>
        <v>0</v>
      </c>
      <c r="CT173" s="43">
        <v>81</v>
      </c>
      <c r="CU173" s="7">
        <f t="shared" si="42"/>
        <v>81</v>
      </c>
      <c r="CV173" s="10">
        <f t="shared" si="30"/>
        <v>64144</v>
      </c>
    </row>
    <row r="174" spans="1:100" x14ac:dyDescent="0.25">
      <c r="A174" s="348"/>
      <c r="B174" s="2" t="s">
        <v>105</v>
      </c>
      <c r="C174" s="40"/>
      <c r="D174" s="41"/>
      <c r="E174" s="43"/>
      <c r="F174" s="41"/>
      <c r="G174" s="42"/>
      <c r="H174" s="7">
        <v>14683</v>
      </c>
      <c r="I174" s="43"/>
      <c r="J174" s="41"/>
      <c r="K174" s="41"/>
      <c r="L174" s="41"/>
      <c r="M174" s="41"/>
      <c r="N174" s="41"/>
      <c r="O174" s="7">
        <f t="shared" si="31"/>
        <v>0</v>
      </c>
      <c r="P174" s="62"/>
      <c r="Q174" s="41"/>
      <c r="R174" s="41"/>
      <c r="S174" s="41"/>
      <c r="T174" s="7">
        <f t="shared" si="32"/>
        <v>0</v>
      </c>
      <c r="U174" s="43"/>
      <c r="V174" s="9"/>
      <c r="W174" s="7">
        <v>7397</v>
      </c>
      <c r="X174" s="43"/>
      <c r="Y174" s="9"/>
      <c r="Z174" s="9"/>
      <c r="AA174" s="9"/>
      <c r="AB174" s="9"/>
      <c r="AC174" s="9"/>
      <c r="AD174" s="41"/>
      <c r="AE174" s="9"/>
      <c r="AF174" s="9">
        <v>10073</v>
      </c>
      <c r="AG174" s="9"/>
      <c r="AH174" s="9"/>
      <c r="AI174" s="9">
        <v>2124</v>
      </c>
      <c r="AJ174" s="7">
        <f t="shared" si="33"/>
        <v>12197</v>
      </c>
      <c r="AK174" s="43">
        <v>18474</v>
      </c>
      <c r="AL174" s="7">
        <f t="shared" si="34"/>
        <v>18474</v>
      </c>
      <c r="AM174" s="62"/>
      <c r="AN174" s="9"/>
      <c r="AO174" s="41">
        <v>0</v>
      </c>
      <c r="AP174" s="41"/>
      <c r="AQ174" s="41">
        <v>12990</v>
      </c>
      <c r="AR174" s="41"/>
      <c r="AS174" s="41"/>
      <c r="AT174" s="41"/>
      <c r="AU174" s="41">
        <v>1491</v>
      </c>
      <c r="AV174" s="41">
        <v>0</v>
      </c>
      <c r="AW174" s="7">
        <f t="shared" si="35"/>
        <v>14481</v>
      </c>
      <c r="AX174" s="43"/>
      <c r="AY174" s="41"/>
      <c r="AZ174" s="41"/>
      <c r="BA174" s="41"/>
      <c r="BB174" s="41"/>
      <c r="BC174" s="41">
        <v>0</v>
      </c>
      <c r="BD174" s="41"/>
      <c r="BE174" s="7">
        <f t="shared" si="36"/>
        <v>0</v>
      </c>
      <c r="BF174" s="40"/>
      <c r="BG174" s="374">
        <v>834</v>
      </c>
      <c r="BH174" s="374"/>
      <c r="BI174" s="374"/>
      <c r="BJ174" s="41"/>
      <c r="BK174" s="41"/>
      <c r="BL174" s="9">
        <v>0</v>
      </c>
      <c r="BM174" s="41"/>
      <c r="BN174" s="41">
        <v>0</v>
      </c>
      <c r="BO174" s="41"/>
      <c r="BP174" s="9"/>
      <c r="BQ174" s="41"/>
      <c r="BR174" s="9"/>
      <c r="BS174" s="9">
        <v>0</v>
      </c>
      <c r="BT174" s="41">
        <v>11465</v>
      </c>
      <c r="BU174" s="7">
        <f t="shared" si="37"/>
        <v>12299</v>
      </c>
      <c r="BV174" s="43">
        <v>0</v>
      </c>
      <c r="BW174" s="41">
        <v>0</v>
      </c>
      <c r="BX174" s="41"/>
      <c r="BY174" s="41"/>
      <c r="BZ174" s="41"/>
      <c r="CA174" s="41">
        <v>0</v>
      </c>
      <c r="CB174" s="7">
        <f t="shared" si="38"/>
        <v>0</v>
      </c>
      <c r="CC174" s="43"/>
      <c r="CD174" s="41">
        <v>0</v>
      </c>
      <c r="CE174" s="41"/>
      <c r="CF174" s="41"/>
      <c r="CG174" s="7">
        <f t="shared" si="39"/>
        <v>0</v>
      </c>
      <c r="CH174" s="62"/>
      <c r="CI174" s="9"/>
      <c r="CJ174" s="41"/>
      <c r="CK174" s="41"/>
      <c r="CL174" s="41"/>
      <c r="CM174" s="41">
        <v>0</v>
      </c>
      <c r="CN174" s="41"/>
      <c r="CO174" s="7">
        <f t="shared" si="40"/>
        <v>0</v>
      </c>
      <c r="CP174" s="62"/>
      <c r="CQ174" s="41"/>
      <c r="CR174" s="41">
        <v>0</v>
      </c>
      <c r="CS174" s="7">
        <f t="shared" si="41"/>
        <v>0</v>
      </c>
      <c r="CT174" s="43">
        <v>0</v>
      </c>
      <c r="CU174" s="7">
        <f t="shared" si="42"/>
        <v>0</v>
      </c>
      <c r="CV174" s="10">
        <f t="shared" si="30"/>
        <v>79531</v>
      </c>
    </row>
    <row r="175" spans="1:100" x14ac:dyDescent="0.25">
      <c r="A175" s="348"/>
      <c r="B175" s="2" t="s">
        <v>106</v>
      </c>
      <c r="C175" s="40"/>
      <c r="D175" s="41"/>
      <c r="E175" s="43"/>
      <c r="F175" s="41"/>
      <c r="G175" s="42"/>
      <c r="H175" s="7">
        <v>18883</v>
      </c>
      <c r="I175" s="43"/>
      <c r="J175" s="41"/>
      <c r="K175" s="41"/>
      <c r="L175" s="41"/>
      <c r="M175" s="41"/>
      <c r="N175" s="41"/>
      <c r="O175" s="7">
        <f t="shared" si="31"/>
        <v>0</v>
      </c>
      <c r="P175" s="62"/>
      <c r="Q175" s="41"/>
      <c r="R175" s="41"/>
      <c r="S175" s="41"/>
      <c r="T175" s="7">
        <f t="shared" si="32"/>
        <v>0</v>
      </c>
      <c r="U175" s="43"/>
      <c r="V175" s="9"/>
      <c r="W175" s="7">
        <v>6098</v>
      </c>
      <c r="X175" s="43"/>
      <c r="Y175" s="9"/>
      <c r="Z175" s="9"/>
      <c r="AA175" s="9"/>
      <c r="AB175" s="9"/>
      <c r="AC175" s="9"/>
      <c r="AD175" s="41"/>
      <c r="AE175" s="9"/>
      <c r="AF175" s="9">
        <v>14715</v>
      </c>
      <c r="AG175" s="9"/>
      <c r="AH175" s="9"/>
      <c r="AI175" s="9">
        <v>2284</v>
      </c>
      <c r="AJ175" s="7">
        <f t="shared" si="33"/>
        <v>16999</v>
      </c>
      <c r="AK175" s="43">
        <v>15723</v>
      </c>
      <c r="AL175" s="7">
        <f t="shared" si="34"/>
        <v>15723</v>
      </c>
      <c r="AM175" s="62"/>
      <c r="AN175" s="9"/>
      <c r="AO175" s="41">
        <v>0</v>
      </c>
      <c r="AP175" s="41"/>
      <c r="AQ175" s="41">
        <v>9823</v>
      </c>
      <c r="AR175" s="41"/>
      <c r="AS175" s="41"/>
      <c r="AT175" s="41"/>
      <c r="AU175" s="41">
        <v>2219</v>
      </c>
      <c r="AV175" s="41">
        <v>0</v>
      </c>
      <c r="AW175" s="7">
        <f t="shared" si="35"/>
        <v>12042</v>
      </c>
      <c r="AX175" s="43"/>
      <c r="AY175" s="41"/>
      <c r="AZ175" s="41"/>
      <c r="BA175" s="41"/>
      <c r="BB175" s="41"/>
      <c r="BC175" s="41">
        <v>0</v>
      </c>
      <c r="BD175" s="41"/>
      <c r="BE175" s="7">
        <f t="shared" si="36"/>
        <v>0</v>
      </c>
      <c r="BF175" s="40"/>
      <c r="BG175" s="374">
        <v>960</v>
      </c>
      <c r="BH175" s="374"/>
      <c r="BI175" s="374"/>
      <c r="BJ175" s="41"/>
      <c r="BK175" s="41"/>
      <c r="BL175" s="9">
        <v>0</v>
      </c>
      <c r="BM175" s="41"/>
      <c r="BN175" s="41">
        <v>0</v>
      </c>
      <c r="BO175" s="41"/>
      <c r="BP175" s="9"/>
      <c r="BQ175" s="41"/>
      <c r="BR175" s="9"/>
      <c r="BS175" s="9">
        <v>0</v>
      </c>
      <c r="BT175" s="41">
        <v>13074</v>
      </c>
      <c r="BU175" s="7">
        <f t="shared" si="37"/>
        <v>14034</v>
      </c>
      <c r="BV175" s="43">
        <v>0</v>
      </c>
      <c r="BW175" s="41">
        <v>0</v>
      </c>
      <c r="BX175" s="41"/>
      <c r="BY175" s="41"/>
      <c r="BZ175" s="41"/>
      <c r="CA175" s="41">
        <v>0</v>
      </c>
      <c r="CB175" s="7">
        <f t="shared" si="38"/>
        <v>0</v>
      </c>
      <c r="CC175" s="43"/>
      <c r="CD175" s="41">
        <v>0</v>
      </c>
      <c r="CE175" s="41"/>
      <c r="CF175" s="41"/>
      <c r="CG175" s="7">
        <f t="shared" si="39"/>
        <v>0</v>
      </c>
      <c r="CH175" s="62"/>
      <c r="CI175" s="9"/>
      <c r="CJ175" s="41"/>
      <c r="CK175" s="41"/>
      <c r="CL175" s="41"/>
      <c r="CM175" s="41">
        <v>0</v>
      </c>
      <c r="CN175" s="41"/>
      <c r="CO175" s="7">
        <f t="shared" si="40"/>
        <v>0</v>
      </c>
      <c r="CP175" s="62"/>
      <c r="CQ175" s="41"/>
      <c r="CR175" s="41">
        <v>0</v>
      </c>
      <c r="CS175" s="7">
        <f t="shared" si="41"/>
        <v>0</v>
      </c>
      <c r="CT175" s="43">
        <v>0</v>
      </c>
      <c r="CU175" s="7">
        <f t="shared" si="42"/>
        <v>0</v>
      </c>
      <c r="CV175" s="10">
        <f t="shared" si="30"/>
        <v>83779</v>
      </c>
    </row>
    <row r="176" spans="1:100" x14ac:dyDescent="0.25">
      <c r="A176" s="348"/>
      <c r="B176" s="2" t="s">
        <v>107</v>
      </c>
      <c r="C176" s="40"/>
      <c r="D176" s="41"/>
      <c r="E176" s="43"/>
      <c r="F176" s="41"/>
      <c r="G176" s="42"/>
      <c r="H176" s="7">
        <v>18556</v>
      </c>
      <c r="I176" s="43"/>
      <c r="J176" s="41"/>
      <c r="K176" s="41"/>
      <c r="L176" s="41"/>
      <c r="M176" s="41"/>
      <c r="N176" s="41"/>
      <c r="O176" s="7">
        <f t="shared" si="31"/>
        <v>0</v>
      </c>
      <c r="P176" s="62"/>
      <c r="Q176" s="41"/>
      <c r="R176" s="41"/>
      <c r="S176" s="41"/>
      <c r="T176" s="7">
        <f t="shared" si="32"/>
        <v>0</v>
      </c>
      <c r="U176" s="43"/>
      <c r="V176" s="9"/>
      <c r="W176" s="7">
        <v>8087</v>
      </c>
      <c r="X176" s="43"/>
      <c r="Y176" s="9"/>
      <c r="Z176" s="9"/>
      <c r="AA176" s="9"/>
      <c r="AB176" s="9"/>
      <c r="AC176" s="9"/>
      <c r="AD176" s="41"/>
      <c r="AE176" s="9"/>
      <c r="AF176" s="9">
        <v>13399</v>
      </c>
      <c r="AG176" s="9"/>
      <c r="AH176" s="9"/>
      <c r="AI176" s="9">
        <v>2532</v>
      </c>
      <c r="AJ176" s="7">
        <f t="shared" si="33"/>
        <v>15931</v>
      </c>
      <c r="AK176" s="43">
        <v>13185</v>
      </c>
      <c r="AL176" s="7">
        <f t="shared" si="34"/>
        <v>13185</v>
      </c>
      <c r="AM176" s="62"/>
      <c r="AN176" s="9"/>
      <c r="AO176" s="41">
        <v>0</v>
      </c>
      <c r="AP176" s="41"/>
      <c r="AQ176" s="41">
        <v>9067</v>
      </c>
      <c r="AR176" s="41"/>
      <c r="AS176" s="41"/>
      <c r="AT176" s="41"/>
      <c r="AU176" s="41">
        <v>1940</v>
      </c>
      <c r="AV176" s="41">
        <v>0</v>
      </c>
      <c r="AW176" s="7">
        <f t="shared" si="35"/>
        <v>11007</v>
      </c>
      <c r="AX176" s="43"/>
      <c r="AY176" s="41"/>
      <c r="AZ176" s="41"/>
      <c r="BA176" s="41"/>
      <c r="BB176" s="41"/>
      <c r="BC176" s="41">
        <v>0</v>
      </c>
      <c r="BD176" s="41"/>
      <c r="BE176" s="7">
        <f t="shared" si="36"/>
        <v>0</v>
      </c>
      <c r="BF176" s="40"/>
      <c r="BG176" s="374">
        <v>654</v>
      </c>
      <c r="BH176" s="374"/>
      <c r="BI176" s="374"/>
      <c r="BJ176" s="41"/>
      <c r="BK176" s="41"/>
      <c r="BL176" s="9">
        <v>0</v>
      </c>
      <c r="BM176" s="41"/>
      <c r="BN176" s="41">
        <v>0</v>
      </c>
      <c r="BO176" s="41"/>
      <c r="BP176" s="9"/>
      <c r="BQ176" s="41"/>
      <c r="BR176" s="9"/>
      <c r="BS176" s="9">
        <v>0</v>
      </c>
      <c r="BT176" s="41">
        <v>12948</v>
      </c>
      <c r="BU176" s="7">
        <f t="shared" si="37"/>
        <v>13602</v>
      </c>
      <c r="BV176" s="43">
        <v>0</v>
      </c>
      <c r="BW176" s="41">
        <v>0</v>
      </c>
      <c r="BX176" s="41"/>
      <c r="BY176" s="41"/>
      <c r="BZ176" s="41"/>
      <c r="CA176" s="41">
        <v>0</v>
      </c>
      <c r="CB176" s="7">
        <f t="shared" si="38"/>
        <v>0</v>
      </c>
      <c r="CC176" s="43"/>
      <c r="CD176" s="41">
        <v>0</v>
      </c>
      <c r="CE176" s="41"/>
      <c r="CF176" s="41"/>
      <c r="CG176" s="7">
        <f t="shared" si="39"/>
        <v>0</v>
      </c>
      <c r="CH176" s="62"/>
      <c r="CI176" s="9"/>
      <c r="CJ176" s="41"/>
      <c r="CK176" s="41"/>
      <c r="CL176" s="41"/>
      <c r="CM176" s="41">
        <v>0</v>
      </c>
      <c r="CN176" s="41"/>
      <c r="CO176" s="7">
        <f t="shared" si="40"/>
        <v>0</v>
      </c>
      <c r="CP176" s="62"/>
      <c r="CQ176" s="41"/>
      <c r="CR176" s="41">
        <v>0</v>
      </c>
      <c r="CS176" s="7">
        <f t="shared" si="41"/>
        <v>0</v>
      </c>
      <c r="CT176" s="43">
        <v>0</v>
      </c>
      <c r="CU176" s="7">
        <f t="shared" si="42"/>
        <v>0</v>
      </c>
      <c r="CV176" s="10">
        <f t="shared" si="30"/>
        <v>80368</v>
      </c>
    </row>
    <row r="177" spans="1:100" x14ac:dyDescent="0.25">
      <c r="A177" s="348"/>
      <c r="B177" s="2" t="s">
        <v>108</v>
      </c>
      <c r="C177" s="40"/>
      <c r="D177" s="41"/>
      <c r="E177" s="43"/>
      <c r="F177" s="41"/>
      <c r="G177" s="42"/>
      <c r="H177" s="7">
        <v>14927</v>
      </c>
      <c r="I177" s="43"/>
      <c r="J177" s="41"/>
      <c r="K177" s="41"/>
      <c r="L177" s="41"/>
      <c r="M177" s="41"/>
      <c r="N177" s="41"/>
      <c r="O177" s="7">
        <f t="shared" si="31"/>
        <v>0</v>
      </c>
      <c r="P177" s="62"/>
      <c r="Q177" s="41"/>
      <c r="R177" s="41"/>
      <c r="S177" s="41"/>
      <c r="T177" s="7">
        <f t="shared" si="32"/>
        <v>0</v>
      </c>
      <c r="U177" s="43"/>
      <c r="V177" s="9"/>
      <c r="W177" s="7">
        <v>8420</v>
      </c>
      <c r="X177" s="43"/>
      <c r="Y177" s="9"/>
      <c r="Z177" s="9"/>
      <c r="AA177" s="9"/>
      <c r="AB177" s="9"/>
      <c r="AC177" s="9"/>
      <c r="AD177" s="41"/>
      <c r="AE177" s="9"/>
      <c r="AF177" s="9">
        <v>10044</v>
      </c>
      <c r="AG177" s="9"/>
      <c r="AH177" s="9"/>
      <c r="AI177" s="9">
        <v>3701</v>
      </c>
      <c r="AJ177" s="7">
        <f t="shared" si="33"/>
        <v>13745</v>
      </c>
      <c r="AK177" s="43">
        <v>15885</v>
      </c>
      <c r="AL177" s="7">
        <f t="shared" si="34"/>
        <v>15885</v>
      </c>
      <c r="AM177" s="62"/>
      <c r="AN177" s="9"/>
      <c r="AO177" s="41">
        <v>0</v>
      </c>
      <c r="AP177" s="41"/>
      <c r="AQ177" s="41">
        <v>9552</v>
      </c>
      <c r="AR177" s="41"/>
      <c r="AS177" s="41"/>
      <c r="AT177" s="41"/>
      <c r="AU177" s="41">
        <v>648</v>
      </c>
      <c r="AV177" s="41">
        <v>0</v>
      </c>
      <c r="AW177" s="7">
        <f t="shared" si="35"/>
        <v>10200</v>
      </c>
      <c r="AX177" s="43"/>
      <c r="AY177" s="41"/>
      <c r="AZ177" s="41"/>
      <c r="BA177" s="41"/>
      <c r="BB177" s="41"/>
      <c r="BC177" s="41">
        <v>0</v>
      </c>
      <c r="BD177" s="41"/>
      <c r="BE177" s="7">
        <f t="shared" si="36"/>
        <v>0</v>
      </c>
      <c r="BF177" s="40"/>
      <c r="BG177" s="374">
        <v>764</v>
      </c>
      <c r="BH177" s="374"/>
      <c r="BI177" s="374"/>
      <c r="BJ177" s="41"/>
      <c r="BK177" s="41"/>
      <c r="BL177" s="9">
        <v>0</v>
      </c>
      <c r="BM177" s="41"/>
      <c r="BN177" s="41">
        <v>0</v>
      </c>
      <c r="BO177" s="41"/>
      <c r="BP177" s="9"/>
      <c r="BQ177" s="41"/>
      <c r="BR177" s="9"/>
      <c r="BS177" s="9">
        <v>0</v>
      </c>
      <c r="BT177" s="41">
        <v>13004</v>
      </c>
      <c r="BU177" s="7">
        <f t="shared" si="37"/>
        <v>13768</v>
      </c>
      <c r="BV177" s="43">
        <v>0</v>
      </c>
      <c r="BW177" s="41">
        <v>0</v>
      </c>
      <c r="BX177" s="41"/>
      <c r="BY177" s="41"/>
      <c r="BZ177" s="41"/>
      <c r="CA177" s="41">
        <v>0</v>
      </c>
      <c r="CB177" s="7">
        <f t="shared" si="38"/>
        <v>0</v>
      </c>
      <c r="CC177" s="43"/>
      <c r="CD177" s="41">
        <v>0</v>
      </c>
      <c r="CE177" s="41"/>
      <c r="CF177" s="41"/>
      <c r="CG177" s="7">
        <f t="shared" si="39"/>
        <v>0</v>
      </c>
      <c r="CH177" s="62"/>
      <c r="CI177" s="9"/>
      <c r="CJ177" s="41"/>
      <c r="CK177" s="41"/>
      <c r="CL177" s="41"/>
      <c r="CM177" s="41">
        <v>0</v>
      </c>
      <c r="CN177" s="41"/>
      <c r="CO177" s="7">
        <f t="shared" si="40"/>
        <v>0</v>
      </c>
      <c r="CP177" s="62"/>
      <c r="CQ177" s="41"/>
      <c r="CR177" s="41">
        <v>0</v>
      </c>
      <c r="CS177" s="7">
        <f t="shared" si="41"/>
        <v>0</v>
      </c>
      <c r="CT177" s="43">
        <v>0</v>
      </c>
      <c r="CU177" s="7">
        <f t="shared" si="42"/>
        <v>0</v>
      </c>
      <c r="CV177" s="10">
        <f t="shared" si="30"/>
        <v>76945</v>
      </c>
    </row>
    <row r="178" spans="1:100" x14ac:dyDescent="0.25">
      <c r="A178" s="348"/>
      <c r="B178" s="2" t="s">
        <v>109</v>
      </c>
      <c r="C178" s="40"/>
      <c r="D178" s="41"/>
      <c r="E178" s="43"/>
      <c r="F178" s="41"/>
      <c r="G178" s="42"/>
      <c r="H178" s="7">
        <v>10601</v>
      </c>
      <c r="I178" s="43"/>
      <c r="J178" s="41"/>
      <c r="K178" s="41"/>
      <c r="L178" s="41"/>
      <c r="M178" s="41"/>
      <c r="N178" s="41"/>
      <c r="O178" s="7">
        <f t="shared" si="31"/>
        <v>0</v>
      </c>
      <c r="P178" s="62"/>
      <c r="Q178" s="41"/>
      <c r="R178" s="41"/>
      <c r="S178" s="41"/>
      <c r="T178" s="7">
        <f t="shared" si="32"/>
        <v>0</v>
      </c>
      <c r="U178" s="43"/>
      <c r="V178" s="9"/>
      <c r="W178" s="7">
        <v>7340</v>
      </c>
      <c r="X178" s="43"/>
      <c r="Y178" s="9"/>
      <c r="Z178" s="9"/>
      <c r="AA178" s="9"/>
      <c r="AB178" s="9"/>
      <c r="AC178" s="9"/>
      <c r="AD178" s="41"/>
      <c r="AE178" s="9"/>
      <c r="AF178" s="9">
        <v>0</v>
      </c>
      <c r="AG178" s="9"/>
      <c r="AH178" s="9"/>
      <c r="AI178" s="9">
        <v>4604</v>
      </c>
      <c r="AJ178" s="7">
        <f t="shared" si="33"/>
        <v>4604</v>
      </c>
      <c r="AK178" s="43">
        <v>12722</v>
      </c>
      <c r="AL178" s="7">
        <f t="shared" si="34"/>
        <v>12722</v>
      </c>
      <c r="AM178" s="62"/>
      <c r="AN178" s="9"/>
      <c r="AO178" s="41">
        <v>0</v>
      </c>
      <c r="AP178" s="41"/>
      <c r="AQ178" s="41">
        <v>12821</v>
      </c>
      <c r="AR178" s="41"/>
      <c r="AS178" s="41"/>
      <c r="AT178" s="41"/>
      <c r="AU178" s="41">
        <v>1659</v>
      </c>
      <c r="AV178" s="41">
        <v>0</v>
      </c>
      <c r="AW178" s="7">
        <f t="shared" si="35"/>
        <v>14480</v>
      </c>
      <c r="AX178" s="43"/>
      <c r="AY178" s="41"/>
      <c r="AZ178" s="41"/>
      <c r="BA178" s="41"/>
      <c r="BB178" s="41"/>
      <c r="BC178" s="41">
        <v>0</v>
      </c>
      <c r="BD178" s="41"/>
      <c r="BE178" s="7">
        <f t="shared" si="36"/>
        <v>0</v>
      </c>
      <c r="BF178" s="40"/>
      <c r="BG178" s="374">
        <v>896</v>
      </c>
      <c r="BH178" s="374"/>
      <c r="BI178" s="374"/>
      <c r="BJ178" s="41"/>
      <c r="BK178" s="41"/>
      <c r="BL178" s="9">
        <v>0</v>
      </c>
      <c r="BM178" s="41"/>
      <c r="BN178" s="41">
        <v>0</v>
      </c>
      <c r="BO178" s="41"/>
      <c r="BP178" s="9"/>
      <c r="BQ178" s="41"/>
      <c r="BR178" s="9"/>
      <c r="BS178" s="9">
        <v>0</v>
      </c>
      <c r="BT178" s="41">
        <v>14533</v>
      </c>
      <c r="BU178" s="7">
        <f t="shared" si="37"/>
        <v>15429</v>
      </c>
      <c r="BV178" s="43">
        <v>0</v>
      </c>
      <c r="BW178" s="41">
        <v>0</v>
      </c>
      <c r="BX178" s="41"/>
      <c r="BY178" s="41"/>
      <c r="BZ178" s="41"/>
      <c r="CA178" s="41">
        <v>0</v>
      </c>
      <c r="CB178" s="7">
        <f t="shared" si="38"/>
        <v>0</v>
      </c>
      <c r="CC178" s="43"/>
      <c r="CD178" s="41">
        <v>0</v>
      </c>
      <c r="CE178" s="41"/>
      <c r="CF178" s="41"/>
      <c r="CG178" s="7">
        <f t="shared" si="39"/>
        <v>0</v>
      </c>
      <c r="CH178" s="62"/>
      <c r="CI178" s="9"/>
      <c r="CJ178" s="41"/>
      <c r="CK178" s="41"/>
      <c r="CL178" s="41"/>
      <c r="CM178" s="41">
        <v>0</v>
      </c>
      <c r="CN178" s="41"/>
      <c r="CO178" s="7">
        <f t="shared" si="40"/>
        <v>0</v>
      </c>
      <c r="CP178" s="62"/>
      <c r="CQ178" s="41"/>
      <c r="CR178" s="41">
        <v>0</v>
      </c>
      <c r="CS178" s="7">
        <f t="shared" si="41"/>
        <v>0</v>
      </c>
      <c r="CT178" s="43">
        <v>0</v>
      </c>
      <c r="CU178" s="7">
        <f t="shared" si="42"/>
        <v>0</v>
      </c>
      <c r="CV178" s="10">
        <f t="shared" si="30"/>
        <v>65176</v>
      </c>
    </row>
    <row r="179" spans="1:100" x14ac:dyDescent="0.25">
      <c r="A179" s="348"/>
      <c r="B179" s="2" t="s">
        <v>110</v>
      </c>
      <c r="C179" s="40"/>
      <c r="D179" s="41"/>
      <c r="E179" s="43"/>
      <c r="F179" s="41"/>
      <c r="G179" s="42"/>
      <c r="H179" s="7">
        <v>4543</v>
      </c>
      <c r="I179" s="43"/>
      <c r="J179" s="41"/>
      <c r="K179" s="41"/>
      <c r="L179" s="41"/>
      <c r="M179" s="41"/>
      <c r="N179" s="41"/>
      <c r="O179" s="7">
        <f t="shared" si="31"/>
        <v>0</v>
      </c>
      <c r="P179" s="62"/>
      <c r="Q179" s="41"/>
      <c r="R179" s="41"/>
      <c r="S179" s="41"/>
      <c r="T179" s="7">
        <f t="shared" si="32"/>
        <v>0</v>
      </c>
      <c r="U179" s="43"/>
      <c r="V179" s="9"/>
      <c r="W179" s="7">
        <v>7734</v>
      </c>
      <c r="X179" s="43"/>
      <c r="Y179" s="9"/>
      <c r="Z179" s="9"/>
      <c r="AA179" s="9"/>
      <c r="AB179" s="9"/>
      <c r="AC179" s="9"/>
      <c r="AD179" s="41"/>
      <c r="AE179" s="9"/>
      <c r="AF179" s="9">
        <v>0</v>
      </c>
      <c r="AG179" s="9"/>
      <c r="AH179" s="9"/>
      <c r="AI179" s="9">
        <v>10545</v>
      </c>
      <c r="AJ179" s="7">
        <f t="shared" si="33"/>
        <v>10545</v>
      </c>
      <c r="AK179" s="43">
        <v>15935</v>
      </c>
      <c r="AL179" s="7">
        <f t="shared" si="34"/>
        <v>15935</v>
      </c>
      <c r="AM179" s="62"/>
      <c r="AN179" s="9"/>
      <c r="AO179" s="41">
        <v>0</v>
      </c>
      <c r="AP179" s="41"/>
      <c r="AQ179" s="41">
        <v>11572</v>
      </c>
      <c r="AR179" s="41"/>
      <c r="AS179" s="41"/>
      <c r="AT179" s="41"/>
      <c r="AU179" s="41">
        <v>1576</v>
      </c>
      <c r="AV179" s="41">
        <v>0</v>
      </c>
      <c r="AW179" s="7">
        <f t="shared" si="35"/>
        <v>13148</v>
      </c>
      <c r="AX179" s="43"/>
      <c r="AY179" s="41"/>
      <c r="AZ179" s="41"/>
      <c r="BA179" s="41"/>
      <c r="BB179" s="41"/>
      <c r="BC179" s="41">
        <v>0</v>
      </c>
      <c r="BD179" s="41"/>
      <c r="BE179" s="7">
        <f t="shared" si="36"/>
        <v>0</v>
      </c>
      <c r="BF179" s="40"/>
      <c r="BG179" s="374">
        <v>1964</v>
      </c>
      <c r="BH179" s="374"/>
      <c r="BI179" s="374"/>
      <c r="BJ179" s="41"/>
      <c r="BK179" s="41"/>
      <c r="BL179" s="9">
        <v>0</v>
      </c>
      <c r="BM179" s="41"/>
      <c r="BN179" s="41">
        <v>0</v>
      </c>
      <c r="BO179" s="41"/>
      <c r="BP179" s="9"/>
      <c r="BQ179" s="41"/>
      <c r="BR179" s="9"/>
      <c r="BS179" s="9">
        <v>0</v>
      </c>
      <c r="BT179" s="41">
        <v>15091</v>
      </c>
      <c r="BU179" s="7">
        <f t="shared" si="37"/>
        <v>17055</v>
      </c>
      <c r="BV179" s="43">
        <v>0</v>
      </c>
      <c r="BW179" s="41">
        <v>0</v>
      </c>
      <c r="BX179" s="41"/>
      <c r="BY179" s="41"/>
      <c r="BZ179" s="41"/>
      <c r="CA179" s="41">
        <v>0</v>
      </c>
      <c r="CB179" s="7">
        <f t="shared" si="38"/>
        <v>0</v>
      </c>
      <c r="CC179" s="43"/>
      <c r="CD179" s="41">
        <v>0</v>
      </c>
      <c r="CE179" s="41"/>
      <c r="CF179" s="41"/>
      <c r="CG179" s="7">
        <f t="shared" si="39"/>
        <v>0</v>
      </c>
      <c r="CH179" s="62"/>
      <c r="CI179" s="9"/>
      <c r="CJ179" s="41"/>
      <c r="CK179" s="41"/>
      <c r="CL179" s="41"/>
      <c r="CM179" s="41">
        <v>0</v>
      </c>
      <c r="CN179" s="41"/>
      <c r="CO179" s="7">
        <f t="shared" si="40"/>
        <v>0</v>
      </c>
      <c r="CP179" s="62"/>
      <c r="CQ179" s="41"/>
      <c r="CR179" s="41">
        <v>0</v>
      </c>
      <c r="CS179" s="7">
        <f t="shared" si="41"/>
        <v>0</v>
      </c>
      <c r="CT179" s="43">
        <v>0</v>
      </c>
      <c r="CU179" s="7">
        <f t="shared" si="42"/>
        <v>0</v>
      </c>
      <c r="CV179" s="10">
        <f t="shared" si="30"/>
        <v>68960</v>
      </c>
    </row>
    <row r="180" spans="1:100" x14ac:dyDescent="0.25">
      <c r="A180" s="348"/>
      <c r="B180" s="2" t="s">
        <v>111</v>
      </c>
      <c r="C180" s="40"/>
      <c r="D180" s="41"/>
      <c r="E180" s="43"/>
      <c r="F180" s="41"/>
      <c r="G180" s="42"/>
      <c r="H180" s="7">
        <v>11191</v>
      </c>
      <c r="I180" s="43"/>
      <c r="J180" s="41"/>
      <c r="K180" s="41"/>
      <c r="L180" s="41"/>
      <c r="M180" s="41"/>
      <c r="N180" s="41"/>
      <c r="O180" s="7">
        <f t="shared" si="31"/>
        <v>0</v>
      </c>
      <c r="P180" s="62"/>
      <c r="Q180" s="41"/>
      <c r="R180" s="41"/>
      <c r="S180" s="41"/>
      <c r="T180" s="7">
        <f t="shared" si="32"/>
        <v>0</v>
      </c>
      <c r="U180" s="43"/>
      <c r="V180" s="9"/>
      <c r="W180" s="7">
        <v>9795</v>
      </c>
      <c r="X180" s="43"/>
      <c r="Y180" s="9"/>
      <c r="Z180" s="9"/>
      <c r="AA180" s="9"/>
      <c r="AB180" s="9"/>
      <c r="AC180" s="9"/>
      <c r="AD180" s="41"/>
      <c r="AE180" s="9"/>
      <c r="AF180" s="9">
        <v>0</v>
      </c>
      <c r="AG180" s="9"/>
      <c r="AH180" s="9"/>
      <c r="AI180" s="9">
        <v>8122</v>
      </c>
      <c r="AJ180" s="7">
        <f t="shared" si="33"/>
        <v>8122</v>
      </c>
      <c r="AK180" s="43">
        <v>16143</v>
      </c>
      <c r="AL180" s="7">
        <f t="shared" si="34"/>
        <v>16143</v>
      </c>
      <c r="AM180" s="62"/>
      <c r="AN180" s="9"/>
      <c r="AO180" s="41">
        <v>0</v>
      </c>
      <c r="AP180" s="41"/>
      <c r="AQ180" s="41">
        <v>6651</v>
      </c>
      <c r="AR180" s="41"/>
      <c r="AS180" s="41"/>
      <c r="AT180" s="41"/>
      <c r="AU180" s="41">
        <v>2883</v>
      </c>
      <c r="AV180" s="41">
        <v>0</v>
      </c>
      <c r="AW180" s="7">
        <f t="shared" si="35"/>
        <v>9534</v>
      </c>
      <c r="AX180" s="43"/>
      <c r="AY180" s="41"/>
      <c r="AZ180" s="41"/>
      <c r="BA180" s="41"/>
      <c r="BB180" s="41"/>
      <c r="BC180" s="41">
        <v>0</v>
      </c>
      <c r="BD180" s="41"/>
      <c r="BE180" s="7">
        <f t="shared" si="36"/>
        <v>0</v>
      </c>
      <c r="BF180" s="40"/>
      <c r="BG180" s="374">
        <v>1572</v>
      </c>
      <c r="BH180" s="374"/>
      <c r="BI180" s="374"/>
      <c r="BJ180" s="41"/>
      <c r="BK180" s="41"/>
      <c r="BL180" s="9">
        <v>0</v>
      </c>
      <c r="BM180" s="41"/>
      <c r="BN180" s="41">
        <v>0</v>
      </c>
      <c r="BO180" s="41"/>
      <c r="BP180" s="9"/>
      <c r="BQ180" s="41"/>
      <c r="BR180" s="9"/>
      <c r="BS180" s="9">
        <v>0</v>
      </c>
      <c r="BT180" s="41">
        <v>16841</v>
      </c>
      <c r="BU180" s="7">
        <f t="shared" si="37"/>
        <v>18413</v>
      </c>
      <c r="BV180" s="43">
        <v>0</v>
      </c>
      <c r="BW180" s="41">
        <v>0</v>
      </c>
      <c r="BX180" s="41"/>
      <c r="BY180" s="41"/>
      <c r="BZ180" s="41"/>
      <c r="CA180" s="41">
        <v>0</v>
      </c>
      <c r="CB180" s="7">
        <f t="shared" si="38"/>
        <v>0</v>
      </c>
      <c r="CC180" s="43"/>
      <c r="CD180" s="41">
        <v>0</v>
      </c>
      <c r="CE180" s="41"/>
      <c r="CF180" s="41"/>
      <c r="CG180" s="7">
        <f t="shared" si="39"/>
        <v>0</v>
      </c>
      <c r="CH180" s="62"/>
      <c r="CI180" s="9"/>
      <c r="CJ180" s="41"/>
      <c r="CK180" s="41"/>
      <c r="CL180" s="41"/>
      <c r="CM180" s="41">
        <v>0</v>
      </c>
      <c r="CN180" s="41"/>
      <c r="CO180" s="7">
        <f t="shared" si="40"/>
        <v>0</v>
      </c>
      <c r="CP180" s="62"/>
      <c r="CQ180" s="41"/>
      <c r="CR180" s="41">
        <v>0</v>
      </c>
      <c r="CS180" s="7">
        <f t="shared" si="41"/>
        <v>0</v>
      </c>
      <c r="CT180" s="43">
        <v>0</v>
      </c>
      <c r="CU180" s="7">
        <f t="shared" si="42"/>
        <v>0</v>
      </c>
      <c r="CV180" s="10">
        <f t="shared" si="30"/>
        <v>73198</v>
      </c>
    </row>
    <row r="181" spans="1:100" ht="15.75" thickBot="1" x14ac:dyDescent="0.3">
      <c r="A181" s="349"/>
      <c r="B181" s="3" t="s">
        <v>112</v>
      </c>
      <c r="C181" s="44"/>
      <c r="D181" s="45"/>
      <c r="E181" s="47"/>
      <c r="F181" s="45"/>
      <c r="G181" s="46"/>
      <c r="H181" s="11">
        <v>3199</v>
      </c>
      <c r="I181" s="47"/>
      <c r="J181" s="45"/>
      <c r="K181" s="45"/>
      <c r="L181" s="45"/>
      <c r="M181" s="45"/>
      <c r="N181" s="45"/>
      <c r="O181" s="11">
        <f t="shared" si="31"/>
        <v>0</v>
      </c>
      <c r="P181" s="63"/>
      <c r="Q181" s="45"/>
      <c r="R181" s="45"/>
      <c r="S181" s="45"/>
      <c r="T181" s="11">
        <f t="shared" si="32"/>
        <v>0</v>
      </c>
      <c r="U181" s="47"/>
      <c r="V181" s="13"/>
      <c r="W181" s="11">
        <v>22103</v>
      </c>
      <c r="X181" s="47"/>
      <c r="Y181" s="13"/>
      <c r="Z181" s="13"/>
      <c r="AA181" s="13"/>
      <c r="AB181" s="13"/>
      <c r="AC181" s="13"/>
      <c r="AD181" s="45"/>
      <c r="AE181" s="13"/>
      <c r="AF181" s="13">
        <v>0</v>
      </c>
      <c r="AG181" s="13"/>
      <c r="AH181" s="13"/>
      <c r="AI181" s="13">
        <v>2361</v>
      </c>
      <c r="AJ181" s="11">
        <f t="shared" si="33"/>
        <v>2361</v>
      </c>
      <c r="AK181" s="47">
        <v>13682</v>
      </c>
      <c r="AL181" s="11">
        <f t="shared" si="34"/>
        <v>13682</v>
      </c>
      <c r="AM181" s="63"/>
      <c r="AN181" s="13"/>
      <c r="AO181" s="45">
        <v>0</v>
      </c>
      <c r="AP181" s="45"/>
      <c r="AQ181" s="45">
        <v>2877</v>
      </c>
      <c r="AR181" s="45"/>
      <c r="AS181" s="45"/>
      <c r="AT181" s="45"/>
      <c r="AU181" s="45">
        <v>2728</v>
      </c>
      <c r="AV181" s="45">
        <v>0</v>
      </c>
      <c r="AW181" s="11">
        <f t="shared" si="35"/>
        <v>5605</v>
      </c>
      <c r="AX181" s="47"/>
      <c r="AY181" s="45"/>
      <c r="AZ181" s="45"/>
      <c r="BA181" s="45"/>
      <c r="BB181" s="45"/>
      <c r="BC181" s="45">
        <v>0</v>
      </c>
      <c r="BD181" s="45"/>
      <c r="BE181" s="11">
        <f t="shared" si="36"/>
        <v>0</v>
      </c>
      <c r="BF181" s="44"/>
      <c r="BG181" s="375">
        <v>960</v>
      </c>
      <c r="BH181" s="375"/>
      <c r="BI181" s="375"/>
      <c r="BJ181" s="45"/>
      <c r="BK181" s="45"/>
      <c r="BL181" s="13">
        <v>0</v>
      </c>
      <c r="BM181" s="45"/>
      <c r="BN181" s="45">
        <v>1321</v>
      </c>
      <c r="BO181" s="45"/>
      <c r="BP181" s="13"/>
      <c r="BQ181" s="45"/>
      <c r="BR181" s="13"/>
      <c r="BS181" s="13">
        <v>0</v>
      </c>
      <c r="BT181" s="45">
        <v>14686</v>
      </c>
      <c r="BU181" s="11">
        <f t="shared" si="37"/>
        <v>16967</v>
      </c>
      <c r="BV181" s="47">
        <v>0</v>
      </c>
      <c r="BW181" s="45">
        <v>0</v>
      </c>
      <c r="BX181" s="45"/>
      <c r="BY181" s="45"/>
      <c r="BZ181" s="45"/>
      <c r="CA181" s="45">
        <v>0</v>
      </c>
      <c r="CB181" s="11">
        <f t="shared" si="38"/>
        <v>0</v>
      </c>
      <c r="CC181" s="47"/>
      <c r="CD181" s="45">
        <v>0</v>
      </c>
      <c r="CE181" s="45"/>
      <c r="CF181" s="45"/>
      <c r="CG181" s="11">
        <f t="shared" si="39"/>
        <v>0</v>
      </c>
      <c r="CH181" s="63"/>
      <c r="CI181" s="13"/>
      <c r="CJ181" s="45"/>
      <c r="CK181" s="45"/>
      <c r="CL181" s="45"/>
      <c r="CM181" s="45">
        <v>0</v>
      </c>
      <c r="CN181" s="45"/>
      <c r="CO181" s="11">
        <f t="shared" si="40"/>
        <v>0</v>
      </c>
      <c r="CP181" s="63"/>
      <c r="CQ181" s="45"/>
      <c r="CR181" s="45">
        <v>0</v>
      </c>
      <c r="CS181" s="11">
        <f t="shared" si="41"/>
        <v>0</v>
      </c>
      <c r="CT181" s="47">
        <v>0</v>
      </c>
      <c r="CU181" s="11">
        <f t="shared" si="42"/>
        <v>0</v>
      </c>
      <c r="CV181" s="15">
        <f t="shared" si="30"/>
        <v>63917</v>
      </c>
    </row>
    <row r="182" spans="1:100" x14ac:dyDescent="0.25">
      <c r="A182" s="347" t="s">
        <v>189</v>
      </c>
      <c r="B182" s="33" t="s">
        <v>101</v>
      </c>
      <c r="C182" s="34"/>
      <c r="D182" s="35"/>
      <c r="E182" s="52"/>
      <c r="F182" s="35"/>
      <c r="G182" s="36"/>
      <c r="H182" s="20">
        <v>5314</v>
      </c>
      <c r="I182" s="52"/>
      <c r="J182" s="35"/>
      <c r="K182" s="35"/>
      <c r="L182" s="35"/>
      <c r="M182" s="35"/>
      <c r="N182" s="35"/>
      <c r="O182" s="20">
        <f t="shared" si="31"/>
        <v>0</v>
      </c>
      <c r="P182" s="61"/>
      <c r="Q182" s="35"/>
      <c r="R182" s="35"/>
      <c r="S182" s="35"/>
      <c r="T182" s="20">
        <f t="shared" si="32"/>
        <v>0</v>
      </c>
      <c r="U182" s="52"/>
      <c r="V182" s="22"/>
      <c r="W182" s="20">
        <v>10530</v>
      </c>
      <c r="X182" s="52"/>
      <c r="Y182" s="22"/>
      <c r="Z182" s="22"/>
      <c r="AA182" s="22"/>
      <c r="AB182" s="22"/>
      <c r="AC182" s="22"/>
      <c r="AD182" s="35"/>
      <c r="AE182" s="22"/>
      <c r="AF182" s="22">
        <v>0</v>
      </c>
      <c r="AG182" s="22"/>
      <c r="AH182" s="22"/>
      <c r="AI182" s="22">
        <v>1642</v>
      </c>
      <c r="AJ182" s="20">
        <f t="shared" si="33"/>
        <v>1642</v>
      </c>
      <c r="AK182" s="52">
        <v>11970</v>
      </c>
      <c r="AL182" s="20">
        <f t="shared" si="34"/>
        <v>11970</v>
      </c>
      <c r="AM182" s="61"/>
      <c r="AN182" s="22"/>
      <c r="AO182" s="35">
        <v>0</v>
      </c>
      <c r="AP182" s="35"/>
      <c r="AQ182" s="35">
        <v>1340</v>
      </c>
      <c r="AR182" s="35"/>
      <c r="AS182" s="35"/>
      <c r="AT182" s="35"/>
      <c r="AU182" s="35">
        <v>3703</v>
      </c>
      <c r="AV182" s="35">
        <v>0</v>
      </c>
      <c r="AW182" s="20">
        <f t="shared" si="35"/>
        <v>5043</v>
      </c>
      <c r="AX182" s="52"/>
      <c r="AY182" s="35"/>
      <c r="AZ182" s="35"/>
      <c r="BA182" s="35"/>
      <c r="BB182" s="35"/>
      <c r="BC182" s="35">
        <v>0</v>
      </c>
      <c r="BD182" s="35"/>
      <c r="BE182" s="20">
        <f t="shared" si="36"/>
        <v>0</v>
      </c>
      <c r="BF182" s="34"/>
      <c r="BG182" s="376">
        <v>968</v>
      </c>
      <c r="BH182" s="376"/>
      <c r="BI182" s="376"/>
      <c r="BJ182" s="35"/>
      <c r="BK182" s="35"/>
      <c r="BL182" s="22">
        <v>0</v>
      </c>
      <c r="BM182" s="35"/>
      <c r="BN182" s="35">
        <v>1106</v>
      </c>
      <c r="BO182" s="35"/>
      <c r="BP182" s="22"/>
      <c r="BQ182" s="35"/>
      <c r="BR182" s="22"/>
      <c r="BS182" s="22">
        <v>0</v>
      </c>
      <c r="BT182" s="35">
        <v>13479</v>
      </c>
      <c r="BU182" s="20">
        <f t="shared" si="37"/>
        <v>15553</v>
      </c>
      <c r="BV182" s="52">
        <v>0</v>
      </c>
      <c r="BW182" s="35">
        <v>0</v>
      </c>
      <c r="BX182" s="35"/>
      <c r="BY182" s="35"/>
      <c r="BZ182" s="35"/>
      <c r="CA182" s="35">
        <v>0</v>
      </c>
      <c r="CB182" s="20">
        <f t="shared" si="38"/>
        <v>0</v>
      </c>
      <c r="CC182" s="52"/>
      <c r="CD182" s="35">
        <v>0</v>
      </c>
      <c r="CE182" s="35"/>
      <c r="CF182" s="35"/>
      <c r="CG182" s="20">
        <f t="shared" si="39"/>
        <v>0</v>
      </c>
      <c r="CH182" s="61"/>
      <c r="CI182" s="22"/>
      <c r="CJ182" s="35"/>
      <c r="CK182" s="35"/>
      <c r="CL182" s="35"/>
      <c r="CM182" s="35">
        <v>0</v>
      </c>
      <c r="CN182" s="35"/>
      <c r="CO182" s="20">
        <f t="shared" si="40"/>
        <v>0</v>
      </c>
      <c r="CP182" s="61"/>
      <c r="CQ182" s="35"/>
      <c r="CR182" s="35">
        <v>0</v>
      </c>
      <c r="CS182" s="20">
        <f t="shared" si="41"/>
        <v>0</v>
      </c>
      <c r="CT182" s="52">
        <v>0</v>
      </c>
      <c r="CU182" s="20">
        <f t="shared" si="42"/>
        <v>0</v>
      </c>
      <c r="CV182" s="23">
        <f t="shared" si="30"/>
        <v>50052</v>
      </c>
    </row>
    <row r="183" spans="1:100" x14ac:dyDescent="0.25">
      <c r="A183" s="348"/>
      <c r="B183" s="2" t="s">
        <v>102</v>
      </c>
      <c r="C183" s="40"/>
      <c r="D183" s="41"/>
      <c r="E183" s="43"/>
      <c r="F183" s="41"/>
      <c r="G183" s="42"/>
      <c r="H183" s="7">
        <v>1526</v>
      </c>
      <c r="I183" s="43"/>
      <c r="J183" s="41"/>
      <c r="K183" s="41"/>
      <c r="L183" s="41"/>
      <c r="M183" s="41"/>
      <c r="N183" s="41"/>
      <c r="O183" s="7">
        <f t="shared" si="31"/>
        <v>0</v>
      </c>
      <c r="P183" s="62"/>
      <c r="Q183" s="41"/>
      <c r="R183" s="41"/>
      <c r="S183" s="41"/>
      <c r="T183" s="7">
        <f t="shared" si="32"/>
        <v>0</v>
      </c>
      <c r="U183" s="43"/>
      <c r="V183" s="9"/>
      <c r="W183" s="7">
        <v>6802</v>
      </c>
      <c r="X183" s="43"/>
      <c r="Y183" s="9"/>
      <c r="Z183" s="9"/>
      <c r="AA183" s="9"/>
      <c r="AB183" s="9"/>
      <c r="AC183" s="9"/>
      <c r="AD183" s="41"/>
      <c r="AE183" s="9"/>
      <c r="AF183" s="9">
        <v>0</v>
      </c>
      <c r="AG183" s="9"/>
      <c r="AH183" s="9"/>
      <c r="AI183" s="9">
        <v>760</v>
      </c>
      <c r="AJ183" s="7">
        <f t="shared" si="33"/>
        <v>760</v>
      </c>
      <c r="AK183" s="43">
        <v>11340</v>
      </c>
      <c r="AL183" s="7">
        <f t="shared" si="34"/>
        <v>11340</v>
      </c>
      <c r="AM183" s="62"/>
      <c r="AN183" s="9"/>
      <c r="AO183" s="41">
        <v>0</v>
      </c>
      <c r="AP183" s="41"/>
      <c r="AQ183" s="41">
        <v>3786</v>
      </c>
      <c r="AR183" s="41"/>
      <c r="AS183" s="41"/>
      <c r="AT183" s="41"/>
      <c r="AU183" s="41">
        <v>2104</v>
      </c>
      <c r="AV183" s="41">
        <v>0</v>
      </c>
      <c r="AW183" s="7">
        <f t="shared" si="35"/>
        <v>5890</v>
      </c>
      <c r="AX183" s="43"/>
      <c r="AY183" s="41"/>
      <c r="AZ183" s="41"/>
      <c r="BA183" s="41"/>
      <c r="BB183" s="41"/>
      <c r="BC183" s="41">
        <v>0</v>
      </c>
      <c r="BD183" s="41"/>
      <c r="BE183" s="7">
        <f t="shared" si="36"/>
        <v>0</v>
      </c>
      <c r="BF183" s="40"/>
      <c r="BG183" s="374">
        <v>392</v>
      </c>
      <c r="BH183" s="374"/>
      <c r="BI183" s="374"/>
      <c r="BJ183" s="41"/>
      <c r="BK183" s="41"/>
      <c r="BL183" s="9">
        <v>0</v>
      </c>
      <c r="BM183" s="41"/>
      <c r="BN183" s="41">
        <v>0</v>
      </c>
      <c r="BO183" s="41"/>
      <c r="BP183" s="9"/>
      <c r="BQ183" s="41"/>
      <c r="BR183" s="9"/>
      <c r="BS183" s="9">
        <v>0</v>
      </c>
      <c r="BT183" s="41">
        <v>11953</v>
      </c>
      <c r="BU183" s="7">
        <f t="shared" si="37"/>
        <v>12345</v>
      </c>
      <c r="BV183" s="43">
        <v>0</v>
      </c>
      <c r="BW183" s="41">
        <v>0</v>
      </c>
      <c r="BX183" s="41"/>
      <c r="BY183" s="41"/>
      <c r="BZ183" s="41"/>
      <c r="CA183" s="41">
        <v>0</v>
      </c>
      <c r="CB183" s="7">
        <f t="shared" si="38"/>
        <v>0</v>
      </c>
      <c r="CC183" s="43"/>
      <c r="CD183" s="41">
        <v>0</v>
      </c>
      <c r="CE183" s="41"/>
      <c r="CF183" s="41"/>
      <c r="CG183" s="7">
        <f t="shared" si="39"/>
        <v>0</v>
      </c>
      <c r="CH183" s="62"/>
      <c r="CI183" s="9"/>
      <c r="CJ183" s="41"/>
      <c r="CK183" s="41"/>
      <c r="CL183" s="41"/>
      <c r="CM183" s="41">
        <v>0</v>
      </c>
      <c r="CN183" s="41"/>
      <c r="CO183" s="7">
        <f t="shared" si="40"/>
        <v>0</v>
      </c>
      <c r="CP183" s="62"/>
      <c r="CQ183" s="41"/>
      <c r="CR183" s="41">
        <v>0</v>
      </c>
      <c r="CS183" s="7">
        <f t="shared" si="41"/>
        <v>0</v>
      </c>
      <c r="CT183" s="43">
        <v>0</v>
      </c>
      <c r="CU183" s="7">
        <f t="shared" si="42"/>
        <v>0</v>
      </c>
      <c r="CV183" s="10">
        <f t="shared" si="30"/>
        <v>38663</v>
      </c>
    </row>
    <row r="184" spans="1:100" x14ac:dyDescent="0.25">
      <c r="A184" s="348"/>
      <c r="B184" s="2" t="s">
        <v>103</v>
      </c>
      <c r="C184" s="40"/>
      <c r="D184" s="41"/>
      <c r="E184" s="43"/>
      <c r="F184" s="41"/>
      <c r="G184" s="42"/>
      <c r="H184" s="7">
        <v>2217</v>
      </c>
      <c r="I184" s="43"/>
      <c r="J184" s="41"/>
      <c r="K184" s="41"/>
      <c r="L184" s="41"/>
      <c r="M184" s="41"/>
      <c r="N184" s="41"/>
      <c r="O184" s="7">
        <f t="shared" si="31"/>
        <v>0</v>
      </c>
      <c r="P184" s="62"/>
      <c r="Q184" s="41"/>
      <c r="R184" s="41"/>
      <c r="S184" s="41"/>
      <c r="T184" s="7">
        <f t="shared" si="32"/>
        <v>0</v>
      </c>
      <c r="U184" s="43"/>
      <c r="V184" s="9"/>
      <c r="W184" s="7">
        <v>9565</v>
      </c>
      <c r="X184" s="43"/>
      <c r="Y184" s="9"/>
      <c r="Z184" s="9"/>
      <c r="AA184" s="9"/>
      <c r="AB184" s="9"/>
      <c r="AC184" s="9"/>
      <c r="AD184" s="41"/>
      <c r="AE184" s="9"/>
      <c r="AF184" s="9">
        <v>0</v>
      </c>
      <c r="AG184" s="9"/>
      <c r="AH184" s="9"/>
      <c r="AI184" s="9">
        <v>364</v>
      </c>
      <c r="AJ184" s="7">
        <f t="shared" si="33"/>
        <v>364</v>
      </c>
      <c r="AK184" s="43">
        <v>8580</v>
      </c>
      <c r="AL184" s="7">
        <f t="shared" si="34"/>
        <v>8580</v>
      </c>
      <c r="AM184" s="62"/>
      <c r="AN184" s="9"/>
      <c r="AO184" s="41">
        <v>0</v>
      </c>
      <c r="AP184" s="41"/>
      <c r="AQ184" s="41">
        <v>5639</v>
      </c>
      <c r="AR184" s="41"/>
      <c r="AS184" s="41"/>
      <c r="AT184" s="41"/>
      <c r="AU184" s="41">
        <v>1581</v>
      </c>
      <c r="AV184" s="41">
        <v>0</v>
      </c>
      <c r="AW184" s="7">
        <f t="shared" si="35"/>
        <v>7220</v>
      </c>
      <c r="AX184" s="43"/>
      <c r="AY184" s="41"/>
      <c r="AZ184" s="41"/>
      <c r="BA184" s="41"/>
      <c r="BB184" s="41"/>
      <c r="BC184" s="41">
        <v>0</v>
      </c>
      <c r="BD184" s="41"/>
      <c r="BE184" s="7">
        <f t="shared" si="36"/>
        <v>0</v>
      </c>
      <c r="BF184" s="40"/>
      <c r="BG184" s="374">
        <v>568</v>
      </c>
      <c r="BH184" s="374"/>
      <c r="BI184" s="374"/>
      <c r="BJ184" s="41"/>
      <c r="BK184" s="41"/>
      <c r="BL184" s="9">
        <v>0</v>
      </c>
      <c r="BM184" s="41"/>
      <c r="BN184" s="41">
        <v>2348</v>
      </c>
      <c r="BO184" s="41"/>
      <c r="BP184" s="9"/>
      <c r="BQ184" s="41"/>
      <c r="BR184" s="9"/>
      <c r="BS184" s="9">
        <v>0</v>
      </c>
      <c r="BT184" s="41">
        <v>12242</v>
      </c>
      <c r="BU184" s="7">
        <f t="shared" si="37"/>
        <v>15158</v>
      </c>
      <c r="BV184" s="43">
        <v>0</v>
      </c>
      <c r="BW184" s="41">
        <v>0</v>
      </c>
      <c r="BX184" s="41"/>
      <c r="BY184" s="41"/>
      <c r="BZ184" s="41"/>
      <c r="CA184" s="41">
        <v>0</v>
      </c>
      <c r="CB184" s="7">
        <f t="shared" si="38"/>
        <v>0</v>
      </c>
      <c r="CC184" s="43"/>
      <c r="CD184" s="41">
        <v>0</v>
      </c>
      <c r="CE184" s="41"/>
      <c r="CF184" s="41"/>
      <c r="CG184" s="7">
        <f t="shared" si="39"/>
        <v>0</v>
      </c>
      <c r="CH184" s="62"/>
      <c r="CI184" s="9"/>
      <c r="CJ184" s="41"/>
      <c r="CK184" s="41"/>
      <c r="CL184" s="41"/>
      <c r="CM184" s="41">
        <v>0</v>
      </c>
      <c r="CN184" s="41"/>
      <c r="CO184" s="7">
        <f t="shared" si="40"/>
        <v>0</v>
      </c>
      <c r="CP184" s="62"/>
      <c r="CQ184" s="41"/>
      <c r="CR184" s="41">
        <v>0</v>
      </c>
      <c r="CS184" s="7">
        <f t="shared" si="41"/>
        <v>0</v>
      </c>
      <c r="CT184" s="43">
        <v>0</v>
      </c>
      <c r="CU184" s="7">
        <f t="shared" si="42"/>
        <v>0</v>
      </c>
      <c r="CV184" s="10">
        <f t="shared" si="30"/>
        <v>43104</v>
      </c>
    </row>
    <row r="185" spans="1:100" x14ac:dyDescent="0.25">
      <c r="A185" s="348"/>
      <c r="B185" s="2" t="s">
        <v>104</v>
      </c>
      <c r="C185" s="40"/>
      <c r="D185" s="41"/>
      <c r="E185" s="43"/>
      <c r="F185" s="41"/>
      <c r="G185" s="42"/>
      <c r="H185" s="7">
        <v>1408</v>
      </c>
      <c r="I185" s="43"/>
      <c r="J185" s="41"/>
      <c r="K185" s="41"/>
      <c r="L185" s="41"/>
      <c r="M185" s="41"/>
      <c r="N185" s="41"/>
      <c r="O185" s="7">
        <f t="shared" si="31"/>
        <v>0</v>
      </c>
      <c r="P185" s="62"/>
      <c r="Q185" s="41"/>
      <c r="R185" s="41"/>
      <c r="S185" s="41"/>
      <c r="T185" s="7">
        <f t="shared" si="32"/>
        <v>0</v>
      </c>
      <c r="U185" s="43"/>
      <c r="V185" s="9"/>
      <c r="W185" s="7">
        <v>9765</v>
      </c>
      <c r="X185" s="43"/>
      <c r="Y185" s="9"/>
      <c r="Z185" s="9"/>
      <c r="AA185" s="9"/>
      <c r="AB185" s="9"/>
      <c r="AC185" s="9"/>
      <c r="AD185" s="41"/>
      <c r="AE185" s="9"/>
      <c r="AF185" s="9">
        <v>0</v>
      </c>
      <c r="AG185" s="9"/>
      <c r="AH185" s="9"/>
      <c r="AI185" s="9">
        <v>1104</v>
      </c>
      <c r="AJ185" s="7">
        <f t="shared" si="33"/>
        <v>1104</v>
      </c>
      <c r="AK185" s="43">
        <v>8430</v>
      </c>
      <c r="AL185" s="7">
        <f t="shared" si="34"/>
        <v>8430</v>
      </c>
      <c r="AM185" s="62"/>
      <c r="AN185" s="9"/>
      <c r="AO185" s="41">
        <v>0</v>
      </c>
      <c r="AP185" s="41"/>
      <c r="AQ185" s="41">
        <v>7497</v>
      </c>
      <c r="AR185" s="41"/>
      <c r="AS185" s="41"/>
      <c r="AT185" s="41"/>
      <c r="AU185" s="41">
        <v>0</v>
      </c>
      <c r="AV185" s="41">
        <v>0</v>
      </c>
      <c r="AW185" s="7">
        <f t="shared" si="35"/>
        <v>7497</v>
      </c>
      <c r="AX185" s="43"/>
      <c r="AY185" s="41"/>
      <c r="AZ185" s="41"/>
      <c r="BA185" s="41"/>
      <c r="BB185" s="41"/>
      <c r="BC185" s="41">
        <v>0</v>
      </c>
      <c r="BD185" s="41"/>
      <c r="BE185" s="7">
        <f t="shared" si="36"/>
        <v>0</v>
      </c>
      <c r="BF185" s="40"/>
      <c r="BG185" s="374">
        <v>56</v>
      </c>
      <c r="BH185" s="374"/>
      <c r="BI185" s="374"/>
      <c r="BJ185" s="41"/>
      <c r="BK185" s="41"/>
      <c r="BL185" s="9">
        <v>0</v>
      </c>
      <c r="BM185" s="41"/>
      <c r="BN185" s="41">
        <v>1335</v>
      </c>
      <c r="BO185" s="41"/>
      <c r="BP185" s="9"/>
      <c r="BQ185" s="41"/>
      <c r="BR185" s="9"/>
      <c r="BS185" s="9">
        <v>0</v>
      </c>
      <c r="BT185" s="41">
        <v>13015</v>
      </c>
      <c r="BU185" s="7">
        <f t="shared" si="37"/>
        <v>14406</v>
      </c>
      <c r="BV185" s="43">
        <v>0</v>
      </c>
      <c r="BW185" s="41">
        <v>0</v>
      </c>
      <c r="BX185" s="41"/>
      <c r="BY185" s="41"/>
      <c r="BZ185" s="41"/>
      <c r="CA185" s="41">
        <v>0</v>
      </c>
      <c r="CB185" s="7">
        <f t="shared" si="38"/>
        <v>0</v>
      </c>
      <c r="CC185" s="43"/>
      <c r="CD185" s="41">
        <v>0</v>
      </c>
      <c r="CE185" s="41"/>
      <c r="CF185" s="41"/>
      <c r="CG185" s="7">
        <f t="shared" si="39"/>
        <v>0</v>
      </c>
      <c r="CH185" s="62"/>
      <c r="CI185" s="9"/>
      <c r="CJ185" s="41"/>
      <c r="CK185" s="41"/>
      <c r="CL185" s="41"/>
      <c r="CM185" s="41">
        <v>0</v>
      </c>
      <c r="CN185" s="41"/>
      <c r="CO185" s="7">
        <f t="shared" si="40"/>
        <v>0</v>
      </c>
      <c r="CP185" s="62"/>
      <c r="CQ185" s="41"/>
      <c r="CR185" s="41">
        <v>0</v>
      </c>
      <c r="CS185" s="7">
        <f t="shared" si="41"/>
        <v>0</v>
      </c>
      <c r="CT185" s="43">
        <v>0</v>
      </c>
      <c r="CU185" s="7">
        <f t="shared" si="42"/>
        <v>0</v>
      </c>
      <c r="CV185" s="10">
        <f t="shared" si="30"/>
        <v>42610</v>
      </c>
    </row>
    <row r="186" spans="1:100" x14ac:dyDescent="0.25">
      <c r="A186" s="348"/>
      <c r="B186" s="2" t="s">
        <v>105</v>
      </c>
      <c r="C186" s="40"/>
      <c r="D186" s="41"/>
      <c r="E186" s="43"/>
      <c r="F186" s="41"/>
      <c r="G186" s="42"/>
      <c r="H186" s="7">
        <v>783</v>
      </c>
      <c r="I186" s="43"/>
      <c r="J186" s="41"/>
      <c r="K186" s="41"/>
      <c r="L186" s="41"/>
      <c r="M186" s="41"/>
      <c r="N186" s="41"/>
      <c r="O186" s="7">
        <f t="shared" si="31"/>
        <v>0</v>
      </c>
      <c r="P186" s="62"/>
      <c r="Q186" s="41"/>
      <c r="R186" s="41"/>
      <c r="S186" s="41"/>
      <c r="T186" s="7">
        <f t="shared" si="32"/>
        <v>0</v>
      </c>
      <c r="U186" s="43"/>
      <c r="V186" s="9"/>
      <c r="W186" s="7">
        <v>11113</v>
      </c>
      <c r="X186" s="43"/>
      <c r="Y186" s="9"/>
      <c r="Z186" s="9"/>
      <c r="AA186" s="9"/>
      <c r="AB186" s="9"/>
      <c r="AC186" s="9"/>
      <c r="AD186" s="41"/>
      <c r="AE186" s="9"/>
      <c r="AF186" s="9">
        <v>0</v>
      </c>
      <c r="AG186" s="9"/>
      <c r="AH186" s="9"/>
      <c r="AI186" s="9">
        <v>1216</v>
      </c>
      <c r="AJ186" s="7">
        <f t="shared" si="33"/>
        <v>1216</v>
      </c>
      <c r="AK186" s="43">
        <v>10470</v>
      </c>
      <c r="AL186" s="7">
        <f t="shared" si="34"/>
        <v>10470</v>
      </c>
      <c r="AM186" s="62"/>
      <c r="AN186" s="9"/>
      <c r="AO186" s="41">
        <v>0</v>
      </c>
      <c r="AP186" s="41"/>
      <c r="AQ186" s="41">
        <v>6460</v>
      </c>
      <c r="AR186" s="41"/>
      <c r="AS186" s="41"/>
      <c r="AT186" s="41"/>
      <c r="AU186" s="41">
        <v>139</v>
      </c>
      <c r="AV186" s="41">
        <v>0</v>
      </c>
      <c r="AW186" s="7">
        <f t="shared" si="35"/>
        <v>6599</v>
      </c>
      <c r="AX186" s="43"/>
      <c r="AY186" s="41"/>
      <c r="AZ186" s="41"/>
      <c r="BA186" s="41"/>
      <c r="BB186" s="41"/>
      <c r="BC186" s="41">
        <v>0</v>
      </c>
      <c r="BD186" s="41"/>
      <c r="BE186" s="7">
        <f t="shared" si="36"/>
        <v>0</v>
      </c>
      <c r="BF186" s="40"/>
      <c r="BG186" s="374">
        <v>0</v>
      </c>
      <c r="BH186" s="374"/>
      <c r="BI186" s="374"/>
      <c r="BJ186" s="41"/>
      <c r="BK186" s="41"/>
      <c r="BL186" s="9">
        <v>0</v>
      </c>
      <c r="BM186" s="41"/>
      <c r="BN186" s="41">
        <v>1357</v>
      </c>
      <c r="BO186" s="41"/>
      <c r="BP186" s="9"/>
      <c r="BQ186" s="41"/>
      <c r="BR186" s="9"/>
      <c r="BS186" s="9">
        <v>0</v>
      </c>
      <c r="BT186" s="41">
        <v>11931</v>
      </c>
      <c r="BU186" s="7">
        <f t="shared" si="37"/>
        <v>13288</v>
      </c>
      <c r="BV186" s="43">
        <v>0</v>
      </c>
      <c r="BW186" s="41">
        <v>0</v>
      </c>
      <c r="BX186" s="41"/>
      <c r="BY186" s="41"/>
      <c r="BZ186" s="41"/>
      <c r="CA186" s="41">
        <v>0</v>
      </c>
      <c r="CB186" s="7">
        <f t="shared" si="38"/>
        <v>0</v>
      </c>
      <c r="CC186" s="43"/>
      <c r="CD186" s="41">
        <v>0</v>
      </c>
      <c r="CE186" s="41"/>
      <c r="CF186" s="41"/>
      <c r="CG186" s="7">
        <f t="shared" si="39"/>
        <v>0</v>
      </c>
      <c r="CH186" s="62"/>
      <c r="CI186" s="9"/>
      <c r="CJ186" s="41"/>
      <c r="CK186" s="41"/>
      <c r="CL186" s="41"/>
      <c r="CM186" s="41">
        <v>0</v>
      </c>
      <c r="CN186" s="41"/>
      <c r="CO186" s="7">
        <f t="shared" si="40"/>
        <v>0</v>
      </c>
      <c r="CP186" s="62"/>
      <c r="CQ186" s="41"/>
      <c r="CR186" s="41">
        <v>0</v>
      </c>
      <c r="CS186" s="7">
        <f t="shared" si="41"/>
        <v>0</v>
      </c>
      <c r="CT186" s="43">
        <v>0</v>
      </c>
      <c r="CU186" s="7">
        <f t="shared" si="42"/>
        <v>0</v>
      </c>
      <c r="CV186" s="10">
        <f t="shared" si="30"/>
        <v>43469</v>
      </c>
    </row>
    <row r="187" spans="1:100" x14ac:dyDescent="0.25">
      <c r="A187" s="348"/>
      <c r="B187" s="2" t="s">
        <v>106</v>
      </c>
      <c r="C187" s="40"/>
      <c r="D187" s="41"/>
      <c r="E187" s="43"/>
      <c r="F187" s="41"/>
      <c r="G187" s="42"/>
      <c r="H187" s="7">
        <v>5657</v>
      </c>
      <c r="I187" s="43"/>
      <c r="J187" s="41"/>
      <c r="K187" s="41"/>
      <c r="L187" s="41"/>
      <c r="M187" s="41"/>
      <c r="N187" s="41"/>
      <c r="O187" s="7">
        <f t="shared" si="31"/>
        <v>0</v>
      </c>
      <c r="P187" s="62"/>
      <c r="Q187" s="41"/>
      <c r="R187" s="41"/>
      <c r="S187" s="41"/>
      <c r="T187" s="7">
        <f t="shared" si="32"/>
        <v>0</v>
      </c>
      <c r="U187" s="43"/>
      <c r="V187" s="9"/>
      <c r="W187" s="7">
        <v>12218</v>
      </c>
      <c r="X187" s="43"/>
      <c r="Y187" s="9"/>
      <c r="Z187" s="9"/>
      <c r="AA187" s="9"/>
      <c r="AB187" s="9"/>
      <c r="AC187" s="9"/>
      <c r="AD187" s="41"/>
      <c r="AE187" s="9"/>
      <c r="AF187" s="9">
        <v>0</v>
      </c>
      <c r="AG187" s="9"/>
      <c r="AH187" s="9"/>
      <c r="AI187" s="9">
        <v>528</v>
      </c>
      <c r="AJ187" s="7">
        <f t="shared" si="33"/>
        <v>528</v>
      </c>
      <c r="AK187" s="43">
        <v>9390</v>
      </c>
      <c r="AL187" s="7">
        <f t="shared" si="34"/>
        <v>9390</v>
      </c>
      <c r="AM187" s="62"/>
      <c r="AN187" s="9"/>
      <c r="AO187" s="41">
        <v>0</v>
      </c>
      <c r="AP187" s="41"/>
      <c r="AQ187" s="41">
        <v>3999</v>
      </c>
      <c r="AR187" s="41"/>
      <c r="AS187" s="41"/>
      <c r="AT187" s="41"/>
      <c r="AU187" s="41">
        <v>1596</v>
      </c>
      <c r="AV187" s="41">
        <v>0</v>
      </c>
      <c r="AW187" s="7">
        <f t="shared" si="35"/>
        <v>5595</v>
      </c>
      <c r="AX187" s="43"/>
      <c r="AY187" s="41"/>
      <c r="AZ187" s="41"/>
      <c r="BA187" s="41"/>
      <c r="BB187" s="41"/>
      <c r="BC187" s="41">
        <v>0</v>
      </c>
      <c r="BD187" s="41"/>
      <c r="BE187" s="7">
        <f t="shared" si="36"/>
        <v>0</v>
      </c>
      <c r="BF187" s="40"/>
      <c r="BG187" s="374">
        <v>920</v>
      </c>
      <c r="BH187" s="374"/>
      <c r="BI187" s="374"/>
      <c r="BJ187" s="41"/>
      <c r="BK187" s="41"/>
      <c r="BL187" s="9">
        <v>0</v>
      </c>
      <c r="BM187" s="41"/>
      <c r="BN187" s="41">
        <v>2635</v>
      </c>
      <c r="BO187" s="41"/>
      <c r="BP187" s="9"/>
      <c r="BQ187" s="41"/>
      <c r="BR187" s="9"/>
      <c r="BS187" s="9">
        <v>0</v>
      </c>
      <c r="BT187" s="41">
        <v>11024</v>
      </c>
      <c r="BU187" s="7">
        <f t="shared" si="37"/>
        <v>14579</v>
      </c>
      <c r="BV187" s="43">
        <v>0</v>
      </c>
      <c r="BW187" s="41">
        <v>0</v>
      </c>
      <c r="BX187" s="41"/>
      <c r="BY187" s="41"/>
      <c r="BZ187" s="41"/>
      <c r="CA187" s="41">
        <v>0</v>
      </c>
      <c r="CB187" s="7">
        <f t="shared" si="38"/>
        <v>0</v>
      </c>
      <c r="CC187" s="43"/>
      <c r="CD187" s="41">
        <v>0</v>
      </c>
      <c r="CE187" s="41"/>
      <c r="CF187" s="41"/>
      <c r="CG187" s="7">
        <f t="shared" si="39"/>
        <v>0</v>
      </c>
      <c r="CH187" s="62"/>
      <c r="CI187" s="9"/>
      <c r="CJ187" s="41"/>
      <c r="CK187" s="41"/>
      <c r="CL187" s="41"/>
      <c r="CM187" s="41">
        <v>0</v>
      </c>
      <c r="CN187" s="41"/>
      <c r="CO187" s="7">
        <f t="shared" si="40"/>
        <v>0</v>
      </c>
      <c r="CP187" s="62"/>
      <c r="CQ187" s="41"/>
      <c r="CR187" s="41">
        <v>0</v>
      </c>
      <c r="CS187" s="7">
        <f t="shared" si="41"/>
        <v>0</v>
      </c>
      <c r="CT187" s="43">
        <v>0</v>
      </c>
      <c r="CU187" s="7">
        <f t="shared" si="42"/>
        <v>0</v>
      </c>
      <c r="CV187" s="10">
        <f t="shared" si="30"/>
        <v>47967</v>
      </c>
    </row>
    <row r="188" spans="1:100" x14ac:dyDescent="0.25">
      <c r="A188" s="348"/>
      <c r="B188" s="2" t="s">
        <v>107</v>
      </c>
      <c r="C188" s="40"/>
      <c r="D188" s="41"/>
      <c r="E188" s="43"/>
      <c r="F188" s="41"/>
      <c r="G188" s="42"/>
      <c r="H188" s="7">
        <v>5673</v>
      </c>
      <c r="I188" s="43"/>
      <c r="J188" s="41"/>
      <c r="K188" s="41"/>
      <c r="L188" s="41"/>
      <c r="M188" s="41"/>
      <c r="N188" s="41"/>
      <c r="O188" s="7">
        <f t="shared" si="31"/>
        <v>0</v>
      </c>
      <c r="P188" s="62"/>
      <c r="Q188" s="41"/>
      <c r="R188" s="41"/>
      <c r="S188" s="41"/>
      <c r="T188" s="7">
        <f t="shared" si="32"/>
        <v>0</v>
      </c>
      <c r="U188" s="43"/>
      <c r="V188" s="9"/>
      <c r="W188" s="7">
        <v>11183</v>
      </c>
      <c r="X188" s="43"/>
      <c r="Y188" s="9"/>
      <c r="Z188" s="9"/>
      <c r="AA188" s="9"/>
      <c r="AB188" s="9"/>
      <c r="AC188" s="9"/>
      <c r="AD188" s="41"/>
      <c r="AE188" s="9"/>
      <c r="AF188" s="9">
        <v>0</v>
      </c>
      <c r="AG188" s="9"/>
      <c r="AH188" s="9"/>
      <c r="AI188" s="9">
        <v>1584</v>
      </c>
      <c r="AJ188" s="7">
        <f t="shared" si="33"/>
        <v>1584</v>
      </c>
      <c r="AK188" s="43">
        <v>8820</v>
      </c>
      <c r="AL188" s="7">
        <f t="shared" si="34"/>
        <v>8820</v>
      </c>
      <c r="AM188" s="62"/>
      <c r="AN188" s="9"/>
      <c r="AO188" s="41">
        <v>0</v>
      </c>
      <c r="AP188" s="41"/>
      <c r="AQ188" s="41">
        <v>5779</v>
      </c>
      <c r="AR188" s="41"/>
      <c r="AS188" s="41"/>
      <c r="AT188" s="41"/>
      <c r="AU188" s="41">
        <v>2513</v>
      </c>
      <c r="AV188" s="41">
        <v>0</v>
      </c>
      <c r="AW188" s="7">
        <f t="shared" si="35"/>
        <v>8292</v>
      </c>
      <c r="AX188" s="43"/>
      <c r="AY188" s="41"/>
      <c r="AZ188" s="41"/>
      <c r="BA188" s="41"/>
      <c r="BB188" s="41"/>
      <c r="BC188" s="41">
        <v>0</v>
      </c>
      <c r="BD188" s="41"/>
      <c r="BE188" s="7">
        <f t="shared" si="36"/>
        <v>0</v>
      </c>
      <c r="BF188" s="40"/>
      <c r="BG188" s="374">
        <v>1440</v>
      </c>
      <c r="BH188" s="374"/>
      <c r="BI188" s="374"/>
      <c r="BJ188" s="41"/>
      <c r="BK188" s="41"/>
      <c r="BL188" s="9">
        <v>0</v>
      </c>
      <c r="BM188" s="41"/>
      <c r="BN188" s="41">
        <v>632</v>
      </c>
      <c r="BO188" s="41"/>
      <c r="BP188" s="9"/>
      <c r="BQ188" s="41"/>
      <c r="BR188" s="9"/>
      <c r="BS188" s="9">
        <v>0</v>
      </c>
      <c r="BT188" s="41">
        <v>15419</v>
      </c>
      <c r="BU188" s="7">
        <f t="shared" si="37"/>
        <v>17491</v>
      </c>
      <c r="BV188" s="43">
        <v>0</v>
      </c>
      <c r="BW188" s="41">
        <v>0</v>
      </c>
      <c r="BX188" s="41"/>
      <c r="BY188" s="41"/>
      <c r="BZ188" s="41"/>
      <c r="CA188" s="41">
        <v>0</v>
      </c>
      <c r="CB188" s="7">
        <f t="shared" si="38"/>
        <v>0</v>
      </c>
      <c r="CC188" s="43"/>
      <c r="CD188" s="41">
        <v>0</v>
      </c>
      <c r="CE188" s="41"/>
      <c r="CF188" s="41"/>
      <c r="CG188" s="7">
        <f t="shared" si="39"/>
        <v>0</v>
      </c>
      <c r="CH188" s="62"/>
      <c r="CI188" s="9"/>
      <c r="CJ188" s="41"/>
      <c r="CK188" s="41"/>
      <c r="CL188" s="41"/>
      <c r="CM188" s="41">
        <v>0</v>
      </c>
      <c r="CN188" s="41"/>
      <c r="CO188" s="7">
        <f t="shared" si="40"/>
        <v>0</v>
      </c>
      <c r="CP188" s="62"/>
      <c r="CQ188" s="41"/>
      <c r="CR188" s="41">
        <v>0</v>
      </c>
      <c r="CS188" s="7">
        <f t="shared" si="41"/>
        <v>0</v>
      </c>
      <c r="CT188" s="43">
        <v>75</v>
      </c>
      <c r="CU188" s="7">
        <f t="shared" si="42"/>
        <v>75</v>
      </c>
      <c r="CV188" s="10">
        <f t="shared" si="30"/>
        <v>53118</v>
      </c>
    </row>
    <row r="189" spans="1:100" x14ac:dyDescent="0.25">
      <c r="A189" s="348"/>
      <c r="B189" s="2" t="s">
        <v>108</v>
      </c>
      <c r="C189" s="40"/>
      <c r="D189" s="41"/>
      <c r="E189" s="43"/>
      <c r="F189" s="41"/>
      <c r="G189" s="42"/>
      <c r="H189" s="7">
        <v>2969</v>
      </c>
      <c r="I189" s="43"/>
      <c r="J189" s="41"/>
      <c r="K189" s="41"/>
      <c r="L189" s="41"/>
      <c r="M189" s="41"/>
      <c r="N189" s="41"/>
      <c r="O189" s="7">
        <f t="shared" si="31"/>
        <v>0</v>
      </c>
      <c r="P189" s="62"/>
      <c r="Q189" s="41"/>
      <c r="R189" s="41"/>
      <c r="S189" s="41"/>
      <c r="T189" s="7">
        <f t="shared" si="32"/>
        <v>0</v>
      </c>
      <c r="U189" s="43"/>
      <c r="V189" s="9"/>
      <c r="W189" s="7">
        <v>12950</v>
      </c>
      <c r="X189" s="43"/>
      <c r="Y189" s="9"/>
      <c r="Z189" s="9"/>
      <c r="AA189" s="9"/>
      <c r="AB189" s="9"/>
      <c r="AC189" s="9"/>
      <c r="AD189" s="41"/>
      <c r="AE189" s="9"/>
      <c r="AF189" s="9">
        <v>0</v>
      </c>
      <c r="AG189" s="9"/>
      <c r="AH189" s="9"/>
      <c r="AI189" s="9">
        <v>3120</v>
      </c>
      <c r="AJ189" s="7">
        <f t="shared" si="33"/>
        <v>3120</v>
      </c>
      <c r="AK189" s="43">
        <v>11940</v>
      </c>
      <c r="AL189" s="7">
        <f t="shared" si="34"/>
        <v>11940</v>
      </c>
      <c r="AM189" s="62"/>
      <c r="AN189" s="9"/>
      <c r="AO189" s="41">
        <v>0</v>
      </c>
      <c r="AP189" s="41"/>
      <c r="AQ189" s="41">
        <v>6190</v>
      </c>
      <c r="AR189" s="41"/>
      <c r="AS189" s="41"/>
      <c r="AT189" s="41"/>
      <c r="AU189" s="41">
        <v>3053</v>
      </c>
      <c r="AV189" s="41">
        <v>0</v>
      </c>
      <c r="AW189" s="7">
        <f t="shared" si="35"/>
        <v>9243</v>
      </c>
      <c r="AX189" s="43"/>
      <c r="AY189" s="41"/>
      <c r="AZ189" s="41"/>
      <c r="BA189" s="41"/>
      <c r="BB189" s="41"/>
      <c r="BC189" s="41">
        <v>0</v>
      </c>
      <c r="BD189" s="41"/>
      <c r="BE189" s="7">
        <f t="shared" si="36"/>
        <v>0</v>
      </c>
      <c r="BF189" s="40"/>
      <c r="BG189" s="374">
        <v>1184</v>
      </c>
      <c r="BH189" s="374"/>
      <c r="BI189" s="374"/>
      <c r="BJ189" s="41"/>
      <c r="BK189" s="41"/>
      <c r="BL189" s="9">
        <v>0</v>
      </c>
      <c r="BM189" s="41"/>
      <c r="BN189" s="41">
        <v>2425</v>
      </c>
      <c r="BO189" s="41"/>
      <c r="BP189" s="9"/>
      <c r="BQ189" s="41"/>
      <c r="BR189" s="9"/>
      <c r="BS189" s="9">
        <v>0</v>
      </c>
      <c r="BT189" s="41">
        <v>11326</v>
      </c>
      <c r="BU189" s="7">
        <f t="shared" si="37"/>
        <v>14935</v>
      </c>
      <c r="BV189" s="43">
        <v>0</v>
      </c>
      <c r="BW189" s="41">
        <v>0</v>
      </c>
      <c r="BX189" s="41"/>
      <c r="BY189" s="41"/>
      <c r="BZ189" s="41"/>
      <c r="CA189" s="41">
        <v>0</v>
      </c>
      <c r="CB189" s="7">
        <f t="shared" si="38"/>
        <v>0</v>
      </c>
      <c r="CC189" s="43"/>
      <c r="CD189" s="41">
        <v>0</v>
      </c>
      <c r="CE189" s="41"/>
      <c r="CF189" s="41"/>
      <c r="CG189" s="7">
        <f t="shared" si="39"/>
        <v>0</v>
      </c>
      <c r="CH189" s="62"/>
      <c r="CI189" s="9"/>
      <c r="CJ189" s="41"/>
      <c r="CK189" s="41"/>
      <c r="CL189" s="41"/>
      <c r="CM189" s="41">
        <v>0</v>
      </c>
      <c r="CN189" s="41"/>
      <c r="CO189" s="7">
        <f t="shared" si="40"/>
        <v>0</v>
      </c>
      <c r="CP189" s="62"/>
      <c r="CQ189" s="41"/>
      <c r="CR189" s="41">
        <v>0</v>
      </c>
      <c r="CS189" s="7">
        <f t="shared" si="41"/>
        <v>0</v>
      </c>
      <c r="CT189" s="43">
        <v>0</v>
      </c>
      <c r="CU189" s="7">
        <f t="shared" si="42"/>
        <v>0</v>
      </c>
      <c r="CV189" s="10">
        <f t="shared" si="30"/>
        <v>55157</v>
      </c>
    </row>
    <row r="190" spans="1:100" x14ac:dyDescent="0.25">
      <c r="A190" s="348"/>
      <c r="B190" s="2" t="s">
        <v>109</v>
      </c>
      <c r="C190" s="40"/>
      <c r="D190" s="41"/>
      <c r="E190" s="43"/>
      <c r="F190" s="41"/>
      <c r="G190" s="42"/>
      <c r="H190" s="7">
        <v>1937</v>
      </c>
      <c r="I190" s="43"/>
      <c r="J190" s="41"/>
      <c r="K190" s="41"/>
      <c r="L190" s="41"/>
      <c r="M190" s="41"/>
      <c r="N190" s="41"/>
      <c r="O190" s="7">
        <f t="shared" si="31"/>
        <v>0</v>
      </c>
      <c r="P190" s="62"/>
      <c r="Q190" s="41"/>
      <c r="R190" s="41"/>
      <c r="S190" s="41"/>
      <c r="T190" s="7">
        <f t="shared" si="32"/>
        <v>0</v>
      </c>
      <c r="U190" s="43"/>
      <c r="V190" s="9"/>
      <c r="W190" s="7">
        <v>12202</v>
      </c>
      <c r="X190" s="43"/>
      <c r="Y190" s="9"/>
      <c r="Z190" s="9"/>
      <c r="AA190" s="9"/>
      <c r="AB190" s="9"/>
      <c r="AC190" s="9"/>
      <c r="AD190" s="41"/>
      <c r="AE190" s="9"/>
      <c r="AF190" s="9">
        <v>0</v>
      </c>
      <c r="AG190" s="9"/>
      <c r="AH190" s="9"/>
      <c r="AI190" s="9">
        <v>3128</v>
      </c>
      <c r="AJ190" s="7">
        <f t="shared" si="33"/>
        <v>3128</v>
      </c>
      <c r="AK190" s="43">
        <v>12150</v>
      </c>
      <c r="AL190" s="7">
        <f t="shared" si="34"/>
        <v>12150</v>
      </c>
      <c r="AM190" s="62"/>
      <c r="AN190" s="9"/>
      <c r="AO190" s="41">
        <v>0</v>
      </c>
      <c r="AP190" s="41"/>
      <c r="AQ190" s="41">
        <v>4457</v>
      </c>
      <c r="AR190" s="41"/>
      <c r="AS190" s="41"/>
      <c r="AT190" s="41"/>
      <c r="AU190" s="41">
        <v>3498</v>
      </c>
      <c r="AV190" s="41">
        <v>0</v>
      </c>
      <c r="AW190" s="7">
        <f t="shared" si="35"/>
        <v>7955</v>
      </c>
      <c r="AX190" s="43"/>
      <c r="AY190" s="41"/>
      <c r="AZ190" s="41"/>
      <c r="BA190" s="41"/>
      <c r="BB190" s="41"/>
      <c r="BC190" s="41">
        <v>0</v>
      </c>
      <c r="BD190" s="41"/>
      <c r="BE190" s="7">
        <f t="shared" si="36"/>
        <v>0</v>
      </c>
      <c r="BF190" s="40"/>
      <c r="BG190" s="374">
        <v>2304</v>
      </c>
      <c r="BH190" s="374"/>
      <c r="BI190" s="374"/>
      <c r="BJ190" s="41"/>
      <c r="BK190" s="41"/>
      <c r="BL190" s="9">
        <v>0</v>
      </c>
      <c r="BM190" s="41"/>
      <c r="BN190" s="41">
        <v>3773</v>
      </c>
      <c r="BO190" s="41"/>
      <c r="BP190" s="9"/>
      <c r="BQ190" s="41"/>
      <c r="BR190" s="9"/>
      <c r="BS190" s="9">
        <v>0</v>
      </c>
      <c r="BT190" s="41">
        <v>12801</v>
      </c>
      <c r="BU190" s="7">
        <f t="shared" si="37"/>
        <v>18878</v>
      </c>
      <c r="BV190" s="43">
        <v>0</v>
      </c>
      <c r="BW190" s="41">
        <v>0</v>
      </c>
      <c r="BX190" s="41"/>
      <c r="BY190" s="41"/>
      <c r="BZ190" s="41"/>
      <c r="CA190" s="41">
        <v>0</v>
      </c>
      <c r="CB190" s="7">
        <f t="shared" si="38"/>
        <v>0</v>
      </c>
      <c r="CC190" s="43"/>
      <c r="CD190" s="41">
        <v>0</v>
      </c>
      <c r="CE190" s="41"/>
      <c r="CF190" s="41"/>
      <c r="CG190" s="7">
        <f t="shared" si="39"/>
        <v>0</v>
      </c>
      <c r="CH190" s="62"/>
      <c r="CI190" s="9"/>
      <c r="CJ190" s="41"/>
      <c r="CK190" s="41"/>
      <c r="CL190" s="41"/>
      <c r="CM190" s="41">
        <v>0</v>
      </c>
      <c r="CN190" s="41"/>
      <c r="CO190" s="7">
        <f t="shared" si="40"/>
        <v>0</v>
      </c>
      <c r="CP190" s="62"/>
      <c r="CQ190" s="41"/>
      <c r="CR190" s="41">
        <v>0</v>
      </c>
      <c r="CS190" s="7">
        <f t="shared" si="41"/>
        <v>0</v>
      </c>
      <c r="CT190" s="43">
        <v>200</v>
      </c>
      <c r="CU190" s="7">
        <f t="shared" si="42"/>
        <v>200</v>
      </c>
      <c r="CV190" s="10">
        <f t="shared" si="30"/>
        <v>56450</v>
      </c>
    </row>
    <row r="191" spans="1:100" x14ac:dyDescent="0.25">
      <c r="A191" s="348"/>
      <c r="B191" s="2" t="s">
        <v>110</v>
      </c>
      <c r="C191" s="40"/>
      <c r="D191" s="41"/>
      <c r="E191" s="43"/>
      <c r="F191" s="41"/>
      <c r="G191" s="42"/>
      <c r="H191" s="7">
        <v>448</v>
      </c>
      <c r="I191" s="43"/>
      <c r="J191" s="41"/>
      <c r="K191" s="41"/>
      <c r="L191" s="41"/>
      <c r="M191" s="41"/>
      <c r="N191" s="41"/>
      <c r="O191" s="7">
        <f t="shared" si="31"/>
        <v>0</v>
      </c>
      <c r="P191" s="62"/>
      <c r="Q191" s="41"/>
      <c r="R191" s="41"/>
      <c r="S191" s="41"/>
      <c r="T191" s="7">
        <f t="shared" si="32"/>
        <v>0</v>
      </c>
      <c r="U191" s="43"/>
      <c r="V191" s="9"/>
      <c r="W191" s="7">
        <v>13617</v>
      </c>
      <c r="X191" s="43"/>
      <c r="Y191" s="9"/>
      <c r="Z191" s="9"/>
      <c r="AA191" s="9"/>
      <c r="AB191" s="9"/>
      <c r="AC191" s="9"/>
      <c r="AD191" s="41"/>
      <c r="AE191" s="9"/>
      <c r="AF191" s="9">
        <v>0</v>
      </c>
      <c r="AG191" s="9"/>
      <c r="AH191" s="9"/>
      <c r="AI191" s="9">
        <v>862</v>
      </c>
      <c r="AJ191" s="7">
        <f t="shared" si="33"/>
        <v>862</v>
      </c>
      <c r="AK191" s="43">
        <v>12120</v>
      </c>
      <c r="AL191" s="7">
        <f t="shared" si="34"/>
        <v>12120</v>
      </c>
      <c r="AM191" s="62"/>
      <c r="AN191" s="9"/>
      <c r="AO191" s="41">
        <v>0</v>
      </c>
      <c r="AP191" s="41"/>
      <c r="AQ191" s="41">
        <v>4090</v>
      </c>
      <c r="AR191" s="41"/>
      <c r="AS191" s="41"/>
      <c r="AT191" s="41"/>
      <c r="AU191" s="41">
        <v>2923</v>
      </c>
      <c r="AV191" s="41">
        <v>0</v>
      </c>
      <c r="AW191" s="7">
        <f t="shared" si="35"/>
        <v>7013</v>
      </c>
      <c r="AX191" s="43"/>
      <c r="AY191" s="41"/>
      <c r="AZ191" s="41"/>
      <c r="BA191" s="41"/>
      <c r="BB191" s="41"/>
      <c r="BC191" s="41">
        <v>0</v>
      </c>
      <c r="BD191" s="41"/>
      <c r="BE191" s="7">
        <f t="shared" si="36"/>
        <v>0</v>
      </c>
      <c r="BF191" s="40"/>
      <c r="BG191" s="374">
        <v>1760</v>
      </c>
      <c r="BH191" s="374"/>
      <c r="BI191" s="374"/>
      <c r="BJ191" s="41"/>
      <c r="BK191" s="41"/>
      <c r="BL191" s="9">
        <v>0</v>
      </c>
      <c r="BM191" s="41"/>
      <c r="BN191" s="41">
        <v>3274</v>
      </c>
      <c r="BO191" s="41"/>
      <c r="BP191" s="9"/>
      <c r="BQ191" s="41"/>
      <c r="BR191" s="9"/>
      <c r="BS191" s="9">
        <v>0</v>
      </c>
      <c r="BT191" s="41">
        <v>15154</v>
      </c>
      <c r="BU191" s="7">
        <f t="shared" si="37"/>
        <v>20188</v>
      </c>
      <c r="BV191" s="43">
        <v>0</v>
      </c>
      <c r="BW191" s="41">
        <v>0</v>
      </c>
      <c r="BX191" s="41"/>
      <c r="BY191" s="41"/>
      <c r="BZ191" s="41"/>
      <c r="CA191" s="41">
        <v>0</v>
      </c>
      <c r="CB191" s="7">
        <f t="shared" si="38"/>
        <v>0</v>
      </c>
      <c r="CC191" s="43"/>
      <c r="CD191" s="41">
        <v>0</v>
      </c>
      <c r="CE191" s="41"/>
      <c r="CF191" s="41"/>
      <c r="CG191" s="7">
        <f t="shared" si="39"/>
        <v>0</v>
      </c>
      <c r="CH191" s="62"/>
      <c r="CI191" s="9"/>
      <c r="CJ191" s="41"/>
      <c r="CK191" s="41"/>
      <c r="CL191" s="41"/>
      <c r="CM191" s="41">
        <v>0</v>
      </c>
      <c r="CN191" s="41"/>
      <c r="CO191" s="7">
        <f t="shared" si="40"/>
        <v>0</v>
      </c>
      <c r="CP191" s="62"/>
      <c r="CQ191" s="41"/>
      <c r="CR191" s="41">
        <v>0</v>
      </c>
      <c r="CS191" s="7">
        <f t="shared" si="41"/>
        <v>0</v>
      </c>
      <c r="CT191" s="43">
        <v>125</v>
      </c>
      <c r="CU191" s="7">
        <f t="shared" si="42"/>
        <v>125</v>
      </c>
      <c r="CV191" s="10">
        <f t="shared" si="30"/>
        <v>54373</v>
      </c>
    </row>
    <row r="192" spans="1:100" x14ac:dyDescent="0.25">
      <c r="A192" s="348"/>
      <c r="B192" s="2" t="s">
        <v>111</v>
      </c>
      <c r="C192" s="40"/>
      <c r="D192" s="41"/>
      <c r="E192" s="43"/>
      <c r="F192" s="41"/>
      <c r="G192" s="42"/>
      <c r="H192" s="7">
        <v>0</v>
      </c>
      <c r="I192" s="43"/>
      <c r="J192" s="41"/>
      <c r="K192" s="41"/>
      <c r="L192" s="41"/>
      <c r="M192" s="41"/>
      <c r="N192" s="41"/>
      <c r="O192" s="7">
        <f t="shared" si="31"/>
        <v>0</v>
      </c>
      <c r="P192" s="62"/>
      <c r="Q192" s="41"/>
      <c r="R192" s="41"/>
      <c r="S192" s="41"/>
      <c r="T192" s="7">
        <f t="shared" si="32"/>
        <v>0</v>
      </c>
      <c r="U192" s="43"/>
      <c r="V192" s="9"/>
      <c r="W192" s="7">
        <v>14453</v>
      </c>
      <c r="X192" s="43"/>
      <c r="Y192" s="9"/>
      <c r="Z192" s="9"/>
      <c r="AA192" s="9"/>
      <c r="AB192" s="9"/>
      <c r="AC192" s="9"/>
      <c r="AD192" s="41"/>
      <c r="AE192" s="9"/>
      <c r="AF192" s="9">
        <v>0</v>
      </c>
      <c r="AG192" s="9"/>
      <c r="AH192" s="9"/>
      <c r="AI192" s="9">
        <v>390</v>
      </c>
      <c r="AJ192" s="7">
        <f t="shared" si="33"/>
        <v>390</v>
      </c>
      <c r="AK192" s="43">
        <v>14340</v>
      </c>
      <c r="AL192" s="7">
        <f t="shared" si="34"/>
        <v>14340</v>
      </c>
      <c r="AM192" s="62"/>
      <c r="AN192" s="9"/>
      <c r="AO192" s="41">
        <v>0</v>
      </c>
      <c r="AP192" s="41"/>
      <c r="AQ192" s="41">
        <v>3362</v>
      </c>
      <c r="AR192" s="41"/>
      <c r="AS192" s="41"/>
      <c r="AT192" s="41"/>
      <c r="AU192" s="41">
        <v>2436</v>
      </c>
      <c r="AV192" s="41">
        <v>0</v>
      </c>
      <c r="AW192" s="7">
        <f t="shared" si="35"/>
        <v>5798</v>
      </c>
      <c r="AX192" s="43"/>
      <c r="AY192" s="41"/>
      <c r="AZ192" s="41"/>
      <c r="BA192" s="41"/>
      <c r="BB192" s="41"/>
      <c r="BC192" s="41">
        <v>0</v>
      </c>
      <c r="BD192" s="41"/>
      <c r="BE192" s="7">
        <f t="shared" si="36"/>
        <v>0</v>
      </c>
      <c r="BF192" s="40"/>
      <c r="BG192" s="374">
        <v>2016</v>
      </c>
      <c r="BH192" s="374"/>
      <c r="BI192" s="374"/>
      <c r="BJ192" s="41"/>
      <c r="BK192" s="41"/>
      <c r="BL192" s="9">
        <v>0</v>
      </c>
      <c r="BM192" s="41"/>
      <c r="BN192" s="41">
        <v>0</v>
      </c>
      <c r="BO192" s="41"/>
      <c r="BP192" s="9"/>
      <c r="BQ192" s="41"/>
      <c r="BR192" s="9"/>
      <c r="BS192" s="9">
        <v>0</v>
      </c>
      <c r="BT192" s="41">
        <v>15291</v>
      </c>
      <c r="BU192" s="7">
        <f t="shared" si="37"/>
        <v>17307</v>
      </c>
      <c r="BV192" s="43">
        <v>0</v>
      </c>
      <c r="BW192" s="41">
        <v>0</v>
      </c>
      <c r="BX192" s="41"/>
      <c r="BY192" s="41"/>
      <c r="BZ192" s="41"/>
      <c r="CA192" s="41">
        <v>0</v>
      </c>
      <c r="CB192" s="7">
        <f t="shared" si="38"/>
        <v>0</v>
      </c>
      <c r="CC192" s="43"/>
      <c r="CD192" s="41">
        <v>0</v>
      </c>
      <c r="CE192" s="41"/>
      <c r="CF192" s="41"/>
      <c r="CG192" s="7">
        <f t="shared" si="39"/>
        <v>0</v>
      </c>
      <c r="CH192" s="62"/>
      <c r="CI192" s="9"/>
      <c r="CJ192" s="41"/>
      <c r="CK192" s="41"/>
      <c r="CL192" s="41"/>
      <c r="CM192" s="41">
        <v>0</v>
      </c>
      <c r="CN192" s="41"/>
      <c r="CO192" s="7">
        <f t="shared" si="40"/>
        <v>0</v>
      </c>
      <c r="CP192" s="62"/>
      <c r="CQ192" s="41"/>
      <c r="CR192" s="41">
        <v>0</v>
      </c>
      <c r="CS192" s="7">
        <f t="shared" si="41"/>
        <v>0</v>
      </c>
      <c r="CT192" s="43">
        <v>225</v>
      </c>
      <c r="CU192" s="7">
        <f t="shared" si="42"/>
        <v>225</v>
      </c>
      <c r="CV192" s="10">
        <f t="shared" si="30"/>
        <v>52513</v>
      </c>
    </row>
    <row r="193" spans="1:100" ht="15.75" thickBot="1" x14ac:dyDescent="0.3">
      <c r="A193" s="349"/>
      <c r="B193" s="3" t="s">
        <v>112</v>
      </c>
      <c r="C193" s="44"/>
      <c r="D193" s="45"/>
      <c r="E193" s="47"/>
      <c r="F193" s="45"/>
      <c r="G193" s="46"/>
      <c r="H193" s="11">
        <v>395</v>
      </c>
      <c r="I193" s="47"/>
      <c r="J193" s="45"/>
      <c r="K193" s="45"/>
      <c r="L193" s="45"/>
      <c r="M193" s="45"/>
      <c r="N193" s="45"/>
      <c r="O193" s="11">
        <f t="shared" si="31"/>
        <v>0</v>
      </c>
      <c r="P193" s="63"/>
      <c r="Q193" s="45"/>
      <c r="R193" s="45"/>
      <c r="S193" s="45"/>
      <c r="T193" s="11">
        <f t="shared" si="32"/>
        <v>0</v>
      </c>
      <c r="U193" s="47"/>
      <c r="V193" s="13"/>
      <c r="W193" s="11">
        <v>10564</v>
      </c>
      <c r="X193" s="47"/>
      <c r="Y193" s="13"/>
      <c r="Z193" s="13"/>
      <c r="AA193" s="13"/>
      <c r="AB193" s="13"/>
      <c r="AC193" s="13"/>
      <c r="AD193" s="45"/>
      <c r="AE193" s="13"/>
      <c r="AF193" s="13">
        <v>0</v>
      </c>
      <c r="AG193" s="13"/>
      <c r="AH193" s="13"/>
      <c r="AI193" s="13">
        <v>336</v>
      </c>
      <c r="AJ193" s="11">
        <f t="shared" si="33"/>
        <v>336</v>
      </c>
      <c r="AK193" s="47">
        <v>12450</v>
      </c>
      <c r="AL193" s="11">
        <f t="shared" si="34"/>
        <v>12450</v>
      </c>
      <c r="AM193" s="63"/>
      <c r="AN193" s="13"/>
      <c r="AO193" s="45">
        <v>0</v>
      </c>
      <c r="AP193" s="45"/>
      <c r="AQ193" s="45">
        <v>4132</v>
      </c>
      <c r="AR193" s="45"/>
      <c r="AS193" s="45"/>
      <c r="AT193" s="45"/>
      <c r="AU193" s="45">
        <v>2613</v>
      </c>
      <c r="AV193" s="45">
        <v>0</v>
      </c>
      <c r="AW193" s="11">
        <f t="shared" si="35"/>
        <v>6745</v>
      </c>
      <c r="AX193" s="47"/>
      <c r="AY193" s="45"/>
      <c r="AZ193" s="45"/>
      <c r="BA193" s="45"/>
      <c r="BB193" s="45"/>
      <c r="BC193" s="45">
        <v>0</v>
      </c>
      <c r="BD193" s="45"/>
      <c r="BE193" s="11">
        <f t="shared" si="36"/>
        <v>0</v>
      </c>
      <c r="BF193" s="44"/>
      <c r="BG193" s="375">
        <v>2624</v>
      </c>
      <c r="BH193" s="375"/>
      <c r="BI193" s="375"/>
      <c r="BJ193" s="45"/>
      <c r="BK193" s="45"/>
      <c r="BL193" s="13">
        <v>0</v>
      </c>
      <c r="BM193" s="45"/>
      <c r="BN193" s="45">
        <v>0</v>
      </c>
      <c r="BO193" s="45"/>
      <c r="BP193" s="13"/>
      <c r="BQ193" s="45"/>
      <c r="BR193" s="13"/>
      <c r="BS193" s="13">
        <v>0</v>
      </c>
      <c r="BT193" s="45">
        <v>16347</v>
      </c>
      <c r="BU193" s="11">
        <f t="shared" si="37"/>
        <v>18971</v>
      </c>
      <c r="BV193" s="47">
        <v>0</v>
      </c>
      <c r="BW193" s="45">
        <v>0</v>
      </c>
      <c r="BX193" s="45"/>
      <c r="BY193" s="45"/>
      <c r="BZ193" s="45"/>
      <c r="CA193" s="45">
        <v>0</v>
      </c>
      <c r="CB193" s="11">
        <f t="shared" si="38"/>
        <v>0</v>
      </c>
      <c r="CC193" s="47"/>
      <c r="CD193" s="45">
        <v>0</v>
      </c>
      <c r="CE193" s="45"/>
      <c r="CF193" s="45"/>
      <c r="CG193" s="11">
        <f t="shared" si="39"/>
        <v>0</v>
      </c>
      <c r="CH193" s="63"/>
      <c r="CI193" s="13"/>
      <c r="CJ193" s="45"/>
      <c r="CK193" s="45"/>
      <c r="CL193" s="45"/>
      <c r="CM193" s="45">
        <v>0</v>
      </c>
      <c r="CN193" s="45"/>
      <c r="CO193" s="11">
        <f t="shared" si="40"/>
        <v>0</v>
      </c>
      <c r="CP193" s="63"/>
      <c r="CQ193" s="45"/>
      <c r="CR193" s="45">
        <v>0</v>
      </c>
      <c r="CS193" s="11">
        <f t="shared" si="41"/>
        <v>0</v>
      </c>
      <c r="CT193" s="47">
        <v>25</v>
      </c>
      <c r="CU193" s="11">
        <f t="shared" si="42"/>
        <v>25</v>
      </c>
      <c r="CV193" s="15">
        <f t="shared" si="30"/>
        <v>49486</v>
      </c>
    </row>
    <row r="194" spans="1:100" x14ac:dyDescent="0.25">
      <c r="A194" s="347" t="s">
        <v>190</v>
      </c>
      <c r="B194" s="33" t="s">
        <v>101</v>
      </c>
      <c r="C194" s="34"/>
      <c r="D194" s="35"/>
      <c r="E194" s="52"/>
      <c r="F194" s="35"/>
      <c r="G194" s="36"/>
      <c r="H194" s="20">
        <v>0</v>
      </c>
      <c r="I194" s="52"/>
      <c r="J194" s="35"/>
      <c r="K194" s="35"/>
      <c r="L194" s="35"/>
      <c r="M194" s="35"/>
      <c r="N194" s="35"/>
      <c r="O194" s="20">
        <f t="shared" si="31"/>
        <v>0</v>
      </c>
      <c r="P194" s="61"/>
      <c r="Q194" s="35"/>
      <c r="R194" s="35"/>
      <c r="S194" s="35"/>
      <c r="T194" s="20">
        <f t="shared" si="32"/>
        <v>0</v>
      </c>
      <c r="U194" s="52"/>
      <c r="V194" s="22"/>
      <c r="W194" s="20">
        <v>9885</v>
      </c>
      <c r="X194" s="52"/>
      <c r="Y194" s="22"/>
      <c r="Z194" s="22"/>
      <c r="AA194" s="22"/>
      <c r="AB194" s="22"/>
      <c r="AC194" s="22"/>
      <c r="AD194" s="35"/>
      <c r="AE194" s="22"/>
      <c r="AF194" s="22">
        <v>0</v>
      </c>
      <c r="AG194" s="22"/>
      <c r="AH194" s="22"/>
      <c r="AI194" s="22">
        <v>3200</v>
      </c>
      <c r="AJ194" s="20">
        <f t="shared" si="33"/>
        <v>3200</v>
      </c>
      <c r="AK194" s="52">
        <v>13350</v>
      </c>
      <c r="AL194" s="20">
        <f t="shared" si="34"/>
        <v>13350</v>
      </c>
      <c r="AM194" s="61"/>
      <c r="AN194" s="22"/>
      <c r="AO194" s="35">
        <v>0</v>
      </c>
      <c r="AP194" s="35"/>
      <c r="AQ194" s="35">
        <v>3033</v>
      </c>
      <c r="AR194" s="35"/>
      <c r="AS194" s="35"/>
      <c r="AT194" s="35"/>
      <c r="AU194" s="35">
        <v>1480</v>
      </c>
      <c r="AV194" s="35">
        <v>0</v>
      </c>
      <c r="AW194" s="20">
        <f t="shared" si="35"/>
        <v>4513</v>
      </c>
      <c r="AX194" s="52"/>
      <c r="AY194" s="35"/>
      <c r="AZ194" s="35"/>
      <c r="BA194" s="35"/>
      <c r="BB194" s="35"/>
      <c r="BC194" s="35">
        <v>0</v>
      </c>
      <c r="BD194" s="35"/>
      <c r="BE194" s="20">
        <f t="shared" si="36"/>
        <v>0</v>
      </c>
      <c r="BF194" s="34"/>
      <c r="BG194" s="376">
        <v>2688</v>
      </c>
      <c r="BH194" s="376"/>
      <c r="BI194" s="376"/>
      <c r="BJ194" s="35"/>
      <c r="BK194" s="35"/>
      <c r="BL194" s="22">
        <v>0</v>
      </c>
      <c r="BM194" s="35"/>
      <c r="BN194" s="35">
        <v>0</v>
      </c>
      <c r="BO194" s="35"/>
      <c r="BP194" s="22"/>
      <c r="BQ194" s="35"/>
      <c r="BR194" s="22"/>
      <c r="BS194" s="22">
        <v>0</v>
      </c>
      <c r="BT194" s="35">
        <v>15027</v>
      </c>
      <c r="BU194" s="20">
        <f t="shared" si="37"/>
        <v>17715</v>
      </c>
      <c r="BV194" s="52">
        <v>0</v>
      </c>
      <c r="BW194" s="35">
        <v>0</v>
      </c>
      <c r="BX194" s="35"/>
      <c r="BY194" s="35"/>
      <c r="BZ194" s="35"/>
      <c r="CA194" s="35">
        <v>0</v>
      </c>
      <c r="CB194" s="20">
        <f t="shared" si="38"/>
        <v>0</v>
      </c>
      <c r="CC194" s="52"/>
      <c r="CD194" s="35">
        <v>0</v>
      </c>
      <c r="CE194" s="35"/>
      <c r="CF194" s="35"/>
      <c r="CG194" s="20">
        <f t="shared" si="39"/>
        <v>0</v>
      </c>
      <c r="CH194" s="61"/>
      <c r="CI194" s="22"/>
      <c r="CJ194" s="35"/>
      <c r="CK194" s="35"/>
      <c r="CL194" s="35"/>
      <c r="CM194" s="35">
        <v>0</v>
      </c>
      <c r="CN194" s="35"/>
      <c r="CO194" s="20">
        <f t="shared" si="40"/>
        <v>0</v>
      </c>
      <c r="CP194" s="61"/>
      <c r="CQ194" s="35"/>
      <c r="CR194" s="35">
        <v>0</v>
      </c>
      <c r="CS194" s="20">
        <f t="shared" si="41"/>
        <v>0</v>
      </c>
      <c r="CT194" s="52">
        <v>25</v>
      </c>
      <c r="CU194" s="20">
        <f t="shared" si="42"/>
        <v>25</v>
      </c>
      <c r="CV194" s="23">
        <f t="shared" si="30"/>
        <v>48688</v>
      </c>
    </row>
    <row r="195" spans="1:100" x14ac:dyDescent="0.25">
      <c r="A195" s="348"/>
      <c r="B195" s="2" t="s">
        <v>102</v>
      </c>
      <c r="C195" s="40"/>
      <c r="D195" s="41"/>
      <c r="E195" s="43"/>
      <c r="F195" s="41"/>
      <c r="G195" s="42"/>
      <c r="H195" s="7">
        <v>0</v>
      </c>
      <c r="I195" s="43"/>
      <c r="J195" s="41"/>
      <c r="K195" s="41"/>
      <c r="L195" s="41"/>
      <c r="M195" s="41"/>
      <c r="N195" s="41"/>
      <c r="O195" s="7">
        <f t="shared" si="31"/>
        <v>0</v>
      </c>
      <c r="P195" s="62"/>
      <c r="Q195" s="41"/>
      <c r="R195" s="41"/>
      <c r="S195" s="41"/>
      <c r="T195" s="7">
        <f t="shared" si="32"/>
        <v>0</v>
      </c>
      <c r="U195" s="43"/>
      <c r="V195" s="9"/>
      <c r="W195" s="7">
        <v>8314</v>
      </c>
      <c r="X195" s="43"/>
      <c r="Y195" s="9"/>
      <c r="Z195" s="9"/>
      <c r="AA195" s="9"/>
      <c r="AB195" s="9"/>
      <c r="AC195" s="9"/>
      <c r="AD195" s="41"/>
      <c r="AE195" s="9"/>
      <c r="AF195" s="9">
        <v>0</v>
      </c>
      <c r="AG195" s="9"/>
      <c r="AH195" s="9"/>
      <c r="AI195" s="9">
        <v>4228</v>
      </c>
      <c r="AJ195" s="7">
        <f t="shared" si="33"/>
        <v>4228</v>
      </c>
      <c r="AK195" s="43">
        <v>9870</v>
      </c>
      <c r="AL195" s="7">
        <f t="shared" si="34"/>
        <v>9870</v>
      </c>
      <c r="AM195" s="62"/>
      <c r="AN195" s="9"/>
      <c r="AO195" s="41">
        <v>0</v>
      </c>
      <c r="AP195" s="41"/>
      <c r="AQ195" s="41">
        <v>2904</v>
      </c>
      <c r="AR195" s="41"/>
      <c r="AS195" s="41"/>
      <c r="AT195" s="41"/>
      <c r="AU195" s="41">
        <v>0</v>
      </c>
      <c r="AV195" s="41">
        <v>0</v>
      </c>
      <c r="AW195" s="7">
        <f t="shared" si="35"/>
        <v>2904</v>
      </c>
      <c r="AX195" s="43"/>
      <c r="AY195" s="41"/>
      <c r="AZ195" s="41"/>
      <c r="BA195" s="41"/>
      <c r="BB195" s="41"/>
      <c r="BC195" s="41">
        <v>0</v>
      </c>
      <c r="BD195" s="41"/>
      <c r="BE195" s="7">
        <f t="shared" si="36"/>
        <v>0</v>
      </c>
      <c r="BF195" s="40"/>
      <c r="BG195" s="374">
        <v>2368</v>
      </c>
      <c r="BH195" s="374"/>
      <c r="BI195" s="374"/>
      <c r="BJ195" s="41"/>
      <c r="BK195" s="41"/>
      <c r="BL195" s="9">
        <v>0</v>
      </c>
      <c r="BM195" s="41"/>
      <c r="BN195" s="41">
        <v>0</v>
      </c>
      <c r="BO195" s="41"/>
      <c r="BP195" s="9"/>
      <c r="BQ195" s="41"/>
      <c r="BR195" s="9"/>
      <c r="BS195" s="9">
        <v>0</v>
      </c>
      <c r="BT195" s="41">
        <v>14148</v>
      </c>
      <c r="BU195" s="7">
        <f t="shared" si="37"/>
        <v>16516</v>
      </c>
      <c r="BV195" s="43">
        <v>0</v>
      </c>
      <c r="BW195" s="41">
        <v>0</v>
      </c>
      <c r="BX195" s="41"/>
      <c r="BY195" s="41"/>
      <c r="BZ195" s="41"/>
      <c r="CA195" s="41">
        <v>0</v>
      </c>
      <c r="CB195" s="7">
        <f t="shared" si="38"/>
        <v>0</v>
      </c>
      <c r="CC195" s="43"/>
      <c r="CD195" s="41">
        <v>0</v>
      </c>
      <c r="CE195" s="41"/>
      <c r="CF195" s="41"/>
      <c r="CG195" s="7">
        <f t="shared" si="39"/>
        <v>0</v>
      </c>
      <c r="CH195" s="62"/>
      <c r="CI195" s="9"/>
      <c r="CJ195" s="41"/>
      <c r="CK195" s="41"/>
      <c r="CL195" s="41"/>
      <c r="CM195" s="41">
        <v>0</v>
      </c>
      <c r="CN195" s="41"/>
      <c r="CO195" s="7">
        <f t="shared" si="40"/>
        <v>0</v>
      </c>
      <c r="CP195" s="62"/>
      <c r="CQ195" s="41"/>
      <c r="CR195" s="41">
        <v>0</v>
      </c>
      <c r="CS195" s="7">
        <f t="shared" si="41"/>
        <v>0</v>
      </c>
      <c r="CT195" s="43">
        <v>0</v>
      </c>
      <c r="CU195" s="7">
        <f t="shared" si="42"/>
        <v>0</v>
      </c>
      <c r="CV195" s="10">
        <f t="shared" si="30"/>
        <v>41832</v>
      </c>
    </row>
    <row r="196" spans="1:100" x14ac:dyDescent="0.25">
      <c r="A196" s="348"/>
      <c r="B196" s="2" t="s">
        <v>103</v>
      </c>
      <c r="C196" s="40"/>
      <c r="D196" s="41"/>
      <c r="E196" s="43"/>
      <c r="F196" s="41"/>
      <c r="G196" s="42"/>
      <c r="H196" s="7">
        <v>0</v>
      </c>
      <c r="I196" s="43"/>
      <c r="J196" s="41"/>
      <c r="K196" s="41"/>
      <c r="L196" s="41"/>
      <c r="M196" s="41"/>
      <c r="N196" s="41"/>
      <c r="O196" s="7">
        <f t="shared" si="31"/>
        <v>0</v>
      </c>
      <c r="P196" s="62"/>
      <c r="Q196" s="41"/>
      <c r="R196" s="41"/>
      <c r="S196" s="41"/>
      <c r="T196" s="7">
        <f t="shared" si="32"/>
        <v>0</v>
      </c>
      <c r="U196" s="43"/>
      <c r="V196" s="9"/>
      <c r="W196" s="7">
        <v>10644</v>
      </c>
      <c r="X196" s="43"/>
      <c r="Y196" s="9"/>
      <c r="Z196" s="9"/>
      <c r="AA196" s="9"/>
      <c r="AB196" s="9"/>
      <c r="AC196" s="9"/>
      <c r="AD196" s="41"/>
      <c r="AE196" s="9"/>
      <c r="AF196" s="9">
        <v>0</v>
      </c>
      <c r="AG196" s="9"/>
      <c r="AH196" s="9"/>
      <c r="AI196" s="9">
        <v>4940</v>
      </c>
      <c r="AJ196" s="7">
        <f t="shared" si="33"/>
        <v>4940</v>
      </c>
      <c r="AK196" s="43">
        <v>14010</v>
      </c>
      <c r="AL196" s="7">
        <f t="shared" si="34"/>
        <v>14010</v>
      </c>
      <c r="AM196" s="62"/>
      <c r="AN196" s="9"/>
      <c r="AO196" s="41">
        <v>0</v>
      </c>
      <c r="AP196" s="41"/>
      <c r="AQ196" s="41">
        <v>4389</v>
      </c>
      <c r="AR196" s="41"/>
      <c r="AS196" s="41"/>
      <c r="AT196" s="41"/>
      <c r="AU196" s="41">
        <v>744</v>
      </c>
      <c r="AV196" s="41">
        <v>0</v>
      </c>
      <c r="AW196" s="7">
        <f t="shared" si="35"/>
        <v>5133</v>
      </c>
      <c r="AX196" s="43"/>
      <c r="AY196" s="41"/>
      <c r="AZ196" s="41"/>
      <c r="BA196" s="41"/>
      <c r="BB196" s="41"/>
      <c r="BC196" s="41">
        <v>0</v>
      </c>
      <c r="BD196" s="41"/>
      <c r="BE196" s="7">
        <f t="shared" si="36"/>
        <v>0</v>
      </c>
      <c r="BF196" s="40"/>
      <c r="BG196" s="374">
        <v>1632</v>
      </c>
      <c r="BH196" s="374"/>
      <c r="BI196" s="374"/>
      <c r="BJ196" s="41"/>
      <c r="BK196" s="41"/>
      <c r="BL196" s="9">
        <v>0</v>
      </c>
      <c r="BM196" s="41"/>
      <c r="BN196" s="41">
        <v>0</v>
      </c>
      <c r="BO196" s="41"/>
      <c r="BP196" s="9"/>
      <c r="BQ196" s="41"/>
      <c r="BR196" s="9"/>
      <c r="BS196" s="9">
        <v>0</v>
      </c>
      <c r="BT196" s="41">
        <v>11084</v>
      </c>
      <c r="BU196" s="7">
        <f t="shared" si="37"/>
        <v>12716</v>
      </c>
      <c r="BV196" s="43">
        <v>0</v>
      </c>
      <c r="BW196" s="41">
        <v>0</v>
      </c>
      <c r="BX196" s="41"/>
      <c r="BY196" s="41"/>
      <c r="BZ196" s="41"/>
      <c r="CA196" s="41">
        <v>0</v>
      </c>
      <c r="CB196" s="7">
        <f t="shared" si="38"/>
        <v>0</v>
      </c>
      <c r="CC196" s="43"/>
      <c r="CD196" s="41">
        <v>0</v>
      </c>
      <c r="CE196" s="41"/>
      <c r="CF196" s="41"/>
      <c r="CG196" s="7">
        <f t="shared" si="39"/>
        <v>0</v>
      </c>
      <c r="CH196" s="62"/>
      <c r="CI196" s="9"/>
      <c r="CJ196" s="41"/>
      <c r="CK196" s="41"/>
      <c r="CL196" s="41"/>
      <c r="CM196" s="41">
        <v>0</v>
      </c>
      <c r="CN196" s="41"/>
      <c r="CO196" s="7">
        <f t="shared" si="40"/>
        <v>0</v>
      </c>
      <c r="CP196" s="62"/>
      <c r="CQ196" s="41"/>
      <c r="CR196" s="41">
        <v>0</v>
      </c>
      <c r="CS196" s="7">
        <f t="shared" si="41"/>
        <v>0</v>
      </c>
      <c r="CT196" s="43">
        <v>175</v>
      </c>
      <c r="CU196" s="7">
        <f t="shared" si="42"/>
        <v>175</v>
      </c>
      <c r="CV196" s="10">
        <f t="shared" si="30"/>
        <v>47618</v>
      </c>
    </row>
    <row r="197" spans="1:100" x14ac:dyDescent="0.25">
      <c r="A197" s="348"/>
      <c r="B197" s="2" t="s">
        <v>104</v>
      </c>
      <c r="C197" s="40"/>
      <c r="D197" s="41"/>
      <c r="E197" s="43"/>
      <c r="F197" s="41"/>
      <c r="G197" s="42"/>
      <c r="H197" s="7">
        <v>1032</v>
      </c>
      <c r="I197" s="43"/>
      <c r="J197" s="41"/>
      <c r="K197" s="41"/>
      <c r="L197" s="41"/>
      <c r="M197" s="41"/>
      <c r="N197" s="41"/>
      <c r="O197" s="7">
        <f t="shared" si="31"/>
        <v>0</v>
      </c>
      <c r="P197" s="62"/>
      <c r="Q197" s="41"/>
      <c r="R197" s="41"/>
      <c r="S197" s="41"/>
      <c r="T197" s="7">
        <f t="shared" si="32"/>
        <v>0</v>
      </c>
      <c r="U197" s="43"/>
      <c r="V197" s="9"/>
      <c r="W197" s="7">
        <v>5167</v>
      </c>
      <c r="X197" s="43"/>
      <c r="Y197" s="9"/>
      <c r="Z197" s="9"/>
      <c r="AA197" s="9"/>
      <c r="AB197" s="9"/>
      <c r="AC197" s="9"/>
      <c r="AD197" s="41"/>
      <c r="AE197" s="9"/>
      <c r="AF197" s="9">
        <v>0</v>
      </c>
      <c r="AG197" s="9"/>
      <c r="AH197" s="9"/>
      <c r="AI197" s="9">
        <v>1264</v>
      </c>
      <c r="AJ197" s="7">
        <f t="shared" si="33"/>
        <v>1264</v>
      </c>
      <c r="AK197" s="43">
        <v>11430</v>
      </c>
      <c r="AL197" s="7">
        <f t="shared" si="34"/>
        <v>11430</v>
      </c>
      <c r="AM197" s="62"/>
      <c r="AN197" s="9"/>
      <c r="AO197" s="41">
        <v>0</v>
      </c>
      <c r="AP197" s="41"/>
      <c r="AQ197" s="41">
        <v>4371</v>
      </c>
      <c r="AR197" s="41"/>
      <c r="AS197" s="41"/>
      <c r="AT197" s="41"/>
      <c r="AU197" s="41">
        <v>2401</v>
      </c>
      <c r="AV197" s="41">
        <v>0</v>
      </c>
      <c r="AW197" s="7">
        <f t="shared" si="35"/>
        <v>6772</v>
      </c>
      <c r="AX197" s="43"/>
      <c r="AY197" s="41"/>
      <c r="AZ197" s="41"/>
      <c r="BA197" s="41"/>
      <c r="BB197" s="41"/>
      <c r="BC197" s="41">
        <v>0</v>
      </c>
      <c r="BD197" s="41"/>
      <c r="BE197" s="7">
        <f t="shared" si="36"/>
        <v>0</v>
      </c>
      <c r="BF197" s="40"/>
      <c r="BG197" s="374">
        <v>1696</v>
      </c>
      <c r="BH197" s="374"/>
      <c r="BI197" s="374"/>
      <c r="BJ197" s="41"/>
      <c r="BK197" s="41"/>
      <c r="BL197" s="9">
        <v>0</v>
      </c>
      <c r="BM197" s="41"/>
      <c r="BN197" s="41">
        <v>0</v>
      </c>
      <c r="BO197" s="41"/>
      <c r="BP197" s="9"/>
      <c r="BQ197" s="41"/>
      <c r="BR197" s="9"/>
      <c r="BS197" s="9">
        <v>0</v>
      </c>
      <c r="BT197" s="41">
        <v>7929</v>
      </c>
      <c r="BU197" s="7">
        <f t="shared" si="37"/>
        <v>9625</v>
      </c>
      <c r="BV197" s="43">
        <v>0</v>
      </c>
      <c r="BW197" s="41">
        <v>0</v>
      </c>
      <c r="BX197" s="41"/>
      <c r="BY197" s="41"/>
      <c r="BZ197" s="41"/>
      <c r="CA197" s="41">
        <v>0</v>
      </c>
      <c r="CB197" s="7">
        <f t="shared" si="38"/>
        <v>0</v>
      </c>
      <c r="CC197" s="43"/>
      <c r="CD197" s="41">
        <v>0</v>
      </c>
      <c r="CE197" s="41"/>
      <c r="CF197" s="41"/>
      <c r="CG197" s="7">
        <f t="shared" si="39"/>
        <v>0</v>
      </c>
      <c r="CH197" s="62"/>
      <c r="CI197" s="9"/>
      <c r="CJ197" s="41"/>
      <c r="CK197" s="41"/>
      <c r="CL197" s="41"/>
      <c r="CM197" s="41">
        <v>0</v>
      </c>
      <c r="CN197" s="41"/>
      <c r="CO197" s="7">
        <f t="shared" si="40"/>
        <v>0</v>
      </c>
      <c r="CP197" s="62"/>
      <c r="CQ197" s="41"/>
      <c r="CR197" s="41">
        <v>0</v>
      </c>
      <c r="CS197" s="7">
        <f t="shared" si="41"/>
        <v>0</v>
      </c>
      <c r="CT197" s="43">
        <v>0</v>
      </c>
      <c r="CU197" s="7">
        <f t="shared" si="42"/>
        <v>0</v>
      </c>
      <c r="CV197" s="10">
        <f t="shared" si="30"/>
        <v>35290</v>
      </c>
    </row>
    <row r="198" spans="1:100" x14ac:dyDescent="0.25">
      <c r="A198" s="348"/>
      <c r="B198" s="2" t="s">
        <v>105</v>
      </c>
      <c r="C198" s="40"/>
      <c r="D198" s="41"/>
      <c r="E198" s="43"/>
      <c r="F198" s="41"/>
      <c r="G198" s="42"/>
      <c r="H198" s="7">
        <v>2101</v>
      </c>
      <c r="I198" s="43"/>
      <c r="J198" s="41"/>
      <c r="K198" s="41"/>
      <c r="L198" s="41"/>
      <c r="M198" s="41"/>
      <c r="N198" s="41"/>
      <c r="O198" s="7">
        <f t="shared" si="31"/>
        <v>0</v>
      </c>
      <c r="P198" s="62"/>
      <c r="Q198" s="41"/>
      <c r="R198" s="41"/>
      <c r="S198" s="41"/>
      <c r="T198" s="7">
        <f t="shared" si="32"/>
        <v>0</v>
      </c>
      <c r="U198" s="43"/>
      <c r="V198" s="9"/>
      <c r="W198" s="7">
        <v>9715</v>
      </c>
      <c r="X198" s="43"/>
      <c r="Y198" s="9"/>
      <c r="Z198" s="9"/>
      <c r="AA198" s="9"/>
      <c r="AB198" s="9"/>
      <c r="AC198" s="9"/>
      <c r="AD198" s="41"/>
      <c r="AE198" s="9"/>
      <c r="AF198" s="9">
        <v>0</v>
      </c>
      <c r="AG198" s="9"/>
      <c r="AH198" s="9"/>
      <c r="AI198" s="9">
        <v>2328</v>
      </c>
      <c r="AJ198" s="7">
        <f t="shared" si="33"/>
        <v>2328</v>
      </c>
      <c r="AK198" s="43">
        <v>12870</v>
      </c>
      <c r="AL198" s="7">
        <f t="shared" si="34"/>
        <v>12870</v>
      </c>
      <c r="AM198" s="62"/>
      <c r="AN198" s="9"/>
      <c r="AO198" s="41">
        <v>0</v>
      </c>
      <c r="AP198" s="41"/>
      <c r="AQ198" s="41">
        <v>4287</v>
      </c>
      <c r="AR198" s="41"/>
      <c r="AS198" s="41"/>
      <c r="AT198" s="41"/>
      <c r="AU198" s="41">
        <v>2298</v>
      </c>
      <c r="AV198" s="41">
        <v>0</v>
      </c>
      <c r="AW198" s="7">
        <f t="shared" si="35"/>
        <v>6585</v>
      </c>
      <c r="AX198" s="43"/>
      <c r="AY198" s="41"/>
      <c r="AZ198" s="41"/>
      <c r="BA198" s="41"/>
      <c r="BB198" s="41"/>
      <c r="BC198" s="41">
        <v>0</v>
      </c>
      <c r="BD198" s="41"/>
      <c r="BE198" s="7">
        <f t="shared" si="36"/>
        <v>0</v>
      </c>
      <c r="BF198" s="40"/>
      <c r="BG198" s="374">
        <v>3651</v>
      </c>
      <c r="BH198" s="374"/>
      <c r="BI198" s="374"/>
      <c r="BJ198" s="41"/>
      <c r="BK198" s="41"/>
      <c r="BL198" s="9">
        <v>0</v>
      </c>
      <c r="BM198" s="41"/>
      <c r="BN198" s="41">
        <v>0</v>
      </c>
      <c r="BO198" s="41"/>
      <c r="BP198" s="9"/>
      <c r="BQ198" s="41"/>
      <c r="BR198" s="9"/>
      <c r="BS198" s="9">
        <v>0</v>
      </c>
      <c r="BT198" s="41">
        <v>17286</v>
      </c>
      <c r="BU198" s="7">
        <f t="shared" si="37"/>
        <v>20937</v>
      </c>
      <c r="BV198" s="43">
        <v>0</v>
      </c>
      <c r="BW198" s="41">
        <v>0</v>
      </c>
      <c r="BX198" s="41"/>
      <c r="BY198" s="41"/>
      <c r="BZ198" s="41"/>
      <c r="CA198" s="41">
        <v>0</v>
      </c>
      <c r="CB198" s="7">
        <f t="shared" si="38"/>
        <v>0</v>
      </c>
      <c r="CC198" s="43"/>
      <c r="CD198" s="41">
        <v>0</v>
      </c>
      <c r="CE198" s="41"/>
      <c r="CF198" s="41"/>
      <c r="CG198" s="7">
        <f t="shared" si="39"/>
        <v>0</v>
      </c>
      <c r="CH198" s="62"/>
      <c r="CI198" s="9"/>
      <c r="CJ198" s="41"/>
      <c r="CK198" s="41"/>
      <c r="CL198" s="41"/>
      <c r="CM198" s="41">
        <v>0</v>
      </c>
      <c r="CN198" s="41"/>
      <c r="CO198" s="7">
        <f t="shared" si="40"/>
        <v>0</v>
      </c>
      <c r="CP198" s="62"/>
      <c r="CQ198" s="41"/>
      <c r="CR198" s="41">
        <v>0</v>
      </c>
      <c r="CS198" s="7">
        <f t="shared" si="41"/>
        <v>0</v>
      </c>
      <c r="CT198" s="43">
        <v>0</v>
      </c>
      <c r="CU198" s="7">
        <f t="shared" si="42"/>
        <v>0</v>
      </c>
      <c r="CV198" s="10">
        <f t="shared" si="30"/>
        <v>54536</v>
      </c>
    </row>
    <row r="199" spans="1:100" x14ac:dyDescent="0.25">
      <c r="A199" s="348"/>
      <c r="B199" s="2" t="s">
        <v>106</v>
      </c>
      <c r="C199" s="40"/>
      <c r="D199" s="41"/>
      <c r="E199" s="43"/>
      <c r="F199" s="41"/>
      <c r="G199" s="42"/>
      <c r="H199" s="7">
        <v>3565</v>
      </c>
      <c r="I199" s="43"/>
      <c r="J199" s="41"/>
      <c r="K199" s="41"/>
      <c r="L199" s="41"/>
      <c r="M199" s="41"/>
      <c r="N199" s="41"/>
      <c r="O199" s="7">
        <f t="shared" si="31"/>
        <v>0</v>
      </c>
      <c r="P199" s="62"/>
      <c r="Q199" s="41"/>
      <c r="R199" s="41"/>
      <c r="S199" s="41"/>
      <c r="T199" s="7">
        <f t="shared" si="32"/>
        <v>0</v>
      </c>
      <c r="U199" s="43"/>
      <c r="V199" s="9"/>
      <c r="W199" s="7">
        <v>8259</v>
      </c>
      <c r="X199" s="43"/>
      <c r="Y199" s="9"/>
      <c r="Z199" s="9"/>
      <c r="AA199" s="9"/>
      <c r="AB199" s="9"/>
      <c r="AC199" s="9"/>
      <c r="AD199" s="41"/>
      <c r="AE199" s="9"/>
      <c r="AF199" s="9">
        <v>0</v>
      </c>
      <c r="AG199" s="9"/>
      <c r="AH199" s="9"/>
      <c r="AI199" s="9">
        <v>826</v>
      </c>
      <c r="AJ199" s="7">
        <f t="shared" si="33"/>
        <v>826</v>
      </c>
      <c r="AK199" s="43">
        <v>12810</v>
      </c>
      <c r="AL199" s="7">
        <f t="shared" si="34"/>
        <v>12810</v>
      </c>
      <c r="AM199" s="62"/>
      <c r="AN199" s="9"/>
      <c r="AO199" s="41">
        <v>0</v>
      </c>
      <c r="AP199" s="41"/>
      <c r="AQ199" s="41">
        <v>3021</v>
      </c>
      <c r="AR199" s="41"/>
      <c r="AS199" s="41"/>
      <c r="AT199" s="41"/>
      <c r="AU199" s="41">
        <v>3563</v>
      </c>
      <c r="AV199" s="41">
        <v>0</v>
      </c>
      <c r="AW199" s="7">
        <f t="shared" si="35"/>
        <v>6584</v>
      </c>
      <c r="AX199" s="43"/>
      <c r="AY199" s="41"/>
      <c r="AZ199" s="41"/>
      <c r="BA199" s="41"/>
      <c r="BB199" s="41"/>
      <c r="BC199" s="41">
        <v>0</v>
      </c>
      <c r="BD199" s="41"/>
      <c r="BE199" s="7">
        <f t="shared" si="36"/>
        <v>0</v>
      </c>
      <c r="BF199" s="40"/>
      <c r="BG199" s="374">
        <v>2330</v>
      </c>
      <c r="BH199" s="374"/>
      <c r="BI199" s="374"/>
      <c r="BJ199" s="41"/>
      <c r="BK199" s="41"/>
      <c r="BL199" s="9">
        <v>0</v>
      </c>
      <c r="BM199" s="41"/>
      <c r="BN199" s="41">
        <v>768</v>
      </c>
      <c r="BO199" s="41"/>
      <c r="BP199" s="9"/>
      <c r="BQ199" s="41"/>
      <c r="BR199" s="9"/>
      <c r="BS199" s="9">
        <v>0</v>
      </c>
      <c r="BT199" s="41">
        <v>15884</v>
      </c>
      <c r="BU199" s="7">
        <f t="shared" si="37"/>
        <v>18982</v>
      </c>
      <c r="BV199" s="43">
        <v>0</v>
      </c>
      <c r="BW199" s="41">
        <v>0</v>
      </c>
      <c r="BX199" s="41"/>
      <c r="BY199" s="41"/>
      <c r="BZ199" s="41"/>
      <c r="CA199" s="41">
        <v>0</v>
      </c>
      <c r="CB199" s="7">
        <f t="shared" si="38"/>
        <v>0</v>
      </c>
      <c r="CC199" s="43"/>
      <c r="CD199" s="41">
        <v>0</v>
      </c>
      <c r="CE199" s="41"/>
      <c r="CF199" s="41"/>
      <c r="CG199" s="7">
        <f t="shared" si="39"/>
        <v>0</v>
      </c>
      <c r="CH199" s="62"/>
      <c r="CI199" s="9"/>
      <c r="CJ199" s="41"/>
      <c r="CK199" s="41"/>
      <c r="CL199" s="41"/>
      <c r="CM199" s="41">
        <v>0</v>
      </c>
      <c r="CN199" s="41"/>
      <c r="CO199" s="7">
        <f t="shared" si="40"/>
        <v>0</v>
      </c>
      <c r="CP199" s="62"/>
      <c r="CQ199" s="41"/>
      <c r="CR199" s="41">
        <v>0</v>
      </c>
      <c r="CS199" s="7">
        <f t="shared" si="41"/>
        <v>0</v>
      </c>
      <c r="CT199" s="43">
        <v>0</v>
      </c>
      <c r="CU199" s="7">
        <f t="shared" si="42"/>
        <v>0</v>
      </c>
      <c r="CV199" s="10">
        <f t="shared" si="30"/>
        <v>51026</v>
      </c>
    </row>
    <row r="200" spans="1:100" x14ac:dyDescent="0.25">
      <c r="A200" s="348"/>
      <c r="B200" s="2" t="s">
        <v>107</v>
      </c>
      <c r="C200" s="40"/>
      <c r="D200" s="41"/>
      <c r="E200" s="43"/>
      <c r="F200" s="41"/>
      <c r="G200" s="42"/>
      <c r="H200" s="7">
        <v>2524</v>
      </c>
      <c r="I200" s="43"/>
      <c r="J200" s="41"/>
      <c r="K200" s="41"/>
      <c r="L200" s="41"/>
      <c r="M200" s="41"/>
      <c r="N200" s="41"/>
      <c r="O200" s="7">
        <f t="shared" si="31"/>
        <v>0</v>
      </c>
      <c r="P200" s="62"/>
      <c r="Q200" s="41"/>
      <c r="R200" s="41"/>
      <c r="S200" s="41"/>
      <c r="T200" s="7">
        <f t="shared" si="32"/>
        <v>0</v>
      </c>
      <c r="U200" s="43"/>
      <c r="V200" s="9"/>
      <c r="W200" s="7">
        <v>13750</v>
      </c>
      <c r="X200" s="43"/>
      <c r="Y200" s="9"/>
      <c r="Z200" s="9"/>
      <c r="AA200" s="9"/>
      <c r="AB200" s="9"/>
      <c r="AC200" s="9"/>
      <c r="AD200" s="41"/>
      <c r="AE200" s="9"/>
      <c r="AF200" s="9">
        <v>0</v>
      </c>
      <c r="AG200" s="9"/>
      <c r="AH200" s="9"/>
      <c r="AI200" s="9">
        <v>325</v>
      </c>
      <c r="AJ200" s="7">
        <f t="shared" si="33"/>
        <v>325</v>
      </c>
      <c r="AK200" s="43">
        <v>9720</v>
      </c>
      <c r="AL200" s="7">
        <f t="shared" si="34"/>
        <v>9720</v>
      </c>
      <c r="AM200" s="62"/>
      <c r="AN200" s="9"/>
      <c r="AO200" s="41">
        <v>0</v>
      </c>
      <c r="AP200" s="41"/>
      <c r="AQ200" s="41">
        <v>10482</v>
      </c>
      <c r="AR200" s="41"/>
      <c r="AS200" s="41"/>
      <c r="AT200" s="41"/>
      <c r="AU200" s="41">
        <v>2736</v>
      </c>
      <c r="AV200" s="41">
        <v>0</v>
      </c>
      <c r="AW200" s="7">
        <f t="shared" si="35"/>
        <v>13218</v>
      </c>
      <c r="AX200" s="43"/>
      <c r="AY200" s="41"/>
      <c r="AZ200" s="41"/>
      <c r="BA200" s="41"/>
      <c r="BB200" s="41"/>
      <c r="BC200" s="41">
        <v>0</v>
      </c>
      <c r="BD200" s="41"/>
      <c r="BE200" s="7">
        <f t="shared" si="36"/>
        <v>0</v>
      </c>
      <c r="BF200" s="40"/>
      <c r="BG200" s="374">
        <v>1684</v>
      </c>
      <c r="BH200" s="374"/>
      <c r="BI200" s="374"/>
      <c r="BJ200" s="41"/>
      <c r="BK200" s="41"/>
      <c r="BL200" s="9">
        <v>0</v>
      </c>
      <c r="BM200" s="41"/>
      <c r="BN200" s="41">
        <v>0</v>
      </c>
      <c r="BO200" s="41"/>
      <c r="BP200" s="9"/>
      <c r="BQ200" s="41"/>
      <c r="BR200" s="9"/>
      <c r="BS200" s="9">
        <v>0</v>
      </c>
      <c r="BT200" s="41">
        <v>8868</v>
      </c>
      <c r="BU200" s="7">
        <f t="shared" si="37"/>
        <v>10552</v>
      </c>
      <c r="BV200" s="43">
        <v>0</v>
      </c>
      <c r="BW200" s="41">
        <v>0</v>
      </c>
      <c r="BX200" s="41"/>
      <c r="BY200" s="41"/>
      <c r="BZ200" s="41"/>
      <c r="CA200" s="41">
        <v>0</v>
      </c>
      <c r="CB200" s="7">
        <f t="shared" si="38"/>
        <v>0</v>
      </c>
      <c r="CC200" s="43"/>
      <c r="CD200" s="41">
        <v>0</v>
      </c>
      <c r="CE200" s="41"/>
      <c r="CF200" s="41"/>
      <c r="CG200" s="7">
        <f t="shared" si="39"/>
        <v>0</v>
      </c>
      <c r="CH200" s="62"/>
      <c r="CI200" s="9"/>
      <c r="CJ200" s="41"/>
      <c r="CK200" s="41"/>
      <c r="CL200" s="41"/>
      <c r="CM200" s="41">
        <v>0</v>
      </c>
      <c r="CN200" s="41"/>
      <c r="CO200" s="7">
        <f t="shared" si="40"/>
        <v>0</v>
      </c>
      <c r="CP200" s="62"/>
      <c r="CQ200" s="41"/>
      <c r="CR200" s="41">
        <v>0</v>
      </c>
      <c r="CS200" s="7">
        <f t="shared" si="41"/>
        <v>0</v>
      </c>
      <c r="CT200" s="43">
        <v>0</v>
      </c>
      <c r="CU200" s="7">
        <f t="shared" si="42"/>
        <v>0</v>
      </c>
      <c r="CV200" s="10">
        <f t="shared" si="30"/>
        <v>50089</v>
      </c>
    </row>
    <row r="201" spans="1:100" x14ac:dyDescent="0.25">
      <c r="A201" s="348"/>
      <c r="B201" s="2" t="s">
        <v>108</v>
      </c>
      <c r="C201" s="40"/>
      <c r="D201" s="41"/>
      <c r="E201" s="43"/>
      <c r="F201" s="41"/>
      <c r="G201" s="42"/>
      <c r="H201" s="7">
        <v>5249</v>
      </c>
      <c r="I201" s="43"/>
      <c r="J201" s="41"/>
      <c r="K201" s="41"/>
      <c r="L201" s="41"/>
      <c r="M201" s="41"/>
      <c r="N201" s="41"/>
      <c r="O201" s="7">
        <f t="shared" si="31"/>
        <v>0</v>
      </c>
      <c r="P201" s="62"/>
      <c r="Q201" s="41"/>
      <c r="R201" s="41"/>
      <c r="S201" s="41"/>
      <c r="T201" s="7">
        <f t="shared" si="32"/>
        <v>0</v>
      </c>
      <c r="U201" s="43"/>
      <c r="V201" s="9"/>
      <c r="W201" s="7">
        <v>13129</v>
      </c>
      <c r="X201" s="43"/>
      <c r="Y201" s="9"/>
      <c r="Z201" s="9"/>
      <c r="AA201" s="9"/>
      <c r="AB201" s="9"/>
      <c r="AC201" s="9"/>
      <c r="AD201" s="41"/>
      <c r="AE201" s="9"/>
      <c r="AF201" s="9">
        <v>0</v>
      </c>
      <c r="AG201" s="9"/>
      <c r="AH201" s="9"/>
      <c r="AI201" s="9">
        <v>150</v>
      </c>
      <c r="AJ201" s="7">
        <f t="shared" si="33"/>
        <v>150</v>
      </c>
      <c r="AK201" s="43">
        <v>9420</v>
      </c>
      <c r="AL201" s="7">
        <f t="shared" si="34"/>
        <v>9420</v>
      </c>
      <c r="AM201" s="62"/>
      <c r="AN201" s="9"/>
      <c r="AO201" s="41">
        <v>0</v>
      </c>
      <c r="AP201" s="41"/>
      <c r="AQ201" s="41">
        <v>2775</v>
      </c>
      <c r="AR201" s="41"/>
      <c r="AS201" s="41"/>
      <c r="AT201" s="41"/>
      <c r="AU201" s="41">
        <v>3247</v>
      </c>
      <c r="AV201" s="41">
        <v>0</v>
      </c>
      <c r="AW201" s="7">
        <f t="shared" si="35"/>
        <v>6022</v>
      </c>
      <c r="AX201" s="43"/>
      <c r="AY201" s="41"/>
      <c r="AZ201" s="41"/>
      <c r="BA201" s="41"/>
      <c r="BB201" s="41"/>
      <c r="BC201" s="41">
        <v>0</v>
      </c>
      <c r="BD201" s="41"/>
      <c r="BE201" s="7">
        <f t="shared" si="36"/>
        <v>0</v>
      </c>
      <c r="BF201" s="40"/>
      <c r="BG201" s="374">
        <v>1870</v>
      </c>
      <c r="BH201" s="374"/>
      <c r="BI201" s="374"/>
      <c r="BJ201" s="41"/>
      <c r="BK201" s="41"/>
      <c r="BL201" s="9">
        <v>0</v>
      </c>
      <c r="BM201" s="41"/>
      <c r="BN201" s="41">
        <v>0</v>
      </c>
      <c r="BO201" s="41"/>
      <c r="BP201" s="9"/>
      <c r="BQ201" s="41"/>
      <c r="BR201" s="9"/>
      <c r="BS201" s="9">
        <v>0</v>
      </c>
      <c r="BT201" s="41">
        <v>10437</v>
      </c>
      <c r="BU201" s="7">
        <f t="shared" si="37"/>
        <v>12307</v>
      </c>
      <c r="BV201" s="43">
        <v>0</v>
      </c>
      <c r="BW201" s="41">
        <v>0</v>
      </c>
      <c r="BX201" s="41"/>
      <c r="BY201" s="41"/>
      <c r="BZ201" s="41"/>
      <c r="CA201" s="41">
        <v>0</v>
      </c>
      <c r="CB201" s="7">
        <f t="shared" si="38"/>
        <v>0</v>
      </c>
      <c r="CC201" s="43"/>
      <c r="CD201" s="41">
        <v>0</v>
      </c>
      <c r="CE201" s="41"/>
      <c r="CF201" s="41"/>
      <c r="CG201" s="7">
        <f t="shared" si="39"/>
        <v>0</v>
      </c>
      <c r="CH201" s="62"/>
      <c r="CI201" s="9"/>
      <c r="CJ201" s="41"/>
      <c r="CK201" s="41"/>
      <c r="CL201" s="41"/>
      <c r="CM201" s="41">
        <v>0</v>
      </c>
      <c r="CN201" s="41"/>
      <c r="CO201" s="7">
        <f t="shared" si="40"/>
        <v>0</v>
      </c>
      <c r="CP201" s="62"/>
      <c r="CQ201" s="41"/>
      <c r="CR201" s="41">
        <v>0</v>
      </c>
      <c r="CS201" s="7">
        <f t="shared" si="41"/>
        <v>0</v>
      </c>
      <c r="CT201" s="43">
        <v>0</v>
      </c>
      <c r="CU201" s="7">
        <f t="shared" si="42"/>
        <v>0</v>
      </c>
      <c r="CV201" s="10">
        <f t="shared" si="30"/>
        <v>46277</v>
      </c>
    </row>
    <row r="202" spans="1:100" x14ac:dyDescent="0.25">
      <c r="A202" s="348"/>
      <c r="B202" s="2" t="s">
        <v>109</v>
      </c>
      <c r="C202" s="40"/>
      <c r="D202" s="41"/>
      <c r="E202" s="43"/>
      <c r="F202" s="41"/>
      <c r="G202" s="42"/>
      <c r="H202" s="7">
        <v>1060</v>
      </c>
      <c r="I202" s="43"/>
      <c r="J202" s="41"/>
      <c r="K202" s="41"/>
      <c r="L202" s="41"/>
      <c r="M202" s="41"/>
      <c r="N202" s="41"/>
      <c r="O202" s="7">
        <f t="shared" si="31"/>
        <v>0</v>
      </c>
      <c r="P202" s="62"/>
      <c r="Q202" s="41"/>
      <c r="R202" s="41"/>
      <c r="S202" s="41"/>
      <c r="T202" s="7">
        <f t="shared" si="32"/>
        <v>0</v>
      </c>
      <c r="U202" s="43"/>
      <c r="V202" s="9"/>
      <c r="W202" s="7">
        <v>5795</v>
      </c>
      <c r="X202" s="43"/>
      <c r="Y202" s="9"/>
      <c r="Z202" s="9"/>
      <c r="AA202" s="9"/>
      <c r="AB202" s="9"/>
      <c r="AC202" s="9"/>
      <c r="AD202" s="41"/>
      <c r="AE202" s="9"/>
      <c r="AF202" s="9">
        <v>0</v>
      </c>
      <c r="AG202" s="9"/>
      <c r="AH202" s="9"/>
      <c r="AI202" s="9">
        <v>5634</v>
      </c>
      <c r="AJ202" s="7">
        <f t="shared" si="33"/>
        <v>5634</v>
      </c>
      <c r="AK202" s="43">
        <v>10230</v>
      </c>
      <c r="AL202" s="7">
        <f t="shared" si="34"/>
        <v>10230</v>
      </c>
      <c r="AM202" s="62"/>
      <c r="AN202" s="9"/>
      <c r="AO202" s="41">
        <v>0</v>
      </c>
      <c r="AP202" s="41"/>
      <c r="AQ202" s="41">
        <v>2614</v>
      </c>
      <c r="AR202" s="41"/>
      <c r="AS202" s="41"/>
      <c r="AT202" s="41"/>
      <c r="AU202" s="41">
        <v>1947</v>
      </c>
      <c r="AV202" s="41">
        <v>0</v>
      </c>
      <c r="AW202" s="7">
        <f t="shared" si="35"/>
        <v>4561</v>
      </c>
      <c r="AX202" s="43"/>
      <c r="AY202" s="41"/>
      <c r="AZ202" s="41"/>
      <c r="BA202" s="41"/>
      <c r="BB202" s="41"/>
      <c r="BC202" s="41">
        <v>0</v>
      </c>
      <c r="BD202" s="41"/>
      <c r="BE202" s="7">
        <f t="shared" si="36"/>
        <v>0</v>
      </c>
      <c r="BF202" s="40"/>
      <c r="BG202" s="374">
        <v>2144</v>
      </c>
      <c r="BH202" s="374"/>
      <c r="BI202" s="374"/>
      <c r="BJ202" s="41"/>
      <c r="BK202" s="41"/>
      <c r="BL202" s="9">
        <v>0</v>
      </c>
      <c r="BM202" s="41"/>
      <c r="BN202" s="41">
        <v>0</v>
      </c>
      <c r="BO202" s="41"/>
      <c r="BP202" s="9"/>
      <c r="BQ202" s="41"/>
      <c r="BR202" s="9"/>
      <c r="BS202" s="9">
        <v>0</v>
      </c>
      <c r="BT202" s="41">
        <v>13454</v>
      </c>
      <c r="BU202" s="7">
        <f t="shared" si="37"/>
        <v>15598</v>
      </c>
      <c r="BV202" s="43">
        <v>0</v>
      </c>
      <c r="BW202" s="41">
        <v>0</v>
      </c>
      <c r="BX202" s="41"/>
      <c r="BY202" s="41"/>
      <c r="BZ202" s="41"/>
      <c r="CA202" s="41">
        <v>0</v>
      </c>
      <c r="CB202" s="7">
        <f t="shared" si="38"/>
        <v>0</v>
      </c>
      <c r="CC202" s="43"/>
      <c r="CD202" s="41">
        <v>0</v>
      </c>
      <c r="CE202" s="41"/>
      <c r="CF202" s="41"/>
      <c r="CG202" s="7">
        <f t="shared" si="39"/>
        <v>0</v>
      </c>
      <c r="CH202" s="62"/>
      <c r="CI202" s="9"/>
      <c r="CJ202" s="41"/>
      <c r="CK202" s="41"/>
      <c r="CL202" s="41"/>
      <c r="CM202" s="41">
        <v>0</v>
      </c>
      <c r="CN202" s="41"/>
      <c r="CO202" s="7">
        <f t="shared" si="40"/>
        <v>0</v>
      </c>
      <c r="CP202" s="62"/>
      <c r="CQ202" s="41"/>
      <c r="CR202" s="41">
        <v>0</v>
      </c>
      <c r="CS202" s="7">
        <f t="shared" si="41"/>
        <v>0</v>
      </c>
      <c r="CT202" s="43">
        <v>0</v>
      </c>
      <c r="CU202" s="7">
        <f t="shared" si="42"/>
        <v>0</v>
      </c>
      <c r="CV202" s="10">
        <f t="shared" si="30"/>
        <v>42878</v>
      </c>
    </row>
    <row r="203" spans="1:100" x14ac:dyDescent="0.25">
      <c r="A203" s="348"/>
      <c r="B203" s="2" t="s">
        <v>110</v>
      </c>
      <c r="C203" s="40"/>
      <c r="D203" s="41"/>
      <c r="E203" s="43"/>
      <c r="F203" s="41"/>
      <c r="G203" s="42"/>
      <c r="H203" s="7">
        <v>520</v>
      </c>
      <c r="I203" s="43"/>
      <c r="J203" s="41"/>
      <c r="K203" s="41"/>
      <c r="L203" s="41"/>
      <c r="M203" s="41"/>
      <c r="N203" s="41"/>
      <c r="O203" s="7">
        <f t="shared" si="31"/>
        <v>0</v>
      </c>
      <c r="P203" s="62"/>
      <c r="Q203" s="41"/>
      <c r="R203" s="41"/>
      <c r="S203" s="41"/>
      <c r="T203" s="7">
        <f t="shared" si="32"/>
        <v>0</v>
      </c>
      <c r="U203" s="43"/>
      <c r="V203" s="9"/>
      <c r="W203" s="7">
        <v>5498</v>
      </c>
      <c r="X203" s="43"/>
      <c r="Y203" s="9"/>
      <c r="Z203" s="9"/>
      <c r="AA203" s="9"/>
      <c r="AB203" s="9"/>
      <c r="AC203" s="9"/>
      <c r="AD203" s="41"/>
      <c r="AE203" s="9"/>
      <c r="AF203" s="9">
        <v>0</v>
      </c>
      <c r="AG203" s="9"/>
      <c r="AH203" s="9"/>
      <c r="AI203" s="9">
        <v>4747</v>
      </c>
      <c r="AJ203" s="7">
        <f t="shared" si="33"/>
        <v>4747</v>
      </c>
      <c r="AK203" s="43">
        <v>9330</v>
      </c>
      <c r="AL203" s="7">
        <f t="shared" si="34"/>
        <v>9330</v>
      </c>
      <c r="AM203" s="62"/>
      <c r="AN203" s="9"/>
      <c r="AO203" s="41">
        <v>0</v>
      </c>
      <c r="AP203" s="41"/>
      <c r="AQ203" s="41">
        <v>2550</v>
      </c>
      <c r="AR203" s="41"/>
      <c r="AS203" s="41"/>
      <c r="AT203" s="41"/>
      <c r="AU203" s="41">
        <v>2239</v>
      </c>
      <c r="AV203" s="41">
        <v>0</v>
      </c>
      <c r="AW203" s="7">
        <f t="shared" si="35"/>
        <v>4789</v>
      </c>
      <c r="AX203" s="43"/>
      <c r="AY203" s="41"/>
      <c r="AZ203" s="41"/>
      <c r="BA203" s="41"/>
      <c r="BB203" s="41"/>
      <c r="BC203" s="41">
        <v>0</v>
      </c>
      <c r="BD203" s="41"/>
      <c r="BE203" s="7">
        <f t="shared" si="36"/>
        <v>0</v>
      </c>
      <c r="BF203" s="40"/>
      <c r="BG203" s="374">
        <v>1312</v>
      </c>
      <c r="BH203" s="374"/>
      <c r="BI203" s="374"/>
      <c r="BJ203" s="41"/>
      <c r="BK203" s="41"/>
      <c r="BL203" s="9">
        <v>0</v>
      </c>
      <c r="BM203" s="41"/>
      <c r="BN203" s="41">
        <v>0</v>
      </c>
      <c r="BO203" s="41"/>
      <c r="BP203" s="9"/>
      <c r="BQ203" s="41"/>
      <c r="BR203" s="9"/>
      <c r="BS203" s="9">
        <v>0</v>
      </c>
      <c r="BT203" s="41">
        <v>18919</v>
      </c>
      <c r="BU203" s="7">
        <f t="shared" si="37"/>
        <v>20231</v>
      </c>
      <c r="BV203" s="43">
        <v>0</v>
      </c>
      <c r="BW203" s="41">
        <v>0</v>
      </c>
      <c r="BX203" s="41"/>
      <c r="BY203" s="41"/>
      <c r="BZ203" s="41"/>
      <c r="CA203" s="41">
        <v>0</v>
      </c>
      <c r="CB203" s="7">
        <f t="shared" si="38"/>
        <v>0</v>
      </c>
      <c r="CC203" s="43"/>
      <c r="CD203" s="41">
        <v>0</v>
      </c>
      <c r="CE203" s="41"/>
      <c r="CF203" s="41"/>
      <c r="CG203" s="7">
        <f t="shared" si="39"/>
        <v>0</v>
      </c>
      <c r="CH203" s="62"/>
      <c r="CI203" s="9"/>
      <c r="CJ203" s="41"/>
      <c r="CK203" s="41"/>
      <c r="CL203" s="41"/>
      <c r="CM203" s="41">
        <v>0</v>
      </c>
      <c r="CN203" s="41"/>
      <c r="CO203" s="7">
        <f t="shared" si="40"/>
        <v>0</v>
      </c>
      <c r="CP203" s="62"/>
      <c r="CQ203" s="41"/>
      <c r="CR203" s="41">
        <v>0</v>
      </c>
      <c r="CS203" s="7">
        <f t="shared" si="41"/>
        <v>0</v>
      </c>
      <c r="CT203" s="43">
        <v>0</v>
      </c>
      <c r="CU203" s="7">
        <f t="shared" si="42"/>
        <v>0</v>
      </c>
      <c r="CV203" s="10">
        <f t="shared" si="30"/>
        <v>45115</v>
      </c>
    </row>
    <row r="204" spans="1:100" x14ac:dyDescent="0.25">
      <c r="A204" s="348"/>
      <c r="B204" s="2" t="s">
        <v>111</v>
      </c>
      <c r="C204" s="40"/>
      <c r="D204" s="41"/>
      <c r="E204" s="43"/>
      <c r="F204" s="41"/>
      <c r="G204" s="42"/>
      <c r="H204" s="7">
        <v>0</v>
      </c>
      <c r="I204" s="43"/>
      <c r="J204" s="41"/>
      <c r="K204" s="41"/>
      <c r="L204" s="41"/>
      <c r="M204" s="41"/>
      <c r="N204" s="41"/>
      <c r="O204" s="7">
        <f t="shared" si="31"/>
        <v>0</v>
      </c>
      <c r="P204" s="62"/>
      <c r="Q204" s="41"/>
      <c r="R204" s="41"/>
      <c r="S204" s="41"/>
      <c r="T204" s="7">
        <f t="shared" si="32"/>
        <v>0</v>
      </c>
      <c r="U204" s="43"/>
      <c r="V204" s="9"/>
      <c r="W204" s="7">
        <v>2759</v>
      </c>
      <c r="X204" s="43"/>
      <c r="Y204" s="9"/>
      <c r="Z204" s="9"/>
      <c r="AA204" s="9"/>
      <c r="AB204" s="9"/>
      <c r="AC204" s="9"/>
      <c r="AD204" s="41"/>
      <c r="AE204" s="9"/>
      <c r="AF204" s="9">
        <v>0</v>
      </c>
      <c r="AG204" s="9"/>
      <c r="AH204" s="9"/>
      <c r="AI204" s="9">
        <v>5400</v>
      </c>
      <c r="AJ204" s="7">
        <f t="shared" si="33"/>
        <v>5400</v>
      </c>
      <c r="AK204" s="43">
        <v>11637</v>
      </c>
      <c r="AL204" s="7">
        <f t="shared" si="34"/>
        <v>11637</v>
      </c>
      <c r="AM204" s="62"/>
      <c r="AN204" s="9"/>
      <c r="AO204" s="41">
        <v>0</v>
      </c>
      <c r="AP204" s="41"/>
      <c r="AQ204" s="41">
        <v>4205</v>
      </c>
      <c r="AR204" s="41"/>
      <c r="AS204" s="41"/>
      <c r="AT204" s="41"/>
      <c r="AU204" s="41">
        <v>2562</v>
      </c>
      <c r="AV204" s="41">
        <v>0</v>
      </c>
      <c r="AW204" s="7">
        <f t="shared" si="35"/>
        <v>6767</v>
      </c>
      <c r="AX204" s="43"/>
      <c r="AY204" s="41"/>
      <c r="AZ204" s="41"/>
      <c r="BA204" s="41"/>
      <c r="BB204" s="41"/>
      <c r="BC204" s="41">
        <v>0</v>
      </c>
      <c r="BD204" s="41"/>
      <c r="BE204" s="7">
        <f t="shared" si="36"/>
        <v>0</v>
      </c>
      <c r="BF204" s="40"/>
      <c r="BG204" s="374">
        <v>2128</v>
      </c>
      <c r="BH204" s="374"/>
      <c r="BI204" s="374"/>
      <c r="BJ204" s="41"/>
      <c r="BK204" s="41"/>
      <c r="BL204" s="9">
        <v>0</v>
      </c>
      <c r="BM204" s="41"/>
      <c r="BN204" s="41">
        <v>0</v>
      </c>
      <c r="BO204" s="41"/>
      <c r="BP204" s="9"/>
      <c r="BQ204" s="41"/>
      <c r="BR204" s="9"/>
      <c r="BS204" s="9">
        <v>0</v>
      </c>
      <c r="BT204" s="41">
        <v>16942</v>
      </c>
      <c r="BU204" s="7">
        <f t="shared" si="37"/>
        <v>19070</v>
      </c>
      <c r="BV204" s="43">
        <v>0</v>
      </c>
      <c r="BW204" s="41">
        <v>0</v>
      </c>
      <c r="BX204" s="41"/>
      <c r="BY204" s="41"/>
      <c r="BZ204" s="41"/>
      <c r="CA204" s="41">
        <v>0</v>
      </c>
      <c r="CB204" s="7">
        <f t="shared" si="38"/>
        <v>0</v>
      </c>
      <c r="CC204" s="43"/>
      <c r="CD204" s="41">
        <v>0</v>
      </c>
      <c r="CE204" s="41"/>
      <c r="CF204" s="41"/>
      <c r="CG204" s="7">
        <f t="shared" si="39"/>
        <v>0</v>
      </c>
      <c r="CH204" s="62"/>
      <c r="CI204" s="9"/>
      <c r="CJ204" s="41"/>
      <c r="CK204" s="41"/>
      <c r="CL204" s="41"/>
      <c r="CM204" s="41">
        <v>0</v>
      </c>
      <c r="CN204" s="41"/>
      <c r="CO204" s="7">
        <f t="shared" si="40"/>
        <v>0</v>
      </c>
      <c r="CP204" s="62"/>
      <c r="CQ204" s="41"/>
      <c r="CR204" s="41">
        <v>0</v>
      </c>
      <c r="CS204" s="7">
        <f t="shared" si="41"/>
        <v>0</v>
      </c>
      <c r="CT204" s="43">
        <v>0</v>
      </c>
      <c r="CU204" s="7">
        <f t="shared" si="42"/>
        <v>0</v>
      </c>
      <c r="CV204" s="10">
        <f t="shared" si="30"/>
        <v>45633</v>
      </c>
    </row>
    <row r="205" spans="1:100" ht="15.75" thickBot="1" x14ac:dyDescent="0.3">
      <c r="A205" s="349"/>
      <c r="B205" s="3" t="s">
        <v>112</v>
      </c>
      <c r="C205" s="44"/>
      <c r="D205" s="45"/>
      <c r="E205" s="47"/>
      <c r="F205" s="45"/>
      <c r="G205" s="46"/>
      <c r="H205" s="11">
        <v>0</v>
      </c>
      <c r="I205" s="47"/>
      <c r="J205" s="45"/>
      <c r="K205" s="45"/>
      <c r="L205" s="45"/>
      <c r="M205" s="45"/>
      <c r="N205" s="45"/>
      <c r="O205" s="11">
        <f t="shared" si="31"/>
        <v>0</v>
      </c>
      <c r="P205" s="63"/>
      <c r="Q205" s="45"/>
      <c r="R205" s="45"/>
      <c r="S205" s="45"/>
      <c r="T205" s="11">
        <f t="shared" si="32"/>
        <v>0</v>
      </c>
      <c r="U205" s="47"/>
      <c r="V205" s="13"/>
      <c r="W205" s="11">
        <v>1730</v>
      </c>
      <c r="X205" s="47"/>
      <c r="Y205" s="13"/>
      <c r="Z205" s="13"/>
      <c r="AA205" s="13"/>
      <c r="AB205" s="13"/>
      <c r="AC205" s="13"/>
      <c r="AD205" s="45"/>
      <c r="AE205" s="13"/>
      <c r="AF205" s="13">
        <v>0</v>
      </c>
      <c r="AG205" s="13"/>
      <c r="AH205" s="13"/>
      <c r="AI205" s="13">
        <v>3625</v>
      </c>
      <c r="AJ205" s="11">
        <f t="shared" si="33"/>
        <v>3625</v>
      </c>
      <c r="AK205" s="47">
        <v>10017</v>
      </c>
      <c r="AL205" s="11">
        <f t="shared" si="34"/>
        <v>10017</v>
      </c>
      <c r="AM205" s="63"/>
      <c r="AN205" s="13"/>
      <c r="AO205" s="45">
        <v>0</v>
      </c>
      <c r="AP205" s="45"/>
      <c r="AQ205" s="45">
        <v>2293</v>
      </c>
      <c r="AR205" s="45"/>
      <c r="AS205" s="45"/>
      <c r="AT205" s="45"/>
      <c r="AU205" s="45">
        <v>335</v>
      </c>
      <c r="AV205" s="45">
        <v>0</v>
      </c>
      <c r="AW205" s="11">
        <f t="shared" si="35"/>
        <v>2628</v>
      </c>
      <c r="AX205" s="47"/>
      <c r="AY205" s="45"/>
      <c r="AZ205" s="45"/>
      <c r="BA205" s="45"/>
      <c r="BB205" s="45"/>
      <c r="BC205" s="45">
        <v>0</v>
      </c>
      <c r="BD205" s="45"/>
      <c r="BE205" s="11">
        <f t="shared" si="36"/>
        <v>0</v>
      </c>
      <c r="BF205" s="44"/>
      <c r="BG205" s="375">
        <v>1984</v>
      </c>
      <c r="BH205" s="375"/>
      <c r="BI205" s="375"/>
      <c r="BJ205" s="45"/>
      <c r="BK205" s="45"/>
      <c r="BL205" s="13">
        <v>0</v>
      </c>
      <c r="BM205" s="45"/>
      <c r="BN205" s="45">
        <v>0</v>
      </c>
      <c r="BO205" s="45"/>
      <c r="BP205" s="13"/>
      <c r="BQ205" s="45"/>
      <c r="BR205" s="13"/>
      <c r="BS205" s="13">
        <v>0</v>
      </c>
      <c r="BT205" s="45">
        <v>14107</v>
      </c>
      <c r="BU205" s="11">
        <f t="shared" si="37"/>
        <v>16091</v>
      </c>
      <c r="BV205" s="47">
        <v>0</v>
      </c>
      <c r="BW205" s="45">
        <v>0</v>
      </c>
      <c r="BX205" s="45"/>
      <c r="BY205" s="45"/>
      <c r="BZ205" s="45"/>
      <c r="CA205" s="45">
        <v>0</v>
      </c>
      <c r="CB205" s="11">
        <f t="shared" si="38"/>
        <v>0</v>
      </c>
      <c r="CC205" s="47"/>
      <c r="CD205" s="45">
        <v>0</v>
      </c>
      <c r="CE205" s="45"/>
      <c r="CF205" s="45"/>
      <c r="CG205" s="11">
        <f t="shared" si="39"/>
        <v>0</v>
      </c>
      <c r="CH205" s="63"/>
      <c r="CI205" s="13"/>
      <c r="CJ205" s="45"/>
      <c r="CK205" s="45"/>
      <c r="CL205" s="45"/>
      <c r="CM205" s="45">
        <v>0</v>
      </c>
      <c r="CN205" s="45"/>
      <c r="CO205" s="11">
        <f t="shared" si="40"/>
        <v>0</v>
      </c>
      <c r="CP205" s="63"/>
      <c r="CQ205" s="45"/>
      <c r="CR205" s="45">
        <v>0</v>
      </c>
      <c r="CS205" s="11">
        <f t="shared" si="41"/>
        <v>0</v>
      </c>
      <c r="CT205" s="47">
        <v>0</v>
      </c>
      <c r="CU205" s="11">
        <f t="shared" si="42"/>
        <v>0</v>
      </c>
      <c r="CV205" s="15">
        <f t="shared" si="30"/>
        <v>34091</v>
      </c>
    </row>
    <row r="206" spans="1:100" x14ac:dyDescent="0.25">
      <c r="A206" s="347" t="s">
        <v>191</v>
      </c>
      <c r="B206" s="33" t="s">
        <v>101</v>
      </c>
      <c r="C206" s="34"/>
      <c r="D206" s="35"/>
      <c r="E206" s="52"/>
      <c r="F206" s="35"/>
      <c r="G206" s="36"/>
      <c r="H206" s="20">
        <v>3631</v>
      </c>
      <c r="I206" s="52"/>
      <c r="J206" s="35"/>
      <c r="K206" s="35"/>
      <c r="L206" s="35"/>
      <c r="M206" s="35"/>
      <c r="N206" s="35"/>
      <c r="O206" s="20">
        <f t="shared" si="31"/>
        <v>0</v>
      </c>
      <c r="P206" s="61"/>
      <c r="Q206" s="35"/>
      <c r="R206" s="35"/>
      <c r="S206" s="35"/>
      <c r="T206" s="20">
        <f t="shared" si="32"/>
        <v>0</v>
      </c>
      <c r="U206" s="52"/>
      <c r="V206" s="22"/>
      <c r="W206" s="20">
        <v>1984</v>
      </c>
      <c r="X206" s="52"/>
      <c r="Y206" s="22"/>
      <c r="Z206" s="22"/>
      <c r="AA206" s="22"/>
      <c r="AB206" s="22"/>
      <c r="AC206" s="22"/>
      <c r="AD206" s="35"/>
      <c r="AE206" s="22"/>
      <c r="AF206" s="22">
        <v>0</v>
      </c>
      <c r="AG206" s="22"/>
      <c r="AH206" s="22"/>
      <c r="AI206" s="22">
        <v>1675</v>
      </c>
      <c r="AJ206" s="20">
        <f t="shared" si="33"/>
        <v>1675</v>
      </c>
      <c r="AK206" s="52">
        <v>13947</v>
      </c>
      <c r="AL206" s="20">
        <f t="shared" si="34"/>
        <v>13947</v>
      </c>
      <c r="AM206" s="61"/>
      <c r="AN206" s="22"/>
      <c r="AO206" s="35">
        <v>0</v>
      </c>
      <c r="AP206" s="35"/>
      <c r="AQ206" s="35">
        <v>1812</v>
      </c>
      <c r="AR206" s="35"/>
      <c r="AS206" s="35"/>
      <c r="AT206" s="35"/>
      <c r="AU206" s="35">
        <v>0</v>
      </c>
      <c r="AV206" s="35">
        <v>0</v>
      </c>
      <c r="AW206" s="20">
        <f t="shared" si="35"/>
        <v>1812</v>
      </c>
      <c r="AX206" s="52"/>
      <c r="AY206" s="35"/>
      <c r="AZ206" s="35"/>
      <c r="BA206" s="35"/>
      <c r="BB206" s="35"/>
      <c r="BC206" s="35">
        <v>0</v>
      </c>
      <c r="BD206" s="35"/>
      <c r="BE206" s="20">
        <f t="shared" si="36"/>
        <v>0</v>
      </c>
      <c r="BF206" s="34"/>
      <c r="BG206" s="376">
        <v>1122</v>
      </c>
      <c r="BH206" s="376"/>
      <c r="BI206" s="376"/>
      <c r="BJ206" s="35"/>
      <c r="BK206" s="35"/>
      <c r="BL206" s="22">
        <v>0</v>
      </c>
      <c r="BM206" s="35"/>
      <c r="BN206" s="35">
        <v>0</v>
      </c>
      <c r="BO206" s="35"/>
      <c r="BP206" s="22"/>
      <c r="BQ206" s="35"/>
      <c r="BR206" s="22"/>
      <c r="BS206" s="22">
        <v>0</v>
      </c>
      <c r="BT206" s="35">
        <v>19413</v>
      </c>
      <c r="BU206" s="20">
        <f t="shared" si="37"/>
        <v>20535</v>
      </c>
      <c r="BV206" s="52">
        <v>0</v>
      </c>
      <c r="BW206" s="35">
        <v>0</v>
      </c>
      <c r="BX206" s="35"/>
      <c r="BY206" s="35"/>
      <c r="BZ206" s="35"/>
      <c r="CA206" s="35">
        <v>0</v>
      </c>
      <c r="CB206" s="20">
        <f t="shared" si="38"/>
        <v>0</v>
      </c>
      <c r="CC206" s="52"/>
      <c r="CD206" s="35">
        <v>0</v>
      </c>
      <c r="CE206" s="35"/>
      <c r="CF206" s="35"/>
      <c r="CG206" s="20">
        <f t="shared" si="39"/>
        <v>0</v>
      </c>
      <c r="CH206" s="61"/>
      <c r="CI206" s="22"/>
      <c r="CJ206" s="35"/>
      <c r="CK206" s="35"/>
      <c r="CL206" s="35"/>
      <c r="CM206" s="35">
        <v>0</v>
      </c>
      <c r="CN206" s="35"/>
      <c r="CO206" s="20">
        <f t="shared" si="40"/>
        <v>0</v>
      </c>
      <c r="CP206" s="61"/>
      <c r="CQ206" s="35"/>
      <c r="CR206" s="35">
        <v>0</v>
      </c>
      <c r="CS206" s="20">
        <f t="shared" si="41"/>
        <v>0</v>
      </c>
      <c r="CT206" s="52">
        <v>0</v>
      </c>
      <c r="CU206" s="20">
        <f t="shared" si="42"/>
        <v>0</v>
      </c>
      <c r="CV206" s="23">
        <f t="shared" ref="CV206:CV239" si="43">+H206+O206+T206+W206+AJ206+AL206+AW206+BE206+BU206+CB206+CG206+CO206+CS206+CU206</f>
        <v>43584</v>
      </c>
    </row>
    <row r="207" spans="1:100" x14ac:dyDescent="0.25">
      <c r="A207" s="348"/>
      <c r="B207" s="2" t="s">
        <v>102</v>
      </c>
      <c r="C207" s="40"/>
      <c r="D207" s="41"/>
      <c r="E207" s="43"/>
      <c r="F207" s="41"/>
      <c r="G207" s="42"/>
      <c r="H207" s="7">
        <v>1040</v>
      </c>
      <c r="I207" s="43"/>
      <c r="J207" s="41"/>
      <c r="K207" s="41"/>
      <c r="L207" s="41"/>
      <c r="M207" s="41"/>
      <c r="N207" s="41"/>
      <c r="O207" s="7">
        <f t="shared" ref="O207:O242" si="44">SUM(I207:N207)</f>
        <v>0</v>
      </c>
      <c r="P207" s="62"/>
      <c r="Q207" s="41"/>
      <c r="R207" s="41"/>
      <c r="S207" s="41"/>
      <c r="T207" s="7">
        <f t="shared" ref="T207:T270" si="45">SUM(P207:S207)</f>
        <v>0</v>
      </c>
      <c r="U207" s="43"/>
      <c r="V207" s="9"/>
      <c r="W207" s="7">
        <v>1232</v>
      </c>
      <c r="X207" s="43"/>
      <c r="Y207" s="9"/>
      <c r="Z207" s="9"/>
      <c r="AA207" s="9"/>
      <c r="AB207" s="9"/>
      <c r="AC207" s="9"/>
      <c r="AD207" s="41"/>
      <c r="AE207" s="9"/>
      <c r="AF207" s="9">
        <v>0</v>
      </c>
      <c r="AG207" s="9"/>
      <c r="AH207" s="9"/>
      <c r="AI207" s="9">
        <v>517</v>
      </c>
      <c r="AJ207" s="7">
        <f t="shared" ref="AJ207:AJ242" si="46">SUM(X207:AI207)</f>
        <v>517</v>
      </c>
      <c r="AK207" s="43">
        <v>10330</v>
      </c>
      <c r="AL207" s="7">
        <f t="shared" ref="AL207:AL273" si="47">+AK207</f>
        <v>10330</v>
      </c>
      <c r="AM207" s="62"/>
      <c r="AN207" s="9"/>
      <c r="AO207" s="41">
        <v>0</v>
      </c>
      <c r="AP207" s="41"/>
      <c r="AQ207" s="41">
        <v>2006</v>
      </c>
      <c r="AR207" s="41"/>
      <c r="AS207" s="41"/>
      <c r="AT207" s="41"/>
      <c r="AU207" s="41">
        <v>0</v>
      </c>
      <c r="AV207" s="41">
        <v>0</v>
      </c>
      <c r="AW207" s="7">
        <f t="shared" ref="AW207:AW242" si="48">SUM(AM207:AV207)</f>
        <v>2006</v>
      </c>
      <c r="AX207" s="43"/>
      <c r="AY207" s="41"/>
      <c r="AZ207" s="41"/>
      <c r="BA207" s="41"/>
      <c r="BB207" s="41"/>
      <c r="BC207" s="41">
        <v>0</v>
      </c>
      <c r="BD207" s="41"/>
      <c r="BE207" s="7">
        <f t="shared" ref="BE207:BE270" si="49">SUM(AX207:BD207)</f>
        <v>0</v>
      </c>
      <c r="BF207" s="40"/>
      <c r="BG207" s="374">
        <v>1312</v>
      </c>
      <c r="BH207" s="374"/>
      <c r="BI207" s="374"/>
      <c r="BJ207" s="41"/>
      <c r="BK207" s="41"/>
      <c r="BL207" s="9">
        <v>0</v>
      </c>
      <c r="BM207" s="41"/>
      <c r="BN207" s="41">
        <v>0</v>
      </c>
      <c r="BO207" s="41"/>
      <c r="BP207" s="9"/>
      <c r="BQ207" s="41"/>
      <c r="BR207" s="9"/>
      <c r="BS207" s="9">
        <v>0</v>
      </c>
      <c r="BT207" s="41">
        <v>13646</v>
      </c>
      <c r="BU207" s="7">
        <f t="shared" ref="BU207:BU270" si="50">SUM(BF207:BT207)</f>
        <v>14958</v>
      </c>
      <c r="BV207" s="43">
        <v>0</v>
      </c>
      <c r="BW207" s="41">
        <v>0</v>
      </c>
      <c r="BX207" s="41"/>
      <c r="BY207" s="41"/>
      <c r="BZ207" s="41"/>
      <c r="CA207" s="41">
        <v>0</v>
      </c>
      <c r="CB207" s="7">
        <f t="shared" ref="CB207:CB239" si="51">SUM(BV207:CA207)</f>
        <v>0</v>
      </c>
      <c r="CC207" s="43"/>
      <c r="CD207" s="41">
        <v>0</v>
      </c>
      <c r="CE207" s="41"/>
      <c r="CF207" s="41"/>
      <c r="CG207" s="7">
        <f t="shared" ref="CG207:CG242" si="52">SUM(CC207:CF207)</f>
        <v>0</v>
      </c>
      <c r="CH207" s="62"/>
      <c r="CI207" s="9"/>
      <c r="CJ207" s="41"/>
      <c r="CK207" s="41"/>
      <c r="CL207" s="41"/>
      <c r="CM207" s="41">
        <v>0</v>
      </c>
      <c r="CN207" s="41"/>
      <c r="CO207" s="7">
        <f t="shared" ref="CO207:CO242" si="53">SUM(CH207:CN207)</f>
        <v>0</v>
      </c>
      <c r="CP207" s="62"/>
      <c r="CQ207" s="41"/>
      <c r="CR207" s="41">
        <v>0</v>
      </c>
      <c r="CS207" s="7">
        <f t="shared" ref="CS207:CS273" si="54">SUM(CP207:CR207)</f>
        <v>0</v>
      </c>
      <c r="CT207" s="43">
        <v>0</v>
      </c>
      <c r="CU207" s="7">
        <f t="shared" ref="CU207:CU240" si="55">+CT207</f>
        <v>0</v>
      </c>
      <c r="CV207" s="10">
        <f t="shared" si="43"/>
        <v>30083</v>
      </c>
    </row>
    <row r="208" spans="1:100" x14ac:dyDescent="0.25">
      <c r="A208" s="348"/>
      <c r="B208" s="2" t="s">
        <v>103</v>
      </c>
      <c r="C208" s="40"/>
      <c r="D208" s="41"/>
      <c r="E208" s="43"/>
      <c r="F208" s="41"/>
      <c r="G208" s="42"/>
      <c r="H208" s="7">
        <v>520</v>
      </c>
      <c r="I208" s="43"/>
      <c r="J208" s="41"/>
      <c r="K208" s="41"/>
      <c r="L208" s="41"/>
      <c r="M208" s="41"/>
      <c r="N208" s="41"/>
      <c r="O208" s="7">
        <f t="shared" si="44"/>
        <v>0</v>
      </c>
      <c r="P208" s="62"/>
      <c r="Q208" s="41"/>
      <c r="R208" s="41"/>
      <c r="S208" s="41"/>
      <c r="T208" s="7">
        <f t="shared" si="45"/>
        <v>0</v>
      </c>
      <c r="U208" s="43"/>
      <c r="V208" s="9"/>
      <c r="W208" s="7">
        <v>897</v>
      </c>
      <c r="X208" s="43"/>
      <c r="Y208" s="9"/>
      <c r="Z208" s="9"/>
      <c r="AA208" s="9"/>
      <c r="AB208" s="9"/>
      <c r="AC208" s="9"/>
      <c r="AD208" s="41"/>
      <c r="AE208" s="9"/>
      <c r="AF208" s="9">
        <v>0</v>
      </c>
      <c r="AG208" s="9"/>
      <c r="AH208" s="9"/>
      <c r="AI208" s="9">
        <v>672</v>
      </c>
      <c r="AJ208" s="7">
        <f t="shared" si="46"/>
        <v>672</v>
      </c>
      <c r="AK208" s="43">
        <v>9663</v>
      </c>
      <c r="AL208" s="7">
        <f t="shared" si="47"/>
        <v>9663</v>
      </c>
      <c r="AM208" s="62"/>
      <c r="AN208" s="9"/>
      <c r="AO208" s="41">
        <v>0</v>
      </c>
      <c r="AP208" s="41"/>
      <c r="AQ208" s="41">
        <v>2507</v>
      </c>
      <c r="AR208" s="41"/>
      <c r="AS208" s="41"/>
      <c r="AT208" s="41"/>
      <c r="AU208" s="41">
        <v>0</v>
      </c>
      <c r="AV208" s="41">
        <v>0</v>
      </c>
      <c r="AW208" s="7">
        <f t="shared" si="48"/>
        <v>2507</v>
      </c>
      <c r="AX208" s="43"/>
      <c r="AY208" s="41"/>
      <c r="AZ208" s="41"/>
      <c r="BA208" s="41"/>
      <c r="BB208" s="41"/>
      <c r="BC208" s="41">
        <v>0</v>
      </c>
      <c r="BD208" s="41"/>
      <c r="BE208" s="7">
        <f t="shared" si="49"/>
        <v>0</v>
      </c>
      <c r="BF208" s="40"/>
      <c r="BG208" s="374">
        <v>1504</v>
      </c>
      <c r="BH208" s="374"/>
      <c r="BI208" s="374"/>
      <c r="BJ208" s="41"/>
      <c r="BK208" s="41"/>
      <c r="BL208" s="9">
        <v>0</v>
      </c>
      <c r="BM208" s="41"/>
      <c r="BN208" s="41">
        <v>0</v>
      </c>
      <c r="BO208" s="41"/>
      <c r="BP208" s="9"/>
      <c r="BQ208" s="41"/>
      <c r="BR208" s="9"/>
      <c r="BS208" s="9">
        <v>0</v>
      </c>
      <c r="BT208" s="41">
        <v>14039</v>
      </c>
      <c r="BU208" s="7">
        <f t="shared" si="50"/>
        <v>15543</v>
      </c>
      <c r="BV208" s="43">
        <v>0</v>
      </c>
      <c r="BW208" s="41">
        <v>0</v>
      </c>
      <c r="BX208" s="41"/>
      <c r="BY208" s="41"/>
      <c r="BZ208" s="41"/>
      <c r="CA208" s="41">
        <v>0</v>
      </c>
      <c r="CB208" s="7">
        <f t="shared" si="51"/>
        <v>0</v>
      </c>
      <c r="CC208" s="43"/>
      <c r="CD208" s="41">
        <v>0</v>
      </c>
      <c r="CE208" s="41"/>
      <c r="CF208" s="41"/>
      <c r="CG208" s="7">
        <f t="shared" si="52"/>
        <v>0</v>
      </c>
      <c r="CH208" s="62"/>
      <c r="CI208" s="9"/>
      <c r="CJ208" s="41"/>
      <c r="CK208" s="41"/>
      <c r="CL208" s="41"/>
      <c r="CM208" s="41">
        <v>0</v>
      </c>
      <c r="CN208" s="41"/>
      <c r="CO208" s="7">
        <f t="shared" si="53"/>
        <v>0</v>
      </c>
      <c r="CP208" s="62"/>
      <c r="CQ208" s="41"/>
      <c r="CR208" s="41">
        <v>0</v>
      </c>
      <c r="CS208" s="7">
        <f t="shared" si="54"/>
        <v>0</v>
      </c>
      <c r="CT208" s="43">
        <v>0</v>
      </c>
      <c r="CU208" s="7">
        <f t="shared" si="55"/>
        <v>0</v>
      </c>
      <c r="CV208" s="10">
        <f t="shared" si="43"/>
        <v>29802</v>
      </c>
    </row>
    <row r="209" spans="1:100" x14ac:dyDescent="0.25">
      <c r="A209" s="348"/>
      <c r="B209" s="2" t="s">
        <v>104</v>
      </c>
      <c r="C209" s="40"/>
      <c r="D209" s="41"/>
      <c r="E209" s="43"/>
      <c r="F209" s="41"/>
      <c r="G209" s="42"/>
      <c r="H209" s="7">
        <v>2080</v>
      </c>
      <c r="I209" s="43"/>
      <c r="J209" s="41"/>
      <c r="K209" s="41"/>
      <c r="L209" s="41"/>
      <c r="M209" s="41"/>
      <c r="N209" s="41"/>
      <c r="O209" s="7">
        <f t="shared" si="44"/>
        <v>0</v>
      </c>
      <c r="P209" s="62"/>
      <c r="Q209" s="41"/>
      <c r="R209" s="41"/>
      <c r="S209" s="41"/>
      <c r="T209" s="7">
        <f t="shared" si="45"/>
        <v>0</v>
      </c>
      <c r="U209" s="43"/>
      <c r="V209" s="9"/>
      <c r="W209" s="7">
        <v>2412</v>
      </c>
      <c r="X209" s="43"/>
      <c r="Y209" s="9"/>
      <c r="Z209" s="9"/>
      <c r="AA209" s="9"/>
      <c r="AB209" s="9"/>
      <c r="AC209" s="9"/>
      <c r="AD209" s="41"/>
      <c r="AE209" s="9"/>
      <c r="AF209" s="9">
        <v>2784</v>
      </c>
      <c r="AG209" s="9"/>
      <c r="AH209" s="9"/>
      <c r="AI209" s="9">
        <v>504</v>
      </c>
      <c r="AJ209" s="7">
        <f t="shared" si="46"/>
        <v>3288</v>
      </c>
      <c r="AK209" s="43">
        <v>10398</v>
      </c>
      <c r="AL209" s="7">
        <f t="shared" si="47"/>
        <v>10398</v>
      </c>
      <c r="AM209" s="62"/>
      <c r="AN209" s="9"/>
      <c r="AO209" s="41">
        <v>0</v>
      </c>
      <c r="AP209" s="41"/>
      <c r="AQ209" s="41">
        <v>2914</v>
      </c>
      <c r="AR209" s="41"/>
      <c r="AS209" s="41"/>
      <c r="AT209" s="41"/>
      <c r="AU209" s="41">
        <v>1770</v>
      </c>
      <c r="AV209" s="41">
        <v>0</v>
      </c>
      <c r="AW209" s="7">
        <f t="shared" si="48"/>
        <v>4684</v>
      </c>
      <c r="AX209" s="43"/>
      <c r="AY209" s="41"/>
      <c r="AZ209" s="41"/>
      <c r="BA209" s="41"/>
      <c r="BB209" s="41"/>
      <c r="BC209" s="41">
        <v>0</v>
      </c>
      <c r="BD209" s="41"/>
      <c r="BE209" s="7">
        <f t="shared" si="49"/>
        <v>0</v>
      </c>
      <c r="BF209" s="40"/>
      <c r="BG209" s="374">
        <v>1568</v>
      </c>
      <c r="BH209" s="374"/>
      <c r="BI209" s="374"/>
      <c r="BJ209" s="41"/>
      <c r="BK209" s="41"/>
      <c r="BL209" s="9">
        <v>0</v>
      </c>
      <c r="BM209" s="41"/>
      <c r="BN209" s="41">
        <v>0</v>
      </c>
      <c r="BO209" s="41"/>
      <c r="BP209" s="9"/>
      <c r="BQ209" s="41"/>
      <c r="BR209" s="9"/>
      <c r="BS209" s="9">
        <v>0</v>
      </c>
      <c r="BT209" s="41">
        <v>15563</v>
      </c>
      <c r="BU209" s="7">
        <f t="shared" si="50"/>
        <v>17131</v>
      </c>
      <c r="BV209" s="43">
        <v>0</v>
      </c>
      <c r="BW209" s="41">
        <v>0</v>
      </c>
      <c r="BX209" s="41"/>
      <c r="BY209" s="41"/>
      <c r="BZ209" s="41"/>
      <c r="CA209" s="41">
        <v>0</v>
      </c>
      <c r="CB209" s="7">
        <f t="shared" si="51"/>
        <v>0</v>
      </c>
      <c r="CC209" s="43"/>
      <c r="CD209" s="41">
        <v>0</v>
      </c>
      <c r="CE209" s="41"/>
      <c r="CF209" s="41"/>
      <c r="CG209" s="7">
        <f t="shared" si="52"/>
        <v>0</v>
      </c>
      <c r="CH209" s="62"/>
      <c r="CI209" s="9"/>
      <c r="CJ209" s="41"/>
      <c r="CK209" s="41"/>
      <c r="CL209" s="41"/>
      <c r="CM209" s="41">
        <v>0</v>
      </c>
      <c r="CN209" s="41"/>
      <c r="CO209" s="7">
        <f t="shared" si="53"/>
        <v>0</v>
      </c>
      <c r="CP209" s="62"/>
      <c r="CQ209" s="41"/>
      <c r="CR209" s="41">
        <v>0</v>
      </c>
      <c r="CS209" s="7">
        <f t="shared" si="54"/>
        <v>0</v>
      </c>
      <c r="CT209" s="43">
        <v>0</v>
      </c>
      <c r="CU209" s="7">
        <f t="shared" si="55"/>
        <v>0</v>
      </c>
      <c r="CV209" s="10">
        <f t="shared" si="43"/>
        <v>39993</v>
      </c>
    </row>
    <row r="210" spans="1:100" x14ac:dyDescent="0.25">
      <c r="A210" s="348"/>
      <c r="B210" s="2" t="s">
        <v>105</v>
      </c>
      <c r="C210" s="40"/>
      <c r="D210" s="41"/>
      <c r="E210" s="43"/>
      <c r="F210" s="41"/>
      <c r="G210" s="42"/>
      <c r="H210" s="7">
        <v>0</v>
      </c>
      <c r="I210" s="43"/>
      <c r="J210" s="41"/>
      <c r="K210" s="41"/>
      <c r="L210" s="41"/>
      <c r="M210" s="41"/>
      <c r="N210" s="41"/>
      <c r="O210" s="7">
        <f t="shared" si="44"/>
        <v>0</v>
      </c>
      <c r="P210" s="62"/>
      <c r="Q210" s="41"/>
      <c r="R210" s="41"/>
      <c r="S210" s="41"/>
      <c r="T210" s="7">
        <f t="shared" si="45"/>
        <v>0</v>
      </c>
      <c r="U210" s="43"/>
      <c r="V210" s="9"/>
      <c r="W210" s="7">
        <v>895</v>
      </c>
      <c r="X210" s="43"/>
      <c r="Y210" s="9"/>
      <c r="Z210" s="9"/>
      <c r="AA210" s="9"/>
      <c r="AB210" s="9"/>
      <c r="AC210" s="9"/>
      <c r="AD210" s="41"/>
      <c r="AE210" s="9"/>
      <c r="AF210" s="9">
        <v>8891</v>
      </c>
      <c r="AG210" s="9"/>
      <c r="AH210" s="9"/>
      <c r="AI210" s="9">
        <v>1026</v>
      </c>
      <c r="AJ210" s="7">
        <f t="shared" si="46"/>
        <v>9917</v>
      </c>
      <c r="AK210" s="43">
        <v>9462</v>
      </c>
      <c r="AL210" s="7">
        <f t="shared" si="47"/>
        <v>9462</v>
      </c>
      <c r="AM210" s="62"/>
      <c r="AN210" s="9"/>
      <c r="AO210" s="41">
        <v>0</v>
      </c>
      <c r="AP210" s="41"/>
      <c r="AQ210" s="41">
        <v>3642</v>
      </c>
      <c r="AR210" s="41"/>
      <c r="AS210" s="41"/>
      <c r="AT210" s="41"/>
      <c r="AU210" s="41">
        <v>289</v>
      </c>
      <c r="AV210" s="41">
        <v>0</v>
      </c>
      <c r="AW210" s="7">
        <f t="shared" si="48"/>
        <v>3931</v>
      </c>
      <c r="AX210" s="43"/>
      <c r="AY210" s="41"/>
      <c r="AZ210" s="41"/>
      <c r="BA210" s="41"/>
      <c r="BB210" s="41"/>
      <c r="BC210" s="41">
        <v>0</v>
      </c>
      <c r="BD210" s="41"/>
      <c r="BE210" s="7">
        <f t="shared" si="49"/>
        <v>0</v>
      </c>
      <c r="BF210" s="40"/>
      <c r="BG210" s="374">
        <v>1568</v>
      </c>
      <c r="BH210" s="374"/>
      <c r="BI210" s="374"/>
      <c r="BJ210" s="41"/>
      <c r="BK210" s="41"/>
      <c r="BL210" s="9">
        <v>0</v>
      </c>
      <c r="BM210" s="41"/>
      <c r="BN210" s="41">
        <v>0</v>
      </c>
      <c r="BO210" s="41"/>
      <c r="BP210" s="9"/>
      <c r="BQ210" s="41"/>
      <c r="BR210" s="9"/>
      <c r="BS210" s="9">
        <v>0</v>
      </c>
      <c r="BT210" s="41">
        <v>19150</v>
      </c>
      <c r="BU210" s="7">
        <f t="shared" si="50"/>
        <v>20718</v>
      </c>
      <c r="BV210" s="43">
        <v>0</v>
      </c>
      <c r="BW210" s="41">
        <v>0</v>
      </c>
      <c r="BX210" s="41"/>
      <c r="BY210" s="41"/>
      <c r="BZ210" s="41"/>
      <c r="CA210" s="41">
        <v>0</v>
      </c>
      <c r="CB210" s="7">
        <f t="shared" si="51"/>
        <v>0</v>
      </c>
      <c r="CC210" s="43"/>
      <c r="CD210" s="41">
        <v>0</v>
      </c>
      <c r="CE210" s="41"/>
      <c r="CF210" s="41"/>
      <c r="CG210" s="7">
        <f t="shared" si="52"/>
        <v>0</v>
      </c>
      <c r="CH210" s="62"/>
      <c r="CI210" s="9"/>
      <c r="CJ210" s="41"/>
      <c r="CK210" s="41"/>
      <c r="CL210" s="41"/>
      <c r="CM210" s="41">
        <v>0</v>
      </c>
      <c r="CN210" s="41"/>
      <c r="CO210" s="7">
        <f t="shared" si="53"/>
        <v>0</v>
      </c>
      <c r="CP210" s="62"/>
      <c r="CQ210" s="41"/>
      <c r="CR210" s="41">
        <v>0</v>
      </c>
      <c r="CS210" s="7">
        <f t="shared" si="54"/>
        <v>0</v>
      </c>
      <c r="CT210" s="43">
        <v>0</v>
      </c>
      <c r="CU210" s="7">
        <f t="shared" si="55"/>
        <v>0</v>
      </c>
      <c r="CV210" s="10">
        <f t="shared" si="43"/>
        <v>44923</v>
      </c>
    </row>
    <row r="211" spans="1:100" x14ac:dyDescent="0.25">
      <c r="A211" s="348"/>
      <c r="B211" s="2" t="s">
        <v>106</v>
      </c>
      <c r="C211" s="40"/>
      <c r="D211" s="41"/>
      <c r="E211" s="43"/>
      <c r="F211" s="41"/>
      <c r="G211" s="42"/>
      <c r="H211" s="7">
        <v>520</v>
      </c>
      <c r="I211" s="43"/>
      <c r="J211" s="41"/>
      <c r="K211" s="41"/>
      <c r="L211" s="41"/>
      <c r="M211" s="41"/>
      <c r="N211" s="41"/>
      <c r="O211" s="7">
        <f t="shared" si="44"/>
        <v>0</v>
      </c>
      <c r="P211" s="62"/>
      <c r="Q211" s="41"/>
      <c r="R211" s="41"/>
      <c r="S211" s="41"/>
      <c r="T211" s="7">
        <f t="shared" si="45"/>
        <v>0</v>
      </c>
      <c r="U211" s="43"/>
      <c r="V211" s="9"/>
      <c r="W211" s="7">
        <v>312</v>
      </c>
      <c r="X211" s="43"/>
      <c r="Y211" s="9"/>
      <c r="Z211" s="9"/>
      <c r="AA211" s="9"/>
      <c r="AB211" s="9"/>
      <c r="AC211" s="9"/>
      <c r="AD211" s="41"/>
      <c r="AE211" s="9"/>
      <c r="AF211" s="9">
        <v>3952</v>
      </c>
      <c r="AG211" s="9"/>
      <c r="AH211" s="9"/>
      <c r="AI211" s="9">
        <v>0</v>
      </c>
      <c r="AJ211" s="7">
        <f t="shared" si="46"/>
        <v>3952</v>
      </c>
      <c r="AK211" s="43">
        <v>9924</v>
      </c>
      <c r="AL211" s="7">
        <f t="shared" si="47"/>
        <v>9924</v>
      </c>
      <c r="AM211" s="62"/>
      <c r="AN211" s="9"/>
      <c r="AO211" s="41">
        <v>0</v>
      </c>
      <c r="AP211" s="41"/>
      <c r="AQ211" s="41">
        <v>2627</v>
      </c>
      <c r="AR211" s="41"/>
      <c r="AS211" s="41"/>
      <c r="AT211" s="41"/>
      <c r="AU211" s="41">
        <v>0</v>
      </c>
      <c r="AV211" s="41">
        <v>0</v>
      </c>
      <c r="AW211" s="7">
        <f t="shared" si="48"/>
        <v>2627</v>
      </c>
      <c r="AX211" s="43"/>
      <c r="AY211" s="41"/>
      <c r="AZ211" s="41"/>
      <c r="BA211" s="41"/>
      <c r="BB211" s="41"/>
      <c r="BC211" s="41">
        <v>0</v>
      </c>
      <c r="BD211" s="41"/>
      <c r="BE211" s="7">
        <f t="shared" si="49"/>
        <v>0</v>
      </c>
      <c r="BF211" s="40"/>
      <c r="BG211" s="374">
        <v>2176</v>
      </c>
      <c r="BH211" s="374"/>
      <c r="BI211" s="374"/>
      <c r="BJ211" s="41"/>
      <c r="BK211" s="41"/>
      <c r="BL211" s="9">
        <v>0</v>
      </c>
      <c r="BM211" s="41"/>
      <c r="BN211" s="41">
        <v>0</v>
      </c>
      <c r="BO211" s="41"/>
      <c r="BP211" s="9"/>
      <c r="BQ211" s="41"/>
      <c r="BR211" s="9"/>
      <c r="BS211" s="9">
        <v>0</v>
      </c>
      <c r="BT211" s="41">
        <v>14238</v>
      </c>
      <c r="BU211" s="7">
        <f t="shared" si="50"/>
        <v>16414</v>
      </c>
      <c r="BV211" s="43">
        <v>0</v>
      </c>
      <c r="BW211" s="41">
        <v>0</v>
      </c>
      <c r="BX211" s="41"/>
      <c r="BY211" s="41"/>
      <c r="BZ211" s="41"/>
      <c r="CA211" s="41">
        <v>0</v>
      </c>
      <c r="CB211" s="7">
        <f t="shared" si="51"/>
        <v>0</v>
      </c>
      <c r="CC211" s="43"/>
      <c r="CD211" s="41">
        <v>0</v>
      </c>
      <c r="CE211" s="41"/>
      <c r="CF211" s="41"/>
      <c r="CG211" s="7">
        <f t="shared" si="52"/>
        <v>0</v>
      </c>
      <c r="CH211" s="62"/>
      <c r="CI211" s="9"/>
      <c r="CJ211" s="41"/>
      <c r="CK211" s="41"/>
      <c r="CL211" s="41"/>
      <c r="CM211" s="41">
        <v>0</v>
      </c>
      <c r="CN211" s="41"/>
      <c r="CO211" s="7">
        <f t="shared" si="53"/>
        <v>0</v>
      </c>
      <c r="CP211" s="62"/>
      <c r="CQ211" s="41"/>
      <c r="CR211" s="41">
        <v>0</v>
      </c>
      <c r="CS211" s="7">
        <f t="shared" si="54"/>
        <v>0</v>
      </c>
      <c r="CT211" s="43">
        <v>0</v>
      </c>
      <c r="CU211" s="7">
        <f t="shared" si="55"/>
        <v>0</v>
      </c>
      <c r="CV211" s="10">
        <f t="shared" si="43"/>
        <v>33749</v>
      </c>
    </row>
    <row r="212" spans="1:100" x14ac:dyDescent="0.25">
      <c r="A212" s="348"/>
      <c r="B212" s="2" t="s">
        <v>107</v>
      </c>
      <c r="C212" s="40"/>
      <c r="D212" s="41"/>
      <c r="E212" s="43"/>
      <c r="F212" s="41"/>
      <c r="G212" s="42"/>
      <c r="H212" s="7">
        <v>0</v>
      </c>
      <c r="I212" s="43"/>
      <c r="J212" s="41"/>
      <c r="K212" s="41"/>
      <c r="L212" s="41"/>
      <c r="M212" s="41"/>
      <c r="N212" s="41"/>
      <c r="O212" s="7">
        <f t="shared" si="44"/>
        <v>0</v>
      </c>
      <c r="P212" s="62"/>
      <c r="Q212" s="41"/>
      <c r="R212" s="41"/>
      <c r="S212" s="41"/>
      <c r="T212" s="7">
        <f t="shared" si="45"/>
        <v>0</v>
      </c>
      <c r="U212" s="43"/>
      <c r="V212" s="9"/>
      <c r="W212" s="7">
        <v>451</v>
      </c>
      <c r="X212" s="43"/>
      <c r="Y212" s="9"/>
      <c r="Z212" s="9"/>
      <c r="AA212" s="9"/>
      <c r="AB212" s="9"/>
      <c r="AC212" s="9"/>
      <c r="AD212" s="41"/>
      <c r="AE212" s="9"/>
      <c r="AF212" s="9">
        <v>0</v>
      </c>
      <c r="AG212" s="9"/>
      <c r="AH212" s="9"/>
      <c r="AI212" s="9">
        <v>525</v>
      </c>
      <c r="AJ212" s="7">
        <f t="shared" si="46"/>
        <v>525</v>
      </c>
      <c r="AK212" s="43">
        <v>11130</v>
      </c>
      <c r="AL212" s="7">
        <f t="shared" si="47"/>
        <v>11130</v>
      </c>
      <c r="AM212" s="62"/>
      <c r="AN212" s="9"/>
      <c r="AO212" s="41">
        <v>0</v>
      </c>
      <c r="AP212" s="41"/>
      <c r="AQ212" s="41">
        <v>3251</v>
      </c>
      <c r="AR212" s="41"/>
      <c r="AS212" s="41"/>
      <c r="AT212" s="41"/>
      <c r="AU212" s="41">
        <v>0</v>
      </c>
      <c r="AV212" s="41">
        <v>0</v>
      </c>
      <c r="AW212" s="7">
        <f t="shared" si="48"/>
        <v>3251</v>
      </c>
      <c r="AX212" s="43"/>
      <c r="AY212" s="41"/>
      <c r="AZ212" s="41"/>
      <c r="BA212" s="41"/>
      <c r="BB212" s="41"/>
      <c r="BC212" s="41">
        <v>0</v>
      </c>
      <c r="BD212" s="41"/>
      <c r="BE212" s="7">
        <f t="shared" si="49"/>
        <v>0</v>
      </c>
      <c r="BF212" s="40"/>
      <c r="BG212" s="374">
        <v>2080</v>
      </c>
      <c r="BH212" s="374"/>
      <c r="BI212" s="374"/>
      <c r="BJ212" s="41"/>
      <c r="BK212" s="41"/>
      <c r="BL212" s="9">
        <v>0</v>
      </c>
      <c r="BM212" s="41"/>
      <c r="BN212" s="41">
        <v>0</v>
      </c>
      <c r="BO212" s="41"/>
      <c r="BP212" s="9"/>
      <c r="BQ212" s="41"/>
      <c r="BR212" s="9"/>
      <c r="BS212" s="9">
        <v>0</v>
      </c>
      <c r="BT212" s="41">
        <v>17795</v>
      </c>
      <c r="BU212" s="7">
        <f t="shared" si="50"/>
        <v>19875</v>
      </c>
      <c r="BV212" s="43">
        <v>0</v>
      </c>
      <c r="BW212" s="41">
        <v>0</v>
      </c>
      <c r="BX212" s="41"/>
      <c r="BY212" s="41"/>
      <c r="BZ212" s="41"/>
      <c r="CA212" s="41">
        <v>0</v>
      </c>
      <c r="CB212" s="7">
        <f t="shared" si="51"/>
        <v>0</v>
      </c>
      <c r="CC212" s="43"/>
      <c r="CD212" s="41">
        <v>0</v>
      </c>
      <c r="CE212" s="41"/>
      <c r="CF212" s="41"/>
      <c r="CG212" s="7">
        <f t="shared" si="52"/>
        <v>0</v>
      </c>
      <c r="CH212" s="62"/>
      <c r="CI212" s="9"/>
      <c r="CJ212" s="41"/>
      <c r="CK212" s="41"/>
      <c r="CL212" s="41"/>
      <c r="CM212" s="41">
        <v>0</v>
      </c>
      <c r="CN212" s="41"/>
      <c r="CO212" s="7">
        <f t="shared" si="53"/>
        <v>0</v>
      </c>
      <c r="CP212" s="62"/>
      <c r="CQ212" s="41"/>
      <c r="CR212" s="41">
        <v>0</v>
      </c>
      <c r="CS212" s="7">
        <f t="shared" si="54"/>
        <v>0</v>
      </c>
      <c r="CT212" s="43">
        <v>0</v>
      </c>
      <c r="CU212" s="7">
        <f t="shared" si="55"/>
        <v>0</v>
      </c>
      <c r="CV212" s="10">
        <f t="shared" si="43"/>
        <v>35232</v>
      </c>
    </row>
    <row r="213" spans="1:100" x14ac:dyDescent="0.25">
      <c r="A213" s="348"/>
      <c r="B213" s="2" t="s">
        <v>108</v>
      </c>
      <c r="C213" s="40"/>
      <c r="D213" s="41"/>
      <c r="E213" s="43"/>
      <c r="F213" s="41"/>
      <c r="G213" s="42"/>
      <c r="H213" s="7">
        <v>0</v>
      </c>
      <c r="I213" s="43"/>
      <c r="J213" s="41"/>
      <c r="K213" s="41"/>
      <c r="L213" s="41"/>
      <c r="M213" s="41"/>
      <c r="N213" s="41"/>
      <c r="O213" s="7">
        <f t="shared" si="44"/>
        <v>0</v>
      </c>
      <c r="P213" s="62"/>
      <c r="Q213" s="41"/>
      <c r="R213" s="41"/>
      <c r="S213" s="41"/>
      <c r="T213" s="7">
        <f t="shared" si="45"/>
        <v>0</v>
      </c>
      <c r="U213" s="43"/>
      <c r="V213" s="9"/>
      <c r="W213" s="7">
        <v>170</v>
      </c>
      <c r="X213" s="43"/>
      <c r="Y213" s="9"/>
      <c r="Z213" s="9"/>
      <c r="AA213" s="9"/>
      <c r="AB213" s="9"/>
      <c r="AC213" s="9"/>
      <c r="AD213" s="41"/>
      <c r="AE213" s="9"/>
      <c r="AF213" s="9">
        <v>1625</v>
      </c>
      <c r="AG213" s="9"/>
      <c r="AH213" s="9"/>
      <c r="AI213" s="9">
        <v>400</v>
      </c>
      <c r="AJ213" s="7">
        <f t="shared" si="46"/>
        <v>2025</v>
      </c>
      <c r="AK213" s="43">
        <v>11571</v>
      </c>
      <c r="AL213" s="7">
        <f t="shared" si="47"/>
        <v>11571</v>
      </c>
      <c r="AM213" s="62"/>
      <c r="AN213" s="9"/>
      <c r="AO213" s="41">
        <v>0</v>
      </c>
      <c r="AP213" s="41"/>
      <c r="AQ213" s="41">
        <v>2859</v>
      </c>
      <c r="AR213" s="41"/>
      <c r="AS213" s="41"/>
      <c r="AT213" s="41"/>
      <c r="AU213" s="41">
        <v>1634</v>
      </c>
      <c r="AV213" s="41">
        <v>0</v>
      </c>
      <c r="AW213" s="7">
        <f t="shared" si="48"/>
        <v>4493</v>
      </c>
      <c r="AX213" s="43"/>
      <c r="AY213" s="41"/>
      <c r="AZ213" s="41"/>
      <c r="BA213" s="41"/>
      <c r="BB213" s="41"/>
      <c r="BC213" s="41">
        <v>0</v>
      </c>
      <c r="BD213" s="41"/>
      <c r="BE213" s="7">
        <f t="shared" si="49"/>
        <v>0</v>
      </c>
      <c r="BF213" s="40"/>
      <c r="BG213" s="374">
        <v>1624</v>
      </c>
      <c r="BH213" s="374"/>
      <c r="BI213" s="374"/>
      <c r="BJ213" s="41"/>
      <c r="BK213" s="41"/>
      <c r="BL213" s="9">
        <v>0</v>
      </c>
      <c r="BM213" s="41"/>
      <c r="BN213" s="41">
        <v>0</v>
      </c>
      <c r="BO213" s="41"/>
      <c r="BP213" s="9"/>
      <c r="BQ213" s="41"/>
      <c r="BR213" s="9"/>
      <c r="BS213" s="9">
        <v>0</v>
      </c>
      <c r="BT213" s="41">
        <v>24783</v>
      </c>
      <c r="BU213" s="7">
        <f t="shared" si="50"/>
        <v>26407</v>
      </c>
      <c r="BV213" s="43">
        <v>0</v>
      </c>
      <c r="BW213" s="41">
        <v>0</v>
      </c>
      <c r="BX213" s="41"/>
      <c r="BY213" s="41"/>
      <c r="BZ213" s="41"/>
      <c r="CA213" s="41">
        <v>0</v>
      </c>
      <c r="CB213" s="7">
        <f t="shared" si="51"/>
        <v>0</v>
      </c>
      <c r="CC213" s="43"/>
      <c r="CD213" s="41">
        <v>0</v>
      </c>
      <c r="CE213" s="41"/>
      <c r="CF213" s="41"/>
      <c r="CG213" s="7">
        <f t="shared" si="52"/>
        <v>0</v>
      </c>
      <c r="CH213" s="62"/>
      <c r="CI213" s="9"/>
      <c r="CJ213" s="41"/>
      <c r="CK213" s="41"/>
      <c r="CL213" s="41"/>
      <c r="CM213" s="41">
        <v>0</v>
      </c>
      <c r="CN213" s="41"/>
      <c r="CO213" s="7">
        <f t="shared" si="53"/>
        <v>0</v>
      </c>
      <c r="CP213" s="62"/>
      <c r="CQ213" s="41"/>
      <c r="CR213" s="41">
        <v>0</v>
      </c>
      <c r="CS213" s="7">
        <f t="shared" si="54"/>
        <v>0</v>
      </c>
      <c r="CT213" s="43">
        <v>0</v>
      </c>
      <c r="CU213" s="7">
        <f t="shared" si="55"/>
        <v>0</v>
      </c>
      <c r="CV213" s="10">
        <f t="shared" si="43"/>
        <v>44666</v>
      </c>
    </row>
    <row r="214" spans="1:100" x14ac:dyDescent="0.25">
      <c r="A214" s="348"/>
      <c r="B214" s="2" t="s">
        <v>109</v>
      </c>
      <c r="C214" s="40"/>
      <c r="D214" s="41"/>
      <c r="E214" s="43"/>
      <c r="F214" s="41"/>
      <c r="G214" s="42"/>
      <c r="H214" s="7">
        <v>0</v>
      </c>
      <c r="I214" s="43"/>
      <c r="J214" s="41"/>
      <c r="K214" s="41"/>
      <c r="L214" s="41"/>
      <c r="M214" s="41"/>
      <c r="N214" s="41"/>
      <c r="O214" s="7">
        <f t="shared" si="44"/>
        <v>0</v>
      </c>
      <c r="P214" s="62"/>
      <c r="Q214" s="41"/>
      <c r="R214" s="41"/>
      <c r="S214" s="41"/>
      <c r="T214" s="7">
        <f t="shared" si="45"/>
        <v>0</v>
      </c>
      <c r="U214" s="43"/>
      <c r="V214" s="9"/>
      <c r="W214" s="7">
        <v>360</v>
      </c>
      <c r="X214" s="43"/>
      <c r="Y214" s="9"/>
      <c r="Z214" s="9"/>
      <c r="AA214" s="9"/>
      <c r="AB214" s="9"/>
      <c r="AC214" s="9"/>
      <c r="AD214" s="41"/>
      <c r="AE214" s="9"/>
      <c r="AF214" s="9">
        <v>0</v>
      </c>
      <c r="AG214" s="9"/>
      <c r="AH214" s="9"/>
      <c r="AI214" s="9">
        <v>450</v>
      </c>
      <c r="AJ214" s="7">
        <f t="shared" si="46"/>
        <v>450</v>
      </c>
      <c r="AK214" s="43">
        <v>11400</v>
      </c>
      <c r="AL214" s="7">
        <f t="shared" si="47"/>
        <v>11400</v>
      </c>
      <c r="AM214" s="62"/>
      <c r="AN214" s="9"/>
      <c r="AO214" s="41">
        <v>0</v>
      </c>
      <c r="AP214" s="41"/>
      <c r="AQ214" s="41">
        <v>2342</v>
      </c>
      <c r="AR214" s="41"/>
      <c r="AS214" s="41"/>
      <c r="AT214" s="41"/>
      <c r="AU214" s="41">
        <v>1783</v>
      </c>
      <c r="AV214" s="41">
        <v>0</v>
      </c>
      <c r="AW214" s="7">
        <f t="shared" si="48"/>
        <v>4125</v>
      </c>
      <c r="AX214" s="43"/>
      <c r="AY214" s="41"/>
      <c r="AZ214" s="41"/>
      <c r="BA214" s="41"/>
      <c r="BB214" s="41"/>
      <c r="BC214" s="41">
        <v>0</v>
      </c>
      <c r="BD214" s="41"/>
      <c r="BE214" s="7">
        <f t="shared" si="49"/>
        <v>0</v>
      </c>
      <c r="BF214" s="40"/>
      <c r="BG214" s="374">
        <v>1760</v>
      </c>
      <c r="BH214" s="374"/>
      <c r="BI214" s="374"/>
      <c r="BJ214" s="41"/>
      <c r="BK214" s="41"/>
      <c r="BL214" s="9">
        <v>0</v>
      </c>
      <c r="BM214" s="41"/>
      <c r="BN214" s="41">
        <v>0</v>
      </c>
      <c r="BO214" s="41"/>
      <c r="BP214" s="9"/>
      <c r="BQ214" s="41"/>
      <c r="BR214" s="9"/>
      <c r="BS214" s="9">
        <v>0</v>
      </c>
      <c r="BT214" s="41">
        <v>20513</v>
      </c>
      <c r="BU214" s="7">
        <f t="shared" si="50"/>
        <v>22273</v>
      </c>
      <c r="BV214" s="43">
        <v>0</v>
      </c>
      <c r="BW214" s="41">
        <v>0</v>
      </c>
      <c r="BX214" s="41"/>
      <c r="BY214" s="41"/>
      <c r="BZ214" s="41"/>
      <c r="CA214" s="41">
        <v>0</v>
      </c>
      <c r="CB214" s="7">
        <f t="shared" si="51"/>
        <v>0</v>
      </c>
      <c r="CC214" s="43"/>
      <c r="CD214" s="41">
        <v>0</v>
      </c>
      <c r="CE214" s="41"/>
      <c r="CF214" s="41"/>
      <c r="CG214" s="7">
        <f t="shared" si="52"/>
        <v>0</v>
      </c>
      <c r="CH214" s="62"/>
      <c r="CI214" s="9"/>
      <c r="CJ214" s="41"/>
      <c r="CK214" s="41"/>
      <c r="CL214" s="41"/>
      <c r="CM214" s="41">
        <v>0</v>
      </c>
      <c r="CN214" s="41"/>
      <c r="CO214" s="7">
        <f t="shared" si="53"/>
        <v>0</v>
      </c>
      <c r="CP214" s="62"/>
      <c r="CQ214" s="41"/>
      <c r="CR214" s="41">
        <v>0</v>
      </c>
      <c r="CS214" s="7">
        <f t="shared" si="54"/>
        <v>0</v>
      </c>
      <c r="CT214" s="43">
        <v>0</v>
      </c>
      <c r="CU214" s="7">
        <f t="shared" si="55"/>
        <v>0</v>
      </c>
      <c r="CV214" s="10">
        <f t="shared" si="43"/>
        <v>38608</v>
      </c>
    </row>
    <row r="215" spans="1:100" x14ac:dyDescent="0.25">
      <c r="A215" s="348"/>
      <c r="B215" s="2" t="s">
        <v>110</v>
      </c>
      <c r="C215" s="40"/>
      <c r="D215" s="41"/>
      <c r="E215" s="43"/>
      <c r="F215" s="41"/>
      <c r="G215" s="42"/>
      <c r="H215" s="7">
        <v>0</v>
      </c>
      <c r="I215" s="43"/>
      <c r="J215" s="41"/>
      <c r="K215" s="41"/>
      <c r="L215" s="41"/>
      <c r="M215" s="41"/>
      <c r="N215" s="41"/>
      <c r="O215" s="7">
        <f t="shared" si="44"/>
        <v>0</v>
      </c>
      <c r="P215" s="62"/>
      <c r="Q215" s="41"/>
      <c r="R215" s="41"/>
      <c r="S215" s="41"/>
      <c r="T215" s="7">
        <f t="shared" si="45"/>
        <v>0</v>
      </c>
      <c r="U215" s="43"/>
      <c r="V215" s="9"/>
      <c r="W215" s="7">
        <v>643</v>
      </c>
      <c r="X215" s="43"/>
      <c r="Y215" s="9"/>
      <c r="Z215" s="9"/>
      <c r="AA215" s="9"/>
      <c r="AB215" s="9"/>
      <c r="AC215" s="9"/>
      <c r="AD215" s="41"/>
      <c r="AE215" s="9"/>
      <c r="AF215" s="9">
        <v>0</v>
      </c>
      <c r="AG215" s="9"/>
      <c r="AH215" s="9"/>
      <c r="AI215" s="9">
        <v>300</v>
      </c>
      <c r="AJ215" s="7">
        <f t="shared" si="46"/>
        <v>300</v>
      </c>
      <c r="AK215" s="43">
        <v>12900</v>
      </c>
      <c r="AL215" s="7">
        <f t="shared" si="47"/>
        <v>12900</v>
      </c>
      <c r="AM215" s="62"/>
      <c r="AN215" s="9"/>
      <c r="AO215" s="41">
        <v>0</v>
      </c>
      <c r="AP215" s="41"/>
      <c r="AQ215" s="41">
        <v>1234</v>
      </c>
      <c r="AR215" s="41"/>
      <c r="AS215" s="41"/>
      <c r="AT215" s="41"/>
      <c r="AU215" s="41">
        <v>3192</v>
      </c>
      <c r="AV215" s="41">
        <v>0</v>
      </c>
      <c r="AW215" s="7">
        <f t="shared" si="48"/>
        <v>4426</v>
      </c>
      <c r="AX215" s="43"/>
      <c r="AY215" s="41"/>
      <c r="AZ215" s="41"/>
      <c r="BA215" s="41"/>
      <c r="BB215" s="41"/>
      <c r="BC215" s="41">
        <v>0</v>
      </c>
      <c r="BD215" s="41"/>
      <c r="BE215" s="7">
        <f t="shared" si="49"/>
        <v>0</v>
      </c>
      <c r="BF215" s="40"/>
      <c r="BG215" s="374">
        <v>2944</v>
      </c>
      <c r="BH215" s="374"/>
      <c r="BI215" s="374"/>
      <c r="BJ215" s="41"/>
      <c r="BK215" s="41"/>
      <c r="BL215" s="9">
        <v>0</v>
      </c>
      <c r="BM215" s="41"/>
      <c r="BN215" s="41">
        <v>0</v>
      </c>
      <c r="BO215" s="41"/>
      <c r="BP215" s="9"/>
      <c r="BQ215" s="41"/>
      <c r="BR215" s="9"/>
      <c r="BS215" s="9">
        <v>0</v>
      </c>
      <c r="BT215" s="41">
        <v>17735</v>
      </c>
      <c r="BU215" s="7">
        <f t="shared" si="50"/>
        <v>20679</v>
      </c>
      <c r="BV215" s="43">
        <v>0</v>
      </c>
      <c r="BW215" s="41">
        <v>0</v>
      </c>
      <c r="BX215" s="41"/>
      <c r="BY215" s="41"/>
      <c r="BZ215" s="41"/>
      <c r="CA215" s="41">
        <v>0</v>
      </c>
      <c r="CB215" s="7">
        <f t="shared" si="51"/>
        <v>0</v>
      </c>
      <c r="CC215" s="43"/>
      <c r="CD215" s="41">
        <v>0</v>
      </c>
      <c r="CE215" s="41"/>
      <c r="CF215" s="41"/>
      <c r="CG215" s="7">
        <f t="shared" si="52"/>
        <v>0</v>
      </c>
      <c r="CH215" s="62"/>
      <c r="CI215" s="9"/>
      <c r="CJ215" s="41"/>
      <c r="CK215" s="41"/>
      <c r="CL215" s="41"/>
      <c r="CM215" s="41">
        <v>0</v>
      </c>
      <c r="CN215" s="41"/>
      <c r="CO215" s="7">
        <f t="shared" si="53"/>
        <v>0</v>
      </c>
      <c r="CP215" s="62"/>
      <c r="CQ215" s="41"/>
      <c r="CR215" s="41">
        <v>0</v>
      </c>
      <c r="CS215" s="7">
        <f t="shared" si="54"/>
        <v>0</v>
      </c>
      <c r="CT215" s="43">
        <v>0</v>
      </c>
      <c r="CU215" s="7">
        <f t="shared" si="55"/>
        <v>0</v>
      </c>
      <c r="CV215" s="10">
        <f t="shared" si="43"/>
        <v>38948</v>
      </c>
    </row>
    <row r="216" spans="1:100" x14ac:dyDescent="0.25">
      <c r="A216" s="348"/>
      <c r="B216" s="2" t="s">
        <v>111</v>
      </c>
      <c r="C216" s="40"/>
      <c r="D216" s="41"/>
      <c r="E216" s="43"/>
      <c r="F216" s="41"/>
      <c r="G216" s="42"/>
      <c r="H216" s="7">
        <v>0</v>
      </c>
      <c r="I216" s="43"/>
      <c r="J216" s="41"/>
      <c r="K216" s="41"/>
      <c r="L216" s="41"/>
      <c r="M216" s="41"/>
      <c r="N216" s="41"/>
      <c r="O216" s="7">
        <f t="shared" si="44"/>
        <v>0</v>
      </c>
      <c r="P216" s="62"/>
      <c r="Q216" s="41"/>
      <c r="R216" s="41"/>
      <c r="S216" s="41"/>
      <c r="T216" s="7">
        <f t="shared" si="45"/>
        <v>0</v>
      </c>
      <c r="U216" s="43"/>
      <c r="V216" s="9"/>
      <c r="W216" s="7">
        <v>623</v>
      </c>
      <c r="X216" s="43"/>
      <c r="Y216" s="9"/>
      <c r="Z216" s="9"/>
      <c r="AA216" s="9"/>
      <c r="AB216" s="9"/>
      <c r="AC216" s="9"/>
      <c r="AD216" s="41"/>
      <c r="AE216" s="9"/>
      <c r="AF216" s="9">
        <v>0</v>
      </c>
      <c r="AG216" s="9"/>
      <c r="AH216" s="9"/>
      <c r="AI216" s="9">
        <v>0</v>
      </c>
      <c r="AJ216" s="7">
        <f t="shared" si="46"/>
        <v>0</v>
      </c>
      <c r="AK216" s="43">
        <v>8410</v>
      </c>
      <c r="AL216" s="7">
        <f t="shared" si="47"/>
        <v>8410</v>
      </c>
      <c r="AM216" s="62"/>
      <c r="AN216" s="9"/>
      <c r="AO216" s="41">
        <v>0</v>
      </c>
      <c r="AP216" s="41"/>
      <c r="AQ216" s="41">
        <v>2185</v>
      </c>
      <c r="AR216" s="41"/>
      <c r="AS216" s="41"/>
      <c r="AT216" s="41"/>
      <c r="AU216" s="41">
        <v>2447</v>
      </c>
      <c r="AV216" s="41">
        <v>0</v>
      </c>
      <c r="AW216" s="7">
        <f t="shared" si="48"/>
        <v>4632</v>
      </c>
      <c r="AX216" s="43"/>
      <c r="AY216" s="41"/>
      <c r="AZ216" s="41"/>
      <c r="BA216" s="41"/>
      <c r="BB216" s="41"/>
      <c r="BC216" s="41">
        <v>0</v>
      </c>
      <c r="BD216" s="41"/>
      <c r="BE216" s="7">
        <f t="shared" si="49"/>
        <v>0</v>
      </c>
      <c r="BF216" s="40"/>
      <c r="BG216" s="374">
        <v>2464</v>
      </c>
      <c r="BH216" s="374"/>
      <c r="BI216" s="374"/>
      <c r="BJ216" s="41"/>
      <c r="BK216" s="41"/>
      <c r="BL216" s="9">
        <v>0</v>
      </c>
      <c r="BM216" s="41"/>
      <c r="BN216" s="41">
        <v>0</v>
      </c>
      <c r="BO216" s="41"/>
      <c r="BP216" s="9"/>
      <c r="BQ216" s="41"/>
      <c r="BR216" s="9"/>
      <c r="BS216" s="9">
        <v>0</v>
      </c>
      <c r="BT216" s="41">
        <v>17600</v>
      </c>
      <c r="BU216" s="7">
        <f t="shared" si="50"/>
        <v>20064</v>
      </c>
      <c r="BV216" s="43">
        <v>0</v>
      </c>
      <c r="BW216" s="41">
        <v>0</v>
      </c>
      <c r="BX216" s="41"/>
      <c r="BY216" s="41"/>
      <c r="BZ216" s="41"/>
      <c r="CA216" s="41">
        <v>0</v>
      </c>
      <c r="CB216" s="7">
        <f t="shared" si="51"/>
        <v>0</v>
      </c>
      <c r="CC216" s="43"/>
      <c r="CD216" s="41">
        <v>0</v>
      </c>
      <c r="CE216" s="41"/>
      <c r="CF216" s="41"/>
      <c r="CG216" s="7">
        <f t="shared" si="52"/>
        <v>0</v>
      </c>
      <c r="CH216" s="62"/>
      <c r="CI216" s="9"/>
      <c r="CJ216" s="41"/>
      <c r="CK216" s="41"/>
      <c r="CL216" s="41"/>
      <c r="CM216" s="41">
        <v>0</v>
      </c>
      <c r="CN216" s="41"/>
      <c r="CO216" s="7">
        <f t="shared" si="53"/>
        <v>0</v>
      </c>
      <c r="CP216" s="62"/>
      <c r="CQ216" s="41"/>
      <c r="CR216" s="41">
        <v>0</v>
      </c>
      <c r="CS216" s="7">
        <f t="shared" si="54"/>
        <v>0</v>
      </c>
      <c r="CT216" s="43">
        <v>0</v>
      </c>
      <c r="CU216" s="7">
        <f t="shared" si="55"/>
        <v>0</v>
      </c>
      <c r="CV216" s="10">
        <f t="shared" si="43"/>
        <v>33729</v>
      </c>
    </row>
    <row r="217" spans="1:100" ht="15.75" thickBot="1" x14ac:dyDescent="0.3">
      <c r="A217" s="349"/>
      <c r="B217" s="3" t="s">
        <v>112</v>
      </c>
      <c r="C217" s="44"/>
      <c r="D217" s="45"/>
      <c r="E217" s="47"/>
      <c r="F217" s="45"/>
      <c r="G217" s="46"/>
      <c r="H217" s="11">
        <v>0</v>
      </c>
      <c r="I217" s="47"/>
      <c r="J217" s="45"/>
      <c r="K217" s="45"/>
      <c r="L217" s="45"/>
      <c r="M217" s="45"/>
      <c r="N217" s="45"/>
      <c r="O217" s="11">
        <f t="shared" si="44"/>
        <v>0</v>
      </c>
      <c r="P217" s="63"/>
      <c r="Q217" s="45"/>
      <c r="R217" s="45"/>
      <c r="S217" s="45"/>
      <c r="T217" s="11">
        <f t="shared" si="45"/>
        <v>0</v>
      </c>
      <c r="U217" s="47"/>
      <c r="V217" s="13"/>
      <c r="W217" s="11">
        <v>450</v>
      </c>
      <c r="X217" s="47"/>
      <c r="Y217" s="13"/>
      <c r="Z217" s="13"/>
      <c r="AA217" s="13"/>
      <c r="AB217" s="13"/>
      <c r="AC217" s="13"/>
      <c r="AD217" s="45"/>
      <c r="AE217" s="13"/>
      <c r="AF217" s="13">
        <v>0</v>
      </c>
      <c r="AG217" s="13"/>
      <c r="AH217" s="13"/>
      <c r="AI217" s="13">
        <v>336</v>
      </c>
      <c r="AJ217" s="11">
        <f t="shared" si="46"/>
        <v>336</v>
      </c>
      <c r="AK217" s="47">
        <v>6900</v>
      </c>
      <c r="AL217" s="11">
        <f t="shared" si="47"/>
        <v>6900</v>
      </c>
      <c r="AM217" s="63"/>
      <c r="AN217" s="13"/>
      <c r="AO217" s="45">
        <v>0</v>
      </c>
      <c r="AP217" s="45"/>
      <c r="AQ217" s="45">
        <v>1411</v>
      </c>
      <c r="AR217" s="45"/>
      <c r="AS217" s="45"/>
      <c r="AT217" s="45"/>
      <c r="AU217" s="45">
        <v>765</v>
      </c>
      <c r="AV217" s="45">
        <v>0</v>
      </c>
      <c r="AW217" s="11">
        <f t="shared" si="48"/>
        <v>2176</v>
      </c>
      <c r="AX217" s="47"/>
      <c r="AY217" s="45"/>
      <c r="AZ217" s="45"/>
      <c r="BA217" s="45"/>
      <c r="BB217" s="45"/>
      <c r="BC217" s="45">
        <v>0</v>
      </c>
      <c r="BD217" s="45"/>
      <c r="BE217" s="11">
        <f t="shared" si="49"/>
        <v>0</v>
      </c>
      <c r="BF217" s="44"/>
      <c r="BG217" s="375">
        <v>1894</v>
      </c>
      <c r="BH217" s="375"/>
      <c r="BI217" s="375"/>
      <c r="BJ217" s="45"/>
      <c r="BK217" s="45"/>
      <c r="BL217" s="13">
        <v>0</v>
      </c>
      <c r="BM217" s="45"/>
      <c r="BN217" s="45">
        <v>0</v>
      </c>
      <c r="BO217" s="45"/>
      <c r="BP217" s="13"/>
      <c r="BQ217" s="45"/>
      <c r="BR217" s="13"/>
      <c r="BS217" s="13">
        <v>0</v>
      </c>
      <c r="BT217" s="45">
        <v>15050</v>
      </c>
      <c r="BU217" s="11">
        <f t="shared" si="50"/>
        <v>16944</v>
      </c>
      <c r="BV217" s="47">
        <v>0</v>
      </c>
      <c r="BW217" s="45">
        <v>0</v>
      </c>
      <c r="BX217" s="45"/>
      <c r="BY217" s="45"/>
      <c r="BZ217" s="45"/>
      <c r="CA217" s="45">
        <v>0</v>
      </c>
      <c r="CB217" s="11">
        <f t="shared" si="51"/>
        <v>0</v>
      </c>
      <c r="CC217" s="47"/>
      <c r="CD217" s="45">
        <v>0</v>
      </c>
      <c r="CE217" s="45"/>
      <c r="CF217" s="45"/>
      <c r="CG217" s="11">
        <f t="shared" si="52"/>
        <v>0</v>
      </c>
      <c r="CH217" s="63"/>
      <c r="CI217" s="13"/>
      <c r="CJ217" s="45"/>
      <c r="CK217" s="45"/>
      <c r="CL217" s="45"/>
      <c r="CM217" s="45">
        <v>0</v>
      </c>
      <c r="CN217" s="45"/>
      <c r="CO217" s="11">
        <f t="shared" si="53"/>
        <v>0</v>
      </c>
      <c r="CP217" s="63"/>
      <c r="CQ217" s="45"/>
      <c r="CR217" s="45">
        <v>0</v>
      </c>
      <c r="CS217" s="11">
        <f t="shared" si="54"/>
        <v>0</v>
      </c>
      <c r="CT217" s="47">
        <v>0</v>
      </c>
      <c r="CU217" s="11">
        <f t="shared" si="55"/>
        <v>0</v>
      </c>
      <c r="CV217" s="15">
        <f t="shared" si="43"/>
        <v>26806</v>
      </c>
    </row>
    <row r="218" spans="1:100" x14ac:dyDescent="0.25">
      <c r="A218" s="347" t="s">
        <v>192</v>
      </c>
      <c r="B218" s="33" t="s">
        <v>101</v>
      </c>
      <c r="C218" s="34"/>
      <c r="D218" s="35"/>
      <c r="E218" s="52"/>
      <c r="F218" s="35"/>
      <c r="G218" s="36"/>
      <c r="H218" s="20">
        <f t="shared" ref="H218:H242" si="56">SUM(C218:G218)</f>
        <v>0</v>
      </c>
      <c r="I218" s="52"/>
      <c r="J218" s="35"/>
      <c r="K218" s="35"/>
      <c r="L218" s="35"/>
      <c r="M218" s="35"/>
      <c r="N218" s="35"/>
      <c r="O218" s="20">
        <f t="shared" si="44"/>
        <v>0</v>
      </c>
      <c r="P218" s="61"/>
      <c r="Q218" s="35"/>
      <c r="R218" s="35"/>
      <c r="S218" s="35"/>
      <c r="T218" s="20">
        <f t="shared" si="45"/>
        <v>0</v>
      </c>
      <c r="U218" s="52"/>
      <c r="V218" s="22"/>
      <c r="W218" s="20">
        <v>486</v>
      </c>
      <c r="X218" s="52"/>
      <c r="Y218" s="22"/>
      <c r="Z218" s="22"/>
      <c r="AA218" s="22"/>
      <c r="AB218" s="22"/>
      <c r="AC218" s="22"/>
      <c r="AD218" s="35"/>
      <c r="AE218" s="22"/>
      <c r="AF218" s="22">
        <v>0</v>
      </c>
      <c r="AG218" s="22"/>
      <c r="AH218" s="22"/>
      <c r="AI218" s="22">
        <v>168</v>
      </c>
      <c r="AJ218" s="20">
        <f t="shared" si="46"/>
        <v>168</v>
      </c>
      <c r="AK218" s="52">
        <v>7830</v>
      </c>
      <c r="AL218" s="20">
        <f t="shared" si="47"/>
        <v>7830</v>
      </c>
      <c r="AM218" s="61"/>
      <c r="AN218" s="22"/>
      <c r="AO218" s="35">
        <v>0</v>
      </c>
      <c r="AP218" s="35"/>
      <c r="AQ218" s="35">
        <v>80</v>
      </c>
      <c r="AR218" s="35"/>
      <c r="AS218" s="35"/>
      <c r="AT218" s="35"/>
      <c r="AU218" s="35">
        <v>0</v>
      </c>
      <c r="AV218" s="35">
        <v>0</v>
      </c>
      <c r="AW218" s="20">
        <f t="shared" si="48"/>
        <v>80</v>
      </c>
      <c r="AX218" s="52"/>
      <c r="AY218" s="35"/>
      <c r="AZ218" s="35"/>
      <c r="BA218" s="35"/>
      <c r="BB218" s="35"/>
      <c r="BC218" s="35">
        <v>0</v>
      </c>
      <c r="BD218" s="35"/>
      <c r="BE218" s="20">
        <f t="shared" si="49"/>
        <v>0</v>
      </c>
      <c r="BF218" s="34"/>
      <c r="BG218" s="376">
        <v>2432</v>
      </c>
      <c r="BH218" s="376"/>
      <c r="BI218" s="376"/>
      <c r="BJ218" s="35"/>
      <c r="BK218" s="35"/>
      <c r="BL218" s="22">
        <v>0</v>
      </c>
      <c r="BM218" s="35"/>
      <c r="BN218" s="35">
        <v>0</v>
      </c>
      <c r="BO218" s="35"/>
      <c r="BP218" s="22"/>
      <c r="BQ218" s="35"/>
      <c r="BR218" s="22"/>
      <c r="BS218" s="22">
        <v>0</v>
      </c>
      <c r="BT218" s="35">
        <v>17769</v>
      </c>
      <c r="BU218" s="20">
        <f t="shared" si="50"/>
        <v>20201</v>
      </c>
      <c r="BV218" s="52">
        <v>0</v>
      </c>
      <c r="BW218" s="35">
        <v>0</v>
      </c>
      <c r="BX218" s="35"/>
      <c r="BY218" s="35"/>
      <c r="BZ218" s="35"/>
      <c r="CA218" s="35">
        <v>0</v>
      </c>
      <c r="CB218" s="20">
        <f t="shared" si="51"/>
        <v>0</v>
      </c>
      <c r="CC218" s="52"/>
      <c r="CD218" s="35">
        <v>0</v>
      </c>
      <c r="CE218" s="35"/>
      <c r="CF218" s="35"/>
      <c r="CG218" s="20">
        <f t="shared" si="52"/>
        <v>0</v>
      </c>
      <c r="CH218" s="61"/>
      <c r="CI218" s="22"/>
      <c r="CJ218" s="35"/>
      <c r="CK218" s="35"/>
      <c r="CL218" s="35"/>
      <c r="CM218" s="35">
        <v>0</v>
      </c>
      <c r="CN218" s="35"/>
      <c r="CO218" s="20">
        <f t="shared" si="53"/>
        <v>0</v>
      </c>
      <c r="CP218" s="61"/>
      <c r="CQ218" s="35"/>
      <c r="CR218" s="35">
        <v>0</v>
      </c>
      <c r="CS218" s="20">
        <f t="shared" si="54"/>
        <v>0</v>
      </c>
      <c r="CT218" s="52">
        <v>0</v>
      </c>
      <c r="CU218" s="20">
        <f t="shared" si="55"/>
        <v>0</v>
      </c>
      <c r="CV218" s="23">
        <f t="shared" si="43"/>
        <v>28765</v>
      </c>
    </row>
    <row r="219" spans="1:100" x14ac:dyDescent="0.25">
      <c r="A219" s="348"/>
      <c r="B219" s="2" t="s">
        <v>102</v>
      </c>
      <c r="C219" s="40"/>
      <c r="D219" s="41"/>
      <c r="E219" s="43"/>
      <c r="F219" s="41"/>
      <c r="G219" s="42"/>
      <c r="H219" s="7">
        <f t="shared" si="56"/>
        <v>0</v>
      </c>
      <c r="I219" s="43"/>
      <c r="J219" s="41"/>
      <c r="K219" s="41"/>
      <c r="L219" s="41"/>
      <c r="M219" s="41"/>
      <c r="N219" s="41"/>
      <c r="O219" s="7">
        <f t="shared" si="44"/>
        <v>0</v>
      </c>
      <c r="P219" s="62"/>
      <c r="Q219" s="41"/>
      <c r="R219" s="41"/>
      <c r="S219" s="41"/>
      <c r="T219" s="7">
        <f t="shared" si="45"/>
        <v>0</v>
      </c>
      <c r="U219" s="43"/>
      <c r="V219" s="9"/>
      <c r="W219" s="7">
        <v>1410</v>
      </c>
      <c r="X219" s="43"/>
      <c r="Y219" s="9"/>
      <c r="Z219" s="9"/>
      <c r="AA219" s="9"/>
      <c r="AB219" s="9"/>
      <c r="AC219" s="9"/>
      <c r="AD219" s="41"/>
      <c r="AE219" s="9"/>
      <c r="AF219" s="9">
        <v>0</v>
      </c>
      <c r="AG219" s="9"/>
      <c r="AH219" s="9"/>
      <c r="AI219" s="9">
        <v>0</v>
      </c>
      <c r="AJ219" s="7">
        <f t="shared" si="46"/>
        <v>0</v>
      </c>
      <c r="AK219" s="43">
        <v>7590</v>
      </c>
      <c r="AL219" s="7">
        <f t="shared" si="47"/>
        <v>7590</v>
      </c>
      <c r="AM219" s="62"/>
      <c r="AN219" s="9"/>
      <c r="AO219" s="41">
        <v>0</v>
      </c>
      <c r="AP219" s="41"/>
      <c r="AQ219" s="41">
        <v>476</v>
      </c>
      <c r="AR219" s="41"/>
      <c r="AS219" s="41"/>
      <c r="AT219" s="41"/>
      <c r="AU219" s="41">
        <v>0</v>
      </c>
      <c r="AV219" s="41">
        <v>0</v>
      </c>
      <c r="AW219" s="7">
        <f t="shared" si="48"/>
        <v>476</v>
      </c>
      <c r="AX219" s="43"/>
      <c r="AY219" s="41"/>
      <c r="AZ219" s="41"/>
      <c r="BA219" s="41"/>
      <c r="BB219" s="41"/>
      <c r="BC219" s="41">
        <v>0</v>
      </c>
      <c r="BD219" s="41"/>
      <c r="BE219" s="7">
        <f t="shared" si="49"/>
        <v>0</v>
      </c>
      <c r="BF219" s="40"/>
      <c r="BG219" s="374">
        <v>1824</v>
      </c>
      <c r="BH219" s="374"/>
      <c r="BI219" s="374"/>
      <c r="BJ219" s="41"/>
      <c r="BK219" s="41"/>
      <c r="BL219" s="9">
        <v>0</v>
      </c>
      <c r="BM219" s="41"/>
      <c r="BN219" s="41">
        <v>0</v>
      </c>
      <c r="BO219" s="41"/>
      <c r="BP219" s="9"/>
      <c r="BQ219" s="41"/>
      <c r="BR219" s="9"/>
      <c r="BS219" s="9">
        <v>0</v>
      </c>
      <c r="BT219" s="41">
        <v>16731</v>
      </c>
      <c r="BU219" s="7">
        <f t="shared" si="50"/>
        <v>18555</v>
      </c>
      <c r="BV219" s="43">
        <v>0</v>
      </c>
      <c r="BW219" s="41">
        <v>0</v>
      </c>
      <c r="BX219" s="41"/>
      <c r="BY219" s="41"/>
      <c r="BZ219" s="41"/>
      <c r="CA219" s="41">
        <v>0</v>
      </c>
      <c r="CB219" s="7">
        <f t="shared" si="51"/>
        <v>0</v>
      </c>
      <c r="CC219" s="43"/>
      <c r="CD219" s="41">
        <v>0</v>
      </c>
      <c r="CE219" s="41"/>
      <c r="CF219" s="41"/>
      <c r="CG219" s="7">
        <f t="shared" si="52"/>
        <v>0</v>
      </c>
      <c r="CH219" s="62"/>
      <c r="CI219" s="9"/>
      <c r="CJ219" s="41"/>
      <c r="CK219" s="41"/>
      <c r="CL219" s="41"/>
      <c r="CM219" s="41">
        <v>0</v>
      </c>
      <c r="CN219" s="41"/>
      <c r="CO219" s="7">
        <f t="shared" si="53"/>
        <v>0</v>
      </c>
      <c r="CP219" s="62"/>
      <c r="CQ219" s="41"/>
      <c r="CR219" s="41">
        <v>0</v>
      </c>
      <c r="CS219" s="7">
        <f t="shared" si="54"/>
        <v>0</v>
      </c>
      <c r="CT219" s="43">
        <v>0</v>
      </c>
      <c r="CU219" s="7">
        <f t="shared" si="55"/>
        <v>0</v>
      </c>
      <c r="CV219" s="10">
        <f t="shared" si="43"/>
        <v>28031</v>
      </c>
    </row>
    <row r="220" spans="1:100" x14ac:dyDescent="0.25">
      <c r="A220" s="348"/>
      <c r="B220" s="2" t="s">
        <v>103</v>
      </c>
      <c r="C220" s="40"/>
      <c r="D220" s="41"/>
      <c r="E220" s="43"/>
      <c r="F220" s="41"/>
      <c r="G220" s="42"/>
      <c r="H220" s="7">
        <f t="shared" si="56"/>
        <v>0</v>
      </c>
      <c r="I220" s="43"/>
      <c r="J220" s="41"/>
      <c r="K220" s="41"/>
      <c r="L220" s="41"/>
      <c r="M220" s="41"/>
      <c r="N220" s="41"/>
      <c r="O220" s="7">
        <f t="shared" si="44"/>
        <v>0</v>
      </c>
      <c r="P220" s="62"/>
      <c r="Q220" s="41"/>
      <c r="R220" s="41"/>
      <c r="S220" s="41"/>
      <c r="T220" s="7">
        <f t="shared" si="45"/>
        <v>0</v>
      </c>
      <c r="U220" s="43"/>
      <c r="V220" s="9"/>
      <c r="W220" s="7">
        <v>200</v>
      </c>
      <c r="X220" s="43"/>
      <c r="Y220" s="9"/>
      <c r="Z220" s="9"/>
      <c r="AA220" s="9"/>
      <c r="AB220" s="9"/>
      <c r="AC220" s="9"/>
      <c r="AD220" s="41"/>
      <c r="AE220" s="9"/>
      <c r="AF220" s="9">
        <v>0</v>
      </c>
      <c r="AG220" s="9"/>
      <c r="AH220" s="9"/>
      <c r="AI220" s="9">
        <v>0</v>
      </c>
      <c r="AJ220" s="7">
        <f t="shared" si="46"/>
        <v>0</v>
      </c>
      <c r="AK220" s="43">
        <v>6780</v>
      </c>
      <c r="AL220" s="7">
        <f t="shared" si="47"/>
        <v>6780</v>
      </c>
      <c r="AM220" s="62"/>
      <c r="AN220" s="9"/>
      <c r="AO220" s="41">
        <v>0</v>
      </c>
      <c r="AP220" s="41"/>
      <c r="AQ220" s="41">
        <v>618</v>
      </c>
      <c r="AR220" s="41"/>
      <c r="AS220" s="41"/>
      <c r="AT220" s="41"/>
      <c r="AU220" s="41">
        <v>0</v>
      </c>
      <c r="AV220" s="41">
        <v>0</v>
      </c>
      <c r="AW220" s="7">
        <f t="shared" si="48"/>
        <v>618</v>
      </c>
      <c r="AX220" s="43"/>
      <c r="AY220" s="41"/>
      <c r="AZ220" s="41"/>
      <c r="BA220" s="41"/>
      <c r="BB220" s="41"/>
      <c r="BC220" s="41">
        <v>0</v>
      </c>
      <c r="BD220" s="41"/>
      <c r="BE220" s="7">
        <f t="shared" si="49"/>
        <v>0</v>
      </c>
      <c r="BF220" s="40"/>
      <c r="BG220" s="374">
        <v>1536</v>
      </c>
      <c r="BH220" s="374"/>
      <c r="BI220" s="374"/>
      <c r="BJ220" s="41"/>
      <c r="BK220" s="41"/>
      <c r="BL220" s="9">
        <v>0</v>
      </c>
      <c r="BM220" s="41"/>
      <c r="BN220" s="41">
        <v>0</v>
      </c>
      <c r="BO220" s="41"/>
      <c r="BP220" s="9"/>
      <c r="BQ220" s="41"/>
      <c r="BR220" s="9"/>
      <c r="BS220" s="9">
        <v>0</v>
      </c>
      <c r="BT220" s="41">
        <v>11779</v>
      </c>
      <c r="BU220" s="7">
        <f t="shared" si="50"/>
        <v>13315</v>
      </c>
      <c r="BV220" s="43">
        <v>0</v>
      </c>
      <c r="BW220" s="41">
        <v>0</v>
      </c>
      <c r="BX220" s="41"/>
      <c r="BY220" s="41"/>
      <c r="BZ220" s="41"/>
      <c r="CA220" s="41">
        <v>0</v>
      </c>
      <c r="CB220" s="7">
        <f t="shared" si="51"/>
        <v>0</v>
      </c>
      <c r="CC220" s="43"/>
      <c r="CD220" s="41">
        <v>0</v>
      </c>
      <c r="CE220" s="41"/>
      <c r="CF220" s="41"/>
      <c r="CG220" s="7">
        <f t="shared" si="52"/>
        <v>0</v>
      </c>
      <c r="CH220" s="62"/>
      <c r="CI220" s="9"/>
      <c r="CJ220" s="41"/>
      <c r="CK220" s="41"/>
      <c r="CL220" s="41"/>
      <c r="CM220" s="41">
        <v>0</v>
      </c>
      <c r="CN220" s="41"/>
      <c r="CO220" s="7">
        <f t="shared" si="53"/>
        <v>0</v>
      </c>
      <c r="CP220" s="62"/>
      <c r="CQ220" s="41"/>
      <c r="CR220" s="41">
        <v>0</v>
      </c>
      <c r="CS220" s="7">
        <f t="shared" si="54"/>
        <v>0</v>
      </c>
      <c r="CT220" s="43">
        <v>0</v>
      </c>
      <c r="CU220" s="7">
        <f t="shared" si="55"/>
        <v>0</v>
      </c>
      <c r="CV220" s="10">
        <f t="shared" si="43"/>
        <v>20913</v>
      </c>
    </row>
    <row r="221" spans="1:100" x14ac:dyDescent="0.25">
      <c r="A221" s="348"/>
      <c r="B221" s="2" t="s">
        <v>104</v>
      </c>
      <c r="C221" s="40"/>
      <c r="D221" s="41"/>
      <c r="E221" s="43"/>
      <c r="F221" s="41"/>
      <c r="G221" s="42"/>
      <c r="H221" s="7">
        <f t="shared" si="56"/>
        <v>0</v>
      </c>
      <c r="I221" s="43"/>
      <c r="J221" s="41"/>
      <c r="K221" s="41"/>
      <c r="L221" s="41"/>
      <c r="M221" s="41"/>
      <c r="N221" s="41"/>
      <c r="O221" s="7">
        <f t="shared" si="44"/>
        <v>0</v>
      </c>
      <c r="P221" s="62"/>
      <c r="Q221" s="41"/>
      <c r="R221" s="41"/>
      <c r="S221" s="41"/>
      <c r="T221" s="7">
        <f t="shared" si="45"/>
        <v>0</v>
      </c>
      <c r="U221" s="43"/>
      <c r="V221" s="9"/>
      <c r="W221" s="7">
        <v>817</v>
      </c>
      <c r="X221" s="43"/>
      <c r="Y221" s="9"/>
      <c r="Z221" s="9"/>
      <c r="AA221" s="9"/>
      <c r="AB221" s="9"/>
      <c r="AC221" s="9"/>
      <c r="AD221" s="41"/>
      <c r="AE221" s="9"/>
      <c r="AF221" s="9">
        <v>0</v>
      </c>
      <c r="AG221" s="9"/>
      <c r="AH221" s="9"/>
      <c r="AI221" s="9">
        <v>0</v>
      </c>
      <c r="AJ221" s="7">
        <f t="shared" si="46"/>
        <v>0</v>
      </c>
      <c r="AK221" s="43">
        <v>4710</v>
      </c>
      <c r="AL221" s="7">
        <f t="shared" si="47"/>
        <v>4710</v>
      </c>
      <c r="AM221" s="62"/>
      <c r="AN221" s="9"/>
      <c r="AO221" s="41">
        <v>0</v>
      </c>
      <c r="AP221" s="41"/>
      <c r="AQ221" s="41">
        <v>858</v>
      </c>
      <c r="AR221" s="41"/>
      <c r="AS221" s="41"/>
      <c r="AT221" s="41"/>
      <c r="AU221" s="41">
        <v>0</v>
      </c>
      <c r="AV221" s="41">
        <v>0</v>
      </c>
      <c r="AW221" s="7">
        <f t="shared" si="48"/>
        <v>858</v>
      </c>
      <c r="AX221" s="43"/>
      <c r="AY221" s="41"/>
      <c r="AZ221" s="41"/>
      <c r="BA221" s="41"/>
      <c r="BB221" s="41"/>
      <c r="BC221" s="41">
        <v>0</v>
      </c>
      <c r="BD221" s="41"/>
      <c r="BE221" s="7">
        <f t="shared" si="49"/>
        <v>0</v>
      </c>
      <c r="BF221" s="40"/>
      <c r="BG221" s="374">
        <v>576</v>
      </c>
      <c r="BH221" s="374"/>
      <c r="BI221" s="374"/>
      <c r="BJ221" s="41"/>
      <c r="BK221" s="41"/>
      <c r="BL221" s="9">
        <v>0</v>
      </c>
      <c r="BM221" s="41"/>
      <c r="BN221" s="41">
        <v>0</v>
      </c>
      <c r="BO221" s="41"/>
      <c r="BP221" s="9"/>
      <c r="BQ221" s="41"/>
      <c r="BR221" s="9"/>
      <c r="BS221" s="9">
        <v>0</v>
      </c>
      <c r="BT221" s="41">
        <v>9323</v>
      </c>
      <c r="BU221" s="7">
        <f t="shared" si="50"/>
        <v>9899</v>
      </c>
      <c r="BV221" s="43">
        <v>0</v>
      </c>
      <c r="BW221" s="41">
        <v>0</v>
      </c>
      <c r="BX221" s="41"/>
      <c r="BY221" s="41"/>
      <c r="BZ221" s="41"/>
      <c r="CA221" s="41">
        <v>0</v>
      </c>
      <c r="CB221" s="7">
        <f t="shared" si="51"/>
        <v>0</v>
      </c>
      <c r="CC221" s="43"/>
      <c r="CD221" s="41">
        <v>0</v>
      </c>
      <c r="CE221" s="41"/>
      <c r="CF221" s="41"/>
      <c r="CG221" s="7">
        <f t="shared" si="52"/>
        <v>0</v>
      </c>
      <c r="CH221" s="62"/>
      <c r="CI221" s="9"/>
      <c r="CJ221" s="41"/>
      <c r="CK221" s="41"/>
      <c r="CL221" s="41"/>
      <c r="CM221" s="41">
        <v>0</v>
      </c>
      <c r="CN221" s="41"/>
      <c r="CO221" s="7">
        <f t="shared" si="53"/>
        <v>0</v>
      </c>
      <c r="CP221" s="62"/>
      <c r="CQ221" s="41"/>
      <c r="CR221" s="41">
        <v>0</v>
      </c>
      <c r="CS221" s="7">
        <f t="shared" si="54"/>
        <v>0</v>
      </c>
      <c r="CT221" s="43">
        <v>0</v>
      </c>
      <c r="CU221" s="7">
        <f t="shared" si="55"/>
        <v>0</v>
      </c>
      <c r="CV221" s="10">
        <f t="shared" si="43"/>
        <v>16284</v>
      </c>
    </row>
    <row r="222" spans="1:100" x14ac:dyDescent="0.25">
      <c r="A222" s="348"/>
      <c r="B222" s="2" t="s">
        <v>105</v>
      </c>
      <c r="C222" s="40"/>
      <c r="D222" s="41"/>
      <c r="E222" s="43"/>
      <c r="F222" s="41"/>
      <c r="G222" s="42"/>
      <c r="H222" s="7">
        <f t="shared" si="56"/>
        <v>0</v>
      </c>
      <c r="I222" s="43"/>
      <c r="J222" s="41"/>
      <c r="K222" s="41"/>
      <c r="L222" s="41"/>
      <c r="M222" s="41"/>
      <c r="N222" s="41"/>
      <c r="O222" s="7">
        <f t="shared" si="44"/>
        <v>0</v>
      </c>
      <c r="P222" s="62"/>
      <c r="Q222" s="41"/>
      <c r="R222" s="41"/>
      <c r="S222" s="41"/>
      <c r="T222" s="7">
        <f t="shared" si="45"/>
        <v>0</v>
      </c>
      <c r="U222" s="43"/>
      <c r="V222" s="9"/>
      <c r="W222" s="7">
        <v>1207</v>
      </c>
      <c r="X222" s="43"/>
      <c r="Y222" s="9"/>
      <c r="Z222" s="9"/>
      <c r="AA222" s="9"/>
      <c r="AB222" s="9"/>
      <c r="AC222" s="9"/>
      <c r="AD222" s="41"/>
      <c r="AE222" s="9"/>
      <c r="AF222" s="9">
        <v>0</v>
      </c>
      <c r="AG222" s="9"/>
      <c r="AH222" s="9"/>
      <c r="AI222" s="9">
        <v>0</v>
      </c>
      <c r="AJ222" s="7">
        <f t="shared" si="46"/>
        <v>0</v>
      </c>
      <c r="AK222" s="43">
        <v>7560</v>
      </c>
      <c r="AL222" s="7">
        <f t="shared" si="47"/>
        <v>7560</v>
      </c>
      <c r="AM222" s="62"/>
      <c r="AN222" s="9"/>
      <c r="AO222" s="41">
        <v>0</v>
      </c>
      <c r="AP222" s="41"/>
      <c r="AQ222" s="41">
        <v>830</v>
      </c>
      <c r="AR222" s="41"/>
      <c r="AS222" s="41"/>
      <c r="AT222" s="41"/>
      <c r="AU222" s="41">
        <v>0</v>
      </c>
      <c r="AV222" s="41">
        <v>0</v>
      </c>
      <c r="AW222" s="7">
        <f t="shared" si="48"/>
        <v>830</v>
      </c>
      <c r="AX222" s="43"/>
      <c r="AY222" s="41"/>
      <c r="AZ222" s="41"/>
      <c r="BA222" s="41"/>
      <c r="BB222" s="41"/>
      <c r="BC222" s="41">
        <v>0</v>
      </c>
      <c r="BD222" s="41"/>
      <c r="BE222" s="7">
        <f t="shared" si="49"/>
        <v>0</v>
      </c>
      <c r="BF222" s="40"/>
      <c r="BG222" s="374">
        <v>0</v>
      </c>
      <c r="BH222" s="374"/>
      <c r="BI222" s="374"/>
      <c r="BJ222" s="41"/>
      <c r="BK222" s="41"/>
      <c r="BL222" s="9">
        <v>0</v>
      </c>
      <c r="BM222" s="41"/>
      <c r="BN222" s="41">
        <v>0</v>
      </c>
      <c r="BO222" s="41"/>
      <c r="BP222" s="9"/>
      <c r="BQ222" s="41"/>
      <c r="BR222" s="9"/>
      <c r="BS222" s="9">
        <v>0</v>
      </c>
      <c r="BT222" s="41">
        <v>13154</v>
      </c>
      <c r="BU222" s="7">
        <f t="shared" si="50"/>
        <v>13154</v>
      </c>
      <c r="BV222" s="43">
        <v>0</v>
      </c>
      <c r="BW222" s="41">
        <v>0</v>
      </c>
      <c r="BX222" s="41"/>
      <c r="BY222" s="41"/>
      <c r="BZ222" s="41"/>
      <c r="CA222" s="41">
        <v>0</v>
      </c>
      <c r="CB222" s="7">
        <f t="shared" si="51"/>
        <v>0</v>
      </c>
      <c r="CC222" s="43"/>
      <c r="CD222" s="41">
        <v>0</v>
      </c>
      <c r="CE222" s="41"/>
      <c r="CF222" s="41"/>
      <c r="CG222" s="7">
        <f t="shared" si="52"/>
        <v>0</v>
      </c>
      <c r="CH222" s="62"/>
      <c r="CI222" s="9"/>
      <c r="CJ222" s="41"/>
      <c r="CK222" s="41"/>
      <c r="CL222" s="41"/>
      <c r="CM222" s="41">
        <v>0</v>
      </c>
      <c r="CN222" s="41"/>
      <c r="CO222" s="7">
        <f t="shared" si="53"/>
        <v>0</v>
      </c>
      <c r="CP222" s="62"/>
      <c r="CQ222" s="41"/>
      <c r="CR222" s="41">
        <v>0</v>
      </c>
      <c r="CS222" s="7">
        <f t="shared" si="54"/>
        <v>0</v>
      </c>
      <c r="CT222" s="43">
        <v>0</v>
      </c>
      <c r="CU222" s="7">
        <f t="shared" si="55"/>
        <v>0</v>
      </c>
      <c r="CV222" s="10">
        <f t="shared" si="43"/>
        <v>22751</v>
      </c>
    </row>
    <row r="223" spans="1:100" x14ac:dyDescent="0.25">
      <c r="A223" s="348"/>
      <c r="B223" s="2" t="s">
        <v>106</v>
      </c>
      <c r="C223" s="40"/>
      <c r="D223" s="41"/>
      <c r="E223" s="43"/>
      <c r="F223" s="41"/>
      <c r="G223" s="42"/>
      <c r="H223" s="7">
        <f t="shared" si="56"/>
        <v>0</v>
      </c>
      <c r="I223" s="43"/>
      <c r="J223" s="41"/>
      <c r="K223" s="41"/>
      <c r="L223" s="41"/>
      <c r="M223" s="41"/>
      <c r="N223" s="41"/>
      <c r="O223" s="7">
        <f t="shared" si="44"/>
        <v>0</v>
      </c>
      <c r="P223" s="62"/>
      <c r="Q223" s="41"/>
      <c r="R223" s="41"/>
      <c r="S223" s="41"/>
      <c r="T223" s="7">
        <f t="shared" si="45"/>
        <v>0</v>
      </c>
      <c r="U223" s="43"/>
      <c r="V223" s="9"/>
      <c r="W223" s="7">
        <v>966</v>
      </c>
      <c r="X223" s="43"/>
      <c r="Y223" s="9"/>
      <c r="Z223" s="9"/>
      <c r="AA223" s="9"/>
      <c r="AB223" s="9"/>
      <c r="AC223" s="9"/>
      <c r="AD223" s="41"/>
      <c r="AE223" s="9"/>
      <c r="AF223" s="9">
        <v>0</v>
      </c>
      <c r="AG223" s="9"/>
      <c r="AH223" s="9"/>
      <c r="AI223" s="9">
        <v>0</v>
      </c>
      <c r="AJ223" s="7">
        <f t="shared" si="46"/>
        <v>0</v>
      </c>
      <c r="AK223" s="43">
        <v>5850</v>
      </c>
      <c r="AL223" s="7">
        <f t="shared" si="47"/>
        <v>5850</v>
      </c>
      <c r="AM223" s="62"/>
      <c r="AN223" s="9"/>
      <c r="AO223" s="41">
        <v>0</v>
      </c>
      <c r="AP223" s="41"/>
      <c r="AQ223" s="41">
        <v>456</v>
      </c>
      <c r="AR223" s="41"/>
      <c r="AS223" s="41"/>
      <c r="AT223" s="41"/>
      <c r="AU223" s="41">
        <v>0</v>
      </c>
      <c r="AV223" s="41">
        <v>0</v>
      </c>
      <c r="AW223" s="7">
        <f t="shared" si="48"/>
        <v>456</v>
      </c>
      <c r="AX223" s="43"/>
      <c r="AY223" s="41"/>
      <c r="AZ223" s="41"/>
      <c r="BA223" s="41"/>
      <c r="BB223" s="41"/>
      <c r="BC223" s="41">
        <v>0</v>
      </c>
      <c r="BD223" s="41"/>
      <c r="BE223" s="7">
        <f t="shared" si="49"/>
        <v>0</v>
      </c>
      <c r="BF223" s="40"/>
      <c r="BG223" s="374">
        <v>640</v>
      </c>
      <c r="BH223" s="374"/>
      <c r="BI223" s="374"/>
      <c r="BJ223" s="41"/>
      <c r="BK223" s="41"/>
      <c r="BL223" s="9">
        <v>0</v>
      </c>
      <c r="BM223" s="41"/>
      <c r="BN223" s="41">
        <v>0</v>
      </c>
      <c r="BO223" s="41"/>
      <c r="BP223" s="9"/>
      <c r="BQ223" s="41"/>
      <c r="BR223" s="9"/>
      <c r="BS223" s="9">
        <v>0</v>
      </c>
      <c r="BT223" s="41">
        <v>9061</v>
      </c>
      <c r="BU223" s="7">
        <f t="shared" si="50"/>
        <v>9701</v>
      </c>
      <c r="BV223" s="43">
        <v>0</v>
      </c>
      <c r="BW223" s="41">
        <v>0</v>
      </c>
      <c r="BX223" s="41"/>
      <c r="BY223" s="41"/>
      <c r="BZ223" s="41"/>
      <c r="CA223" s="41">
        <v>0</v>
      </c>
      <c r="CB223" s="7">
        <f t="shared" si="51"/>
        <v>0</v>
      </c>
      <c r="CC223" s="43"/>
      <c r="CD223" s="41">
        <v>0</v>
      </c>
      <c r="CE223" s="41"/>
      <c r="CF223" s="41"/>
      <c r="CG223" s="7">
        <f t="shared" si="52"/>
        <v>0</v>
      </c>
      <c r="CH223" s="62"/>
      <c r="CI223" s="9"/>
      <c r="CJ223" s="41"/>
      <c r="CK223" s="41"/>
      <c r="CL223" s="41"/>
      <c r="CM223" s="41">
        <v>0</v>
      </c>
      <c r="CN223" s="41"/>
      <c r="CO223" s="7">
        <f t="shared" si="53"/>
        <v>0</v>
      </c>
      <c r="CP223" s="62"/>
      <c r="CQ223" s="41"/>
      <c r="CR223" s="41">
        <v>0</v>
      </c>
      <c r="CS223" s="7">
        <f t="shared" si="54"/>
        <v>0</v>
      </c>
      <c r="CT223" s="43">
        <v>0</v>
      </c>
      <c r="CU223" s="7">
        <f t="shared" si="55"/>
        <v>0</v>
      </c>
      <c r="CV223" s="10">
        <f t="shared" si="43"/>
        <v>16973</v>
      </c>
    </row>
    <row r="224" spans="1:100" x14ac:dyDescent="0.25">
      <c r="A224" s="348"/>
      <c r="B224" s="2" t="s">
        <v>107</v>
      </c>
      <c r="C224" s="40"/>
      <c r="D224" s="41"/>
      <c r="E224" s="43"/>
      <c r="F224" s="41"/>
      <c r="G224" s="42"/>
      <c r="H224" s="7">
        <f t="shared" si="56"/>
        <v>0</v>
      </c>
      <c r="I224" s="43"/>
      <c r="J224" s="41"/>
      <c r="K224" s="41"/>
      <c r="L224" s="41"/>
      <c r="M224" s="41"/>
      <c r="N224" s="41"/>
      <c r="O224" s="7">
        <f t="shared" si="44"/>
        <v>0</v>
      </c>
      <c r="P224" s="62"/>
      <c r="Q224" s="41"/>
      <c r="R224" s="41"/>
      <c r="S224" s="41"/>
      <c r="T224" s="7">
        <f t="shared" si="45"/>
        <v>0</v>
      </c>
      <c r="U224" s="43"/>
      <c r="V224" s="9"/>
      <c r="W224" s="7">
        <v>1513</v>
      </c>
      <c r="X224" s="43"/>
      <c r="Y224" s="9"/>
      <c r="Z224" s="9"/>
      <c r="AA224" s="9"/>
      <c r="AB224" s="9"/>
      <c r="AC224" s="9"/>
      <c r="AD224" s="41"/>
      <c r="AE224" s="9"/>
      <c r="AF224" s="9">
        <v>0</v>
      </c>
      <c r="AG224" s="9"/>
      <c r="AH224" s="9"/>
      <c r="AI224" s="9">
        <v>0</v>
      </c>
      <c r="AJ224" s="7">
        <f t="shared" si="46"/>
        <v>0</v>
      </c>
      <c r="AK224" s="43">
        <v>5130</v>
      </c>
      <c r="AL224" s="7">
        <f t="shared" si="47"/>
        <v>5130</v>
      </c>
      <c r="AM224" s="62"/>
      <c r="AN224" s="9"/>
      <c r="AO224" s="41">
        <v>0</v>
      </c>
      <c r="AP224" s="41"/>
      <c r="AQ224" s="41">
        <v>652</v>
      </c>
      <c r="AR224" s="41"/>
      <c r="AS224" s="41"/>
      <c r="AT224" s="41"/>
      <c r="AU224" s="41">
        <v>0</v>
      </c>
      <c r="AV224" s="41">
        <v>0</v>
      </c>
      <c r="AW224" s="7">
        <f t="shared" si="48"/>
        <v>652</v>
      </c>
      <c r="AX224" s="43"/>
      <c r="AY224" s="41"/>
      <c r="AZ224" s="41"/>
      <c r="BA224" s="41"/>
      <c r="BB224" s="41"/>
      <c r="BC224" s="41">
        <v>0</v>
      </c>
      <c r="BD224" s="41"/>
      <c r="BE224" s="7">
        <f t="shared" si="49"/>
        <v>0</v>
      </c>
      <c r="BF224" s="40"/>
      <c r="BG224" s="374">
        <v>1504</v>
      </c>
      <c r="BH224" s="374"/>
      <c r="BI224" s="374"/>
      <c r="BJ224" s="41"/>
      <c r="BK224" s="41"/>
      <c r="BL224" s="9">
        <v>0</v>
      </c>
      <c r="BM224" s="41"/>
      <c r="BN224" s="41">
        <v>0</v>
      </c>
      <c r="BO224" s="41"/>
      <c r="BP224" s="9"/>
      <c r="BQ224" s="41"/>
      <c r="BR224" s="9"/>
      <c r="BS224" s="9">
        <v>0</v>
      </c>
      <c r="BT224" s="41">
        <v>11959</v>
      </c>
      <c r="BU224" s="7">
        <f t="shared" si="50"/>
        <v>13463</v>
      </c>
      <c r="BV224" s="43">
        <v>0</v>
      </c>
      <c r="BW224" s="41">
        <v>0</v>
      </c>
      <c r="BX224" s="41"/>
      <c r="BY224" s="41"/>
      <c r="BZ224" s="41"/>
      <c r="CA224" s="41">
        <v>0</v>
      </c>
      <c r="CB224" s="7">
        <f t="shared" si="51"/>
        <v>0</v>
      </c>
      <c r="CC224" s="43"/>
      <c r="CD224" s="41">
        <v>0</v>
      </c>
      <c r="CE224" s="41"/>
      <c r="CF224" s="41"/>
      <c r="CG224" s="7">
        <f t="shared" si="52"/>
        <v>0</v>
      </c>
      <c r="CH224" s="62"/>
      <c r="CI224" s="9"/>
      <c r="CJ224" s="41"/>
      <c r="CK224" s="41"/>
      <c r="CL224" s="41"/>
      <c r="CM224" s="41">
        <v>0</v>
      </c>
      <c r="CN224" s="41"/>
      <c r="CO224" s="7">
        <f t="shared" si="53"/>
        <v>0</v>
      </c>
      <c r="CP224" s="62"/>
      <c r="CQ224" s="41"/>
      <c r="CR224" s="41">
        <v>0</v>
      </c>
      <c r="CS224" s="7">
        <f t="shared" si="54"/>
        <v>0</v>
      </c>
      <c r="CT224" s="43">
        <v>0</v>
      </c>
      <c r="CU224" s="7">
        <f t="shared" si="55"/>
        <v>0</v>
      </c>
      <c r="CV224" s="10">
        <f t="shared" si="43"/>
        <v>20758</v>
      </c>
    </row>
    <row r="225" spans="1:100" x14ac:dyDescent="0.25">
      <c r="A225" s="348"/>
      <c r="B225" s="2" t="s">
        <v>108</v>
      </c>
      <c r="C225" s="40"/>
      <c r="D225" s="41"/>
      <c r="E225" s="43"/>
      <c r="F225" s="41"/>
      <c r="G225" s="42"/>
      <c r="H225" s="7">
        <f t="shared" si="56"/>
        <v>0</v>
      </c>
      <c r="I225" s="43"/>
      <c r="J225" s="41"/>
      <c r="K225" s="41"/>
      <c r="L225" s="41"/>
      <c r="M225" s="41"/>
      <c r="N225" s="41"/>
      <c r="O225" s="7">
        <f t="shared" si="44"/>
        <v>0</v>
      </c>
      <c r="P225" s="62"/>
      <c r="Q225" s="41"/>
      <c r="R225" s="41"/>
      <c r="S225" s="41"/>
      <c r="T225" s="7">
        <f t="shared" si="45"/>
        <v>0</v>
      </c>
      <c r="U225" s="43"/>
      <c r="V225" s="9"/>
      <c r="W225" s="7">
        <v>926</v>
      </c>
      <c r="X225" s="43"/>
      <c r="Y225" s="9"/>
      <c r="Z225" s="9"/>
      <c r="AA225" s="9"/>
      <c r="AB225" s="9"/>
      <c r="AC225" s="9"/>
      <c r="AD225" s="41"/>
      <c r="AE225" s="9"/>
      <c r="AF225" s="9">
        <v>0</v>
      </c>
      <c r="AG225" s="9"/>
      <c r="AH225" s="9"/>
      <c r="AI225" s="9">
        <v>0</v>
      </c>
      <c r="AJ225" s="7">
        <f t="shared" si="46"/>
        <v>0</v>
      </c>
      <c r="AK225" s="43">
        <v>7590</v>
      </c>
      <c r="AL225" s="7">
        <f t="shared" si="47"/>
        <v>7590</v>
      </c>
      <c r="AM225" s="62"/>
      <c r="AN225" s="9"/>
      <c r="AO225" s="41">
        <v>0</v>
      </c>
      <c r="AP225" s="41"/>
      <c r="AQ225" s="41">
        <v>400</v>
      </c>
      <c r="AR225" s="41"/>
      <c r="AS225" s="41"/>
      <c r="AT225" s="41"/>
      <c r="AU225" s="41">
        <v>0</v>
      </c>
      <c r="AV225" s="41">
        <v>0</v>
      </c>
      <c r="AW225" s="7">
        <f t="shared" si="48"/>
        <v>400</v>
      </c>
      <c r="AX225" s="43"/>
      <c r="AY225" s="41"/>
      <c r="AZ225" s="41"/>
      <c r="BA225" s="41"/>
      <c r="BB225" s="41"/>
      <c r="BC225" s="41">
        <v>0</v>
      </c>
      <c r="BD225" s="41"/>
      <c r="BE225" s="7">
        <f t="shared" si="49"/>
        <v>0</v>
      </c>
      <c r="BF225" s="40"/>
      <c r="BG225" s="374">
        <v>992</v>
      </c>
      <c r="BH225" s="374"/>
      <c r="BI225" s="374"/>
      <c r="BJ225" s="41"/>
      <c r="BK225" s="41"/>
      <c r="BL225" s="9">
        <v>0</v>
      </c>
      <c r="BM225" s="41"/>
      <c r="BN225" s="41">
        <v>0</v>
      </c>
      <c r="BO225" s="41"/>
      <c r="BP225" s="9"/>
      <c r="BQ225" s="41"/>
      <c r="BR225" s="9"/>
      <c r="BS225" s="9">
        <v>0</v>
      </c>
      <c r="BT225" s="41">
        <v>7943</v>
      </c>
      <c r="BU225" s="7">
        <f t="shared" si="50"/>
        <v>8935</v>
      </c>
      <c r="BV225" s="43">
        <v>0</v>
      </c>
      <c r="BW225" s="41">
        <v>0</v>
      </c>
      <c r="BX225" s="41"/>
      <c r="BY225" s="41"/>
      <c r="BZ225" s="41"/>
      <c r="CA225" s="41">
        <v>0</v>
      </c>
      <c r="CB225" s="7">
        <f t="shared" si="51"/>
        <v>0</v>
      </c>
      <c r="CC225" s="43"/>
      <c r="CD225" s="41">
        <v>0</v>
      </c>
      <c r="CE225" s="41"/>
      <c r="CF225" s="41"/>
      <c r="CG225" s="7">
        <f t="shared" si="52"/>
        <v>0</v>
      </c>
      <c r="CH225" s="62"/>
      <c r="CI225" s="9"/>
      <c r="CJ225" s="41"/>
      <c r="CK225" s="41"/>
      <c r="CL225" s="41"/>
      <c r="CM225" s="41">
        <v>0</v>
      </c>
      <c r="CN225" s="41"/>
      <c r="CO225" s="7">
        <f t="shared" si="53"/>
        <v>0</v>
      </c>
      <c r="CP225" s="62"/>
      <c r="CQ225" s="41"/>
      <c r="CR225" s="41">
        <v>0</v>
      </c>
      <c r="CS225" s="7">
        <f t="shared" si="54"/>
        <v>0</v>
      </c>
      <c r="CT225" s="43">
        <v>0</v>
      </c>
      <c r="CU225" s="7">
        <f t="shared" si="55"/>
        <v>0</v>
      </c>
      <c r="CV225" s="10">
        <f t="shared" si="43"/>
        <v>17851</v>
      </c>
    </row>
    <row r="226" spans="1:100" x14ac:dyDescent="0.25">
      <c r="A226" s="348"/>
      <c r="B226" s="2" t="s">
        <v>109</v>
      </c>
      <c r="C226" s="40"/>
      <c r="D226" s="41"/>
      <c r="E226" s="43"/>
      <c r="F226" s="41"/>
      <c r="G226" s="42"/>
      <c r="H226" s="7">
        <f t="shared" si="56"/>
        <v>0</v>
      </c>
      <c r="I226" s="43"/>
      <c r="J226" s="41"/>
      <c r="K226" s="41"/>
      <c r="L226" s="41"/>
      <c r="M226" s="41"/>
      <c r="N226" s="41"/>
      <c r="O226" s="7">
        <f t="shared" si="44"/>
        <v>0</v>
      </c>
      <c r="P226" s="62"/>
      <c r="Q226" s="41"/>
      <c r="R226" s="41"/>
      <c r="S226" s="41"/>
      <c r="T226" s="7">
        <f t="shared" si="45"/>
        <v>0</v>
      </c>
      <c r="U226" s="43"/>
      <c r="V226" s="9"/>
      <c r="W226" s="7">
        <v>1257</v>
      </c>
      <c r="X226" s="43"/>
      <c r="Y226" s="9"/>
      <c r="Z226" s="9"/>
      <c r="AA226" s="9"/>
      <c r="AB226" s="9"/>
      <c r="AC226" s="9"/>
      <c r="AD226" s="41"/>
      <c r="AE226" s="9"/>
      <c r="AF226" s="9">
        <v>0</v>
      </c>
      <c r="AG226" s="9"/>
      <c r="AH226" s="9"/>
      <c r="AI226" s="9">
        <v>0</v>
      </c>
      <c r="AJ226" s="7">
        <f t="shared" si="46"/>
        <v>0</v>
      </c>
      <c r="AK226" s="43">
        <v>4590</v>
      </c>
      <c r="AL226" s="7">
        <f t="shared" si="47"/>
        <v>4590</v>
      </c>
      <c r="AM226" s="62"/>
      <c r="AN226" s="9"/>
      <c r="AO226" s="41">
        <v>0</v>
      </c>
      <c r="AP226" s="41"/>
      <c r="AQ226" s="41">
        <v>236</v>
      </c>
      <c r="AR226" s="41"/>
      <c r="AS226" s="41"/>
      <c r="AT226" s="41"/>
      <c r="AU226" s="41">
        <v>0</v>
      </c>
      <c r="AV226" s="41">
        <v>0</v>
      </c>
      <c r="AW226" s="7">
        <f t="shared" si="48"/>
        <v>236</v>
      </c>
      <c r="AX226" s="43"/>
      <c r="AY226" s="41"/>
      <c r="AZ226" s="41"/>
      <c r="BA226" s="41"/>
      <c r="BB226" s="41"/>
      <c r="BC226" s="41">
        <v>0</v>
      </c>
      <c r="BD226" s="41"/>
      <c r="BE226" s="7">
        <f t="shared" si="49"/>
        <v>0</v>
      </c>
      <c r="BF226" s="40"/>
      <c r="BG226" s="374">
        <v>1408</v>
      </c>
      <c r="BH226" s="374"/>
      <c r="BI226" s="374"/>
      <c r="BJ226" s="41"/>
      <c r="BK226" s="41"/>
      <c r="BL226" s="9">
        <v>0</v>
      </c>
      <c r="BM226" s="41"/>
      <c r="BN226" s="41">
        <v>0</v>
      </c>
      <c r="BO226" s="41"/>
      <c r="BP226" s="9"/>
      <c r="BQ226" s="41"/>
      <c r="BR226" s="9"/>
      <c r="BS226" s="9">
        <v>0</v>
      </c>
      <c r="BT226" s="41">
        <v>9442</v>
      </c>
      <c r="BU226" s="7">
        <f t="shared" si="50"/>
        <v>10850</v>
      </c>
      <c r="BV226" s="43">
        <v>0</v>
      </c>
      <c r="BW226" s="41">
        <v>0</v>
      </c>
      <c r="BX226" s="41"/>
      <c r="BY226" s="41"/>
      <c r="BZ226" s="41"/>
      <c r="CA226" s="41">
        <v>0</v>
      </c>
      <c r="CB226" s="7">
        <f t="shared" si="51"/>
        <v>0</v>
      </c>
      <c r="CC226" s="43"/>
      <c r="CD226" s="41">
        <v>0</v>
      </c>
      <c r="CE226" s="41"/>
      <c r="CF226" s="41"/>
      <c r="CG226" s="7">
        <f t="shared" si="52"/>
        <v>0</v>
      </c>
      <c r="CH226" s="62"/>
      <c r="CI226" s="9"/>
      <c r="CJ226" s="41"/>
      <c r="CK226" s="41"/>
      <c r="CL226" s="41"/>
      <c r="CM226" s="41">
        <v>0</v>
      </c>
      <c r="CN226" s="41"/>
      <c r="CO226" s="7">
        <f t="shared" si="53"/>
        <v>0</v>
      </c>
      <c r="CP226" s="62"/>
      <c r="CQ226" s="41"/>
      <c r="CR226" s="41">
        <v>0</v>
      </c>
      <c r="CS226" s="7">
        <f t="shared" si="54"/>
        <v>0</v>
      </c>
      <c r="CT226" s="43">
        <v>0</v>
      </c>
      <c r="CU226" s="7">
        <f t="shared" si="55"/>
        <v>0</v>
      </c>
      <c r="CV226" s="10">
        <f t="shared" si="43"/>
        <v>16933</v>
      </c>
    </row>
    <row r="227" spans="1:100" x14ac:dyDescent="0.25">
      <c r="A227" s="348"/>
      <c r="B227" s="2" t="s">
        <v>110</v>
      </c>
      <c r="C227" s="40"/>
      <c r="D227" s="41"/>
      <c r="E227" s="43"/>
      <c r="F227" s="41"/>
      <c r="G227" s="42"/>
      <c r="H227" s="7">
        <f t="shared" si="56"/>
        <v>0</v>
      </c>
      <c r="I227" s="43"/>
      <c r="J227" s="41"/>
      <c r="K227" s="41"/>
      <c r="L227" s="41"/>
      <c r="M227" s="41"/>
      <c r="N227" s="41"/>
      <c r="O227" s="7">
        <f t="shared" si="44"/>
        <v>0</v>
      </c>
      <c r="P227" s="62"/>
      <c r="Q227" s="41"/>
      <c r="R227" s="41"/>
      <c r="S227" s="41"/>
      <c r="T227" s="7">
        <f t="shared" si="45"/>
        <v>0</v>
      </c>
      <c r="U227" s="43"/>
      <c r="V227" s="9"/>
      <c r="W227" s="7">
        <v>1313</v>
      </c>
      <c r="X227" s="43"/>
      <c r="Y227" s="9"/>
      <c r="Z227" s="9"/>
      <c r="AA227" s="9"/>
      <c r="AB227" s="9"/>
      <c r="AC227" s="9"/>
      <c r="AD227" s="41"/>
      <c r="AE227" s="9"/>
      <c r="AF227" s="9">
        <v>0</v>
      </c>
      <c r="AG227" s="9"/>
      <c r="AH227" s="9"/>
      <c r="AI227" s="9">
        <v>0</v>
      </c>
      <c r="AJ227" s="7">
        <f t="shared" si="46"/>
        <v>0</v>
      </c>
      <c r="AK227" s="43">
        <v>6600</v>
      </c>
      <c r="AL227" s="7">
        <f t="shared" si="47"/>
        <v>6600</v>
      </c>
      <c r="AM227" s="62"/>
      <c r="AN227" s="9"/>
      <c r="AO227" s="41">
        <v>0</v>
      </c>
      <c r="AP227" s="41"/>
      <c r="AQ227" s="41">
        <v>727</v>
      </c>
      <c r="AR227" s="41"/>
      <c r="AS227" s="41"/>
      <c r="AT227" s="41"/>
      <c r="AU227" s="41">
        <v>0</v>
      </c>
      <c r="AV227" s="41">
        <v>0</v>
      </c>
      <c r="AW227" s="7">
        <f t="shared" si="48"/>
        <v>727</v>
      </c>
      <c r="AX227" s="43"/>
      <c r="AY227" s="41"/>
      <c r="AZ227" s="41"/>
      <c r="BA227" s="41"/>
      <c r="BB227" s="41"/>
      <c r="BC227" s="41">
        <v>0</v>
      </c>
      <c r="BD227" s="41"/>
      <c r="BE227" s="7">
        <f t="shared" si="49"/>
        <v>0</v>
      </c>
      <c r="BF227" s="40"/>
      <c r="BG227" s="374">
        <v>1768</v>
      </c>
      <c r="BH227" s="374"/>
      <c r="BI227" s="374"/>
      <c r="BJ227" s="41"/>
      <c r="BK227" s="41"/>
      <c r="BL227" s="9">
        <v>0</v>
      </c>
      <c r="BM227" s="41"/>
      <c r="BN227" s="41">
        <v>1069</v>
      </c>
      <c r="BO227" s="41"/>
      <c r="BP227" s="9"/>
      <c r="BQ227" s="41"/>
      <c r="BR227" s="9"/>
      <c r="BS227" s="9">
        <v>0</v>
      </c>
      <c r="BT227" s="41">
        <v>12973</v>
      </c>
      <c r="BU227" s="7">
        <f t="shared" si="50"/>
        <v>15810</v>
      </c>
      <c r="BV227" s="43">
        <v>0</v>
      </c>
      <c r="BW227" s="41">
        <v>0</v>
      </c>
      <c r="BX227" s="41"/>
      <c r="BY227" s="41"/>
      <c r="BZ227" s="41"/>
      <c r="CA227" s="41">
        <v>0</v>
      </c>
      <c r="CB227" s="7">
        <f t="shared" si="51"/>
        <v>0</v>
      </c>
      <c r="CC227" s="43"/>
      <c r="CD227" s="41">
        <v>0</v>
      </c>
      <c r="CE227" s="41"/>
      <c r="CF227" s="41"/>
      <c r="CG227" s="7">
        <f t="shared" si="52"/>
        <v>0</v>
      </c>
      <c r="CH227" s="62"/>
      <c r="CI227" s="9"/>
      <c r="CJ227" s="41"/>
      <c r="CK227" s="41"/>
      <c r="CL227" s="41"/>
      <c r="CM227" s="41">
        <v>0</v>
      </c>
      <c r="CN227" s="41"/>
      <c r="CO227" s="7">
        <f t="shared" si="53"/>
        <v>0</v>
      </c>
      <c r="CP227" s="62"/>
      <c r="CQ227" s="41"/>
      <c r="CR227" s="41">
        <v>0</v>
      </c>
      <c r="CS227" s="7">
        <f t="shared" si="54"/>
        <v>0</v>
      </c>
      <c r="CT227" s="43">
        <v>0</v>
      </c>
      <c r="CU227" s="7">
        <f t="shared" si="55"/>
        <v>0</v>
      </c>
      <c r="CV227" s="10">
        <f t="shared" si="43"/>
        <v>24450</v>
      </c>
    </row>
    <row r="228" spans="1:100" x14ac:dyDescent="0.25">
      <c r="A228" s="348"/>
      <c r="B228" s="2" t="s">
        <v>111</v>
      </c>
      <c r="C228" s="40"/>
      <c r="D228" s="41"/>
      <c r="E228" s="43"/>
      <c r="F228" s="41"/>
      <c r="G228" s="42"/>
      <c r="H228" s="7">
        <f t="shared" si="56"/>
        <v>0</v>
      </c>
      <c r="I228" s="43"/>
      <c r="J228" s="41"/>
      <c r="K228" s="41"/>
      <c r="L228" s="41"/>
      <c r="M228" s="41"/>
      <c r="N228" s="41"/>
      <c r="O228" s="7">
        <f t="shared" si="44"/>
        <v>0</v>
      </c>
      <c r="P228" s="62"/>
      <c r="Q228" s="41"/>
      <c r="R228" s="41"/>
      <c r="S228" s="41"/>
      <c r="T228" s="7">
        <f t="shared" si="45"/>
        <v>0</v>
      </c>
      <c r="U228" s="43"/>
      <c r="V228" s="9"/>
      <c r="W228" s="7">
        <v>619</v>
      </c>
      <c r="X228" s="43"/>
      <c r="Y228" s="9"/>
      <c r="Z228" s="9"/>
      <c r="AA228" s="9"/>
      <c r="AB228" s="9"/>
      <c r="AC228" s="9"/>
      <c r="AD228" s="41"/>
      <c r="AE228" s="9"/>
      <c r="AF228" s="9">
        <v>0</v>
      </c>
      <c r="AG228" s="9"/>
      <c r="AH228" s="9"/>
      <c r="AI228" s="9">
        <v>0</v>
      </c>
      <c r="AJ228" s="7">
        <f t="shared" si="46"/>
        <v>0</v>
      </c>
      <c r="AK228" s="43">
        <v>9090</v>
      </c>
      <c r="AL228" s="7">
        <f t="shared" si="47"/>
        <v>9090</v>
      </c>
      <c r="AM228" s="62"/>
      <c r="AN228" s="9"/>
      <c r="AO228" s="41">
        <v>0</v>
      </c>
      <c r="AP228" s="41"/>
      <c r="AQ228" s="41">
        <v>303</v>
      </c>
      <c r="AR228" s="41"/>
      <c r="AS228" s="41"/>
      <c r="AT228" s="41"/>
      <c r="AU228" s="41">
        <v>0</v>
      </c>
      <c r="AV228" s="41">
        <v>0</v>
      </c>
      <c r="AW228" s="7">
        <f t="shared" si="48"/>
        <v>303</v>
      </c>
      <c r="AX228" s="43"/>
      <c r="AY228" s="41"/>
      <c r="AZ228" s="41"/>
      <c r="BA228" s="41"/>
      <c r="BB228" s="41"/>
      <c r="BC228" s="41">
        <v>0</v>
      </c>
      <c r="BD228" s="41"/>
      <c r="BE228" s="7">
        <f t="shared" si="49"/>
        <v>0</v>
      </c>
      <c r="BF228" s="40"/>
      <c r="BG228" s="374">
        <v>1992</v>
      </c>
      <c r="BH228" s="374"/>
      <c r="BI228" s="374"/>
      <c r="BJ228" s="41"/>
      <c r="BK228" s="41"/>
      <c r="BL228" s="9">
        <v>0</v>
      </c>
      <c r="BM228" s="41"/>
      <c r="BN228" s="41">
        <v>1801</v>
      </c>
      <c r="BO228" s="41"/>
      <c r="BP228" s="9"/>
      <c r="BQ228" s="41"/>
      <c r="BR228" s="9"/>
      <c r="BS228" s="9">
        <v>0</v>
      </c>
      <c r="BT228" s="41">
        <v>10929</v>
      </c>
      <c r="BU228" s="7">
        <f t="shared" si="50"/>
        <v>14722</v>
      </c>
      <c r="BV228" s="43">
        <v>0</v>
      </c>
      <c r="BW228" s="41">
        <v>0</v>
      </c>
      <c r="BX228" s="41"/>
      <c r="BY228" s="41"/>
      <c r="BZ228" s="41"/>
      <c r="CA228" s="41">
        <v>0</v>
      </c>
      <c r="CB228" s="7">
        <f t="shared" si="51"/>
        <v>0</v>
      </c>
      <c r="CC228" s="43"/>
      <c r="CD228" s="41">
        <v>0</v>
      </c>
      <c r="CE228" s="41"/>
      <c r="CF228" s="41"/>
      <c r="CG228" s="7">
        <f t="shared" si="52"/>
        <v>0</v>
      </c>
      <c r="CH228" s="62"/>
      <c r="CI228" s="9"/>
      <c r="CJ228" s="41"/>
      <c r="CK228" s="41"/>
      <c r="CL228" s="41"/>
      <c r="CM228" s="41">
        <v>0</v>
      </c>
      <c r="CN228" s="41"/>
      <c r="CO228" s="7">
        <f t="shared" si="53"/>
        <v>0</v>
      </c>
      <c r="CP228" s="62"/>
      <c r="CQ228" s="41"/>
      <c r="CR228" s="41">
        <v>0</v>
      </c>
      <c r="CS228" s="7">
        <f t="shared" si="54"/>
        <v>0</v>
      </c>
      <c r="CT228" s="43">
        <v>0</v>
      </c>
      <c r="CU228" s="7">
        <f t="shared" si="55"/>
        <v>0</v>
      </c>
      <c r="CV228" s="10">
        <f t="shared" si="43"/>
        <v>24734</v>
      </c>
    </row>
    <row r="229" spans="1:100" ht="15.75" thickBot="1" x14ac:dyDescent="0.3">
      <c r="A229" s="349"/>
      <c r="B229" s="3" t="s">
        <v>112</v>
      </c>
      <c r="C229" s="44"/>
      <c r="D229" s="45"/>
      <c r="E229" s="47"/>
      <c r="F229" s="45"/>
      <c r="G229" s="46"/>
      <c r="H229" s="11">
        <f t="shared" si="56"/>
        <v>0</v>
      </c>
      <c r="I229" s="47"/>
      <c r="J229" s="45"/>
      <c r="K229" s="45"/>
      <c r="L229" s="45"/>
      <c r="M229" s="45"/>
      <c r="N229" s="45"/>
      <c r="O229" s="11">
        <f t="shared" si="44"/>
        <v>0</v>
      </c>
      <c r="P229" s="63"/>
      <c r="Q229" s="45"/>
      <c r="R229" s="45"/>
      <c r="S229" s="45"/>
      <c r="T229" s="11">
        <f t="shared" si="45"/>
        <v>0</v>
      </c>
      <c r="U229" s="47"/>
      <c r="V229" s="13"/>
      <c r="W229" s="11">
        <v>1429</v>
      </c>
      <c r="X229" s="47"/>
      <c r="Y229" s="13"/>
      <c r="Z229" s="13"/>
      <c r="AA229" s="13"/>
      <c r="AB229" s="13"/>
      <c r="AC229" s="13"/>
      <c r="AD229" s="45"/>
      <c r="AE229" s="13"/>
      <c r="AF229" s="13">
        <v>0</v>
      </c>
      <c r="AG229" s="13"/>
      <c r="AH229" s="13"/>
      <c r="AI229" s="13">
        <v>0</v>
      </c>
      <c r="AJ229" s="11">
        <f t="shared" si="46"/>
        <v>0</v>
      </c>
      <c r="AK229" s="47">
        <v>6510</v>
      </c>
      <c r="AL229" s="11">
        <f t="shared" si="47"/>
        <v>6510</v>
      </c>
      <c r="AM229" s="63"/>
      <c r="AN229" s="13"/>
      <c r="AO229" s="45">
        <v>0</v>
      </c>
      <c r="AP229" s="45"/>
      <c r="AQ229" s="45">
        <v>79</v>
      </c>
      <c r="AR229" s="45"/>
      <c r="AS229" s="45"/>
      <c r="AT229" s="45"/>
      <c r="AU229" s="45">
        <v>0</v>
      </c>
      <c r="AV229" s="45">
        <v>0</v>
      </c>
      <c r="AW229" s="11">
        <f t="shared" si="48"/>
        <v>79</v>
      </c>
      <c r="AX229" s="47"/>
      <c r="AY229" s="45"/>
      <c r="AZ229" s="45"/>
      <c r="BA229" s="45"/>
      <c r="BB229" s="45"/>
      <c r="BC229" s="45">
        <v>0</v>
      </c>
      <c r="BD229" s="45"/>
      <c r="BE229" s="11">
        <f t="shared" si="49"/>
        <v>0</v>
      </c>
      <c r="BF229" s="44"/>
      <c r="BG229" s="375">
        <v>1736</v>
      </c>
      <c r="BH229" s="375"/>
      <c r="BI229" s="375"/>
      <c r="BJ229" s="45"/>
      <c r="BK229" s="45"/>
      <c r="BL229" s="13">
        <v>0</v>
      </c>
      <c r="BM229" s="45"/>
      <c r="BN229" s="45">
        <v>827</v>
      </c>
      <c r="BO229" s="45"/>
      <c r="BP229" s="13"/>
      <c r="BQ229" s="45"/>
      <c r="BR229" s="13"/>
      <c r="BS229" s="13">
        <v>0</v>
      </c>
      <c r="BT229" s="45">
        <v>10131</v>
      </c>
      <c r="BU229" s="11">
        <f t="shared" si="50"/>
        <v>12694</v>
      </c>
      <c r="BV229" s="47">
        <v>0</v>
      </c>
      <c r="BW229" s="45">
        <v>0</v>
      </c>
      <c r="BX229" s="45"/>
      <c r="BY229" s="45"/>
      <c r="BZ229" s="45"/>
      <c r="CA229" s="45">
        <v>0</v>
      </c>
      <c r="CB229" s="11">
        <f t="shared" si="51"/>
        <v>0</v>
      </c>
      <c r="CC229" s="47"/>
      <c r="CD229" s="45">
        <v>0</v>
      </c>
      <c r="CE229" s="45"/>
      <c r="CF229" s="45"/>
      <c r="CG229" s="11">
        <f t="shared" si="52"/>
        <v>0</v>
      </c>
      <c r="CH229" s="63"/>
      <c r="CI229" s="13"/>
      <c r="CJ229" s="45"/>
      <c r="CK229" s="45"/>
      <c r="CL229" s="45"/>
      <c r="CM229" s="45">
        <v>0</v>
      </c>
      <c r="CN229" s="45"/>
      <c r="CO229" s="11">
        <f t="shared" si="53"/>
        <v>0</v>
      </c>
      <c r="CP229" s="63"/>
      <c r="CQ229" s="45"/>
      <c r="CR229" s="45">
        <v>0</v>
      </c>
      <c r="CS229" s="11">
        <f t="shared" si="54"/>
        <v>0</v>
      </c>
      <c r="CT229" s="47">
        <v>0</v>
      </c>
      <c r="CU229" s="11">
        <f t="shared" si="55"/>
        <v>0</v>
      </c>
      <c r="CV229" s="15">
        <f t="shared" si="43"/>
        <v>20712</v>
      </c>
    </row>
    <row r="230" spans="1:100" x14ac:dyDescent="0.25">
      <c r="A230" s="371">
        <v>2015</v>
      </c>
      <c r="B230" s="33" t="s">
        <v>101</v>
      </c>
      <c r="C230" s="34"/>
      <c r="D230" s="35"/>
      <c r="E230" s="52"/>
      <c r="F230" s="35"/>
      <c r="G230" s="36"/>
      <c r="H230" s="20">
        <f t="shared" si="56"/>
        <v>0</v>
      </c>
      <c r="I230" s="52"/>
      <c r="J230" s="35"/>
      <c r="K230" s="35"/>
      <c r="L230" s="35"/>
      <c r="M230" s="35"/>
      <c r="N230" s="35"/>
      <c r="O230" s="20">
        <f t="shared" si="44"/>
        <v>0</v>
      </c>
      <c r="P230" s="61"/>
      <c r="Q230" s="35"/>
      <c r="R230" s="35"/>
      <c r="S230" s="35"/>
      <c r="T230" s="20">
        <f t="shared" si="45"/>
        <v>0</v>
      </c>
      <c r="U230" s="52">
        <v>0</v>
      </c>
      <c r="V230" s="22">
        <v>458</v>
      </c>
      <c r="W230" s="20">
        <f t="shared" ref="W230:W242" si="57">SUM(U230:V230)</f>
        <v>458</v>
      </c>
      <c r="X230" s="52"/>
      <c r="Y230" s="22"/>
      <c r="Z230" s="22"/>
      <c r="AA230" s="22"/>
      <c r="AB230" s="22"/>
      <c r="AC230" s="22"/>
      <c r="AD230" s="35"/>
      <c r="AE230" s="22"/>
      <c r="AF230" s="22">
        <v>0</v>
      </c>
      <c r="AG230" s="22"/>
      <c r="AH230" s="22"/>
      <c r="AI230" s="22">
        <v>0</v>
      </c>
      <c r="AJ230" s="20">
        <f t="shared" si="46"/>
        <v>0</v>
      </c>
      <c r="AK230" s="52">
        <v>1290</v>
      </c>
      <c r="AL230" s="20">
        <f t="shared" si="47"/>
        <v>1290</v>
      </c>
      <c r="AM230" s="61"/>
      <c r="AN230" s="22"/>
      <c r="AO230" s="35">
        <v>0</v>
      </c>
      <c r="AP230" s="35"/>
      <c r="AQ230" s="35">
        <v>0</v>
      </c>
      <c r="AR230" s="35"/>
      <c r="AS230" s="35"/>
      <c r="AT230" s="35"/>
      <c r="AU230" s="35">
        <v>0</v>
      </c>
      <c r="AV230" s="35">
        <v>0</v>
      </c>
      <c r="AW230" s="20">
        <f t="shared" si="48"/>
        <v>0</v>
      </c>
      <c r="AX230" s="52"/>
      <c r="AY230" s="35"/>
      <c r="AZ230" s="35"/>
      <c r="BA230" s="35"/>
      <c r="BB230" s="35"/>
      <c r="BC230" s="35">
        <v>0</v>
      </c>
      <c r="BD230" s="35"/>
      <c r="BE230" s="20">
        <f t="shared" si="49"/>
        <v>0</v>
      </c>
      <c r="BF230" s="34"/>
      <c r="BG230" s="35">
        <v>0</v>
      </c>
      <c r="BH230" s="35">
        <v>1308</v>
      </c>
      <c r="BI230" s="35">
        <v>0</v>
      </c>
      <c r="BJ230" s="35"/>
      <c r="BK230" s="35"/>
      <c r="BL230" s="22">
        <v>0</v>
      </c>
      <c r="BM230" s="35"/>
      <c r="BN230" s="35">
        <v>150</v>
      </c>
      <c r="BO230" s="35"/>
      <c r="BP230" s="22"/>
      <c r="BQ230" s="35"/>
      <c r="BR230" s="22"/>
      <c r="BS230" s="22">
        <v>0</v>
      </c>
      <c r="BT230" s="35">
        <v>3314</v>
      </c>
      <c r="BU230" s="20">
        <f t="shared" si="50"/>
        <v>4772</v>
      </c>
      <c r="BV230" s="52">
        <v>0</v>
      </c>
      <c r="BW230" s="35">
        <v>0</v>
      </c>
      <c r="BX230" s="35"/>
      <c r="BY230" s="35"/>
      <c r="BZ230" s="35"/>
      <c r="CA230" s="35">
        <v>0</v>
      </c>
      <c r="CB230" s="20">
        <f t="shared" si="51"/>
        <v>0</v>
      </c>
      <c r="CC230" s="52"/>
      <c r="CD230" s="35">
        <v>0</v>
      </c>
      <c r="CE230" s="35"/>
      <c r="CF230" s="35"/>
      <c r="CG230" s="20">
        <f t="shared" si="52"/>
        <v>0</v>
      </c>
      <c r="CH230" s="61"/>
      <c r="CI230" s="22"/>
      <c r="CJ230" s="35"/>
      <c r="CK230" s="35"/>
      <c r="CL230" s="35"/>
      <c r="CM230" s="35">
        <v>0</v>
      </c>
      <c r="CN230" s="35"/>
      <c r="CO230" s="20">
        <f t="shared" si="53"/>
        <v>0</v>
      </c>
      <c r="CP230" s="61"/>
      <c r="CQ230" s="35"/>
      <c r="CR230" s="35">
        <v>0</v>
      </c>
      <c r="CS230" s="20">
        <f t="shared" si="54"/>
        <v>0</v>
      </c>
      <c r="CT230" s="52">
        <v>0</v>
      </c>
      <c r="CU230" s="20">
        <f t="shared" si="55"/>
        <v>0</v>
      </c>
      <c r="CV230" s="23">
        <f t="shared" si="43"/>
        <v>6520</v>
      </c>
    </row>
    <row r="231" spans="1:100" x14ac:dyDescent="0.25">
      <c r="A231" s="372"/>
      <c r="B231" s="2" t="s">
        <v>102</v>
      </c>
      <c r="C231" s="40"/>
      <c r="D231" s="41"/>
      <c r="E231" s="43"/>
      <c r="F231" s="41"/>
      <c r="G231" s="42"/>
      <c r="H231" s="7">
        <f t="shared" si="56"/>
        <v>0</v>
      </c>
      <c r="I231" s="43"/>
      <c r="J231" s="41"/>
      <c r="K231" s="41"/>
      <c r="L231" s="41"/>
      <c r="M231" s="41"/>
      <c r="N231" s="41"/>
      <c r="O231" s="7">
        <f t="shared" si="44"/>
        <v>0</v>
      </c>
      <c r="P231" s="62"/>
      <c r="Q231" s="41"/>
      <c r="R231" s="41"/>
      <c r="S231" s="41"/>
      <c r="T231" s="7">
        <f t="shared" si="45"/>
        <v>0</v>
      </c>
      <c r="U231" s="43">
        <v>0</v>
      </c>
      <c r="V231" s="9">
        <v>599</v>
      </c>
      <c r="W231" s="7">
        <f t="shared" si="57"/>
        <v>599</v>
      </c>
      <c r="X231" s="43"/>
      <c r="Y231" s="9"/>
      <c r="Z231" s="9"/>
      <c r="AA231" s="9"/>
      <c r="AB231" s="9"/>
      <c r="AC231" s="9"/>
      <c r="AD231" s="41"/>
      <c r="AE231" s="9"/>
      <c r="AF231" s="9">
        <v>0</v>
      </c>
      <c r="AG231" s="9"/>
      <c r="AH231" s="9"/>
      <c r="AI231" s="9">
        <v>0</v>
      </c>
      <c r="AJ231" s="7">
        <f t="shared" si="46"/>
        <v>0</v>
      </c>
      <c r="AK231" s="43">
        <v>2130</v>
      </c>
      <c r="AL231" s="7">
        <f t="shared" si="47"/>
        <v>2130</v>
      </c>
      <c r="AM231" s="62"/>
      <c r="AN231" s="9"/>
      <c r="AO231" s="41">
        <v>0</v>
      </c>
      <c r="AP231" s="41"/>
      <c r="AQ231" s="41">
        <v>0</v>
      </c>
      <c r="AR231" s="41"/>
      <c r="AS231" s="41"/>
      <c r="AT231" s="41"/>
      <c r="AU231" s="41">
        <v>0</v>
      </c>
      <c r="AV231" s="41">
        <v>0</v>
      </c>
      <c r="AW231" s="7">
        <f t="shared" si="48"/>
        <v>0</v>
      </c>
      <c r="AX231" s="43"/>
      <c r="AY231" s="41"/>
      <c r="AZ231" s="41"/>
      <c r="BA231" s="41"/>
      <c r="BB231" s="41"/>
      <c r="BC231" s="41">
        <v>0</v>
      </c>
      <c r="BD231" s="41"/>
      <c r="BE231" s="7">
        <f t="shared" si="49"/>
        <v>0</v>
      </c>
      <c r="BF231" s="40"/>
      <c r="BG231" s="41">
        <v>0</v>
      </c>
      <c r="BH231" s="41">
        <v>444</v>
      </c>
      <c r="BI231" s="41">
        <v>0</v>
      </c>
      <c r="BJ231" s="41"/>
      <c r="BK231" s="41"/>
      <c r="BL231" s="9">
        <v>0</v>
      </c>
      <c r="BM231" s="41"/>
      <c r="BN231" s="41">
        <v>636</v>
      </c>
      <c r="BO231" s="41"/>
      <c r="BP231" s="9"/>
      <c r="BQ231" s="41"/>
      <c r="BR231" s="9"/>
      <c r="BS231" s="9">
        <v>0</v>
      </c>
      <c r="BT231" s="41">
        <v>6571</v>
      </c>
      <c r="BU231" s="7">
        <f t="shared" si="50"/>
        <v>7651</v>
      </c>
      <c r="BV231" s="43">
        <v>0</v>
      </c>
      <c r="BW231" s="41">
        <v>0</v>
      </c>
      <c r="BX231" s="41"/>
      <c r="BY231" s="41"/>
      <c r="BZ231" s="41"/>
      <c r="CA231" s="41">
        <v>0</v>
      </c>
      <c r="CB231" s="7">
        <f t="shared" si="51"/>
        <v>0</v>
      </c>
      <c r="CC231" s="43"/>
      <c r="CD231" s="41">
        <v>0</v>
      </c>
      <c r="CE231" s="41"/>
      <c r="CF231" s="41"/>
      <c r="CG231" s="7">
        <f t="shared" si="52"/>
        <v>0</v>
      </c>
      <c r="CH231" s="62"/>
      <c r="CI231" s="9"/>
      <c r="CJ231" s="41"/>
      <c r="CK231" s="41"/>
      <c r="CL231" s="41"/>
      <c r="CM231" s="41">
        <v>0</v>
      </c>
      <c r="CN231" s="41"/>
      <c r="CO231" s="7">
        <f t="shared" si="53"/>
        <v>0</v>
      </c>
      <c r="CP231" s="62"/>
      <c r="CQ231" s="41"/>
      <c r="CR231" s="41">
        <v>0</v>
      </c>
      <c r="CS231" s="7">
        <f t="shared" si="54"/>
        <v>0</v>
      </c>
      <c r="CT231" s="43">
        <v>0</v>
      </c>
      <c r="CU231" s="7">
        <f t="shared" si="55"/>
        <v>0</v>
      </c>
      <c r="CV231" s="10">
        <f t="shared" si="43"/>
        <v>10380</v>
      </c>
    </row>
    <row r="232" spans="1:100" x14ac:dyDescent="0.25">
      <c r="A232" s="372"/>
      <c r="B232" s="2" t="s">
        <v>103</v>
      </c>
      <c r="C232" s="40"/>
      <c r="D232" s="41"/>
      <c r="E232" s="43"/>
      <c r="F232" s="41"/>
      <c r="G232" s="42"/>
      <c r="H232" s="7">
        <f t="shared" si="56"/>
        <v>0</v>
      </c>
      <c r="I232" s="43"/>
      <c r="J232" s="41"/>
      <c r="K232" s="41"/>
      <c r="L232" s="41"/>
      <c r="M232" s="41"/>
      <c r="N232" s="41"/>
      <c r="O232" s="7">
        <f t="shared" si="44"/>
        <v>0</v>
      </c>
      <c r="P232" s="62"/>
      <c r="Q232" s="41"/>
      <c r="R232" s="41"/>
      <c r="S232" s="41"/>
      <c r="T232" s="7">
        <f t="shared" si="45"/>
        <v>0</v>
      </c>
      <c r="U232" s="43">
        <v>0</v>
      </c>
      <c r="V232" s="9">
        <v>1705</v>
      </c>
      <c r="W232" s="7">
        <f t="shared" si="57"/>
        <v>1705</v>
      </c>
      <c r="X232" s="43"/>
      <c r="Y232" s="9"/>
      <c r="Z232" s="9"/>
      <c r="AA232" s="9"/>
      <c r="AB232" s="9"/>
      <c r="AC232" s="9"/>
      <c r="AD232" s="41"/>
      <c r="AE232" s="9"/>
      <c r="AF232" s="9">
        <v>0</v>
      </c>
      <c r="AG232" s="9"/>
      <c r="AH232" s="9"/>
      <c r="AI232" s="9">
        <v>0</v>
      </c>
      <c r="AJ232" s="7">
        <f t="shared" si="46"/>
        <v>0</v>
      </c>
      <c r="AK232" s="43">
        <v>3840</v>
      </c>
      <c r="AL232" s="7">
        <f t="shared" si="47"/>
        <v>3840</v>
      </c>
      <c r="AM232" s="62"/>
      <c r="AN232" s="9"/>
      <c r="AO232" s="41">
        <v>0</v>
      </c>
      <c r="AP232" s="41"/>
      <c r="AQ232" s="41">
        <v>0</v>
      </c>
      <c r="AR232" s="41"/>
      <c r="AS232" s="41"/>
      <c r="AT232" s="41"/>
      <c r="AU232" s="41">
        <v>0</v>
      </c>
      <c r="AV232" s="41">
        <v>0</v>
      </c>
      <c r="AW232" s="7">
        <f t="shared" si="48"/>
        <v>0</v>
      </c>
      <c r="AX232" s="43"/>
      <c r="AY232" s="41"/>
      <c r="AZ232" s="41"/>
      <c r="BA232" s="41"/>
      <c r="BB232" s="41"/>
      <c r="BC232" s="41">
        <v>0</v>
      </c>
      <c r="BD232" s="41"/>
      <c r="BE232" s="7">
        <f t="shared" si="49"/>
        <v>0</v>
      </c>
      <c r="BF232" s="40"/>
      <c r="BG232" s="41">
        <v>0</v>
      </c>
      <c r="BH232" s="41">
        <v>1620</v>
      </c>
      <c r="BI232" s="41">
        <v>0</v>
      </c>
      <c r="BJ232" s="41"/>
      <c r="BK232" s="41"/>
      <c r="BL232" s="9">
        <v>0</v>
      </c>
      <c r="BM232" s="41"/>
      <c r="BN232" s="41">
        <v>1028</v>
      </c>
      <c r="BO232" s="41"/>
      <c r="BP232" s="9"/>
      <c r="BQ232" s="41"/>
      <c r="BR232" s="9"/>
      <c r="BS232" s="9">
        <v>0</v>
      </c>
      <c r="BT232" s="41">
        <v>9198</v>
      </c>
      <c r="BU232" s="7">
        <f t="shared" si="50"/>
        <v>11846</v>
      </c>
      <c r="BV232" s="43">
        <v>0</v>
      </c>
      <c r="BW232" s="41">
        <v>0</v>
      </c>
      <c r="BX232" s="41"/>
      <c r="BY232" s="41"/>
      <c r="BZ232" s="41"/>
      <c r="CA232" s="41">
        <v>0</v>
      </c>
      <c r="CB232" s="7">
        <f t="shared" si="51"/>
        <v>0</v>
      </c>
      <c r="CC232" s="43"/>
      <c r="CD232" s="41">
        <v>0</v>
      </c>
      <c r="CE232" s="41"/>
      <c r="CF232" s="41"/>
      <c r="CG232" s="7">
        <f t="shared" si="52"/>
        <v>0</v>
      </c>
      <c r="CH232" s="62"/>
      <c r="CI232" s="9"/>
      <c r="CJ232" s="41"/>
      <c r="CK232" s="41"/>
      <c r="CL232" s="41"/>
      <c r="CM232" s="41">
        <v>0</v>
      </c>
      <c r="CN232" s="41"/>
      <c r="CO232" s="7">
        <f t="shared" si="53"/>
        <v>0</v>
      </c>
      <c r="CP232" s="62"/>
      <c r="CQ232" s="41"/>
      <c r="CR232" s="41">
        <v>0</v>
      </c>
      <c r="CS232" s="7">
        <f t="shared" si="54"/>
        <v>0</v>
      </c>
      <c r="CT232" s="43">
        <v>71</v>
      </c>
      <c r="CU232" s="7">
        <f t="shared" si="55"/>
        <v>71</v>
      </c>
      <c r="CV232" s="10">
        <f t="shared" si="43"/>
        <v>17462</v>
      </c>
    </row>
    <row r="233" spans="1:100" x14ac:dyDescent="0.25">
      <c r="A233" s="372"/>
      <c r="B233" s="2" t="s">
        <v>104</v>
      </c>
      <c r="C233" s="40"/>
      <c r="D233" s="41"/>
      <c r="E233" s="43"/>
      <c r="F233" s="41"/>
      <c r="G233" s="42"/>
      <c r="H233" s="7">
        <f t="shared" si="56"/>
        <v>0</v>
      </c>
      <c r="I233" s="43"/>
      <c r="J233" s="41"/>
      <c r="K233" s="41"/>
      <c r="L233" s="41"/>
      <c r="M233" s="41"/>
      <c r="N233" s="41"/>
      <c r="O233" s="7">
        <f t="shared" si="44"/>
        <v>0</v>
      </c>
      <c r="P233" s="62"/>
      <c r="Q233" s="41"/>
      <c r="R233" s="41"/>
      <c r="S233" s="41"/>
      <c r="T233" s="7">
        <f t="shared" si="45"/>
        <v>0</v>
      </c>
      <c r="U233" s="43">
        <v>0</v>
      </c>
      <c r="V233" s="9">
        <v>3930</v>
      </c>
      <c r="W233" s="7">
        <f t="shared" si="57"/>
        <v>3930</v>
      </c>
      <c r="X233" s="43"/>
      <c r="Y233" s="9"/>
      <c r="Z233" s="9"/>
      <c r="AA233" s="9"/>
      <c r="AB233" s="9"/>
      <c r="AC233" s="9"/>
      <c r="AD233" s="41"/>
      <c r="AE233" s="9"/>
      <c r="AF233" s="9">
        <v>0</v>
      </c>
      <c r="AG233" s="9"/>
      <c r="AH233" s="9"/>
      <c r="AI233" s="9">
        <v>0</v>
      </c>
      <c r="AJ233" s="7">
        <f t="shared" si="46"/>
        <v>0</v>
      </c>
      <c r="AK233" s="43">
        <v>2220</v>
      </c>
      <c r="AL233" s="7">
        <f t="shared" si="47"/>
        <v>2220</v>
      </c>
      <c r="AM233" s="62"/>
      <c r="AN233" s="9"/>
      <c r="AO233" s="41">
        <v>0</v>
      </c>
      <c r="AP233" s="41"/>
      <c r="AQ233" s="41">
        <v>0</v>
      </c>
      <c r="AR233" s="41"/>
      <c r="AS233" s="41"/>
      <c r="AT233" s="41"/>
      <c r="AU233" s="41">
        <v>0</v>
      </c>
      <c r="AV233" s="41">
        <v>0</v>
      </c>
      <c r="AW233" s="7">
        <f t="shared" si="48"/>
        <v>0</v>
      </c>
      <c r="AX233" s="43"/>
      <c r="AY233" s="41"/>
      <c r="AZ233" s="41"/>
      <c r="BA233" s="41"/>
      <c r="BB233" s="41"/>
      <c r="BC233" s="41">
        <v>0</v>
      </c>
      <c r="BD233" s="41"/>
      <c r="BE233" s="7">
        <f t="shared" si="49"/>
        <v>0</v>
      </c>
      <c r="BF233" s="40"/>
      <c r="BG233" s="41">
        <v>0</v>
      </c>
      <c r="BH233" s="41">
        <v>544</v>
      </c>
      <c r="BI233" s="41">
        <v>0</v>
      </c>
      <c r="BJ233" s="41"/>
      <c r="BK233" s="41"/>
      <c r="BL233" s="9">
        <v>0</v>
      </c>
      <c r="BM233" s="41"/>
      <c r="BN233" s="41">
        <v>284</v>
      </c>
      <c r="BO233" s="41"/>
      <c r="BP233" s="9"/>
      <c r="BQ233" s="41"/>
      <c r="BR233" s="9"/>
      <c r="BS233" s="9">
        <v>0</v>
      </c>
      <c r="BT233" s="41">
        <v>12254</v>
      </c>
      <c r="BU233" s="7">
        <f t="shared" si="50"/>
        <v>13082</v>
      </c>
      <c r="BV233" s="43">
        <v>0</v>
      </c>
      <c r="BW233" s="41">
        <v>0</v>
      </c>
      <c r="BX233" s="41"/>
      <c r="BY233" s="41"/>
      <c r="BZ233" s="41"/>
      <c r="CA233" s="41">
        <v>0</v>
      </c>
      <c r="CB233" s="7">
        <f t="shared" si="51"/>
        <v>0</v>
      </c>
      <c r="CC233" s="43"/>
      <c r="CD233" s="41">
        <v>0</v>
      </c>
      <c r="CE233" s="41"/>
      <c r="CF233" s="41"/>
      <c r="CG233" s="7">
        <f t="shared" si="52"/>
        <v>0</v>
      </c>
      <c r="CH233" s="62"/>
      <c r="CI233" s="9"/>
      <c r="CJ233" s="41"/>
      <c r="CK233" s="41"/>
      <c r="CL233" s="41"/>
      <c r="CM233" s="41">
        <v>0</v>
      </c>
      <c r="CN233" s="41"/>
      <c r="CO233" s="7">
        <f t="shared" si="53"/>
        <v>0</v>
      </c>
      <c r="CP233" s="62"/>
      <c r="CQ233" s="41"/>
      <c r="CR233" s="41">
        <v>0</v>
      </c>
      <c r="CS233" s="7">
        <f t="shared" si="54"/>
        <v>0</v>
      </c>
      <c r="CT233" s="43">
        <v>0</v>
      </c>
      <c r="CU233" s="7">
        <f t="shared" si="55"/>
        <v>0</v>
      </c>
      <c r="CV233" s="10">
        <f t="shared" si="43"/>
        <v>19232</v>
      </c>
    </row>
    <row r="234" spans="1:100" x14ac:dyDescent="0.25">
      <c r="A234" s="372"/>
      <c r="B234" s="2" t="s">
        <v>105</v>
      </c>
      <c r="C234" s="40"/>
      <c r="D234" s="41"/>
      <c r="E234" s="43"/>
      <c r="F234" s="41"/>
      <c r="G234" s="42"/>
      <c r="H234" s="7">
        <f t="shared" si="56"/>
        <v>0</v>
      </c>
      <c r="I234" s="43"/>
      <c r="J234" s="41"/>
      <c r="K234" s="41"/>
      <c r="L234" s="41"/>
      <c r="M234" s="41"/>
      <c r="N234" s="41"/>
      <c r="O234" s="7">
        <f t="shared" si="44"/>
        <v>0</v>
      </c>
      <c r="P234" s="62"/>
      <c r="Q234" s="41"/>
      <c r="R234" s="41"/>
      <c r="S234" s="41"/>
      <c r="T234" s="7">
        <f t="shared" si="45"/>
        <v>0</v>
      </c>
      <c r="U234" s="43">
        <v>0</v>
      </c>
      <c r="V234" s="9">
        <v>1530</v>
      </c>
      <c r="W234" s="7">
        <f t="shared" si="57"/>
        <v>1530</v>
      </c>
      <c r="X234" s="43"/>
      <c r="Y234" s="9"/>
      <c r="Z234" s="9"/>
      <c r="AA234" s="9"/>
      <c r="AB234" s="9"/>
      <c r="AC234" s="9"/>
      <c r="AD234" s="41"/>
      <c r="AE234" s="9"/>
      <c r="AF234" s="9">
        <v>0</v>
      </c>
      <c r="AG234" s="9"/>
      <c r="AH234" s="9"/>
      <c r="AI234" s="9">
        <v>0</v>
      </c>
      <c r="AJ234" s="7">
        <f t="shared" si="46"/>
        <v>0</v>
      </c>
      <c r="AK234" s="43">
        <v>0</v>
      </c>
      <c r="AL234" s="7">
        <f t="shared" si="47"/>
        <v>0</v>
      </c>
      <c r="AM234" s="62"/>
      <c r="AN234" s="9"/>
      <c r="AO234" s="41">
        <v>0</v>
      </c>
      <c r="AP234" s="41"/>
      <c r="AQ234" s="41">
        <v>0</v>
      </c>
      <c r="AR234" s="41"/>
      <c r="AS234" s="41"/>
      <c r="AT234" s="41"/>
      <c r="AU234" s="41">
        <v>0</v>
      </c>
      <c r="AV234" s="41">
        <v>0</v>
      </c>
      <c r="AW234" s="7">
        <f t="shared" si="48"/>
        <v>0</v>
      </c>
      <c r="AX234" s="43"/>
      <c r="AY234" s="41"/>
      <c r="AZ234" s="41"/>
      <c r="BA234" s="41"/>
      <c r="BB234" s="41"/>
      <c r="BC234" s="41">
        <v>0</v>
      </c>
      <c r="BD234" s="41"/>
      <c r="BE234" s="7">
        <f t="shared" si="49"/>
        <v>0</v>
      </c>
      <c r="BF234" s="40"/>
      <c r="BG234" s="41">
        <v>0</v>
      </c>
      <c r="BH234" s="41">
        <v>308</v>
      </c>
      <c r="BI234" s="41">
        <v>0</v>
      </c>
      <c r="BJ234" s="41"/>
      <c r="BK234" s="41"/>
      <c r="BL234" s="9">
        <v>0</v>
      </c>
      <c r="BM234" s="41"/>
      <c r="BN234" s="41">
        <v>0</v>
      </c>
      <c r="BO234" s="41"/>
      <c r="BP234" s="9"/>
      <c r="BQ234" s="41"/>
      <c r="BR234" s="9"/>
      <c r="BS234" s="9">
        <v>0</v>
      </c>
      <c r="BT234" s="41">
        <v>13226</v>
      </c>
      <c r="BU234" s="7">
        <f t="shared" si="50"/>
        <v>13534</v>
      </c>
      <c r="BV234" s="43">
        <v>0</v>
      </c>
      <c r="BW234" s="41">
        <v>0</v>
      </c>
      <c r="BX234" s="41"/>
      <c r="BY234" s="41"/>
      <c r="BZ234" s="41"/>
      <c r="CA234" s="41">
        <v>0</v>
      </c>
      <c r="CB234" s="7">
        <f t="shared" si="51"/>
        <v>0</v>
      </c>
      <c r="CC234" s="43"/>
      <c r="CD234" s="41">
        <v>0</v>
      </c>
      <c r="CE234" s="41"/>
      <c r="CF234" s="41"/>
      <c r="CG234" s="7">
        <f t="shared" si="52"/>
        <v>0</v>
      </c>
      <c r="CH234" s="62"/>
      <c r="CI234" s="9"/>
      <c r="CJ234" s="41"/>
      <c r="CK234" s="41"/>
      <c r="CL234" s="41"/>
      <c r="CM234" s="41">
        <v>0</v>
      </c>
      <c r="CN234" s="41"/>
      <c r="CO234" s="7">
        <f t="shared" si="53"/>
        <v>0</v>
      </c>
      <c r="CP234" s="62"/>
      <c r="CQ234" s="41"/>
      <c r="CR234" s="41">
        <v>0</v>
      </c>
      <c r="CS234" s="7">
        <f t="shared" si="54"/>
        <v>0</v>
      </c>
      <c r="CT234" s="43">
        <v>0</v>
      </c>
      <c r="CU234" s="7">
        <f t="shared" si="55"/>
        <v>0</v>
      </c>
      <c r="CV234" s="10">
        <f t="shared" si="43"/>
        <v>15064</v>
      </c>
    </row>
    <row r="235" spans="1:100" x14ac:dyDescent="0.25">
      <c r="A235" s="372"/>
      <c r="B235" s="2" t="s">
        <v>106</v>
      </c>
      <c r="C235" s="40"/>
      <c r="D235" s="41"/>
      <c r="E235" s="43"/>
      <c r="F235" s="41"/>
      <c r="G235" s="42"/>
      <c r="H235" s="7">
        <f t="shared" si="56"/>
        <v>0</v>
      </c>
      <c r="I235" s="43"/>
      <c r="J235" s="41"/>
      <c r="K235" s="41"/>
      <c r="L235" s="41"/>
      <c r="M235" s="41"/>
      <c r="N235" s="41"/>
      <c r="O235" s="7">
        <f t="shared" si="44"/>
        <v>0</v>
      </c>
      <c r="P235" s="62"/>
      <c r="Q235" s="41"/>
      <c r="R235" s="41"/>
      <c r="S235" s="41"/>
      <c r="T235" s="7">
        <f t="shared" si="45"/>
        <v>0</v>
      </c>
      <c r="U235" s="43">
        <v>0</v>
      </c>
      <c r="V235" s="9">
        <v>1475</v>
      </c>
      <c r="W235" s="7">
        <f t="shared" si="57"/>
        <v>1475</v>
      </c>
      <c r="X235" s="43"/>
      <c r="Y235" s="9"/>
      <c r="Z235" s="9"/>
      <c r="AA235" s="9"/>
      <c r="AB235" s="9"/>
      <c r="AC235" s="9"/>
      <c r="AD235" s="41"/>
      <c r="AE235" s="9"/>
      <c r="AF235" s="9">
        <v>0</v>
      </c>
      <c r="AG235" s="9"/>
      <c r="AH235" s="9"/>
      <c r="AI235" s="9">
        <v>0</v>
      </c>
      <c r="AJ235" s="7">
        <f t="shared" si="46"/>
        <v>0</v>
      </c>
      <c r="AK235" s="43">
        <v>0</v>
      </c>
      <c r="AL235" s="7">
        <f t="shared" si="47"/>
        <v>0</v>
      </c>
      <c r="AM235" s="62"/>
      <c r="AN235" s="9"/>
      <c r="AO235" s="41">
        <v>0</v>
      </c>
      <c r="AP235" s="41"/>
      <c r="AQ235" s="41">
        <v>0</v>
      </c>
      <c r="AR235" s="41"/>
      <c r="AS235" s="41"/>
      <c r="AT235" s="41"/>
      <c r="AU235" s="41">
        <v>0</v>
      </c>
      <c r="AV235" s="41">
        <v>0</v>
      </c>
      <c r="AW235" s="7">
        <f t="shared" si="48"/>
        <v>0</v>
      </c>
      <c r="AX235" s="43"/>
      <c r="AY235" s="41"/>
      <c r="AZ235" s="41"/>
      <c r="BA235" s="41"/>
      <c r="BB235" s="41"/>
      <c r="BC235" s="41">
        <v>0</v>
      </c>
      <c r="BD235" s="41"/>
      <c r="BE235" s="7">
        <f t="shared" si="49"/>
        <v>0</v>
      </c>
      <c r="BF235" s="40"/>
      <c r="BG235" s="41">
        <v>0</v>
      </c>
      <c r="BH235" s="41">
        <v>1056</v>
      </c>
      <c r="BI235" s="41">
        <v>0</v>
      </c>
      <c r="BJ235" s="41"/>
      <c r="BK235" s="41"/>
      <c r="BL235" s="9">
        <v>0</v>
      </c>
      <c r="BM235" s="41"/>
      <c r="BN235" s="41">
        <v>194</v>
      </c>
      <c r="BO235" s="41"/>
      <c r="BP235" s="9"/>
      <c r="BQ235" s="41"/>
      <c r="BR235" s="9"/>
      <c r="BS235" s="9">
        <v>0</v>
      </c>
      <c r="BT235" s="41">
        <v>6753</v>
      </c>
      <c r="BU235" s="7">
        <f t="shared" si="50"/>
        <v>8003</v>
      </c>
      <c r="BV235" s="43">
        <v>0</v>
      </c>
      <c r="BW235" s="41">
        <v>0</v>
      </c>
      <c r="BX235" s="41"/>
      <c r="BY235" s="41"/>
      <c r="BZ235" s="41"/>
      <c r="CA235" s="41">
        <v>0</v>
      </c>
      <c r="CB235" s="7">
        <f t="shared" si="51"/>
        <v>0</v>
      </c>
      <c r="CC235" s="43"/>
      <c r="CD235" s="41">
        <v>0</v>
      </c>
      <c r="CE235" s="41"/>
      <c r="CF235" s="41"/>
      <c r="CG235" s="7">
        <f t="shared" si="52"/>
        <v>0</v>
      </c>
      <c r="CH235" s="62"/>
      <c r="CI235" s="9"/>
      <c r="CJ235" s="41"/>
      <c r="CK235" s="41"/>
      <c r="CL235" s="41"/>
      <c r="CM235" s="41">
        <v>0</v>
      </c>
      <c r="CN235" s="41"/>
      <c r="CO235" s="7">
        <f t="shared" si="53"/>
        <v>0</v>
      </c>
      <c r="CP235" s="62"/>
      <c r="CQ235" s="41"/>
      <c r="CR235" s="41">
        <v>0</v>
      </c>
      <c r="CS235" s="7">
        <f t="shared" si="54"/>
        <v>0</v>
      </c>
      <c r="CT235" s="43">
        <v>0</v>
      </c>
      <c r="CU235" s="7">
        <f t="shared" si="55"/>
        <v>0</v>
      </c>
      <c r="CV235" s="10">
        <f t="shared" si="43"/>
        <v>9478</v>
      </c>
    </row>
    <row r="236" spans="1:100" x14ac:dyDescent="0.25">
      <c r="A236" s="372"/>
      <c r="B236" s="2" t="s">
        <v>107</v>
      </c>
      <c r="C236" s="40"/>
      <c r="D236" s="41"/>
      <c r="E236" s="43"/>
      <c r="F236" s="41"/>
      <c r="G236" s="42"/>
      <c r="H236" s="7">
        <f t="shared" si="56"/>
        <v>0</v>
      </c>
      <c r="I236" s="43"/>
      <c r="J236" s="41"/>
      <c r="K236" s="41"/>
      <c r="L236" s="41"/>
      <c r="M236" s="41"/>
      <c r="N236" s="41"/>
      <c r="O236" s="7">
        <f t="shared" si="44"/>
        <v>0</v>
      </c>
      <c r="P236" s="62"/>
      <c r="Q236" s="41"/>
      <c r="R236" s="41"/>
      <c r="S236" s="41"/>
      <c r="T236" s="7">
        <f t="shared" si="45"/>
        <v>0</v>
      </c>
      <c r="U236" s="43">
        <v>0</v>
      </c>
      <c r="V236" s="9">
        <v>280</v>
      </c>
      <c r="W236" s="7">
        <f t="shared" si="57"/>
        <v>280</v>
      </c>
      <c r="X236" s="43"/>
      <c r="Y236" s="9"/>
      <c r="Z236" s="9"/>
      <c r="AA236" s="9"/>
      <c r="AB236" s="9"/>
      <c r="AC236" s="9"/>
      <c r="AD236" s="41"/>
      <c r="AE236" s="9"/>
      <c r="AF236" s="9">
        <v>0</v>
      </c>
      <c r="AG236" s="9"/>
      <c r="AH236" s="9"/>
      <c r="AI236" s="9">
        <v>0</v>
      </c>
      <c r="AJ236" s="7">
        <f t="shared" si="46"/>
        <v>0</v>
      </c>
      <c r="AK236" s="43">
        <v>0</v>
      </c>
      <c r="AL236" s="7">
        <f t="shared" si="47"/>
        <v>0</v>
      </c>
      <c r="AM236" s="62"/>
      <c r="AN236" s="9"/>
      <c r="AO236" s="41">
        <v>0</v>
      </c>
      <c r="AP236" s="41"/>
      <c r="AQ236" s="41">
        <v>0</v>
      </c>
      <c r="AR236" s="41"/>
      <c r="AS236" s="41"/>
      <c r="AT236" s="41"/>
      <c r="AU236" s="41">
        <v>0</v>
      </c>
      <c r="AV236" s="41">
        <v>0</v>
      </c>
      <c r="AW236" s="7">
        <f t="shared" si="48"/>
        <v>0</v>
      </c>
      <c r="AX236" s="43"/>
      <c r="AY236" s="41"/>
      <c r="AZ236" s="41"/>
      <c r="BA236" s="41"/>
      <c r="BB236" s="41"/>
      <c r="BC236" s="41">
        <v>0</v>
      </c>
      <c r="BD236" s="41"/>
      <c r="BE236" s="7">
        <f t="shared" si="49"/>
        <v>0</v>
      </c>
      <c r="BF236" s="40"/>
      <c r="BG236" s="41">
        <v>0</v>
      </c>
      <c r="BH236" s="41">
        <v>440</v>
      </c>
      <c r="BI236" s="41">
        <v>0</v>
      </c>
      <c r="BJ236" s="41"/>
      <c r="BK236" s="41"/>
      <c r="BL236" s="9">
        <v>0</v>
      </c>
      <c r="BM236" s="41"/>
      <c r="BN236" s="41">
        <v>544</v>
      </c>
      <c r="BO236" s="41"/>
      <c r="BP236" s="9"/>
      <c r="BQ236" s="41"/>
      <c r="BR236" s="9"/>
      <c r="BS236" s="9">
        <v>0</v>
      </c>
      <c r="BT236" s="41">
        <v>3206</v>
      </c>
      <c r="BU236" s="7">
        <f t="shared" si="50"/>
        <v>4190</v>
      </c>
      <c r="BV236" s="43">
        <v>0</v>
      </c>
      <c r="BW236" s="41">
        <v>0</v>
      </c>
      <c r="BX236" s="41"/>
      <c r="BY236" s="41"/>
      <c r="BZ236" s="41"/>
      <c r="CA236" s="41">
        <v>0</v>
      </c>
      <c r="CB236" s="7">
        <f t="shared" si="51"/>
        <v>0</v>
      </c>
      <c r="CC236" s="43"/>
      <c r="CD236" s="41">
        <v>0</v>
      </c>
      <c r="CE236" s="41"/>
      <c r="CF236" s="41"/>
      <c r="CG236" s="7">
        <f t="shared" si="52"/>
        <v>0</v>
      </c>
      <c r="CH236" s="62"/>
      <c r="CI236" s="9"/>
      <c r="CJ236" s="41"/>
      <c r="CK236" s="41"/>
      <c r="CL236" s="41"/>
      <c r="CM236" s="41">
        <v>0</v>
      </c>
      <c r="CN236" s="41"/>
      <c r="CO236" s="7">
        <f t="shared" si="53"/>
        <v>0</v>
      </c>
      <c r="CP236" s="62"/>
      <c r="CQ236" s="41"/>
      <c r="CR236" s="41">
        <v>0</v>
      </c>
      <c r="CS236" s="7">
        <f t="shared" si="54"/>
        <v>0</v>
      </c>
      <c r="CT236" s="43">
        <v>2967</v>
      </c>
      <c r="CU236" s="7">
        <f t="shared" si="55"/>
        <v>2967</v>
      </c>
      <c r="CV236" s="10">
        <f t="shared" si="43"/>
        <v>7437</v>
      </c>
    </row>
    <row r="237" spans="1:100" x14ac:dyDescent="0.25">
      <c r="A237" s="372"/>
      <c r="B237" s="2" t="s">
        <v>108</v>
      </c>
      <c r="C237" s="40"/>
      <c r="D237" s="41"/>
      <c r="E237" s="43"/>
      <c r="F237" s="41"/>
      <c r="G237" s="42"/>
      <c r="H237" s="7">
        <f t="shared" si="56"/>
        <v>0</v>
      </c>
      <c r="I237" s="43"/>
      <c r="J237" s="41"/>
      <c r="K237" s="41"/>
      <c r="L237" s="41"/>
      <c r="M237" s="41"/>
      <c r="N237" s="41"/>
      <c r="O237" s="7">
        <f t="shared" si="44"/>
        <v>0</v>
      </c>
      <c r="P237" s="62"/>
      <c r="Q237" s="41"/>
      <c r="R237" s="41"/>
      <c r="S237" s="41"/>
      <c r="T237" s="7">
        <f t="shared" si="45"/>
        <v>0</v>
      </c>
      <c r="U237" s="43">
        <v>0</v>
      </c>
      <c r="V237" s="9">
        <v>0</v>
      </c>
      <c r="W237" s="7">
        <f t="shared" si="57"/>
        <v>0</v>
      </c>
      <c r="X237" s="43"/>
      <c r="Y237" s="9"/>
      <c r="Z237" s="9"/>
      <c r="AA237" s="9"/>
      <c r="AB237" s="9"/>
      <c r="AC237" s="9"/>
      <c r="AD237" s="41"/>
      <c r="AE237" s="9"/>
      <c r="AF237" s="9">
        <v>0</v>
      </c>
      <c r="AG237" s="9"/>
      <c r="AH237" s="9"/>
      <c r="AI237" s="9">
        <v>0</v>
      </c>
      <c r="AJ237" s="7">
        <f t="shared" si="46"/>
        <v>0</v>
      </c>
      <c r="AK237" s="43">
        <v>0</v>
      </c>
      <c r="AL237" s="7">
        <f t="shared" si="47"/>
        <v>0</v>
      </c>
      <c r="AM237" s="62"/>
      <c r="AN237" s="9"/>
      <c r="AO237" s="41">
        <v>0</v>
      </c>
      <c r="AP237" s="41"/>
      <c r="AQ237" s="41">
        <v>0</v>
      </c>
      <c r="AR237" s="41"/>
      <c r="AS237" s="41"/>
      <c r="AT237" s="41"/>
      <c r="AU237" s="41">
        <v>0</v>
      </c>
      <c r="AV237" s="41">
        <v>0</v>
      </c>
      <c r="AW237" s="7">
        <f t="shared" si="48"/>
        <v>0</v>
      </c>
      <c r="AX237" s="43"/>
      <c r="AY237" s="41"/>
      <c r="AZ237" s="41"/>
      <c r="BA237" s="41"/>
      <c r="BB237" s="41"/>
      <c r="BC237" s="41">
        <v>0</v>
      </c>
      <c r="BD237" s="41"/>
      <c r="BE237" s="7">
        <f t="shared" si="49"/>
        <v>0</v>
      </c>
      <c r="BF237" s="40"/>
      <c r="BG237" s="41">
        <v>0</v>
      </c>
      <c r="BH237" s="41">
        <v>0</v>
      </c>
      <c r="BI237" s="41">
        <v>0</v>
      </c>
      <c r="BJ237" s="41"/>
      <c r="BK237" s="41"/>
      <c r="BL237" s="9">
        <v>0</v>
      </c>
      <c r="BM237" s="41"/>
      <c r="BN237" s="41">
        <v>0</v>
      </c>
      <c r="BO237" s="41"/>
      <c r="BP237" s="9"/>
      <c r="BQ237" s="41"/>
      <c r="BR237" s="9"/>
      <c r="BS237" s="9">
        <v>0</v>
      </c>
      <c r="BT237" s="41">
        <v>0</v>
      </c>
      <c r="BU237" s="7">
        <f t="shared" si="50"/>
        <v>0</v>
      </c>
      <c r="BV237" s="43">
        <v>0</v>
      </c>
      <c r="BW237" s="41">
        <v>0</v>
      </c>
      <c r="BX237" s="41"/>
      <c r="BY237" s="41"/>
      <c r="BZ237" s="41"/>
      <c r="CA237" s="41">
        <v>0</v>
      </c>
      <c r="CB237" s="7">
        <f t="shared" si="51"/>
        <v>0</v>
      </c>
      <c r="CC237" s="43"/>
      <c r="CD237" s="41">
        <v>0</v>
      </c>
      <c r="CE237" s="41"/>
      <c r="CF237" s="41"/>
      <c r="CG237" s="7">
        <f t="shared" si="52"/>
        <v>0</v>
      </c>
      <c r="CH237" s="62"/>
      <c r="CI237" s="9"/>
      <c r="CJ237" s="41"/>
      <c r="CK237" s="41"/>
      <c r="CL237" s="41"/>
      <c r="CM237" s="41">
        <v>0</v>
      </c>
      <c r="CN237" s="41"/>
      <c r="CO237" s="7">
        <f t="shared" si="53"/>
        <v>0</v>
      </c>
      <c r="CP237" s="62"/>
      <c r="CQ237" s="41"/>
      <c r="CR237" s="41">
        <v>0</v>
      </c>
      <c r="CS237" s="7">
        <f t="shared" si="54"/>
        <v>0</v>
      </c>
      <c r="CT237" s="43">
        <v>0</v>
      </c>
      <c r="CU237" s="7">
        <f t="shared" si="55"/>
        <v>0</v>
      </c>
      <c r="CV237" s="10">
        <f t="shared" si="43"/>
        <v>0</v>
      </c>
    </row>
    <row r="238" spans="1:100" x14ac:dyDescent="0.25">
      <c r="A238" s="372"/>
      <c r="B238" s="2" t="s">
        <v>109</v>
      </c>
      <c r="C238" s="40"/>
      <c r="D238" s="41"/>
      <c r="E238" s="43"/>
      <c r="F238" s="41"/>
      <c r="G238" s="42"/>
      <c r="H238" s="7">
        <f t="shared" si="56"/>
        <v>0</v>
      </c>
      <c r="I238" s="43"/>
      <c r="J238" s="41"/>
      <c r="K238" s="41"/>
      <c r="L238" s="41"/>
      <c r="M238" s="41"/>
      <c r="N238" s="41"/>
      <c r="O238" s="7">
        <f t="shared" si="44"/>
        <v>0</v>
      </c>
      <c r="P238" s="62"/>
      <c r="Q238" s="41"/>
      <c r="R238" s="41"/>
      <c r="S238" s="41"/>
      <c r="T238" s="7">
        <f t="shared" si="45"/>
        <v>0</v>
      </c>
      <c r="U238" s="43">
        <v>0</v>
      </c>
      <c r="V238" s="9">
        <v>771</v>
      </c>
      <c r="W238" s="7">
        <f t="shared" si="57"/>
        <v>771</v>
      </c>
      <c r="X238" s="43"/>
      <c r="Y238" s="9"/>
      <c r="Z238" s="9"/>
      <c r="AA238" s="9"/>
      <c r="AB238" s="9"/>
      <c r="AC238" s="9"/>
      <c r="AD238" s="41"/>
      <c r="AE238" s="9"/>
      <c r="AF238" s="9">
        <v>0</v>
      </c>
      <c r="AG238" s="9"/>
      <c r="AH238" s="9"/>
      <c r="AI238" s="9">
        <v>0</v>
      </c>
      <c r="AJ238" s="7">
        <f t="shared" si="46"/>
        <v>0</v>
      </c>
      <c r="AK238" s="43">
        <v>0</v>
      </c>
      <c r="AL238" s="7">
        <f t="shared" si="47"/>
        <v>0</v>
      </c>
      <c r="AM238" s="62"/>
      <c r="AN238" s="9"/>
      <c r="AO238" s="41">
        <v>0</v>
      </c>
      <c r="AP238" s="41"/>
      <c r="AQ238" s="41">
        <v>0</v>
      </c>
      <c r="AR238" s="41"/>
      <c r="AS238" s="41"/>
      <c r="AT238" s="41"/>
      <c r="AU238" s="41">
        <v>199</v>
      </c>
      <c r="AV238" s="41">
        <v>0</v>
      </c>
      <c r="AW238" s="7">
        <f t="shared" si="48"/>
        <v>199</v>
      </c>
      <c r="AX238" s="43"/>
      <c r="AY238" s="41"/>
      <c r="AZ238" s="41"/>
      <c r="BA238" s="41"/>
      <c r="BB238" s="41"/>
      <c r="BC238" s="41">
        <v>0</v>
      </c>
      <c r="BD238" s="41"/>
      <c r="BE238" s="7">
        <f t="shared" si="49"/>
        <v>0</v>
      </c>
      <c r="BF238" s="40"/>
      <c r="BG238" s="41">
        <v>0</v>
      </c>
      <c r="BH238" s="41">
        <v>924</v>
      </c>
      <c r="BI238" s="41">
        <v>0</v>
      </c>
      <c r="BJ238" s="41"/>
      <c r="BK238" s="41"/>
      <c r="BL238" s="9">
        <v>0</v>
      </c>
      <c r="BM238" s="41"/>
      <c r="BN238" s="41">
        <v>250</v>
      </c>
      <c r="BO238" s="41"/>
      <c r="BP238" s="9"/>
      <c r="BQ238" s="41"/>
      <c r="BR238" s="9"/>
      <c r="BS238" s="9">
        <v>56</v>
      </c>
      <c r="BT238" s="41">
        <v>12820</v>
      </c>
      <c r="BU238" s="7">
        <f t="shared" si="50"/>
        <v>14050</v>
      </c>
      <c r="BV238" s="43">
        <v>0</v>
      </c>
      <c r="BW238" s="41">
        <v>0</v>
      </c>
      <c r="BX238" s="41"/>
      <c r="BY238" s="41"/>
      <c r="BZ238" s="41"/>
      <c r="CA238" s="41">
        <v>0</v>
      </c>
      <c r="CB238" s="7">
        <f t="shared" si="51"/>
        <v>0</v>
      </c>
      <c r="CC238" s="43"/>
      <c r="CD238" s="41">
        <v>0</v>
      </c>
      <c r="CE238" s="41"/>
      <c r="CF238" s="41"/>
      <c r="CG238" s="7">
        <f t="shared" si="52"/>
        <v>0</v>
      </c>
      <c r="CH238" s="62"/>
      <c r="CI238" s="9"/>
      <c r="CJ238" s="41"/>
      <c r="CK238" s="41"/>
      <c r="CL238" s="41"/>
      <c r="CM238" s="41">
        <v>0</v>
      </c>
      <c r="CN238" s="41"/>
      <c r="CO238" s="7">
        <f t="shared" si="53"/>
        <v>0</v>
      </c>
      <c r="CP238" s="62"/>
      <c r="CQ238" s="41"/>
      <c r="CR238" s="41">
        <v>670</v>
      </c>
      <c r="CS238" s="7">
        <f t="shared" si="54"/>
        <v>670</v>
      </c>
      <c r="CT238" s="43">
        <v>409</v>
      </c>
      <c r="CU238" s="7">
        <f t="shared" si="55"/>
        <v>409</v>
      </c>
      <c r="CV238" s="10">
        <f t="shared" si="43"/>
        <v>16099</v>
      </c>
    </row>
    <row r="239" spans="1:100" x14ac:dyDescent="0.25">
      <c r="A239" s="372"/>
      <c r="B239" s="2" t="s">
        <v>110</v>
      </c>
      <c r="C239" s="40"/>
      <c r="D239" s="41"/>
      <c r="E239" s="43"/>
      <c r="F239" s="41"/>
      <c r="G239" s="42"/>
      <c r="H239" s="7">
        <f t="shared" si="56"/>
        <v>0</v>
      </c>
      <c r="I239" s="43"/>
      <c r="J239" s="41"/>
      <c r="K239" s="41"/>
      <c r="L239" s="41"/>
      <c r="M239" s="41"/>
      <c r="N239" s="41"/>
      <c r="O239" s="7">
        <f t="shared" si="44"/>
        <v>0</v>
      </c>
      <c r="P239" s="62"/>
      <c r="Q239" s="41"/>
      <c r="R239" s="41"/>
      <c r="S239" s="41"/>
      <c r="T239" s="7">
        <f t="shared" si="45"/>
        <v>0</v>
      </c>
      <c r="U239" s="43">
        <v>1720</v>
      </c>
      <c r="V239" s="9">
        <v>0</v>
      </c>
      <c r="W239" s="7">
        <f t="shared" si="57"/>
        <v>1720</v>
      </c>
      <c r="X239" s="43"/>
      <c r="Y239" s="9"/>
      <c r="Z239" s="9"/>
      <c r="AA239" s="9"/>
      <c r="AB239" s="9"/>
      <c r="AC239" s="9"/>
      <c r="AD239" s="41"/>
      <c r="AE239" s="9"/>
      <c r="AF239" s="9">
        <v>0</v>
      </c>
      <c r="AG239" s="9"/>
      <c r="AH239" s="9"/>
      <c r="AI239" s="9">
        <v>0</v>
      </c>
      <c r="AJ239" s="7">
        <f t="shared" si="46"/>
        <v>0</v>
      </c>
      <c r="AK239" s="43">
        <v>0</v>
      </c>
      <c r="AL239" s="7">
        <f t="shared" si="47"/>
        <v>0</v>
      </c>
      <c r="AM239" s="62"/>
      <c r="AN239" s="9"/>
      <c r="AO239" s="41">
        <v>0</v>
      </c>
      <c r="AP239" s="41"/>
      <c r="AQ239" s="41">
        <v>0</v>
      </c>
      <c r="AR239" s="41"/>
      <c r="AS239" s="41"/>
      <c r="AT239" s="41"/>
      <c r="AU239" s="41">
        <v>0</v>
      </c>
      <c r="AV239" s="41">
        <v>0</v>
      </c>
      <c r="AW239" s="7">
        <f t="shared" si="48"/>
        <v>0</v>
      </c>
      <c r="AX239" s="43"/>
      <c r="AY239" s="41"/>
      <c r="AZ239" s="41"/>
      <c r="BA239" s="41"/>
      <c r="BB239" s="41"/>
      <c r="BC239" s="41">
        <v>0</v>
      </c>
      <c r="BD239" s="41"/>
      <c r="BE239" s="7">
        <f t="shared" si="49"/>
        <v>0</v>
      </c>
      <c r="BF239" s="40"/>
      <c r="BG239" s="41">
        <v>0</v>
      </c>
      <c r="BH239" s="41">
        <v>616</v>
      </c>
      <c r="BI239" s="41">
        <v>0</v>
      </c>
      <c r="BJ239" s="41"/>
      <c r="BK239" s="41"/>
      <c r="BL239" s="9">
        <v>0</v>
      </c>
      <c r="BM239" s="41"/>
      <c r="BN239" s="41">
        <v>738</v>
      </c>
      <c r="BO239" s="41"/>
      <c r="BP239" s="9"/>
      <c r="BQ239" s="41"/>
      <c r="BR239" s="9"/>
      <c r="BS239" s="9">
        <v>140</v>
      </c>
      <c r="BT239" s="41">
        <v>4840</v>
      </c>
      <c r="BU239" s="7">
        <f t="shared" si="50"/>
        <v>6334</v>
      </c>
      <c r="BV239" s="43">
        <v>0</v>
      </c>
      <c r="BW239" s="41">
        <v>0</v>
      </c>
      <c r="BX239" s="41"/>
      <c r="BY239" s="41"/>
      <c r="BZ239" s="41"/>
      <c r="CA239" s="41">
        <v>0</v>
      </c>
      <c r="CB239" s="7">
        <f t="shared" si="51"/>
        <v>0</v>
      </c>
      <c r="CC239" s="43"/>
      <c r="CD239" s="41">
        <v>0</v>
      </c>
      <c r="CE239" s="41"/>
      <c r="CF239" s="41"/>
      <c r="CG239" s="7">
        <f t="shared" si="52"/>
        <v>0</v>
      </c>
      <c r="CH239" s="62"/>
      <c r="CI239" s="9"/>
      <c r="CJ239" s="41"/>
      <c r="CK239" s="41"/>
      <c r="CL239" s="41"/>
      <c r="CM239" s="41">
        <v>0</v>
      </c>
      <c r="CN239" s="41"/>
      <c r="CO239" s="7">
        <f t="shared" si="53"/>
        <v>0</v>
      </c>
      <c r="CP239" s="62"/>
      <c r="CQ239" s="41"/>
      <c r="CR239" s="41">
        <v>250</v>
      </c>
      <c r="CS239" s="7">
        <f t="shared" si="54"/>
        <v>250</v>
      </c>
      <c r="CT239" s="43">
        <v>448</v>
      </c>
      <c r="CU239" s="7">
        <f t="shared" si="55"/>
        <v>448</v>
      </c>
      <c r="CV239" s="10">
        <f t="shared" si="43"/>
        <v>8752</v>
      </c>
    </row>
    <row r="240" spans="1:100" x14ac:dyDescent="0.25">
      <c r="A240" s="372"/>
      <c r="B240" s="2" t="s">
        <v>111</v>
      </c>
      <c r="C240" s="40"/>
      <c r="D240" s="41"/>
      <c r="E240" s="43"/>
      <c r="F240" s="41"/>
      <c r="G240" s="42"/>
      <c r="H240" s="7">
        <f t="shared" si="56"/>
        <v>0</v>
      </c>
      <c r="I240" s="43"/>
      <c r="J240" s="41"/>
      <c r="K240" s="41"/>
      <c r="L240" s="41"/>
      <c r="M240" s="41"/>
      <c r="N240" s="41"/>
      <c r="O240" s="7">
        <f t="shared" si="44"/>
        <v>0</v>
      </c>
      <c r="P240" s="62"/>
      <c r="Q240" s="41"/>
      <c r="R240" s="41"/>
      <c r="S240" s="41"/>
      <c r="T240" s="7">
        <f t="shared" si="45"/>
        <v>0</v>
      </c>
      <c r="U240" s="43">
        <v>0</v>
      </c>
      <c r="V240" s="9">
        <v>780</v>
      </c>
      <c r="W240" s="7">
        <f t="shared" si="57"/>
        <v>780</v>
      </c>
      <c r="X240" s="43"/>
      <c r="Y240" s="9"/>
      <c r="Z240" s="9"/>
      <c r="AA240" s="9"/>
      <c r="AB240" s="9"/>
      <c r="AC240" s="9"/>
      <c r="AD240" s="41"/>
      <c r="AE240" s="9"/>
      <c r="AF240" s="9">
        <v>0</v>
      </c>
      <c r="AG240" s="9"/>
      <c r="AH240" s="9"/>
      <c r="AI240" s="9">
        <v>0</v>
      </c>
      <c r="AJ240" s="7">
        <f t="shared" si="46"/>
        <v>0</v>
      </c>
      <c r="AK240" s="43">
        <v>0</v>
      </c>
      <c r="AL240" s="7">
        <f t="shared" si="47"/>
        <v>0</v>
      </c>
      <c r="AM240" s="62"/>
      <c r="AN240" s="9"/>
      <c r="AO240" s="41">
        <v>0</v>
      </c>
      <c r="AP240" s="41"/>
      <c r="AQ240" s="41">
        <v>0</v>
      </c>
      <c r="AR240" s="41"/>
      <c r="AS240" s="41"/>
      <c r="AT240" s="41"/>
      <c r="AU240" s="41">
        <v>525</v>
      </c>
      <c r="AV240" s="41">
        <v>390</v>
      </c>
      <c r="AW240" s="7">
        <f t="shared" si="48"/>
        <v>915</v>
      </c>
      <c r="AX240" s="43"/>
      <c r="AY240" s="41"/>
      <c r="AZ240" s="41"/>
      <c r="BA240" s="41"/>
      <c r="BB240" s="41"/>
      <c r="BC240" s="41">
        <v>0</v>
      </c>
      <c r="BD240" s="41"/>
      <c r="BE240" s="7">
        <f t="shared" si="49"/>
        <v>0</v>
      </c>
      <c r="BF240" s="40"/>
      <c r="BG240" s="41">
        <v>0</v>
      </c>
      <c r="BH240" s="41">
        <v>0</v>
      </c>
      <c r="BI240" s="41">
        <v>0</v>
      </c>
      <c r="BJ240" s="41"/>
      <c r="BK240" s="41"/>
      <c r="BL240" s="9">
        <v>0</v>
      </c>
      <c r="BM240" s="41"/>
      <c r="BN240" s="41">
        <v>0</v>
      </c>
      <c r="BO240" s="41"/>
      <c r="BP240" s="9"/>
      <c r="BQ240" s="41"/>
      <c r="BR240" s="9"/>
      <c r="BS240" s="9">
        <v>0</v>
      </c>
      <c r="BT240" s="41">
        <v>4457</v>
      </c>
      <c r="BU240" s="7">
        <f t="shared" si="50"/>
        <v>4457</v>
      </c>
      <c r="BV240" s="43">
        <v>0</v>
      </c>
      <c r="BW240" s="41">
        <v>0</v>
      </c>
      <c r="BX240" s="41"/>
      <c r="BY240" s="41"/>
      <c r="BZ240" s="41"/>
      <c r="CA240" s="41">
        <v>0</v>
      </c>
      <c r="CB240" s="7">
        <f>SUM(BV240:CA240)</f>
        <v>0</v>
      </c>
      <c r="CC240" s="43"/>
      <c r="CD240" s="41">
        <v>0</v>
      </c>
      <c r="CE240" s="41"/>
      <c r="CF240" s="41"/>
      <c r="CG240" s="7">
        <f t="shared" si="52"/>
        <v>0</v>
      </c>
      <c r="CH240" s="62"/>
      <c r="CI240" s="9"/>
      <c r="CJ240" s="41"/>
      <c r="CK240" s="41"/>
      <c r="CL240" s="41"/>
      <c r="CM240" s="41">
        <v>0</v>
      </c>
      <c r="CN240" s="41"/>
      <c r="CO240" s="7">
        <f t="shared" si="53"/>
        <v>0</v>
      </c>
      <c r="CP240" s="62"/>
      <c r="CQ240" s="41"/>
      <c r="CR240" s="41">
        <v>150</v>
      </c>
      <c r="CS240" s="7">
        <f t="shared" si="54"/>
        <v>150</v>
      </c>
      <c r="CT240" s="43">
        <v>0</v>
      </c>
      <c r="CU240" s="7">
        <f t="shared" si="55"/>
        <v>0</v>
      </c>
      <c r="CV240" s="10">
        <f>+H240+O240+T240+W240+AJ240+AL240+AW240+BE240+BU240+CB240+CG240+CO240+CS240+CU240</f>
        <v>6302</v>
      </c>
    </row>
    <row r="241" spans="1:100" ht="15.75" thickBot="1" x14ac:dyDescent="0.3">
      <c r="A241" s="373"/>
      <c r="B241" s="3" t="s">
        <v>112</v>
      </c>
      <c r="C241" s="44"/>
      <c r="D241" s="45"/>
      <c r="E241" s="47"/>
      <c r="F241" s="45"/>
      <c r="G241" s="46"/>
      <c r="H241" s="11">
        <f t="shared" si="56"/>
        <v>0</v>
      </c>
      <c r="I241" s="47"/>
      <c r="J241" s="45"/>
      <c r="K241" s="45"/>
      <c r="L241" s="45"/>
      <c r="M241" s="45"/>
      <c r="N241" s="45"/>
      <c r="O241" s="11">
        <f t="shared" si="44"/>
        <v>0</v>
      </c>
      <c r="P241" s="63"/>
      <c r="Q241" s="45"/>
      <c r="R241" s="45"/>
      <c r="S241" s="45"/>
      <c r="T241" s="11">
        <f t="shared" si="45"/>
        <v>0</v>
      </c>
      <c r="U241" s="47">
        <v>1340</v>
      </c>
      <c r="V241" s="13">
        <v>0</v>
      </c>
      <c r="W241" s="11">
        <f t="shared" si="57"/>
        <v>1340</v>
      </c>
      <c r="X241" s="47"/>
      <c r="Y241" s="13"/>
      <c r="Z241" s="13"/>
      <c r="AA241" s="13"/>
      <c r="AB241" s="13"/>
      <c r="AC241" s="13"/>
      <c r="AD241" s="45"/>
      <c r="AE241" s="13"/>
      <c r="AF241" s="13">
        <v>0</v>
      </c>
      <c r="AG241" s="13"/>
      <c r="AH241" s="13"/>
      <c r="AI241" s="13">
        <v>0</v>
      </c>
      <c r="AJ241" s="11">
        <f t="shared" si="46"/>
        <v>0</v>
      </c>
      <c r="AK241" s="47">
        <v>0</v>
      </c>
      <c r="AL241" s="11">
        <f t="shared" si="47"/>
        <v>0</v>
      </c>
      <c r="AM241" s="63"/>
      <c r="AN241" s="13"/>
      <c r="AO241" s="45">
        <v>0</v>
      </c>
      <c r="AP241" s="45"/>
      <c r="AQ241" s="45">
        <v>0</v>
      </c>
      <c r="AR241" s="45"/>
      <c r="AS241" s="45"/>
      <c r="AT241" s="45"/>
      <c r="AU241" s="45">
        <v>0</v>
      </c>
      <c r="AV241" s="45">
        <v>484</v>
      </c>
      <c r="AW241" s="11">
        <f t="shared" si="48"/>
        <v>484</v>
      </c>
      <c r="AX241" s="47"/>
      <c r="AY241" s="45"/>
      <c r="AZ241" s="45"/>
      <c r="BA241" s="45"/>
      <c r="BB241" s="45"/>
      <c r="BC241" s="45">
        <v>0</v>
      </c>
      <c r="BD241" s="45"/>
      <c r="BE241" s="11">
        <f t="shared" si="49"/>
        <v>0</v>
      </c>
      <c r="BF241" s="44"/>
      <c r="BG241" s="45">
        <v>0</v>
      </c>
      <c r="BH241" s="45">
        <v>0</v>
      </c>
      <c r="BI241" s="45">
        <v>0</v>
      </c>
      <c r="BJ241" s="45"/>
      <c r="BK241" s="45"/>
      <c r="BL241" s="13">
        <v>0</v>
      </c>
      <c r="BM241" s="45"/>
      <c r="BN241" s="45">
        <v>1412</v>
      </c>
      <c r="BO241" s="45"/>
      <c r="BP241" s="13"/>
      <c r="BQ241" s="45"/>
      <c r="BR241" s="13"/>
      <c r="BS241" s="13">
        <v>0</v>
      </c>
      <c r="BT241" s="45">
        <v>6162</v>
      </c>
      <c r="BU241" s="11">
        <f t="shared" si="50"/>
        <v>7574</v>
      </c>
      <c r="BV241" s="47">
        <v>0</v>
      </c>
      <c r="BW241" s="45">
        <v>0</v>
      </c>
      <c r="BX241" s="45"/>
      <c r="BY241" s="45"/>
      <c r="BZ241" s="45"/>
      <c r="CA241" s="45">
        <v>0</v>
      </c>
      <c r="CB241" s="11">
        <f>SUM(BV241:CA241)</f>
        <v>0</v>
      </c>
      <c r="CC241" s="47"/>
      <c r="CD241" s="45">
        <v>0</v>
      </c>
      <c r="CE241" s="45"/>
      <c r="CF241" s="45"/>
      <c r="CG241" s="11">
        <f t="shared" si="52"/>
        <v>0</v>
      </c>
      <c r="CH241" s="63"/>
      <c r="CI241" s="13"/>
      <c r="CJ241" s="45"/>
      <c r="CK241" s="45"/>
      <c r="CL241" s="45"/>
      <c r="CM241" s="45">
        <v>0</v>
      </c>
      <c r="CN241" s="45"/>
      <c r="CO241" s="11">
        <f t="shared" si="53"/>
        <v>0</v>
      </c>
      <c r="CP241" s="63"/>
      <c r="CQ241" s="45"/>
      <c r="CR241" s="45">
        <v>200</v>
      </c>
      <c r="CS241" s="11">
        <f t="shared" si="54"/>
        <v>200</v>
      </c>
      <c r="CT241" s="47">
        <v>0</v>
      </c>
      <c r="CU241" s="11">
        <f t="shared" ref="CU241:CU249" si="58">+CT241</f>
        <v>0</v>
      </c>
      <c r="CV241" s="15">
        <f t="shared" ref="CV241:CV249" si="59">+H241+O241+T241+W241+AJ241+AL241+AW241+BE241+BU241+CB241+CG241+CO241+CS241+CU241</f>
        <v>9598</v>
      </c>
    </row>
    <row r="242" spans="1:100" x14ac:dyDescent="0.25">
      <c r="A242" s="318">
        <v>2016</v>
      </c>
      <c r="B242" s="208" t="s">
        <v>101</v>
      </c>
      <c r="C242" s="34"/>
      <c r="D242" s="35"/>
      <c r="E242" s="52"/>
      <c r="F242" s="35"/>
      <c r="G242" s="36"/>
      <c r="H242" s="20">
        <f t="shared" si="56"/>
        <v>0</v>
      </c>
      <c r="I242" s="52"/>
      <c r="J242" s="35"/>
      <c r="K242" s="35"/>
      <c r="L242" s="35"/>
      <c r="M242" s="35"/>
      <c r="N242" s="35"/>
      <c r="O242" s="20">
        <f t="shared" si="44"/>
        <v>0</v>
      </c>
      <c r="P242" s="61"/>
      <c r="Q242" s="35"/>
      <c r="R242" s="35"/>
      <c r="S242" s="35"/>
      <c r="T242" s="20">
        <f t="shared" si="45"/>
        <v>0</v>
      </c>
      <c r="U242" s="52">
        <v>0</v>
      </c>
      <c r="V242" s="22">
        <v>0</v>
      </c>
      <c r="W242" s="20">
        <f t="shared" si="57"/>
        <v>0</v>
      </c>
      <c r="X242" s="52"/>
      <c r="Y242" s="22"/>
      <c r="Z242" s="22"/>
      <c r="AA242" s="22"/>
      <c r="AB242" s="22"/>
      <c r="AC242" s="22"/>
      <c r="AD242" s="35"/>
      <c r="AE242" s="22"/>
      <c r="AF242" s="22">
        <v>0</v>
      </c>
      <c r="AG242" s="22"/>
      <c r="AH242" s="22"/>
      <c r="AI242" s="22">
        <v>0</v>
      </c>
      <c r="AJ242" s="20">
        <f t="shared" si="46"/>
        <v>0</v>
      </c>
      <c r="AK242" s="52">
        <v>0</v>
      </c>
      <c r="AL242" s="20">
        <f t="shared" si="47"/>
        <v>0</v>
      </c>
      <c r="AM242" s="61"/>
      <c r="AN242" s="22"/>
      <c r="AO242" s="35">
        <v>0</v>
      </c>
      <c r="AP242" s="35"/>
      <c r="AQ242" s="35">
        <v>0</v>
      </c>
      <c r="AR242" s="35"/>
      <c r="AS242" s="35"/>
      <c r="AT242" s="35"/>
      <c r="AU242" s="35">
        <v>0</v>
      </c>
      <c r="AV242" s="35">
        <v>0</v>
      </c>
      <c r="AW242" s="20">
        <f t="shared" si="48"/>
        <v>0</v>
      </c>
      <c r="AX242" s="52"/>
      <c r="AY242" s="35"/>
      <c r="AZ242" s="35"/>
      <c r="BA242" s="35"/>
      <c r="BB242" s="35"/>
      <c r="BC242" s="35">
        <v>0</v>
      </c>
      <c r="BD242" s="35"/>
      <c r="BE242" s="20">
        <f t="shared" si="49"/>
        <v>0</v>
      </c>
      <c r="BF242" s="34"/>
      <c r="BG242" s="35">
        <v>0</v>
      </c>
      <c r="BH242" s="35">
        <v>0</v>
      </c>
      <c r="BI242" s="35">
        <v>0</v>
      </c>
      <c r="BJ242" s="35"/>
      <c r="BK242" s="35"/>
      <c r="BL242" s="22">
        <v>0</v>
      </c>
      <c r="BM242" s="35"/>
      <c r="BN242" s="35">
        <v>0</v>
      </c>
      <c r="BO242" s="35"/>
      <c r="BP242" s="22"/>
      <c r="BQ242" s="35"/>
      <c r="BR242" s="22"/>
      <c r="BS242" s="22">
        <v>0</v>
      </c>
      <c r="BT242" s="35">
        <v>0</v>
      </c>
      <c r="BU242" s="20">
        <f t="shared" si="50"/>
        <v>0</v>
      </c>
      <c r="BV242" s="52">
        <v>0</v>
      </c>
      <c r="BW242" s="35">
        <v>0</v>
      </c>
      <c r="BX242" s="35"/>
      <c r="BY242" s="35"/>
      <c r="BZ242" s="35"/>
      <c r="CA242" s="35">
        <v>0</v>
      </c>
      <c r="CB242" s="20">
        <f>SUM(BV242:CA242)</f>
        <v>0</v>
      </c>
      <c r="CC242" s="52"/>
      <c r="CD242" s="35">
        <v>0</v>
      </c>
      <c r="CE242" s="35"/>
      <c r="CF242" s="35"/>
      <c r="CG242" s="20">
        <f t="shared" si="52"/>
        <v>0</v>
      </c>
      <c r="CH242" s="61"/>
      <c r="CI242" s="22"/>
      <c r="CJ242" s="35"/>
      <c r="CK242" s="35"/>
      <c r="CL242" s="35"/>
      <c r="CM242" s="35">
        <v>0</v>
      </c>
      <c r="CN242" s="35"/>
      <c r="CO242" s="20">
        <f t="shared" si="53"/>
        <v>0</v>
      </c>
      <c r="CP242" s="61"/>
      <c r="CQ242" s="35"/>
      <c r="CR242" s="35">
        <v>0</v>
      </c>
      <c r="CS242" s="20">
        <f t="shared" si="54"/>
        <v>0</v>
      </c>
      <c r="CT242" s="52">
        <v>0</v>
      </c>
      <c r="CU242" s="20">
        <f t="shared" si="58"/>
        <v>0</v>
      </c>
      <c r="CV242" s="23">
        <f t="shared" si="59"/>
        <v>0</v>
      </c>
    </row>
    <row r="243" spans="1:100" x14ac:dyDescent="0.25">
      <c r="A243" s="319"/>
      <c r="B243" s="209" t="s">
        <v>102</v>
      </c>
      <c r="C243" s="40"/>
      <c r="D243" s="41"/>
      <c r="E243" s="43"/>
      <c r="F243" s="41"/>
      <c r="G243" s="42"/>
      <c r="H243" s="7">
        <f t="shared" ref="H243:H273" si="60">SUM(C243:G243)</f>
        <v>0</v>
      </c>
      <c r="I243" s="43"/>
      <c r="J243" s="41"/>
      <c r="K243" s="41"/>
      <c r="L243" s="41"/>
      <c r="M243" s="41"/>
      <c r="N243" s="41"/>
      <c r="O243" s="7">
        <f t="shared" ref="O243:O273" si="61">SUM(I243:N243)</f>
        <v>0</v>
      </c>
      <c r="P243" s="62"/>
      <c r="Q243" s="41"/>
      <c r="R243" s="41"/>
      <c r="S243" s="41"/>
      <c r="T243" s="7">
        <f t="shared" si="45"/>
        <v>0</v>
      </c>
      <c r="U243" s="43">
        <v>550</v>
      </c>
      <c r="V243" s="9">
        <v>0</v>
      </c>
      <c r="W243" s="7">
        <f t="shared" ref="W243:W273" si="62">SUM(U243:V243)</f>
        <v>550</v>
      </c>
      <c r="X243" s="43"/>
      <c r="Y243" s="9"/>
      <c r="Z243" s="9"/>
      <c r="AA243" s="9"/>
      <c r="AB243" s="9"/>
      <c r="AC243" s="9"/>
      <c r="AD243" s="41"/>
      <c r="AE243" s="9"/>
      <c r="AF243" s="9">
        <v>0</v>
      </c>
      <c r="AG243" s="9"/>
      <c r="AH243" s="9"/>
      <c r="AI243" s="9">
        <v>0</v>
      </c>
      <c r="AJ243" s="7">
        <f t="shared" ref="AJ243:AJ273" si="63">SUM(X243:AI243)</f>
        <v>0</v>
      </c>
      <c r="AK243" s="43">
        <v>120</v>
      </c>
      <c r="AL243" s="7">
        <f t="shared" si="47"/>
        <v>120</v>
      </c>
      <c r="AM243" s="62"/>
      <c r="AN243" s="9"/>
      <c r="AO243" s="41">
        <v>0</v>
      </c>
      <c r="AP243" s="41"/>
      <c r="AQ243" s="41">
        <v>0</v>
      </c>
      <c r="AR243" s="41"/>
      <c r="AS243" s="41"/>
      <c r="AT243" s="41"/>
      <c r="AU243" s="41">
        <v>538</v>
      </c>
      <c r="AV243" s="41">
        <v>0</v>
      </c>
      <c r="AW243" s="7">
        <f t="shared" ref="AW243:AW253" si="64">SUM(AM243:AV243)</f>
        <v>538</v>
      </c>
      <c r="AX243" s="43"/>
      <c r="AY243" s="41"/>
      <c r="AZ243" s="41"/>
      <c r="BA243" s="41"/>
      <c r="BB243" s="41"/>
      <c r="BC243" s="41">
        <v>0</v>
      </c>
      <c r="BD243" s="41"/>
      <c r="BE243" s="7">
        <f t="shared" si="49"/>
        <v>0</v>
      </c>
      <c r="BF243" s="40"/>
      <c r="BG243" s="41">
        <v>0</v>
      </c>
      <c r="BH243" s="41">
        <v>440</v>
      </c>
      <c r="BI243" s="41">
        <v>0</v>
      </c>
      <c r="BJ243" s="41"/>
      <c r="BK243" s="41"/>
      <c r="BL243" s="9">
        <v>0</v>
      </c>
      <c r="BM243" s="41"/>
      <c r="BN243" s="41">
        <v>0</v>
      </c>
      <c r="BO243" s="41"/>
      <c r="BP243" s="9"/>
      <c r="BQ243" s="41"/>
      <c r="BR243" s="9"/>
      <c r="BS243" s="9">
        <v>0</v>
      </c>
      <c r="BT243" s="41">
        <v>3473</v>
      </c>
      <c r="BU243" s="7">
        <f t="shared" si="50"/>
        <v>3913</v>
      </c>
      <c r="BV243" s="43">
        <v>0</v>
      </c>
      <c r="BW243" s="41">
        <v>0</v>
      </c>
      <c r="BX243" s="41"/>
      <c r="BY243" s="41"/>
      <c r="BZ243" s="41"/>
      <c r="CA243" s="41">
        <v>0</v>
      </c>
      <c r="CB243" s="7">
        <f t="shared" ref="CB243:CB273" si="65">SUM(BV243:CA243)</f>
        <v>0</v>
      </c>
      <c r="CC243" s="43"/>
      <c r="CD243" s="41">
        <v>0</v>
      </c>
      <c r="CE243" s="41"/>
      <c r="CF243" s="41"/>
      <c r="CG243" s="7">
        <f t="shared" ref="CG243:CG273" si="66">SUM(CC243:CF243)</f>
        <v>0</v>
      </c>
      <c r="CH243" s="62"/>
      <c r="CI243" s="9"/>
      <c r="CJ243" s="41"/>
      <c r="CK243" s="41"/>
      <c r="CL243" s="41"/>
      <c r="CM243" s="41">
        <v>0</v>
      </c>
      <c r="CN243" s="41"/>
      <c r="CO243" s="7">
        <f t="shared" ref="CO243:CO273" si="67">SUM(CH243:CN243)</f>
        <v>0</v>
      </c>
      <c r="CP243" s="62"/>
      <c r="CQ243" s="41"/>
      <c r="CR243" s="41">
        <v>0</v>
      </c>
      <c r="CS243" s="7">
        <f t="shared" si="54"/>
        <v>0</v>
      </c>
      <c r="CT243" s="43">
        <v>56</v>
      </c>
      <c r="CU243" s="7">
        <f t="shared" si="58"/>
        <v>56</v>
      </c>
      <c r="CV243" s="10">
        <f t="shared" si="59"/>
        <v>5177</v>
      </c>
    </row>
    <row r="244" spans="1:100" x14ac:dyDescent="0.25">
      <c r="A244" s="319"/>
      <c r="B244" s="209" t="s">
        <v>103</v>
      </c>
      <c r="C244" s="40"/>
      <c r="D244" s="41"/>
      <c r="E244" s="43"/>
      <c r="F244" s="41"/>
      <c r="G244" s="42"/>
      <c r="H244" s="7">
        <f t="shared" si="60"/>
        <v>0</v>
      </c>
      <c r="I244" s="43"/>
      <c r="J244" s="41"/>
      <c r="K244" s="41"/>
      <c r="L244" s="41"/>
      <c r="M244" s="41"/>
      <c r="N244" s="41"/>
      <c r="O244" s="7">
        <f t="shared" si="61"/>
        <v>0</v>
      </c>
      <c r="P244" s="62"/>
      <c r="Q244" s="41"/>
      <c r="R244" s="41"/>
      <c r="S244" s="41"/>
      <c r="T244" s="7">
        <f t="shared" si="45"/>
        <v>0</v>
      </c>
      <c r="U244" s="43">
        <v>1345</v>
      </c>
      <c r="V244" s="9">
        <v>0</v>
      </c>
      <c r="W244" s="7">
        <f t="shared" si="62"/>
        <v>1345</v>
      </c>
      <c r="X244" s="43"/>
      <c r="Y244" s="9"/>
      <c r="Z244" s="9"/>
      <c r="AA244" s="9"/>
      <c r="AB244" s="9"/>
      <c r="AC244" s="9"/>
      <c r="AD244" s="41"/>
      <c r="AE244" s="9"/>
      <c r="AF244" s="9">
        <v>0</v>
      </c>
      <c r="AG244" s="9"/>
      <c r="AH244" s="9"/>
      <c r="AI244" s="9">
        <v>0</v>
      </c>
      <c r="AJ244" s="7">
        <f t="shared" si="63"/>
        <v>0</v>
      </c>
      <c r="AK244" s="43">
        <v>0</v>
      </c>
      <c r="AL244" s="7">
        <f t="shared" si="47"/>
        <v>0</v>
      </c>
      <c r="AM244" s="62"/>
      <c r="AN244" s="9"/>
      <c r="AO244" s="41">
        <v>0</v>
      </c>
      <c r="AP244" s="41"/>
      <c r="AQ244" s="41">
        <v>0</v>
      </c>
      <c r="AR244" s="41"/>
      <c r="AS244" s="41"/>
      <c r="AT244" s="41"/>
      <c r="AU244" s="41">
        <v>0</v>
      </c>
      <c r="AV244" s="41">
        <v>0</v>
      </c>
      <c r="AW244" s="7">
        <f t="shared" si="64"/>
        <v>0</v>
      </c>
      <c r="AX244" s="43"/>
      <c r="AY244" s="41"/>
      <c r="AZ244" s="41"/>
      <c r="BA244" s="41"/>
      <c r="BB244" s="41"/>
      <c r="BC244" s="41">
        <v>0</v>
      </c>
      <c r="BD244" s="41"/>
      <c r="BE244" s="7">
        <f t="shared" si="49"/>
        <v>0</v>
      </c>
      <c r="BF244" s="40"/>
      <c r="BG244" s="41">
        <v>0</v>
      </c>
      <c r="BH244" s="41">
        <v>528</v>
      </c>
      <c r="BI244" s="41">
        <v>0</v>
      </c>
      <c r="BJ244" s="41"/>
      <c r="BK244" s="41"/>
      <c r="BL244" s="9">
        <v>0</v>
      </c>
      <c r="BM244" s="41"/>
      <c r="BN244" s="41">
        <v>0</v>
      </c>
      <c r="BO244" s="41"/>
      <c r="BP244" s="9"/>
      <c r="BQ244" s="41"/>
      <c r="BR244" s="9"/>
      <c r="BS244" s="9">
        <v>0</v>
      </c>
      <c r="BT244" s="41">
        <v>7106</v>
      </c>
      <c r="BU244" s="7">
        <f t="shared" si="50"/>
        <v>7634</v>
      </c>
      <c r="BV244" s="43">
        <v>0</v>
      </c>
      <c r="BW244" s="41">
        <v>0</v>
      </c>
      <c r="BX244" s="41"/>
      <c r="BY244" s="41"/>
      <c r="BZ244" s="41"/>
      <c r="CA244" s="41">
        <v>0</v>
      </c>
      <c r="CB244" s="7">
        <f t="shared" si="65"/>
        <v>0</v>
      </c>
      <c r="CC244" s="43"/>
      <c r="CD244" s="41">
        <v>0</v>
      </c>
      <c r="CE244" s="41"/>
      <c r="CF244" s="41"/>
      <c r="CG244" s="7">
        <f t="shared" si="66"/>
        <v>0</v>
      </c>
      <c r="CH244" s="62"/>
      <c r="CI244" s="9"/>
      <c r="CJ244" s="41"/>
      <c r="CK244" s="41"/>
      <c r="CL244" s="41"/>
      <c r="CM244" s="41">
        <v>0</v>
      </c>
      <c r="CN244" s="41"/>
      <c r="CO244" s="7">
        <f t="shared" si="67"/>
        <v>0</v>
      </c>
      <c r="CP244" s="62"/>
      <c r="CQ244" s="41"/>
      <c r="CR244" s="41">
        <v>542</v>
      </c>
      <c r="CS244" s="7">
        <f t="shared" si="54"/>
        <v>542</v>
      </c>
      <c r="CT244" s="43">
        <v>78</v>
      </c>
      <c r="CU244" s="7">
        <f t="shared" si="58"/>
        <v>78</v>
      </c>
      <c r="CV244" s="10">
        <f t="shared" si="59"/>
        <v>9599</v>
      </c>
    </row>
    <row r="245" spans="1:100" x14ac:dyDescent="0.25">
      <c r="A245" s="319"/>
      <c r="B245" s="209" t="s">
        <v>104</v>
      </c>
      <c r="C245" s="40"/>
      <c r="D245" s="41"/>
      <c r="E245" s="43"/>
      <c r="F245" s="41"/>
      <c r="G245" s="42"/>
      <c r="H245" s="7">
        <f t="shared" si="60"/>
        <v>0</v>
      </c>
      <c r="I245" s="43"/>
      <c r="J245" s="41"/>
      <c r="K245" s="41"/>
      <c r="L245" s="41"/>
      <c r="M245" s="41"/>
      <c r="N245" s="41"/>
      <c r="O245" s="7">
        <f t="shared" si="61"/>
        <v>0</v>
      </c>
      <c r="P245" s="62"/>
      <c r="Q245" s="41"/>
      <c r="R245" s="41"/>
      <c r="S245" s="41"/>
      <c r="T245" s="7">
        <f t="shared" si="45"/>
        <v>0</v>
      </c>
      <c r="U245" s="43">
        <v>2715</v>
      </c>
      <c r="V245" s="9">
        <v>0</v>
      </c>
      <c r="W245" s="7">
        <f t="shared" si="62"/>
        <v>2715</v>
      </c>
      <c r="X245" s="43"/>
      <c r="Y245" s="9"/>
      <c r="Z245" s="9"/>
      <c r="AA245" s="9"/>
      <c r="AB245" s="9"/>
      <c r="AC245" s="9"/>
      <c r="AD245" s="41"/>
      <c r="AE245" s="9"/>
      <c r="AF245" s="9">
        <v>0</v>
      </c>
      <c r="AG245" s="9"/>
      <c r="AH245" s="9"/>
      <c r="AI245" s="9">
        <v>0</v>
      </c>
      <c r="AJ245" s="7">
        <f t="shared" si="63"/>
        <v>0</v>
      </c>
      <c r="AK245" s="43">
        <v>0</v>
      </c>
      <c r="AL245" s="7">
        <f t="shared" si="47"/>
        <v>0</v>
      </c>
      <c r="AM245" s="62"/>
      <c r="AN245" s="9"/>
      <c r="AO245" s="41">
        <v>0</v>
      </c>
      <c r="AP245" s="41"/>
      <c r="AQ245" s="41">
        <v>0</v>
      </c>
      <c r="AR245" s="41"/>
      <c r="AS245" s="41"/>
      <c r="AT245" s="41"/>
      <c r="AU245" s="41">
        <v>473</v>
      </c>
      <c r="AV245" s="41">
        <v>0</v>
      </c>
      <c r="AW245" s="7">
        <f t="shared" si="64"/>
        <v>473</v>
      </c>
      <c r="AX245" s="43"/>
      <c r="AY245" s="41"/>
      <c r="AZ245" s="41"/>
      <c r="BA245" s="41"/>
      <c r="BB245" s="41"/>
      <c r="BC245" s="41">
        <v>0</v>
      </c>
      <c r="BD245" s="41"/>
      <c r="BE245" s="7">
        <f t="shared" si="49"/>
        <v>0</v>
      </c>
      <c r="BF245" s="40"/>
      <c r="BG245" s="41">
        <v>0</v>
      </c>
      <c r="BH245" s="41">
        <v>484</v>
      </c>
      <c r="BI245" s="41">
        <v>0</v>
      </c>
      <c r="BJ245" s="41"/>
      <c r="BK245" s="41"/>
      <c r="BL245" s="9">
        <v>0</v>
      </c>
      <c r="BM245" s="41"/>
      <c r="BN245" s="41">
        <v>0</v>
      </c>
      <c r="BO245" s="41"/>
      <c r="BP245" s="9"/>
      <c r="BQ245" s="41"/>
      <c r="BR245" s="9"/>
      <c r="BS245" s="9">
        <v>0</v>
      </c>
      <c r="BT245" s="41">
        <v>7311</v>
      </c>
      <c r="BU245" s="7">
        <f t="shared" si="50"/>
        <v>7795</v>
      </c>
      <c r="BV245" s="43">
        <v>0</v>
      </c>
      <c r="BW245" s="41">
        <v>0</v>
      </c>
      <c r="BX245" s="41"/>
      <c r="BY245" s="41"/>
      <c r="BZ245" s="41"/>
      <c r="CA245" s="41">
        <v>0</v>
      </c>
      <c r="CB245" s="7">
        <f t="shared" si="65"/>
        <v>0</v>
      </c>
      <c r="CC245" s="43"/>
      <c r="CD245" s="41">
        <v>0</v>
      </c>
      <c r="CE245" s="41"/>
      <c r="CF245" s="41"/>
      <c r="CG245" s="7">
        <f t="shared" si="66"/>
        <v>0</v>
      </c>
      <c r="CH245" s="62"/>
      <c r="CI245" s="9"/>
      <c r="CJ245" s="41"/>
      <c r="CK245" s="41"/>
      <c r="CL245" s="41"/>
      <c r="CM245" s="41">
        <v>0</v>
      </c>
      <c r="CN245" s="41"/>
      <c r="CO245" s="7">
        <f t="shared" si="67"/>
        <v>0</v>
      </c>
      <c r="CP245" s="62"/>
      <c r="CQ245" s="41"/>
      <c r="CR245" s="41">
        <v>300</v>
      </c>
      <c r="CS245" s="7">
        <f t="shared" si="54"/>
        <v>300</v>
      </c>
      <c r="CT245" s="43">
        <v>0</v>
      </c>
      <c r="CU245" s="7">
        <f t="shared" si="58"/>
        <v>0</v>
      </c>
      <c r="CV245" s="10">
        <f t="shared" si="59"/>
        <v>11283</v>
      </c>
    </row>
    <row r="246" spans="1:100" x14ac:dyDescent="0.25">
      <c r="A246" s="319"/>
      <c r="B246" s="209" t="s">
        <v>105</v>
      </c>
      <c r="C246" s="40"/>
      <c r="D246" s="41"/>
      <c r="E246" s="43"/>
      <c r="F246" s="41"/>
      <c r="G246" s="42"/>
      <c r="H246" s="7">
        <f t="shared" si="60"/>
        <v>0</v>
      </c>
      <c r="I246" s="43"/>
      <c r="J246" s="41"/>
      <c r="K246" s="41"/>
      <c r="L246" s="41"/>
      <c r="M246" s="41"/>
      <c r="N246" s="41"/>
      <c r="O246" s="7">
        <f t="shared" si="61"/>
        <v>0</v>
      </c>
      <c r="P246" s="62"/>
      <c r="Q246" s="41"/>
      <c r="R246" s="41"/>
      <c r="S246" s="41"/>
      <c r="T246" s="7">
        <f t="shared" si="45"/>
        <v>0</v>
      </c>
      <c r="U246" s="43">
        <v>950</v>
      </c>
      <c r="V246" s="9">
        <v>0</v>
      </c>
      <c r="W246" s="7">
        <f t="shared" si="62"/>
        <v>950</v>
      </c>
      <c r="X246" s="43"/>
      <c r="Y246" s="9"/>
      <c r="Z246" s="9"/>
      <c r="AA246" s="9"/>
      <c r="AB246" s="9"/>
      <c r="AC246" s="9"/>
      <c r="AD246" s="41"/>
      <c r="AE246" s="9"/>
      <c r="AF246" s="9">
        <v>0</v>
      </c>
      <c r="AG246" s="9"/>
      <c r="AH246" s="9"/>
      <c r="AI246" s="9">
        <v>0</v>
      </c>
      <c r="AJ246" s="7">
        <f t="shared" si="63"/>
        <v>0</v>
      </c>
      <c r="AK246" s="43">
        <v>0</v>
      </c>
      <c r="AL246" s="7">
        <f t="shared" si="47"/>
        <v>0</v>
      </c>
      <c r="AM246" s="62"/>
      <c r="AN246" s="9"/>
      <c r="AO246" s="41">
        <v>0</v>
      </c>
      <c r="AP246" s="41"/>
      <c r="AQ246" s="41">
        <v>0</v>
      </c>
      <c r="AR246" s="41"/>
      <c r="AS246" s="41"/>
      <c r="AT246" s="41"/>
      <c r="AU246" s="41">
        <v>0</v>
      </c>
      <c r="AV246" s="41">
        <v>0</v>
      </c>
      <c r="AW246" s="7">
        <f t="shared" si="64"/>
        <v>0</v>
      </c>
      <c r="AX246" s="43"/>
      <c r="AY246" s="41"/>
      <c r="AZ246" s="41"/>
      <c r="BA246" s="41"/>
      <c r="BB246" s="41"/>
      <c r="BC246" s="41">
        <v>0</v>
      </c>
      <c r="BD246" s="41"/>
      <c r="BE246" s="7">
        <f t="shared" si="49"/>
        <v>0</v>
      </c>
      <c r="BF246" s="40"/>
      <c r="BG246" s="41">
        <v>0</v>
      </c>
      <c r="BH246" s="41">
        <v>788</v>
      </c>
      <c r="BI246" s="41">
        <v>0</v>
      </c>
      <c r="BJ246" s="41"/>
      <c r="BK246" s="41"/>
      <c r="BL246" s="9">
        <v>0</v>
      </c>
      <c r="BM246" s="41"/>
      <c r="BN246" s="41">
        <v>0</v>
      </c>
      <c r="BO246" s="41"/>
      <c r="BP246" s="9"/>
      <c r="BQ246" s="41"/>
      <c r="BR246" s="9"/>
      <c r="BS246" s="9">
        <v>0</v>
      </c>
      <c r="BT246" s="41">
        <v>5519</v>
      </c>
      <c r="BU246" s="7">
        <f t="shared" si="50"/>
        <v>6307</v>
      </c>
      <c r="BV246" s="43">
        <v>0</v>
      </c>
      <c r="BW246" s="41">
        <v>0</v>
      </c>
      <c r="BX246" s="41"/>
      <c r="BY246" s="41"/>
      <c r="BZ246" s="41"/>
      <c r="CA246" s="41">
        <v>0</v>
      </c>
      <c r="CB246" s="7">
        <f t="shared" si="65"/>
        <v>0</v>
      </c>
      <c r="CC246" s="43"/>
      <c r="CD246" s="41">
        <v>0</v>
      </c>
      <c r="CE246" s="41"/>
      <c r="CF246" s="41"/>
      <c r="CG246" s="7">
        <f t="shared" si="66"/>
        <v>0</v>
      </c>
      <c r="CH246" s="62"/>
      <c r="CI246" s="9"/>
      <c r="CJ246" s="41"/>
      <c r="CK246" s="41"/>
      <c r="CL246" s="41"/>
      <c r="CM246" s="41">
        <v>0</v>
      </c>
      <c r="CN246" s="41"/>
      <c r="CO246" s="7">
        <f t="shared" si="67"/>
        <v>0</v>
      </c>
      <c r="CP246" s="62"/>
      <c r="CQ246" s="41"/>
      <c r="CR246" s="41">
        <v>0</v>
      </c>
      <c r="CS246" s="7">
        <f t="shared" si="54"/>
        <v>0</v>
      </c>
      <c r="CT246" s="43">
        <v>0</v>
      </c>
      <c r="CU246" s="7">
        <f t="shared" si="58"/>
        <v>0</v>
      </c>
      <c r="CV246" s="10">
        <f t="shared" si="59"/>
        <v>7257</v>
      </c>
    </row>
    <row r="247" spans="1:100" x14ac:dyDescent="0.25">
      <c r="A247" s="319"/>
      <c r="B247" s="209" t="s">
        <v>106</v>
      </c>
      <c r="C247" s="40"/>
      <c r="D247" s="41"/>
      <c r="E247" s="43"/>
      <c r="F247" s="41"/>
      <c r="G247" s="42"/>
      <c r="H247" s="7">
        <f t="shared" si="60"/>
        <v>0</v>
      </c>
      <c r="I247" s="43"/>
      <c r="J247" s="41"/>
      <c r="K247" s="41"/>
      <c r="L247" s="41"/>
      <c r="M247" s="41"/>
      <c r="N247" s="41"/>
      <c r="O247" s="7">
        <f t="shared" si="61"/>
        <v>0</v>
      </c>
      <c r="P247" s="62"/>
      <c r="Q247" s="41"/>
      <c r="R247" s="41"/>
      <c r="S247" s="41"/>
      <c r="T247" s="7">
        <f t="shared" si="45"/>
        <v>0</v>
      </c>
      <c r="U247" s="43">
        <v>0</v>
      </c>
      <c r="V247" s="9">
        <v>0</v>
      </c>
      <c r="W247" s="7">
        <f t="shared" si="62"/>
        <v>0</v>
      </c>
      <c r="X247" s="43"/>
      <c r="Y247" s="9"/>
      <c r="Z247" s="9"/>
      <c r="AA247" s="9"/>
      <c r="AB247" s="9"/>
      <c r="AC247" s="9"/>
      <c r="AD247" s="41"/>
      <c r="AE247" s="9"/>
      <c r="AF247" s="9">
        <v>0</v>
      </c>
      <c r="AG247" s="9"/>
      <c r="AH247" s="9"/>
      <c r="AI247" s="9">
        <v>0</v>
      </c>
      <c r="AJ247" s="7">
        <f t="shared" si="63"/>
        <v>0</v>
      </c>
      <c r="AK247" s="43">
        <v>0</v>
      </c>
      <c r="AL247" s="7">
        <f t="shared" si="47"/>
        <v>0</v>
      </c>
      <c r="AM247" s="62"/>
      <c r="AN247" s="9"/>
      <c r="AO247" s="41">
        <v>0</v>
      </c>
      <c r="AP247" s="41"/>
      <c r="AQ247" s="41">
        <v>0</v>
      </c>
      <c r="AR247" s="41"/>
      <c r="AS247" s="41"/>
      <c r="AT247" s="41"/>
      <c r="AU247" s="41">
        <v>564</v>
      </c>
      <c r="AV247" s="41">
        <v>0</v>
      </c>
      <c r="AW247" s="7">
        <f t="shared" si="64"/>
        <v>564</v>
      </c>
      <c r="AX247" s="43"/>
      <c r="AY247" s="41"/>
      <c r="AZ247" s="41"/>
      <c r="BA247" s="41"/>
      <c r="BB247" s="41"/>
      <c r="BC247" s="41">
        <v>0</v>
      </c>
      <c r="BD247" s="41"/>
      <c r="BE247" s="7">
        <f t="shared" si="49"/>
        <v>0</v>
      </c>
      <c r="BF247" s="40"/>
      <c r="BG247" s="41">
        <v>0</v>
      </c>
      <c r="BH247" s="41">
        <v>440</v>
      </c>
      <c r="BI247" s="41">
        <v>0</v>
      </c>
      <c r="BJ247" s="41"/>
      <c r="BK247" s="41"/>
      <c r="BL247" s="9">
        <v>0</v>
      </c>
      <c r="BM247" s="41"/>
      <c r="BN247" s="41">
        <v>0</v>
      </c>
      <c r="BO247" s="41"/>
      <c r="BP247" s="9"/>
      <c r="BQ247" s="41"/>
      <c r="BR247" s="9"/>
      <c r="BS247" s="9">
        <v>0</v>
      </c>
      <c r="BT247" s="41">
        <v>6211</v>
      </c>
      <c r="BU247" s="7">
        <f t="shared" si="50"/>
        <v>6651</v>
      </c>
      <c r="BV247" s="43">
        <v>0</v>
      </c>
      <c r="BW247" s="41">
        <v>0</v>
      </c>
      <c r="BX247" s="41"/>
      <c r="BY247" s="41"/>
      <c r="BZ247" s="41"/>
      <c r="CA247" s="41">
        <v>0</v>
      </c>
      <c r="CB247" s="7">
        <f t="shared" si="65"/>
        <v>0</v>
      </c>
      <c r="CC247" s="43"/>
      <c r="CD247" s="41">
        <v>0</v>
      </c>
      <c r="CE247" s="41"/>
      <c r="CF247" s="41"/>
      <c r="CG247" s="7">
        <f t="shared" si="66"/>
        <v>0</v>
      </c>
      <c r="CH247" s="62"/>
      <c r="CI247" s="9"/>
      <c r="CJ247" s="41"/>
      <c r="CK247" s="41"/>
      <c r="CL247" s="41"/>
      <c r="CM247" s="41">
        <v>0</v>
      </c>
      <c r="CN247" s="41"/>
      <c r="CO247" s="7">
        <f t="shared" si="67"/>
        <v>0</v>
      </c>
      <c r="CP247" s="62"/>
      <c r="CQ247" s="41"/>
      <c r="CR247" s="41">
        <v>0</v>
      </c>
      <c r="CS247" s="7">
        <f t="shared" si="54"/>
        <v>0</v>
      </c>
      <c r="CT247" s="43">
        <v>200</v>
      </c>
      <c r="CU247" s="7">
        <f t="shared" si="58"/>
        <v>200</v>
      </c>
      <c r="CV247" s="10">
        <f t="shared" si="59"/>
        <v>7415</v>
      </c>
    </row>
    <row r="248" spans="1:100" x14ac:dyDescent="0.25">
      <c r="A248" s="319"/>
      <c r="B248" s="209" t="s">
        <v>107</v>
      </c>
      <c r="C248" s="40"/>
      <c r="D248" s="41"/>
      <c r="E248" s="43"/>
      <c r="F248" s="41"/>
      <c r="G248" s="42"/>
      <c r="H248" s="7">
        <f t="shared" si="60"/>
        <v>0</v>
      </c>
      <c r="I248" s="43"/>
      <c r="J248" s="41"/>
      <c r="K248" s="41"/>
      <c r="L248" s="41"/>
      <c r="M248" s="41"/>
      <c r="N248" s="41"/>
      <c r="O248" s="7">
        <f t="shared" si="61"/>
        <v>0</v>
      </c>
      <c r="P248" s="62"/>
      <c r="Q248" s="41"/>
      <c r="R248" s="41"/>
      <c r="S248" s="41"/>
      <c r="T248" s="7">
        <f t="shared" si="45"/>
        <v>0</v>
      </c>
      <c r="U248" s="43">
        <v>300</v>
      </c>
      <c r="V248" s="9">
        <v>0</v>
      </c>
      <c r="W248" s="7">
        <f t="shared" si="62"/>
        <v>300</v>
      </c>
      <c r="X248" s="43"/>
      <c r="Y248" s="9"/>
      <c r="Z248" s="9"/>
      <c r="AA248" s="9"/>
      <c r="AB248" s="9"/>
      <c r="AC248" s="9"/>
      <c r="AD248" s="41"/>
      <c r="AE248" s="9"/>
      <c r="AF248" s="9">
        <v>0</v>
      </c>
      <c r="AG248" s="9"/>
      <c r="AH248" s="9"/>
      <c r="AI248" s="9">
        <v>0</v>
      </c>
      <c r="AJ248" s="7">
        <f t="shared" si="63"/>
        <v>0</v>
      </c>
      <c r="AK248" s="43">
        <v>0</v>
      </c>
      <c r="AL248" s="7">
        <f t="shared" si="47"/>
        <v>0</v>
      </c>
      <c r="AM248" s="62"/>
      <c r="AN248" s="9"/>
      <c r="AO248" s="41">
        <v>0</v>
      </c>
      <c r="AP248" s="41"/>
      <c r="AQ248" s="41">
        <v>0</v>
      </c>
      <c r="AR248" s="41"/>
      <c r="AS248" s="41"/>
      <c r="AT248" s="41"/>
      <c r="AU248" s="41">
        <v>1110</v>
      </c>
      <c r="AV248" s="41">
        <v>0</v>
      </c>
      <c r="AW248" s="7">
        <f t="shared" si="64"/>
        <v>1110</v>
      </c>
      <c r="AX248" s="43"/>
      <c r="AY248" s="41"/>
      <c r="AZ248" s="41"/>
      <c r="BA248" s="41"/>
      <c r="BB248" s="41"/>
      <c r="BC248" s="41">
        <v>0</v>
      </c>
      <c r="BD248" s="41"/>
      <c r="BE248" s="7">
        <f t="shared" si="49"/>
        <v>0</v>
      </c>
      <c r="BF248" s="40"/>
      <c r="BG248" s="41">
        <v>0</v>
      </c>
      <c r="BH248" s="41">
        <v>1992</v>
      </c>
      <c r="BI248" s="41">
        <v>0</v>
      </c>
      <c r="BJ248" s="41"/>
      <c r="BK248" s="41"/>
      <c r="BL248" s="9">
        <v>0</v>
      </c>
      <c r="BM248" s="41"/>
      <c r="BN248" s="41">
        <v>0</v>
      </c>
      <c r="BO248" s="41"/>
      <c r="BP248" s="9"/>
      <c r="BQ248" s="41"/>
      <c r="BR248" s="9"/>
      <c r="BS248" s="9">
        <v>0</v>
      </c>
      <c r="BT248" s="41">
        <v>2718</v>
      </c>
      <c r="BU248" s="7">
        <f t="shared" si="50"/>
        <v>4710</v>
      </c>
      <c r="BV248" s="43">
        <v>0</v>
      </c>
      <c r="BW248" s="41">
        <v>0</v>
      </c>
      <c r="BX248" s="41"/>
      <c r="BY248" s="41"/>
      <c r="BZ248" s="41"/>
      <c r="CA248" s="41">
        <v>0</v>
      </c>
      <c r="CB248" s="7">
        <f t="shared" si="65"/>
        <v>0</v>
      </c>
      <c r="CC248" s="43"/>
      <c r="CD248" s="41">
        <v>0</v>
      </c>
      <c r="CE248" s="41"/>
      <c r="CF248" s="41"/>
      <c r="CG248" s="7">
        <f t="shared" si="66"/>
        <v>0</v>
      </c>
      <c r="CH248" s="62"/>
      <c r="CI248" s="9"/>
      <c r="CJ248" s="41"/>
      <c r="CK248" s="41"/>
      <c r="CL248" s="41"/>
      <c r="CM248" s="41">
        <v>0</v>
      </c>
      <c r="CN248" s="41"/>
      <c r="CO248" s="7">
        <f t="shared" si="67"/>
        <v>0</v>
      </c>
      <c r="CP248" s="62"/>
      <c r="CQ248" s="41"/>
      <c r="CR248" s="41">
        <v>0</v>
      </c>
      <c r="CS248" s="7">
        <f t="shared" si="54"/>
        <v>0</v>
      </c>
      <c r="CT248" s="43">
        <v>4368</v>
      </c>
      <c r="CU248" s="7">
        <f t="shared" si="58"/>
        <v>4368</v>
      </c>
      <c r="CV248" s="10">
        <f t="shared" si="59"/>
        <v>10488</v>
      </c>
    </row>
    <row r="249" spans="1:100" x14ac:dyDescent="0.25">
      <c r="A249" s="319"/>
      <c r="B249" s="209" t="s">
        <v>108</v>
      </c>
      <c r="C249" s="40"/>
      <c r="D249" s="41"/>
      <c r="E249" s="43"/>
      <c r="F249" s="41"/>
      <c r="G249" s="42"/>
      <c r="H249" s="7">
        <f t="shared" si="60"/>
        <v>0</v>
      </c>
      <c r="I249" s="43"/>
      <c r="J249" s="41"/>
      <c r="K249" s="41"/>
      <c r="L249" s="41"/>
      <c r="M249" s="41"/>
      <c r="N249" s="41"/>
      <c r="O249" s="7">
        <f t="shared" si="61"/>
        <v>0</v>
      </c>
      <c r="P249" s="62"/>
      <c r="Q249" s="41"/>
      <c r="R249" s="41"/>
      <c r="S249" s="41"/>
      <c r="T249" s="7">
        <f t="shared" si="45"/>
        <v>0</v>
      </c>
      <c r="U249" s="43">
        <v>675</v>
      </c>
      <c r="V249" s="9">
        <v>0</v>
      </c>
      <c r="W249" s="7">
        <f t="shared" si="62"/>
        <v>675</v>
      </c>
      <c r="X249" s="43"/>
      <c r="Y249" s="9"/>
      <c r="Z249" s="9"/>
      <c r="AA249" s="9"/>
      <c r="AB249" s="9"/>
      <c r="AC249" s="9"/>
      <c r="AD249" s="41"/>
      <c r="AE249" s="9"/>
      <c r="AF249" s="9">
        <v>0</v>
      </c>
      <c r="AG249" s="9"/>
      <c r="AH249" s="9"/>
      <c r="AI249" s="9">
        <v>0</v>
      </c>
      <c r="AJ249" s="7">
        <f t="shared" si="63"/>
        <v>0</v>
      </c>
      <c r="AK249" s="43">
        <v>0</v>
      </c>
      <c r="AL249" s="7">
        <f t="shared" si="47"/>
        <v>0</v>
      </c>
      <c r="AM249" s="62"/>
      <c r="AN249" s="9"/>
      <c r="AO249" s="41">
        <v>0</v>
      </c>
      <c r="AP249" s="41"/>
      <c r="AQ249" s="41">
        <v>0</v>
      </c>
      <c r="AR249" s="41"/>
      <c r="AS249" s="41"/>
      <c r="AT249" s="41"/>
      <c r="AU249" s="41">
        <v>690</v>
      </c>
      <c r="AV249" s="41">
        <v>0</v>
      </c>
      <c r="AW249" s="7">
        <f t="shared" si="64"/>
        <v>690</v>
      </c>
      <c r="AX249" s="43"/>
      <c r="AY249" s="41"/>
      <c r="AZ249" s="41"/>
      <c r="BA249" s="41"/>
      <c r="BB249" s="41"/>
      <c r="BC249" s="41">
        <v>0</v>
      </c>
      <c r="BD249" s="41"/>
      <c r="BE249" s="7">
        <f t="shared" si="49"/>
        <v>0</v>
      </c>
      <c r="BF249" s="40"/>
      <c r="BG249" s="41">
        <v>0</v>
      </c>
      <c r="BH249" s="41">
        <v>1520</v>
      </c>
      <c r="BI249" s="41">
        <v>0</v>
      </c>
      <c r="BJ249" s="41"/>
      <c r="BK249" s="41"/>
      <c r="BL249" s="9">
        <v>0</v>
      </c>
      <c r="BM249" s="41"/>
      <c r="BN249" s="41">
        <v>0</v>
      </c>
      <c r="BO249" s="41"/>
      <c r="BP249" s="9"/>
      <c r="BQ249" s="41"/>
      <c r="BR249" s="9"/>
      <c r="BS249" s="9">
        <v>0</v>
      </c>
      <c r="BT249" s="41">
        <v>4035</v>
      </c>
      <c r="BU249" s="7">
        <f t="shared" si="50"/>
        <v>5555</v>
      </c>
      <c r="BV249" s="43">
        <v>0</v>
      </c>
      <c r="BW249" s="41">
        <v>0</v>
      </c>
      <c r="BX249" s="41"/>
      <c r="BY249" s="41"/>
      <c r="BZ249" s="41"/>
      <c r="CA249" s="41">
        <v>0</v>
      </c>
      <c r="CB249" s="7">
        <f t="shared" si="65"/>
        <v>0</v>
      </c>
      <c r="CC249" s="43"/>
      <c r="CD249" s="41">
        <v>0</v>
      </c>
      <c r="CE249" s="41"/>
      <c r="CF249" s="41"/>
      <c r="CG249" s="7">
        <f t="shared" si="66"/>
        <v>0</v>
      </c>
      <c r="CH249" s="62"/>
      <c r="CI249" s="9"/>
      <c r="CJ249" s="41"/>
      <c r="CK249" s="41"/>
      <c r="CL249" s="41"/>
      <c r="CM249" s="41">
        <v>0</v>
      </c>
      <c r="CN249" s="41"/>
      <c r="CO249" s="7">
        <f t="shared" si="67"/>
        <v>0</v>
      </c>
      <c r="CP249" s="62"/>
      <c r="CQ249" s="41"/>
      <c r="CR249" s="41">
        <v>0</v>
      </c>
      <c r="CS249" s="7">
        <f t="shared" si="54"/>
        <v>0</v>
      </c>
      <c r="CT249" s="43">
        <v>1415</v>
      </c>
      <c r="CU249" s="7">
        <f t="shared" si="58"/>
        <v>1415</v>
      </c>
      <c r="CV249" s="10">
        <f t="shared" si="59"/>
        <v>8335</v>
      </c>
    </row>
    <row r="250" spans="1:100" x14ac:dyDescent="0.25">
      <c r="A250" s="319"/>
      <c r="B250" s="209" t="s">
        <v>109</v>
      </c>
      <c r="C250" s="40"/>
      <c r="D250" s="41"/>
      <c r="E250" s="43"/>
      <c r="F250" s="41"/>
      <c r="G250" s="42"/>
      <c r="H250" s="7">
        <f t="shared" si="60"/>
        <v>0</v>
      </c>
      <c r="I250" s="43"/>
      <c r="J250" s="41"/>
      <c r="K250" s="41"/>
      <c r="L250" s="41"/>
      <c r="M250" s="41"/>
      <c r="N250" s="41"/>
      <c r="O250" s="7">
        <f t="shared" si="61"/>
        <v>0</v>
      </c>
      <c r="P250" s="62"/>
      <c r="Q250" s="41"/>
      <c r="R250" s="41"/>
      <c r="S250" s="41"/>
      <c r="T250" s="7">
        <f t="shared" si="45"/>
        <v>0</v>
      </c>
      <c r="U250" s="43">
        <v>0</v>
      </c>
      <c r="V250" s="9">
        <v>0</v>
      </c>
      <c r="W250" s="7">
        <f t="shared" si="62"/>
        <v>0</v>
      </c>
      <c r="X250" s="43"/>
      <c r="Y250" s="9"/>
      <c r="Z250" s="9"/>
      <c r="AA250" s="9"/>
      <c r="AB250" s="9"/>
      <c r="AC250" s="9"/>
      <c r="AD250" s="41"/>
      <c r="AE250" s="9"/>
      <c r="AF250" s="9">
        <v>0</v>
      </c>
      <c r="AG250" s="9"/>
      <c r="AH250" s="9"/>
      <c r="AI250" s="9">
        <v>0</v>
      </c>
      <c r="AJ250" s="7">
        <f t="shared" si="63"/>
        <v>0</v>
      </c>
      <c r="AK250" s="43">
        <v>0</v>
      </c>
      <c r="AL250" s="7">
        <f t="shared" si="47"/>
        <v>0</v>
      </c>
      <c r="AM250" s="62"/>
      <c r="AN250" s="9"/>
      <c r="AO250" s="41">
        <v>0</v>
      </c>
      <c r="AP250" s="41"/>
      <c r="AQ250" s="41">
        <v>0</v>
      </c>
      <c r="AR250" s="41"/>
      <c r="AS250" s="41"/>
      <c r="AT250" s="41"/>
      <c r="AU250" s="41">
        <v>900</v>
      </c>
      <c r="AV250" s="41">
        <v>0</v>
      </c>
      <c r="AW250" s="7">
        <f t="shared" si="64"/>
        <v>900</v>
      </c>
      <c r="AX250" s="43"/>
      <c r="AY250" s="41"/>
      <c r="AZ250" s="41"/>
      <c r="BA250" s="41"/>
      <c r="BB250" s="41"/>
      <c r="BC250" s="41">
        <v>0</v>
      </c>
      <c r="BD250" s="41"/>
      <c r="BE250" s="7">
        <f t="shared" si="49"/>
        <v>0</v>
      </c>
      <c r="BF250" s="40"/>
      <c r="BG250" s="41">
        <v>0</v>
      </c>
      <c r="BH250" s="41">
        <v>1104</v>
      </c>
      <c r="BI250" s="41">
        <v>0</v>
      </c>
      <c r="BJ250" s="41"/>
      <c r="BK250" s="41"/>
      <c r="BL250" s="9">
        <v>0</v>
      </c>
      <c r="BM250" s="41"/>
      <c r="BN250" s="41">
        <v>0</v>
      </c>
      <c r="BO250" s="41"/>
      <c r="BP250" s="9"/>
      <c r="BQ250" s="41"/>
      <c r="BR250" s="9"/>
      <c r="BS250" s="9">
        <v>0</v>
      </c>
      <c r="BT250" s="41">
        <v>5423</v>
      </c>
      <c r="BU250" s="7">
        <f t="shared" si="50"/>
        <v>6527</v>
      </c>
      <c r="BV250" s="43">
        <v>0</v>
      </c>
      <c r="BW250" s="41">
        <v>0</v>
      </c>
      <c r="BX250" s="41"/>
      <c r="BY250" s="41"/>
      <c r="BZ250" s="41"/>
      <c r="CA250" s="41">
        <v>0</v>
      </c>
      <c r="CB250" s="7">
        <f t="shared" si="65"/>
        <v>0</v>
      </c>
      <c r="CC250" s="43"/>
      <c r="CD250" s="41">
        <v>0</v>
      </c>
      <c r="CE250" s="41"/>
      <c r="CF250" s="41"/>
      <c r="CG250" s="7">
        <f t="shared" si="66"/>
        <v>0</v>
      </c>
      <c r="CH250" s="62"/>
      <c r="CI250" s="9"/>
      <c r="CJ250" s="41"/>
      <c r="CK250" s="41"/>
      <c r="CL250" s="41"/>
      <c r="CM250" s="41">
        <v>0</v>
      </c>
      <c r="CN250" s="41"/>
      <c r="CO250" s="7">
        <f t="shared" si="67"/>
        <v>0</v>
      </c>
      <c r="CP250" s="62"/>
      <c r="CQ250" s="41"/>
      <c r="CR250" s="41">
        <v>0</v>
      </c>
      <c r="CS250" s="7">
        <f t="shared" si="54"/>
        <v>0</v>
      </c>
      <c r="CT250" s="43">
        <v>3662</v>
      </c>
      <c r="CU250" s="7">
        <f t="shared" ref="CU250:CU273" si="68">+CT250</f>
        <v>3662</v>
      </c>
      <c r="CV250" s="10">
        <f t="shared" ref="CV250:CV273" si="69">+H250+O250+T250+W250+AJ250+AL250+AW250+BE250+BU250+CB250+CG250+CO250+CS250+CU250</f>
        <v>11089</v>
      </c>
    </row>
    <row r="251" spans="1:100" x14ac:dyDescent="0.25">
      <c r="A251" s="319"/>
      <c r="B251" s="209" t="s">
        <v>110</v>
      </c>
      <c r="C251" s="40"/>
      <c r="D251" s="41"/>
      <c r="E251" s="43"/>
      <c r="F251" s="41"/>
      <c r="G251" s="42"/>
      <c r="H251" s="7">
        <f t="shared" si="60"/>
        <v>0</v>
      </c>
      <c r="I251" s="43"/>
      <c r="J251" s="41"/>
      <c r="K251" s="41"/>
      <c r="L251" s="41"/>
      <c r="M251" s="41"/>
      <c r="N251" s="41"/>
      <c r="O251" s="7">
        <f t="shared" si="61"/>
        <v>0</v>
      </c>
      <c r="P251" s="62"/>
      <c r="Q251" s="41"/>
      <c r="R251" s="41"/>
      <c r="S251" s="41"/>
      <c r="T251" s="7">
        <f t="shared" si="45"/>
        <v>0</v>
      </c>
      <c r="U251" s="43">
        <v>350</v>
      </c>
      <c r="V251" s="9">
        <v>0</v>
      </c>
      <c r="W251" s="7">
        <f t="shared" si="62"/>
        <v>350</v>
      </c>
      <c r="X251" s="43"/>
      <c r="Y251" s="9"/>
      <c r="Z251" s="9"/>
      <c r="AA251" s="9"/>
      <c r="AB251" s="9"/>
      <c r="AC251" s="9"/>
      <c r="AD251" s="41"/>
      <c r="AE251" s="9"/>
      <c r="AF251" s="9">
        <v>0</v>
      </c>
      <c r="AG251" s="9"/>
      <c r="AH251" s="9"/>
      <c r="AI251" s="9">
        <v>0</v>
      </c>
      <c r="AJ251" s="7">
        <f t="shared" si="63"/>
        <v>0</v>
      </c>
      <c r="AK251" s="43">
        <v>0</v>
      </c>
      <c r="AL251" s="7">
        <f t="shared" si="47"/>
        <v>0</v>
      </c>
      <c r="AM251" s="62"/>
      <c r="AN251" s="9"/>
      <c r="AO251" s="41">
        <v>0</v>
      </c>
      <c r="AP251" s="41"/>
      <c r="AQ251" s="41">
        <v>0</v>
      </c>
      <c r="AR251" s="41"/>
      <c r="AS251" s="41"/>
      <c r="AT251" s="41"/>
      <c r="AU251" s="41">
        <v>750</v>
      </c>
      <c r="AV251" s="41">
        <v>0</v>
      </c>
      <c r="AW251" s="7">
        <f t="shared" si="64"/>
        <v>750</v>
      </c>
      <c r="AX251" s="43"/>
      <c r="AY251" s="41"/>
      <c r="AZ251" s="41"/>
      <c r="BA251" s="41"/>
      <c r="BB251" s="41"/>
      <c r="BC251" s="41">
        <v>0</v>
      </c>
      <c r="BD251" s="41"/>
      <c r="BE251" s="7">
        <f t="shared" si="49"/>
        <v>0</v>
      </c>
      <c r="BF251" s="40"/>
      <c r="BG251" s="41">
        <v>0</v>
      </c>
      <c r="BH251" s="41">
        <v>1652</v>
      </c>
      <c r="BI251" s="41">
        <v>0</v>
      </c>
      <c r="BJ251" s="41"/>
      <c r="BK251" s="41"/>
      <c r="BL251" s="9">
        <v>0</v>
      </c>
      <c r="BM251" s="41"/>
      <c r="BN251" s="41">
        <v>0</v>
      </c>
      <c r="BO251" s="41"/>
      <c r="BP251" s="9"/>
      <c r="BQ251" s="41"/>
      <c r="BR251" s="9"/>
      <c r="BS251" s="9">
        <v>0</v>
      </c>
      <c r="BT251" s="41">
        <v>6567</v>
      </c>
      <c r="BU251" s="7">
        <f t="shared" si="50"/>
        <v>8219</v>
      </c>
      <c r="BV251" s="43">
        <v>0</v>
      </c>
      <c r="BW251" s="41">
        <v>0</v>
      </c>
      <c r="BX251" s="41"/>
      <c r="BY251" s="41"/>
      <c r="BZ251" s="41"/>
      <c r="CA251" s="41">
        <v>0</v>
      </c>
      <c r="CB251" s="7">
        <f t="shared" si="65"/>
        <v>0</v>
      </c>
      <c r="CC251" s="43"/>
      <c r="CD251" s="41">
        <v>0</v>
      </c>
      <c r="CE251" s="41"/>
      <c r="CF251" s="41"/>
      <c r="CG251" s="7">
        <f t="shared" si="66"/>
        <v>0</v>
      </c>
      <c r="CH251" s="62"/>
      <c r="CI251" s="9"/>
      <c r="CJ251" s="41"/>
      <c r="CK251" s="41"/>
      <c r="CL251" s="41"/>
      <c r="CM251" s="41">
        <v>0</v>
      </c>
      <c r="CN251" s="41"/>
      <c r="CO251" s="7">
        <f t="shared" si="67"/>
        <v>0</v>
      </c>
      <c r="CP251" s="62"/>
      <c r="CQ251" s="41"/>
      <c r="CR251" s="41">
        <v>0</v>
      </c>
      <c r="CS251" s="7">
        <f t="shared" si="54"/>
        <v>0</v>
      </c>
      <c r="CT251" s="43">
        <v>4688</v>
      </c>
      <c r="CU251" s="7">
        <f t="shared" si="68"/>
        <v>4688</v>
      </c>
      <c r="CV251" s="10">
        <f t="shared" si="69"/>
        <v>14007</v>
      </c>
    </row>
    <row r="252" spans="1:100" x14ac:dyDescent="0.25">
      <c r="A252" s="319"/>
      <c r="B252" s="209" t="s">
        <v>111</v>
      </c>
      <c r="C252" s="40"/>
      <c r="D252" s="41"/>
      <c r="E252" s="43"/>
      <c r="F252" s="41"/>
      <c r="G252" s="42"/>
      <c r="H252" s="7">
        <f t="shared" si="60"/>
        <v>0</v>
      </c>
      <c r="I252" s="43"/>
      <c r="J252" s="41"/>
      <c r="K252" s="41"/>
      <c r="L252" s="41"/>
      <c r="M252" s="41"/>
      <c r="N252" s="41"/>
      <c r="O252" s="7">
        <f t="shared" si="61"/>
        <v>0</v>
      </c>
      <c r="P252" s="62"/>
      <c r="Q252" s="41"/>
      <c r="R252" s="41"/>
      <c r="S252" s="41"/>
      <c r="T252" s="7">
        <f t="shared" si="45"/>
        <v>0</v>
      </c>
      <c r="U252" s="43">
        <v>250</v>
      </c>
      <c r="V252" s="9">
        <v>0</v>
      </c>
      <c r="W252" s="7">
        <f t="shared" si="62"/>
        <v>250</v>
      </c>
      <c r="X252" s="43"/>
      <c r="Y252" s="9"/>
      <c r="Z252" s="9"/>
      <c r="AA252" s="9"/>
      <c r="AB252" s="9"/>
      <c r="AC252" s="9"/>
      <c r="AD252" s="41"/>
      <c r="AE252" s="9"/>
      <c r="AF252" s="9">
        <v>0</v>
      </c>
      <c r="AG252" s="9"/>
      <c r="AH252" s="9"/>
      <c r="AI252" s="9">
        <v>0</v>
      </c>
      <c r="AJ252" s="7">
        <f t="shared" si="63"/>
        <v>0</v>
      </c>
      <c r="AK252" s="43">
        <v>0</v>
      </c>
      <c r="AL252" s="7">
        <f t="shared" si="47"/>
        <v>0</v>
      </c>
      <c r="AM252" s="62"/>
      <c r="AN252" s="9"/>
      <c r="AO252" s="41">
        <v>0</v>
      </c>
      <c r="AP252" s="41"/>
      <c r="AQ252" s="41">
        <v>0</v>
      </c>
      <c r="AR252" s="41"/>
      <c r="AS252" s="41"/>
      <c r="AT252" s="41"/>
      <c r="AU252" s="41">
        <v>1110</v>
      </c>
      <c r="AV252" s="41">
        <v>0</v>
      </c>
      <c r="AW252" s="7">
        <f t="shared" si="64"/>
        <v>1110</v>
      </c>
      <c r="AX252" s="43"/>
      <c r="AY252" s="41"/>
      <c r="AZ252" s="41"/>
      <c r="BA252" s="41"/>
      <c r="BB252" s="41"/>
      <c r="BC252" s="41">
        <v>0</v>
      </c>
      <c r="BD252" s="41"/>
      <c r="BE252" s="7">
        <f t="shared" si="49"/>
        <v>0</v>
      </c>
      <c r="BF252" s="40"/>
      <c r="BG252" s="41">
        <v>0</v>
      </c>
      <c r="BH252" s="41">
        <v>876</v>
      </c>
      <c r="BI252" s="41">
        <v>0</v>
      </c>
      <c r="BJ252" s="41"/>
      <c r="BK252" s="41"/>
      <c r="BL252" s="9">
        <v>0</v>
      </c>
      <c r="BM252" s="41"/>
      <c r="BN252" s="41">
        <v>0</v>
      </c>
      <c r="BO252" s="41"/>
      <c r="BP252" s="9"/>
      <c r="BQ252" s="41"/>
      <c r="BR252" s="9"/>
      <c r="BS252" s="9">
        <v>0</v>
      </c>
      <c r="BT252" s="41">
        <v>3865</v>
      </c>
      <c r="BU252" s="7">
        <f t="shared" si="50"/>
        <v>4741</v>
      </c>
      <c r="BV252" s="43">
        <v>0</v>
      </c>
      <c r="BW252" s="41">
        <v>0</v>
      </c>
      <c r="BX252" s="41"/>
      <c r="BY252" s="41"/>
      <c r="BZ252" s="41"/>
      <c r="CA252" s="41">
        <v>0</v>
      </c>
      <c r="CB252" s="7">
        <f t="shared" si="65"/>
        <v>0</v>
      </c>
      <c r="CC252" s="43"/>
      <c r="CD252" s="41">
        <v>0</v>
      </c>
      <c r="CE252" s="41"/>
      <c r="CF252" s="41"/>
      <c r="CG252" s="7">
        <f t="shared" si="66"/>
        <v>0</v>
      </c>
      <c r="CH252" s="62"/>
      <c r="CI252" s="9"/>
      <c r="CJ252" s="41"/>
      <c r="CK252" s="41"/>
      <c r="CL252" s="41"/>
      <c r="CM252" s="41">
        <v>0</v>
      </c>
      <c r="CN252" s="41"/>
      <c r="CO252" s="7">
        <f t="shared" si="67"/>
        <v>0</v>
      </c>
      <c r="CP252" s="62"/>
      <c r="CQ252" s="41"/>
      <c r="CR252" s="41">
        <v>0</v>
      </c>
      <c r="CS252" s="7">
        <f t="shared" si="54"/>
        <v>0</v>
      </c>
      <c r="CT252" s="43">
        <v>3809</v>
      </c>
      <c r="CU252" s="7">
        <f t="shared" si="68"/>
        <v>3809</v>
      </c>
      <c r="CV252" s="10">
        <f t="shared" si="69"/>
        <v>9910</v>
      </c>
    </row>
    <row r="253" spans="1:100" ht="15.75" thickBot="1" x14ac:dyDescent="0.3">
      <c r="A253" s="320"/>
      <c r="B253" s="210" t="s">
        <v>112</v>
      </c>
      <c r="C253" s="44"/>
      <c r="D253" s="45"/>
      <c r="E253" s="47"/>
      <c r="F253" s="45"/>
      <c r="G253" s="46"/>
      <c r="H253" s="11">
        <f t="shared" si="60"/>
        <v>0</v>
      </c>
      <c r="I253" s="47"/>
      <c r="J253" s="45"/>
      <c r="K253" s="45"/>
      <c r="L253" s="45"/>
      <c r="M253" s="45"/>
      <c r="N253" s="45"/>
      <c r="O253" s="11">
        <f t="shared" si="61"/>
        <v>0</v>
      </c>
      <c r="P253" s="63"/>
      <c r="Q253" s="45"/>
      <c r="R253" s="45"/>
      <c r="S253" s="45"/>
      <c r="T253" s="11">
        <f t="shared" si="45"/>
        <v>0</v>
      </c>
      <c r="U253" s="47">
        <v>690</v>
      </c>
      <c r="V253" s="13">
        <v>0</v>
      </c>
      <c r="W253" s="11">
        <f t="shared" si="62"/>
        <v>690</v>
      </c>
      <c r="X253" s="47"/>
      <c r="Y253" s="13"/>
      <c r="Z253" s="13"/>
      <c r="AA253" s="13"/>
      <c r="AB253" s="13"/>
      <c r="AC253" s="13"/>
      <c r="AD253" s="45"/>
      <c r="AE253" s="13"/>
      <c r="AF253" s="13">
        <v>0</v>
      </c>
      <c r="AG253" s="13"/>
      <c r="AH253" s="13"/>
      <c r="AI253" s="13">
        <v>0</v>
      </c>
      <c r="AJ253" s="11">
        <f t="shared" si="63"/>
        <v>0</v>
      </c>
      <c r="AK253" s="47">
        <v>0</v>
      </c>
      <c r="AL253" s="11">
        <f t="shared" si="47"/>
        <v>0</v>
      </c>
      <c r="AM253" s="63"/>
      <c r="AN253" s="13"/>
      <c r="AO253" s="45">
        <v>0</v>
      </c>
      <c r="AP253" s="45"/>
      <c r="AQ253" s="45">
        <v>0</v>
      </c>
      <c r="AR253" s="45"/>
      <c r="AS253" s="45"/>
      <c r="AT253" s="45"/>
      <c r="AU253" s="45">
        <v>600</v>
      </c>
      <c r="AV253" s="45">
        <v>0</v>
      </c>
      <c r="AW253" s="11">
        <f t="shared" si="64"/>
        <v>600</v>
      </c>
      <c r="AX253" s="47"/>
      <c r="AY253" s="45"/>
      <c r="AZ253" s="45"/>
      <c r="BA253" s="45"/>
      <c r="BB253" s="45"/>
      <c r="BC253" s="45">
        <v>6968</v>
      </c>
      <c r="BD253" s="45"/>
      <c r="BE253" s="11">
        <f t="shared" si="49"/>
        <v>6968</v>
      </c>
      <c r="BF253" s="44"/>
      <c r="BG253" s="45">
        <v>0</v>
      </c>
      <c r="BH253" s="45">
        <v>1012</v>
      </c>
      <c r="BI253" s="45">
        <v>0</v>
      </c>
      <c r="BJ253" s="45"/>
      <c r="BK253" s="45"/>
      <c r="BL253" s="13">
        <v>0</v>
      </c>
      <c r="BM253" s="45"/>
      <c r="BN253" s="45">
        <v>0</v>
      </c>
      <c r="BO253" s="45"/>
      <c r="BP253" s="13"/>
      <c r="BQ253" s="45"/>
      <c r="BR253" s="13"/>
      <c r="BS253" s="13">
        <v>0</v>
      </c>
      <c r="BT253" s="45">
        <v>4592</v>
      </c>
      <c r="BU253" s="11">
        <f t="shared" si="50"/>
        <v>5604</v>
      </c>
      <c r="BV253" s="47">
        <v>0</v>
      </c>
      <c r="BW253" s="45">
        <v>0</v>
      </c>
      <c r="BX253" s="45"/>
      <c r="BY253" s="45"/>
      <c r="BZ253" s="45"/>
      <c r="CA253" s="45">
        <v>0</v>
      </c>
      <c r="CB253" s="11">
        <f t="shared" si="65"/>
        <v>0</v>
      </c>
      <c r="CC253" s="47"/>
      <c r="CD253" s="45">
        <v>0</v>
      </c>
      <c r="CE253" s="45"/>
      <c r="CF253" s="45"/>
      <c r="CG253" s="11">
        <f t="shared" si="66"/>
        <v>0</v>
      </c>
      <c r="CH253" s="63"/>
      <c r="CI253" s="13"/>
      <c r="CJ253" s="45"/>
      <c r="CK253" s="45"/>
      <c r="CL253" s="45"/>
      <c r="CM253" s="45">
        <v>0</v>
      </c>
      <c r="CN253" s="45"/>
      <c r="CO253" s="11">
        <f t="shared" si="67"/>
        <v>0</v>
      </c>
      <c r="CP253" s="63"/>
      <c r="CQ253" s="45"/>
      <c r="CR253" s="45">
        <v>0</v>
      </c>
      <c r="CS253" s="11">
        <f t="shared" si="54"/>
        <v>0</v>
      </c>
      <c r="CT253" s="47">
        <v>883</v>
      </c>
      <c r="CU253" s="11">
        <f t="shared" si="68"/>
        <v>883</v>
      </c>
      <c r="CV253" s="15">
        <f t="shared" si="69"/>
        <v>14745</v>
      </c>
    </row>
    <row r="254" spans="1:100" x14ac:dyDescent="0.25">
      <c r="A254" s="318">
        <v>2017</v>
      </c>
      <c r="B254" s="208" t="s">
        <v>101</v>
      </c>
      <c r="C254" s="34"/>
      <c r="D254" s="35"/>
      <c r="E254" s="52"/>
      <c r="F254" s="35"/>
      <c r="G254" s="36"/>
      <c r="H254" s="20">
        <f t="shared" si="60"/>
        <v>0</v>
      </c>
      <c r="I254" s="52"/>
      <c r="J254" s="35"/>
      <c r="K254" s="35"/>
      <c r="L254" s="35"/>
      <c r="M254" s="35"/>
      <c r="N254" s="35"/>
      <c r="O254" s="20">
        <f t="shared" si="61"/>
        <v>0</v>
      </c>
      <c r="P254" s="61"/>
      <c r="Q254" s="35"/>
      <c r="R254" s="35"/>
      <c r="S254" s="35"/>
      <c r="T254" s="20">
        <f t="shared" si="45"/>
        <v>0</v>
      </c>
      <c r="U254" s="253">
        <v>0</v>
      </c>
      <c r="V254" s="256">
        <v>0</v>
      </c>
      <c r="W254" s="20">
        <f t="shared" si="62"/>
        <v>0</v>
      </c>
      <c r="X254" s="52"/>
      <c r="Y254" s="22"/>
      <c r="Z254" s="22"/>
      <c r="AA254" s="22"/>
      <c r="AB254" s="22"/>
      <c r="AC254" s="22"/>
      <c r="AD254" s="35"/>
      <c r="AE254" s="22"/>
      <c r="AF254" s="22">
        <v>0</v>
      </c>
      <c r="AG254" s="22"/>
      <c r="AH254" s="22"/>
      <c r="AI254" s="22">
        <v>0</v>
      </c>
      <c r="AJ254" s="20">
        <f t="shared" si="63"/>
        <v>0</v>
      </c>
      <c r="AK254" s="52">
        <v>0</v>
      </c>
      <c r="AL254" s="20">
        <f t="shared" si="47"/>
        <v>0</v>
      </c>
      <c r="AM254" s="61"/>
      <c r="AN254" s="22"/>
      <c r="AO254" s="35">
        <v>0</v>
      </c>
      <c r="AP254" s="35"/>
      <c r="AQ254" s="35">
        <v>0</v>
      </c>
      <c r="AR254" s="35"/>
      <c r="AS254" s="35"/>
      <c r="AT254" s="35"/>
      <c r="AU254" s="35">
        <v>690</v>
      </c>
      <c r="AV254" s="35">
        <v>0</v>
      </c>
      <c r="AW254" s="20">
        <f>SUM(AM254:AV254)</f>
        <v>690</v>
      </c>
      <c r="AX254" s="52"/>
      <c r="AY254" s="35"/>
      <c r="AZ254" s="35"/>
      <c r="BA254" s="35"/>
      <c r="BB254" s="35"/>
      <c r="BC254" s="35">
        <v>1167</v>
      </c>
      <c r="BD254" s="35"/>
      <c r="BE254" s="20">
        <f t="shared" si="49"/>
        <v>1167</v>
      </c>
      <c r="BF254" s="34"/>
      <c r="BG254" s="35">
        <v>0</v>
      </c>
      <c r="BH254" s="35">
        <v>1228</v>
      </c>
      <c r="BI254" s="35">
        <v>0</v>
      </c>
      <c r="BJ254" s="35"/>
      <c r="BK254" s="35"/>
      <c r="BL254" s="22">
        <v>0</v>
      </c>
      <c r="BM254" s="35"/>
      <c r="BN254" s="35">
        <v>0</v>
      </c>
      <c r="BO254" s="35"/>
      <c r="BP254" s="22"/>
      <c r="BQ254" s="35"/>
      <c r="BR254" s="22"/>
      <c r="BS254" s="22">
        <v>0</v>
      </c>
      <c r="BT254" s="35">
        <v>2942</v>
      </c>
      <c r="BU254" s="20">
        <f t="shared" si="50"/>
        <v>4170</v>
      </c>
      <c r="BV254" s="52">
        <v>0</v>
      </c>
      <c r="BW254" s="35">
        <v>0</v>
      </c>
      <c r="BX254" s="35"/>
      <c r="BY254" s="35"/>
      <c r="BZ254" s="35"/>
      <c r="CA254" s="35">
        <v>0</v>
      </c>
      <c r="CB254" s="20">
        <f t="shared" si="65"/>
        <v>0</v>
      </c>
      <c r="CC254" s="52"/>
      <c r="CD254" s="35">
        <v>0</v>
      </c>
      <c r="CE254" s="35"/>
      <c r="CF254" s="35"/>
      <c r="CG254" s="20">
        <f t="shared" si="66"/>
        <v>0</v>
      </c>
      <c r="CH254" s="61"/>
      <c r="CI254" s="22"/>
      <c r="CJ254" s="35"/>
      <c r="CK254" s="35"/>
      <c r="CL254" s="35"/>
      <c r="CM254" s="35">
        <v>0</v>
      </c>
      <c r="CN254" s="35"/>
      <c r="CO254" s="20">
        <f t="shared" si="67"/>
        <v>0</v>
      </c>
      <c r="CP254" s="61"/>
      <c r="CQ254" s="35"/>
      <c r="CR254" s="35">
        <v>0</v>
      </c>
      <c r="CS254" s="20">
        <f t="shared" si="54"/>
        <v>0</v>
      </c>
      <c r="CT254" s="52">
        <v>0</v>
      </c>
      <c r="CU254" s="20">
        <f t="shared" si="68"/>
        <v>0</v>
      </c>
      <c r="CV254" s="23">
        <f t="shared" si="69"/>
        <v>6027</v>
      </c>
    </row>
    <row r="255" spans="1:100" x14ac:dyDescent="0.25">
      <c r="A255" s="319"/>
      <c r="B255" s="209" t="s">
        <v>102</v>
      </c>
      <c r="C255" s="40"/>
      <c r="D255" s="41"/>
      <c r="E255" s="43"/>
      <c r="F255" s="41"/>
      <c r="G255" s="42"/>
      <c r="H255" s="7">
        <f t="shared" si="60"/>
        <v>0</v>
      </c>
      <c r="I255" s="43"/>
      <c r="J255" s="41"/>
      <c r="K255" s="41"/>
      <c r="L255" s="41"/>
      <c r="M255" s="41"/>
      <c r="N255" s="41"/>
      <c r="O255" s="7">
        <f t="shared" si="61"/>
        <v>0</v>
      </c>
      <c r="P255" s="62"/>
      <c r="Q255" s="41"/>
      <c r="R255" s="41"/>
      <c r="S255" s="41"/>
      <c r="T255" s="7">
        <f t="shared" si="45"/>
        <v>0</v>
      </c>
      <c r="U255" s="254">
        <v>1850</v>
      </c>
      <c r="V255" s="257">
        <v>0</v>
      </c>
      <c r="W255" s="7">
        <f t="shared" si="62"/>
        <v>1850</v>
      </c>
      <c r="X255" s="43"/>
      <c r="Y255" s="9"/>
      <c r="Z255" s="9"/>
      <c r="AA255" s="9"/>
      <c r="AB255" s="9"/>
      <c r="AC255" s="9"/>
      <c r="AD255" s="41"/>
      <c r="AE255" s="9"/>
      <c r="AF255" s="9">
        <v>0</v>
      </c>
      <c r="AG255" s="9"/>
      <c r="AH255" s="9"/>
      <c r="AI255" s="9">
        <v>0</v>
      </c>
      <c r="AJ255" s="7">
        <f t="shared" si="63"/>
        <v>0</v>
      </c>
      <c r="AK255" s="43">
        <v>0</v>
      </c>
      <c r="AL255" s="7">
        <f t="shared" si="47"/>
        <v>0</v>
      </c>
      <c r="AM255" s="62"/>
      <c r="AN255" s="9"/>
      <c r="AO255" s="41">
        <v>0</v>
      </c>
      <c r="AP255" s="41"/>
      <c r="AQ255" s="41">
        <v>56</v>
      </c>
      <c r="AR255" s="41"/>
      <c r="AS255" s="41"/>
      <c r="AT255" s="41"/>
      <c r="AU255" s="41">
        <v>630</v>
      </c>
      <c r="AV255" s="41">
        <v>0</v>
      </c>
      <c r="AW255" s="7">
        <f>SUM(AM255:AV255)</f>
        <v>686</v>
      </c>
      <c r="AX255" s="43"/>
      <c r="AY255" s="41"/>
      <c r="AZ255" s="41"/>
      <c r="BA255" s="41"/>
      <c r="BB255" s="41"/>
      <c r="BC255" s="41">
        <v>584</v>
      </c>
      <c r="BD255" s="41"/>
      <c r="BE255" s="7">
        <f t="shared" si="49"/>
        <v>584</v>
      </c>
      <c r="BF255" s="40"/>
      <c r="BG255" s="41">
        <v>0</v>
      </c>
      <c r="BH255" s="41">
        <v>1560</v>
      </c>
      <c r="BI255" s="41">
        <v>0</v>
      </c>
      <c r="BJ255" s="41"/>
      <c r="BK255" s="41"/>
      <c r="BL255" s="9">
        <v>0</v>
      </c>
      <c r="BM255" s="41"/>
      <c r="BN255" s="41">
        <v>0</v>
      </c>
      <c r="BO255" s="41"/>
      <c r="BP255" s="9"/>
      <c r="BQ255" s="41"/>
      <c r="BR255" s="9"/>
      <c r="BS255" s="9">
        <v>0</v>
      </c>
      <c r="BT255" s="41">
        <v>3450</v>
      </c>
      <c r="BU255" s="7">
        <f t="shared" si="50"/>
        <v>5010</v>
      </c>
      <c r="BV255" s="43">
        <v>0</v>
      </c>
      <c r="BW255" s="41">
        <v>0</v>
      </c>
      <c r="BX255" s="41"/>
      <c r="BY255" s="41"/>
      <c r="BZ255" s="41"/>
      <c r="CA255" s="41">
        <v>0</v>
      </c>
      <c r="CB255" s="7">
        <f t="shared" si="65"/>
        <v>0</v>
      </c>
      <c r="CC255" s="43"/>
      <c r="CD255" s="41">
        <v>0</v>
      </c>
      <c r="CE255" s="41"/>
      <c r="CF255" s="41"/>
      <c r="CG255" s="7">
        <f t="shared" si="66"/>
        <v>0</v>
      </c>
      <c r="CH255" s="62"/>
      <c r="CI255" s="9"/>
      <c r="CJ255" s="41"/>
      <c r="CK255" s="41"/>
      <c r="CL255" s="41"/>
      <c r="CM255" s="41">
        <v>0</v>
      </c>
      <c r="CN255" s="41"/>
      <c r="CO255" s="7">
        <f t="shared" si="67"/>
        <v>0</v>
      </c>
      <c r="CP255" s="62"/>
      <c r="CQ255" s="41"/>
      <c r="CR255" s="41">
        <v>0</v>
      </c>
      <c r="CS255" s="7">
        <f t="shared" si="54"/>
        <v>0</v>
      </c>
      <c r="CT255" s="43">
        <v>0</v>
      </c>
      <c r="CU255" s="7">
        <f t="shared" si="68"/>
        <v>0</v>
      </c>
      <c r="CV255" s="10">
        <f t="shared" si="69"/>
        <v>8130</v>
      </c>
    </row>
    <row r="256" spans="1:100" x14ac:dyDescent="0.25">
      <c r="A256" s="319"/>
      <c r="B256" s="209" t="s">
        <v>103</v>
      </c>
      <c r="C256" s="40"/>
      <c r="D256" s="41"/>
      <c r="E256" s="43"/>
      <c r="F256" s="41"/>
      <c r="G256" s="42"/>
      <c r="H256" s="7">
        <f t="shared" si="60"/>
        <v>0</v>
      </c>
      <c r="I256" s="43"/>
      <c r="J256" s="41"/>
      <c r="K256" s="41"/>
      <c r="L256" s="41"/>
      <c r="M256" s="41"/>
      <c r="N256" s="41"/>
      <c r="O256" s="7">
        <f t="shared" si="61"/>
        <v>0</v>
      </c>
      <c r="P256" s="62"/>
      <c r="Q256" s="41"/>
      <c r="R256" s="41"/>
      <c r="S256" s="41"/>
      <c r="T256" s="7">
        <f t="shared" si="45"/>
        <v>0</v>
      </c>
      <c r="U256" s="254">
        <v>2675</v>
      </c>
      <c r="V256" s="257">
        <v>0</v>
      </c>
      <c r="W256" s="7">
        <f t="shared" si="62"/>
        <v>2675</v>
      </c>
      <c r="X256" s="43"/>
      <c r="Y256" s="9"/>
      <c r="Z256" s="9"/>
      <c r="AA256" s="9"/>
      <c r="AB256" s="9"/>
      <c r="AC256" s="9"/>
      <c r="AD256" s="41"/>
      <c r="AE256" s="9"/>
      <c r="AF256" s="9">
        <v>0</v>
      </c>
      <c r="AG256" s="9"/>
      <c r="AH256" s="9"/>
      <c r="AI256" s="9">
        <v>0</v>
      </c>
      <c r="AJ256" s="7">
        <f t="shared" si="63"/>
        <v>0</v>
      </c>
      <c r="AK256" s="43">
        <v>0</v>
      </c>
      <c r="AL256" s="7">
        <f t="shared" si="47"/>
        <v>0</v>
      </c>
      <c r="AM256" s="62"/>
      <c r="AN256" s="9"/>
      <c r="AO256" s="41">
        <v>0</v>
      </c>
      <c r="AP256" s="41"/>
      <c r="AQ256" s="41">
        <v>0</v>
      </c>
      <c r="AR256" s="41"/>
      <c r="AS256" s="41"/>
      <c r="AT256" s="41"/>
      <c r="AU256" s="41">
        <v>2010</v>
      </c>
      <c r="AV256" s="41">
        <v>0</v>
      </c>
      <c r="AW256" s="7">
        <f t="shared" ref="AW256:AW273" si="70">SUM(AM256:AV256)</f>
        <v>2010</v>
      </c>
      <c r="AX256" s="43"/>
      <c r="AY256" s="41"/>
      <c r="AZ256" s="41"/>
      <c r="BA256" s="41"/>
      <c r="BB256" s="41"/>
      <c r="BC256" s="41">
        <v>1715</v>
      </c>
      <c r="BD256" s="41"/>
      <c r="BE256" s="7">
        <f t="shared" si="49"/>
        <v>1715</v>
      </c>
      <c r="BF256" s="40"/>
      <c r="BG256" s="41">
        <v>0</v>
      </c>
      <c r="BH256" s="41">
        <v>1376</v>
      </c>
      <c r="BI256" s="41">
        <v>0</v>
      </c>
      <c r="BJ256" s="41"/>
      <c r="BK256" s="41"/>
      <c r="BL256" s="9">
        <v>0</v>
      </c>
      <c r="BM256" s="41"/>
      <c r="BN256" s="41">
        <v>0</v>
      </c>
      <c r="BO256" s="41"/>
      <c r="BP256" s="9"/>
      <c r="BQ256" s="41"/>
      <c r="BR256" s="9"/>
      <c r="BS256" s="9">
        <v>0</v>
      </c>
      <c r="BT256" s="41">
        <v>3590</v>
      </c>
      <c r="BU256" s="7">
        <f t="shared" si="50"/>
        <v>4966</v>
      </c>
      <c r="BV256" s="43">
        <v>0</v>
      </c>
      <c r="BW256" s="41">
        <v>0</v>
      </c>
      <c r="BX256" s="41"/>
      <c r="BY256" s="41"/>
      <c r="BZ256" s="41"/>
      <c r="CA256" s="41">
        <v>0</v>
      </c>
      <c r="CB256" s="7">
        <f t="shared" si="65"/>
        <v>0</v>
      </c>
      <c r="CC256" s="43"/>
      <c r="CD256" s="41">
        <v>0</v>
      </c>
      <c r="CE256" s="41"/>
      <c r="CF256" s="41"/>
      <c r="CG256" s="7">
        <f t="shared" si="66"/>
        <v>0</v>
      </c>
      <c r="CH256" s="62"/>
      <c r="CI256" s="9"/>
      <c r="CJ256" s="41"/>
      <c r="CK256" s="41"/>
      <c r="CL256" s="41"/>
      <c r="CM256" s="41">
        <v>0</v>
      </c>
      <c r="CN256" s="41"/>
      <c r="CO256" s="7">
        <f t="shared" si="67"/>
        <v>0</v>
      </c>
      <c r="CP256" s="62"/>
      <c r="CQ256" s="41"/>
      <c r="CR256" s="41">
        <v>0</v>
      </c>
      <c r="CS256" s="7">
        <f t="shared" si="54"/>
        <v>0</v>
      </c>
      <c r="CT256" s="43">
        <v>0</v>
      </c>
      <c r="CU256" s="7">
        <f t="shared" si="68"/>
        <v>0</v>
      </c>
      <c r="CV256" s="10">
        <f t="shared" si="69"/>
        <v>11366</v>
      </c>
    </row>
    <row r="257" spans="1:100" x14ac:dyDescent="0.25">
      <c r="A257" s="319"/>
      <c r="B257" s="209" t="s">
        <v>104</v>
      </c>
      <c r="C257" s="40"/>
      <c r="D257" s="41"/>
      <c r="E257" s="43"/>
      <c r="F257" s="41"/>
      <c r="G257" s="42"/>
      <c r="H257" s="7">
        <f t="shared" si="60"/>
        <v>0</v>
      </c>
      <c r="I257" s="43"/>
      <c r="J257" s="41"/>
      <c r="K257" s="41"/>
      <c r="L257" s="41"/>
      <c r="M257" s="41"/>
      <c r="N257" s="41"/>
      <c r="O257" s="7">
        <f t="shared" si="61"/>
        <v>0</v>
      </c>
      <c r="P257" s="62"/>
      <c r="Q257" s="41"/>
      <c r="R257" s="41"/>
      <c r="S257" s="41"/>
      <c r="T257" s="7">
        <f t="shared" si="45"/>
        <v>0</v>
      </c>
      <c r="U257" s="254">
        <v>875</v>
      </c>
      <c r="V257" s="257">
        <v>0</v>
      </c>
      <c r="W257" s="7">
        <f t="shared" si="62"/>
        <v>875</v>
      </c>
      <c r="X257" s="43"/>
      <c r="Y257" s="9"/>
      <c r="Z257" s="9"/>
      <c r="AA257" s="9"/>
      <c r="AB257" s="9"/>
      <c r="AC257" s="9"/>
      <c r="AD257" s="41"/>
      <c r="AE257" s="9"/>
      <c r="AF257" s="9">
        <v>0</v>
      </c>
      <c r="AG257" s="9"/>
      <c r="AH257" s="9"/>
      <c r="AI257" s="9">
        <v>0</v>
      </c>
      <c r="AJ257" s="7">
        <f t="shared" si="63"/>
        <v>0</v>
      </c>
      <c r="AK257" s="43">
        <v>0</v>
      </c>
      <c r="AL257" s="7">
        <f t="shared" si="47"/>
        <v>0</v>
      </c>
      <c r="AM257" s="62"/>
      <c r="AN257" s="9"/>
      <c r="AO257" s="41">
        <v>0</v>
      </c>
      <c r="AP257" s="41"/>
      <c r="AQ257" s="41">
        <v>0</v>
      </c>
      <c r="AR257" s="41"/>
      <c r="AS257" s="41"/>
      <c r="AT257" s="41"/>
      <c r="AU257" s="41">
        <v>1770</v>
      </c>
      <c r="AV257" s="41">
        <v>0</v>
      </c>
      <c r="AW257" s="7">
        <f t="shared" si="70"/>
        <v>1770</v>
      </c>
      <c r="AX257" s="43"/>
      <c r="AY257" s="41"/>
      <c r="AZ257" s="41"/>
      <c r="BA257" s="41"/>
      <c r="BB257" s="41"/>
      <c r="BC257" s="41">
        <v>0</v>
      </c>
      <c r="BD257" s="41"/>
      <c r="BE257" s="7">
        <f t="shared" si="49"/>
        <v>0</v>
      </c>
      <c r="BF257" s="40"/>
      <c r="BG257" s="41">
        <v>0</v>
      </c>
      <c r="BH257" s="41">
        <v>360</v>
      </c>
      <c r="BI257" s="41">
        <v>0</v>
      </c>
      <c r="BJ257" s="41"/>
      <c r="BK257" s="41"/>
      <c r="BL257" s="9">
        <v>0</v>
      </c>
      <c r="BM257" s="41"/>
      <c r="BN257" s="41">
        <v>0</v>
      </c>
      <c r="BO257" s="41"/>
      <c r="BP257" s="9"/>
      <c r="BQ257" s="41"/>
      <c r="BR257" s="9"/>
      <c r="BS257" s="9">
        <v>0</v>
      </c>
      <c r="BT257" s="41">
        <v>1682</v>
      </c>
      <c r="BU257" s="7">
        <f t="shared" si="50"/>
        <v>2042</v>
      </c>
      <c r="BV257" s="43">
        <v>0</v>
      </c>
      <c r="BW257" s="41">
        <v>0</v>
      </c>
      <c r="BX257" s="41"/>
      <c r="BY257" s="41"/>
      <c r="BZ257" s="41"/>
      <c r="CA257" s="41">
        <v>0</v>
      </c>
      <c r="CB257" s="7">
        <f t="shared" si="65"/>
        <v>0</v>
      </c>
      <c r="CC257" s="43"/>
      <c r="CD257" s="41">
        <v>0</v>
      </c>
      <c r="CE257" s="41"/>
      <c r="CF257" s="41"/>
      <c r="CG257" s="7">
        <f t="shared" si="66"/>
        <v>0</v>
      </c>
      <c r="CH257" s="62"/>
      <c r="CI257" s="9"/>
      <c r="CJ257" s="41"/>
      <c r="CK257" s="41"/>
      <c r="CL257" s="41"/>
      <c r="CM257" s="41">
        <v>0</v>
      </c>
      <c r="CN257" s="41"/>
      <c r="CO257" s="7">
        <f t="shared" si="67"/>
        <v>0</v>
      </c>
      <c r="CP257" s="62"/>
      <c r="CQ257" s="41"/>
      <c r="CR257" s="41">
        <v>0</v>
      </c>
      <c r="CS257" s="7">
        <f t="shared" si="54"/>
        <v>0</v>
      </c>
      <c r="CT257" s="43">
        <v>84</v>
      </c>
      <c r="CU257" s="7">
        <f t="shared" si="68"/>
        <v>84</v>
      </c>
      <c r="CV257" s="10">
        <f t="shared" si="69"/>
        <v>4771</v>
      </c>
    </row>
    <row r="258" spans="1:100" x14ac:dyDescent="0.25">
      <c r="A258" s="319"/>
      <c r="B258" s="209" t="s">
        <v>105</v>
      </c>
      <c r="C258" s="40"/>
      <c r="D258" s="41"/>
      <c r="E258" s="43"/>
      <c r="F258" s="41"/>
      <c r="G258" s="42"/>
      <c r="H258" s="7">
        <f t="shared" si="60"/>
        <v>0</v>
      </c>
      <c r="I258" s="43"/>
      <c r="J258" s="41"/>
      <c r="K258" s="41"/>
      <c r="L258" s="41"/>
      <c r="M258" s="41"/>
      <c r="N258" s="41"/>
      <c r="O258" s="7">
        <f t="shared" si="61"/>
        <v>0</v>
      </c>
      <c r="P258" s="62"/>
      <c r="Q258" s="41"/>
      <c r="R258" s="41"/>
      <c r="S258" s="41"/>
      <c r="T258" s="7">
        <f t="shared" si="45"/>
        <v>0</v>
      </c>
      <c r="U258" s="254">
        <v>1820</v>
      </c>
      <c r="V258" s="257">
        <v>0</v>
      </c>
      <c r="W258" s="7">
        <f t="shared" si="62"/>
        <v>1820</v>
      </c>
      <c r="X258" s="43"/>
      <c r="Y258" s="9"/>
      <c r="Z258" s="9"/>
      <c r="AA258" s="9"/>
      <c r="AB258" s="9"/>
      <c r="AC258" s="9"/>
      <c r="AD258" s="41"/>
      <c r="AE258" s="9"/>
      <c r="AF258" s="9">
        <v>0</v>
      </c>
      <c r="AG258" s="9"/>
      <c r="AH258" s="9"/>
      <c r="AI258" s="9">
        <v>0</v>
      </c>
      <c r="AJ258" s="7">
        <f t="shared" si="63"/>
        <v>0</v>
      </c>
      <c r="AK258" s="43">
        <v>0</v>
      </c>
      <c r="AL258" s="7">
        <f t="shared" si="47"/>
        <v>0</v>
      </c>
      <c r="AM258" s="62"/>
      <c r="AN258" s="9"/>
      <c r="AO258" s="41">
        <v>0</v>
      </c>
      <c r="AP258" s="41"/>
      <c r="AQ258" s="41">
        <v>0</v>
      </c>
      <c r="AR258" s="41"/>
      <c r="AS258" s="41"/>
      <c r="AT258" s="41"/>
      <c r="AU258" s="41">
        <v>2311</v>
      </c>
      <c r="AV258" s="41">
        <v>0</v>
      </c>
      <c r="AW258" s="7">
        <f t="shared" si="70"/>
        <v>2311</v>
      </c>
      <c r="AX258" s="43"/>
      <c r="AY258" s="41"/>
      <c r="AZ258" s="41"/>
      <c r="BA258" s="41"/>
      <c r="BB258" s="41"/>
      <c r="BC258" s="41">
        <v>0</v>
      </c>
      <c r="BD258" s="41"/>
      <c r="BE258" s="7">
        <f t="shared" si="49"/>
        <v>0</v>
      </c>
      <c r="BF258" s="40"/>
      <c r="BG258" s="41">
        <v>0</v>
      </c>
      <c r="BH258" s="41">
        <v>720</v>
      </c>
      <c r="BI258" s="41">
        <v>0</v>
      </c>
      <c r="BJ258" s="41"/>
      <c r="BK258" s="41"/>
      <c r="BL258" s="9">
        <v>0</v>
      </c>
      <c r="BM258" s="41"/>
      <c r="BN258" s="41">
        <v>0</v>
      </c>
      <c r="BO258" s="41"/>
      <c r="BP258" s="9"/>
      <c r="BQ258" s="41"/>
      <c r="BR258" s="9"/>
      <c r="BS258" s="9">
        <v>0</v>
      </c>
      <c r="BT258" s="41">
        <v>2636</v>
      </c>
      <c r="BU258" s="7">
        <f t="shared" si="50"/>
        <v>3356</v>
      </c>
      <c r="BV258" s="43">
        <v>0</v>
      </c>
      <c r="BW258" s="41">
        <v>0</v>
      </c>
      <c r="BX258" s="41"/>
      <c r="BY258" s="41"/>
      <c r="BZ258" s="41"/>
      <c r="CA258" s="41">
        <v>0</v>
      </c>
      <c r="CB258" s="7">
        <f t="shared" si="65"/>
        <v>0</v>
      </c>
      <c r="CC258" s="43"/>
      <c r="CD258" s="41">
        <v>0</v>
      </c>
      <c r="CE258" s="41"/>
      <c r="CF258" s="41"/>
      <c r="CG258" s="7">
        <f t="shared" si="66"/>
        <v>0</v>
      </c>
      <c r="CH258" s="62"/>
      <c r="CI258" s="9"/>
      <c r="CJ258" s="41"/>
      <c r="CK258" s="41"/>
      <c r="CL258" s="41"/>
      <c r="CM258" s="41">
        <v>0</v>
      </c>
      <c r="CN258" s="41"/>
      <c r="CO258" s="7">
        <f t="shared" si="67"/>
        <v>0</v>
      </c>
      <c r="CP258" s="62"/>
      <c r="CQ258" s="41"/>
      <c r="CR258" s="41">
        <v>0</v>
      </c>
      <c r="CS258" s="7">
        <f t="shared" si="54"/>
        <v>0</v>
      </c>
      <c r="CT258" s="43">
        <v>0</v>
      </c>
      <c r="CU258" s="7">
        <f t="shared" si="68"/>
        <v>0</v>
      </c>
      <c r="CV258" s="10">
        <f t="shared" si="69"/>
        <v>7487</v>
      </c>
    </row>
    <row r="259" spans="1:100" x14ac:dyDescent="0.25">
      <c r="A259" s="319"/>
      <c r="B259" s="209" t="s">
        <v>106</v>
      </c>
      <c r="C259" s="40"/>
      <c r="D259" s="41"/>
      <c r="E259" s="43"/>
      <c r="F259" s="41"/>
      <c r="G259" s="42"/>
      <c r="H259" s="7">
        <f t="shared" si="60"/>
        <v>0</v>
      </c>
      <c r="I259" s="43"/>
      <c r="J259" s="41"/>
      <c r="K259" s="41"/>
      <c r="L259" s="41"/>
      <c r="M259" s="41"/>
      <c r="N259" s="41"/>
      <c r="O259" s="7">
        <f t="shared" si="61"/>
        <v>0</v>
      </c>
      <c r="P259" s="62"/>
      <c r="Q259" s="41"/>
      <c r="R259" s="41"/>
      <c r="S259" s="41"/>
      <c r="T259" s="7">
        <f t="shared" si="45"/>
        <v>0</v>
      </c>
      <c r="U259" s="254">
        <v>0</v>
      </c>
      <c r="V259" s="257">
        <v>0</v>
      </c>
      <c r="W259" s="7">
        <f t="shared" si="62"/>
        <v>0</v>
      </c>
      <c r="X259" s="43"/>
      <c r="Y259" s="9"/>
      <c r="Z259" s="9"/>
      <c r="AA259" s="9"/>
      <c r="AB259" s="9"/>
      <c r="AC259" s="9"/>
      <c r="AD259" s="41"/>
      <c r="AE259" s="9"/>
      <c r="AF259" s="9">
        <v>0</v>
      </c>
      <c r="AG259" s="9"/>
      <c r="AH259" s="9"/>
      <c r="AI259" s="9">
        <v>0</v>
      </c>
      <c r="AJ259" s="7">
        <f t="shared" si="63"/>
        <v>0</v>
      </c>
      <c r="AK259" s="43">
        <v>0</v>
      </c>
      <c r="AL259" s="7">
        <f t="shared" si="47"/>
        <v>0</v>
      </c>
      <c r="AM259" s="62"/>
      <c r="AN259" s="9"/>
      <c r="AO259" s="41">
        <v>0</v>
      </c>
      <c r="AP259" s="41"/>
      <c r="AQ259" s="41">
        <v>0</v>
      </c>
      <c r="AR259" s="41"/>
      <c r="AS259" s="41"/>
      <c r="AT259" s="41"/>
      <c r="AU259" s="41">
        <v>3450</v>
      </c>
      <c r="AV259" s="41">
        <v>0</v>
      </c>
      <c r="AW259" s="7">
        <f t="shared" si="70"/>
        <v>3450</v>
      </c>
      <c r="AX259" s="43"/>
      <c r="AY259" s="41"/>
      <c r="AZ259" s="41"/>
      <c r="BA259" s="41"/>
      <c r="BB259" s="41"/>
      <c r="BC259" s="41">
        <v>2143</v>
      </c>
      <c r="BD259" s="41"/>
      <c r="BE259" s="7">
        <f t="shared" si="49"/>
        <v>2143</v>
      </c>
      <c r="BF259" s="40"/>
      <c r="BG259" s="41">
        <v>0</v>
      </c>
      <c r="BH259" s="41">
        <v>114</v>
      </c>
      <c r="BI259" s="41">
        <v>0</v>
      </c>
      <c r="BJ259" s="41"/>
      <c r="BK259" s="41"/>
      <c r="BL259" s="9">
        <v>0</v>
      </c>
      <c r="BM259" s="41"/>
      <c r="BN259" s="41">
        <v>4756</v>
      </c>
      <c r="BO259" s="41"/>
      <c r="BP259" s="9"/>
      <c r="BQ259" s="41"/>
      <c r="BR259" s="9"/>
      <c r="BS259" s="9">
        <v>0</v>
      </c>
      <c r="BT259" s="41">
        <v>0</v>
      </c>
      <c r="BU259" s="7">
        <f t="shared" si="50"/>
        <v>4870</v>
      </c>
      <c r="BV259" s="43">
        <v>0</v>
      </c>
      <c r="BW259" s="41">
        <v>0</v>
      </c>
      <c r="BX259" s="41"/>
      <c r="BY259" s="41"/>
      <c r="BZ259" s="41"/>
      <c r="CA259" s="41">
        <v>0</v>
      </c>
      <c r="CB259" s="7">
        <f t="shared" si="65"/>
        <v>0</v>
      </c>
      <c r="CC259" s="43"/>
      <c r="CD259" s="41">
        <v>0</v>
      </c>
      <c r="CE259" s="41"/>
      <c r="CF259" s="41"/>
      <c r="CG259" s="7">
        <f t="shared" si="66"/>
        <v>0</v>
      </c>
      <c r="CH259" s="62"/>
      <c r="CI259" s="9"/>
      <c r="CJ259" s="41"/>
      <c r="CK259" s="41"/>
      <c r="CL259" s="41"/>
      <c r="CM259" s="41">
        <v>0</v>
      </c>
      <c r="CN259" s="41"/>
      <c r="CO259" s="7">
        <f t="shared" si="67"/>
        <v>0</v>
      </c>
      <c r="CP259" s="62"/>
      <c r="CQ259" s="41"/>
      <c r="CR259" s="41">
        <v>0</v>
      </c>
      <c r="CS259" s="7">
        <f t="shared" si="54"/>
        <v>0</v>
      </c>
      <c r="CT259" s="43">
        <v>0</v>
      </c>
      <c r="CU259" s="7">
        <f t="shared" si="68"/>
        <v>0</v>
      </c>
      <c r="CV259" s="10">
        <f t="shared" si="69"/>
        <v>10463</v>
      </c>
    </row>
    <row r="260" spans="1:100" x14ac:dyDescent="0.25">
      <c r="A260" s="319"/>
      <c r="B260" s="209" t="s">
        <v>107</v>
      </c>
      <c r="C260" s="40"/>
      <c r="D260" s="41"/>
      <c r="E260" s="43"/>
      <c r="F260" s="41"/>
      <c r="G260" s="42"/>
      <c r="H260" s="7">
        <f t="shared" si="60"/>
        <v>0</v>
      </c>
      <c r="I260" s="43"/>
      <c r="J260" s="41"/>
      <c r="K260" s="41"/>
      <c r="L260" s="41"/>
      <c r="M260" s="41"/>
      <c r="N260" s="41"/>
      <c r="O260" s="7">
        <f t="shared" si="61"/>
        <v>0</v>
      </c>
      <c r="P260" s="62"/>
      <c r="Q260" s="41"/>
      <c r="R260" s="41"/>
      <c r="S260" s="41"/>
      <c r="T260" s="7">
        <f t="shared" si="45"/>
        <v>0</v>
      </c>
      <c r="U260" s="254">
        <v>135</v>
      </c>
      <c r="V260" s="257">
        <v>0</v>
      </c>
      <c r="W260" s="7">
        <f t="shared" si="62"/>
        <v>135</v>
      </c>
      <c r="X260" s="43"/>
      <c r="Y260" s="9"/>
      <c r="Z260" s="9"/>
      <c r="AA260" s="9"/>
      <c r="AB260" s="9"/>
      <c r="AC260" s="9"/>
      <c r="AD260" s="41"/>
      <c r="AE260" s="9"/>
      <c r="AF260" s="9">
        <v>0</v>
      </c>
      <c r="AG260" s="9"/>
      <c r="AH260" s="9"/>
      <c r="AI260" s="9">
        <v>0</v>
      </c>
      <c r="AJ260" s="7">
        <f t="shared" si="63"/>
        <v>0</v>
      </c>
      <c r="AK260" s="43">
        <v>0</v>
      </c>
      <c r="AL260" s="7">
        <f t="shared" si="47"/>
        <v>0</v>
      </c>
      <c r="AM260" s="62"/>
      <c r="AN260" s="9"/>
      <c r="AO260" s="41">
        <v>0</v>
      </c>
      <c r="AP260" s="41"/>
      <c r="AQ260" s="41">
        <v>0</v>
      </c>
      <c r="AR260" s="41"/>
      <c r="AS260" s="41"/>
      <c r="AT260" s="41"/>
      <c r="AU260" s="41">
        <v>3901</v>
      </c>
      <c r="AV260" s="41">
        <v>0</v>
      </c>
      <c r="AW260" s="7">
        <f t="shared" si="70"/>
        <v>3901</v>
      </c>
      <c r="AX260" s="43"/>
      <c r="AY260" s="41"/>
      <c r="AZ260" s="41"/>
      <c r="BA260" s="41"/>
      <c r="BB260" s="41"/>
      <c r="BC260" s="41">
        <v>657</v>
      </c>
      <c r="BD260" s="41"/>
      <c r="BE260" s="7">
        <f t="shared" si="49"/>
        <v>657</v>
      </c>
      <c r="BF260" s="40"/>
      <c r="BG260" s="41">
        <v>0</v>
      </c>
      <c r="BH260" s="41">
        <v>0</v>
      </c>
      <c r="BI260" s="41">
        <v>0</v>
      </c>
      <c r="BJ260" s="41"/>
      <c r="BK260" s="41"/>
      <c r="BL260" s="9">
        <v>0</v>
      </c>
      <c r="BM260" s="41"/>
      <c r="BN260" s="41">
        <v>13346</v>
      </c>
      <c r="BO260" s="41"/>
      <c r="BP260" s="9"/>
      <c r="BQ260" s="41"/>
      <c r="BR260" s="9"/>
      <c r="BS260" s="9">
        <v>0</v>
      </c>
      <c r="BT260" s="41">
        <v>0</v>
      </c>
      <c r="BU260" s="7">
        <f t="shared" si="50"/>
        <v>13346</v>
      </c>
      <c r="BV260" s="43">
        <v>0</v>
      </c>
      <c r="BW260" s="41">
        <v>0</v>
      </c>
      <c r="BX260" s="41"/>
      <c r="BY260" s="41"/>
      <c r="BZ260" s="41"/>
      <c r="CA260" s="41">
        <v>0</v>
      </c>
      <c r="CB260" s="7">
        <f t="shared" si="65"/>
        <v>0</v>
      </c>
      <c r="CC260" s="43"/>
      <c r="CD260" s="41">
        <v>0</v>
      </c>
      <c r="CE260" s="41"/>
      <c r="CF260" s="41"/>
      <c r="CG260" s="7">
        <f t="shared" si="66"/>
        <v>0</v>
      </c>
      <c r="CH260" s="62"/>
      <c r="CI260" s="9"/>
      <c r="CJ260" s="41"/>
      <c r="CK260" s="41"/>
      <c r="CL260" s="41"/>
      <c r="CM260" s="41">
        <v>0</v>
      </c>
      <c r="CN260" s="41"/>
      <c r="CO260" s="7">
        <f t="shared" si="67"/>
        <v>0</v>
      </c>
      <c r="CP260" s="62"/>
      <c r="CQ260" s="41"/>
      <c r="CR260" s="41">
        <v>0</v>
      </c>
      <c r="CS260" s="7">
        <f t="shared" si="54"/>
        <v>0</v>
      </c>
      <c r="CT260" s="43">
        <v>0</v>
      </c>
      <c r="CU260" s="7">
        <f t="shared" si="68"/>
        <v>0</v>
      </c>
      <c r="CV260" s="10">
        <f t="shared" si="69"/>
        <v>18039</v>
      </c>
    </row>
    <row r="261" spans="1:100" x14ac:dyDescent="0.25">
      <c r="A261" s="319"/>
      <c r="B261" s="209" t="s">
        <v>108</v>
      </c>
      <c r="C261" s="40"/>
      <c r="D261" s="41"/>
      <c r="E261" s="43"/>
      <c r="F261" s="41"/>
      <c r="G261" s="42"/>
      <c r="H261" s="7">
        <f t="shared" si="60"/>
        <v>0</v>
      </c>
      <c r="I261" s="43"/>
      <c r="J261" s="41"/>
      <c r="K261" s="41"/>
      <c r="L261" s="41"/>
      <c r="M261" s="41"/>
      <c r="N261" s="41"/>
      <c r="O261" s="7">
        <f t="shared" si="61"/>
        <v>0</v>
      </c>
      <c r="P261" s="62"/>
      <c r="Q261" s="41"/>
      <c r="R261" s="41"/>
      <c r="S261" s="41"/>
      <c r="T261" s="7">
        <f t="shared" si="45"/>
        <v>0</v>
      </c>
      <c r="U261" s="254">
        <v>0</v>
      </c>
      <c r="V261" s="257">
        <v>0</v>
      </c>
      <c r="W261" s="7">
        <f t="shared" si="62"/>
        <v>0</v>
      </c>
      <c r="X261" s="43"/>
      <c r="Y261" s="9"/>
      <c r="Z261" s="9"/>
      <c r="AA261" s="9"/>
      <c r="AB261" s="9"/>
      <c r="AC261" s="9"/>
      <c r="AD261" s="41"/>
      <c r="AE261" s="9"/>
      <c r="AF261" s="9">
        <v>0</v>
      </c>
      <c r="AG261" s="9"/>
      <c r="AH261" s="9"/>
      <c r="AI261" s="9">
        <v>0</v>
      </c>
      <c r="AJ261" s="7">
        <f t="shared" si="63"/>
        <v>0</v>
      </c>
      <c r="AK261" s="43">
        <v>0</v>
      </c>
      <c r="AL261" s="7">
        <f t="shared" si="47"/>
        <v>0</v>
      </c>
      <c r="AM261" s="62"/>
      <c r="AN261" s="9"/>
      <c r="AO261" s="41">
        <v>0</v>
      </c>
      <c r="AP261" s="41"/>
      <c r="AQ261" s="41">
        <v>0</v>
      </c>
      <c r="AR261" s="41"/>
      <c r="AS261" s="41"/>
      <c r="AT261" s="41"/>
      <c r="AU261" s="41">
        <v>3210</v>
      </c>
      <c r="AV261" s="41">
        <v>0</v>
      </c>
      <c r="AW261" s="7">
        <f t="shared" si="70"/>
        <v>3210</v>
      </c>
      <c r="AX261" s="43"/>
      <c r="AY261" s="41"/>
      <c r="AZ261" s="41"/>
      <c r="BA261" s="41"/>
      <c r="BB261" s="41"/>
      <c r="BC261" s="41">
        <v>1678</v>
      </c>
      <c r="BD261" s="41"/>
      <c r="BE261" s="7">
        <f t="shared" si="49"/>
        <v>1678</v>
      </c>
      <c r="BF261" s="40"/>
      <c r="BG261" s="41">
        <v>0</v>
      </c>
      <c r="BH261" s="41">
        <v>0</v>
      </c>
      <c r="BI261" s="41">
        <v>0</v>
      </c>
      <c r="BJ261" s="41"/>
      <c r="BK261" s="41"/>
      <c r="BL261" s="9">
        <v>0</v>
      </c>
      <c r="BM261" s="41"/>
      <c r="BN261" s="41">
        <v>17417</v>
      </c>
      <c r="BO261" s="41"/>
      <c r="BP261" s="9"/>
      <c r="BQ261" s="41"/>
      <c r="BR261" s="9"/>
      <c r="BS261" s="9">
        <v>0</v>
      </c>
      <c r="BT261" s="41">
        <v>0</v>
      </c>
      <c r="BU261" s="7">
        <f t="shared" si="50"/>
        <v>17417</v>
      </c>
      <c r="BV261" s="43">
        <v>0</v>
      </c>
      <c r="BW261" s="41">
        <v>0</v>
      </c>
      <c r="BX261" s="41"/>
      <c r="BY261" s="41"/>
      <c r="BZ261" s="41"/>
      <c r="CA261" s="41">
        <v>0</v>
      </c>
      <c r="CB261" s="7">
        <f t="shared" si="65"/>
        <v>0</v>
      </c>
      <c r="CC261" s="43"/>
      <c r="CD261" s="41">
        <v>0</v>
      </c>
      <c r="CE261" s="41"/>
      <c r="CF261" s="41"/>
      <c r="CG261" s="7">
        <f t="shared" si="66"/>
        <v>0</v>
      </c>
      <c r="CH261" s="62"/>
      <c r="CI261" s="9"/>
      <c r="CJ261" s="41"/>
      <c r="CK261" s="41"/>
      <c r="CL261" s="41"/>
      <c r="CM261" s="41">
        <v>0</v>
      </c>
      <c r="CN261" s="41"/>
      <c r="CO261" s="7">
        <f t="shared" si="67"/>
        <v>0</v>
      </c>
      <c r="CP261" s="62"/>
      <c r="CQ261" s="41"/>
      <c r="CR261" s="41">
        <v>0</v>
      </c>
      <c r="CS261" s="7">
        <f t="shared" si="54"/>
        <v>0</v>
      </c>
      <c r="CT261" s="43">
        <v>0</v>
      </c>
      <c r="CU261" s="7">
        <f t="shared" si="68"/>
        <v>0</v>
      </c>
      <c r="CV261" s="10">
        <f t="shared" si="69"/>
        <v>22305</v>
      </c>
    </row>
    <row r="262" spans="1:100" x14ac:dyDescent="0.25">
      <c r="A262" s="319"/>
      <c r="B262" s="209" t="s">
        <v>109</v>
      </c>
      <c r="C262" s="40"/>
      <c r="D262" s="41"/>
      <c r="E262" s="43"/>
      <c r="F262" s="41"/>
      <c r="G262" s="42"/>
      <c r="H262" s="7">
        <f t="shared" si="60"/>
        <v>0</v>
      </c>
      <c r="I262" s="43"/>
      <c r="J262" s="41"/>
      <c r="K262" s="41"/>
      <c r="L262" s="41"/>
      <c r="M262" s="41"/>
      <c r="N262" s="41"/>
      <c r="O262" s="7">
        <f t="shared" si="61"/>
        <v>0</v>
      </c>
      <c r="P262" s="62"/>
      <c r="Q262" s="41"/>
      <c r="R262" s="41"/>
      <c r="S262" s="41"/>
      <c r="T262" s="7">
        <f t="shared" si="45"/>
        <v>0</v>
      </c>
      <c r="U262" s="254">
        <v>438</v>
      </c>
      <c r="V262" s="257">
        <v>0</v>
      </c>
      <c r="W262" s="7">
        <f t="shared" si="62"/>
        <v>438</v>
      </c>
      <c r="X262" s="43"/>
      <c r="Y262" s="9"/>
      <c r="Z262" s="9"/>
      <c r="AA262" s="9"/>
      <c r="AB262" s="9"/>
      <c r="AC262" s="9"/>
      <c r="AD262" s="41"/>
      <c r="AE262" s="9"/>
      <c r="AF262" s="9">
        <v>0</v>
      </c>
      <c r="AG262" s="9"/>
      <c r="AH262" s="9"/>
      <c r="AI262" s="9">
        <v>0</v>
      </c>
      <c r="AJ262" s="7">
        <f t="shared" si="63"/>
        <v>0</v>
      </c>
      <c r="AK262" s="43">
        <v>0</v>
      </c>
      <c r="AL262" s="7">
        <f t="shared" si="47"/>
        <v>0</v>
      </c>
      <c r="AM262" s="62"/>
      <c r="AN262" s="9"/>
      <c r="AO262" s="41">
        <v>0</v>
      </c>
      <c r="AP262" s="41"/>
      <c r="AQ262" s="41">
        <v>0</v>
      </c>
      <c r="AR262" s="41"/>
      <c r="AS262" s="41"/>
      <c r="AT262" s="41"/>
      <c r="AU262" s="41">
        <v>4981</v>
      </c>
      <c r="AV262" s="41">
        <v>0</v>
      </c>
      <c r="AW262" s="7">
        <f t="shared" si="70"/>
        <v>4981</v>
      </c>
      <c r="AX262" s="43"/>
      <c r="AY262" s="41"/>
      <c r="AZ262" s="41"/>
      <c r="BA262" s="41"/>
      <c r="BB262" s="41"/>
      <c r="BC262" s="41">
        <v>1012</v>
      </c>
      <c r="BD262" s="41"/>
      <c r="BE262" s="7">
        <f t="shared" si="49"/>
        <v>1012</v>
      </c>
      <c r="BF262" s="40"/>
      <c r="BG262" s="41">
        <v>0</v>
      </c>
      <c r="BH262" s="41">
        <v>0</v>
      </c>
      <c r="BI262" s="41">
        <v>0</v>
      </c>
      <c r="BJ262" s="41"/>
      <c r="BK262" s="41"/>
      <c r="BL262" s="9">
        <v>0</v>
      </c>
      <c r="BM262" s="41"/>
      <c r="BN262" s="41">
        <v>16014</v>
      </c>
      <c r="BO262" s="41"/>
      <c r="BP262" s="9"/>
      <c r="BQ262" s="41"/>
      <c r="BR262" s="9"/>
      <c r="BS262" s="9">
        <v>0</v>
      </c>
      <c r="BT262" s="41">
        <v>0</v>
      </c>
      <c r="BU262" s="7">
        <f t="shared" si="50"/>
        <v>16014</v>
      </c>
      <c r="BV262" s="43">
        <v>0</v>
      </c>
      <c r="BW262" s="41">
        <v>0</v>
      </c>
      <c r="BX262" s="41"/>
      <c r="BY262" s="41"/>
      <c r="BZ262" s="41"/>
      <c r="CA262" s="41">
        <v>0</v>
      </c>
      <c r="CB262" s="7">
        <f t="shared" si="65"/>
        <v>0</v>
      </c>
      <c r="CC262" s="43"/>
      <c r="CD262" s="41">
        <v>0</v>
      </c>
      <c r="CE262" s="41"/>
      <c r="CF262" s="41"/>
      <c r="CG262" s="7">
        <f t="shared" si="66"/>
        <v>0</v>
      </c>
      <c r="CH262" s="62"/>
      <c r="CI262" s="9"/>
      <c r="CJ262" s="41"/>
      <c r="CK262" s="41"/>
      <c r="CL262" s="41"/>
      <c r="CM262" s="41">
        <v>0</v>
      </c>
      <c r="CN262" s="41"/>
      <c r="CO262" s="7">
        <f t="shared" si="67"/>
        <v>0</v>
      </c>
      <c r="CP262" s="62"/>
      <c r="CQ262" s="41"/>
      <c r="CR262" s="41">
        <v>0</v>
      </c>
      <c r="CS262" s="7">
        <f t="shared" si="54"/>
        <v>0</v>
      </c>
      <c r="CT262" s="43">
        <v>0</v>
      </c>
      <c r="CU262" s="7">
        <f t="shared" si="68"/>
        <v>0</v>
      </c>
      <c r="CV262" s="10">
        <f t="shared" si="69"/>
        <v>22445</v>
      </c>
    </row>
    <row r="263" spans="1:100" x14ac:dyDescent="0.25">
      <c r="A263" s="319"/>
      <c r="B263" s="209" t="s">
        <v>110</v>
      </c>
      <c r="C263" s="40"/>
      <c r="D263" s="41"/>
      <c r="E263" s="43"/>
      <c r="F263" s="41"/>
      <c r="G263" s="42"/>
      <c r="H263" s="7">
        <f t="shared" si="60"/>
        <v>0</v>
      </c>
      <c r="I263" s="43"/>
      <c r="J263" s="41"/>
      <c r="K263" s="41"/>
      <c r="L263" s="41"/>
      <c r="M263" s="41"/>
      <c r="N263" s="41"/>
      <c r="O263" s="7">
        <f t="shared" si="61"/>
        <v>0</v>
      </c>
      <c r="P263" s="62"/>
      <c r="Q263" s="41"/>
      <c r="R263" s="41"/>
      <c r="S263" s="41"/>
      <c r="T263" s="7">
        <f t="shared" si="45"/>
        <v>0</v>
      </c>
      <c r="U263" s="254">
        <v>918</v>
      </c>
      <c r="V263" s="257">
        <v>0</v>
      </c>
      <c r="W263" s="7">
        <f t="shared" si="62"/>
        <v>918</v>
      </c>
      <c r="X263" s="43"/>
      <c r="Y263" s="9"/>
      <c r="Z263" s="9"/>
      <c r="AA263" s="9"/>
      <c r="AB263" s="9"/>
      <c r="AC263" s="9"/>
      <c r="AD263" s="41"/>
      <c r="AE263" s="9"/>
      <c r="AF263" s="9">
        <v>0</v>
      </c>
      <c r="AG263" s="9"/>
      <c r="AH263" s="9"/>
      <c r="AI263" s="9">
        <v>0</v>
      </c>
      <c r="AJ263" s="7">
        <f t="shared" si="63"/>
        <v>0</v>
      </c>
      <c r="AK263" s="43">
        <v>0</v>
      </c>
      <c r="AL263" s="7">
        <f t="shared" si="47"/>
        <v>0</v>
      </c>
      <c r="AM263" s="62"/>
      <c r="AN263" s="9"/>
      <c r="AO263" s="41">
        <v>0</v>
      </c>
      <c r="AP263" s="41"/>
      <c r="AQ263" s="41">
        <v>0</v>
      </c>
      <c r="AR263" s="41"/>
      <c r="AS263" s="41"/>
      <c r="AT263" s="41"/>
      <c r="AU263" s="41">
        <v>6090</v>
      </c>
      <c r="AV263" s="41">
        <v>0</v>
      </c>
      <c r="AW263" s="7">
        <f t="shared" si="70"/>
        <v>6090</v>
      </c>
      <c r="AX263" s="43"/>
      <c r="AY263" s="41"/>
      <c r="AZ263" s="41"/>
      <c r="BA263" s="41"/>
      <c r="BB263" s="41"/>
      <c r="BC263" s="41">
        <v>0</v>
      </c>
      <c r="BD263" s="41"/>
      <c r="BE263" s="7">
        <f t="shared" si="49"/>
        <v>0</v>
      </c>
      <c r="BF263" s="40"/>
      <c r="BG263" s="41">
        <v>0</v>
      </c>
      <c r="BH263" s="41">
        <v>0</v>
      </c>
      <c r="BI263" s="41">
        <v>0</v>
      </c>
      <c r="BJ263" s="41"/>
      <c r="BK263" s="41"/>
      <c r="BL263" s="9">
        <v>0</v>
      </c>
      <c r="BM263" s="41"/>
      <c r="BN263" s="41">
        <v>21229</v>
      </c>
      <c r="BO263" s="41"/>
      <c r="BP263" s="9"/>
      <c r="BQ263" s="41"/>
      <c r="BR263" s="9"/>
      <c r="BS263" s="9">
        <v>0</v>
      </c>
      <c r="BT263" s="41">
        <v>0</v>
      </c>
      <c r="BU263" s="7">
        <f t="shared" si="50"/>
        <v>21229</v>
      </c>
      <c r="BV263" s="43">
        <v>0</v>
      </c>
      <c r="BW263" s="41">
        <v>150</v>
      </c>
      <c r="BX263" s="41"/>
      <c r="BY263" s="41"/>
      <c r="BZ263" s="41"/>
      <c r="CA263" s="41">
        <v>0</v>
      </c>
      <c r="CB263" s="7">
        <f t="shared" si="65"/>
        <v>150</v>
      </c>
      <c r="CC263" s="43"/>
      <c r="CD263" s="41">
        <v>0</v>
      </c>
      <c r="CE263" s="41"/>
      <c r="CF263" s="41"/>
      <c r="CG263" s="7">
        <f t="shared" si="66"/>
        <v>0</v>
      </c>
      <c r="CH263" s="62"/>
      <c r="CI263" s="9"/>
      <c r="CJ263" s="41"/>
      <c r="CK263" s="41"/>
      <c r="CL263" s="41"/>
      <c r="CM263" s="41">
        <v>0</v>
      </c>
      <c r="CN263" s="41"/>
      <c r="CO263" s="7">
        <f t="shared" si="67"/>
        <v>0</v>
      </c>
      <c r="CP263" s="62"/>
      <c r="CQ263" s="41"/>
      <c r="CR263" s="41">
        <v>0</v>
      </c>
      <c r="CS263" s="7">
        <f t="shared" si="54"/>
        <v>0</v>
      </c>
      <c r="CT263" s="43">
        <v>0</v>
      </c>
      <c r="CU263" s="7">
        <f t="shared" si="68"/>
        <v>0</v>
      </c>
      <c r="CV263" s="10">
        <f t="shared" si="69"/>
        <v>28387</v>
      </c>
    </row>
    <row r="264" spans="1:100" x14ac:dyDescent="0.25">
      <c r="A264" s="319"/>
      <c r="B264" s="209" t="s">
        <v>111</v>
      </c>
      <c r="C264" s="40"/>
      <c r="D264" s="41"/>
      <c r="E264" s="43"/>
      <c r="F264" s="41"/>
      <c r="G264" s="42"/>
      <c r="H264" s="7">
        <f t="shared" si="60"/>
        <v>0</v>
      </c>
      <c r="I264" s="43"/>
      <c r="J264" s="41"/>
      <c r="K264" s="41"/>
      <c r="L264" s="41"/>
      <c r="M264" s="41"/>
      <c r="N264" s="41"/>
      <c r="O264" s="7">
        <f t="shared" si="61"/>
        <v>0</v>
      </c>
      <c r="P264" s="62"/>
      <c r="Q264" s="41"/>
      <c r="R264" s="41"/>
      <c r="S264" s="41"/>
      <c r="T264" s="7">
        <f t="shared" si="45"/>
        <v>0</v>
      </c>
      <c r="U264" s="254">
        <v>964</v>
      </c>
      <c r="V264" s="257">
        <v>0</v>
      </c>
      <c r="W264" s="7">
        <f t="shared" si="62"/>
        <v>964</v>
      </c>
      <c r="X264" s="43"/>
      <c r="Y264" s="9"/>
      <c r="Z264" s="9"/>
      <c r="AA264" s="9"/>
      <c r="AB264" s="9"/>
      <c r="AC264" s="9"/>
      <c r="AD264" s="41"/>
      <c r="AE264" s="9"/>
      <c r="AF264" s="9">
        <v>0</v>
      </c>
      <c r="AG264" s="9"/>
      <c r="AH264" s="9"/>
      <c r="AI264" s="9">
        <v>0</v>
      </c>
      <c r="AJ264" s="7">
        <f t="shared" si="63"/>
        <v>0</v>
      </c>
      <c r="AK264" s="43">
        <v>0</v>
      </c>
      <c r="AL264" s="7">
        <f t="shared" si="47"/>
        <v>0</v>
      </c>
      <c r="AM264" s="62"/>
      <c r="AN264" s="9"/>
      <c r="AO264" s="41">
        <v>0</v>
      </c>
      <c r="AP264" s="41"/>
      <c r="AQ264" s="41">
        <v>0</v>
      </c>
      <c r="AR264" s="41"/>
      <c r="AS264" s="41"/>
      <c r="AT264" s="41"/>
      <c r="AU264" s="41">
        <v>900</v>
      </c>
      <c r="AV264" s="41">
        <v>0</v>
      </c>
      <c r="AW264" s="7">
        <f t="shared" si="70"/>
        <v>900</v>
      </c>
      <c r="AX264" s="43"/>
      <c r="AY264" s="41"/>
      <c r="AZ264" s="41"/>
      <c r="BA264" s="41"/>
      <c r="BB264" s="41"/>
      <c r="BC264" s="41">
        <v>0</v>
      </c>
      <c r="BD264" s="41"/>
      <c r="BE264" s="7">
        <f t="shared" si="49"/>
        <v>0</v>
      </c>
      <c r="BF264" s="40"/>
      <c r="BG264" s="41">
        <v>0</v>
      </c>
      <c r="BH264" s="41">
        <v>1110</v>
      </c>
      <c r="BI264" s="41">
        <v>0</v>
      </c>
      <c r="BJ264" s="41"/>
      <c r="BK264" s="41"/>
      <c r="BL264" s="9">
        <v>0</v>
      </c>
      <c r="BM264" s="41"/>
      <c r="BN264" s="41">
        <v>25300</v>
      </c>
      <c r="BO264" s="41"/>
      <c r="BP264" s="9"/>
      <c r="BQ264" s="41"/>
      <c r="BR264" s="9"/>
      <c r="BS264" s="9">
        <v>0</v>
      </c>
      <c r="BT264" s="41">
        <v>0</v>
      </c>
      <c r="BU264" s="7">
        <f t="shared" si="50"/>
        <v>26410</v>
      </c>
      <c r="BV264" s="43">
        <v>0</v>
      </c>
      <c r="BW264" s="41">
        <v>780</v>
      </c>
      <c r="BX264" s="41"/>
      <c r="BY264" s="41"/>
      <c r="BZ264" s="41"/>
      <c r="CA264" s="41">
        <v>0</v>
      </c>
      <c r="CB264" s="7">
        <f t="shared" si="65"/>
        <v>780</v>
      </c>
      <c r="CC264" s="43"/>
      <c r="CD264" s="41">
        <v>0</v>
      </c>
      <c r="CE264" s="41"/>
      <c r="CF264" s="41"/>
      <c r="CG264" s="7">
        <f t="shared" si="66"/>
        <v>0</v>
      </c>
      <c r="CH264" s="62"/>
      <c r="CI264" s="9"/>
      <c r="CJ264" s="41"/>
      <c r="CK264" s="41"/>
      <c r="CL264" s="41"/>
      <c r="CM264" s="41">
        <v>0</v>
      </c>
      <c r="CN264" s="41"/>
      <c r="CO264" s="7">
        <f t="shared" si="67"/>
        <v>0</v>
      </c>
      <c r="CP264" s="62"/>
      <c r="CQ264" s="41"/>
      <c r="CR264" s="41">
        <v>0</v>
      </c>
      <c r="CS264" s="7">
        <f t="shared" si="54"/>
        <v>0</v>
      </c>
      <c r="CT264" s="43">
        <v>0</v>
      </c>
      <c r="CU264" s="7">
        <f t="shared" si="68"/>
        <v>0</v>
      </c>
      <c r="CV264" s="10">
        <f t="shared" si="69"/>
        <v>29054</v>
      </c>
    </row>
    <row r="265" spans="1:100" ht="15.75" thickBot="1" x14ac:dyDescent="0.3">
      <c r="A265" s="320"/>
      <c r="B265" s="210" t="s">
        <v>112</v>
      </c>
      <c r="C265" s="44"/>
      <c r="D265" s="45"/>
      <c r="E265" s="47"/>
      <c r="F265" s="45"/>
      <c r="G265" s="46"/>
      <c r="H265" s="11">
        <f t="shared" si="60"/>
        <v>0</v>
      </c>
      <c r="I265" s="47"/>
      <c r="J265" s="45"/>
      <c r="K265" s="45"/>
      <c r="L265" s="45"/>
      <c r="M265" s="45"/>
      <c r="N265" s="45"/>
      <c r="O265" s="11">
        <f t="shared" si="61"/>
        <v>0</v>
      </c>
      <c r="P265" s="63"/>
      <c r="Q265" s="45"/>
      <c r="R265" s="45"/>
      <c r="S265" s="45"/>
      <c r="T265" s="11">
        <f t="shared" si="45"/>
        <v>0</v>
      </c>
      <c r="U265" s="255">
        <v>466</v>
      </c>
      <c r="V265" s="258">
        <v>0</v>
      </c>
      <c r="W265" s="11">
        <f t="shared" si="62"/>
        <v>466</v>
      </c>
      <c r="X265" s="47"/>
      <c r="Y265" s="13"/>
      <c r="Z265" s="13"/>
      <c r="AA265" s="13"/>
      <c r="AB265" s="13"/>
      <c r="AC265" s="13"/>
      <c r="AD265" s="45"/>
      <c r="AE265" s="13"/>
      <c r="AF265" s="13">
        <v>0</v>
      </c>
      <c r="AG265" s="13"/>
      <c r="AH265" s="13"/>
      <c r="AI265" s="13">
        <v>0</v>
      </c>
      <c r="AJ265" s="11">
        <f t="shared" si="63"/>
        <v>0</v>
      </c>
      <c r="AK265" s="47">
        <v>0</v>
      </c>
      <c r="AL265" s="11">
        <f t="shared" si="47"/>
        <v>0</v>
      </c>
      <c r="AM265" s="63"/>
      <c r="AN265" s="13"/>
      <c r="AO265" s="45">
        <v>0</v>
      </c>
      <c r="AP265" s="45"/>
      <c r="AQ265" s="45">
        <v>0</v>
      </c>
      <c r="AR265" s="45"/>
      <c r="AS265" s="45"/>
      <c r="AT265" s="45"/>
      <c r="AU265" s="45">
        <v>3330</v>
      </c>
      <c r="AV265" s="45">
        <v>0</v>
      </c>
      <c r="AW265" s="11">
        <f t="shared" si="70"/>
        <v>3330</v>
      </c>
      <c r="AX265" s="47"/>
      <c r="AY265" s="45"/>
      <c r="AZ265" s="45"/>
      <c r="BA265" s="45"/>
      <c r="BB265" s="45"/>
      <c r="BC265" s="45">
        <v>0</v>
      </c>
      <c r="BD265" s="45"/>
      <c r="BE265" s="11">
        <f t="shared" si="49"/>
        <v>0</v>
      </c>
      <c r="BF265" s="44"/>
      <c r="BG265" s="45">
        <v>0</v>
      </c>
      <c r="BH265" s="45">
        <v>480</v>
      </c>
      <c r="BI265" s="45">
        <v>0</v>
      </c>
      <c r="BJ265" s="45"/>
      <c r="BK265" s="45"/>
      <c r="BL265" s="13">
        <v>0</v>
      </c>
      <c r="BM265" s="45"/>
      <c r="BN265" s="45">
        <v>16788</v>
      </c>
      <c r="BO265" s="45"/>
      <c r="BP265" s="13"/>
      <c r="BQ265" s="45"/>
      <c r="BR265" s="13"/>
      <c r="BS265" s="13">
        <v>0</v>
      </c>
      <c r="BT265" s="45">
        <v>0</v>
      </c>
      <c r="BU265" s="11">
        <f t="shared" si="50"/>
        <v>17268</v>
      </c>
      <c r="BV265" s="47">
        <v>0</v>
      </c>
      <c r="BW265" s="45">
        <v>1410</v>
      </c>
      <c r="BX265" s="45"/>
      <c r="BY265" s="45"/>
      <c r="BZ265" s="45"/>
      <c r="CA265" s="45">
        <v>0</v>
      </c>
      <c r="CB265" s="11">
        <f t="shared" si="65"/>
        <v>1410</v>
      </c>
      <c r="CC265" s="47"/>
      <c r="CD265" s="45">
        <v>0</v>
      </c>
      <c r="CE265" s="45"/>
      <c r="CF265" s="45"/>
      <c r="CG265" s="11">
        <f t="shared" si="66"/>
        <v>0</v>
      </c>
      <c r="CH265" s="63"/>
      <c r="CI265" s="13"/>
      <c r="CJ265" s="45"/>
      <c r="CK265" s="45"/>
      <c r="CL265" s="45"/>
      <c r="CM265" s="45">
        <v>0</v>
      </c>
      <c r="CN265" s="45"/>
      <c r="CO265" s="11">
        <f t="shared" si="67"/>
        <v>0</v>
      </c>
      <c r="CP265" s="63"/>
      <c r="CQ265" s="45"/>
      <c r="CR265" s="45">
        <v>0</v>
      </c>
      <c r="CS265" s="11">
        <f t="shared" si="54"/>
        <v>0</v>
      </c>
      <c r="CT265" s="47">
        <v>0</v>
      </c>
      <c r="CU265" s="11">
        <f t="shared" si="68"/>
        <v>0</v>
      </c>
      <c r="CV265" s="15">
        <f t="shared" si="69"/>
        <v>22474</v>
      </c>
    </row>
    <row r="266" spans="1:100" x14ac:dyDescent="0.25">
      <c r="A266" s="353">
        <v>2018</v>
      </c>
      <c r="B266" s="208" t="s">
        <v>101</v>
      </c>
      <c r="C266" s="34"/>
      <c r="D266" s="35"/>
      <c r="E266" s="52"/>
      <c r="F266" s="35"/>
      <c r="G266" s="36"/>
      <c r="H266" s="20">
        <f t="shared" si="60"/>
        <v>0</v>
      </c>
      <c r="I266" s="52"/>
      <c r="J266" s="35"/>
      <c r="K266" s="35"/>
      <c r="L266" s="35"/>
      <c r="M266" s="35"/>
      <c r="N266" s="35"/>
      <c r="O266" s="20">
        <f t="shared" si="61"/>
        <v>0</v>
      </c>
      <c r="P266" s="61"/>
      <c r="Q266" s="35"/>
      <c r="R266" s="35"/>
      <c r="S266" s="35"/>
      <c r="T266" s="20">
        <f t="shared" si="45"/>
        <v>0</v>
      </c>
      <c r="U266" s="253">
        <v>513</v>
      </c>
      <c r="V266" s="256">
        <v>0</v>
      </c>
      <c r="W266" s="20">
        <f t="shared" si="62"/>
        <v>513</v>
      </c>
      <c r="X266" s="52"/>
      <c r="Y266" s="22"/>
      <c r="Z266" s="22"/>
      <c r="AA266" s="22"/>
      <c r="AB266" s="22"/>
      <c r="AC266" s="22"/>
      <c r="AD266" s="35"/>
      <c r="AE266" s="22"/>
      <c r="AF266" s="22">
        <v>0</v>
      </c>
      <c r="AG266" s="22"/>
      <c r="AH266" s="22"/>
      <c r="AI266" s="22">
        <v>0</v>
      </c>
      <c r="AJ266" s="20">
        <f t="shared" si="63"/>
        <v>0</v>
      </c>
      <c r="AK266" s="52">
        <v>0</v>
      </c>
      <c r="AL266" s="20">
        <f t="shared" si="47"/>
        <v>0</v>
      </c>
      <c r="AM266" s="61"/>
      <c r="AN266" s="22"/>
      <c r="AO266" s="35">
        <v>0</v>
      </c>
      <c r="AP266" s="35"/>
      <c r="AQ266" s="35">
        <v>0</v>
      </c>
      <c r="AR266" s="35"/>
      <c r="AS266" s="35"/>
      <c r="AT266" s="35"/>
      <c r="AU266" s="35">
        <v>870</v>
      </c>
      <c r="AV266" s="35">
        <v>0</v>
      </c>
      <c r="AW266" s="20">
        <f t="shared" si="70"/>
        <v>870</v>
      </c>
      <c r="AX266" s="52">
        <v>18342</v>
      </c>
      <c r="AY266" s="35"/>
      <c r="AZ266" s="35"/>
      <c r="BA266" s="35"/>
      <c r="BB266" s="35"/>
      <c r="BC266" s="35">
        <v>0</v>
      </c>
      <c r="BD266" s="35"/>
      <c r="BE266" s="20">
        <f t="shared" si="49"/>
        <v>18342</v>
      </c>
      <c r="BF266" s="34"/>
      <c r="BG266" s="35">
        <v>0</v>
      </c>
      <c r="BH266" s="35">
        <v>420</v>
      </c>
      <c r="BI266" s="35">
        <v>0</v>
      </c>
      <c r="BJ266" s="35"/>
      <c r="BK266" s="35"/>
      <c r="BL266" s="22">
        <v>0</v>
      </c>
      <c r="BM266" s="35"/>
      <c r="BN266" s="35">
        <v>0</v>
      </c>
      <c r="BO266" s="35"/>
      <c r="BP266" s="22"/>
      <c r="BQ266" s="35"/>
      <c r="BR266" s="22"/>
      <c r="BS266" s="22">
        <v>0</v>
      </c>
      <c r="BT266" s="35">
        <v>0</v>
      </c>
      <c r="BU266" s="20">
        <f t="shared" si="50"/>
        <v>420</v>
      </c>
      <c r="BV266" s="52">
        <v>0</v>
      </c>
      <c r="BW266" s="35">
        <v>0</v>
      </c>
      <c r="BX266" s="35"/>
      <c r="BY266" s="35"/>
      <c r="BZ266" s="35"/>
      <c r="CA266" s="35">
        <v>0</v>
      </c>
      <c r="CB266" s="20">
        <f t="shared" si="65"/>
        <v>0</v>
      </c>
      <c r="CC266" s="52"/>
      <c r="CD266" s="35">
        <v>0</v>
      </c>
      <c r="CE266" s="35"/>
      <c r="CF266" s="35"/>
      <c r="CG266" s="20">
        <f t="shared" si="66"/>
        <v>0</v>
      </c>
      <c r="CH266" s="61"/>
      <c r="CI266" s="22"/>
      <c r="CJ266" s="35"/>
      <c r="CK266" s="35"/>
      <c r="CL266" s="35"/>
      <c r="CM266" s="35">
        <v>0</v>
      </c>
      <c r="CN266" s="35"/>
      <c r="CO266" s="20">
        <f t="shared" si="67"/>
        <v>0</v>
      </c>
      <c r="CP266" s="61"/>
      <c r="CQ266" s="35"/>
      <c r="CR266" s="35">
        <v>0</v>
      </c>
      <c r="CS266" s="20">
        <f t="shared" si="54"/>
        <v>0</v>
      </c>
      <c r="CT266" s="52">
        <v>0</v>
      </c>
      <c r="CU266" s="20">
        <f t="shared" si="68"/>
        <v>0</v>
      </c>
      <c r="CV266" s="23">
        <f t="shared" si="69"/>
        <v>20145</v>
      </c>
    </row>
    <row r="267" spans="1:100" x14ac:dyDescent="0.25">
      <c r="A267" s="354"/>
      <c r="B267" s="209" t="s">
        <v>102</v>
      </c>
      <c r="C267" s="40"/>
      <c r="D267" s="41"/>
      <c r="E267" s="43"/>
      <c r="F267" s="41"/>
      <c r="G267" s="42"/>
      <c r="H267" s="7">
        <f t="shared" si="60"/>
        <v>0</v>
      </c>
      <c r="I267" s="43"/>
      <c r="J267" s="41"/>
      <c r="K267" s="41"/>
      <c r="L267" s="41"/>
      <c r="M267" s="41"/>
      <c r="N267" s="41"/>
      <c r="O267" s="7">
        <f t="shared" si="61"/>
        <v>0</v>
      </c>
      <c r="P267" s="62"/>
      <c r="Q267" s="41"/>
      <c r="R267" s="41"/>
      <c r="S267" s="41"/>
      <c r="T267" s="7">
        <f t="shared" si="45"/>
        <v>0</v>
      </c>
      <c r="U267" s="254">
        <v>0</v>
      </c>
      <c r="V267" s="257">
        <v>459</v>
      </c>
      <c r="W267" s="7">
        <f t="shared" si="62"/>
        <v>459</v>
      </c>
      <c r="X267" s="43"/>
      <c r="Y267" s="9"/>
      <c r="Z267" s="9"/>
      <c r="AA267" s="9"/>
      <c r="AB267" s="9"/>
      <c r="AC267" s="9"/>
      <c r="AD267" s="41"/>
      <c r="AE267" s="9"/>
      <c r="AF267" s="9">
        <v>0</v>
      </c>
      <c r="AG267" s="9"/>
      <c r="AH267" s="9"/>
      <c r="AI267" s="9">
        <v>0</v>
      </c>
      <c r="AJ267" s="7">
        <f t="shared" si="63"/>
        <v>0</v>
      </c>
      <c r="AK267" s="43">
        <v>0</v>
      </c>
      <c r="AL267" s="7">
        <f t="shared" si="47"/>
        <v>0</v>
      </c>
      <c r="AM267" s="62"/>
      <c r="AN267" s="9"/>
      <c r="AO267" s="41">
        <v>0</v>
      </c>
      <c r="AP267" s="41"/>
      <c r="AQ267" s="41">
        <v>0</v>
      </c>
      <c r="AR267" s="41"/>
      <c r="AS267" s="41"/>
      <c r="AT267" s="41"/>
      <c r="AU267" s="41">
        <v>3780</v>
      </c>
      <c r="AV267" s="41">
        <v>0</v>
      </c>
      <c r="AW267" s="7">
        <f t="shared" si="70"/>
        <v>3780</v>
      </c>
      <c r="AX267" s="43">
        <v>0</v>
      </c>
      <c r="AY267" s="41"/>
      <c r="AZ267" s="41"/>
      <c r="BA267" s="41"/>
      <c r="BB267" s="41"/>
      <c r="BC267" s="41">
        <v>0</v>
      </c>
      <c r="BD267" s="41"/>
      <c r="BE267" s="7">
        <f t="shared" si="49"/>
        <v>0</v>
      </c>
      <c r="BF267" s="40"/>
      <c r="BG267" s="41">
        <v>0</v>
      </c>
      <c r="BH267" s="41">
        <v>1560</v>
      </c>
      <c r="BI267" s="41">
        <v>0</v>
      </c>
      <c r="BJ267" s="41"/>
      <c r="BK267" s="41"/>
      <c r="BL267" s="9">
        <v>0</v>
      </c>
      <c r="BM267" s="41"/>
      <c r="BN267" s="41">
        <v>18857</v>
      </c>
      <c r="BO267" s="41"/>
      <c r="BP267" s="9"/>
      <c r="BQ267" s="41"/>
      <c r="BR267" s="9"/>
      <c r="BS267" s="9">
        <v>0</v>
      </c>
      <c r="BT267" s="41">
        <v>0</v>
      </c>
      <c r="BU267" s="7">
        <f t="shared" si="50"/>
        <v>20417</v>
      </c>
      <c r="BV267" s="43">
        <v>0</v>
      </c>
      <c r="BW267" s="41">
        <v>60</v>
      </c>
      <c r="BX267" s="41"/>
      <c r="BY267" s="41"/>
      <c r="BZ267" s="41"/>
      <c r="CA267" s="41">
        <v>0</v>
      </c>
      <c r="CB267" s="7">
        <f t="shared" si="65"/>
        <v>60</v>
      </c>
      <c r="CC267" s="43"/>
      <c r="CD267" s="41">
        <v>0</v>
      </c>
      <c r="CE267" s="41"/>
      <c r="CF267" s="41"/>
      <c r="CG267" s="7">
        <f t="shared" si="66"/>
        <v>0</v>
      </c>
      <c r="CH267" s="62"/>
      <c r="CI267" s="9"/>
      <c r="CJ267" s="41"/>
      <c r="CK267" s="41"/>
      <c r="CL267" s="41"/>
      <c r="CM267" s="41">
        <v>0</v>
      </c>
      <c r="CN267" s="41"/>
      <c r="CO267" s="7">
        <f t="shared" si="67"/>
        <v>0</v>
      </c>
      <c r="CP267" s="62"/>
      <c r="CQ267" s="41"/>
      <c r="CR267" s="41">
        <v>0</v>
      </c>
      <c r="CS267" s="7">
        <f t="shared" si="54"/>
        <v>0</v>
      </c>
      <c r="CT267" s="43">
        <v>0</v>
      </c>
      <c r="CU267" s="7">
        <f t="shared" si="68"/>
        <v>0</v>
      </c>
      <c r="CV267" s="10">
        <f t="shared" si="69"/>
        <v>24716</v>
      </c>
    </row>
    <row r="268" spans="1:100" x14ac:dyDescent="0.25">
      <c r="A268" s="354"/>
      <c r="B268" s="209" t="s">
        <v>103</v>
      </c>
      <c r="C268" s="40"/>
      <c r="D268" s="41"/>
      <c r="E268" s="43"/>
      <c r="F268" s="41"/>
      <c r="G268" s="42"/>
      <c r="H268" s="7">
        <f t="shared" si="60"/>
        <v>0</v>
      </c>
      <c r="I268" s="43"/>
      <c r="J268" s="41"/>
      <c r="K268" s="41"/>
      <c r="L268" s="41"/>
      <c r="M268" s="41"/>
      <c r="N268" s="41"/>
      <c r="O268" s="7">
        <f t="shared" si="61"/>
        <v>0</v>
      </c>
      <c r="P268" s="62"/>
      <c r="Q268" s="41"/>
      <c r="R268" s="41"/>
      <c r="S268" s="41"/>
      <c r="T268" s="7">
        <f t="shared" si="45"/>
        <v>0</v>
      </c>
      <c r="U268" s="254">
        <v>593</v>
      </c>
      <c r="V268" s="257">
        <v>0</v>
      </c>
      <c r="W268" s="7">
        <f t="shared" si="62"/>
        <v>593</v>
      </c>
      <c r="X268" s="43"/>
      <c r="Y268" s="9"/>
      <c r="Z268" s="9"/>
      <c r="AA268" s="9"/>
      <c r="AB268" s="9"/>
      <c r="AC268" s="9"/>
      <c r="AD268" s="41"/>
      <c r="AE268" s="9"/>
      <c r="AF268" s="9">
        <v>0</v>
      </c>
      <c r="AG268" s="9"/>
      <c r="AH268" s="9"/>
      <c r="AI268" s="9">
        <v>0</v>
      </c>
      <c r="AJ268" s="7">
        <f t="shared" si="63"/>
        <v>0</v>
      </c>
      <c r="AK268" s="43">
        <v>0</v>
      </c>
      <c r="AL268" s="7">
        <f t="shared" si="47"/>
        <v>0</v>
      </c>
      <c r="AM268" s="62"/>
      <c r="AN268" s="9"/>
      <c r="AO268" s="41">
        <v>0</v>
      </c>
      <c r="AP268" s="41"/>
      <c r="AQ268" s="41">
        <v>0</v>
      </c>
      <c r="AR268" s="41"/>
      <c r="AS268" s="41"/>
      <c r="AT268" s="41"/>
      <c r="AU268" s="41">
        <v>5160</v>
      </c>
      <c r="AV268" s="41">
        <v>0</v>
      </c>
      <c r="AW268" s="7">
        <f t="shared" si="70"/>
        <v>5160</v>
      </c>
      <c r="AX268" s="43">
        <v>0</v>
      </c>
      <c r="AY268" s="41"/>
      <c r="AZ268" s="41"/>
      <c r="BA268" s="41"/>
      <c r="BB268" s="41"/>
      <c r="BC268" s="41">
        <v>0</v>
      </c>
      <c r="BD268" s="41"/>
      <c r="BE268" s="7">
        <f t="shared" si="49"/>
        <v>0</v>
      </c>
      <c r="BF268" s="40"/>
      <c r="BG268" s="41">
        <v>0</v>
      </c>
      <c r="BH268" s="41">
        <v>1350</v>
      </c>
      <c r="BI268" s="41">
        <v>0</v>
      </c>
      <c r="BJ268" s="41"/>
      <c r="BK268" s="41"/>
      <c r="BL268" s="9">
        <v>0</v>
      </c>
      <c r="BM268" s="41"/>
      <c r="BN268" s="41">
        <v>24374</v>
      </c>
      <c r="BO268" s="41"/>
      <c r="BP268" s="9"/>
      <c r="BQ268" s="41"/>
      <c r="BR268" s="9"/>
      <c r="BS268" s="9">
        <v>0</v>
      </c>
      <c r="BT268" s="41">
        <v>0</v>
      </c>
      <c r="BU268" s="7">
        <f t="shared" si="50"/>
        <v>25724</v>
      </c>
      <c r="BV268" s="43">
        <v>0</v>
      </c>
      <c r="BW268" s="41">
        <v>420</v>
      </c>
      <c r="BX268" s="41"/>
      <c r="BY268" s="41"/>
      <c r="BZ268" s="41"/>
      <c r="CA268" s="41">
        <v>0</v>
      </c>
      <c r="CB268" s="7">
        <f t="shared" si="65"/>
        <v>420</v>
      </c>
      <c r="CC268" s="43"/>
      <c r="CD268" s="41">
        <v>0</v>
      </c>
      <c r="CE268" s="41"/>
      <c r="CF268" s="41"/>
      <c r="CG268" s="7">
        <f t="shared" si="66"/>
        <v>0</v>
      </c>
      <c r="CH268" s="62"/>
      <c r="CI268" s="9"/>
      <c r="CJ268" s="41"/>
      <c r="CK268" s="41"/>
      <c r="CL268" s="41"/>
      <c r="CM268" s="41">
        <v>0</v>
      </c>
      <c r="CN268" s="41"/>
      <c r="CO268" s="7">
        <f t="shared" si="67"/>
        <v>0</v>
      </c>
      <c r="CP268" s="62"/>
      <c r="CQ268" s="41"/>
      <c r="CR268" s="41">
        <v>0</v>
      </c>
      <c r="CS268" s="7">
        <f t="shared" si="54"/>
        <v>0</v>
      </c>
      <c r="CT268" s="43">
        <v>0</v>
      </c>
      <c r="CU268" s="7">
        <f t="shared" si="68"/>
        <v>0</v>
      </c>
      <c r="CV268" s="10">
        <f t="shared" si="69"/>
        <v>31897</v>
      </c>
    </row>
    <row r="269" spans="1:100" x14ac:dyDescent="0.25">
      <c r="A269" s="354"/>
      <c r="B269" s="209" t="s">
        <v>104</v>
      </c>
      <c r="C269" s="40"/>
      <c r="D269" s="41"/>
      <c r="E269" s="43"/>
      <c r="F269" s="41"/>
      <c r="G269" s="42"/>
      <c r="H269" s="7">
        <f t="shared" si="60"/>
        <v>0</v>
      </c>
      <c r="I269" s="43"/>
      <c r="J269" s="41"/>
      <c r="K269" s="41"/>
      <c r="L269" s="41"/>
      <c r="M269" s="41"/>
      <c r="N269" s="41"/>
      <c r="O269" s="7">
        <f t="shared" si="61"/>
        <v>0</v>
      </c>
      <c r="P269" s="62"/>
      <c r="Q269" s="41"/>
      <c r="R269" s="41"/>
      <c r="S269" s="41"/>
      <c r="T269" s="7">
        <f t="shared" si="45"/>
        <v>0</v>
      </c>
      <c r="U269" s="254">
        <v>1377</v>
      </c>
      <c r="V269" s="257">
        <v>0</v>
      </c>
      <c r="W269" s="7">
        <f t="shared" si="62"/>
        <v>1377</v>
      </c>
      <c r="X269" s="43"/>
      <c r="Y269" s="9"/>
      <c r="Z269" s="9"/>
      <c r="AA269" s="9"/>
      <c r="AB269" s="9"/>
      <c r="AC269" s="9"/>
      <c r="AD269" s="41"/>
      <c r="AE269" s="9"/>
      <c r="AF269" s="9">
        <v>0</v>
      </c>
      <c r="AG269" s="9"/>
      <c r="AH269" s="9"/>
      <c r="AI269" s="9">
        <v>0</v>
      </c>
      <c r="AJ269" s="7">
        <f t="shared" si="63"/>
        <v>0</v>
      </c>
      <c r="AK269" s="43">
        <v>0</v>
      </c>
      <c r="AL269" s="7">
        <f t="shared" si="47"/>
        <v>0</v>
      </c>
      <c r="AM269" s="62"/>
      <c r="AN269" s="9"/>
      <c r="AO269" s="41">
        <v>0</v>
      </c>
      <c r="AP269" s="41"/>
      <c r="AQ269" s="41">
        <v>0</v>
      </c>
      <c r="AR269" s="41"/>
      <c r="AS269" s="41"/>
      <c r="AT269" s="41"/>
      <c r="AU269" s="41">
        <v>3150</v>
      </c>
      <c r="AV269" s="41">
        <v>0</v>
      </c>
      <c r="AW269" s="7">
        <f t="shared" si="70"/>
        <v>3150</v>
      </c>
      <c r="AX269" s="43">
        <v>0</v>
      </c>
      <c r="AY269" s="41"/>
      <c r="AZ269" s="41"/>
      <c r="BA269" s="41"/>
      <c r="BB269" s="41"/>
      <c r="BC269" s="41">
        <v>0</v>
      </c>
      <c r="BD269" s="41"/>
      <c r="BE269" s="7">
        <f t="shared" si="49"/>
        <v>0</v>
      </c>
      <c r="BF269" s="40"/>
      <c r="BG269" s="41">
        <v>0</v>
      </c>
      <c r="BH269" s="41">
        <v>1260</v>
      </c>
      <c r="BI269" s="41">
        <v>0</v>
      </c>
      <c r="BJ269" s="41"/>
      <c r="BK269" s="41"/>
      <c r="BL269" s="9">
        <v>0</v>
      </c>
      <c r="BM269" s="41"/>
      <c r="BN269" s="41">
        <v>18944</v>
      </c>
      <c r="BO269" s="41"/>
      <c r="BP269" s="9"/>
      <c r="BQ269" s="41"/>
      <c r="BR269" s="9"/>
      <c r="BS269" s="9">
        <v>0</v>
      </c>
      <c r="BT269" s="41">
        <v>0</v>
      </c>
      <c r="BU269" s="7">
        <f t="shared" si="50"/>
        <v>20204</v>
      </c>
      <c r="BV269" s="43">
        <v>0</v>
      </c>
      <c r="BW269" s="41">
        <v>720</v>
      </c>
      <c r="BX269" s="41"/>
      <c r="BY269" s="41"/>
      <c r="BZ269" s="41"/>
      <c r="CA269" s="41">
        <v>0</v>
      </c>
      <c r="CB269" s="7">
        <f t="shared" si="65"/>
        <v>720</v>
      </c>
      <c r="CC269" s="43"/>
      <c r="CD269" s="41">
        <v>0</v>
      </c>
      <c r="CE269" s="41"/>
      <c r="CF269" s="41"/>
      <c r="CG269" s="7">
        <f t="shared" si="66"/>
        <v>0</v>
      </c>
      <c r="CH269" s="62"/>
      <c r="CI269" s="9"/>
      <c r="CJ269" s="41"/>
      <c r="CK269" s="41"/>
      <c r="CL269" s="41"/>
      <c r="CM269" s="41">
        <v>0</v>
      </c>
      <c r="CN269" s="41"/>
      <c r="CO269" s="7">
        <f t="shared" si="67"/>
        <v>0</v>
      </c>
      <c r="CP269" s="62"/>
      <c r="CQ269" s="41"/>
      <c r="CR269" s="41">
        <v>0</v>
      </c>
      <c r="CS269" s="7">
        <f t="shared" si="54"/>
        <v>0</v>
      </c>
      <c r="CT269" s="43">
        <v>0</v>
      </c>
      <c r="CU269" s="7">
        <f t="shared" si="68"/>
        <v>0</v>
      </c>
      <c r="CV269" s="10">
        <f t="shared" si="69"/>
        <v>25451</v>
      </c>
    </row>
    <row r="270" spans="1:100" x14ac:dyDescent="0.25">
      <c r="A270" s="354"/>
      <c r="B270" s="209" t="s">
        <v>105</v>
      </c>
      <c r="C270" s="40"/>
      <c r="D270" s="41"/>
      <c r="E270" s="43"/>
      <c r="F270" s="41"/>
      <c r="G270" s="42"/>
      <c r="H270" s="7">
        <f t="shared" si="60"/>
        <v>0</v>
      </c>
      <c r="I270" s="43"/>
      <c r="J270" s="41"/>
      <c r="K270" s="41"/>
      <c r="L270" s="41"/>
      <c r="M270" s="41"/>
      <c r="N270" s="41"/>
      <c r="O270" s="7">
        <f t="shared" si="61"/>
        <v>0</v>
      </c>
      <c r="P270" s="62"/>
      <c r="Q270" s="41"/>
      <c r="R270" s="41"/>
      <c r="S270" s="41"/>
      <c r="T270" s="7">
        <f t="shared" si="45"/>
        <v>0</v>
      </c>
      <c r="U270" s="254">
        <v>54</v>
      </c>
      <c r="V270" s="257">
        <v>0</v>
      </c>
      <c r="W270" s="7">
        <f t="shared" si="62"/>
        <v>54</v>
      </c>
      <c r="X270" s="43"/>
      <c r="Y270" s="9"/>
      <c r="Z270" s="9"/>
      <c r="AA270" s="9"/>
      <c r="AB270" s="9"/>
      <c r="AC270" s="9"/>
      <c r="AD270" s="41"/>
      <c r="AE270" s="9"/>
      <c r="AF270" s="9">
        <v>0</v>
      </c>
      <c r="AG270" s="9"/>
      <c r="AH270" s="9"/>
      <c r="AI270" s="9">
        <v>0</v>
      </c>
      <c r="AJ270" s="7">
        <f t="shared" si="63"/>
        <v>0</v>
      </c>
      <c r="AK270" s="43">
        <v>0</v>
      </c>
      <c r="AL270" s="7">
        <f t="shared" si="47"/>
        <v>0</v>
      </c>
      <c r="AM270" s="62"/>
      <c r="AN270" s="9"/>
      <c r="AO270" s="41">
        <v>0</v>
      </c>
      <c r="AP270" s="41"/>
      <c r="AQ270" s="41">
        <v>0</v>
      </c>
      <c r="AR270" s="41"/>
      <c r="AS270" s="41"/>
      <c r="AT270" s="41"/>
      <c r="AU270" s="41">
        <v>2070</v>
      </c>
      <c r="AV270" s="41">
        <v>0</v>
      </c>
      <c r="AW270" s="7">
        <f t="shared" si="70"/>
        <v>2070</v>
      </c>
      <c r="AX270" s="43">
        <v>4687</v>
      </c>
      <c r="AY270" s="41"/>
      <c r="AZ270" s="41"/>
      <c r="BA270" s="41"/>
      <c r="BB270" s="41"/>
      <c r="BC270" s="41">
        <v>0</v>
      </c>
      <c r="BD270" s="41"/>
      <c r="BE270" s="7">
        <f t="shared" si="49"/>
        <v>4687</v>
      </c>
      <c r="BF270" s="40"/>
      <c r="BG270" s="41">
        <v>0</v>
      </c>
      <c r="BH270" s="41">
        <v>1230</v>
      </c>
      <c r="BI270" s="41">
        <v>0</v>
      </c>
      <c r="BJ270" s="41"/>
      <c r="BK270" s="41"/>
      <c r="BL270" s="9">
        <v>0</v>
      </c>
      <c r="BM270" s="41"/>
      <c r="BN270" s="41">
        <v>0</v>
      </c>
      <c r="BO270" s="41"/>
      <c r="BP270" s="9"/>
      <c r="BQ270" s="41"/>
      <c r="BR270" s="9"/>
      <c r="BS270" s="9">
        <v>0</v>
      </c>
      <c r="BT270" s="41">
        <v>0</v>
      </c>
      <c r="BU270" s="7">
        <f t="shared" si="50"/>
        <v>1230</v>
      </c>
      <c r="BV270" s="43">
        <v>0</v>
      </c>
      <c r="BW270" s="41">
        <v>720</v>
      </c>
      <c r="BX270" s="41"/>
      <c r="BY270" s="41"/>
      <c r="BZ270" s="41"/>
      <c r="CA270" s="41">
        <v>0</v>
      </c>
      <c r="CB270" s="7">
        <f t="shared" si="65"/>
        <v>720</v>
      </c>
      <c r="CC270" s="43"/>
      <c r="CD270" s="41">
        <v>0</v>
      </c>
      <c r="CE270" s="41"/>
      <c r="CF270" s="41"/>
      <c r="CG270" s="7">
        <f t="shared" si="66"/>
        <v>0</v>
      </c>
      <c r="CH270" s="62"/>
      <c r="CI270" s="9"/>
      <c r="CJ270" s="41"/>
      <c r="CK270" s="41"/>
      <c r="CL270" s="41"/>
      <c r="CM270" s="41">
        <v>0</v>
      </c>
      <c r="CN270" s="41"/>
      <c r="CO270" s="7">
        <f t="shared" si="67"/>
        <v>0</v>
      </c>
      <c r="CP270" s="62"/>
      <c r="CQ270" s="41"/>
      <c r="CR270" s="41">
        <v>0</v>
      </c>
      <c r="CS270" s="7">
        <f t="shared" si="54"/>
        <v>0</v>
      </c>
      <c r="CT270" s="43">
        <v>0</v>
      </c>
      <c r="CU270" s="7">
        <f t="shared" si="68"/>
        <v>0</v>
      </c>
      <c r="CV270" s="10">
        <f t="shared" si="69"/>
        <v>8761</v>
      </c>
    </row>
    <row r="271" spans="1:100" x14ac:dyDescent="0.25">
      <c r="A271" s="354"/>
      <c r="B271" s="209" t="s">
        <v>106</v>
      </c>
      <c r="C271" s="40"/>
      <c r="D271" s="41"/>
      <c r="E271" s="43"/>
      <c r="F271" s="41"/>
      <c r="G271" s="42"/>
      <c r="H271" s="7">
        <f t="shared" si="60"/>
        <v>0</v>
      </c>
      <c r="I271" s="43"/>
      <c r="J271" s="41"/>
      <c r="K271" s="41"/>
      <c r="L271" s="41"/>
      <c r="M271" s="41"/>
      <c r="N271" s="41"/>
      <c r="O271" s="7">
        <f t="shared" si="61"/>
        <v>0</v>
      </c>
      <c r="P271" s="62"/>
      <c r="Q271" s="41"/>
      <c r="R271" s="41"/>
      <c r="S271" s="41"/>
      <c r="T271" s="7">
        <f t="shared" ref="T271:T273" si="71">SUM(P271:S271)</f>
        <v>0</v>
      </c>
      <c r="U271" s="254">
        <v>0</v>
      </c>
      <c r="V271" s="257">
        <v>0</v>
      </c>
      <c r="W271" s="7">
        <f t="shared" si="62"/>
        <v>0</v>
      </c>
      <c r="X271" s="43"/>
      <c r="Y271" s="9"/>
      <c r="Z271" s="9"/>
      <c r="AA271" s="9"/>
      <c r="AB271" s="9"/>
      <c r="AC271" s="9"/>
      <c r="AD271" s="41"/>
      <c r="AE271" s="9"/>
      <c r="AF271" s="9">
        <v>0</v>
      </c>
      <c r="AG271" s="9"/>
      <c r="AH271" s="9"/>
      <c r="AI271" s="9">
        <v>0</v>
      </c>
      <c r="AJ271" s="7">
        <f t="shared" si="63"/>
        <v>0</v>
      </c>
      <c r="AK271" s="43">
        <v>0</v>
      </c>
      <c r="AL271" s="7">
        <f t="shared" si="47"/>
        <v>0</v>
      </c>
      <c r="AM271" s="62"/>
      <c r="AN271" s="9"/>
      <c r="AO271" s="41">
        <v>0</v>
      </c>
      <c r="AP271" s="41"/>
      <c r="AQ271" s="41">
        <v>0</v>
      </c>
      <c r="AR271" s="41"/>
      <c r="AS271" s="41"/>
      <c r="AT271" s="41"/>
      <c r="AU271" s="41">
        <v>2550</v>
      </c>
      <c r="AV271" s="41">
        <v>0</v>
      </c>
      <c r="AW271" s="7">
        <f t="shared" si="70"/>
        <v>2550</v>
      </c>
      <c r="AX271" s="43">
        <v>0</v>
      </c>
      <c r="AY271" s="41"/>
      <c r="AZ271" s="41"/>
      <c r="BA271" s="41"/>
      <c r="BB271" s="41"/>
      <c r="BC271" s="41">
        <v>0</v>
      </c>
      <c r="BD271" s="41"/>
      <c r="BE271" s="7">
        <f t="shared" ref="BE271:BE273" si="72">SUM(AX271:BD271)</f>
        <v>0</v>
      </c>
      <c r="BF271" s="40"/>
      <c r="BG271" s="41">
        <v>0</v>
      </c>
      <c r="BH271" s="41">
        <v>1080</v>
      </c>
      <c r="BI271" s="41">
        <v>0</v>
      </c>
      <c r="BJ271" s="41"/>
      <c r="BK271" s="41"/>
      <c r="BL271" s="9">
        <v>0</v>
      </c>
      <c r="BM271" s="41"/>
      <c r="BN271" s="41">
        <v>14525</v>
      </c>
      <c r="BO271" s="41"/>
      <c r="BP271" s="9"/>
      <c r="BQ271" s="41"/>
      <c r="BR271" s="9"/>
      <c r="BS271" s="9">
        <v>0</v>
      </c>
      <c r="BT271" s="41">
        <v>0</v>
      </c>
      <c r="BU271" s="7">
        <f t="shared" ref="BU271:BU273" si="73">SUM(BF271:BT271)</f>
        <v>15605</v>
      </c>
      <c r="BV271" s="43">
        <v>0</v>
      </c>
      <c r="BW271" s="41">
        <v>450</v>
      </c>
      <c r="BX271" s="41"/>
      <c r="BY271" s="41"/>
      <c r="BZ271" s="41"/>
      <c r="CA271" s="41">
        <v>0</v>
      </c>
      <c r="CB271" s="7">
        <f t="shared" si="65"/>
        <v>450</v>
      </c>
      <c r="CC271" s="43"/>
      <c r="CD271" s="41">
        <v>0</v>
      </c>
      <c r="CE271" s="41"/>
      <c r="CF271" s="41"/>
      <c r="CG271" s="7">
        <f t="shared" si="66"/>
        <v>0</v>
      </c>
      <c r="CH271" s="62"/>
      <c r="CI271" s="9"/>
      <c r="CJ271" s="41"/>
      <c r="CK271" s="41"/>
      <c r="CL271" s="41"/>
      <c r="CM271" s="41">
        <v>0</v>
      </c>
      <c r="CN271" s="41"/>
      <c r="CO271" s="7">
        <f t="shared" si="67"/>
        <v>0</v>
      </c>
      <c r="CP271" s="62"/>
      <c r="CQ271" s="41"/>
      <c r="CR271" s="41">
        <v>0</v>
      </c>
      <c r="CS271" s="7">
        <f t="shared" si="54"/>
        <v>0</v>
      </c>
      <c r="CT271" s="43">
        <v>0</v>
      </c>
      <c r="CU271" s="7">
        <f t="shared" si="68"/>
        <v>0</v>
      </c>
      <c r="CV271" s="10">
        <f t="shared" si="69"/>
        <v>18605</v>
      </c>
    </row>
    <row r="272" spans="1:100" x14ac:dyDescent="0.25">
      <c r="A272" s="354"/>
      <c r="B272" s="209" t="s">
        <v>107</v>
      </c>
      <c r="C272" s="40"/>
      <c r="D272" s="41"/>
      <c r="E272" s="43"/>
      <c r="F272" s="41"/>
      <c r="G272" s="42"/>
      <c r="H272" s="7">
        <f t="shared" si="60"/>
        <v>0</v>
      </c>
      <c r="I272" s="43"/>
      <c r="J272" s="41"/>
      <c r="K272" s="41"/>
      <c r="L272" s="41"/>
      <c r="M272" s="41"/>
      <c r="N272" s="41"/>
      <c r="O272" s="7">
        <f t="shared" si="61"/>
        <v>0</v>
      </c>
      <c r="P272" s="62"/>
      <c r="Q272" s="41"/>
      <c r="R272" s="41"/>
      <c r="S272" s="41"/>
      <c r="T272" s="7">
        <f t="shared" si="71"/>
        <v>0</v>
      </c>
      <c r="U272" s="254">
        <v>0</v>
      </c>
      <c r="V272" s="257">
        <v>0</v>
      </c>
      <c r="W272" s="7">
        <f t="shared" si="62"/>
        <v>0</v>
      </c>
      <c r="X272" s="43"/>
      <c r="Y272" s="9"/>
      <c r="Z272" s="9"/>
      <c r="AA272" s="9"/>
      <c r="AB272" s="9"/>
      <c r="AC272" s="9"/>
      <c r="AD272" s="41"/>
      <c r="AE272" s="9"/>
      <c r="AF272" s="9">
        <v>0</v>
      </c>
      <c r="AG272" s="9"/>
      <c r="AH272" s="9"/>
      <c r="AI272" s="9">
        <v>0</v>
      </c>
      <c r="AJ272" s="7">
        <f t="shared" si="63"/>
        <v>0</v>
      </c>
      <c r="AK272" s="43">
        <v>0</v>
      </c>
      <c r="AL272" s="7">
        <f t="shared" si="47"/>
        <v>0</v>
      </c>
      <c r="AM272" s="62"/>
      <c r="AN272" s="9"/>
      <c r="AO272" s="41">
        <v>0</v>
      </c>
      <c r="AP272" s="41"/>
      <c r="AQ272" s="41">
        <v>0</v>
      </c>
      <c r="AR272" s="41"/>
      <c r="AS272" s="41"/>
      <c r="AT272" s="41"/>
      <c r="AU272" s="41">
        <v>0</v>
      </c>
      <c r="AV272" s="41">
        <v>0</v>
      </c>
      <c r="AW272" s="7">
        <f t="shared" si="70"/>
        <v>0</v>
      </c>
      <c r="AX272" s="43">
        <v>0</v>
      </c>
      <c r="AY272" s="41"/>
      <c r="AZ272" s="41"/>
      <c r="BA272" s="41"/>
      <c r="BB272" s="41"/>
      <c r="BC272" s="41">
        <v>0</v>
      </c>
      <c r="BD272" s="41"/>
      <c r="BE272" s="7">
        <f t="shared" si="72"/>
        <v>0</v>
      </c>
      <c r="BF272" s="40"/>
      <c r="BG272" s="41">
        <v>0</v>
      </c>
      <c r="BH272" s="41">
        <v>0</v>
      </c>
      <c r="BI272" s="41">
        <v>0</v>
      </c>
      <c r="BJ272" s="41"/>
      <c r="BK272" s="41"/>
      <c r="BL272" s="9">
        <v>0</v>
      </c>
      <c r="BM272" s="41"/>
      <c r="BN272" s="41">
        <v>18406</v>
      </c>
      <c r="BO272" s="41"/>
      <c r="BP272" s="9"/>
      <c r="BQ272" s="41"/>
      <c r="BR272" s="9"/>
      <c r="BS272" s="9">
        <v>0</v>
      </c>
      <c r="BT272" s="41">
        <v>0</v>
      </c>
      <c r="BU272" s="7">
        <f t="shared" si="73"/>
        <v>18406</v>
      </c>
      <c r="BV272" s="43">
        <v>0</v>
      </c>
      <c r="BW272" s="41">
        <v>210</v>
      </c>
      <c r="BX272" s="41"/>
      <c r="BY272" s="41"/>
      <c r="BZ272" s="41"/>
      <c r="CA272" s="41">
        <v>0</v>
      </c>
      <c r="CB272" s="7">
        <f t="shared" si="65"/>
        <v>210</v>
      </c>
      <c r="CC272" s="43"/>
      <c r="CD272" s="41">
        <v>0</v>
      </c>
      <c r="CE272" s="41"/>
      <c r="CF272" s="41"/>
      <c r="CG272" s="7">
        <f t="shared" si="66"/>
        <v>0</v>
      </c>
      <c r="CH272" s="62"/>
      <c r="CI272" s="9"/>
      <c r="CJ272" s="41"/>
      <c r="CK272" s="41"/>
      <c r="CL272" s="41"/>
      <c r="CM272" s="41">
        <v>0</v>
      </c>
      <c r="CN272" s="41"/>
      <c r="CO272" s="7">
        <f t="shared" si="67"/>
        <v>0</v>
      </c>
      <c r="CP272" s="62"/>
      <c r="CQ272" s="41"/>
      <c r="CR272" s="41">
        <v>0</v>
      </c>
      <c r="CS272" s="7">
        <f t="shared" si="54"/>
        <v>0</v>
      </c>
      <c r="CT272" s="43">
        <v>0</v>
      </c>
      <c r="CU272" s="7">
        <f t="shared" si="68"/>
        <v>0</v>
      </c>
      <c r="CV272" s="10">
        <f t="shared" si="69"/>
        <v>18616</v>
      </c>
    </row>
    <row r="273" spans="1:100" ht="15.75" thickBot="1" x14ac:dyDescent="0.3">
      <c r="A273" s="355"/>
      <c r="B273" s="210" t="s">
        <v>108</v>
      </c>
      <c r="C273" s="44"/>
      <c r="D273" s="45"/>
      <c r="E273" s="47"/>
      <c r="F273" s="45"/>
      <c r="G273" s="46"/>
      <c r="H273" s="11">
        <f t="shared" si="60"/>
        <v>0</v>
      </c>
      <c r="I273" s="47"/>
      <c r="J273" s="45"/>
      <c r="K273" s="45"/>
      <c r="L273" s="45"/>
      <c r="M273" s="45"/>
      <c r="N273" s="45"/>
      <c r="O273" s="11">
        <f t="shared" si="61"/>
        <v>0</v>
      </c>
      <c r="P273" s="63"/>
      <c r="Q273" s="45"/>
      <c r="R273" s="45"/>
      <c r="S273" s="45"/>
      <c r="T273" s="11">
        <f t="shared" si="71"/>
        <v>0</v>
      </c>
      <c r="U273" s="255">
        <v>0</v>
      </c>
      <c r="V273" s="258">
        <v>0</v>
      </c>
      <c r="W273" s="11">
        <f t="shared" si="62"/>
        <v>0</v>
      </c>
      <c r="X273" s="47"/>
      <c r="Y273" s="13"/>
      <c r="Z273" s="13"/>
      <c r="AA273" s="13"/>
      <c r="AB273" s="13"/>
      <c r="AC273" s="13"/>
      <c r="AD273" s="45"/>
      <c r="AE273" s="13"/>
      <c r="AF273" s="13">
        <v>0</v>
      </c>
      <c r="AG273" s="13"/>
      <c r="AH273" s="13"/>
      <c r="AI273" s="13">
        <v>0</v>
      </c>
      <c r="AJ273" s="11">
        <f t="shared" si="63"/>
        <v>0</v>
      </c>
      <c r="AK273" s="47">
        <v>0</v>
      </c>
      <c r="AL273" s="11">
        <f t="shared" si="47"/>
        <v>0</v>
      </c>
      <c r="AM273" s="63"/>
      <c r="AN273" s="13"/>
      <c r="AO273" s="45">
        <v>0</v>
      </c>
      <c r="AP273" s="45"/>
      <c r="AQ273" s="45">
        <v>0</v>
      </c>
      <c r="AR273" s="45"/>
      <c r="AS273" s="45"/>
      <c r="AT273" s="45"/>
      <c r="AU273" s="45">
        <v>0</v>
      </c>
      <c r="AV273" s="45">
        <v>0</v>
      </c>
      <c r="AW273" s="11">
        <f t="shared" si="70"/>
        <v>0</v>
      </c>
      <c r="AX273" s="47">
        <v>0</v>
      </c>
      <c r="AY273" s="45"/>
      <c r="AZ273" s="45"/>
      <c r="BA273" s="45"/>
      <c r="BB273" s="45"/>
      <c r="BC273" s="45">
        <v>0</v>
      </c>
      <c r="BD273" s="45"/>
      <c r="BE273" s="11">
        <f t="shared" si="72"/>
        <v>0</v>
      </c>
      <c r="BF273" s="44"/>
      <c r="BG273" s="45">
        <v>0</v>
      </c>
      <c r="BH273" s="45">
        <v>0</v>
      </c>
      <c r="BI273" s="45">
        <v>0</v>
      </c>
      <c r="BJ273" s="45"/>
      <c r="BK273" s="45"/>
      <c r="BL273" s="13">
        <v>0</v>
      </c>
      <c r="BM273" s="45"/>
      <c r="BN273" s="45">
        <v>15563</v>
      </c>
      <c r="BO273" s="45"/>
      <c r="BP273" s="13"/>
      <c r="BQ273" s="45"/>
      <c r="BR273" s="13"/>
      <c r="BS273" s="13">
        <v>0</v>
      </c>
      <c r="BT273" s="45">
        <v>0</v>
      </c>
      <c r="BU273" s="11">
        <f t="shared" si="73"/>
        <v>15563</v>
      </c>
      <c r="BV273" s="47">
        <v>0</v>
      </c>
      <c r="BW273" s="45">
        <v>0</v>
      </c>
      <c r="BX273" s="45"/>
      <c r="BY273" s="45"/>
      <c r="BZ273" s="45"/>
      <c r="CA273" s="45">
        <v>0</v>
      </c>
      <c r="CB273" s="11">
        <f t="shared" si="65"/>
        <v>0</v>
      </c>
      <c r="CC273" s="47"/>
      <c r="CD273" s="45">
        <v>0</v>
      </c>
      <c r="CE273" s="45"/>
      <c r="CF273" s="45"/>
      <c r="CG273" s="11">
        <f t="shared" si="66"/>
        <v>0</v>
      </c>
      <c r="CH273" s="63"/>
      <c r="CI273" s="13"/>
      <c r="CJ273" s="45"/>
      <c r="CK273" s="45"/>
      <c r="CL273" s="45"/>
      <c r="CM273" s="45">
        <v>0</v>
      </c>
      <c r="CN273" s="45"/>
      <c r="CO273" s="11">
        <f t="shared" si="67"/>
        <v>0</v>
      </c>
      <c r="CP273" s="63"/>
      <c r="CQ273" s="45"/>
      <c r="CR273" s="45">
        <v>0</v>
      </c>
      <c r="CS273" s="11">
        <f t="shared" si="54"/>
        <v>0</v>
      </c>
      <c r="CT273" s="47">
        <v>0</v>
      </c>
      <c r="CU273" s="11">
        <f t="shared" si="68"/>
        <v>0</v>
      </c>
      <c r="CV273" s="15">
        <f t="shared" si="69"/>
        <v>15563</v>
      </c>
    </row>
    <row r="275" spans="1:100" x14ac:dyDescent="0.25">
      <c r="A275" s="30" t="s">
        <v>220</v>
      </c>
    </row>
    <row r="276" spans="1:100" x14ac:dyDescent="0.25">
      <c r="A276" s="30" t="s">
        <v>439</v>
      </c>
    </row>
    <row r="277" spans="1:100" ht="15.75" x14ac:dyDescent="0.25">
      <c r="A277" s="163" t="s">
        <v>410</v>
      </c>
    </row>
    <row r="278" spans="1:100" ht="15.75" x14ac:dyDescent="0.25">
      <c r="A278" s="163" t="s">
        <v>411</v>
      </c>
    </row>
    <row r="279" spans="1:100" ht="15.75" x14ac:dyDescent="0.25">
      <c r="A279" s="163" t="s">
        <v>412</v>
      </c>
    </row>
    <row r="280" spans="1:100" ht="15.75" x14ac:dyDescent="0.25">
      <c r="A280" s="163" t="s">
        <v>413</v>
      </c>
    </row>
    <row r="281" spans="1:100" ht="15.75" x14ac:dyDescent="0.25">
      <c r="A281" s="163" t="s">
        <v>382</v>
      </c>
    </row>
    <row r="282" spans="1:100" ht="15.75" x14ac:dyDescent="0.25">
      <c r="A282" s="163" t="s">
        <v>383</v>
      </c>
    </row>
    <row r="285" spans="1:100" x14ac:dyDescent="0.25">
      <c r="A285" s="140" t="s">
        <v>363</v>
      </c>
    </row>
  </sheetData>
  <mergeCells count="254">
    <mergeCell ref="BG36:BI36"/>
    <mergeCell ref="BG37:BI37"/>
    <mergeCell ref="BG31:BI31"/>
    <mergeCell ref="BG32:BI32"/>
    <mergeCell ref="BG33:BI33"/>
    <mergeCell ref="BG34:BI34"/>
    <mergeCell ref="BG35:BI35"/>
    <mergeCell ref="BG43:BI43"/>
    <mergeCell ref="BG38:BI38"/>
    <mergeCell ref="BG15:BI15"/>
    <mergeCell ref="BG16:BI16"/>
    <mergeCell ref="BG17:BI17"/>
    <mergeCell ref="BG18:BI18"/>
    <mergeCell ref="BG26:BI26"/>
    <mergeCell ref="BG27:BI27"/>
    <mergeCell ref="BG28:BI28"/>
    <mergeCell ref="BG29:BI29"/>
    <mergeCell ref="BG30:BI30"/>
    <mergeCell ref="CH12:CO12"/>
    <mergeCell ref="CP12:CS12"/>
    <mergeCell ref="CT12:CU12"/>
    <mergeCell ref="CV12:CV13"/>
    <mergeCell ref="A14:A25"/>
    <mergeCell ref="BV12:CB12"/>
    <mergeCell ref="CC12:CG12"/>
    <mergeCell ref="BG19:BI19"/>
    <mergeCell ref="BG20:BI20"/>
    <mergeCell ref="BG21:BI21"/>
    <mergeCell ref="BG22:BI22"/>
    <mergeCell ref="BG23:BI23"/>
    <mergeCell ref="BG24:BI24"/>
    <mergeCell ref="BG25:BI25"/>
    <mergeCell ref="AM12:AW12"/>
    <mergeCell ref="AX12:BE12"/>
    <mergeCell ref="BF12:BU12"/>
    <mergeCell ref="A12:B12"/>
    <mergeCell ref="C12:H12"/>
    <mergeCell ref="I12:O12"/>
    <mergeCell ref="P12:T12"/>
    <mergeCell ref="U12:W12"/>
    <mergeCell ref="X12:AJ12"/>
    <mergeCell ref="BG14:BI14"/>
    <mergeCell ref="A26:A37"/>
    <mergeCell ref="AK12:AL12"/>
    <mergeCell ref="A182:A193"/>
    <mergeCell ref="A194:A205"/>
    <mergeCell ref="A206:A217"/>
    <mergeCell ref="A218:A229"/>
    <mergeCell ref="A170:A181"/>
    <mergeCell ref="A38:A49"/>
    <mergeCell ref="A50:A61"/>
    <mergeCell ref="A62:A73"/>
    <mergeCell ref="A74:A85"/>
    <mergeCell ref="A86:A97"/>
    <mergeCell ref="A98:A109"/>
    <mergeCell ref="A110:A121"/>
    <mergeCell ref="A122:A133"/>
    <mergeCell ref="A134:A145"/>
    <mergeCell ref="A146:A157"/>
    <mergeCell ref="A158:A169"/>
    <mergeCell ref="BG58:BI58"/>
    <mergeCell ref="BG59:BI59"/>
    <mergeCell ref="BG60:BI60"/>
    <mergeCell ref="BG61:BI61"/>
    <mergeCell ref="BG62:BI62"/>
    <mergeCell ref="BG39:BI39"/>
    <mergeCell ref="BG40:BI40"/>
    <mergeCell ref="BG41:BI41"/>
    <mergeCell ref="BG42:BI42"/>
    <mergeCell ref="BG53:BI53"/>
    <mergeCell ref="BG54:BI54"/>
    <mergeCell ref="BG55:BI55"/>
    <mergeCell ref="BG56:BI56"/>
    <mergeCell ref="BG57:BI57"/>
    <mergeCell ref="BG48:BI48"/>
    <mergeCell ref="BG49:BI49"/>
    <mergeCell ref="BG50:BI50"/>
    <mergeCell ref="BG51:BI51"/>
    <mergeCell ref="BG52:BI52"/>
    <mergeCell ref="BG44:BI44"/>
    <mergeCell ref="BG45:BI45"/>
    <mergeCell ref="BG46:BI46"/>
    <mergeCell ref="BG47:BI47"/>
    <mergeCell ref="BG68:BI68"/>
    <mergeCell ref="BG69:BI69"/>
    <mergeCell ref="BG70:BI70"/>
    <mergeCell ref="BG71:BI71"/>
    <mergeCell ref="BG72:BI72"/>
    <mergeCell ref="BG63:BI63"/>
    <mergeCell ref="BG64:BI64"/>
    <mergeCell ref="BG65:BI65"/>
    <mergeCell ref="BG66:BI66"/>
    <mergeCell ref="BG67:BI67"/>
    <mergeCell ref="BG78:BI78"/>
    <mergeCell ref="BG79:BI79"/>
    <mergeCell ref="BG80:BI80"/>
    <mergeCell ref="BG81:BI81"/>
    <mergeCell ref="BG82:BI82"/>
    <mergeCell ref="BG73:BI73"/>
    <mergeCell ref="BG74:BI74"/>
    <mergeCell ref="BG75:BI75"/>
    <mergeCell ref="BG76:BI76"/>
    <mergeCell ref="BG77:BI77"/>
    <mergeCell ref="BG88:BI88"/>
    <mergeCell ref="BG89:BI89"/>
    <mergeCell ref="BG90:BI90"/>
    <mergeCell ref="BG91:BI91"/>
    <mergeCell ref="BG92:BI92"/>
    <mergeCell ref="BG83:BI83"/>
    <mergeCell ref="BG84:BI84"/>
    <mergeCell ref="BG85:BI85"/>
    <mergeCell ref="BG86:BI86"/>
    <mergeCell ref="BG87:BI87"/>
    <mergeCell ref="BG98:BI98"/>
    <mergeCell ref="BG99:BI99"/>
    <mergeCell ref="BG100:BI100"/>
    <mergeCell ref="BG101:BI101"/>
    <mergeCell ref="BG102:BI102"/>
    <mergeCell ref="BG93:BI93"/>
    <mergeCell ref="BG94:BI94"/>
    <mergeCell ref="BG95:BI95"/>
    <mergeCell ref="BG96:BI96"/>
    <mergeCell ref="BG97:BI97"/>
    <mergeCell ref="BG108:BI108"/>
    <mergeCell ref="BG109:BI109"/>
    <mergeCell ref="BG110:BI110"/>
    <mergeCell ref="BG111:BI111"/>
    <mergeCell ref="BG112:BI112"/>
    <mergeCell ref="BG103:BI103"/>
    <mergeCell ref="BG104:BI104"/>
    <mergeCell ref="BG105:BI105"/>
    <mergeCell ref="BG106:BI106"/>
    <mergeCell ref="BG107:BI107"/>
    <mergeCell ref="BG118:BI118"/>
    <mergeCell ref="BG119:BI119"/>
    <mergeCell ref="BG120:BI120"/>
    <mergeCell ref="BG121:BI121"/>
    <mergeCell ref="BG122:BI122"/>
    <mergeCell ref="BG113:BI113"/>
    <mergeCell ref="BG114:BI114"/>
    <mergeCell ref="BG115:BI115"/>
    <mergeCell ref="BG116:BI116"/>
    <mergeCell ref="BG117:BI117"/>
    <mergeCell ref="BG128:BI128"/>
    <mergeCell ref="BG129:BI129"/>
    <mergeCell ref="BG130:BI130"/>
    <mergeCell ref="BG131:BI131"/>
    <mergeCell ref="BG132:BI132"/>
    <mergeCell ref="BG123:BI123"/>
    <mergeCell ref="BG124:BI124"/>
    <mergeCell ref="BG125:BI125"/>
    <mergeCell ref="BG126:BI126"/>
    <mergeCell ref="BG127:BI127"/>
    <mergeCell ref="BG138:BI138"/>
    <mergeCell ref="BG139:BI139"/>
    <mergeCell ref="BG140:BI140"/>
    <mergeCell ref="BG141:BI141"/>
    <mergeCell ref="BG142:BI142"/>
    <mergeCell ref="BG133:BI133"/>
    <mergeCell ref="BG134:BI134"/>
    <mergeCell ref="BG135:BI135"/>
    <mergeCell ref="BG136:BI136"/>
    <mergeCell ref="BG137:BI137"/>
    <mergeCell ref="BG148:BI148"/>
    <mergeCell ref="BG149:BI149"/>
    <mergeCell ref="BG150:BI150"/>
    <mergeCell ref="BG151:BI151"/>
    <mergeCell ref="BG152:BI152"/>
    <mergeCell ref="BG143:BI143"/>
    <mergeCell ref="BG144:BI144"/>
    <mergeCell ref="BG145:BI145"/>
    <mergeCell ref="BG146:BI146"/>
    <mergeCell ref="BG147:BI147"/>
    <mergeCell ref="BG158:BI158"/>
    <mergeCell ref="BG159:BI159"/>
    <mergeCell ref="BG160:BI160"/>
    <mergeCell ref="BG161:BI161"/>
    <mergeCell ref="BG162:BI162"/>
    <mergeCell ref="BG153:BI153"/>
    <mergeCell ref="BG154:BI154"/>
    <mergeCell ref="BG155:BI155"/>
    <mergeCell ref="BG156:BI156"/>
    <mergeCell ref="BG157:BI157"/>
    <mergeCell ref="BG168:BI168"/>
    <mergeCell ref="BG169:BI169"/>
    <mergeCell ref="BG170:BI170"/>
    <mergeCell ref="BG171:BI171"/>
    <mergeCell ref="BG172:BI172"/>
    <mergeCell ref="BG163:BI163"/>
    <mergeCell ref="BG164:BI164"/>
    <mergeCell ref="BG165:BI165"/>
    <mergeCell ref="BG166:BI166"/>
    <mergeCell ref="BG167:BI167"/>
    <mergeCell ref="BG178:BI178"/>
    <mergeCell ref="BG179:BI179"/>
    <mergeCell ref="BG180:BI180"/>
    <mergeCell ref="BG181:BI181"/>
    <mergeCell ref="BG182:BI182"/>
    <mergeCell ref="BG173:BI173"/>
    <mergeCell ref="BG174:BI174"/>
    <mergeCell ref="BG175:BI175"/>
    <mergeCell ref="BG176:BI176"/>
    <mergeCell ref="BG177:BI177"/>
    <mergeCell ref="BG188:BI188"/>
    <mergeCell ref="BG189:BI189"/>
    <mergeCell ref="BG190:BI190"/>
    <mergeCell ref="BG191:BI191"/>
    <mergeCell ref="BG192:BI192"/>
    <mergeCell ref="BG183:BI183"/>
    <mergeCell ref="BG184:BI184"/>
    <mergeCell ref="BG185:BI185"/>
    <mergeCell ref="BG186:BI186"/>
    <mergeCell ref="BG187:BI187"/>
    <mergeCell ref="BG198:BI198"/>
    <mergeCell ref="BG199:BI199"/>
    <mergeCell ref="BG200:BI200"/>
    <mergeCell ref="BG201:BI201"/>
    <mergeCell ref="BG202:BI202"/>
    <mergeCell ref="BG193:BI193"/>
    <mergeCell ref="BG194:BI194"/>
    <mergeCell ref="BG195:BI195"/>
    <mergeCell ref="BG196:BI196"/>
    <mergeCell ref="BG197:BI197"/>
    <mergeCell ref="BG208:BI208"/>
    <mergeCell ref="BG209:BI209"/>
    <mergeCell ref="BG210:BI210"/>
    <mergeCell ref="BG211:BI211"/>
    <mergeCell ref="BG212:BI212"/>
    <mergeCell ref="BG203:BI203"/>
    <mergeCell ref="BG204:BI204"/>
    <mergeCell ref="BG205:BI205"/>
    <mergeCell ref="BG206:BI206"/>
    <mergeCell ref="BG207:BI207"/>
    <mergeCell ref="A266:A273"/>
    <mergeCell ref="BG218:BI218"/>
    <mergeCell ref="BG219:BI219"/>
    <mergeCell ref="BG220:BI220"/>
    <mergeCell ref="BG221:BI221"/>
    <mergeCell ref="BG222:BI222"/>
    <mergeCell ref="BG213:BI213"/>
    <mergeCell ref="BG214:BI214"/>
    <mergeCell ref="BG215:BI215"/>
    <mergeCell ref="BG216:BI216"/>
    <mergeCell ref="BG217:BI217"/>
    <mergeCell ref="A230:A241"/>
    <mergeCell ref="BG228:BI228"/>
    <mergeCell ref="BG229:BI229"/>
    <mergeCell ref="BG223:BI223"/>
    <mergeCell ref="BG224:BI224"/>
    <mergeCell ref="BG225:BI225"/>
    <mergeCell ref="BG226:BI226"/>
    <mergeCell ref="BG227:BI227"/>
    <mergeCell ref="A254:A265"/>
    <mergeCell ref="A242:A253"/>
  </mergeCells>
  <hyperlinks>
    <hyperlink ref="A285" location="Índice!A1" display="Volver al índice"/>
  </hyperlinks>
  <pageMargins left="0.7" right="0.7" top="0.75" bottom="0.75" header="0.3" footer="0.3"/>
  <pageSetup orientation="portrait" r:id="rId1"/>
  <ignoredErrors>
    <ignoredError sqref="O14:O25 O26:O36 O37:O237 AJ74:AJ85 AJ14:AJ73 AJ86:AJ229 BU238:BU240"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8"/>
  <sheetViews>
    <sheetView zoomScale="80" zoomScaleNormal="80" workbookViewId="0"/>
  </sheetViews>
  <sheetFormatPr baseColWidth="10" defaultColWidth="11.42578125" defaultRowHeight="15" x14ac:dyDescent="0.25"/>
  <cols>
    <col min="1" max="1" width="27.140625" style="30" customWidth="1"/>
    <col min="2" max="98" width="11.42578125" style="30"/>
    <col min="99" max="99" width="26.28515625" style="30" customWidth="1"/>
    <col min="100" max="16384" width="11.42578125" style="30"/>
  </cols>
  <sheetData>
    <row r="1" spans="1:99" x14ac:dyDescent="0.25">
      <c r="A1" s="16" t="s">
        <v>0</v>
      </c>
      <c r="B1" s="29"/>
    </row>
    <row r="2" spans="1:99" x14ac:dyDescent="0.25">
      <c r="A2" s="16" t="s">
        <v>1</v>
      </c>
      <c r="B2" s="29"/>
    </row>
    <row r="3" spans="1:99" x14ac:dyDescent="0.25">
      <c r="A3" s="16" t="s">
        <v>2</v>
      </c>
      <c r="B3" s="29"/>
    </row>
    <row r="4" spans="1:99" x14ac:dyDescent="0.25">
      <c r="A4" s="16" t="s">
        <v>3</v>
      </c>
      <c r="B4" s="29" t="s">
        <v>4</v>
      </c>
    </row>
    <row r="5" spans="1:99" x14ac:dyDescent="0.25">
      <c r="A5" s="16" t="s">
        <v>5</v>
      </c>
      <c r="B5" s="30" t="str">
        <f>+Índice!A33</f>
        <v>2.2.3.5.2</v>
      </c>
    </row>
    <row r="6" spans="1:99" x14ac:dyDescent="0.25">
      <c r="A6" s="16" t="s">
        <v>6</v>
      </c>
      <c r="B6" s="29" t="str">
        <f>+Índice!B33</f>
        <v>Trenes Argentinos Cargas y Logística (Línea Ex Gral. Urquiza). Carga transportada por año, por categoría y por producto. En toneladas</v>
      </c>
    </row>
    <row r="7" spans="1:99" x14ac:dyDescent="0.25">
      <c r="A7" s="16" t="s">
        <v>7</v>
      </c>
      <c r="B7" s="29" t="s">
        <v>8</v>
      </c>
    </row>
    <row r="8" spans="1:99" x14ac:dyDescent="0.25">
      <c r="A8" s="166" t="s">
        <v>9</v>
      </c>
      <c r="B8" s="155" t="str">
        <f>+'2.2.3.1.1'!B8</f>
        <v>agosto 2018</v>
      </c>
      <c r="D8" s="31"/>
    </row>
    <row r="9" spans="1:99" x14ac:dyDescent="0.25">
      <c r="A9" s="166" t="s">
        <v>10</v>
      </c>
      <c r="B9" s="155" t="str">
        <f>+'2.2.3.1.1'!B9</f>
        <v>octubre 2018</v>
      </c>
      <c r="D9" s="32"/>
    </row>
    <row r="10" spans="1:99" x14ac:dyDescent="0.25">
      <c r="A10" s="166"/>
      <c r="B10" s="167"/>
      <c r="D10" s="32"/>
    </row>
    <row r="11" spans="1:99" ht="15" customHeight="1" thickBot="1" x14ac:dyDescent="0.3"/>
    <row r="12" spans="1:99" ht="25.5" customHeight="1" x14ac:dyDescent="0.25">
      <c r="A12" s="149" t="s">
        <v>11</v>
      </c>
      <c r="B12" s="344" t="s">
        <v>12</v>
      </c>
      <c r="C12" s="345"/>
      <c r="D12" s="345"/>
      <c r="E12" s="345"/>
      <c r="F12" s="345"/>
      <c r="G12" s="346"/>
      <c r="H12" s="337" t="s">
        <v>13</v>
      </c>
      <c r="I12" s="343"/>
      <c r="J12" s="343"/>
      <c r="K12" s="343"/>
      <c r="L12" s="343"/>
      <c r="M12" s="343"/>
      <c r="N12" s="338"/>
      <c r="O12" s="337" t="s">
        <v>14</v>
      </c>
      <c r="P12" s="343"/>
      <c r="Q12" s="343"/>
      <c r="R12" s="343"/>
      <c r="S12" s="338"/>
      <c r="T12" s="337" t="s">
        <v>15</v>
      </c>
      <c r="U12" s="343"/>
      <c r="V12" s="342"/>
      <c r="W12" s="341" t="s">
        <v>116</v>
      </c>
      <c r="X12" s="343"/>
      <c r="Y12" s="343"/>
      <c r="Z12" s="343"/>
      <c r="AA12" s="343"/>
      <c r="AB12" s="343"/>
      <c r="AC12" s="343"/>
      <c r="AD12" s="343"/>
      <c r="AE12" s="343"/>
      <c r="AF12" s="343"/>
      <c r="AG12" s="343"/>
      <c r="AH12" s="342"/>
      <c r="AI12" s="342"/>
      <c r="AJ12" s="341" t="s">
        <v>16</v>
      </c>
      <c r="AK12" s="342"/>
      <c r="AL12" s="341" t="s">
        <v>17</v>
      </c>
      <c r="AM12" s="343"/>
      <c r="AN12" s="343"/>
      <c r="AO12" s="343"/>
      <c r="AP12" s="343"/>
      <c r="AQ12" s="343"/>
      <c r="AR12" s="343"/>
      <c r="AS12" s="343"/>
      <c r="AT12" s="343"/>
      <c r="AU12" s="343"/>
      <c r="AV12" s="342"/>
      <c r="AW12" s="341" t="s">
        <v>18</v>
      </c>
      <c r="AX12" s="343"/>
      <c r="AY12" s="343"/>
      <c r="AZ12" s="343"/>
      <c r="BA12" s="343"/>
      <c r="BB12" s="343"/>
      <c r="BC12" s="343"/>
      <c r="BD12" s="342"/>
      <c r="BE12" s="341" t="s">
        <v>19</v>
      </c>
      <c r="BF12" s="343"/>
      <c r="BG12" s="343"/>
      <c r="BH12" s="343"/>
      <c r="BI12" s="343"/>
      <c r="BJ12" s="343"/>
      <c r="BK12" s="343"/>
      <c r="BL12" s="343"/>
      <c r="BM12" s="343"/>
      <c r="BN12" s="343"/>
      <c r="BO12" s="343"/>
      <c r="BP12" s="343"/>
      <c r="BQ12" s="343"/>
      <c r="BR12" s="343"/>
      <c r="BS12" s="343"/>
      <c r="BT12" s="342"/>
      <c r="BU12" s="341" t="s">
        <v>20</v>
      </c>
      <c r="BV12" s="343"/>
      <c r="BW12" s="343"/>
      <c r="BX12" s="343"/>
      <c r="BY12" s="343"/>
      <c r="BZ12" s="343"/>
      <c r="CA12" s="342"/>
      <c r="CB12" s="341" t="s">
        <v>21</v>
      </c>
      <c r="CC12" s="343"/>
      <c r="CD12" s="343"/>
      <c r="CE12" s="343"/>
      <c r="CF12" s="338"/>
      <c r="CG12" s="341" t="s">
        <v>427</v>
      </c>
      <c r="CH12" s="343"/>
      <c r="CI12" s="343"/>
      <c r="CJ12" s="343"/>
      <c r="CK12" s="343"/>
      <c r="CL12" s="343"/>
      <c r="CM12" s="343"/>
      <c r="CN12" s="338"/>
      <c r="CO12" s="337" t="s">
        <v>22</v>
      </c>
      <c r="CP12" s="343"/>
      <c r="CQ12" s="343"/>
      <c r="CR12" s="338"/>
      <c r="CS12" s="337" t="s">
        <v>23</v>
      </c>
      <c r="CT12" s="338"/>
      <c r="CU12" s="330" t="s">
        <v>24</v>
      </c>
    </row>
    <row r="13" spans="1:99" ht="64.5" thickBot="1" x14ac:dyDescent="0.3">
      <c r="A13" s="169" t="s">
        <v>25</v>
      </c>
      <c r="B13" s="183" t="s">
        <v>27</v>
      </c>
      <c r="C13" s="184" t="s">
        <v>28</v>
      </c>
      <c r="D13" s="185" t="s">
        <v>29</v>
      </c>
      <c r="E13" s="184" t="s">
        <v>30</v>
      </c>
      <c r="F13" s="184" t="s">
        <v>31</v>
      </c>
      <c r="G13" s="180" t="s">
        <v>32</v>
      </c>
      <c r="H13" s="186" t="s">
        <v>33</v>
      </c>
      <c r="I13" s="88" t="s">
        <v>34</v>
      </c>
      <c r="J13" s="88" t="s">
        <v>35</v>
      </c>
      <c r="K13" s="88" t="s">
        <v>36</v>
      </c>
      <c r="L13" s="88" t="s">
        <v>37</v>
      </c>
      <c r="M13" s="88" t="s">
        <v>38</v>
      </c>
      <c r="N13" s="180" t="s">
        <v>32</v>
      </c>
      <c r="O13" s="186" t="s">
        <v>39</v>
      </c>
      <c r="P13" s="88" t="s">
        <v>40</v>
      </c>
      <c r="Q13" s="88" t="s">
        <v>41</v>
      </c>
      <c r="R13" s="88" t="s">
        <v>42</v>
      </c>
      <c r="S13" s="180" t="s">
        <v>32</v>
      </c>
      <c r="T13" s="186" t="s">
        <v>43</v>
      </c>
      <c r="U13" s="88" t="s">
        <v>44</v>
      </c>
      <c r="V13" s="180" t="s">
        <v>32</v>
      </c>
      <c r="W13" s="186" t="s">
        <v>408</v>
      </c>
      <c r="X13" s="88" t="s">
        <v>46</v>
      </c>
      <c r="Y13" s="88" t="s">
        <v>47</v>
      </c>
      <c r="Z13" s="88" t="s">
        <v>48</v>
      </c>
      <c r="AA13" s="88" t="s">
        <v>49</v>
      </c>
      <c r="AB13" s="88" t="s">
        <v>124</v>
      </c>
      <c r="AC13" s="88" t="s">
        <v>50</v>
      </c>
      <c r="AD13" s="88" t="s">
        <v>51</v>
      </c>
      <c r="AE13" s="88" t="s">
        <v>52</v>
      </c>
      <c r="AF13" s="88" t="s">
        <v>53</v>
      </c>
      <c r="AG13" s="88" t="s">
        <v>54</v>
      </c>
      <c r="AH13" s="88" t="s">
        <v>409</v>
      </c>
      <c r="AI13" s="180" t="s">
        <v>56</v>
      </c>
      <c r="AJ13" s="186" t="s">
        <v>16</v>
      </c>
      <c r="AK13" s="180" t="s">
        <v>56</v>
      </c>
      <c r="AL13" s="186" t="s">
        <v>57</v>
      </c>
      <c r="AM13" s="88" t="s">
        <v>58</v>
      </c>
      <c r="AN13" s="88" t="s">
        <v>59</v>
      </c>
      <c r="AO13" s="88" t="s">
        <v>60</v>
      </c>
      <c r="AP13" s="190" t="s">
        <v>174</v>
      </c>
      <c r="AQ13" s="88" t="s">
        <v>61</v>
      </c>
      <c r="AR13" s="88" t="s">
        <v>62</v>
      </c>
      <c r="AS13" s="88" t="s">
        <v>63</v>
      </c>
      <c r="AT13" s="88" t="s">
        <v>64</v>
      </c>
      <c r="AU13" s="88" t="s">
        <v>65</v>
      </c>
      <c r="AV13" s="180" t="s">
        <v>56</v>
      </c>
      <c r="AW13" s="86" t="s">
        <v>66</v>
      </c>
      <c r="AX13" s="87" t="s">
        <v>67</v>
      </c>
      <c r="AY13" s="87" t="s">
        <v>68</v>
      </c>
      <c r="AZ13" s="87" t="s">
        <v>69</v>
      </c>
      <c r="BA13" s="87" t="s">
        <v>70</v>
      </c>
      <c r="BB13" s="87" t="s">
        <v>71</v>
      </c>
      <c r="BC13" s="87" t="s">
        <v>72</v>
      </c>
      <c r="BD13" s="180" t="s">
        <v>56</v>
      </c>
      <c r="BE13" s="186" t="s">
        <v>73</v>
      </c>
      <c r="BF13" s="88" t="s">
        <v>74</v>
      </c>
      <c r="BG13" s="88" t="s">
        <v>75</v>
      </c>
      <c r="BH13" s="88" t="s">
        <v>76</v>
      </c>
      <c r="BI13" s="88" t="s">
        <v>77</v>
      </c>
      <c r="BJ13" s="88" t="s">
        <v>78</v>
      </c>
      <c r="BK13" s="88" t="s">
        <v>79</v>
      </c>
      <c r="BL13" s="88" t="s">
        <v>80</v>
      </c>
      <c r="BM13" s="88" t="s">
        <v>81</v>
      </c>
      <c r="BN13" s="88" t="s">
        <v>82</v>
      </c>
      <c r="BO13" s="88" t="s">
        <v>83</v>
      </c>
      <c r="BP13" s="88" t="s">
        <v>84</v>
      </c>
      <c r="BQ13" s="88" t="s">
        <v>85</v>
      </c>
      <c r="BR13" s="88" t="s">
        <v>86</v>
      </c>
      <c r="BS13" s="88" t="s">
        <v>87</v>
      </c>
      <c r="BT13" s="180" t="s">
        <v>56</v>
      </c>
      <c r="BU13" s="186" t="s">
        <v>88</v>
      </c>
      <c r="BV13" s="88" t="s">
        <v>89</v>
      </c>
      <c r="BW13" s="88" t="s">
        <v>90</v>
      </c>
      <c r="BX13" s="88" t="s">
        <v>91</v>
      </c>
      <c r="BY13" s="88" t="s">
        <v>92</v>
      </c>
      <c r="BZ13" s="88" t="s">
        <v>31</v>
      </c>
      <c r="CA13" s="180" t="s">
        <v>56</v>
      </c>
      <c r="CB13" s="186" t="s">
        <v>93</v>
      </c>
      <c r="CC13" s="88" t="s">
        <v>94</v>
      </c>
      <c r="CD13" s="88" t="s">
        <v>95</v>
      </c>
      <c r="CE13" s="88" t="s">
        <v>31</v>
      </c>
      <c r="CF13" s="180" t="s">
        <v>56</v>
      </c>
      <c r="CG13" s="186" t="s">
        <v>126</v>
      </c>
      <c r="CH13" s="88" t="s">
        <v>127</v>
      </c>
      <c r="CI13" s="88" t="s">
        <v>128</v>
      </c>
      <c r="CJ13" s="88" t="s">
        <v>129</v>
      </c>
      <c r="CK13" s="88" t="s">
        <v>97</v>
      </c>
      <c r="CL13" s="88" t="s">
        <v>96</v>
      </c>
      <c r="CM13" s="88" t="s">
        <v>31</v>
      </c>
      <c r="CN13" s="180" t="s">
        <v>56</v>
      </c>
      <c r="CO13" s="186" t="s">
        <v>98</v>
      </c>
      <c r="CP13" s="88" t="s">
        <v>99</v>
      </c>
      <c r="CQ13" s="88" t="s">
        <v>31</v>
      </c>
      <c r="CR13" s="180" t="s">
        <v>56</v>
      </c>
      <c r="CS13" s="187" t="s">
        <v>23</v>
      </c>
      <c r="CT13" s="180" t="s">
        <v>56</v>
      </c>
      <c r="CU13" s="331"/>
    </row>
    <row r="14" spans="1:99" ht="18" thickBot="1" x14ac:dyDescent="0.3">
      <c r="A14" s="150" t="s">
        <v>100</v>
      </c>
      <c r="B14" s="90"/>
      <c r="C14" s="91"/>
      <c r="D14" s="91"/>
      <c r="E14" s="91"/>
      <c r="F14" s="91"/>
      <c r="G14" s="99">
        <f>+SUM('2.2.3.5.1'!H14:H25)</f>
        <v>67394.22</v>
      </c>
      <c r="H14" s="92"/>
      <c r="I14" s="91"/>
      <c r="J14" s="91"/>
      <c r="K14" s="91"/>
      <c r="L14" s="91"/>
      <c r="M14" s="91"/>
      <c r="N14" s="99">
        <f>+SUM('2.2.3.5.1'!O14:O25)</f>
        <v>0</v>
      </c>
      <c r="O14" s="92"/>
      <c r="P14" s="91"/>
      <c r="Q14" s="91"/>
      <c r="R14" s="91"/>
      <c r="S14" s="99">
        <f>+SUM('2.2.3.5.1'!T14:T25)</f>
        <v>0</v>
      </c>
      <c r="T14" s="92"/>
      <c r="U14" s="91">
        <f>+SUM('2.2.3.5.1'!V14:V25)</f>
        <v>2164.1999999999998</v>
      </c>
      <c r="V14" s="99">
        <f>+U14</f>
        <v>2164.1999999999998</v>
      </c>
      <c r="W14" s="90">
        <f>+SUM('2.2.3.5.1'!X14:X25)</f>
        <v>33420.400000000001</v>
      </c>
      <c r="X14" s="91"/>
      <c r="Y14" s="91"/>
      <c r="Z14" s="91"/>
      <c r="AA14" s="91"/>
      <c r="AB14" s="91"/>
      <c r="AC14" s="91"/>
      <c r="AD14" s="91"/>
      <c r="AE14" s="91">
        <f>+SUM('2.2.3.5.1'!AF14:AF25)</f>
        <v>177803</v>
      </c>
      <c r="AF14" s="91"/>
      <c r="AG14" s="91"/>
      <c r="AH14" s="91">
        <f>+SUM('2.2.3.5.1'!AI14:AI25)</f>
        <v>112201</v>
      </c>
      <c r="AI14" s="99">
        <f>SUM(W14:AH14)</f>
        <v>323424.40000000002</v>
      </c>
      <c r="AJ14" s="90">
        <f>+SUM('2.2.3.5.1'!AK14:AK25)</f>
        <v>42</v>
      </c>
      <c r="AK14" s="99">
        <f>+AJ14</f>
        <v>42</v>
      </c>
      <c r="AL14" s="90"/>
      <c r="AM14" s="91"/>
      <c r="AN14" s="91">
        <f>+SUM('2.2.3.5.1'!AO14:AO25)</f>
        <v>8</v>
      </c>
      <c r="AO14" s="91"/>
      <c r="AP14" s="91">
        <f>+SUM('2.2.3.5.1'!AQ14:AQ25)</f>
        <v>796.4</v>
      </c>
      <c r="AQ14" s="91"/>
      <c r="AR14" s="91"/>
      <c r="AS14" s="91"/>
      <c r="AT14" s="91">
        <f>+SUM('2.2.3.5.1'!AU14:AU25)</f>
        <v>120257.66</v>
      </c>
      <c r="AU14" s="91"/>
      <c r="AV14" s="99">
        <f>SUM(AL14:AU14)</f>
        <v>121062.06</v>
      </c>
      <c r="AW14" s="95"/>
      <c r="AX14" s="95"/>
      <c r="AY14" s="95"/>
      <c r="AZ14" s="95"/>
      <c r="BA14" s="95"/>
      <c r="BB14" s="95"/>
      <c r="BC14" s="95"/>
      <c r="BD14" s="99">
        <f>SUM(AW14:BC14)</f>
        <v>0</v>
      </c>
      <c r="BE14" s="90"/>
      <c r="BF14" s="91">
        <f>+SUM('2.2.3.5.1'!BG14:BG25)</f>
        <v>26067.599999999999</v>
      </c>
      <c r="BG14" s="91">
        <f>+SUM('2.2.3.5.1'!BH14:BH25)</f>
        <v>0</v>
      </c>
      <c r="BH14" s="91"/>
      <c r="BI14" s="91"/>
      <c r="BJ14" s="91"/>
      <c r="BK14" s="91">
        <f>+SUM('2.2.3.5.1'!BL14:BL25)</f>
        <v>358602.04</v>
      </c>
      <c r="BL14" s="91"/>
      <c r="BM14" s="91">
        <f>+SUM('2.2.3.5.1'!BN14:BN25)</f>
        <v>0</v>
      </c>
      <c r="BN14" s="91"/>
      <c r="BO14" s="91"/>
      <c r="BP14" s="91"/>
      <c r="BQ14" s="91"/>
      <c r="BR14" s="91">
        <f>+SUM('2.2.3.5.1'!BS14:BS25)</f>
        <v>1164.7</v>
      </c>
      <c r="BS14" s="91">
        <f>+SUM('2.2.3.5.1'!BT14:BT25)</f>
        <v>2796.34</v>
      </c>
      <c r="BT14" s="99">
        <f>SUM(BE14:BS14)</f>
        <v>388630.68</v>
      </c>
      <c r="BU14" s="90">
        <f>+SUM('2.2.3.5.1'!BV14:BV25)</f>
        <v>3050</v>
      </c>
      <c r="BV14" s="91">
        <f>+SUM('2.2.3.5.1'!BW14:BW25)</f>
        <v>150</v>
      </c>
      <c r="BW14" s="91"/>
      <c r="BX14" s="91"/>
      <c r="BY14" s="91"/>
      <c r="BZ14" s="91">
        <f>+SUM('2.2.3.5.1'!CA14:CA25)</f>
        <v>396</v>
      </c>
      <c r="CA14" s="101">
        <f>SUM(BU14:BZ14)</f>
        <v>3596</v>
      </c>
      <c r="CB14" s="90"/>
      <c r="CC14" s="91">
        <f>+SUM('2.2.3.5.1'!CD14:CD25)</f>
        <v>920</v>
      </c>
      <c r="CD14" s="91"/>
      <c r="CE14" s="91"/>
      <c r="CF14" s="99">
        <f>SUM(CB14:CE14)</f>
        <v>920</v>
      </c>
      <c r="CG14" s="90"/>
      <c r="CH14" s="91"/>
      <c r="CI14" s="91"/>
      <c r="CJ14" s="91"/>
      <c r="CK14" s="91"/>
      <c r="CL14" s="91">
        <f>+SUM('2.2.3.5.1'!CM14:CM25)</f>
        <v>2765</v>
      </c>
      <c r="CM14" s="91"/>
      <c r="CN14" s="99">
        <f>SUM(CG14:CM14)</f>
        <v>2765</v>
      </c>
      <c r="CO14" s="92"/>
      <c r="CP14" s="91"/>
      <c r="CQ14" s="91"/>
      <c r="CR14" s="99">
        <f>+SUM('2.2.3.5.1'!CS14:CS25)</f>
        <v>81.400000000000006</v>
      </c>
      <c r="CS14" s="92">
        <f>+SUM('2.2.3.5.1'!CT14:CT25)</f>
        <v>129827.27</v>
      </c>
      <c r="CT14" s="99">
        <f>+CS14</f>
        <v>129827.27</v>
      </c>
      <c r="CU14" s="74">
        <f>+G14+N14+S14+V14+AI14+AK14+AV14+BD14+BT14+CA14+CF14+CN14+CR14+CT14</f>
        <v>1039907.2300000001</v>
      </c>
    </row>
    <row r="15" spans="1:99" ht="18" thickBot="1" x14ac:dyDescent="0.3">
      <c r="A15" s="150" t="s">
        <v>135</v>
      </c>
      <c r="B15" s="94"/>
      <c r="C15" s="95"/>
      <c r="D15" s="95"/>
      <c r="E15" s="95"/>
      <c r="F15" s="95"/>
      <c r="G15" s="100">
        <f>+SUM('2.2.3.5.1'!H26:H37)</f>
        <v>23339</v>
      </c>
      <c r="H15" s="96"/>
      <c r="I15" s="95"/>
      <c r="J15" s="95"/>
      <c r="K15" s="95"/>
      <c r="L15" s="95"/>
      <c r="M15" s="95"/>
      <c r="N15" s="100">
        <f>+SUM('2.2.3.5.1'!O26:O37)</f>
        <v>0</v>
      </c>
      <c r="O15" s="96"/>
      <c r="P15" s="95"/>
      <c r="Q15" s="95"/>
      <c r="R15" s="95"/>
      <c r="S15" s="99">
        <f>+SUM('2.2.3.5.1'!T26:T37)</f>
        <v>0</v>
      </c>
      <c r="T15" s="96"/>
      <c r="U15" s="95">
        <f>+SUM('2.2.3.5.1'!V26:V37)</f>
        <v>0</v>
      </c>
      <c r="V15" s="99">
        <f>+SUM('2.2.3.5.1'!W26:W37)</f>
        <v>0</v>
      </c>
      <c r="W15" s="94">
        <f>+SUM('2.2.3.5.1'!X26:X37)</f>
        <v>0</v>
      </c>
      <c r="X15" s="95"/>
      <c r="Y15" s="95"/>
      <c r="Z15" s="95"/>
      <c r="AA15" s="95"/>
      <c r="AB15" s="95"/>
      <c r="AC15" s="95"/>
      <c r="AD15" s="95"/>
      <c r="AE15" s="95">
        <f>+SUM('2.2.3.5.1'!AF26:AF37)</f>
        <v>119398</v>
      </c>
      <c r="AF15" s="95"/>
      <c r="AG15" s="95"/>
      <c r="AH15" s="95">
        <f>+SUM('2.2.3.5.1'!AI26:AI37)</f>
        <v>159722</v>
      </c>
      <c r="AI15" s="99">
        <f t="shared" ref="AI15:AI32" si="0">SUM(W15:AH15)</f>
        <v>279120</v>
      </c>
      <c r="AJ15" s="94">
        <f>+SUM('2.2.3.5.1'!AK26:AK37)</f>
        <v>0</v>
      </c>
      <c r="AK15" s="99">
        <f t="shared" ref="AK15:AK32" si="1">+AJ15</f>
        <v>0</v>
      </c>
      <c r="AL15" s="94"/>
      <c r="AM15" s="95"/>
      <c r="AN15" s="95">
        <f>+SUM('2.2.3.5.1'!AO26:AO37)</f>
        <v>0</v>
      </c>
      <c r="AO15" s="95"/>
      <c r="AP15" s="95">
        <f>+SUM('2.2.3.5.1'!AQ26:AQ37)</f>
        <v>0</v>
      </c>
      <c r="AQ15" s="95"/>
      <c r="AR15" s="95"/>
      <c r="AS15" s="95"/>
      <c r="AT15" s="95">
        <f>+SUM('2.2.3.5.1'!AU26:AU37)</f>
        <v>82866</v>
      </c>
      <c r="AU15" s="95"/>
      <c r="AV15" s="99">
        <f t="shared" ref="AV15:AV32" si="2">SUM(AL15:AU15)</f>
        <v>82866</v>
      </c>
      <c r="AW15" s="95"/>
      <c r="AX15" s="95"/>
      <c r="AY15" s="95"/>
      <c r="AZ15" s="95"/>
      <c r="BA15" s="95"/>
      <c r="BB15" s="95"/>
      <c r="BC15" s="95"/>
      <c r="BD15" s="99">
        <f t="shared" ref="BD15:BD33" si="3">SUM(AW15:BC15)</f>
        <v>0</v>
      </c>
      <c r="BE15" s="94"/>
      <c r="BF15" s="95">
        <f>+SUM('2.2.3.5.1'!BG26:BG37)</f>
        <v>31526</v>
      </c>
      <c r="BG15" s="95">
        <f>+SUM('2.2.3.5.1'!BH26:BH37)</f>
        <v>0</v>
      </c>
      <c r="BH15" s="95"/>
      <c r="BI15" s="95"/>
      <c r="BJ15" s="95"/>
      <c r="BK15" s="95">
        <f>+SUM('2.2.3.5.1'!BL26:BL37)</f>
        <v>282370</v>
      </c>
      <c r="BL15" s="95"/>
      <c r="BM15" s="95">
        <f>+SUM('2.2.3.5.1'!BN26:BN37)</f>
        <v>0</v>
      </c>
      <c r="BN15" s="95"/>
      <c r="BO15" s="95"/>
      <c r="BP15" s="95"/>
      <c r="BQ15" s="95"/>
      <c r="BR15" s="95">
        <f>+SUM('2.2.3.5.1'!BS26:BS37)</f>
        <v>0</v>
      </c>
      <c r="BS15" s="95">
        <f>+SUM('2.2.3.5.1'!BT26:BT37)</f>
        <v>0</v>
      </c>
      <c r="BT15" s="99">
        <f t="shared" ref="BT15:BT32" si="4">SUM(BE15:BS15)</f>
        <v>313896</v>
      </c>
      <c r="BU15" s="94">
        <f>+SUM('2.2.3.5.1'!BV26:BV37)</f>
        <v>0</v>
      </c>
      <c r="BV15" s="95">
        <f>+SUM('2.2.3.5.1'!BW26:BW37)</f>
        <v>0</v>
      </c>
      <c r="BW15" s="95"/>
      <c r="BX15" s="95"/>
      <c r="BY15" s="95"/>
      <c r="BZ15" s="95">
        <f>+SUM('2.2.3.5.1'!CA26:CA37)</f>
        <v>0</v>
      </c>
      <c r="CA15" s="101">
        <f t="shared" ref="CA15:CA32" si="5">SUM(BU15:BZ15)</f>
        <v>0</v>
      </c>
      <c r="CB15" s="94"/>
      <c r="CC15" s="95">
        <f>+SUM('2.2.3.5.1'!CD26:CD37)</f>
        <v>0</v>
      </c>
      <c r="CD15" s="95"/>
      <c r="CE15" s="95"/>
      <c r="CF15" s="99">
        <f t="shared" ref="CF15:CF32" si="6">SUM(CB15:CE15)</f>
        <v>0</v>
      </c>
      <c r="CG15" s="94"/>
      <c r="CH15" s="95"/>
      <c r="CI15" s="95"/>
      <c r="CJ15" s="95"/>
      <c r="CK15" s="95"/>
      <c r="CL15" s="95">
        <f>+SUM('2.2.3.5.1'!CM26:CM37)</f>
        <v>0</v>
      </c>
      <c r="CM15" s="95"/>
      <c r="CN15" s="99">
        <f t="shared" ref="CN15:CN32" si="7">SUM(CG15:CM15)</f>
        <v>0</v>
      </c>
      <c r="CO15" s="96"/>
      <c r="CP15" s="95"/>
      <c r="CQ15" s="95"/>
      <c r="CR15" s="100">
        <f>+SUM('2.2.3.5.1'!CS26:CS37)</f>
        <v>0</v>
      </c>
      <c r="CS15" s="96">
        <f>+SUM('2.2.3.5.1'!CT26:CT37)</f>
        <v>224771</v>
      </c>
      <c r="CT15" s="99">
        <f t="shared" ref="CT15:CT32" si="8">+CS15</f>
        <v>224771</v>
      </c>
      <c r="CU15" s="74">
        <f t="shared" ref="CU15:CU32" si="9">+G15+N15+S15+V15+AI15+AK15+AV15+BD15+BT15+CA15+CF15+CN15+CR15+CT15</f>
        <v>923992</v>
      </c>
    </row>
    <row r="16" spans="1:99" ht="18" thickBot="1" x14ac:dyDescent="0.3">
      <c r="A16" s="150" t="s">
        <v>152</v>
      </c>
      <c r="B16" s="94"/>
      <c r="C16" s="95"/>
      <c r="D16" s="95"/>
      <c r="E16" s="95"/>
      <c r="F16" s="95"/>
      <c r="G16" s="100">
        <f>+SUM('2.2.3.5.1'!H38:H49)</f>
        <v>16846</v>
      </c>
      <c r="H16" s="96"/>
      <c r="I16" s="95"/>
      <c r="J16" s="95"/>
      <c r="K16" s="95"/>
      <c r="L16" s="95"/>
      <c r="M16" s="95"/>
      <c r="N16" s="100">
        <f>+SUM('2.2.3.5.1'!O38:O49)</f>
        <v>0</v>
      </c>
      <c r="O16" s="96"/>
      <c r="P16" s="95"/>
      <c r="Q16" s="95"/>
      <c r="R16" s="95"/>
      <c r="S16" s="99">
        <f>+SUM('2.2.3.5.1'!T38:T49)</f>
        <v>0</v>
      </c>
      <c r="T16" s="96"/>
      <c r="U16" s="95">
        <f>+SUM('2.2.3.5.1'!V38:V49)</f>
        <v>0</v>
      </c>
      <c r="V16" s="99">
        <f>+SUM('2.2.3.5.1'!W38:W49)</f>
        <v>0</v>
      </c>
      <c r="W16" s="94">
        <f>+SUM('2.2.3.5.1'!X38:X49)</f>
        <v>0</v>
      </c>
      <c r="X16" s="95"/>
      <c r="Y16" s="95"/>
      <c r="Z16" s="95"/>
      <c r="AA16" s="95"/>
      <c r="AB16" s="95"/>
      <c r="AC16" s="95"/>
      <c r="AD16" s="95"/>
      <c r="AE16" s="95">
        <f>+SUM('2.2.3.5.1'!AF38:AF49)</f>
        <v>105000</v>
      </c>
      <c r="AF16" s="95"/>
      <c r="AG16" s="95"/>
      <c r="AH16" s="95">
        <f>+SUM('2.2.3.5.1'!AI38:AI49)</f>
        <v>247944</v>
      </c>
      <c r="AI16" s="99">
        <f t="shared" si="0"/>
        <v>352944</v>
      </c>
      <c r="AJ16" s="94">
        <f>+SUM('2.2.3.5.1'!AK38:AK49)</f>
        <v>0</v>
      </c>
      <c r="AK16" s="99">
        <f t="shared" si="1"/>
        <v>0</v>
      </c>
      <c r="AL16" s="94"/>
      <c r="AM16" s="95"/>
      <c r="AN16" s="95">
        <f>+SUM('2.2.3.5.1'!AO38:AO49)</f>
        <v>0</v>
      </c>
      <c r="AO16" s="95"/>
      <c r="AP16" s="95">
        <f>+SUM('2.2.3.5.1'!AQ38:AQ49)</f>
        <v>0</v>
      </c>
      <c r="AQ16" s="95"/>
      <c r="AR16" s="95"/>
      <c r="AS16" s="95"/>
      <c r="AT16" s="95">
        <f>+SUM('2.2.3.5.1'!AU38:AU49)</f>
        <v>87486</v>
      </c>
      <c r="AU16" s="95"/>
      <c r="AV16" s="99">
        <f t="shared" si="2"/>
        <v>87486</v>
      </c>
      <c r="AW16" s="95"/>
      <c r="AX16" s="95"/>
      <c r="AY16" s="95"/>
      <c r="AZ16" s="95"/>
      <c r="BA16" s="95"/>
      <c r="BB16" s="95"/>
      <c r="BC16" s="95"/>
      <c r="BD16" s="99">
        <f t="shared" si="3"/>
        <v>0</v>
      </c>
      <c r="BE16" s="94"/>
      <c r="BF16" s="95">
        <f>+SUM('2.2.3.5.1'!BG38:BG49)</f>
        <v>48613</v>
      </c>
      <c r="BG16" s="95">
        <f>+SUM('2.2.3.5.1'!BH38:BH49)</f>
        <v>0</v>
      </c>
      <c r="BH16" s="95"/>
      <c r="BI16" s="95"/>
      <c r="BJ16" s="95"/>
      <c r="BK16" s="95">
        <f>+SUM('2.2.3.5.1'!BL38:BL49)</f>
        <v>255768</v>
      </c>
      <c r="BL16" s="95"/>
      <c r="BM16" s="95">
        <f>+SUM('2.2.3.5.1'!BN38:BN49)</f>
        <v>0</v>
      </c>
      <c r="BN16" s="95"/>
      <c r="BO16" s="95"/>
      <c r="BP16" s="95"/>
      <c r="BQ16" s="95"/>
      <c r="BR16" s="95">
        <f>+SUM('2.2.3.5.1'!BS38:BS49)</f>
        <v>0</v>
      </c>
      <c r="BS16" s="95">
        <f>+SUM('2.2.3.5.1'!BT38:BT49)</f>
        <v>0</v>
      </c>
      <c r="BT16" s="99">
        <f t="shared" si="4"/>
        <v>304381</v>
      </c>
      <c r="BU16" s="94">
        <f>+SUM('2.2.3.5.1'!BV38:BV49)</f>
        <v>0</v>
      </c>
      <c r="BV16" s="95">
        <f>+SUM('2.2.3.5.1'!BW38:BW49)</f>
        <v>0</v>
      </c>
      <c r="BW16" s="95"/>
      <c r="BX16" s="95"/>
      <c r="BY16" s="95"/>
      <c r="BZ16" s="95">
        <f>+SUM('2.2.3.5.1'!CA38:CA49)</f>
        <v>0</v>
      </c>
      <c r="CA16" s="101">
        <f t="shared" si="5"/>
        <v>0</v>
      </c>
      <c r="CB16" s="94"/>
      <c r="CC16" s="95">
        <f>+SUM('2.2.3.5.1'!CD38:CD49)</f>
        <v>0</v>
      </c>
      <c r="CD16" s="95"/>
      <c r="CE16" s="95"/>
      <c r="CF16" s="99">
        <f t="shared" si="6"/>
        <v>0</v>
      </c>
      <c r="CG16" s="94"/>
      <c r="CH16" s="95"/>
      <c r="CI16" s="95"/>
      <c r="CJ16" s="95"/>
      <c r="CK16" s="95"/>
      <c r="CL16" s="95">
        <f>+SUM('2.2.3.5.1'!CM38:CM49)</f>
        <v>0</v>
      </c>
      <c r="CM16" s="95"/>
      <c r="CN16" s="99">
        <f t="shared" si="7"/>
        <v>0</v>
      </c>
      <c r="CO16" s="96"/>
      <c r="CP16" s="95"/>
      <c r="CQ16" s="95"/>
      <c r="CR16" s="100">
        <f>+SUM('2.2.3.5.1'!CS38:CS49)</f>
        <v>0</v>
      </c>
      <c r="CS16" s="96">
        <f>+SUM('2.2.3.5.1'!CT38:CT49)</f>
        <v>191615</v>
      </c>
      <c r="CT16" s="99">
        <f t="shared" si="8"/>
        <v>191615</v>
      </c>
      <c r="CU16" s="74">
        <f t="shared" si="9"/>
        <v>953272</v>
      </c>
    </row>
    <row r="17" spans="1:99" ht="18" thickBot="1" x14ac:dyDescent="0.3">
      <c r="A17" s="150" t="s">
        <v>153</v>
      </c>
      <c r="B17" s="94"/>
      <c r="C17" s="95"/>
      <c r="D17" s="95"/>
      <c r="E17" s="95"/>
      <c r="F17" s="95"/>
      <c r="G17" s="100">
        <f>+SUM('2.2.3.5.1'!H50:H61)</f>
        <v>49960</v>
      </c>
      <c r="H17" s="96"/>
      <c r="I17" s="95"/>
      <c r="J17" s="95"/>
      <c r="K17" s="95"/>
      <c r="L17" s="95"/>
      <c r="M17" s="95"/>
      <c r="N17" s="100">
        <f>+SUM('2.2.3.5.1'!O50:O61)</f>
        <v>0</v>
      </c>
      <c r="O17" s="96"/>
      <c r="P17" s="95"/>
      <c r="Q17" s="95"/>
      <c r="R17" s="95"/>
      <c r="S17" s="99">
        <f>+SUM('2.2.3.5.1'!T50:T61)</f>
        <v>0</v>
      </c>
      <c r="T17" s="96"/>
      <c r="U17" s="95">
        <f>+SUM('2.2.3.5.1'!V50:V61)</f>
        <v>0</v>
      </c>
      <c r="V17" s="99">
        <f>+SUM('2.2.3.5.1'!W50:W61)</f>
        <v>157525</v>
      </c>
      <c r="W17" s="94">
        <f>+SUM('2.2.3.5.1'!X50:X61)</f>
        <v>0</v>
      </c>
      <c r="X17" s="95"/>
      <c r="Y17" s="95"/>
      <c r="Z17" s="95"/>
      <c r="AA17" s="95"/>
      <c r="AB17" s="95"/>
      <c r="AC17" s="95"/>
      <c r="AD17" s="95"/>
      <c r="AE17" s="95">
        <f>+SUM('2.2.3.5.1'!AF50:AF61)</f>
        <v>111942</v>
      </c>
      <c r="AF17" s="95"/>
      <c r="AG17" s="95"/>
      <c r="AH17" s="95">
        <f>+SUM('2.2.3.5.1'!AI50:AI61)</f>
        <v>258333</v>
      </c>
      <c r="AI17" s="99">
        <f t="shared" si="0"/>
        <v>370275</v>
      </c>
      <c r="AJ17" s="94">
        <f>+SUM('2.2.3.5.1'!AK50:AK61)</f>
        <v>0</v>
      </c>
      <c r="AK17" s="99">
        <f t="shared" si="1"/>
        <v>0</v>
      </c>
      <c r="AL17" s="94"/>
      <c r="AM17" s="95"/>
      <c r="AN17" s="95">
        <f>+SUM('2.2.3.5.1'!AO50:AO61)</f>
        <v>0</v>
      </c>
      <c r="AO17" s="95"/>
      <c r="AP17" s="95">
        <f>+SUM('2.2.3.5.1'!AQ50:AQ61)</f>
        <v>0</v>
      </c>
      <c r="AQ17" s="95"/>
      <c r="AR17" s="95"/>
      <c r="AS17" s="95"/>
      <c r="AT17" s="95">
        <f>+SUM('2.2.3.5.1'!AU50:AU61)</f>
        <v>110013</v>
      </c>
      <c r="AU17" s="95"/>
      <c r="AV17" s="99">
        <f t="shared" si="2"/>
        <v>110013</v>
      </c>
      <c r="AW17" s="95"/>
      <c r="AX17" s="95"/>
      <c r="AY17" s="95"/>
      <c r="AZ17" s="95"/>
      <c r="BA17" s="95"/>
      <c r="BB17" s="95"/>
      <c r="BC17" s="95"/>
      <c r="BD17" s="99">
        <f t="shared" si="3"/>
        <v>0</v>
      </c>
      <c r="BE17" s="94"/>
      <c r="BF17" s="95">
        <f>+SUM('2.2.3.5.1'!BG50:BG61)</f>
        <v>25386</v>
      </c>
      <c r="BG17" s="95">
        <f>+SUM('2.2.3.5.1'!BH50:BH61)</f>
        <v>0</v>
      </c>
      <c r="BH17" s="95"/>
      <c r="BI17" s="95"/>
      <c r="BJ17" s="95"/>
      <c r="BK17" s="95">
        <f>+SUM('2.2.3.5.1'!BL50:BL61)</f>
        <v>202712</v>
      </c>
      <c r="BL17" s="95"/>
      <c r="BM17" s="95">
        <f>+SUM('2.2.3.5.1'!BN50:BN61)</f>
        <v>0</v>
      </c>
      <c r="BN17" s="95"/>
      <c r="BO17" s="95"/>
      <c r="BP17" s="95"/>
      <c r="BQ17" s="95"/>
      <c r="BR17" s="95">
        <f>+SUM('2.2.3.5.1'!BS50:BS61)</f>
        <v>0</v>
      </c>
      <c r="BS17" s="95">
        <f>+SUM('2.2.3.5.1'!BT50:BT61)</f>
        <v>0</v>
      </c>
      <c r="BT17" s="99">
        <f t="shared" si="4"/>
        <v>228098</v>
      </c>
      <c r="BU17" s="94">
        <f>+SUM('2.2.3.5.1'!BV50:BV61)</f>
        <v>0</v>
      </c>
      <c r="BV17" s="95">
        <f>+SUM('2.2.3.5.1'!BW50:BW61)</f>
        <v>0</v>
      </c>
      <c r="BW17" s="95"/>
      <c r="BX17" s="95"/>
      <c r="BY17" s="95"/>
      <c r="BZ17" s="95">
        <f>+SUM('2.2.3.5.1'!CA50:CA61)</f>
        <v>0</v>
      </c>
      <c r="CA17" s="101">
        <f t="shared" si="5"/>
        <v>0</v>
      </c>
      <c r="CB17" s="94"/>
      <c r="CC17" s="95">
        <f>+SUM('2.2.3.5.1'!CD50:CD61)</f>
        <v>0</v>
      </c>
      <c r="CD17" s="95"/>
      <c r="CE17" s="95"/>
      <c r="CF17" s="99">
        <f t="shared" si="6"/>
        <v>0</v>
      </c>
      <c r="CG17" s="94"/>
      <c r="CH17" s="95"/>
      <c r="CI17" s="95"/>
      <c r="CJ17" s="95"/>
      <c r="CK17" s="95"/>
      <c r="CL17" s="95">
        <f>+SUM('2.2.3.5.1'!CM50:CM61)</f>
        <v>0</v>
      </c>
      <c r="CM17" s="95"/>
      <c r="CN17" s="99">
        <f t="shared" si="7"/>
        <v>0</v>
      </c>
      <c r="CO17" s="96"/>
      <c r="CP17" s="95"/>
      <c r="CQ17" s="95"/>
      <c r="CR17" s="100">
        <f>+SUM('2.2.3.5.1'!CS50:CS61)</f>
        <v>0</v>
      </c>
      <c r="CS17" s="96">
        <f>+SUM('2.2.3.5.1'!CT50:CT61)</f>
        <v>84595</v>
      </c>
      <c r="CT17" s="99">
        <f t="shared" si="8"/>
        <v>84595</v>
      </c>
      <c r="CU17" s="74">
        <f t="shared" si="9"/>
        <v>1000466</v>
      </c>
    </row>
    <row r="18" spans="1:99" ht="18" thickBot="1" x14ac:dyDescent="0.3">
      <c r="A18" s="150" t="s">
        <v>187</v>
      </c>
      <c r="B18" s="94"/>
      <c r="C18" s="95"/>
      <c r="D18" s="95"/>
      <c r="E18" s="95"/>
      <c r="F18" s="95"/>
      <c r="G18" s="100">
        <f>+SUM('2.2.3.5.1'!H62:H73)</f>
        <v>54542</v>
      </c>
      <c r="H18" s="96"/>
      <c r="I18" s="95"/>
      <c r="J18" s="95"/>
      <c r="K18" s="95"/>
      <c r="L18" s="95"/>
      <c r="M18" s="95"/>
      <c r="N18" s="100">
        <f>+SUM('2.2.3.5.1'!O62:O73)</f>
        <v>0</v>
      </c>
      <c r="O18" s="96"/>
      <c r="P18" s="95"/>
      <c r="Q18" s="95"/>
      <c r="R18" s="95"/>
      <c r="S18" s="99">
        <f>+SUM('2.2.3.5.1'!T62:T73)</f>
        <v>0</v>
      </c>
      <c r="T18" s="96"/>
      <c r="U18" s="95">
        <f>+SUM('2.2.3.5.1'!V62:V73)</f>
        <v>0</v>
      </c>
      <c r="V18" s="99">
        <f>+SUM('2.2.3.5.1'!W62:W73)</f>
        <v>126770</v>
      </c>
      <c r="W18" s="94">
        <f>+SUM('2.2.3.5.1'!X62:X73)</f>
        <v>0</v>
      </c>
      <c r="X18" s="95"/>
      <c r="Y18" s="95"/>
      <c r="Z18" s="95"/>
      <c r="AA18" s="95"/>
      <c r="AB18" s="95"/>
      <c r="AC18" s="95"/>
      <c r="AD18" s="95"/>
      <c r="AE18" s="95">
        <f>+SUM('2.2.3.5.1'!AF62:AF73)</f>
        <v>65219</v>
      </c>
      <c r="AF18" s="95"/>
      <c r="AG18" s="95"/>
      <c r="AH18" s="95">
        <f>+SUM('2.2.3.5.1'!AI62:AI73)</f>
        <v>93080</v>
      </c>
      <c r="AI18" s="99">
        <f t="shared" si="0"/>
        <v>158299</v>
      </c>
      <c r="AJ18" s="94">
        <f>+SUM('2.2.3.5.1'!AK62:AK73)</f>
        <v>0</v>
      </c>
      <c r="AK18" s="99">
        <f t="shared" si="1"/>
        <v>0</v>
      </c>
      <c r="AL18" s="94"/>
      <c r="AM18" s="95"/>
      <c r="AN18" s="95">
        <f>+SUM('2.2.3.5.1'!AO62:AO73)</f>
        <v>0</v>
      </c>
      <c r="AO18" s="95"/>
      <c r="AP18" s="95">
        <f>+SUM('2.2.3.5.1'!AQ62:AQ73)</f>
        <v>84212</v>
      </c>
      <c r="AQ18" s="95"/>
      <c r="AR18" s="95"/>
      <c r="AS18" s="95"/>
      <c r="AT18" s="95">
        <f>+SUM('2.2.3.5.1'!AU62:AU73)</f>
        <v>132108</v>
      </c>
      <c r="AU18" s="95"/>
      <c r="AV18" s="99">
        <f t="shared" si="2"/>
        <v>216320</v>
      </c>
      <c r="AW18" s="95"/>
      <c r="AX18" s="95"/>
      <c r="AY18" s="95"/>
      <c r="AZ18" s="95"/>
      <c r="BA18" s="95"/>
      <c r="BB18" s="95"/>
      <c r="BC18" s="95"/>
      <c r="BD18" s="99">
        <f t="shared" si="3"/>
        <v>0</v>
      </c>
      <c r="BE18" s="94"/>
      <c r="BF18" s="95">
        <f>+SUM('2.2.3.5.1'!BG62:BG73)</f>
        <v>5690</v>
      </c>
      <c r="BG18" s="95">
        <f>+SUM('2.2.3.5.1'!BH62:BH73)</f>
        <v>0</v>
      </c>
      <c r="BH18" s="95"/>
      <c r="BI18" s="95"/>
      <c r="BJ18" s="95"/>
      <c r="BK18" s="95">
        <f>+SUM('2.2.3.5.1'!BL62:BL73)</f>
        <v>38004</v>
      </c>
      <c r="BL18" s="95"/>
      <c r="BM18" s="95">
        <f>+SUM('2.2.3.5.1'!BN62:BN73)</f>
        <v>0</v>
      </c>
      <c r="BN18" s="95"/>
      <c r="BO18" s="95"/>
      <c r="BP18" s="95"/>
      <c r="BQ18" s="95"/>
      <c r="BR18" s="95">
        <f>+SUM('2.2.3.5.1'!BS62:BS73)</f>
        <v>0</v>
      </c>
      <c r="BS18" s="95">
        <f>+SUM('2.2.3.5.1'!BT62:BT73)</f>
        <v>0</v>
      </c>
      <c r="BT18" s="99">
        <f t="shared" si="4"/>
        <v>43694</v>
      </c>
      <c r="BU18" s="94">
        <f>+SUM('2.2.3.5.1'!BV62:BV73)</f>
        <v>0</v>
      </c>
      <c r="BV18" s="95">
        <f>+SUM('2.2.3.5.1'!BW62:BW73)</f>
        <v>0</v>
      </c>
      <c r="BW18" s="95"/>
      <c r="BX18" s="95"/>
      <c r="BY18" s="95"/>
      <c r="BZ18" s="95">
        <f>+SUM('2.2.3.5.1'!CA62:CA73)</f>
        <v>0</v>
      </c>
      <c r="CA18" s="101">
        <f t="shared" si="5"/>
        <v>0</v>
      </c>
      <c r="CB18" s="94"/>
      <c r="CC18" s="95">
        <f>+SUM('2.2.3.5.1'!CD62:CD73)</f>
        <v>0</v>
      </c>
      <c r="CD18" s="95"/>
      <c r="CE18" s="95"/>
      <c r="CF18" s="99">
        <f t="shared" si="6"/>
        <v>0</v>
      </c>
      <c r="CG18" s="94"/>
      <c r="CH18" s="95"/>
      <c r="CI18" s="95"/>
      <c r="CJ18" s="95"/>
      <c r="CK18" s="95"/>
      <c r="CL18" s="95">
        <f>+SUM('2.2.3.5.1'!CM62:CM73)</f>
        <v>0</v>
      </c>
      <c r="CM18" s="95"/>
      <c r="CN18" s="99">
        <f t="shared" si="7"/>
        <v>0</v>
      </c>
      <c r="CO18" s="96"/>
      <c r="CP18" s="95"/>
      <c r="CQ18" s="95"/>
      <c r="CR18" s="100">
        <f>+SUM('2.2.3.5.1'!CS62:CS73)</f>
        <v>0</v>
      </c>
      <c r="CS18" s="96">
        <f>+SUM('2.2.3.5.1'!CT62:CT73)</f>
        <v>57686</v>
      </c>
      <c r="CT18" s="99">
        <f t="shared" si="8"/>
        <v>57686</v>
      </c>
      <c r="CU18" s="74">
        <f t="shared" si="9"/>
        <v>657311</v>
      </c>
    </row>
    <row r="19" spans="1:99" ht="18" thickBot="1" x14ac:dyDescent="0.3">
      <c r="A19" s="150" t="s">
        <v>155</v>
      </c>
      <c r="B19" s="94"/>
      <c r="C19" s="95"/>
      <c r="D19" s="95"/>
      <c r="E19" s="95"/>
      <c r="F19" s="95"/>
      <c r="G19" s="100">
        <f>+SUM('2.2.3.5.1'!H74:H85)</f>
        <v>43659</v>
      </c>
      <c r="H19" s="96"/>
      <c r="I19" s="95"/>
      <c r="J19" s="95"/>
      <c r="K19" s="95"/>
      <c r="L19" s="95"/>
      <c r="M19" s="95"/>
      <c r="N19" s="100">
        <f>+SUM('2.2.3.5.1'!O74:O85)</f>
        <v>0</v>
      </c>
      <c r="O19" s="96"/>
      <c r="P19" s="95"/>
      <c r="Q19" s="95"/>
      <c r="R19" s="95"/>
      <c r="S19" s="99">
        <f>+SUM('2.2.3.5.1'!T74:T85)</f>
        <v>0</v>
      </c>
      <c r="T19" s="96"/>
      <c r="U19" s="95">
        <f>+SUM('2.2.3.5.1'!V74:V85)</f>
        <v>0</v>
      </c>
      <c r="V19" s="99">
        <f>+SUM('2.2.3.5.1'!W74:W85)</f>
        <v>169884</v>
      </c>
      <c r="W19" s="94">
        <f>+SUM('2.2.3.5.1'!X74:X85)</f>
        <v>0</v>
      </c>
      <c r="X19" s="95"/>
      <c r="Y19" s="95"/>
      <c r="Z19" s="95"/>
      <c r="AA19" s="95"/>
      <c r="AB19" s="95"/>
      <c r="AC19" s="95"/>
      <c r="AD19" s="95"/>
      <c r="AE19" s="95">
        <f>+SUM('2.2.3.5.1'!AF74:AF85)</f>
        <v>5001</v>
      </c>
      <c r="AF19" s="95"/>
      <c r="AG19" s="95"/>
      <c r="AH19" s="95">
        <f>+SUM('2.2.3.5.1'!AI74:AI85)</f>
        <v>90649</v>
      </c>
      <c r="AI19" s="99">
        <f t="shared" si="0"/>
        <v>95650</v>
      </c>
      <c r="AJ19" s="94">
        <f>+SUM('2.2.3.5.1'!AK74:AK85)</f>
        <v>54801</v>
      </c>
      <c r="AK19" s="99">
        <f t="shared" si="1"/>
        <v>54801</v>
      </c>
      <c r="AL19" s="94"/>
      <c r="AM19" s="95"/>
      <c r="AN19" s="95">
        <f>+SUM('2.2.3.5.1'!AO74:AO85)</f>
        <v>0</v>
      </c>
      <c r="AO19" s="95"/>
      <c r="AP19" s="95">
        <f>+SUM('2.2.3.5.1'!AQ74:AQ85)</f>
        <v>65093</v>
      </c>
      <c r="AQ19" s="95"/>
      <c r="AR19" s="95"/>
      <c r="AS19" s="95"/>
      <c r="AT19" s="95">
        <f>+SUM('2.2.3.5.1'!AU74:AU85)</f>
        <v>106100</v>
      </c>
      <c r="AU19" s="95"/>
      <c r="AV19" s="99">
        <f t="shared" si="2"/>
        <v>171193</v>
      </c>
      <c r="AW19" s="95"/>
      <c r="AX19" s="95"/>
      <c r="AY19" s="95"/>
      <c r="AZ19" s="95"/>
      <c r="BA19" s="95"/>
      <c r="BB19" s="95"/>
      <c r="BC19" s="95"/>
      <c r="BD19" s="99">
        <f t="shared" si="3"/>
        <v>0</v>
      </c>
      <c r="BE19" s="94"/>
      <c r="BF19" s="95">
        <f>+SUM('2.2.3.5.1'!BG74:BG85)</f>
        <v>3000</v>
      </c>
      <c r="BG19" s="95">
        <f>+SUM('2.2.3.5.1'!BH74:BH85)</f>
        <v>0</v>
      </c>
      <c r="BH19" s="95"/>
      <c r="BI19" s="95"/>
      <c r="BJ19" s="95"/>
      <c r="BK19" s="95">
        <f>+SUM('2.2.3.5.1'!BL74:BL85)</f>
        <v>4236</v>
      </c>
      <c r="BL19" s="95"/>
      <c r="BM19" s="95">
        <f>+SUM('2.2.3.5.1'!BN74:BN85)</f>
        <v>0</v>
      </c>
      <c r="BN19" s="95"/>
      <c r="BO19" s="95"/>
      <c r="BP19" s="95"/>
      <c r="BQ19" s="95"/>
      <c r="BR19" s="95">
        <f>+SUM('2.2.3.5.1'!BS74:BS85)</f>
        <v>0</v>
      </c>
      <c r="BS19" s="95">
        <f>+SUM('2.2.3.5.1'!BT74:BT85)</f>
        <v>0</v>
      </c>
      <c r="BT19" s="99">
        <f t="shared" si="4"/>
        <v>7236</v>
      </c>
      <c r="BU19" s="94">
        <f>+SUM('2.2.3.5.1'!BV74:BV85)</f>
        <v>0</v>
      </c>
      <c r="BV19" s="95">
        <f>+SUM('2.2.3.5.1'!BW74:BW85)</f>
        <v>0</v>
      </c>
      <c r="BW19" s="95"/>
      <c r="BX19" s="95"/>
      <c r="BY19" s="95"/>
      <c r="BZ19" s="95">
        <f>+SUM('2.2.3.5.1'!CA74:CA85)</f>
        <v>0</v>
      </c>
      <c r="CA19" s="101">
        <f t="shared" si="5"/>
        <v>0</v>
      </c>
      <c r="CB19" s="94"/>
      <c r="CC19" s="95">
        <f>+SUM('2.2.3.5.1'!CD74:CD85)</f>
        <v>0</v>
      </c>
      <c r="CD19" s="95"/>
      <c r="CE19" s="95"/>
      <c r="CF19" s="99">
        <f t="shared" si="6"/>
        <v>0</v>
      </c>
      <c r="CG19" s="94"/>
      <c r="CH19" s="95"/>
      <c r="CI19" s="95"/>
      <c r="CJ19" s="95"/>
      <c r="CK19" s="95"/>
      <c r="CL19" s="95">
        <f>+SUM('2.2.3.5.1'!CM74:CM85)</f>
        <v>0</v>
      </c>
      <c r="CM19" s="95"/>
      <c r="CN19" s="99">
        <f t="shared" si="7"/>
        <v>0</v>
      </c>
      <c r="CO19" s="96"/>
      <c r="CP19" s="95"/>
      <c r="CQ19" s="95"/>
      <c r="CR19" s="100">
        <f>+SUM('2.2.3.5.1'!CS74:CS85)</f>
        <v>0</v>
      </c>
      <c r="CS19" s="96">
        <f>+SUM('2.2.3.5.1'!CT74:CT85)</f>
        <v>132470</v>
      </c>
      <c r="CT19" s="99">
        <f t="shared" si="8"/>
        <v>132470</v>
      </c>
      <c r="CU19" s="74">
        <f t="shared" si="9"/>
        <v>674893</v>
      </c>
    </row>
    <row r="20" spans="1:99" ht="18" thickBot="1" x14ac:dyDescent="0.3">
      <c r="A20" s="150" t="s">
        <v>156</v>
      </c>
      <c r="B20" s="94"/>
      <c r="C20" s="95"/>
      <c r="D20" s="95"/>
      <c r="E20" s="95"/>
      <c r="F20" s="95"/>
      <c r="G20" s="100">
        <f>+SUM('2.2.3.5.1'!H86:H97)</f>
        <v>139701</v>
      </c>
      <c r="H20" s="96"/>
      <c r="I20" s="95"/>
      <c r="J20" s="95"/>
      <c r="K20" s="95"/>
      <c r="L20" s="95"/>
      <c r="M20" s="95"/>
      <c r="N20" s="100">
        <f>+SUM('2.2.3.5.1'!O86:O97)</f>
        <v>0</v>
      </c>
      <c r="O20" s="96"/>
      <c r="P20" s="95"/>
      <c r="Q20" s="95"/>
      <c r="R20" s="95"/>
      <c r="S20" s="99">
        <f>+SUM('2.2.3.5.1'!T86:T97)</f>
        <v>0</v>
      </c>
      <c r="T20" s="96"/>
      <c r="U20" s="95">
        <f>+SUM('2.2.3.5.1'!V86:V97)</f>
        <v>0</v>
      </c>
      <c r="V20" s="99">
        <f>+SUM('2.2.3.5.1'!W86:W97)</f>
        <v>174907</v>
      </c>
      <c r="W20" s="94">
        <f>+SUM('2.2.3.5.1'!X86:X97)</f>
        <v>0</v>
      </c>
      <c r="X20" s="95"/>
      <c r="Y20" s="95"/>
      <c r="Z20" s="95"/>
      <c r="AA20" s="95"/>
      <c r="AB20" s="95"/>
      <c r="AC20" s="95"/>
      <c r="AD20" s="95"/>
      <c r="AE20" s="95">
        <f>+SUM('2.2.3.5.1'!AF86:AF97)</f>
        <v>121640</v>
      </c>
      <c r="AF20" s="95"/>
      <c r="AG20" s="95"/>
      <c r="AH20" s="95">
        <f>+SUM('2.2.3.5.1'!AI86:AI97)</f>
        <v>100265</v>
      </c>
      <c r="AI20" s="99">
        <f t="shared" si="0"/>
        <v>221905</v>
      </c>
      <c r="AJ20" s="94">
        <f>+SUM('2.2.3.5.1'!AK86:AK97)</f>
        <v>361569</v>
      </c>
      <c r="AK20" s="99">
        <f t="shared" si="1"/>
        <v>361569</v>
      </c>
      <c r="AL20" s="94"/>
      <c r="AM20" s="95"/>
      <c r="AN20" s="95">
        <f>+SUM('2.2.3.5.1'!AO86:AO97)</f>
        <v>0</v>
      </c>
      <c r="AO20" s="95"/>
      <c r="AP20" s="95">
        <f>+SUM('2.2.3.5.1'!AQ86:AQ97)</f>
        <v>128579</v>
      </c>
      <c r="AQ20" s="95"/>
      <c r="AR20" s="95"/>
      <c r="AS20" s="95"/>
      <c r="AT20" s="95">
        <f>+SUM('2.2.3.5.1'!AU86:AU97)</f>
        <v>109780</v>
      </c>
      <c r="AU20" s="95"/>
      <c r="AV20" s="99">
        <f t="shared" si="2"/>
        <v>238359</v>
      </c>
      <c r="AW20" s="95"/>
      <c r="AX20" s="95"/>
      <c r="AY20" s="95"/>
      <c r="AZ20" s="95"/>
      <c r="BA20" s="95"/>
      <c r="BB20" s="95"/>
      <c r="BC20" s="95"/>
      <c r="BD20" s="99">
        <f t="shared" si="3"/>
        <v>0</v>
      </c>
      <c r="BE20" s="94"/>
      <c r="BF20" s="95">
        <f>+SUM('2.2.3.5.1'!BG86:BG97)</f>
        <v>4420</v>
      </c>
      <c r="BG20" s="95">
        <f>+SUM('2.2.3.5.1'!BH86:BH97)</f>
        <v>0</v>
      </c>
      <c r="BH20" s="95"/>
      <c r="BI20" s="95"/>
      <c r="BJ20" s="95"/>
      <c r="BK20" s="95">
        <f>+SUM('2.2.3.5.1'!BL86:BL97)</f>
        <v>44390</v>
      </c>
      <c r="BL20" s="95"/>
      <c r="BM20" s="95">
        <f>+SUM('2.2.3.5.1'!BN86:BN97)</f>
        <v>0</v>
      </c>
      <c r="BN20" s="95"/>
      <c r="BO20" s="95"/>
      <c r="BP20" s="95"/>
      <c r="BQ20" s="95"/>
      <c r="BR20" s="95">
        <f>+SUM('2.2.3.5.1'!BS86:BS97)</f>
        <v>0</v>
      </c>
      <c r="BS20" s="95">
        <f>+SUM('2.2.3.5.1'!BT86:BT97)</f>
        <v>0</v>
      </c>
      <c r="BT20" s="99">
        <f t="shared" si="4"/>
        <v>48810</v>
      </c>
      <c r="BU20" s="94">
        <f>+SUM('2.2.3.5.1'!BV86:BV97)</f>
        <v>0</v>
      </c>
      <c r="BV20" s="95">
        <f>+SUM('2.2.3.5.1'!BW86:BW97)</f>
        <v>0</v>
      </c>
      <c r="BW20" s="95"/>
      <c r="BX20" s="95"/>
      <c r="BY20" s="95"/>
      <c r="BZ20" s="95">
        <f>+SUM('2.2.3.5.1'!CA86:CA97)</f>
        <v>0</v>
      </c>
      <c r="CA20" s="101">
        <f t="shared" si="5"/>
        <v>0</v>
      </c>
      <c r="CB20" s="94"/>
      <c r="CC20" s="95">
        <f>+SUM('2.2.3.5.1'!CD86:CD97)</f>
        <v>0</v>
      </c>
      <c r="CD20" s="95"/>
      <c r="CE20" s="95"/>
      <c r="CF20" s="99">
        <f t="shared" si="6"/>
        <v>0</v>
      </c>
      <c r="CG20" s="94"/>
      <c r="CH20" s="95"/>
      <c r="CI20" s="95"/>
      <c r="CJ20" s="95"/>
      <c r="CK20" s="95"/>
      <c r="CL20" s="95">
        <f>+SUM('2.2.3.5.1'!CM86:CM97)</f>
        <v>0</v>
      </c>
      <c r="CM20" s="95"/>
      <c r="CN20" s="99">
        <f t="shared" si="7"/>
        <v>0</v>
      </c>
      <c r="CO20" s="96"/>
      <c r="CP20" s="95"/>
      <c r="CQ20" s="95"/>
      <c r="CR20" s="100">
        <f>+SUM('2.2.3.5.1'!CS86:CS97)</f>
        <v>0</v>
      </c>
      <c r="CS20" s="96">
        <f>+SUM('2.2.3.5.1'!CT86:CT97)</f>
        <v>38852</v>
      </c>
      <c r="CT20" s="99">
        <f t="shared" si="8"/>
        <v>38852</v>
      </c>
      <c r="CU20" s="74">
        <f t="shared" si="9"/>
        <v>1224103</v>
      </c>
    </row>
    <row r="21" spans="1:99" ht="18" thickBot="1" x14ac:dyDescent="0.3">
      <c r="A21" s="150" t="s">
        <v>157</v>
      </c>
      <c r="B21" s="94"/>
      <c r="C21" s="95"/>
      <c r="D21" s="95"/>
      <c r="E21" s="95"/>
      <c r="F21" s="95"/>
      <c r="G21" s="100">
        <f>+SUM('2.2.3.5.1'!H98:H109)</f>
        <v>180233</v>
      </c>
      <c r="H21" s="96"/>
      <c r="I21" s="95"/>
      <c r="J21" s="95"/>
      <c r="K21" s="95"/>
      <c r="L21" s="95"/>
      <c r="M21" s="95"/>
      <c r="N21" s="100">
        <f>+SUM('2.2.3.5.1'!O98:O109)</f>
        <v>0</v>
      </c>
      <c r="O21" s="96"/>
      <c r="P21" s="95"/>
      <c r="Q21" s="95"/>
      <c r="R21" s="95"/>
      <c r="S21" s="99">
        <f>+SUM('2.2.3.5.1'!T98:T109)</f>
        <v>0</v>
      </c>
      <c r="T21" s="96"/>
      <c r="U21" s="95">
        <f>+SUM('2.2.3.5.1'!V98:V109)</f>
        <v>0</v>
      </c>
      <c r="V21" s="99">
        <f>+SUM('2.2.3.5.1'!W98:W109)</f>
        <v>236339</v>
      </c>
      <c r="W21" s="94">
        <f>+SUM('2.2.3.5.1'!X98:X109)</f>
        <v>0</v>
      </c>
      <c r="X21" s="95"/>
      <c r="Y21" s="95"/>
      <c r="Z21" s="95"/>
      <c r="AA21" s="95"/>
      <c r="AB21" s="95"/>
      <c r="AC21" s="95"/>
      <c r="AD21" s="95"/>
      <c r="AE21" s="95">
        <f>+SUM('2.2.3.5.1'!AF98:AF109)</f>
        <v>138662</v>
      </c>
      <c r="AF21" s="95"/>
      <c r="AG21" s="95"/>
      <c r="AH21" s="95">
        <f>+SUM('2.2.3.5.1'!AI98:AI109)</f>
        <v>125022</v>
      </c>
      <c r="AI21" s="99">
        <f t="shared" si="0"/>
        <v>263684</v>
      </c>
      <c r="AJ21" s="94">
        <f>+SUM('2.2.3.5.1'!AK98:AK109)</f>
        <v>354472</v>
      </c>
      <c r="AK21" s="99">
        <f t="shared" si="1"/>
        <v>354472</v>
      </c>
      <c r="AL21" s="94"/>
      <c r="AM21" s="95"/>
      <c r="AN21" s="95">
        <f>+SUM('2.2.3.5.1'!AO98:AO109)</f>
        <v>0</v>
      </c>
      <c r="AO21" s="95"/>
      <c r="AP21" s="95">
        <f>+SUM('2.2.3.5.1'!AQ98:AQ109)</f>
        <v>38111</v>
      </c>
      <c r="AQ21" s="95"/>
      <c r="AR21" s="95"/>
      <c r="AS21" s="95"/>
      <c r="AT21" s="95">
        <f>+SUM('2.2.3.5.1'!AU98:AU109)</f>
        <v>97133</v>
      </c>
      <c r="AU21" s="95"/>
      <c r="AV21" s="99">
        <f t="shared" si="2"/>
        <v>135244</v>
      </c>
      <c r="AW21" s="95"/>
      <c r="AX21" s="95"/>
      <c r="AY21" s="95"/>
      <c r="AZ21" s="95"/>
      <c r="BA21" s="95"/>
      <c r="BB21" s="95"/>
      <c r="BC21" s="95"/>
      <c r="BD21" s="99">
        <f t="shared" si="3"/>
        <v>0</v>
      </c>
      <c r="BE21" s="94"/>
      <c r="BF21" s="95">
        <f>+SUM('2.2.3.5.1'!BG98:BG109)</f>
        <v>1000</v>
      </c>
      <c r="BG21" s="95">
        <f>+SUM('2.2.3.5.1'!BH98:BH109)</f>
        <v>0</v>
      </c>
      <c r="BH21" s="95"/>
      <c r="BI21" s="95"/>
      <c r="BJ21" s="95"/>
      <c r="BK21" s="95">
        <f>+SUM('2.2.3.5.1'!BL98:BL109)</f>
        <v>157542</v>
      </c>
      <c r="BL21" s="95"/>
      <c r="BM21" s="95">
        <f>+SUM('2.2.3.5.1'!BN98:BN109)</f>
        <v>0</v>
      </c>
      <c r="BN21" s="95"/>
      <c r="BO21" s="95"/>
      <c r="BP21" s="95"/>
      <c r="BQ21" s="95"/>
      <c r="BR21" s="95">
        <f>+SUM('2.2.3.5.1'!BS98:BS109)</f>
        <v>0</v>
      </c>
      <c r="BS21" s="95">
        <f>+SUM('2.2.3.5.1'!BT98:BT109)</f>
        <v>0</v>
      </c>
      <c r="BT21" s="99">
        <f t="shared" si="4"/>
        <v>158542</v>
      </c>
      <c r="BU21" s="94">
        <f>+SUM('2.2.3.5.1'!BV98:BV109)</f>
        <v>0</v>
      </c>
      <c r="BV21" s="95">
        <f>+SUM('2.2.3.5.1'!BW98:BW109)</f>
        <v>0</v>
      </c>
      <c r="BW21" s="95"/>
      <c r="BX21" s="95"/>
      <c r="BY21" s="95"/>
      <c r="BZ21" s="95">
        <f>+SUM('2.2.3.5.1'!CA98:CA109)</f>
        <v>0</v>
      </c>
      <c r="CA21" s="101">
        <f t="shared" si="5"/>
        <v>0</v>
      </c>
      <c r="CB21" s="94"/>
      <c r="CC21" s="95">
        <f>+SUM('2.2.3.5.1'!CD98:CD109)</f>
        <v>0</v>
      </c>
      <c r="CD21" s="95"/>
      <c r="CE21" s="95"/>
      <c r="CF21" s="99">
        <f t="shared" si="6"/>
        <v>0</v>
      </c>
      <c r="CG21" s="94"/>
      <c r="CH21" s="95"/>
      <c r="CI21" s="95"/>
      <c r="CJ21" s="95"/>
      <c r="CK21" s="95"/>
      <c r="CL21" s="95">
        <f>+SUM('2.2.3.5.1'!CM98:CM109)</f>
        <v>0</v>
      </c>
      <c r="CM21" s="95"/>
      <c r="CN21" s="99">
        <f t="shared" si="7"/>
        <v>0</v>
      </c>
      <c r="CO21" s="96"/>
      <c r="CP21" s="95"/>
      <c r="CQ21" s="95"/>
      <c r="CR21" s="100">
        <f>+SUM('2.2.3.5.1'!CS98:CS109)</f>
        <v>0</v>
      </c>
      <c r="CS21" s="96">
        <f>+SUM('2.2.3.5.1'!CT98:CT109)</f>
        <v>37294</v>
      </c>
      <c r="CT21" s="99">
        <f t="shared" si="8"/>
        <v>37294</v>
      </c>
      <c r="CU21" s="74">
        <f t="shared" si="9"/>
        <v>1365808</v>
      </c>
    </row>
    <row r="22" spans="1:99" ht="18" thickBot="1" x14ac:dyDescent="0.3">
      <c r="A22" s="150" t="s">
        <v>158</v>
      </c>
      <c r="B22" s="94"/>
      <c r="C22" s="95"/>
      <c r="D22" s="95"/>
      <c r="E22" s="95"/>
      <c r="F22" s="95"/>
      <c r="G22" s="100">
        <f>+SUM('2.2.3.5.1'!H110:H121)</f>
        <v>184400</v>
      </c>
      <c r="H22" s="96"/>
      <c r="I22" s="95"/>
      <c r="J22" s="95"/>
      <c r="K22" s="95"/>
      <c r="L22" s="95"/>
      <c r="M22" s="95"/>
      <c r="N22" s="100">
        <f>+SUM('2.2.3.5.1'!O110:O121)</f>
        <v>0</v>
      </c>
      <c r="O22" s="96"/>
      <c r="P22" s="95"/>
      <c r="Q22" s="95"/>
      <c r="R22" s="95"/>
      <c r="S22" s="99">
        <f>+SUM('2.2.3.5.1'!T110:T121)</f>
        <v>0</v>
      </c>
      <c r="T22" s="96"/>
      <c r="U22" s="95">
        <f>+SUM('2.2.3.5.1'!V110:V121)</f>
        <v>0</v>
      </c>
      <c r="V22" s="99">
        <f>+SUM('2.2.3.5.1'!W110:W121)</f>
        <v>293971</v>
      </c>
      <c r="W22" s="94">
        <f>+SUM('2.2.3.5.1'!X110:X121)</f>
        <v>0</v>
      </c>
      <c r="X22" s="95"/>
      <c r="Y22" s="95"/>
      <c r="Z22" s="95"/>
      <c r="AA22" s="95"/>
      <c r="AB22" s="95"/>
      <c r="AC22" s="95"/>
      <c r="AD22" s="95"/>
      <c r="AE22" s="95">
        <f>+SUM('2.2.3.5.1'!AF110:AF121)</f>
        <v>30745</v>
      </c>
      <c r="AF22" s="95"/>
      <c r="AG22" s="95"/>
      <c r="AH22" s="95">
        <f>+SUM('2.2.3.5.1'!AI110:AI121)</f>
        <v>168177</v>
      </c>
      <c r="AI22" s="99">
        <f t="shared" si="0"/>
        <v>198922</v>
      </c>
      <c r="AJ22" s="94">
        <f>+SUM('2.2.3.5.1'!AK110:AK121)</f>
        <v>326319</v>
      </c>
      <c r="AK22" s="99">
        <f t="shared" si="1"/>
        <v>326319</v>
      </c>
      <c r="AL22" s="94"/>
      <c r="AM22" s="95"/>
      <c r="AN22" s="95">
        <f>+SUM('2.2.3.5.1'!AO110:AO121)</f>
        <v>0</v>
      </c>
      <c r="AO22" s="95"/>
      <c r="AP22" s="95">
        <f>+SUM('2.2.3.5.1'!AQ110:AQ121)</f>
        <v>90614</v>
      </c>
      <c r="AQ22" s="95"/>
      <c r="AR22" s="95"/>
      <c r="AS22" s="95"/>
      <c r="AT22" s="95">
        <f>+SUM('2.2.3.5.1'!AU110:AU121)</f>
        <v>82294</v>
      </c>
      <c r="AU22" s="95"/>
      <c r="AV22" s="99">
        <f t="shared" si="2"/>
        <v>172908</v>
      </c>
      <c r="AW22" s="95"/>
      <c r="AX22" s="95"/>
      <c r="AY22" s="95"/>
      <c r="AZ22" s="95"/>
      <c r="BA22" s="95"/>
      <c r="BB22" s="95"/>
      <c r="BC22" s="95"/>
      <c r="BD22" s="99">
        <f t="shared" si="3"/>
        <v>0</v>
      </c>
      <c r="BE22" s="94"/>
      <c r="BF22" s="95">
        <f>+SUM('2.2.3.5.1'!BG110:BG121)</f>
        <v>0</v>
      </c>
      <c r="BG22" s="95">
        <f>+SUM('2.2.3.5.1'!BH110:BH121)</f>
        <v>0</v>
      </c>
      <c r="BH22" s="95"/>
      <c r="BI22" s="95"/>
      <c r="BJ22" s="95"/>
      <c r="BK22" s="95">
        <f>+SUM('2.2.3.5.1'!BL110:BL121)</f>
        <v>0</v>
      </c>
      <c r="BL22" s="95"/>
      <c r="BM22" s="95">
        <f>+SUM('2.2.3.5.1'!BN110:BN121)</f>
        <v>198952</v>
      </c>
      <c r="BN22" s="95"/>
      <c r="BO22" s="95"/>
      <c r="BP22" s="95"/>
      <c r="BQ22" s="95"/>
      <c r="BR22" s="95">
        <f>+SUM('2.2.3.5.1'!BS110:BS121)</f>
        <v>0</v>
      </c>
      <c r="BS22" s="95">
        <f>+SUM('2.2.3.5.1'!BT110:BT121)</f>
        <v>0</v>
      </c>
      <c r="BT22" s="99">
        <f t="shared" si="4"/>
        <v>198952</v>
      </c>
      <c r="BU22" s="94">
        <f>+SUM('2.2.3.5.1'!BV110:BV121)</f>
        <v>0</v>
      </c>
      <c r="BV22" s="95">
        <f>+SUM('2.2.3.5.1'!BW110:BW121)</f>
        <v>0</v>
      </c>
      <c r="BW22" s="95"/>
      <c r="BX22" s="95"/>
      <c r="BY22" s="95"/>
      <c r="BZ22" s="95">
        <f>+SUM('2.2.3.5.1'!CA110:CA121)</f>
        <v>0</v>
      </c>
      <c r="CA22" s="101">
        <f t="shared" si="5"/>
        <v>0</v>
      </c>
      <c r="CB22" s="94"/>
      <c r="CC22" s="95">
        <f>+SUM('2.2.3.5.1'!CD110:CD121)</f>
        <v>0</v>
      </c>
      <c r="CD22" s="95"/>
      <c r="CE22" s="95"/>
      <c r="CF22" s="99">
        <f t="shared" si="6"/>
        <v>0</v>
      </c>
      <c r="CG22" s="94"/>
      <c r="CH22" s="95"/>
      <c r="CI22" s="95"/>
      <c r="CJ22" s="95"/>
      <c r="CK22" s="95"/>
      <c r="CL22" s="95">
        <f>+SUM('2.2.3.5.1'!CM110:CM121)</f>
        <v>0</v>
      </c>
      <c r="CM22" s="95"/>
      <c r="CN22" s="99">
        <f t="shared" si="7"/>
        <v>0</v>
      </c>
      <c r="CO22" s="96"/>
      <c r="CP22" s="95"/>
      <c r="CQ22" s="95"/>
      <c r="CR22" s="100">
        <f>+SUM('2.2.3.5.1'!CS110:CS121)</f>
        <v>0</v>
      </c>
      <c r="CS22" s="96">
        <f>+SUM('2.2.3.5.1'!CT110:CT121)</f>
        <v>11884</v>
      </c>
      <c r="CT22" s="99">
        <f t="shared" si="8"/>
        <v>11884</v>
      </c>
      <c r="CU22" s="74">
        <f t="shared" si="9"/>
        <v>1387356</v>
      </c>
    </row>
    <row r="23" spans="1:99" ht="18" thickBot="1" x14ac:dyDescent="0.3">
      <c r="A23" s="150" t="s">
        <v>159</v>
      </c>
      <c r="B23" s="94"/>
      <c r="C23" s="95"/>
      <c r="D23" s="95"/>
      <c r="E23" s="95"/>
      <c r="F23" s="95"/>
      <c r="G23" s="100">
        <f>+SUM('2.2.3.5.1'!H122:H133)</f>
        <v>311409</v>
      </c>
      <c r="H23" s="96"/>
      <c r="I23" s="95"/>
      <c r="J23" s="95"/>
      <c r="K23" s="95"/>
      <c r="L23" s="95"/>
      <c r="M23" s="95"/>
      <c r="N23" s="100">
        <f>+SUM('2.2.3.5.1'!O122:O133)</f>
        <v>0</v>
      </c>
      <c r="O23" s="96"/>
      <c r="P23" s="95"/>
      <c r="Q23" s="95"/>
      <c r="R23" s="95"/>
      <c r="S23" s="99">
        <f>+SUM('2.2.3.5.1'!T122:T133)</f>
        <v>0</v>
      </c>
      <c r="T23" s="96"/>
      <c r="U23" s="95">
        <f>+SUM('2.2.3.5.1'!V122:V133)</f>
        <v>0</v>
      </c>
      <c r="V23" s="99">
        <f>+SUM('2.2.3.5.1'!W122:W133)</f>
        <v>264158</v>
      </c>
      <c r="W23" s="94">
        <f>+SUM('2.2.3.5.1'!X122:X133)</f>
        <v>0</v>
      </c>
      <c r="X23" s="95"/>
      <c r="Y23" s="95"/>
      <c r="Z23" s="95"/>
      <c r="AA23" s="95"/>
      <c r="AB23" s="95"/>
      <c r="AC23" s="95"/>
      <c r="AD23" s="95"/>
      <c r="AE23" s="95">
        <f>+SUM('2.2.3.5.1'!AF122:AF133)</f>
        <v>125808</v>
      </c>
      <c r="AF23" s="95"/>
      <c r="AG23" s="95"/>
      <c r="AH23" s="95">
        <f>+SUM('2.2.3.5.1'!AI122:AI133)</f>
        <v>121235</v>
      </c>
      <c r="AI23" s="99">
        <f t="shared" si="0"/>
        <v>247043</v>
      </c>
      <c r="AJ23" s="94">
        <f>+SUM('2.2.3.5.1'!AK122:AK133)</f>
        <v>331663</v>
      </c>
      <c r="AK23" s="99">
        <f t="shared" si="1"/>
        <v>331663</v>
      </c>
      <c r="AL23" s="94"/>
      <c r="AM23" s="95"/>
      <c r="AN23" s="95">
        <f>+SUM('2.2.3.5.1'!AO122:AO133)</f>
        <v>0</v>
      </c>
      <c r="AO23" s="95"/>
      <c r="AP23" s="95">
        <f>+SUM('2.2.3.5.1'!AQ122:AQ133)</f>
        <v>114237</v>
      </c>
      <c r="AQ23" s="95"/>
      <c r="AR23" s="95"/>
      <c r="AS23" s="95"/>
      <c r="AT23" s="95">
        <f>+SUM('2.2.3.5.1'!AU122:AU133)</f>
        <v>80598</v>
      </c>
      <c r="AU23" s="95"/>
      <c r="AV23" s="99">
        <f t="shared" si="2"/>
        <v>194835</v>
      </c>
      <c r="AW23" s="95"/>
      <c r="AX23" s="95"/>
      <c r="AY23" s="95"/>
      <c r="AZ23" s="95"/>
      <c r="BA23" s="95"/>
      <c r="BB23" s="95"/>
      <c r="BC23" s="95"/>
      <c r="BD23" s="99">
        <f t="shared" si="3"/>
        <v>0</v>
      </c>
      <c r="BE23" s="94"/>
      <c r="BF23" s="95">
        <f>+SUM('2.2.3.5.1'!BG122:BG133)</f>
        <v>0</v>
      </c>
      <c r="BG23" s="95">
        <f>+SUM('2.2.3.5.1'!BH122:BH133)</f>
        <v>0</v>
      </c>
      <c r="BH23" s="95"/>
      <c r="BI23" s="95"/>
      <c r="BJ23" s="95"/>
      <c r="BK23" s="95">
        <f>+SUM('2.2.3.5.1'!BL122:BL133)</f>
        <v>0</v>
      </c>
      <c r="BL23" s="95"/>
      <c r="BM23" s="95">
        <f>+SUM('2.2.3.5.1'!BN122:BN133)</f>
        <v>117997</v>
      </c>
      <c r="BN23" s="95"/>
      <c r="BO23" s="95"/>
      <c r="BP23" s="95"/>
      <c r="BQ23" s="95"/>
      <c r="BR23" s="95">
        <f>+SUM('2.2.3.5.1'!BS122:BS133)</f>
        <v>0</v>
      </c>
      <c r="BS23" s="95">
        <f>+SUM('2.2.3.5.1'!BT122:BT133)</f>
        <v>0</v>
      </c>
      <c r="BT23" s="99">
        <f t="shared" si="4"/>
        <v>117997</v>
      </c>
      <c r="BU23" s="94">
        <f>+SUM('2.2.3.5.1'!BV122:BV133)</f>
        <v>0</v>
      </c>
      <c r="BV23" s="95">
        <f>+SUM('2.2.3.5.1'!BW122:BW133)</f>
        <v>0</v>
      </c>
      <c r="BW23" s="95"/>
      <c r="BX23" s="95"/>
      <c r="BY23" s="95"/>
      <c r="BZ23" s="95">
        <f>+SUM('2.2.3.5.1'!CA122:CA133)</f>
        <v>0</v>
      </c>
      <c r="CA23" s="101">
        <f t="shared" si="5"/>
        <v>0</v>
      </c>
      <c r="CB23" s="94"/>
      <c r="CC23" s="95">
        <f>+SUM('2.2.3.5.1'!CD122:CD133)</f>
        <v>0</v>
      </c>
      <c r="CD23" s="95"/>
      <c r="CE23" s="95"/>
      <c r="CF23" s="99">
        <f t="shared" si="6"/>
        <v>0</v>
      </c>
      <c r="CG23" s="94"/>
      <c r="CH23" s="95"/>
      <c r="CI23" s="95"/>
      <c r="CJ23" s="95"/>
      <c r="CK23" s="95"/>
      <c r="CL23" s="95">
        <f>+SUM('2.2.3.5.1'!CM122:CM133)</f>
        <v>0</v>
      </c>
      <c r="CM23" s="95"/>
      <c r="CN23" s="99">
        <f t="shared" si="7"/>
        <v>0</v>
      </c>
      <c r="CO23" s="96"/>
      <c r="CP23" s="95"/>
      <c r="CQ23" s="95"/>
      <c r="CR23" s="100">
        <f>+SUM('2.2.3.5.1'!CS122:CS133)</f>
        <v>0</v>
      </c>
      <c r="CS23" s="96">
        <f>+SUM('2.2.3.5.1'!CT122:CT133)</f>
        <v>52026</v>
      </c>
      <c r="CT23" s="99">
        <f t="shared" si="8"/>
        <v>52026</v>
      </c>
      <c r="CU23" s="74">
        <f t="shared" si="9"/>
        <v>1519131</v>
      </c>
    </row>
    <row r="24" spans="1:99" ht="18" thickBot="1" x14ac:dyDescent="0.3">
      <c r="A24" s="150" t="s">
        <v>160</v>
      </c>
      <c r="B24" s="94"/>
      <c r="C24" s="95"/>
      <c r="D24" s="95"/>
      <c r="E24" s="95"/>
      <c r="F24" s="95"/>
      <c r="G24" s="100">
        <f>+SUM('2.2.3.5.1'!H134:H145)</f>
        <v>208434</v>
      </c>
      <c r="H24" s="96"/>
      <c r="I24" s="95"/>
      <c r="J24" s="95"/>
      <c r="K24" s="95"/>
      <c r="L24" s="95"/>
      <c r="M24" s="95"/>
      <c r="N24" s="100">
        <f>+SUM('2.2.3.5.1'!O134:O145)</f>
        <v>0</v>
      </c>
      <c r="O24" s="96"/>
      <c r="P24" s="95"/>
      <c r="Q24" s="95"/>
      <c r="R24" s="95"/>
      <c r="S24" s="99">
        <f>+SUM('2.2.3.5.1'!T134:T145)</f>
        <v>0</v>
      </c>
      <c r="T24" s="96"/>
      <c r="U24" s="95">
        <f>+SUM('2.2.3.5.1'!V134:V145)</f>
        <v>0</v>
      </c>
      <c r="V24" s="99">
        <f>+SUM('2.2.3.5.1'!W134:W145)</f>
        <v>239650</v>
      </c>
      <c r="W24" s="94">
        <f>+SUM('2.2.3.5.1'!X134:X145)</f>
        <v>0</v>
      </c>
      <c r="X24" s="95"/>
      <c r="Y24" s="95"/>
      <c r="Z24" s="95"/>
      <c r="AA24" s="95"/>
      <c r="AB24" s="95"/>
      <c r="AC24" s="95"/>
      <c r="AD24" s="95"/>
      <c r="AE24" s="95">
        <f>+SUM('2.2.3.5.1'!AF134:AF145)</f>
        <v>506696</v>
      </c>
      <c r="AF24" s="95"/>
      <c r="AG24" s="95"/>
      <c r="AH24" s="95">
        <f>+SUM('2.2.3.5.1'!AI134:AI145)</f>
        <v>153739</v>
      </c>
      <c r="AI24" s="99">
        <f t="shared" si="0"/>
        <v>660435</v>
      </c>
      <c r="AJ24" s="94">
        <f>+SUM('2.2.3.5.1'!AK134:AK145)</f>
        <v>235102</v>
      </c>
      <c r="AK24" s="99">
        <f t="shared" si="1"/>
        <v>235102</v>
      </c>
      <c r="AL24" s="94"/>
      <c r="AM24" s="95"/>
      <c r="AN24" s="95">
        <f>+SUM('2.2.3.5.1'!AO134:AO145)</f>
        <v>0</v>
      </c>
      <c r="AO24" s="95"/>
      <c r="AP24" s="95">
        <f>+SUM('2.2.3.5.1'!AQ134:AQ145)</f>
        <v>90691</v>
      </c>
      <c r="AQ24" s="95"/>
      <c r="AR24" s="95"/>
      <c r="AS24" s="95"/>
      <c r="AT24" s="95">
        <f>+SUM('2.2.3.5.1'!AU134:AU145)</f>
        <v>52142</v>
      </c>
      <c r="AU24" s="95"/>
      <c r="AV24" s="99">
        <f t="shared" si="2"/>
        <v>142833</v>
      </c>
      <c r="AW24" s="95"/>
      <c r="AX24" s="95"/>
      <c r="AY24" s="95"/>
      <c r="AZ24" s="95"/>
      <c r="BA24" s="95"/>
      <c r="BB24" s="95"/>
      <c r="BC24" s="95"/>
      <c r="BD24" s="99">
        <f t="shared" si="3"/>
        <v>0</v>
      </c>
      <c r="BE24" s="94"/>
      <c r="BF24" s="95">
        <f>+SUM('2.2.3.5.1'!BG134:BG145)</f>
        <v>11097</v>
      </c>
      <c r="BG24" s="95">
        <f>+SUM('2.2.3.5.1'!BH134:BH145)</f>
        <v>0</v>
      </c>
      <c r="BH24" s="95"/>
      <c r="BI24" s="95"/>
      <c r="BJ24" s="95"/>
      <c r="BK24" s="95">
        <f>+SUM('2.2.3.5.1'!BL134:BL145)</f>
        <v>0</v>
      </c>
      <c r="BL24" s="95"/>
      <c r="BM24" s="95">
        <f>+SUM('2.2.3.5.1'!BN134:BN145)</f>
        <v>1652</v>
      </c>
      <c r="BN24" s="95"/>
      <c r="BO24" s="95"/>
      <c r="BP24" s="95"/>
      <c r="BQ24" s="95"/>
      <c r="BR24" s="95">
        <f>+SUM('2.2.3.5.1'!BS134:BS145)</f>
        <v>0</v>
      </c>
      <c r="BS24" s="95">
        <f>+SUM('2.2.3.5.1'!BT134:BT145)</f>
        <v>0</v>
      </c>
      <c r="BT24" s="99">
        <f t="shared" si="4"/>
        <v>12749</v>
      </c>
      <c r="BU24" s="94">
        <f>+SUM('2.2.3.5.1'!BV134:BV145)</f>
        <v>0</v>
      </c>
      <c r="BV24" s="95">
        <f>+SUM('2.2.3.5.1'!BW134:BW145)</f>
        <v>0</v>
      </c>
      <c r="BW24" s="95"/>
      <c r="BX24" s="95"/>
      <c r="BY24" s="95"/>
      <c r="BZ24" s="95">
        <f>+SUM('2.2.3.5.1'!CA134:CA145)</f>
        <v>0</v>
      </c>
      <c r="CA24" s="101">
        <f t="shared" si="5"/>
        <v>0</v>
      </c>
      <c r="CB24" s="94"/>
      <c r="CC24" s="95">
        <f>+SUM('2.2.3.5.1'!CD134:CD145)</f>
        <v>0</v>
      </c>
      <c r="CD24" s="95"/>
      <c r="CE24" s="95"/>
      <c r="CF24" s="99">
        <f t="shared" si="6"/>
        <v>0</v>
      </c>
      <c r="CG24" s="94"/>
      <c r="CH24" s="95"/>
      <c r="CI24" s="95"/>
      <c r="CJ24" s="95"/>
      <c r="CK24" s="95"/>
      <c r="CL24" s="95">
        <f>+SUM('2.2.3.5.1'!CM134:CM145)</f>
        <v>0</v>
      </c>
      <c r="CM24" s="95"/>
      <c r="CN24" s="99">
        <f t="shared" si="7"/>
        <v>0</v>
      </c>
      <c r="CO24" s="96"/>
      <c r="CP24" s="95"/>
      <c r="CQ24" s="95"/>
      <c r="CR24" s="100">
        <f>+SUM('2.2.3.5.1'!CS134:CS145)</f>
        <v>0</v>
      </c>
      <c r="CS24" s="96">
        <f>+SUM('2.2.3.5.1'!CT134:CT145)</f>
        <v>72283</v>
      </c>
      <c r="CT24" s="99">
        <f t="shared" si="8"/>
        <v>72283</v>
      </c>
      <c r="CU24" s="74">
        <f t="shared" si="9"/>
        <v>1571486</v>
      </c>
    </row>
    <row r="25" spans="1:99" ht="18" thickBot="1" x14ac:dyDescent="0.3">
      <c r="A25" s="150" t="s">
        <v>161</v>
      </c>
      <c r="B25" s="94"/>
      <c r="C25" s="95"/>
      <c r="D25" s="95"/>
      <c r="E25" s="95"/>
      <c r="F25" s="95"/>
      <c r="G25" s="100">
        <f>+SUM('2.2.3.5.1'!H146:H157)</f>
        <v>210133</v>
      </c>
      <c r="H25" s="96"/>
      <c r="I25" s="95"/>
      <c r="J25" s="95"/>
      <c r="K25" s="95"/>
      <c r="L25" s="95"/>
      <c r="M25" s="95"/>
      <c r="N25" s="100">
        <f>+SUM('2.2.3.5.1'!O146:O157)</f>
        <v>0</v>
      </c>
      <c r="O25" s="96"/>
      <c r="P25" s="95"/>
      <c r="Q25" s="95"/>
      <c r="R25" s="95"/>
      <c r="S25" s="99">
        <f>+SUM('2.2.3.5.1'!T146:T157)</f>
        <v>0</v>
      </c>
      <c r="T25" s="96"/>
      <c r="U25" s="95">
        <f>+SUM('2.2.3.5.1'!V146:V157)</f>
        <v>0</v>
      </c>
      <c r="V25" s="99">
        <f>+SUM('2.2.3.5.1'!W146:W157)</f>
        <v>281933</v>
      </c>
      <c r="W25" s="94">
        <f>+SUM('2.2.3.5.1'!X146:X157)</f>
        <v>0</v>
      </c>
      <c r="X25" s="95"/>
      <c r="Y25" s="95"/>
      <c r="Z25" s="95"/>
      <c r="AA25" s="95"/>
      <c r="AB25" s="95"/>
      <c r="AC25" s="95"/>
      <c r="AD25" s="95"/>
      <c r="AE25" s="95">
        <f>+SUM('2.2.3.5.1'!AF146:AF157)</f>
        <v>111321</v>
      </c>
      <c r="AF25" s="95"/>
      <c r="AG25" s="95"/>
      <c r="AH25" s="95">
        <f>+SUM('2.2.3.5.1'!AI146:AI157)</f>
        <v>113553</v>
      </c>
      <c r="AI25" s="99">
        <f t="shared" si="0"/>
        <v>224874</v>
      </c>
      <c r="AJ25" s="94">
        <f>+SUM('2.2.3.5.1'!AK146:AK157)</f>
        <v>191380</v>
      </c>
      <c r="AK25" s="99">
        <f t="shared" si="1"/>
        <v>191380</v>
      </c>
      <c r="AL25" s="94"/>
      <c r="AM25" s="95"/>
      <c r="AN25" s="95">
        <f>+SUM('2.2.3.5.1'!AO146:AO157)</f>
        <v>0</v>
      </c>
      <c r="AO25" s="95"/>
      <c r="AP25" s="95">
        <f>+SUM('2.2.3.5.1'!AQ146:AQ157)</f>
        <v>122490</v>
      </c>
      <c r="AQ25" s="95"/>
      <c r="AR25" s="95"/>
      <c r="AS25" s="95"/>
      <c r="AT25" s="95">
        <f>+SUM('2.2.3.5.1'!AU146:AU157)</f>
        <v>58684</v>
      </c>
      <c r="AU25" s="95"/>
      <c r="AV25" s="99">
        <f t="shared" si="2"/>
        <v>181174</v>
      </c>
      <c r="AW25" s="95"/>
      <c r="AX25" s="95"/>
      <c r="AY25" s="95"/>
      <c r="AZ25" s="95"/>
      <c r="BA25" s="95"/>
      <c r="BB25" s="95"/>
      <c r="BC25" s="95"/>
      <c r="BD25" s="99">
        <f t="shared" si="3"/>
        <v>0</v>
      </c>
      <c r="BE25" s="94"/>
      <c r="BF25" s="95">
        <f>+SUM('2.2.3.5.1'!BG146:BG157)</f>
        <v>29239</v>
      </c>
      <c r="BG25" s="95">
        <f>+SUM('2.2.3.5.1'!BH146:BH157)</f>
        <v>0</v>
      </c>
      <c r="BH25" s="95"/>
      <c r="BI25" s="95"/>
      <c r="BJ25" s="95"/>
      <c r="BK25" s="95">
        <f>+SUM('2.2.3.5.1'!BL146:BL157)</f>
        <v>0</v>
      </c>
      <c r="BL25" s="95"/>
      <c r="BM25" s="95">
        <f>+SUM('2.2.3.5.1'!BN146:BN157)</f>
        <v>37555</v>
      </c>
      <c r="BN25" s="95"/>
      <c r="BO25" s="95"/>
      <c r="BP25" s="95"/>
      <c r="BQ25" s="95"/>
      <c r="BR25" s="95">
        <f>+SUM('2.2.3.5.1'!BS146:BS157)</f>
        <v>0</v>
      </c>
      <c r="BS25" s="95">
        <f>+SUM('2.2.3.5.1'!BT146:BT157)</f>
        <v>0</v>
      </c>
      <c r="BT25" s="99">
        <f t="shared" si="4"/>
        <v>66794</v>
      </c>
      <c r="BU25" s="94">
        <f>+SUM('2.2.3.5.1'!BV146:BV157)</f>
        <v>0</v>
      </c>
      <c r="BV25" s="95">
        <f>+SUM('2.2.3.5.1'!BW146:BW157)</f>
        <v>0</v>
      </c>
      <c r="BW25" s="95"/>
      <c r="BX25" s="95"/>
      <c r="BY25" s="95"/>
      <c r="BZ25" s="95">
        <f>+SUM('2.2.3.5.1'!CA146:CA157)</f>
        <v>0</v>
      </c>
      <c r="CA25" s="101">
        <f t="shared" si="5"/>
        <v>0</v>
      </c>
      <c r="CB25" s="94"/>
      <c r="CC25" s="95">
        <f>+SUM('2.2.3.5.1'!CD146:CD157)</f>
        <v>0</v>
      </c>
      <c r="CD25" s="95"/>
      <c r="CE25" s="95"/>
      <c r="CF25" s="99">
        <f t="shared" si="6"/>
        <v>0</v>
      </c>
      <c r="CG25" s="94"/>
      <c r="CH25" s="95"/>
      <c r="CI25" s="95"/>
      <c r="CJ25" s="95"/>
      <c r="CK25" s="95"/>
      <c r="CL25" s="95">
        <f>+SUM('2.2.3.5.1'!CM146:CM157)</f>
        <v>0</v>
      </c>
      <c r="CM25" s="95"/>
      <c r="CN25" s="99">
        <f t="shared" si="7"/>
        <v>0</v>
      </c>
      <c r="CO25" s="96"/>
      <c r="CP25" s="95"/>
      <c r="CQ25" s="95"/>
      <c r="CR25" s="100">
        <f>+SUM('2.2.3.5.1'!CS146:CS157)</f>
        <v>0</v>
      </c>
      <c r="CS25" s="96">
        <f>+SUM('2.2.3.5.1'!CT146:CT157)</f>
        <v>52220</v>
      </c>
      <c r="CT25" s="99">
        <f t="shared" si="8"/>
        <v>52220</v>
      </c>
      <c r="CU25" s="74">
        <f t="shared" si="9"/>
        <v>1208508</v>
      </c>
    </row>
    <row r="26" spans="1:99" ht="18" thickBot="1" x14ac:dyDescent="0.3">
      <c r="A26" s="150" t="s">
        <v>162</v>
      </c>
      <c r="B26" s="94"/>
      <c r="C26" s="95"/>
      <c r="D26" s="95"/>
      <c r="E26" s="95"/>
      <c r="F26" s="95"/>
      <c r="G26" s="100">
        <f>+SUM('2.2.3.5.1'!H158:H169)</f>
        <v>99268</v>
      </c>
      <c r="H26" s="96"/>
      <c r="I26" s="95"/>
      <c r="J26" s="95"/>
      <c r="K26" s="95"/>
      <c r="L26" s="95"/>
      <c r="M26" s="95"/>
      <c r="N26" s="100">
        <f>+SUM('2.2.3.5.1'!O158:O169)</f>
        <v>0</v>
      </c>
      <c r="O26" s="96"/>
      <c r="P26" s="95"/>
      <c r="Q26" s="95"/>
      <c r="R26" s="95"/>
      <c r="S26" s="99">
        <f>+SUM('2.2.3.5.1'!T158:T169)</f>
        <v>0</v>
      </c>
      <c r="T26" s="96"/>
      <c r="U26" s="95">
        <f>+SUM('2.2.3.5.1'!V158:V169)</f>
        <v>0</v>
      </c>
      <c r="V26" s="99">
        <f>+SUM('2.2.3.5.1'!W158:W169)</f>
        <v>126360</v>
      </c>
      <c r="W26" s="94">
        <f>+SUM('2.2.3.5.1'!X158:X169)</f>
        <v>0</v>
      </c>
      <c r="X26" s="95"/>
      <c r="Y26" s="95"/>
      <c r="Z26" s="95"/>
      <c r="AA26" s="95"/>
      <c r="AB26" s="95"/>
      <c r="AC26" s="95"/>
      <c r="AD26" s="95"/>
      <c r="AE26" s="95">
        <f>+SUM('2.2.3.5.1'!AF158:AF169)</f>
        <v>114642</v>
      </c>
      <c r="AF26" s="95"/>
      <c r="AG26" s="95"/>
      <c r="AH26" s="95">
        <f>+SUM('2.2.3.5.1'!AI158:AI169)</f>
        <v>67020</v>
      </c>
      <c r="AI26" s="99">
        <f t="shared" si="0"/>
        <v>181662</v>
      </c>
      <c r="AJ26" s="94">
        <f>+SUM('2.2.3.5.1'!AK158:AK169)</f>
        <v>122992</v>
      </c>
      <c r="AK26" s="99">
        <f t="shared" si="1"/>
        <v>122992</v>
      </c>
      <c r="AL26" s="94"/>
      <c r="AM26" s="95"/>
      <c r="AN26" s="95">
        <f>+SUM('2.2.3.5.1'!AO158:AO169)</f>
        <v>0</v>
      </c>
      <c r="AO26" s="95"/>
      <c r="AP26" s="95">
        <f>+SUM('2.2.3.5.1'!AQ158:AQ169)</f>
        <v>66336</v>
      </c>
      <c r="AQ26" s="95"/>
      <c r="AR26" s="95"/>
      <c r="AS26" s="95"/>
      <c r="AT26" s="95">
        <f>+SUM('2.2.3.5.1'!AU158:AU169)</f>
        <v>20512</v>
      </c>
      <c r="AU26" s="95"/>
      <c r="AV26" s="99">
        <f t="shared" si="2"/>
        <v>86848</v>
      </c>
      <c r="AW26" s="95"/>
      <c r="AX26" s="95"/>
      <c r="AY26" s="95"/>
      <c r="AZ26" s="95"/>
      <c r="BA26" s="95"/>
      <c r="BB26" s="95"/>
      <c r="BC26" s="95"/>
      <c r="BD26" s="99">
        <f t="shared" si="3"/>
        <v>0</v>
      </c>
      <c r="BE26" s="94"/>
      <c r="BF26" s="95">
        <f>+SUM('2.2.3.5.1'!BG158:BG169)</f>
        <v>26337</v>
      </c>
      <c r="BG26" s="95">
        <f>+SUM('2.2.3.5.1'!BH158:BH169)</f>
        <v>0</v>
      </c>
      <c r="BH26" s="95"/>
      <c r="BI26" s="95"/>
      <c r="BJ26" s="95"/>
      <c r="BK26" s="95">
        <f>+SUM('2.2.3.5.1'!BL158:BL169)</f>
        <v>0</v>
      </c>
      <c r="BL26" s="95"/>
      <c r="BM26" s="95">
        <f>+SUM('2.2.3.5.1'!BN158:BN169)</f>
        <v>37982</v>
      </c>
      <c r="BN26" s="95"/>
      <c r="BO26" s="95"/>
      <c r="BP26" s="95"/>
      <c r="BQ26" s="95"/>
      <c r="BR26" s="95">
        <f>+SUM('2.2.3.5.1'!BS158:BS169)</f>
        <v>0</v>
      </c>
      <c r="BS26" s="95">
        <f>+SUM('2.2.3.5.1'!BT158:BT169)</f>
        <v>104052</v>
      </c>
      <c r="BT26" s="99">
        <f t="shared" si="4"/>
        <v>168371</v>
      </c>
      <c r="BU26" s="94">
        <f>+SUM('2.2.3.5.1'!BV158:BV169)</f>
        <v>0</v>
      </c>
      <c r="BV26" s="95">
        <f>+SUM('2.2.3.5.1'!BW158:BW169)</f>
        <v>0</v>
      </c>
      <c r="BW26" s="95"/>
      <c r="BX26" s="95"/>
      <c r="BY26" s="95"/>
      <c r="BZ26" s="95">
        <f>+SUM('2.2.3.5.1'!CA158:CA169)</f>
        <v>0</v>
      </c>
      <c r="CA26" s="101">
        <f t="shared" si="5"/>
        <v>0</v>
      </c>
      <c r="CB26" s="94"/>
      <c r="CC26" s="95">
        <f>+SUM('2.2.3.5.1'!CD158:CD169)</f>
        <v>0</v>
      </c>
      <c r="CD26" s="95"/>
      <c r="CE26" s="95"/>
      <c r="CF26" s="99">
        <f t="shared" si="6"/>
        <v>0</v>
      </c>
      <c r="CG26" s="94"/>
      <c r="CH26" s="95"/>
      <c r="CI26" s="95"/>
      <c r="CJ26" s="95"/>
      <c r="CK26" s="95"/>
      <c r="CL26" s="95">
        <f>+SUM('2.2.3.5.1'!CM158:CM169)</f>
        <v>0</v>
      </c>
      <c r="CM26" s="95"/>
      <c r="CN26" s="99">
        <f t="shared" si="7"/>
        <v>0</v>
      </c>
      <c r="CO26" s="96"/>
      <c r="CP26" s="95"/>
      <c r="CQ26" s="95"/>
      <c r="CR26" s="100">
        <f>+SUM('2.2.3.5.1'!CS158:CS169)</f>
        <v>0</v>
      </c>
      <c r="CS26" s="96">
        <f>+SUM('2.2.3.5.1'!CT158:CT169)</f>
        <v>1391</v>
      </c>
      <c r="CT26" s="99">
        <f t="shared" si="8"/>
        <v>1391</v>
      </c>
      <c r="CU26" s="74">
        <f t="shared" si="9"/>
        <v>786892</v>
      </c>
    </row>
    <row r="27" spans="1:99" ht="18" thickBot="1" x14ac:dyDescent="0.3">
      <c r="A27" s="150" t="s">
        <v>188</v>
      </c>
      <c r="B27" s="94"/>
      <c r="C27" s="95"/>
      <c r="D27" s="95"/>
      <c r="E27" s="95"/>
      <c r="F27" s="95"/>
      <c r="G27" s="100">
        <f>+SUM('2.2.3.5.1'!H170:H181)</f>
        <v>141549</v>
      </c>
      <c r="H27" s="96"/>
      <c r="I27" s="95"/>
      <c r="J27" s="95"/>
      <c r="K27" s="95"/>
      <c r="L27" s="95"/>
      <c r="M27" s="95"/>
      <c r="N27" s="100">
        <f>+SUM('2.2.3.5.1'!O170:O181)</f>
        <v>0</v>
      </c>
      <c r="O27" s="96"/>
      <c r="P27" s="95"/>
      <c r="Q27" s="95"/>
      <c r="R27" s="95"/>
      <c r="S27" s="99">
        <f>+SUM('2.2.3.5.1'!T170:T181)</f>
        <v>0</v>
      </c>
      <c r="T27" s="96"/>
      <c r="U27" s="95">
        <f>+SUM('2.2.3.5.1'!V170:V181)</f>
        <v>0</v>
      </c>
      <c r="V27" s="99">
        <f>+SUM('2.2.3.5.1'!W170:W181)</f>
        <v>112998</v>
      </c>
      <c r="W27" s="94">
        <f>+SUM('2.2.3.5.1'!X170:X181)</f>
        <v>0</v>
      </c>
      <c r="X27" s="95"/>
      <c r="Y27" s="95"/>
      <c r="Z27" s="95"/>
      <c r="AA27" s="95"/>
      <c r="AB27" s="95"/>
      <c r="AC27" s="95"/>
      <c r="AD27" s="95"/>
      <c r="AE27" s="95">
        <f>+SUM('2.2.3.5.1'!AF170:AF181)</f>
        <v>69889</v>
      </c>
      <c r="AF27" s="95"/>
      <c r="AG27" s="95"/>
      <c r="AH27" s="95">
        <f>+SUM('2.2.3.5.1'!AI170:AI181)</f>
        <v>61813</v>
      </c>
      <c r="AI27" s="99">
        <f t="shared" si="0"/>
        <v>131702</v>
      </c>
      <c r="AJ27" s="94">
        <f>+SUM('2.2.3.5.1'!AK170:AK181)</f>
        <v>189931</v>
      </c>
      <c r="AK27" s="99">
        <f t="shared" si="1"/>
        <v>189931</v>
      </c>
      <c r="AL27" s="94"/>
      <c r="AM27" s="95"/>
      <c r="AN27" s="95">
        <f>+SUM('2.2.3.5.1'!AO170:AO181)</f>
        <v>0</v>
      </c>
      <c r="AO27" s="95"/>
      <c r="AP27" s="95">
        <f>+SUM('2.2.3.5.1'!AQ170:AQ181)</f>
        <v>104017</v>
      </c>
      <c r="AQ27" s="95"/>
      <c r="AR27" s="95"/>
      <c r="AS27" s="95"/>
      <c r="AT27" s="95">
        <f>+SUM('2.2.3.5.1'!AU170:AU181)</f>
        <v>15596</v>
      </c>
      <c r="AU27" s="95"/>
      <c r="AV27" s="99">
        <f t="shared" si="2"/>
        <v>119613</v>
      </c>
      <c r="AW27" s="95"/>
      <c r="AX27" s="95"/>
      <c r="AY27" s="95"/>
      <c r="AZ27" s="95"/>
      <c r="BA27" s="95"/>
      <c r="BB27" s="95"/>
      <c r="BC27" s="95"/>
      <c r="BD27" s="99">
        <f t="shared" si="3"/>
        <v>0</v>
      </c>
      <c r="BE27" s="94"/>
      <c r="BF27" s="95">
        <f>+SUM('2.2.3.5.1'!BG170:BG181)</f>
        <v>13511</v>
      </c>
      <c r="BG27" s="95">
        <f>+SUM('2.2.3.5.1'!BH170:BH181)</f>
        <v>0</v>
      </c>
      <c r="BH27" s="95"/>
      <c r="BI27" s="95"/>
      <c r="BJ27" s="95"/>
      <c r="BK27" s="95">
        <f>+SUM('2.2.3.5.1'!BL170:BL181)</f>
        <v>0</v>
      </c>
      <c r="BL27" s="95"/>
      <c r="BM27" s="95">
        <f>+SUM('2.2.3.5.1'!BN170:BN181)</f>
        <v>7448</v>
      </c>
      <c r="BN27" s="95"/>
      <c r="BO27" s="95"/>
      <c r="BP27" s="95"/>
      <c r="BQ27" s="95"/>
      <c r="BR27" s="95">
        <f>+SUM('2.2.3.5.1'!BS170:BS181)</f>
        <v>0</v>
      </c>
      <c r="BS27" s="95">
        <f>+SUM('2.2.3.5.1'!BT170:BT181)</f>
        <v>161506</v>
      </c>
      <c r="BT27" s="99">
        <f t="shared" si="4"/>
        <v>182465</v>
      </c>
      <c r="BU27" s="94">
        <f>+SUM('2.2.3.5.1'!BV170:BV181)</f>
        <v>0</v>
      </c>
      <c r="BV27" s="95">
        <f>+SUM('2.2.3.5.1'!BW170:BW181)</f>
        <v>0</v>
      </c>
      <c r="BW27" s="95"/>
      <c r="BX27" s="95"/>
      <c r="BY27" s="95"/>
      <c r="BZ27" s="95">
        <f>+SUM('2.2.3.5.1'!CA170:CA181)</f>
        <v>0</v>
      </c>
      <c r="CA27" s="101">
        <f t="shared" si="5"/>
        <v>0</v>
      </c>
      <c r="CB27" s="94"/>
      <c r="CC27" s="95">
        <f>+SUM('2.2.3.5.1'!CD170:CD181)</f>
        <v>0</v>
      </c>
      <c r="CD27" s="95"/>
      <c r="CE27" s="95"/>
      <c r="CF27" s="99">
        <f t="shared" si="6"/>
        <v>0</v>
      </c>
      <c r="CG27" s="94"/>
      <c r="CH27" s="95"/>
      <c r="CI27" s="95"/>
      <c r="CJ27" s="95"/>
      <c r="CK27" s="95"/>
      <c r="CL27" s="95">
        <f>+SUM('2.2.3.5.1'!CM170:CM181)</f>
        <v>0</v>
      </c>
      <c r="CM27" s="95"/>
      <c r="CN27" s="99">
        <f t="shared" si="7"/>
        <v>0</v>
      </c>
      <c r="CO27" s="96"/>
      <c r="CP27" s="95"/>
      <c r="CQ27" s="95"/>
      <c r="CR27" s="100">
        <f>+SUM('2.2.3.5.1'!CS170:CS181)</f>
        <v>0</v>
      </c>
      <c r="CS27" s="96">
        <f>+SUM('2.2.3.5.1'!CT170:CT181)</f>
        <v>81</v>
      </c>
      <c r="CT27" s="99">
        <f t="shared" si="8"/>
        <v>81</v>
      </c>
      <c r="CU27" s="74">
        <f t="shared" si="9"/>
        <v>878339</v>
      </c>
    </row>
    <row r="28" spans="1:99" ht="18" thickBot="1" x14ac:dyDescent="0.3">
      <c r="A28" s="150" t="s">
        <v>189</v>
      </c>
      <c r="B28" s="94"/>
      <c r="C28" s="95"/>
      <c r="D28" s="95"/>
      <c r="E28" s="95"/>
      <c r="F28" s="95"/>
      <c r="G28" s="100">
        <f>+SUM('2.2.3.5.1'!H182:H193)</f>
        <v>28327</v>
      </c>
      <c r="H28" s="96"/>
      <c r="I28" s="95"/>
      <c r="J28" s="95"/>
      <c r="K28" s="95"/>
      <c r="L28" s="95"/>
      <c r="M28" s="95"/>
      <c r="N28" s="100">
        <f>+SUM('2.2.3.5.1'!O182:O193)</f>
        <v>0</v>
      </c>
      <c r="O28" s="96"/>
      <c r="P28" s="95"/>
      <c r="Q28" s="95"/>
      <c r="R28" s="95"/>
      <c r="S28" s="99">
        <f>+SUM('2.2.3.5.1'!T182:T193)</f>
        <v>0</v>
      </c>
      <c r="T28" s="96"/>
      <c r="U28" s="95">
        <f>+SUM('2.2.3.5.1'!V182:V193)</f>
        <v>0</v>
      </c>
      <c r="V28" s="99">
        <f>+SUM('2.2.3.5.1'!W182:W193)</f>
        <v>134962</v>
      </c>
      <c r="W28" s="94">
        <f>+SUM('2.2.3.5.1'!X182:X193)</f>
        <v>0</v>
      </c>
      <c r="X28" s="95"/>
      <c r="Y28" s="95"/>
      <c r="Z28" s="95"/>
      <c r="AA28" s="95"/>
      <c r="AB28" s="95"/>
      <c r="AC28" s="95"/>
      <c r="AD28" s="95"/>
      <c r="AE28" s="95">
        <f>+SUM('2.2.3.5.1'!AF182:AF193)</f>
        <v>0</v>
      </c>
      <c r="AF28" s="95"/>
      <c r="AG28" s="95"/>
      <c r="AH28" s="95">
        <f>+SUM('2.2.3.5.1'!AI182:AI193)</f>
        <v>15034</v>
      </c>
      <c r="AI28" s="99">
        <f t="shared" si="0"/>
        <v>15034</v>
      </c>
      <c r="AJ28" s="94">
        <f>+SUM('2.2.3.5.1'!AK182:AK193)</f>
        <v>132000</v>
      </c>
      <c r="AK28" s="99">
        <f t="shared" si="1"/>
        <v>132000</v>
      </c>
      <c r="AL28" s="94"/>
      <c r="AM28" s="95"/>
      <c r="AN28" s="95">
        <f>+SUM('2.2.3.5.1'!AO182:AO193)</f>
        <v>0</v>
      </c>
      <c r="AO28" s="95"/>
      <c r="AP28" s="95">
        <f>+SUM('2.2.3.5.1'!AQ182:AQ193)</f>
        <v>56731</v>
      </c>
      <c r="AQ28" s="95"/>
      <c r="AR28" s="95"/>
      <c r="AS28" s="95"/>
      <c r="AT28" s="95">
        <f>+SUM('2.2.3.5.1'!AU182:AU193)</f>
        <v>26159</v>
      </c>
      <c r="AU28" s="95"/>
      <c r="AV28" s="99">
        <f t="shared" si="2"/>
        <v>82890</v>
      </c>
      <c r="AW28" s="95"/>
      <c r="AX28" s="95"/>
      <c r="AY28" s="95"/>
      <c r="AZ28" s="95"/>
      <c r="BA28" s="95"/>
      <c r="BB28" s="95"/>
      <c r="BC28" s="95"/>
      <c r="BD28" s="99">
        <f t="shared" si="3"/>
        <v>0</v>
      </c>
      <c r="BE28" s="94"/>
      <c r="BF28" s="95">
        <f>+SUM('2.2.3.5.1'!BG182:BG193)</f>
        <v>14232</v>
      </c>
      <c r="BG28" s="95">
        <f>+SUM('2.2.3.5.1'!BH182:BH193)</f>
        <v>0</v>
      </c>
      <c r="BH28" s="95"/>
      <c r="BI28" s="95"/>
      <c r="BJ28" s="95"/>
      <c r="BK28" s="95">
        <f>+SUM('2.2.3.5.1'!BL182:BL193)</f>
        <v>0</v>
      </c>
      <c r="BL28" s="95"/>
      <c r="BM28" s="95">
        <f>+SUM('2.2.3.5.1'!BN182:BN193)</f>
        <v>18885</v>
      </c>
      <c r="BN28" s="95"/>
      <c r="BO28" s="95"/>
      <c r="BP28" s="95"/>
      <c r="BQ28" s="95"/>
      <c r="BR28" s="95">
        <f>+SUM('2.2.3.5.1'!BS182:BS193)</f>
        <v>0</v>
      </c>
      <c r="BS28" s="95">
        <f>+SUM('2.2.3.5.1'!BT182:BT193)</f>
        <v>159982</v>
      </c>
      <c r="BT28" s="99">
        <f t="shared" si="4"/>
        <v>193099</v>
      </c>
      <c r="BU28" s="94">
        <f>+SUM('2.2.3.5.1'!BV182:BV193)</f>
        <v>0</v>
      </c>
      <c r="BV28" s="95">
        <f>+SUM('2.2.3.5.1'!BW182:BW193)</f>
        <v>0</v>
      </c>
      <c r="BW28" s="95"/>
      <c r="BX28" s="95"/>
      <c r="BY28" s="95"/>
      <c r="BZ28" s="95">
        <f>+SUM('2.2.3.5.1'!CA182:CA193)</f>
        <v>0</v>
      </c>
      <c r="CA28" s="101">
        <f t="shared" si="5"/>
        <v>0</v>
      </c>
      <c r="CB28" s="94"/>
      <c r="CC28" s="95">
        <f>+SUM('2.2.3.5.1'!CD182:CD193)</f>
        <v>0</v>
      </c>
      <c r="CD28" s="95"/>
      <c r="CE28" s="95"/>
      <c r="CF28" s="99">
        <f t="shared" si="6"/>
        <v>0</v>
      </c>
      <c r="CG28" s="94"/>
      <c r="CH28" s="95"/>
      <c r="CI28" s="95"/>
      <c r="CJ28" s="95"/>
      <c r="CK28" s="95"/>
      <c r="CL28" s="95">
        <f>+SUM('2.2.3.5.1'!CM182:CM193)</f>
        <v>0</v>
      </c>
      <c r="CM28" s="95"/>
      <c r="CN28" s="99">
        <f t="shared" si="7"/>
        <v>0</v>
      </c>
      <c r="CO28" s="96"/>
      <c r="CP28" s="95"/>
      <c r="CQ28" s="95"/>
      <c r="CR28" s="100">
        <f>+SUM('2.2.3.5.1'!CS182:CS193)</f>
        <v>0</v>
      </c>
      <c r="CS28" s="96">
        <f>+SUM('2.2.3.5.1'!CT182:CT193)</f>
        <v>650</v>
      </c>
      <c r="CT28" s="99">
        <f t="shared" si="8"/>
        <v>650</v>
      </c>
      <c r="CU28" s="74">
        <f t="shared" si="9"/>
        <v>586962</v>
      </c>
    </row>
    <row r="29" spans="1:99" ht="18" thickBot="1" x14ac:dyDescent="0.3">
      <c r="A29" s="150" t="s">
        <v>190</v>
      </c>
      <c r="B29" s="94"/>
      <c r="C29" s="95"/>
      <c r="D29" s="95"/>
      <c r="E29" s="95"/>
      <c r="F29" s="95"/>
      <c r="G29" s="100">
        <f>+SUM('2.2.3.5.1'!H194:H205)</f>
        <v>16051</v>
      </c>
      <c r="H29" s="96"/>
      <c r="I29" s="95"/>
      <c r="J29" s="95"/>
      <c r="K29" s="95"/>
      <c r="L29" s="95"/>
      <c r="M29" s="95"/>
      <c r="N29" s="100">
        <f>+SUM('2.2.3.5.1'!O194:O205)</f>
        <v>0</v>
      </c>
      <c r="O29" s="96"/>
      <c r="P29" s="95"/>
      <c r="Q29" s="95"/>
      <c r="R29" s="95"/>
      <c r="S29" s="99">
        <f>+SUM('2.2.3.5.1'!T194:T205)</f>
        <v>0</v>
      </c>
      <c r="T29" s="96"/>
      <c r="U29" s="95">
        <f>+SUM('2.2.3.5.1'!V194:V205)</f>
        <v>0</v>
      </c>
      <c r="V29" s="99">
        <f>+SUM('2.2.3.5.1'!W194:W205)</f>
        <v>94645</v>
      </c>
      <c r="W29" s="94">
        <f>+SUM('2.2.3.5.1'!X194:X205)</f>
        <v>0</v>
      </c>
      <c r="X29" s="95"/>
      <c r="Y29" s="95"/>
      <c r="Z29" s="95"/>
      <c r="AA29" s="95"/>
      <c r="AB29" s="95"/>
      <c r="AC29" s="95"/>
      <c r="AD29" s="95"/>
      <c r="AE29" s="95">
        <f>+SUM('2.2.3.5.1'!AF194:AF205)</f>
        <v>0</v>
      </c>
      <c r="AF29" s="95"/>
      <c r="AG29" s="95"/>
      <c r="AH29" s="95">
        <f>+SUM('2.2.3.5.1'!AI194:AI205)</f>
        <v>36667</v>
      </c>
      <c r="AI29" s="99">
        <f t="shared" si="0"/>
        <v>36667</v>
      </c>
      <c r="AJ29" s="94">
        <f>+SUM('2.2.3.5.1'!AK194:AK205)</f>
        <v>134694</v>
      </c>
      <c r="AK29" s="99">
        <f t="shared" si="1"/>
        <v>134694</v>
      </c>
      <c r="AL29" s="94"/>
      <c r="AM29" s="95"/>
      <c r="AN29" s="95">
        <f>+SUM('2.2.3.5.1'!AO194:AO205)</f>
        <v>0</v>
      </c>
      <c r="AO29" s="95"/>
      <c r="AP29" s="95">
        <f>+SUM('2.2.3.5.1'!AQ194:AQ205)</f>
        <v>46924</v>
      </c>
      <c r="AQ29" s="95"/>
      <c r="AR29" s="95"/>
      <c r="AS29" s="95"/>
      <c r="AT29" s="95">
        <f>+SUM('2.2.3.5.1'!AU194:AU205)</f>
        <v>23552</v>
      </c>
      <c r="AU29" s="95"/>
      <c r="AV29" s="99">
        <f t="shared" si="2"/>
        <v>70476</v>
      </c>
      <c r="AW29" s="95"/>
      <c r="AX29" s="95"/>
      <c r="AY29" s="95"/>
      <c r="AZ29" s="95"/>
      <c r="BA29" s="95"/>
      <c r="BB29" s="95"/>
      <c r="BC29" s="95"/>
      <c r="BD29" s="99">
        <f t="shared" si="3"/>
        <v>0</v>
      </c>
      <c r="BE29" s="94"/>
      <c r="BF29" s="95">
        <f>+SUM('2.2.3.5.1'!BG194:BG205)</f>
        <v>25487</v>
      </c>
      <c r="BG29" s="95">
        <f>+SUM('2.2.3.5.1'!BH194:BH205)</f>
        <v>0</v>
      </c>
      <c r="BH29" s="95"/>
      <c r="BI29" s="95"/>
      <c r="BJ29" s="95"/>
      <c r="BK29" s="95">
        <f>+SUM('2.2.3.5.1'!BL194:BL205)</f>
        <v>0</v>
      </c>
      <c r="BL29" s="95"/>
      <c r="BM29" s="95">
        <f>+SUM('2.2.3.5.1'!BN194:BN205)</f>
        <v>768</v>
      </c>
      <c r="BN29" s="95"/>
      <c r="BO29" s="95"/>
      <c r="BP29" s="95"/>
      <c r="BQ29" s="95"/>
      <c r="BR29" s="95">
        <f>+SUM('2.2.3.5.1'!BS194:BS205)</f>
        <v>0</v>
      </c>
      <c r="BS29" s="95">
        <f>+SUM('2.2.3.5.1'!BT194:BT205)</f>
        <v>164085</v>
      </c>
      <c r="BT29" s="99">
        <f t="shared" si="4"/>
        <v>190340</v>
      </c>
      <c r="BU29" s="94">
        <f>+SUM('2.2.3.5.1'!BV194:BV205)</f>
        <v>0</v>
      </c>
      <c r="BV29" s="95">
        <f>+SUM('2.2.3.5.1'!BW194:BW205)</f>
        <v>0</v>
      </c>
      <c r="BW29" s="95"/>
      <c r="BX29" s="95"/>
      <c r="BY29" s="95"/>
      <c r="BZ29" s="95">
        <f>+SUM('2.2.3.5.1'!CA194:CA205)</f>
        <v>0</v>
      </c>
      <c r="CA29" s="101">
        <f t="shared" si="5"/>
        <v>0</v>
      </c>
      <c r="CB29" s="94"/>
      <c r="CC29" s="95">
        <f>+SUM('2.2.3.5.1'!CD194:CD205)</f>
        <v>0</v>
      </c>
      <c r="CD29" s="95"/>
      <c r="CE29" s="95"/>
      <c r="CF29" s="99">
        <f t="shared" si="6"/>
        <v>0</v>
      </c>
      <c r="CG29" s="94"/>
      <c r="CH29" s="95"/>
      <c r="CI29" s="95"/>
      <c r="CJ29" s="95"/>
      <c r="CK29" s="95"/>
      <c r="CL29" s="95">
        <f>+SUM('2.2.3.5.1'!CM194:CM205)</f>
        <v>0</v>
      </c>
      <c r="CM29" s="95"/>
      <c r="CN29" s="99">
        <f t="shared" si="7"/>
        <v>0</v>
      </c>
      <c r="CO29" s="96"/>
      <c r="CP29" s="95"/>
      <c r="CQ29" s="95"/>
      <c r="CR29" s="100">
        <f>+SUM('2.2.3.5.1'!CS194:CS205)</f>
        <v>0</v>
      </c>
      <c r="CS29" s="96">
        <f>+SUM('2.2.3.5.1'!CT194:CT205)</f>
        <v>200</v>
      </c>
      <c r="CT29" s="99">
        <f t="shared" si="8"/>
        <v>200</v>
      </c>
      <c r="CU29" s="74">
        <f t="shared" si="9"/>
        <v>543073</v>
      </c>
    </row>
    <row r="30" spans="1:99" ht="18" thickBot="1" x14ac:dyDescent="0.3">
      <c r="A30" s="150" t="s">
        <v>191</v>
      </c>
      <c r="B30" s="94"/>
      <c r="C30" s="95"/>
      <c r="D30" s="95"/>
      <c r="E30" s="95"/>
      <c r="F30" s="95"/>
      <c r="G30" s="100">
        <f>+SUM('2.2.3.5.1'!H206:H217)</f>
        <v>7791</v>
      </c>
      <c r="H30" s="96"/>
      <c r="I30" s="95"/>
      <c r="J30" s="95"/>
      <c r="K30" s="95"/>
      <c r="L30" s="95"/>
      <c r="M30" s="95"/>
      <c r="N30" s="100">
        <f>+SUM('2.2.3.5.1'!O206:O217)</f>
        <v>0</v>
      </c>
      <c r="O30" s="96"/>
      <c r="P30" s="95"/>
      <c r="Q30" s="95"/>
      <c r="R30" s="95"/>
      <c r="S30" s="99">
        <f>+SUM('2.2.3.5.1'!T206:T217)</f>
        <v>0</v>
      </c>
      <c r="T30" s="96"/>
      <c r="U30" s="95">
        <f>+SUM('2.2.3.5.1'!V206:V217)</f>
        <v>0</v>
      </c>
      <c r="V30" s="99">
        <f>+SUM('2.2.3.5.1'!W206:W217)</f>
        <v>10429</v>
      </c>
      <c r="W30" s="94">
        <f>+SUM('2.2.3.5.1'!X206:X217)</f>
        <v>0</v>
      </c>
      <c r="X30" s="95"/>
      <c r="Y30" s="95"/>
      <c r="Z30" s="95"/>
      <c r="AA30" s="95"/>
      <c r="AB30" s="95"/>
      <c r="AC30" s="95"/>
      <c r="AD30" s="95"/>
      <c r="AE30" s="95">
        <f>+SUM('2.2.3.5.1'!AF206:AF217)</f>
        <v>17252</v>
      </c>
      <c r="AF30" s="95"/>
      <c r="AG30" s="95"/>
      <c r="AH30" s="95">
        <f>+SUM('2.2.3.5.1'!AI206:AI217)</f>
        <v>6405</v>
      </c>
      <c r="AI30" s="99">
        <f t="shared" si="0"/>
        <v>23657</v>
      </c>
      <c r="AJ30" s="94">
        <f>+SUM('2.2.3.5.1'!AK206:AK217)</f>
        <v>126035</v>
      </c>
      <c r="AK30" s="99">
        <f t="shared" si="1"/>
        <v>126035</v>
      </c>
      <c r="AL30" s="94"/>
      <c r="AM30" s="95"/>
      <c r="AN30" s="95">
        <f>+SUM('2.2.3.5.1'!AO206:AO217)</f>
        <v>0</v>
      </c>
      <c r="AO30" s="95"/>
      <c r="AP30" s="95">
        <f>+SUM('2.2.3.5.1'!AQ206:AQ217)</f>
        <v>28790</v>
      </c>
      <c r="AQ30" s="95"/>
      <c r="AR30" s="95"/>
      <c r="AS30" s="95"/>
      <c r="AT30" s="95">
        <f>+SUM('2.2.3.5.1'!AU206:AU217)</f>
        <v>11880</v>
      </c>
      <c r="AU30" s="95"/>
      <c r="AV30" s="99">
        <f t="shared" si="2"/>
        <v>40670</v>
      </c>
      <c r="AW30" s="95"/>
      <c r="AX30" s="95"/>
      <c r="AY30" s="95"/>
      <c r="AZ30" s="95"/>
      <c r="BA30" s="95"/>
      <c r="BB30" s="95"/>
      <c r="BC30" s="95"/>
      <c r="BD30" s="99">
        <f t="shared" si="3"/>
        <v>0</v>
      </c>
      <c r="BE30" s="94"/>
      <c r="BF30" s="95">
        <f>+SUM('2.2.3.5.1'!BG206:BG217)</f>
        <v>22016</v>
      </c>
      <c r="BG30" s="95">
        <f>+SUM('2.2.3.5.1'!BH206:BH217)</f>
        <v>0</v>
      </c>
      <c r="BH30" s="95"/>
      <c r="BI30" s="95"/>
      <c r="BJ30" s="95"/>
      <c r="BK30" s="95">
        <f>+SUM('2.2.3.5.1'!BL206:BL217)</f>
        <v>0</v>
      </c>
      <c r="BL30" s="95"/>
      <c r="BM30" s="95">
        <f>+SUM('2.2.3.5.1'!BN206:BN217)</f>
        <v>0</v>
      </c>
      <c r="BN30" s="95"/>
      <c r="BO30" s="95"/>
      <c r="BP30" s="95"/>
      <c r="BQ30" s="95"/>
      <c r="BR30" s="95">
        <f>+SUM('2.2.3.5.1'!BS206:BS217)</f>
        <v>0</v>
      </c>
      <c r="BS30" s="95">
        <f>+SUM('2.2.3.5.1'!BT206:BT217)</f>
        <v>209525</v>
      </c>
      <c r="BT30" s="99">
        <f t="shared" si="4"/>
        <v>231541</v>
      </c>
      <c r="BU30" s="94">
        <f>+SUM('2.2.3.5.1'!BV206:BV217)</f>
        <v>0</v>
      </c>
      <c r="BV30" s="95">
        <f>+SUM('2.2.3.5.1'!BW206:BW217)</f>
        <v>0</v>
      </c>
      <c r="BW30" s="95"/>
      <c r="BX30" s="95"/>
      <c r="BY30" s="95"/>
      <c r="BZ30" s="95">
        <f>+SUM('2.2.3.5.1'!CA206:CA217)</f>
        <v>0</v>
      </c>
      <c r="CA30" s="101">
        <f t="shared" si="5"/>
        <v>0</v>
      </c>
      <c r="CB30" s="94"/>
      <c r="CC30" s="95">
        <f>+SUM('2.2.3.5.1'!CD206:CD217)</f>
        <v>0</v>
      </c>
      <c r="CD30" s="95"/>
      <c r="CE30" s="95"/>
      <c r="CF30" s="99">
        <f t="shared" si="6"/>
        <v>0</v>
      </c>
      <c r="CG30" s="94"/>
      <c r="CH30" s="95"/>
      <c r="CI30" s="95"/>
      <c r="CJ30" s="95"/>
      <c r="CK30" s="95"/>
      <c r="CL30" s="95">
        <f>+SUM('2.2.3.5.1'!CM206:CM217)</f>
        <v>0</v>
      </c>
      <c r="CM30" s="95"/>
      <c r="CN30" s="99">
        <f t="shared" si="7"/>
        <v>0</v>
      </c>
      <c r="CO30" s="96"/>
      <c r="CP30" s="95"/>
      <c r="CQ30" s="95"/>
      <c r="CR30" s="100">
        <f>+SUM('2.2.3.5.1'!CS206:CS217)</f>
        <v>0</v>
      </c>
      <c r="CS30" s="96">
        <f>+SUM('2.2.3.5.1'!CT206:CT217)</f>
        <v>0</v>
      </c>
      <c r="CT30" s="99">
        <f t="shared" si="8"/>
        <v>0</v>
      </c>
      <c r="CU30" s="74">
        <f t="shared" si="9"/>
        <v>440123</v>
      </c>
    </row>
    <row r="31" spans="1:99" ht="18" thickBot="1" x14ac:dyDescent="0.3">
      <c r="A31" s="150" t="s">
        <v>192</v>
      </c>
      <c r="B31" s="94"/>
      <c r="C31" s="95"/>
      <c r="D31" s="95"/>
      <c r="E31" s="95"/>
      <c r="F31" s="95"/>
      <c r="G31" s="100">
        <f>+SUM('2.2.3.5.1'!H218:H229)</f>
        <v>0</v>
      </c>
      <c r="H31" s="96"/>
      <c r="I31" s="95"/>
      <c r="J31" s="95"/>
      <c r="K31" s="95"/>
      <c r="L31" s="95"/>
      <c r="M31" s="95"/>
      <c r="N31" s="100">
        <f>+SUM('2.2.3.5.1'!O218:O229)</f>
        <v>0</v>
      </c>
      <c r="O31" s="96"/>
      <c r="P31" s="95"/>
      <c r="Q31" s="95"/>
      <c r="R31" s="95"/>
      <c r="S31" s="99">
        <f>+SUM('2.2.3.5.1'!T218:T229)</f>
        <v>0</v>
      </c>
      <c r="T31" s="96"/>
      <c r="U31" s="95">
        <f>+SUM('2.2.3.5.1'!V218:V229)</f>
        <v>0</v>
      </c>
      <c r="V31" s="99">
        <f>+SUM('2.2.3.5.1'!W218:W229)</f>
        <v>12143</v>
      </c>
      <c r="W31" s="94">
        <f>+SUM('2.2.3.5.1'!X218:X229)</f>
        <v>0</v>
      </c>
      <c r="X31" s="95"/>
      <c r="Y31" s="95"/>
      <c r="Z31" s="95"/>
      <c r="AA31" s="95"/>
      <c r="AB31" s="95"/>
      <c r="AC31" s="95"/>
      <c r="AD31" s="95"/>
      <c r="AE31" s="95">
        <f>+SUM('2.2.3.5.1'!AF218:AF229)</f>
        <v>0</v>
      </c>
      <c r="AF31" s="95"/>
      <c r="AG31" s="95"/>
      <c r="AH31" s="95">
        <f>+SUM('2.2.3.5.1'!AI218:AI229)</f>
        <v>168</v>
      </c>
      <c r="AI31" s="99">
        <f t="shared" si="0"/>
        <v>168</v>
      </c>
      <c r="AJ31" s="94">
        <f>+SUM('2.2.3.5.1'!AK218:AK229)</f>
        <v>79830</v>
      </c>
      <c r="AK31" s="99">
        <f t="shared" si="1"/>
        <v>79830</v>
      </c>
      <c r="AL31" s="94"/>
      <c r="AM31" s="95"/>
      <c r="AN31" s="95">
        <f>+SUM('2.2.3.5.1'!AO218:AO229)</f>
        <v>0</v>
      </c>
      <c r="AO31" s="95"/>
      <c r="AP31" s="95">
        <f>+SUM('2.2.3.5.1'!AQ218:AQ229)</f>
        <v>5715</v>
      </c>
      <c r="AQ31" s="95"/>
      <c r="AR31" s="95"/>
      <c r="AS31" s="95"/>
      <c r="AT31" s="95">
        <f>+SUM('2.2.3.5.1'!AU218:AU229)</f>
        <v>0</v>
      </c>
      <c r="AU31" s="95"/>
      <c r="AV31" s="99">
        <f t="shared" si="2"/>
        <v>5715</v>
      </c>
      <c r="AW31" s="95"/>
      <c r="AX31" s="95"/>
      <c r="AY31" s="95"/>
      <c r="AZ31" s="95"/>
      <c r="BA31" s="95"/>
      <c r="BB31" s="95"/>
      <c r="BC31" s="95"/>
      <c r="BD31" s="99">
        <f t="shared" si="3"/>
        <v>0</v>
      </c>
      <c r="BE31" s="94"/>
      <c r="BF31" s="95">
        <f>+SUM('2.2.3.5.1'!BG218:BG229)</f>
        <v>16408</v>
      </c>
      <c r="BG31" s="95">
        <f>+SUM('2.2.3.5.1'!BH218:BH229)</f>
        <v>0</v>
      </c>
      <c r="BH31" s="95"/>
      <c r="BI31" s="95"/>
      <c r="BJ31" s="95"/>
      <c r="BK31" s="95">
        <f>+SUM('2.2.3.5.1'!BL218:BL229)</f>
        <v>0</v>
      </c>
      <c r="BL31" s="95"/>
      <c r="BM31" s="95">
        <f>+SUM('2.2.3.5.1'!BN218:BN229)</f>
        <v>3697</v>
      </c>
      <c r="BN31" s="95"/>
      <c r="BO31" s="95"/>
      <c r="BP31" s="95"/>
      <c r="BQ31" s="95"/>
      <c r="BR31" s="95">
        <f>+SUM('2.2.3.5.1'!BS218:BS229)</f>
        <v>0</v>
      </c>
      <c r="BS31" s="95">
        <f>+SUM('2.2.3.5.1'!BT218:BT229)</f>
        <v>141194</v>
      </c>
      <c r="BT31" s="99">
        <f t="shared" si="4"/>
        <v>161299</v>
      </c>
      <c r="BU31" s="94">
        <f>+SUM('2.2.3.5.1'!BV218:BV229)</f>
        <v>0</v>
      </c>
      <c r="BV31" s="95">
        <f>+SUM('2.2.3.5.1'!BW218:BW229)</f>
        <v>0</v>
      </c>
      <c r="BW31" s="95"/>
      <c r="BX31" s="95"/>
      <c r="BY31" s="95"/>
      <c r="BZ31" s="95">
        <f>+SUM('2.2.3.5.1'!CA218:CA229)</f>
        <v>0</v>
      </c>
      <c r="CA31" s="101">
        <f t="shared" si="5"/>
        <v>0</v>
      </c>
      <c r="CB31" s="94"/>
      <c r="CC31" s="95">
        <f>+SUM('2.2.3.5.1'!CD218:CD229)</f>
        <v>0</v>
      </c>
      <c r="CD31" s="95"/>
      <c r="CE31" s="95"/>
      <c r="CF31" s="99">
        <f t="shared" si="6"/>
        <v>0</v>
      </c>
      <c r="CG31" s="94"/>
      <c r="CH31" s="95"/>
      <c r="CI31" s="95"/>
      <c r="CJ31" s="95"/>
      <c r="CK31" s="95"/>
      <c r="CL31" s="95">
        <f>+SUM('2.2.3.5.1'!CM218:CM229)</f>
        <v>0</v>
      </c>
      <c r="CM31" s="95"/>
      <c r="CN31" s="99">
        <f t="shared" si="7"/>
        <v>0</v>
      </c>
      <c r="CO31" s="96"/>
      <c r="CP31" s="95"/>
      <c r="CQ31" s="95"/>
      <c r="CR31" s="100">
        <f>+SUM('2.2.3.5.1'!CS218:CS229)</f>
        <v>0</v>
      </c>
      <c r="CS31" s="96">
        <f>+SUM('2.2.3.5.1'!CT218:CT229)</f>
        <v>0</v>
      </c>
      <c r="CT31" s="99">
        <f t="shared" si="8"/>
        <v>0</v>
      </c>
      <c r="CU31" s="74">
        <f t="shared" si="9"/>
        <v>259155</v>
      </c>
    </row>
    <row r="32" spans="1:99" ht="16.5" thickBot="1" x14ac:dyDescent="0.3">
      <c r="A32" s="116">
        <v>2015</v>
      </c>
      <c r="B32" s="94"/>
      <c r="C32" s="95"/>
      <c r="D32" s="95"/>
      <c r="E32" s="95"/>
      <c r="F32" s="95"/>
      <c r="G32" s="100">
        <f>+SUM('2.2.3.5.1'!H230:H241)</f>
        <v>0</v>
      </c>
      <c r="H32" s="96"/>
      <c r="I32" s="95"/>
      <c r="J32" s="95"/>
      <c r="K32" s="95"/>
      <c r="L32" s="95"/>
      <c r="M32" s="95"/>
      <c r="N32" s="100">
        <f>+SUM('2.2.3.5.1'!O230:O241)</f>
        <v>0</v>
      </c>
      <c r="O32" s="96"/>
      <c r="P32" s="95"/>
      <c r="Q32" s="95"/>
      <c r="R32" s="95"/>
      <c r="S32" s="99">
        <f>+SUM('2.2.3.5.1'!T230:T241)</f>
        <v>0</v>
      </c>
      <c r="T32" s="95">
        <f>+SUM('2.2.3.5.1'!U230:U241)</f>
        <v>3060</v>
      </c>
      <c r="U32" s="95">
        <f>+SUM('2.2.3.5.1'!V230:V241)</f>
        <v>11528</v>
      </c>
      <c r="V32" s="99">
        <f>+U32+T32</f>
        <v>14588</v>
      </c>
      <c r="W32" s="94">
        <f>+SUM('2.2.3.5.1'!X230:X241)</f>
        <v>0</v>
      </c>
      <c r="X32" s="95"/>
      <c r="Y32" s="95"/>
      <c r="Z32" s="95"/>
      <c r="AA32" s="95"/>
      <c r="AB32" s="95"/>
      <c r="AC32" s="95"/>
      <c r="AD32" s="95"/>
      <c r="AE32" s="95">
        <f>+SUM('2.2.3.5.1'!AF230:AF241)</f>
        <v>0</v>
      </c>
      <c r="AF32" s="95"/>
      <c r="AG32" s="95"/>
      <c r="AH32" s="95">
        <f>+SUM('2.2.3.5.1'!AI230:AI241)</f>
        <v>0</v>
      </c>
      <c r="AI32" s="99">
        <f t="shared" si="0"/>
        <v>0</v>
      </c>
      <c r="AJ32" s="94">
        <f>+SUM('2.2.3.5.1'!AK230:AK241)</f>
        <v>9480</v>
      </c>
      <c r="AK32" s="99">
        <f t="shared" si="1"/>
        <v>9480</v>
      </c>
      <c r="AL32" s="94"/>
      <c r="AM32" s="95"/>
      <c r="AN32" s="95">
        <f>+SUM('2.2.3.5.1'!AO230:AO241)</f>
        <v>0</v>
      </c>
      <c r="AO32" s="95"/>
      <c r="AP32" s="95">
        <f>+SUM('2.2.3.5.1'!AQ230:AQ241)</f>
        <v>0</v>
      </c>
      <c r="AQ32" s="95"/>
      <c r="AR32" s="95"/>
      <c r="AS32" s="95"/>
      <c r="AT32" s="95">
        <f>+SUM('2.2.3.5.1'!AU230:AU241)</f>
        <v>724</v>
      </c>
      <c r="AU32" s="95"/>
      <c r="AV32" s="99">
        <f t="shared" si="2"/>
        <v>724</v>
      </c>
      <c r="AW32" s="94"/>
      <c r="AX32" s="95"/>
      <c r="AY32" s="95"/>
      <c r="AZ32" s="95"/>
      <c r="BA32" s="95"/>
      <c r="BB32" s="95"/>
      <c r="BC32" s="95"/>
      <c r="BD32" s="99">
        <f t="shared" si="3"/>
        <v>0</v>
      </c>
      <c r="BE32" s="94"/>
      <c r="BF32" s="95">
        <f>+SUM('2.2.3.5.1'!BG230:BG241)</f>
        <v>0</v>
      </c>
      <c r="BG32" s="95">
        <f>+SUM('2.2.3.5.1'!BH230:BH241)</f>
        <v>7260</v>
      </c>
      <c r="BH32" s="95"/>
      <c r="BI32" s="95"/>
      <c r="BJ32" s="95"/>
      <c r="BK32" s="95">
        <f>+SUM('2.2.3.5.1'!BL230:BL241)</f>
        <v>0</v>
      </c>
      <c r="BL32" s="95"/>
      <c r="BM32" s="95">
        <f>+SUM('2.2.3.5.1'!BN230:BN241)</f>
        <v>5236</v>
      </c>
      <c r="BN32" s="95"/>
      <c r="BO32" s="95"/>
      <c r="BP32" s="95"/>
      <c r="BQ32" s="95"/>
      <c r="BR32" s="95">
        <f>+SUM('2.2.3.5.1'!BS230:BS241)</f>
        <v>196</v>
      </c>
      <c r="BS32" s="95">
        <f>+SUM('2.2.3.5.1'!BT230:BT241)</f>
        <v>82801</v>
      </c>
      <c r="BT32" s="99">
        <f t="shared" si="4"/>
        <v>95493</v>
      </c>
      <c r="BU32" s="94">
        <f>+SUM('2.2.3.5.1'!BV230:BV241)</f>
        <v>0</v>
      </c>
      <c r="BV32" s="95">
        <f>+SUM('2.2.3.5.1'!BW230:BW241)</f>
        <v>0</v>
      </c>
      <c r="BW32" s="95"/>
      <c r="BX32" s="95"/>
      <c r="BY32" s="95"/>
      <c r="BZ32" s="95">
        <f>+SUM('2.2.3.5.1'!CA230:CA241)</f>
        <v>0</v>
      </c>
      <c r="CA32" s="101">
        <f t="shared" si="5"/>
        <v>0</v>
      </c>
      <c r="CB32" s="94"/>
      <c r="CC32" s="95">
        <f>+SUM('2.2.3.5.1'!CD230:CD241)</f>
        <v>0</v>
      </c>
      <c r="CD32" s="95"/>
      <c r="CE32" s="95"/>
      <c r="CF32" s="99">
        <f t="shared" si="6"/>
        <v>0</v>
      </c>
      <c r="CG32" s="94"/>
      <c r="CH32" s="95"/>
      <c r="CI32" s="95"/>
      <c r="CJ32" s="95"/>
      <c r="CK32" s="95"/>
      <c r="CL32" s="95">
        <f>+SUM('2.2.3.5.1'!CM230:CM241)</f>
        <v>0</v>
      </c>
      <c r="CM32" s="95"/>
      <c r="CN32" s="99">
        <f t="shared" si="7"/>
        <v>0</v>
      </c>
      <c r="CO32" s="96"/>
      <c r="CP32" s="95"/>
      <c r="CQ32" s="95">
        <f>+SUM('2.2.3.5.1'!CR230:CR241)</f>
        <v>1270</v>
      </c>
      <c r="CR32" s="100">
        <f>SUM(CO32:CQ32)</f>
        <v>1270</v>
      </c>
      <c r="CS32" s="96">
        <f>+SUM('2.2.3.5.1'!CT230:CT241)</f>
        <v>3895</v>
      </c>
      <c r="CT32" s="99">
        <f t="shared" si="8"/>
        <v>3895</v>
      </c>
      <c r="CU32" s="74">
        <f t="shared" si="9"/>
        <v>125450</v>
      </c>
    </row>
    <row r="33" spans="1:99" ht="16.5" thickBot="1" x14ac:dyDescent="0.3">
      <c r="A33" s="116">
        <v>2016</v>
      </c>
      <c r="B33" s="94"/>
      <c r="C33" s="95"/>
      <c r="D33" s="95"/>
      <c r="E33" s="95"/>
      <c r="F33" s="95"/>
      <c r="G33" s="100">
        <f>SUM(B33:F33)</f>
        <v>0</v>
      </c>
      <c r="H33" s="96"/>
      <c r="I33" s="95"/>
      <c r="J33" s="95"/>
      <c r="K33" s="95"/>
      <c r="L33" s="95"/>
      <c r="M33" s="95"/>
      <c r="N33" s="100">
        <f>SUM(H33:M33)</f>
        <v>0</v>
      </c>
      <c r="O33" s="96"/>
      <c r="P33" s="95"/>
      <c r="Q33" s="95"/>
      <c r="R33" s="95"/>
      <c r="S33" s="99">
        <f>SUM(O33:R33)</f>
        <v>0</v>
      </c>
      <c r="T33" s="95">
        <f>+SUM('2.2.3.5.1'!U242:U253)</f>
        <v>7825</v>
      </c>
      <c r="U33" s="95">
        <f>+SUM('2.2.3.5.1'!V242:V253)</f>
        <v>0</v>
      </c>
      <c r="V33" s="99">
        <f>+U33+T33</f>
        <v>7825</v>
      </c>
      <c r="W33" s="95">
        <f>+SUM('2.2.3.5.1'!X242:X253)</f>
        <v>0</v>
      </c>
      <c r="X33" s="95"/>
      <c r="Y33" s="95"/>
      <c r="Z33" s="95"/>
      <c r="AA33" s="95"/>
      <c r="AB33" s="95"/>
      <c r="AC33" s="95"/>
      <c r="AD33" s="95"/>
      <c r="AE33" s="95">
        <f>+SUM('2.2.3.5.1'!AF242:AF253)</f>
        <v>0</v>
      </c>
      <c r="AF33" s="95"/>
      <c r="AG33" s="95"/>
      <c r="AH33" s="95">
        <f>+SUM('2.2.3.5.1'!AI242:AI253)</f>
        <v>0</v>
      </c>
      <c r="AI33" s="99">
        <f>SUM(W33:AH33)</f>
        <v>0</v>
      </c>
      <c r="AJ33" s="95">
        <f>+SUM('2.2.3.5.1'!AK242:AK253)</f>
        <v>120</v>
      </c>
      <c r="AK33" s="99">
        <f>+AJ33</f>
        <v>120</v>
      </c>
      <c r="AL33" s="95"/>
      <c r="AM33" s="95"/>
      <c r="AN33" s="95">
        <f>+SUM('2.2.3.5.1'!AO242:AO253)</f>
        <v>0</v>
      </c>
      <c r="AO33" s="95"/>
      <c r="AP33" s="95">
        <f>+SUM('2.2.3.5.1'!AQ242:AQ253)</f>
        <v>0</v>
      </c>
      <c r="AQ33" s="95"/>
      <c r="AR33" s="95"/>
      <c r="AS33" s="95"/>
      <c r="AT33" s="95">
        <f>+SUM('2.2.3.5.1'!AU242:AU253)</f>
        <v>6735</v>
      </c>
      <c r="AU33" s="95"/>
      <c r="AV33" s="99">
        <f>SUM(AL33:AU33)</f>
        <v>6735</v>
      </c>
      <c r="AW33" s="95"/>
      <c r="AX33" s="95"/>
      <c r="AY33" s="95"/>
      <c r="AZ33" s="95"/>
      <c r="BA33" s="95"/>
      <c r="BB33" s="95">
        <f>+SUM('2.2.3.5.1'!BC242:BC253)</f>
        <v>6968</v>
      </c>
      <c r="BC33" s="95"/>
      <c r="BD33" s="99">
        <f t="shared" si="3"/>
        <v>6968</v>
      </c>
      <c r="BE33" s="95"/>
      <c r="BF33" s="95">
        <f>+SUM('2.2.3.5.1'!BG242:BG253)</f>
        <v>0</v>
      </c>
      <c r="BG33" s="95">
        <f>+SUM('2.2.3.5.1'!BH242:BH253)</f>
        <v>10836</v>
      </c>
      <c r="BH33" s="95"/>
      <c r="BI33" s="95"/>
      <c r="BJ33" s="95"/>
      <c r="BK33" s="95">
        <f>+SUM('2.2.3.5.1'!BL242:BL253)</f>
        <v>0</v>
      </c>
      <c r="BL33" s="95"/>
      <c r="BM33" s="95">
        <f>+SUM('2.2.3.5.1'!BN242:BN253)</f>
        <v>0</v>
      </c>
      <c r="BN33" s="95"/>
      <c r="BO33" s="95"/>
      <c r="BP33" s="95"/>
      <c r="BQ33" s="95"/>
      <c r="BR33" s="95">
        <f>+SUM('2.2.3.5.1'!BS242:BS253)</f>
        <v>0</v>
      </c>
      <c r="BS33" s="95">
        <f>+SUM('2.2.3.5.1'!BT242:BT253)</f>
        <v>56820</v>
      </c>
      <c r="BT33" s="99">
        <f>SUM(BE33:BS33)</f>
        <v>67656</v>
      </c>
      <c r="BU33" s="95">
        <f>+SUM('2.2.3.5.1'!BV242:BV253)</f>
        <v>0</v>
      </c>
      <c r="BV33" s="95">
        <f>+SUM('2.2.3.5.1'!BW242:BW253)</f>
        <v>0</v>
      </c>
      <c r="BW33" s="95"/>
      <c r="BX33" s="95"/>
      <c r="BY33" s="95"/>
      <c r="BZ33" s="95">
        <f>+SUM('2.2.3.5.1'!CA242:CA253)</f>
        <v>0</v>
      </c>
      <c r="CA33" s="101">
        <f>SUM(BU33:BZ33)</f>
        <v>0</v>
      </c>
      <c r="CB33" s="95"/>
      <c r="CC33" s="95">
        <f>+SUM('2.2.3.5.1'!CD242:CD253)</f>
        <v>0</v>
      </c>
      <c r="CD33" s="95"/>
      <c r="CE33" s="95"/>
      <c r="CF33" s="99">
        <f>SUM(CB33:CE33)</f>
        <v>0</v>
      </c>
      <c r="CG33" s="95"/>
      <c r="CH33" s="95"/>
      <c r="CI33" s="95"/>
      <c r="CJ33" s="95"/>
      <c r="CK33" s="95"/>
      <c r="CL33" s="95">
        <f>+SUM('2.2.3.5.1'!CM242:CM253)</f>
        <v>0</v>
      </c>
      <c r="CM33" s="95"/>
      <c r="CN33" s="99">
        <f>SUM(CG33:CM33)</f>
        <v>0</v>
      </c>
      <c r="CO33" s="95"/>
      <c r="CP33" s="95"/>
      <c r="CQ33" s="95">
        <f>+SUM('2.2.3.5.1'!CR242:CR253)</f>
        <v>842</v>
      </c>
      <c r="CR33" s="100">
        <f>SUM(CO33:CQ33)</f>
        <v>842</v>
      </c>
      <c r="CS33" s="95">
        <f>+SUM('2.2.3.5.1'!CT242:CT253)</f>
        <v>19159</v>
      </c>
      <c r="CT33" s="99">
        <f>+CS33</f>
        <v>19159</v>
      </c>
      <c r="CU33" s="74">
        <f>+G33+N33+S33+V33+AI33+AK33+AV33+BD33+BT33+CA33+CF33+CN33+CR33+CT33</f>
        <v>109305</v>
      </c>
    </row>
    <row r="34" spans="1:99" ht="16.5" thickBot="1" x14ac:dyDescent="0.3">
      <c r="A34" s="116">
        <v>2017</v>
      </c>
      <c r="B34" s="95"/>
      <c r="C34" s="95"/>
      <c r="D34" s="95"/>
      <c r="E34" s="95"/>
      <c r="F34" s="95"/>
      <c r="G34" s="100">
        <f>SUM(B34:F34)</f>
        <v>0</v>
      </c>
      <c r="H34" s="96"/>
      <c r="I34" s="95"/>
      <c r="J34" s="95"/>
      <c r="K34" s="95"/>
      <c r="L34" s="95"/>
      <c r="M34" s="95"/>
      <c r="N34" s="100">
        <f>SUM(H34:M34)</f>
        <v>0</v>
      </c>
      <c r="O34" s="96"/>
      <c r="P34" s="95"/>
      <c r="Q34" s="95"/>
      <c r="R34" s="95"/>
      <c r="S34" s="99">
        <f>SUM(O34:R34)</f>
        <v>0</v>
      </c>
      <c r="T34" s="95">
        <f>+SUM('2.2.3.5.1'!U254:U265)</f>
        <v>10141</v>
      </c>
      <c r="U34" s="95">
        <f>+SUM('2.2.3.5.1'!V254:V265)</f>
        <v>0</v>
      </c>
      <c r="V34" s="99">
        <f>+U34+T34</f>
        <v>10141</v>
      </c>
      <c r="W34" s="95">
        <f>+SUM('2.2.3.5.1'!X254:X265)</f>
        <v>0</v>
      </c>
      <c r="X34" s="95"/>
      <c r="Y34" s="95"/>
      <c r="Z34" s="95"/>
      <c r="AA34" s="95"/>
      <c r="AB34" s="95"/>
      <c r="AC34" s="95"/>
      <c r="AD34" s="95"/>
      <c r="AE34" s="95">
        <f>+SUM('2.2.3.5.1'!AF254:AF265)</f>
        <v>0</v>
      </c>
      <c r="AF34" s="95"/>
      <c r="AG34" s="95"/>
      <c r="AH34" s="95">
        <f>+SUM('2.2.3.5.1'!AI254:AI265)</f>
        <v>0</v>
      </c>
      <c r="AI34" s="99">
        <f>SUM(W34:AH34)</f>
        <v>0</v>
      </c>
      <c r="AJ34" s="95">
        <f>+SUM('2.2.3.5.1'!AK254:AK265)</f>
        <v>0</v>
      </c>
      <c r="AK34" s="99">
        <f>+AJ34</f>
        <v>0</v>
      </c>
      <c r="AL34" s="95"/>
      <c r="AM34" s="95"/>
      <c r="AN34" s="95">
        <f>+SUM('2.2.3.5.1'!AO254:AO265)</f>
        <v>0</v>
      </c>
      <c r="AO34" s="95"/>
      <c r="AP34" s="95">
        <f>+SUM('2.2.3.5.1'!AQ254:AQ265)</f>
        <v>56</v>
      </c>
      <c r="AQ34" s="95"/>
      <c r="AR34" s="95"/>
      <c r="AS34" s="95"/>
      <c r="AT34" s="95">
        <f>+SUM('2.2.3.5.1'!AU254:AU265)</f>
        <v>33273</v>
      </c>
      <c r="AU34" s="95"/>
      <c r="AV34" s="99">
        <f>SUM(AL34:AU34)</f>
        <v>33329</v>
      </c>
      <c r="AW34" s="95"/>
      <c r="AX34" s="95"/>
      <c r="AY34" s="95"/>
      <c r="AZ34" s="95"/>
      <c r="BA34" s="95"/>
      <c r="BB34" s="95">
        <f>+SUM('2.2.3.5.1'!BC254:BC265)</f>
        <v>8956</v>
      </c>
      <c r="BC34" s="95"/>
      <c r="BD34" s="99">
        <f>SUM(AW34:BC34)</f>
        <v>8956</v>
      </c>
      <c r="BE34" s="95"/>
      <c r="BF34" s="95">
        <f>+SUM('2.2.3.5.1'!BG254:BG265)</f>
        <v>0</v>
      </c>
      <c r="BG34" s="95">
        <f>+SUM('2.2.3.5.1'!BH254:BH265)</f>
        <v>6948</v>
      </c>
      <c r="BH34" s="95"/>
      <c r="BI34" s="95"/>
      <c r="BJ34" s="95"/>
      <c r="BK34" s="95">
        <f>+SUM('2.2.3.5.1'!BL254:BL265)</f>
        <v>0</v>
      </c>
      <c r="BL34" s="95"/>
      <c r="BM34" s="95">
        <f>+SUM('2.2.3.5.1'!BN254:BN265)</f>
        <v>114850</v>
      </c>
      <c r="BN34" s="95"/>
      <c r="BO34" s="95"/>
      <c r="BP34" s="95"/>
      <c r="BQ34" s="95"/>
      <c r="BR34" s="95">
        <f>+SUM('2.2.3.5.1'!BS254:BS265)</f>
        <v>0</v>
      </c>
      <c r="BS34" s="95">
        <f>+SUM('2.2.3.5.1'!BT254:BT265)</f>
        <v>14300</v>
      </c>
      <c r="BT34" s="99">
        <f>SUM(BE34:BS34)</f>
        <v>136098</v>
      </c>
      <c r="BU34" s="95">
        <f>+SUM('2.2.3.5.1'!BV254:BV265)</f>
        <v>0</v>
      </c>
      <c r="BV34" s="95">
        <f>+SUM('2.2.3.5.1'!BW254:BW265)</f>
        <v>2340</v>
      </c>
      <c r="BW34" s="95"/>
      <c r="BX34" s="95"/>
      <c r="BY34" s="95"/>
      <c r="BZ34" s="95">
        <f>+SUM('2.2.3.5.1'!CA254:CA265)</f>
        <v>0</v>
      </c>
      <c r="CA34" s="101">
        <f>SUM(BU34:BZ34)</f>
        <v>2340</v>
      </c>
      <c r="CB34" s="95"/>
      <c r="CC34" s="95">
        <f>+SUM('2.2.3.5.1'!CD254:CD265)</f>
        <v>0</v>
      </c>
      <c r="CD34" s="95"/>
      <c r="CE34" s="95"/>
      <c r="CF34" s="99">
        <f>SUM(CB34:CE34)</f>
        <v>0</v>
      </c>
      <c r="CG34" s="95"/>
      <c r="CH34" s="95"/>
      <c r="CI34" s="95"/>
      <c r="CJ34" s="95"/>
      <c r="CK34" s="95"/>
      <c r="CL34" s="95">
        <f>+SUM('2.2.3.5.1'!CM254:CM265)</f>
        <v>0</v>
      </c>
      <c r="CM34" s="95"/>
      <c r="CN34" s="99">
        <f>SUM(CG34:CM34)</f>
        <v>0</v>
      </c>
      <c r="CO34" s="96"/>
      <c r="CP34" s="95"/>
      <c r="CQ34" s="95">
        <f>+SUM('2.2.3.5.1'!CR254:CR265)</f>
        <v>0</v>
      </c>
      <c r="CR34" s="100">
        <f>SUM(CO34:CQ34)</f>
        <v>0</v>
      </c>
      <c r="CS34" s="95">
        <f>+SUM('2.2.3.5.1'!CT254:CT265)</f>
        <v>84</v>
      </c>
      <c r="CT34" s="99">
        <f>+CS34</f>
        <v>84</v>
      </c>
      <c r="CU34" s="74">
        <f>+G34+N34+S34+V34+AI34+AK34+AV34+BD34+BT34+CA34+CF34+CN34+CR34+CT34</f>
        <v>190948</v>
      </c>
    </row>
    <row r="35" spans="1:99" ht="16.5" thickBot="1" x14ac:dyDescent="0.3">
      <c r="A35" s="116" t="s">
        <v>449</v>
      </c>
      <c r="B35" s="95"/>
      <c r="C35" s="95"/>
      <c r="D35" s="95"/>
      <c r="E35" s="95"/>
      <c r="F35" s="95"/>
      <c r="G35" s="100">
        <f>SUM(B35:F35)</f>
        <v>0</v>
      </c>
      <c r="H35" s="96"/>
      <c r="I35" s="95"/>
      <c r="J35" s="95"/>
      <c r="K35" s="95"/>
      <c r="L35" s="95"/>
      <c r="M35" s="95"/>
      <c r="N35" s="100">
        <f>SUM(H35:M35)</f>
        <v>0</v>
      </c>
      <c r="O35" s="96"/>
      <c r="P35" s="95"/>
      <c r="Q35" s="95"/>
      <c r="R35" s="95"/>
      <c r="S35" s="99">
        <f>SUM(O35:R35)</f>
        <v>0</v>
      </c>
      <c r="T35" s="95">
        <f>+SUM('2.2.3.5.1'!U266:U278)</f>
        <v>2537</v>
      </c>
      <c r="U35" s="95">
        <f>+SUM('2.2.3.5.1'!V266:V278)</f>
        <v>459</v>
      </c>
      <c r="V35" s="99">
        <f>+U35+T35</f>
        <v>2996</v>
      </c>
      <c r="W35" s="95">
        <f>+SUM('2.2.3.5.1'!X266:X278)</f>
        <v>0</v>
      </c>
      <c r="X35" s="95"/>
      <c r="Y35" s="95"/>
      <c r="Z35" s="95"/>
      <c r="AA35" s="95"/>
      <c r="AB35" s="95"/>
      <c r="AC35" s="95"/>
      <c r="AD35" s="95"/>
      <c r="AE35" s="95">
        <f>+SUM('2.2.3.5.1'!AF266:AF278)</f>
        <v>0</v>
      </c>
      <c r="AF35" s="95"/>
      <c r="AG35" s="95"/>
      <c r="AH35" s="95">
        <f>+SUM('2.2.3.5.1'!AI266:AI278)</f>
        <v>0</v>
      </c>
      <c r="AI35" s="99">
        <f>SUM(W35:AH35)</f>
        <v>0</v>
      </c>
      <c r="AJ35" s="95">
        <f>+SUM('2.2.3.5.1'!AK266:AK278)</f>
        <v>0</v>
      </c>
      <c r="AK35" s="99">
        <f>+AJ35</f>
        <v>0</v>
      </c>
      <c r="AL35" s="95"/>
      <c r="AM35" s="95"/>
      <c r="AN35" s="95">
        <f>+SUM('2.2.3.5.1'!AO266:AO278)</f>
        <v>0</v>
      </c>
      <c r="AO35" s="95"/>
      <c r="AP35" s="95">
        <f>+SUM('2.2.3.5.1'!AQ266:AQ278)</f>
        <v>0</v>
      </c>
      <c r="AQ35" s="95"/>
      <c r="AR35" s="95"/>
      <c r="AS35" s="95"/>
      <c r="AT35" s="95">
        <f>+SUM('2.2.3.5.1'!AU266:AU278)</f>
        <v>17580</v>
      </c>
      <c r="AU35" s="95"/>
      <c r="AV35" s="99">
        <f>SUM(AL35:AU35)</f>
        <v>17580</v>
      </c>
      <c r="AW35" s="95">
        <f>+SUM('2.2.3.5.1'!AX266:AX278)</f>
        <v>23029</v>
      </c>
      <c r="AX35" s="95"/>
      <c r="AY35" s="95"/>
      <c r="AZ35" s="95"/>
      <c r="BA35" s="95"/>
      <c r="BB35" s="95">
        <f>+SUM('2.2.3.5.1'!BC266:BC278)</f>
        <v>0</v>
      </c>
      <c r="BC35" s="95"/>
      <c r="BD35" s="99">
        <f>SUM(AW35:BC35)</f>
        <v>23029</v>
      </c>
      <c r="BE35" s="95"/>
      <c r="BF35" s="95">
        <f>+SUM('2.2.3.5.1'!BG266:BG278)</f>
        <v>0</v>
      </c>
      <c r="BG35" s="95">
        <f>+SUM('2.2.3.5.1'!BH266:BH278)</f>
        <v>6900</v>
      </c>
      <c r="BH35" s="95"/>
      <c r="BI35" s="95"/>
      <c r="BJ35" s="95"/>
      <c r="BK35" s="95">
        <f>+SUM('2.2.3.5.1'!BL266:BL278)</f>
        <v>0</v>
      </c>
      <c r="BL35" s="95"/>
      <c r="BM35" s="95">
        <f>+SUM('2.2.3.5.1'!BN266:BN278)</f>
        <v>110669</v>
      </c>
      <c r="BN35" s="95"/>
      <c r="BO35" s="95"/>
      <c r="BP35" s="95"/>
      <c r="BQ35" s="95"/>
      <c r="BR35" s="95">
        <f>+SUM('2.2.3.5.1'!BS266:BS278)</f>
        <v>0</v>
      </c>
      <c r="BS35" s="95">
        <f>+SUM('2.2.3.5.1'!BT266:BT278)</f>
        <v>0</v>
      </c>
      <c r="BT35" s="99">
        <f>SUM(BE35:BS35)</f>
        <v>117569</v>
      </c>
      <c r="BU35" s="95">
        <f>+SUM('2.2.3.5.1'!BV266:BV278)</f>
        <v>0</v>
      </c>
      <c r="BV35" s="95">
        <f>+SUM('2.2.3.5.1'!BW266:BW278)</f>
        <v>2580</v>
      </c>
      <c r="BW35" s="95"/>
      <c r="BX35" s="95"/>
      <c r="BY35" s="95"/>
      <c r="BZ35" s="95">
        <f>+SUM('2.2.3.5.1'!CA266:CA278)</f>
        <v>0</v>
      </c>
      <c r="CA35" s="101">
        <f>SUM(BU35:BZ35)</f>
        <v>2580</v>
      </c>
      <c r="CB35" s="95"/>
      <c r="CC35" s="95">
        <f>+SUM('2.2.3.5.1'!CD266:CD278)</f>
        <v>0</v>
      </c>
      <c r="CD35" s="95"/>
      <c r="CE35" s="95"/>
      <c r="CF35" s="99">
        <f>SUM(CB35:CE35)</f>
        <v>0</v>
      </c>
      <c r="CG35" s="95"/>
      <c r="CH35" s="95"/>
      <c r="CI35" s="95"/>
      <c r="CJ35" s="95"/>
      <c r="CK35" s="95"/>
      <c r="CL35" s="95">
        <f>+SUM('2.2.3.5.1'!CM266:CM278)</f>
        <v>0</v>
      </c>
      <c r="CM35" s="95"/>
      <c r="CN35" s="99">
        <f>SUM(CG35:CM35)</f>
        <v>0</v>
      </c>
      <c r="CO35" s="96"/>
      <c r="CP35" s="95"/>
      <c r="CQ35" s="95">
        <f>+SUM('2.2.3.5.1'!CR266:CR278)</f>
        <v>0</v>
      </c>
      <c r="CR35" s="100">
        <f>SUM(CO35:CQ35)</f>
        <v>0</v>
      </c>
      <c r="CS35" s="95">
        <f>+SUM('2.2.3.5.1'!CT266:CT278)</f>
        <v>0</v>
      </c>
      <c r="CT35" s="99">
        <f>+CS35</f>
        <v>0</v>
      </c>
      <c r="CU35" s="74">
        <f>+G35+N35+S35+V35+AI35+AK35+AV35+BD35+BT35+CA35+CF35+CN35+CR35+CT35</f>
        <v>163754</v>
      </c>
    </row>
    <row r="37" spans="1:99" x14ac:dyDescent="0.25">
      <c r="A37" s="163" t="s">
        <v>229</v>
      </c>
    </row>
    <row r="38" spans="1:99" x14ac:dyDescent="0.25">
      <c r="A38" s="163" t="s">
        <v>220</v>
      </c>
    </row>
    <row r="39" spans="1:99" x14ac:dyDescent="0.25">
      <c r="A39" s="163" t="s">
        <v>439</v>
      </c>
    </row>
    <row r="40" spans="1:99" ht="15.75" x14ac:dyDescent="0.25">
      <c r="A40" s="163" t="s">
        <v>410</v>
      </c>
    </row>
    <row r="41" spans="1:99" ht="15.75" x14ac:dyDescent="0.25">
      <c r="A41" s="163" t="s">
        <v>411</v>
      </c>
    </row>
    <row r="42" spans="1:99" ht="15.75" x14ac:dyDescent="0.25">
      <c r="A42" s="163" t="s">
        <v>412</v>
      </c>
    </row>
    <row r="43" spans="1:99" ht="15.75" x14ac:dyDescent="0.25">
      <c r="A43" s="163" t="s">
        <v>413</v>
      </c>
    </row>
    <row r="44" spans="1:99" ht="15.75" x14ac:dyDescent="0.25">
      <c r="A44" s="163" t="s">
        <v>382</v>
      </c>
    </row>
    <row r="45" spans="1:99" ht="15.75" x14ac:dyDescent="0.25">
      <c r="A45" s="163" t="s">
        <v>383</v>
      </c>
    </row>
    <row r="46" spans="1:99" x14ac:dyDescent="0.25">
      <c r="A46" s="189"/>
    </row>
    <row r="47" spans="1:99" ht="17.25" x14ac:dyDescent="0.25">
      <c r="A47" s="60"/>
    </row>
    <row r="48" spans="1:99" x14ac:dyDescent="0.25">
      <c r="A48" s="140" t="s">
        <v>363</v>
      </c>
    </row>
  </sheetData>
  <mergeCells count="15">
    <mergeCell ref="CO12:CR12"/>
    <mergeCell ref="CS12:CT12"/>
    <mergeCell ref="CU12:CU13"/>
    <mergeCell ref="AL12:AV12"/>
    <mergeCell ref="AW12:BD12"/>
    <mergeCell ref="BE12:BT12"/>
    <mergeCell ref="BU12:CA12"/>
    <mergeCell ref="CB12:CF12"/>
    <mergeCell ref="CG12:CN12"/>
    <mergeCell ref="AJ12:AK12"/>
    <mergeCell ref="B12:G12"/>
    <mergeCell ref="H12:N12"/>
    <mergeCell ref="O12:S12"/>
    <mergeCell ref="T12:V12"/>
    <mergeCell ref="W12:AI12"/>
  </mergeCells>
  <hyperlinks>
    <hyperlink ref="A48" location="Índice!A1" display="Volver al índice"/>
  </hyperlinks>
  <pageMargins left="0.7" right="0.7" top="0.75" bottom="0.75" header="0.3" footer="0.3"/>
  <ignoredErrors>
    <ignoredError sqref="G14:G30 U15:W31 U14 W14 AJ14 AJ15:AJ31 AE15:AE31 AE14 AH15:AH31 AH14 AN14 AN15:AN31 AP14 AP15:AP31 AT14 AT15:AT31 BF14:BG14 BF15:BG31 BK14 BK15:BK31 BM14 BM15:BM31 BR14:BS14 BR15:BS31 BU14:BV14 BU15:BV31 BZ14 BZ15:BZ31 CC14 CC15:CC31 CL14 CL15:CL31 CR14:CS14 CR15:CS31 CU14 CU15:CU31 CU32 A32:S32 W32:BC32 U32 T32 G31 BE32:CP32 CN33 CS32 CQ33:CS33 CQ32:CR32 C33:F33 CF33 CA33 BT33 AV33 AK33 AI33 O33:R33 H33:M33 A33 A34:S34 B33 N33 S33:AH33 AJ33 AL33:AU33 AW33:BS33 BU33:BZ33 CB33:CE33 CG33:CL33 G33 AV34 V34 AI34 AK34 BD34 BT34 CA34 CF34 CR34"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zoomScale="85" zoomScaleNormal="85" workbookViewId="0"/>
  </sheetViews>
  <sheetFormatPr baseColWidth="10" defaultColWidth="11.42578125" defaultRowHeight="18.75" x14ac:dyDescent="0.3"/>
  <cols>
    <col min="1" max="1" width="27.140625" style="30" customWidth="1"/>
    <col min="2" max="2" width="18.5703125" style="30" customWidth="1"/>
    <col min="3" max="3" width="17.7109375" style="30" customWidth="1"/>
    <col min="4" max="4" width="19" style="30" customWidth="1"/>
    <col min="5" max="5" width="20.28515625" style="30" customWidth="1"/>
    <col min="6" max="6" width="18.140625" style="30" customWidth="1"/>
    <col min="7"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x14ac:dyDescent="0.3">
      <c r="A1" s="16" t="s">
        <v>0</v>
      </c>
      <c r="B1" s="29"/>
    </row>
    <row r="2" spans="1:18" x14ac:dyDescent="0.3">
      <c r="A2" s="16" t="s">
        <v>1</v>
      </c>
      <c r="B2" s="29"/>
    </row>
    <row r="3" spans="1:18" x14ac:dyDescent="0.3">
      <c r="A3" s="16" t="s">
        <v>2</v>
      </c>
      <c r="B3" s="29"/>
    </row>
    <row r="4" spans="1:18" x14ac:dyDescent="0.3">
      <c r="A4" s="16" t="s">
        <v>3</v>
      </c>
      <c r="B4" s="29" t="s">
        <v>4</v>
      </c>
    </row>
    <row r="5" spans="1:18" x14ac:dyDescent="0.3">
      <c r="A5" s="16" t="s">
        <v>5</v>
      </c>
      <c r="B5" s="30" t="str">
        <f>+Índice!A34</f>
        <v>2.2.3.5.3</v>
      </c>
    </row>
    <row r="6" spans="1:18" x14ac:dyDescent="0.3">
      <c r="A6" s="16" t="s">
        <v>6</v>
      </c>
      <c r="B6" s="29" t="str">
        <f>+Índice!B34</f>
        <v>Trenes Argentinos Cargas y Logística (Línea Ex Gral. Urquiza). Carga transportada por año y por categoría. En toneladas</v>
      </c>
      <c r="G6" s="124"/>
    </row>
    <row r="7" spans="1:18" x14ac:dyDescent="0.3">
      <c r="A7" s="16" t="s">
        <v>7</v>
      </c>
      <c r="B7" s="29" t="s">
        <v>8</v>
      </c>
    </row>
    <row r="8" spans="1:18" x14ac:dyDescent="0.3">
      <c r="A8" s="166" t="s">
        <v>9</v>
      </c>
      <c r="B8" s="155" t="str">
        <f>+'2.2.3.1.1'!B8</f>
        <v>agosto 2018</v>
      </c>
      <c r="D8" s="31"/>
    </row>
    <row r="9" spans="1:18" x14ac:dyDescent="0.3">
      <c r="A9" s="166" t="s">
        <v>10</v>
      </c>
      <c r="B9" s="155" t="str">
        <f>+'2.2.3.1.1'!B9</f>
        <v>octubre 2018</v>
      </c>
      <c r="D9" s="32"/>
    </row>
    <row r="10" spans="1:18" x14ac:dyDescent="0.3">
      <c r="A10" s="166"/>
      <c r="B10" s="167"/>
      <c r="D10" s="32"/>
    </row>
    <row r="11" spans="1:18" ht="19.5" thickBot="1" x14ac:dyDescent="0.35"/>
    <row r="12" spans="1:18" s="73" customFormat="1" ht="39" thickBot="1" x14ac:dyDescent="0.3">
      <c r="A12" s="173" t="s">
        <v>25</v>
      </c>
      <c r="B12" s="174" t="s">
        <v>12</v>
      </c>
      <c r="C12" s="175" t="s">
        <v>13</v>
      </c>
      <c r="D12" s="174" t="s">
        <v>14</v>
      </c>
      <c r="E12" s="174" t="s">
        <v>15</v>
      </c>
      <c r="F12" s="176" t="s">
        <v>414</v>
      </c>
      <c r="G12" s="174" t="s">
        <v>16</v>
      </c>
      <c r="H12" s="174" t="s">
        <v>17</v>
      </c>
      <c r="I12" s="176" t="s">
        <v>18</v>
      </c>
      <c r="J12" s="174" t="s">
        <v>19</v>
      </c>
      <c r="K12" s="174" t="s">
        <v>20</v>
      </c>
      <c r="L12" s="174" t="s">
        <v>21</v>
      </c>
      <c r="M12" s="174" t="s">
        <v>427</v>
      </c>
      <c r="N12" s="174" t="s">
        <v>22</v>
      </c>
      <c r="O12" s="174" t="s">
        <v>23</v>
      </c>
      <c r="P12" s="177" t="s">
        <v>24</v>
      </c>
    </row>
    <row r="13" spans="1:18" ht="19.5" thickBot="1" x14ac:dyDescent="0.3">
      <c r="A13" s="150" t="s">
        <v>100</v>
      </c>
      <c r="B13" s="120">
        <f>+'2.2.3.5.2'!G14</f>
        <v>67394.22</v>
      </c>
      <c r="C13" s="121"/>
      <c r="D13" s="122"/>
      <c r="E13" s="122">
        <f>+'2.2.3.5.2'!V14</f>
        <v>2164.1999999999998</v>
      </c>
      <c r="F13" s="122">
        <f>+'2.2.3.5.2'!AI14</f>
        <v>323424.40000000002</v>
      </c>
      <c r="G13" s="122">
        <f>+'2.2.3.5.2'!AK14</f>
        <v>42</v>
      </c>
      <c r="H13" s="122">
        <f>+'2.2.3.5.2'!AV14</f>
        <v>121062.06</v>
      </c>
      <c r="I13" s="122">
        <f>+'2.2.3.5.2'!BD14</f>
        <v>0</v>
      </c>
      <c r="J13" s="122">
        <f>+'2.2.3.5.2'!BT14</f>
        <v>388630.68</v>
      </c>
      <c r="K13" s="122">
        <f>+'2.2.3.5.2'!CA14</f>
        <v>3596</v>
      </c>
      <c r="L13" s="122">
        <f>+'2.2.3.5.2'!CF14</f>
        <v>920</v>
      </c>
      <c r="M13" s="122">
        <f>+'2.2.3.5.2'!CN14</f>
        <v>2765</v>
      </c>
      <c r="N13" s="122">
        <f>+'2.2.3.5.2'!CR14</f>
        <v>81.400000000000006</v>
      </c>
      <c r="O13" s="122">
        <f>+'2.2.3.5.2'!CT14</f>
        <v>129827.27</v>
      </c>
      <c r="P13" s="77">
        <f t="shared" ref="P13:P32" si="0">SUM(B13:O13)</f>
        <v>1039907.2300000001</v>
      </c>
      <c r="Q13" s="72"/>
      <c r="R13" s="72"/>
    </row>
    <row r="14" spans="1:18" ht="19.5" thickBot="1" x14ac:dyDescent="0.3">
      <c r="A14" s="150" t="s">
        <v>135</v>
      </c>
      <c r="B14" s="120">
        <f>+'2.2.3.5.2'!G15</f>
        <v>23339</v>
      </c>
      <c r="C14" s="121"/>
      <c r="D14" s="122"/>
      <c r="E14" s="122">
        <f>+'2.2.3.5.2'!V15</f>
        <v>0</v>
      </c>
      <c r="F14" s="122">
        <f>+'2.2.3.5.2'!AI15</f>
        <v>279120</v>
      </c>
      <c r="G14" s="122">
        <f>+'2.2.3.5.2'!AK15</f>
        <v>0</v>
      </c>
      <c r="H14" s="122">
        <f>+'2.2.3.5.2'!AV15</f>
        <v>82866</v>
      </c>
      <c r="I14" s="122">
        <f>+'2.2.3.5.2'!BD15</f>
        <v>0</v>
      </c>
      <c r="J14" s="122">
        <f>+'2.2.3.5.2'!BT15</f>
        <v>313896</v>
      </c>
      <c r="K14" s="122">
        <f>+'2.2.3.5.2'!CA15</f>
        <v>0</v>
      </c>
      <c r="L14" s="122">
        <f>+'2.2.3.5.2'!CF15</f>
        <v>0</v>
      </c>
      <c r="M14" s="122">
        <f>+'2.2.3.5.2'!CN15</f>
        <v>0</v>
      </c>
      <c r="N14" s="122">
        <f>+'2.2.3.5.2'!CR15</f>
        <v>0</v>
      </c>
      <c r="O14" s="122">
        <f>+'2.2.3.5.2'!CT15</f>
        <v>224771</v>
      </c>
      <c r="P14" s="77">
        <f t="shared" si="0"/>
        <v>923992</v>
      </c>
      <c r="Q14" s="72"/>
      <c r="R14" s="72"/>
    </row>
    <row r="15" spans="1:18" ht="19.5" thickBot="1" x14ac:dyDescent="0.3">
      <c r="A15" s="150" t="s">
        <v>152</v>
      </c>
      <c r="B15" s="120">
        <f>+'2.2.3.5.2'!G16</f>
        <v>16846</v>
      </c>
      <c r="C15" s="121"/>
      <c r="D15" s="122"/>
      <c r="E15" s="122">
        <f>+'2.2.3.5.2'!V16</f>
        <v>0</v>
      </c>
      <c r="F15" s="122">
        <f>+'2.2.3.5.2'!AI16</f>
        <v>352944</v>
      </c>
      <c r="G15" s="122">
        <f>+'2.2.3.5.2'!AK16</f>
        <v>0</v>
      </c>
      <c r="H15" s="122">
        <f>+'2.2.3.5.2'!AV16</f>
        <v>87486</v>
      </c>
      <c r="I15" s="122">
        <f>+'2.2.3.5.2'!BD16</f>
        <v>0</v>
      </c>
      <c r="J15" s="122">
        <f>+'2.2.3.5.2'!BT16</f>
        <v>304381</v>
      </c>
      <c r="K15" s="122">
        <f>+'2.2.3.5.2'!CA16</f>
        <v>0</v>
      </c>
      <c r="L15" s="122">
        <f>+'2.2.3.5.2'!CF16</f>
        <v>0</v>
      </c>
      <c r="M15" s="122">
        <f>+'2.2.3.5.2'!CN16</f>
        <v>0</v>
      </c>
      <c r="N15" s="122">
        <f>+'2.2.3.5.2'!CR16</f>
        <v>0</v>
      </c>
      <c r="O15" s="122">
        <f>+'2.2.3.5.2'!CT16</f>
        <v>191615</v>
      </c>
      <c r="P15" s="77">
        <f t="shared" si="0"/>
        <v>953272</v>
      </c>
      <c r="Q15" s="72"/>
      <c r="R15" s="72"/>
    </row>
    <row r="16" spans="1:18" ht="19.5" thickBot="1" x14ac:dyDescent="0.3">
      <c r="A16" s="150" t="s">
        <v>153</v>
      </c>
      <c r="B16" s="120">
        <f>+'2.2.3.5.2'!G17</f>
        <v>49960</v>
      </c>
      <c r="C16" s="121"/>
      <c r="D16" s="122"/>
      <c r="E16" s="122">
        <f>+'2.2.3.5.2'!V17</f>
        <v>157525</v>
      </c>
      <c r="F16" s="122">
        <f>+'2.2.3.5.2'!AI17</f>
        <v>370275</v>
      </c>
      <c r="G16" s="122">
        <f>+'2.2.3.5.2'!AK17</f>
        <v>0</v>
      </c>
      <c r="H16" s="122">
        <f>+'2.2.3.5.2'!AV17</f>
        <v>110013</v>
      </c>
      <c r="I16" s="122">
        <f>+'2.2.3.5.2'!BD17</f>
        <v>0</v>
      </c>
      <c r="J16" s="122">
        <f>+'2.2.3.5.2'!BT17</f>
        <v>228098</v>
      </c>
      <c r="K16" s="122">
        <f>+'2.2.3.5.2'!CA17</f>
        <v>0</v>
      </c>
      <c r="L16" s="122">
        <f>+'2.2.3.5.2'!CF17</f>
        <v>0</v>
      </c>
      <c r="M16" s="122">
        <f>+'2.2.3.5.2'!CN17</f>
        <v>0</v>
      </c>
      <c r="N16" s="122">
        <f>+'2.2.3.5.2'!CR17</f>
        <v>0</v>
      </c>
      <c r="O16" s="122">
        <f>+'2.2.3.5.2'!CT17</f>
        <v>84595</v>
      </c>
      <c r="P16" s="77">
        <f t="shared" si="0"/>
        <v>1000466</v>
      </c>
      <c r="Q16" s="72"/>
      <c r="R16" s="72"/>
    </row>
    <row r="17" spans="1:18" ht="19.5" thickBot="1" x14ac:dyDescent="0.3">
      <c r="A17" s="150" t="s">
        <v>187</v>
      </c>
      <c r="B17" s="120">
        <f>+'2.2.3.5.2'!G18</f>
        <v>54542</v>
      </c>
      <c r="C17" s="121"/>
      <c r="D17" s="122"/>
      <c r="E17" s="122">
        <f>+'2.2.3.5.2'!V18</f>
        <v>126770</v>
      </c>
      <c r="F17" s="122">
        <f>+'2.2.3.5.2'!AI18</f>
        <v>158299</v>
      </c>
      <c r="G17" s="122">
        <f>+'2.2.3.5.2'!AK18</f>
        <v>0</v>
      </c>
      <c r="H17" s="122">
        <f>+'2.2.3.5.2'!AV18</f>
        <v>216320</v>
      </c>
      <c r="I17" s="122">
        <f>+'2.2.3.5.2'!BD18</f>
        <v>0</v>
      </c>
      <c r="J17" s="122">
        <f>+'2.2.3.5.2'!BT18</f>
        <v>43694</v>
      </c>
      <c r="K17" s="122">
        <f>+'2.2.3.5.2'!CA18</f>
        <v>0</v>
      </c>
      <c r="L17" s="122">
        <f>+'2.2.3.5.2'!CF18</f>
        <v>0</v>
      </c>
      <c r="M17" s="122">
        <f>+'2.2.3.5.2'!CN18</f>
        <v>0</v>
      </c>
      <c r="N17" s="122">
        <f>+'2.2.3.5.2'!CR18</f>
        <v>0</v>
      </c>
      <c r="O17" s="122">
        <f>+'2.2.3.5.2'!CT18</f>
        <v>57686</v>
      </c>
      <c r="P17" s="77">
        <f t="shared" si="0"/>
        <v>657311</v>
      </c>
      <c r="Q17" s="72"/>
      <c r="R17" s="72"/>
    </row>
    <row r="18" spans="1:18" ht="19.5" thickBot="1" x14ac:dyDescent="0.3">
      <c r="A18" s="150" t="s">
        <v>155</v>
      </c>
      <c r="B18" s="120">
        <f>+'2.2.3.5.2'!G19</f>
        <v>43659</v>
      </c>
      <c r="C18" s="121"/>
      <c r="D18" s="122"/>
      <c r="E18" s="122">
        <f>+'2.2.3.5.2'!V19</f>
        <v>169884</v>
      </c>
      <c r="F18" s="122">
        <f>+'2.2.3.5.2'!AI19</f>
        <v>95650</v>
      </c>
      <c r="G18" s="122">
        <f>+'2.2.3.5.2'!AK19</f>
        <v>54801</v>
      </c>
      <c r="H18" s="122">
        <f>+'2.2.3.5.2'!AV19</f>
        <v>171193</v>
      </c>
      <c r="I18" s="122">
        <f>+'2.2.3.5.2'!BD19</f>
        <v>0</v>
      </c>
      <c r="J18" s="122">
        <f>+'2.2.3.5.2'!BT19</f>
        <v>7236</v>
      </c>
      <c r="K18" s="122">
        <f>+'2.2.3.5.2'!CA19</f>
        <v>0</v>
      </c>
      <c r="L18" s="122">
        <f>+'2.2.3.5.2'!CF19</f>
        <v>0</v>
      </c>
      <c r="M18" s="122">
        <f>+'2.2.3.5.2'!CN19</f>
        <v>0</v>
      </c>
      <c r="N18" s="122">
        <f>+'2.2.3.5.2'!CR19</f>
        <v>0</v>
      </c>
      <c r="O18" s="122">
        <f>+'2.2.3.5.2'!CT19</f>
        <v>132470</v>
      </c>
      <c r="P18" s="77">
        <f t="shared" si="0"/>
        <v>674893</v>
      </c>
      <c r="Q18" s="72"/>
      <c r="R18" s="72"/>
    </row>
    <row r="19" spans="1:18" ht="19.5" thickBot="1" x14ac:dyDescent="0.3">
      <c r="A19" s="150" t="s">
        <v>156</v>
      </c>
      <c r="B19" s="120">
        <f>+'2.2.3.5.2'!G20</f>
        <v>139701</v>
      </c>
      <c r="C19" s="121"/>
      <c r="D19" s="122"/>
      <c r="E19" s="122">
        <f>+'2.2.3.5.2'!V20</f>
        <v>174907</v>
      </c>
      <c r="F19" s="122">
        <f>+'2.2.3.5.2'!AI20</f>
        <v>221905</v>
      </c>
      <c r="G19" s="122">
        <f>+'2.2.3.5.2'!AK20</f>
        <v>361569</v>
      </c>
      <c r="H19" s="122">
        <f>+'2.2.3.5.2'!AV20</f>
        <v>238359</v>
      </c>
      <c r="I19" s="122">
        <f>+'2.2.3.5.2'!BD20</f>
        <v>0</v>
      </c>
      <c r="J19" s="122">
        <f>+'2.2.3.5.2'!BT20</f>
        <v>48810</v>
      </c>
      <c r="K19" s="122">
        <f>+'2.2.3.5.2'!CA20</f>
        <v>0</v>
      </c>
      <c r="L19" s="122">
        <f>+'2.2.3.5.2'!CF20</f>
        <v>0</v>
      </c>
      <c r="M19" s="122">
        <f>+'2.2.3.5.2'!CN20</f>
        <v>0</v>
      </c>
      <c r="N19" s="122">
        <f>+'2.2.3.5.2'!CR20</f>
        <v>0</v>
      </c>
      <c r="O19" s="122">
        <f>+'2.2.3.5.2'!CT20</f>
        <v>38852</v>
      </c>
      <c r="P19" s="77">
        <f t="shared" si="0"/>
        <v>1224103</v>
      </c>
      <c r="Q19" s="72"/>
      <c r="R19" s="72"/>
    </row>
    <row r="20" spans="1:18" ht="19.5" thickBot="1" x14ac:dyDescent="0.3">
      <c r="A20" s="150" t="s">
        <v>157</v>
      </c>
      <c r="B20" s="120">
        <f>+'2.2.3.5.2'!G21</f>
        <v>180233</v>
      </c>
      <c r="C20" s="121"/>
      <c r="D20" s="122"/>
      <c r="E20" s="122">
        <f>+'2.2.3.5.2'!V21</f>
        <v>236339</v>
      </c>
      <c r="F20" s="122">
        <f>+'2.2.3.5.2'!AI21</f>
        <v>263684</v>
      </c>
      <c r="G20" s="122">
        <f>+'2.2.3.5.2'!AK21</f>
        <v>354472</v>
      </c>
      <c r="H20" s="122">
        <f>+'2.2.3.5.2'!AV21</f>
        <v>135244</v>
      </c>
      <c r="I20" s="122">
        <f>+'2.2.3.5.2'!BD21</f>
        <v>0</v>
      </c>
      <c r="J20" s="122">
        <f>+'2.2.3.5.2'!BT21</f>
        <v>158542</v>
      </c>
      <c r="K20" s="122">
        <f>+'2.2.3.5.2'!CA21</f>
        <v>0</v>
      </c>
      <c r="L20" s="122">
        <f>+'2.2.3.5.2'!CF21</f>
        <v>0</v>
      </c>
      <c r="M20" s="122">
        <f>+'2.2.3.5.2'!CN21</f>
        <v>0</v>
      </c>
      <c r="N20" s="122">
        <f>+'2.2.3.5.2'!CR21</f>
        <v>0</v>
      </c>
      <c r="O20" s="122">
        <f>+'2.2.3.5.2'!CT21</f>
        <v>37294</v>
      </c>
      <c r="P20" s="77">
        <f t="shared" si="0"/>
        <v>1365808</v>
      </c>
      <c r="Q20" s="72"/>
      <c r="R20" s="72"/>
    </row>
    <row r="21" spans="1:18" ht="19.5" thickBot="1" x14ac:dyDescent="0.3">
      <c r="A21" s="150" t="s">
        <v>158</v>
      </c>
      <c r="B21" s="120">
        <f>+'2.2.3.5.2'!G22</f>
        <v>184400</v>
      </c>
      <c r="C21" s="121"/>
      <c r="D21" s="122"/>
      <c r="E21" s="122">
        <f>+'2.2.3.5.2'!V22</f>
        <v>293971</v>
      </c>
      <c r="F21" s="122">
        <f>+'2.2.3.5.2'!AI22</f>
        <v>198922</v>
      </c>
      <c r="G21" s="122">
        <f>+'2.2.3.5.2'!AK22</f>
        <v>326319</v>
      </c>
      <c r="H21" s="122">
        <f>+'2.2.3.5.2'!AV22</f>
        <v>172908</v>
      </c>
      <c r="I21" s="122">
        <f>+'2.2.3.5.2'!BD22</f>
        <v>0</v>
      </c>
      <c r="J21" s="122">
        <f>+'2.2.3.5.2'!BT22</f>
        <v>198952</v>
      </c>
      <c r="K21" s="122">
        <f>+'2.2.3.5.2'!CA22</f>
        <v>0</v>
      </c>
      <c r="L21" s="122">
        <f>+'2.2.3.5.2'!CF22</f>
        <v>0</v>
      </c>
      <c r="M21" s="122">
        <f>+'2.2.3.5.2'!CN22</f>
        <v>0</v>
      </c>
      <c r="N21" s="122">
        <f>+'2.2.3.5.2'!CR22</f>
        <v>0</v>
      </c>
      <c r="O21" s="122">
        <f>+'2.2.3.5.2'!CT22</f>
        <v>11884</v>
      </c>
      <c r="P21" s="77">
        <f t="shared" si="0"/>
        <v>1387356</v>
      </c>
      <c r="Q21" s="72"/>
      <c r="R21" s="72"/>
    </row>
    <row r="22" spans="1:18" ht="19.5" thickBot="1" x14ac:dyDescent="0.3">
      <c r="A22" s="150" t="s">
        <v>159</v>
      </c>
      <c r="B22" s="120">
        <f>+'2.2.3.5.2'!G23</f>
        <v>311409</v>
      </c>
      <c r="C22" s="121"/>
      <c r="D22" s="122"/>
      <c r="E22" s="122">
        <f>+'2.2.3.5.2'!V23</f>
        <v>264158</v>
      </c>
      <c r="F22" s="122">
        <f>+'2.2.3.5.2'!AI23</f>
        <v>247043</v>
      </c>
      <c r="G22" s="122">
        <f>+'2.2.3.5.2'!AK23</f>
        <v>331663</v>
      </c>
      <c r="H22" s="122">
        <f>+'2.2.3.5.2'!AV23</f>
        <v>194835</v>
      </c>
      <c r="I22" s="122">
        <f>+'2.2.3.5.2'!BD23</f>
        <v>0</v>
      </c>
      <c r="J22" s="122">
        <f>+'2.2.3.5.2'!BT23</f>
        <v>117997</v>
      </c>
      <c r="K22" s="122">
        <f>+'2.2.3.5.2'!CA23</f>
        <v>0</v>
      </c>
      <c r="L22" s="122">
        <f>+'2.2.3.5.2'!CF23</f>
        <v>0</v>
      </c>
      <c r="M22" s="122">
        <f>+'2.2.3.5.2'!CN23</f>
        <v>0</v>
      </c>
      <c r="N22" s="122">
        <f>+'2.2.3.5.2'!CR23</f>
        <v>0</v>
      </c>
      <c r="O22" s="122">
        <f>+'2.2.3.5.2'!CT23</f>
        <v>52026</v>
      </c>
      <c r="P22" s="77">
        <f t="shared" si="0"/>
        <v>1519131</v>
      </c>
      <c r="Q22" s="72"/>
      <c r="R22" s="72"/>
    </row>
    <row r="23" spans="1:18" ht="19.5" thickBot="1" x14ac:dyDescent="0.3">
      <c r="A23" s="150" t="s">
        <v>160</v>
      </c>
      <c r="B23" s="120">
        <f>+'2.2.3.5.2'!G24</f>
        <v>208434</v>
      </c>
      <c r="C23" s="121"/>
      <c r="D23" s="122"/>
      <c r="E23" s="122">
        <f>+'2.2.3.5.2'!V24</f>
        <v>239650</v>
      </c>
      <c r="F23" s="122">
        <f>+'2.2.3.5.2'!AI24</f>
        <v>660435</v>
      </c>
      <c r="G23" s="122">
        <f>+'2.2.3.5.2'!AK24</f>
        <v>235102</v>
      </c>
      <c r="H23" s="122">
        <f>+'2.2.3.5.2'!AV24</f>
        <v>142833</v>
      </c>
      <c r="I23" s="122">
        <f>+'2.2.3.5.2'!BD24</f>
        <v>0</v>
      </c>
      <c r="J23" s="122">
        <f>+'2.2.3.5.2'!BT24</f>
        <v>12749</v>
      </c>
      <c r="K23" s="122">
        <f>+'2.2.3.5.2'!CA24</f>
        <v>0</v>
      </c>
      <c r="L23" s="122">
        <f>+'2.2.3.5.2'!CF24</f>
        <v>0</v>
      </c>
      <c r="M23" s="122">
        <f>+'2.2.3.5.2'!CN24</f>
        <v>0</v>
      </c>
      <c r="N23" s="122">
        <f>+'2.2.3.5.2'!CR24</f>
        <v>0</v>
      </c>
      <c r="O23" s="122">
        <f>+'2.2.3.5.2'!CT24</f>
        <v>72283</v>
      </c>
      <c r="P23" s="77">
        <f t="shared" si="0"/>
        <v>1571486</v>
      </c>
      <c r="Q23" s="72"/>
      <c r="R23" s="72"/>
    </row>
    <row r="24" spans="1:18" ht="19.5" thickBot="1" x14ac:dyDescent="0.3">
      <c r="A24" s="150" t="s">
        <v>161</v>
      </c>
      <c r="B24" s="120">
        <f>+'2.2.3.5.2'!G25</f>
        <v>210133</v>
      </c>
      <c r="C24" s="121"/>
      <c r="D24" s="122"/>
      <c r="E24" s="122">
        <f>+'2.2.3.5.2'!V25</f>
        <v>281933</v>
      </c>
      <c r="F24" s="122">
        <f>+'2.2.3.5.2'!AI25</f>
        <v>224874</v>
      </c>
      <c r="G24" s="122">
        <f>+'2.2.3.5.2'!AK25</f>
        <v>191380</v>
      </c>
      <c r="H24" s="122">
        <f>+'2.2.3.5.2'!AV25</f>
        <v>181174</v>
      </c>
      <c r="I24" s="122">
        <f>+'2.2.3.5.2'!BD25</f>
        <v>0</v>
      </c>
      <c r="J24" s="122">
        <f>+'2.2.3.5.2'!BT25</f>
        <v>66794</v>
      </c>
      <c r="K24" s="122">
        <f>+'2.2.3.5.2'!CA25</f>
        <v>0</v>
      </c>
      <c r="L24" s="122">
        <f>+'2.2.3.5.2'!CF25</f>
        <v>0</v>
      </c>
      <c r="M24" s="122">
        <f>+'2.2.3.5.2'!CN25</f>
        <v>0</v>
      </c>
      <c r="N24" s="122">
        <f>+'2.2.3.5.2'!CR25</f>
        <v>0</v>
      </c>
      <c r="O24" s="122">
        <f>+'2.2.3.5.2'!CT25</f>
        <v>52220</v>
      </c>
      <c r="P24" s="77">
        <f t="shared" si="0"/>
        <v>1208508</v>
      </c>
      <c r="Q24" s="72"/>
      <c r="R24" s="72"/>
    </row>
    <row r="25" spans="1:18" ht="19.5" thickBot="1" x14ac:dyDescent="0.3">
      <c r="A25" s="150" t="s">
        <v>162</v>
      </c>
      <c r="B25" s="120">
        <f>+'2.2.3.5.2'!G26</f>
        <v>99268</v>
      </c>
      <c r="C25" s="121"/>
      <c r="D25" s="122"/>
      <c r="E25" s="122">
        <f>+'2.2.3.5.2'!V26</f>
        <v>126360</v>
      </c>
      <c r="F25" s="122">
        <f>+'2.2.3.5.2'!AI26</f>
        <v>181662</v>
      </c>
      <c r="G25" s="122">
        <f>+'2.2.3.5.2'!AK26</f>
        <v>122992</v>
      </c>
      <c r="H25" s="122">
        <f>+'2.2.3.5.2'!AV26</f>
        <v>86848</v>
      </c>
      <c r="I25" s="122">
        <f>+'2.2.3.5.2'!BD26</f>
        <v>0</v>
      </c>
      <c r="J25" s="122">
        <f>+'2.2.3.5.2'!BT26</f>
        <v>168371</v>
      </c>
      <c r="K25" s="122">
        <f>+'2.2.3.5.2'!CA26</f>
        <v>0</v>
      </c>
      <c r="L25" s="122">
        <f>+'2.2.3.5.2'!CF26</f>
        <v>0</v>
      </c>
      <c r="M25" s="122">
        <f>+'2.2.3.5.2'!CN26</f>
        <v>0</v>
      </c>
      <c r="N25" s="122">
        <f>+'2.2.3.5.2'!CR26</f>
        <v>0</v>
      </c>
      <c r="O25" s="122">
        <f>+'2.2.3.5.2'!CT26</f>
        <v>1391</v>
      </c>
      <c r="P25" s="77">
        <f t="shared" si="0"/>
        <v>786892</v>
      </c>
      <c r="Q25" s="72"/>
      <c r="R25" s="72"/>
    </row>
    <row r="26" spans="1:18" ht="19.5" thickBot="1" x14ac:dyDescent="0.3">
      <c r="A26" s="150" t="s">
        <v>188</v>
      </c>
      <c r="B26" s="120">
        <f>+'2.2.3.5.2'!G27</f>
        <v>141549</v>
      </c>
      <c r="C26" s="121"/>
      <c r="D26" s="122"/>
      <c r="E26" s="122">
        <f>+'2.2.3.5.2'!V27</f>
        <v>112998</v>
      </c>
      <c r="F26" s="122">
        <f>+'2.2.3.5.2'!AI27</f>
        <v>131702</v>
      </c>
      <c r="G26" s="122">
        <f>+'2.2.3.5.2'!AK27</f>
        <v>189931</v>
      </c>
      <c r="H26" s="122">
        <f>+'2.2.3.5.2'!AV27</f>
        <v>119613</v>
      </c>
      <c r="I26" s="122">
        <f>+'2.2.3.5.2'!BD27</f>
        <v>0</v>
      </c>
      <c r="J26" s="122">
        <f>+'2.2.3.5.2'!BT27</f>
        <v>182465</v>
      </c>
      <c r="K26" s="122">
        <f>+'2.2.3.5.2'!CA27</f>
        <v>0</v>
      </c>
      <c r="L26" s="122">
        <f>+'2.2.3.5.2'!CF27</f>
        <v>0</v>
      </c>
      <c r="M26" s="122">
        <f>+'2.2.3.5.2'!CN27</f>
        <v>0</v>
      </c>
      <c r="N26" s="122">
        <f>+'2.2.3.5.2'!CR27</f>
        <v>0</v>
      </c>
      <c r="O26" s="122">
        <f>+'2.2.3.5.2'!CT27</f>
        <v>81</v>
      </c>
      <c r="P26" s="77">
        <f t="shared" si="0"/>
        <v>878339</v>
      </c>
      <c r="Q26" s="72"/>
      <c r="R26" s="72"/>
    </row>
    <row r="27" spans="1:18" ht="19.5" thickBot="1" x14ac:dyDescent="0.3">
      <c r="A27" s="150" t="s">
        <v>189</v>
      </c>
      <c r="B27" s="120">
        <f>+'2.2.3.5.2'!G28</f>
        <v>28327</v>
      </c>
      <c r="C27" s="121"/>
      <c r="D27" s="122"/>
      <c r="E27" s="122">
        <f>+'2.2.3.5.2'!V28</f>
        <v>134962</v>
      </c>
      <c r="F27" s="122">
        <f>+'2.2.3.5.2'!AI28</f>
        <v>15034</v>
      </c>
      <c r="G27" s="122">
        <f>+'2.2.3.5.2'!AK28</f>
        <v>132000</v>
      </c>
      <c r="H27" s="122">
        <f>+'2.2.3.5.2'!AV28</f>
        <v>82890</v>
      </c>
      <c r="I27" s="122">
        <f>+'2.2.3.5.2'!BD28</f>
        <v>0</v>
      </c>
      <c r="J27" s="122">
        <f>+'2.2.3.5.2'!BT28</f>
        <v>193099</v>
      </c>
      <c r="K27" s="122">
        <f>+'2.2.3.5.2'!CA28</f>
        <v>0</v>
      </c>
      <c r="L27" s="122">
        <f>+'2.2.3.5.2'!CF28</f>
        <v>0</v>
      </c>
      <c r="M27" s="122">
        <f>+'2.2.3.5.2'!CN28</f>
        <v>0</v>
      </c>
      <c r="N27" s="122">
        <f>+'2.2.3.5.2'!CR28</f>
        <v>0</v>
      </c>
      <c r="O27" s="122">
        <f>+'2.2.3.5.2'!CT28</f>
        <v>650</v>
      </c>
      <c r="P27" s="77">
        <f t="shared" si="0"/>
        <v>586962</v>
      </c>
      <c r="Q27" s="72"/>
      <c r="R27" s="72"/>
    </row>
    <row r="28" spans="1:18" ht="19.5" thickBot="1" x14ac:dyDescent="0.3">
      <c r="A28" s="150" t="s">
        <v>190</v>
      </c>
      <c r="B28" s="120">
        <f>+'2.2.3.5.2'!G29</f>
        <v>16051</v>
      </c>
      <c r="C28" s="121"/>
      <c r="D28" s="122"/>
      <c r="E28" s="122">
        <f>+'2.2.3.5.2'!V29</f>
        <v>94645</v>
      </c>
      <c r="F28" s="122">
        <f>+'2.2.3.5.2'!AI29</f>
        <v>36667</v>
      </c>
      <c r="G28" s="122">
        <f>+'2.2.3.5.2'!AK29</f>
        <v>134694</v>
      </c>
      <c r="H28" s="122">
        <f>+'2.2.3.5.2'!AV29</f>
        <v>70476</v>
      </c>
      <c r="I28" s="122">
        <f>+'2.2.3.5.2'!BD29</f>
        <v>0</v>
      </c>
      <c r="J28" s="122">
        <f>+'2.2.3.5.2'!BT29</f>
        <v>190340</v>
      </c>
      <c r="K28" s="122">
        <f>+'2.2.3.5.2'!CA29</f>
        <v>0</v>
      </c>
      <c r="L28" s="122">
        <f>+'2.2.3.5.2'!CF29</f>
        <v>0</v>
      </c>
      <c r="M28" s="122">
        <f>+'2.2.3.5.2'!CN29</f>
        <v>0</v>
      </c>
      <c r="N28" s="122">
        <f>+'2.2.3.5.2'!CR29</f>
        <v>0</v>
      </c>
      <c r="O28" s="122">
        <f>+'2.2.3.5.2'!CT29</f>
        <v>200</v>
      </c>
      <c r="P28" s="77">
        <f t="shared" si="0"/>
        <v>543073</v>
      </c>
      <c r="Q28" s="72"/>
      <c r="R28" s="72"/>
    </row>
    <row r="29" spans="1:18" ht="19.5" thickBot="1" x14ac:dyDescent="0.3">
      <c r="A29" s="150" t="s">
        <v>191</v>
      </c>
      <c r="B29" s="120">
        <f>+'2.2.3.5.2'!G30</f>
        <v>7791</v>
      </c>
      <c r="C29" s="121"/>
      <c r="D29" s="122"/>
      <c r="E29" s="122">
        <f>+'2.2.3.5.2'!V30</f>
        <v>10429</v>
      </c>
      <c r="F29" s="122">
        <f>+'2.2.3.5.2'!AI30</f>
        <v>23657</v>
      </c>
      <c r="G29" s="122">
        <f>+'2.2.3.5.2'!AK30</f>
        <v>126035</v>
      </c>
      <c r="H29" s="122">
        <f>+'2.2.3.5.2'!AV30</f>
        <v>40670</v>
      </c>
      <c r="I29" s="122">
        <f>+'2.2.3.5.2'!BD30</f>
        <v>0</v>
      </c>
      <c r="J29" s="122">
        <f>+'2.2.3.5.2'!BT30</f>
        <v>231541</v>
      </c>
      <c r="K29" s="122">
        <f>+'2.2.3.5.2'!CA30</f>
        <v>0</v>
      </c>
      <c r="L29" s="122">
        <f>+'2.2.3.5.2'!CF30</f>
        <v>0</v>
      </c>
      <c r="M29" s="122">
        <f>+'2.2.3.5.2'!CN30</f>
        <v>0</v>
      </c>
      <c r="N29" s="122">
        <f>+'2.2.3.5.2'!CR30</f>
        <v>0</v>
      </c>
      <c r="O29" s="122">
        <f>+'2.2.3.5.2'!CT30</f>
        <v>0</v>
      </c>
      <c r="P29" s="77">
        <f t="shared" si="0"/>
        <v>440123</v>
      </c>
      <c r="Q29" s="72"/>
      <c r="R29" s="72"/>
    </row>
    <row r="30" spans="1:18" ht="19.5" thickBot="1" x14ac:dyDescent="0.3">
      <c r="A30" s="150" t="s">
        <v>192</v>
      </c>
      <c r="B30" s="120">
        <f>+'2.2.3.5.2'!G31</f>
        <v>0</v>
      </c>
      <c r="C30" s="121"/>
      <c r="D30" s="122"/>
      <c r="E30" s="122">
        <f>+'2.2.3.5.2'!V31</f>
        <v>12143</v>
      </c>
      <c r="F30" s="122">
        <f>+'2.2.3.5.2'!AI31</f>
        <v>168</v>
      </c>
      <c r="G30" s="122">
        <f>+'2.2.3.5.2'!AK31</f>
        <v>79830</v>
      </c>
      <c r="H30" s="122">
        <f>+'2.2.3.5.2'!AV31</f>
        <v>5715</v>
      </c>
      <c r="I30" s="122">
        <f>+'2.2.3.5.2'!BD31</f>
        <v>0</v>
      </c>
      <c r="J30" s="122">
        <f>+'2.2.3.5.2'!BT31</f>
        <v>161299</v>
      </c>
      <c r="K30" s="122">
        <f>+'2.2.3.5.2'!CA31</f>
        <v>0</v>
      </c>
      <c r="L30" s="122">
        <f>+'2.2.3.5.2'!CF31</f>
        <v>0</v>
      </c>
      <c r="M30" s="122">
        <f>+'2.2.3.5.2'!CN31</f>
        <v>0</v>
      </c>
      <c r="N30" s="122">
        <f>+'2.2.3.5.2'!CR31</f>
        <v>0</v>
      </c>
      <c r="O30" s="122">
        <f>+'2.2.3.5.2'!CT31</f>
        <v>0</v>
      </c>
      <c r="P30" s="77">
        <f t="shared" si="0"/>
        <v>259155</v>
      </c>
      <c r="Q30" s="72"/>
      <c r="R30" s="72"/>
    </row>
    <row r="31" spans="1:18" ht="19.5" thickBot="1" x14ac:dyDescent="0.3">
      <c r="A31" s="116">
        <v>2015</v>
      </c>
      <c r="B31" s="120">
        <f>+'2.2.3.5.2'!G32</f>
        <v>0</v>
      </c>
      <c r="C31" s="122">
        <f>+'2.2.3.5.2'!T32</f>
        <v>3060</v>
      </c>
      <c r="D31" s="122">
        <f>+'2.2.3.5.2'!U32</f>
        <v>11528</v>
      </c>
      <c r="E31" s="122">
        <f>+'2.2.3.5.2'!V32</f>
        <v>14588</v>
      </c>
      <c r="F31" s="122">
        <f>+'2.2.3.5.2'!AI32</f>
        <v>0</v>
      </c>
      <c r="G31" s="122">
        <f>+'2.2.3.5.2'!AK32</f>
        <v>9480</v>
      </c>
      <c r="H31" s="122">
        <f>+'2.2.3.5.2'!AV32</f>
        <v>724</v>
      </c>
      <c r="I31" s="122">
        <f>+'2.2.3.5.2'!BD32</f>
        <v>0</v>
      </c>
      <c r="J31" s="122">
        <f>+'2.2.3.5.2'!BT32</f>
        <v>95493</v>
      </c>
      <c r="K31" s="122">
        <f>+'2.2.3.5.2'!CA32</f>
        <v>0</v>
      </c>
      <c r="L31" s="122">
        <f>+'2.2.3.5.2'!CF32</f>
        <v>0</v>
      </c>
      <c r="M31" s="122">
        <f>+'2.2.3.5.2'!CN32</f>
        <v>0</v>
      </c>
      <c r="N31" s="122">
        <f>+'2.2.3.5.2'!CR32</f>
        <v>1270</v>
      </c>
      <c r="O31" s="122">
        <f>+'2.2.3.5.2'!CT32</f>
        <v>3895</v>
      </c>
      <c r="P31" s="77">
        <f t="shared" si="0"/>
        <v>140038</v>
      </c>
      <c r="Q31" s="72"/>
      <c r="R31" s="72"/>
    </row>
    <row r="32" spans="1:18" ht="19.5" thickBot="1" x14ac:dyDescent="0.3">
      <c r="A32" s="116">
        <v>2016</v>
      </c>
      <c r="B32" s="120">
        <f>+'2.2.3.5.2'!G33</f>
        <v>0</v>
      </c>
      <c r="C32" s="122">
        <f>+'2.2.3.5.2'!T33</f>
        <v>7825</v>
      </c>
      <c r="D32" s="122">
        <f>+'2.2.3.5.2'!U33</f>
        <v>0</v>
      </c>
      <c r="E32" s="122">
        <f>+'2.2.3.5.2'!V33</f>
        <v>7825</v>
      </c>
      <c r="F32" s="122">
        <f>+'2.2.3.5.2'!AI33</f>
        <v>0</v>
      </c>
      <c r="G32" s="122">
        <f>+'2.2.3.5.2'!AK33</f>
        <v>120</v>
      </c>
      <c r="H32" s="122">
        <f>+'2.2.3.5.2'!AV33</f>
        <v>6735</v>
      </c>
      <c r="I32" s="122">
        <f>+'2.2.3.5.2'!BD33</f>
        <v>6968</v>
      </c>
      <c r="J32" s="122">
        <f>+'2.2.3.5.2'!BT33</f>
        <v>67656</v>
      </c>
      <c r="K32" s="122">
        <f>+'2.2.3.5.2'!CA33</f>
        <v>0</v>
      </c>
      <c r="L32" s="122">
        <f>+'2.2.3.5.2'!CF33</f>
        <v>0</v>
      </c>
      <c r="M32" s="122">
        <f>+'2.2.3.5.2'!CN33</f>
        <v>0</v>
      </c>
      <c r="N32" s="122">
        <f>+'2.2.3.5.2'!CR33</f>
        <v>842</v>
      </c>
      <c r="O32" s="122">
        <f>+'2.2.3.5.2'!CT33</f>
        <v>19159</v>
      </c>
      <c r="P32" s="77">
        <f t="shared" si="0"/>
        <v>117130</v>
      </c>
      <c r="Q32" s="72"/>
      <c r="R32" s="72"/>
    </row>
    <row r="33" spans="1:18" ht="19.5" thickBot="1" x14ac:dyDescent="0.3">
      <c r="A33" s="116">
        <v>2017</v>
      </c>
      <c r="B33" s="120">
        <f>+'2.2.3.5.2'!G34</f>
        <v>0</v>
      </c>
      <c r="C33" s="122">
        <f>+'2.2.3.5.2'!T34</f>
        <v>10141</v>
      </c>
      <c r="D33" s="122"/>
      <c r="E33" s="122">
        <f>+'2.2.3.5.2'!V34</f>
        <v>10141</v>
      </c>
      <c r="F33" s="122">
        <f>+'2.2.3.5.2'!AI34</f>
        <v>0</v>
      </c>
      <c r="G33" s="122">
        <f>+'2.2.3.5.2'!AK34</f>
        <v>0</v>
      </c>
      <c r="H33" s="122">
        <f>+'2.2.3.5.2'!AV34</f>
        <v>33329</v>
      </c>
      <c r="I33" s="122">
        <f>+'2.2.3.5.2'!BD34</f>
        <v>8956</v>
      </c>
      <c r="J33" s="122">
        <f>+'2.2.3.5.2'!BT34</f>
        <v>136098</v>
      </c>
      <c r="K33" s="122">
        <f>+'2.2.3.5.2'!CA34</f>
        <v>2340</v>
      </c>
      <c r="L33" s="122">
        <f>+'2.2.3.5.2'!CF34</f>
        <v>0</v>
      </c>
      <c r="M33" s="122">
        <f>+'2.2.3.5.2'!CN34</f>
        <v>0</v>
      </c>
      <c r="N33" s="122">
        <f>+'2.2.3.5.2'!CR34</f>
        <v>0</v>
      </c>
      <c r="O33" s="122">
        <f>+'2.2.3.5.2'!CT34</f>
        <v>84</v>
      </c>
      <c r="P33" s="77">
        <f>SUM(B33:O33)</f>
        <v>201089</v>
      </c>
      <c r="Q33" s="72"/>
      <c r="R33" s="72"/>
    </row>
    <row r="34" spans="1:18" ht="19.5" thickBot="1" x14ac:dyDescent="0.3">
      <c r="A34" s="116" t="s">
        <v>449</v>
      </c>
      <c r="B34" s="120">
        <f>+'2.2.3.5.2'!G35</f>
        <v>0</v>
      </c>
      <c r="C34" s="122">
        <f>+'2.2.3.5.2'!T35</f>
        <v>2537</v>
      </c>
      <c r="D34" s="122">
        <f>+'2.2.3.5.2'!U35</f>
        <v>459</v>
      </c>
      <c r="E34" s="122">
        <f>+'2.2.3.5.2'!V35</f>
        <v>2996</v>
      </c>
      <c r="F34" s="122">
        <f>+'2.2.3.5.2'!AI35</f>
        <v>0</v>
      </c>
      <c r="G34" s="122">
        <f>+'2.2.3.5.2'!AK35</f>
        <v>0</v>
      </c>
      <c r="H34" s="122">
        <f>+'2.2.3.5.2'!AV35</f>
        <v>17580</v>
      </c>
      <c r="I34" s="122">
        <f>+'2.2.3.5.2'!BD35</f>
        <v>23029</v>
      </c>
      <c r="J34" s="122">
        <f>+'2.2.3.5.2'!BT35</f>
        <v>117569</v>
      </c>
      <c r="K34" s="122">
        <f>+'2.2.3.5.2'!CA35</f>
        <v>2580</v>
      </c>
      <c r="L34" s="122">
        <f>+'2.2.3.5.2'!CF35</f>
        <v>0</v>
      </c>
      <c r="M34" s="122">
        <f>+'2.2.3.5.2'!CN35</f>
        <v>0</v>
      </c>
      <c r="N34" s="122">
        <f>+'2.2.3.5.2'!CR35</f>
        <v>0</v>
      </c>
      <c r="O34" s="122">
        <f>+'2.2.3.5.2'!CT35</f>
        <v>0</v>
      </c>
      <c r="P34" s="77">
        <f>SUM(B34:O34)</f>
        <v>166750</v>
      </c>
      <c r="Q34" s="202"/>
      <c r="R34" s="202"/>
    </row>
    <row r="35" spans="1:18" x14ac:dyDescent="0.25">
      <c r="A35" s="278"/>
      <c r="B35" s="123"/>
      <c r="C35" s="123"/>
      <c r="D35" s="123"/>
      <c r="E35" s="123"/>
      <c r="F35" s="123"/>
      <c r="G35" s="123"/>
      <c r="H35" s="123"/>
      <c r="I35" s="123"/>
      <c r="J35" s="123"/>
      <c r="K35" s="123"/>
      <c r="L35" s="123"/>
      <c r="M35" s="123"/>
      <c r="N35" s="123"/>
      <c r="O35" s="123"/>
      <c r="P35" s="271"/>
      <c r="Q35" s="202"/>
      <c r="R35" s="202"/>
    </row>
    <row r="36" spans="1:18" x14ac:dyDescent="0.3">
      <c r="A36" s="163" t="s">
        <v>229</v>
      </c>
    </row>
    <row r="37" spans="1:18" ht="15" x14ac:dyDescent="0.25">
      <c r="A37" s="163" t="s">
        <v>220</v>
      </c>
      <c r="P37" s="30"/>
    </row>
    <row r="38" spans="1:18" ht="15" x14ac:dyDescent="0.25">
      <c r="A38" s="163" t="s">
        <v>439</v>
      </c>
      <c r="P38" s="30"/>
    </row>
    <row r="39" spans="1:18" ht="15.75" x14ac:dyDescent="0.25">
      <c r="A39" s="163" t="s">
        <v>410</v>
      </c>
      <c r="P39" s="30"/>
    </row>
    <row r="40" spans="1:18" ht="15.75" x14ac:dyDescent="0.25">
      <c r="A40" s="163" t="s">
        <v>411</v>
      </c>
      <c r="P40" s="30"/>
    </row>
    <row r="41" spans="1:18" ht="15.75" x14ac:dyDescent="0.25">
      <c r="A41" s="163" t="s">
        <v>412</v>
      </c>
      <c r="P41" s="30"/>
    </row>
    <row r="42" spans="1:18" ht="15.75" x14ac:dyDescent="0.25">
      <c r="A42" s="163" t="s">
        <v>413</v>
      </c>
      <c r="P42" s="30"/>
    </row>
    <row r="43" spans="1:18" ht="15.75" x14ac:dyDescent="0.25">
      <c r="A43" s="163" t="s">
        <v>382</v>
      </c>
      <c r="P43" s="30"/>
    </row>
    <row r="44" spans="1:18" ht="15.75" x14ac:dyDescent="0.25">
      <c r="A44" s="163" t="s">
        <v>383</v>
      </c>
      <c r="P44" s="30"/>
    </row>
    <row r="45" spans="1:18" ht="15" x14ac:dyDescent="0.25">
      <c r="A45" s="164"/>
      <c r="P45" s="30"/>
    </row>
    <row r="46" spans="1:18" ht="17.25" x14ac:dyDescent="0.25">
      <c r="A46" s="60"/>
      <c r="P46" s="30"/>
    </row>
    <row r="47" spans="1:18" x14ac:dyDescent="0.3">
      <c r="A47" s="140" t="s">
        <v>363</v>
      </c>
    </row>
  </sheetData>
  <hyperlinks>
    <hyperlink ref="A47" location="Índice!A1" display="Volver al índic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x14ac:dyDescent="0.3">
      <c r="A1" s="16" t="s">
        <v>0</v>
      </c>
      <c r="B1" s="29"/>
    </row>
    <row r="2" spans="1:18" x14ac:dyDescent="0.3">
      <c r="A2" s="16" t="s">
        <v>1</v>
      </c>
      <c r="B2" s="29"/>
    </row>
    <row r="3" spans="1:18" x14ac:dyDescent="0.3">
      <c r="A3" s="16" t="s">
        <v>2</v>
      </c>
      <c r="B3" s="29"/>
    </row>
    <row r="4" spans="1:18" x14ac:dyDescent="0.3">
      <c r="A4" s="16" t="s">
        <v>3</v>
      </c>
      <c r="B4" s="29" t="s">
        <v>4</v>
      </c>
    </row>
    <row r="5" spans="1:18" x14ac:dyDescent="0.3">
      <c r="A5" s="16" t="s">
        <v>5</v>
      </c>
      <c r="B5" s="30" t="str">
        <f>+Índice!A35</f>
        <v>2.2.3.5.4</v>
      </c>
    </row>
    <row r="6" spans="1:18" x14ac:dyDescent="0.3">
      <c r="A6" s="16" t="s">
        <v>6</v>
      </c>
      <c r="B6" s="29" t="str">
        <f>+Índice!B35</f>
        <v>Trenes Argentinos Cargas y Logística (Línea Ex Gral. Urquiza). Variación anual de carga transportada por categoría. En porcentaje</v>
      </c>
    </row>
    <row r="7" spans="1:18" x14ac:dyDescent="0.3">
      <c r="A7" s="16" t="s">
        <v>7</v>
      </c>
      <c r="B7" s="29" t="s">
        <v>8</v>
      </c>
    </row>
    <row r="8" spans="1:18" x14ac:dyDescent="0.3">
      <c r="A8" s="166" t="s">
        <v>9</v>
      </c>
      <c r="B8" s="155" t="str">
        <f>+'2.2.3.1.1'!B8</f>
        <v>agosto 2018</v>
      </c>
      <c r="D8" s="31"/>
    </row>
    <row r="9" spans="1:18" x14ac:dyDescent="0.3">
      <c r="A9" s="166" t="s">
        <v>10</v>
      </c>
      <c r="B9" s="155" t="str">
        <f>+'2.2.3.1.1'!B9</f>
        <v>octubre 2018</v>
      </c>
      <c r="D9" s="32"/>
    </row>
    <row r="10" spans="1:18" x14ac:dyDescent="0.3">
      <c r="A10" s="166"/>
      <c r="B10" s="167"/>
      <c r="D10" s="32"/>
    </row>
    <row r="11" spans="1:18" ht="19.5" thickBot="1" x14ac:dyDescent="0.35"/>
    <row r="12" spans="1:18" s="73" customFormat="1" ht="39" thickBot="1" x14ac:dyDescent="0.3">
      <c r="A12" s="178" t="s">
        <v>25</v>
      </c>
      <c r="B12" s="174" t="s">
        <v>12</v>
      </c>
      <c r="C12" s="175" t="s">
        <v>13</v>
      </c>
      <c r="D12" s="174" t="s">
        <v>14</v>
      </c>
      <c r="E12" s="174" t="s">
        <v>15</v>
      </c>
      <c r="F12" s="176" t="s">
        <v>414</v>
      </c>
      <c r="G12" s="174" t="s">
        <v>16</v>
      </c>
      <c r="H12" s="174" t="s">
        <v>17</v>
      </c>
      <c r="I12" s="176" t="s">
        <v>18</v>
      </c>
      <c r="J12" s="174" t="s">
        <v>19</v>
      </c>
      <c r="K12" s="174" t="s">
        <v>20</v>
      </c>
      <c r="L12" s="174" t="s">
        <v>21</v>
      </c>
      <c r="M12" s="174" t="s">
        <v>427</v>
      </c>
      <c r="N12" s="174" t="s">
        <v>22</v>
      </c>
      <c r="O12" s="174" t="s">
        <v>23</v>
      </c>
      <c r="P12" s="177" t="s">
        <v>24</v>
      </c>
      <c r="Q12" s="72"/>
    </row>
    <row r="13" spans="1:18" ht="16.5" thickBot="1" x14ac:dyDescent="0.3">
      <c r="A13" s="68" t="s">
        <v>203</v>
      </c>
      <c r="B13" s="80">
        <f>+'2.2.3.5.3'!B14/'2.2.3.5.3'!B13-1</f>
        <v>-0.65369433758562678</v>
      </c>
      <c r="C13" s="81">
        <v>0</v>
      </c>
      <c r="D13" s="81">
        <v>0</v>
      </c>
      <c r="E13" s="80">
        <f>+'2.2.3.5.3'!E14/'2.2.3.5.3'!E13-1</f>
        <v>-1</v>
      </c>
      <c r="F13" s="80">
        <f>+'2.2.3.5.3'!F14/'2.2.3.5.3'!F13-1</f>
        <v>-0.13698533567659099</v>
      </c>
      <c r="G13" s="80">
        <f>+'2.2.3.5.3'!G14/'2.2.3.5.3'!G13-1</f>
        <v>-1</v>
      </c>
      <c r="H13" s="80">
        <f>+'2.2.3.5.3'!H14/'2.2.3.5.3'!H13-1</f>
        <v>-0.31550809559989312</v>
      </c>
      <c r="I13" s="81">
        <v>0</v>
      </c>
      <c r="J13" s="80">
        <f>+'2.2.3.5.3'!J14/'2.2.3.5.3'!J13-1</f>
        <v>-0.19230257374430648</v>
      </c>
      <c r="K13" s="80">
        <f>+'2.2.3.5.3'!K14/'2.2.3.5.3'!K13-1</f>
        <v>-1</v>
      </c>
      <c r="L13" s="80">
        <f>+'2.2.3.5.3'!L14/'2.2.3.5.3'!L13-1</f>
        <v>-1</v>
      </c>
      <c r="M13" s="80">
        <f>+'2.2.3.5.3'!M14/'2.2.3.5.3'!M13-1</f>
        <v>-1</v>
      </c>
      <c r="N13" s="80">
        <f>+'2.2.3.5.3'!N14/'2.2.3.5.3'!N13-1</f>
        <v>-1</v>
      </c>
      <c r="O13" s="80">
        <f>+'2.2.3.5.3'!O14/'2.2.3.5.3'!O13-1</f>
        <v>0.73130806801991599</v>
      </c>
      <c r="P13" s="126">
        <f>+'2.2.3.5.3'!P14/'2.2.3.5.3'!P13-1</f>
        <v>-0.11146689498446904</v>
      </c>
      <c r="Q13" s="72"/>
      <c r="R13" s="72"/>
    </row>
    <row r="14" spans="1:18" ht="16.5" thickBot="1" x14ac:dyDescent="0.3">
      <c r="A14" s="71" t="s">
        <v>204</v>
      </c>
      <c r="B14" s="80">
        <f>+'2.2.3.5.3'!B15/'2.2.3.5.3'!B14-1</f>
        <v>-0.27820386477569736</v>
      </c>
      <c r="C14" s="81">
        <v>0</v>
      </c>
      <c r="D14" s="81">
        <v>0</v>
      </c>
      <c r="E14" s="81">
        <v>0</v>
      </c>
      <c r="F14" s="80">
        <f>+'2.2.3.5.3'!F15/'2.2.3.5.3'!F14-1</f>
        <v>0.26448839208942387</v>
      </c>
      <c r="G14" s="81">
        <v>0</v>
      </c>
      <c r="H14" s="80">
        <f>+'2.2.3.5.3'!H15/'2.2.3.5.3'!H14-1</f>
        <v>5.5752660922453012E-2</v>
      </c>
      <c r="I14" s="81">
        <v>0</v>
      </c>
      <c r="J14" s="80">
        <f>+'2.2.3.5.3'!J15/'2.2.3.5.3'!J14-1</f>
        <v>-3.0312587608634756E-2</v>
      </c>
      <c r="K14" s="81">
        <v>0</v>
      </c>
      <c r="L14" s="81">
        <v>0</v>
      </c>
      <c r="M14" s="81">
        <v>0</v>
      </c>
      <c r="N14" s="81">
        <v>0</v>
      </c>
      <c r="O14" s="80">
        <f>+'2.2.3.5.3'!O15/'2.2.3.5.3'!O14-1</f>
        <v>-0.14751013253489109</v>
      </c>
      <c r="P14" s="126">
        <f>+'2.2.3.5.3'!P15/'2.2.3.5.3'!P14-1</f>
        <v>3.1688586048363998E-2</v>
      </c>
      <c r="Q14" s="72"/>
      <c r="R14" s="72"/>
    </row>
    <row r="15" spans="1:18" ht="16.5" thickBot="1" x14ac:dyDescent="0.3">
      <c r="A15" s="71" t="s">
        <v>205</v>
      </c>
      <c r="B15" s="80">
        <f>+'2.2.3.5.3'!B16/'2.2.3.5.3'!B15-1</f>
        <v>1.9656891843761128</v>
      </c>
      <c r="C15" s="81">
        <v>0</v>
      </c>
      <c r="D15" s="81">
        <v>0</v>
      </c>
      <c r="E15" s="81">
        <v>0</v>
      </c>
      <c r="F15" s="80">
        <f>+'2.2.3.5.3'!F16/'2.2.3.5.3'!F15-1</f>
        <v>4.9104107167142752E-2</v>
      </c>
      <c r="G15" s="81">
        <v>0</v>
      </c>
      <c r="H15" s="80">
        <f>+'2.2.3.5.3'!H16/'2.2.3.5.3'!H15-1</f>
        <v>0.25749262739181122</v>
      </c>
      <c r="I15" s="81">
        <v>0</v>
      </c>
      <c r="J15" s="80">
        <f>+'2.2.3.5.3'!J16/'2.2.3.5.3'!J15-1</f>
        <v>-0.25061682562314991</v>
      </c>
      <c r="K15" s="81">
        <v>0</v>
      </c>
      <c r="L15" s="81">
        <v>0</v>
      </c>
      <c r="M15" s="81">
        <v>0</v>
      </c>
      <c r="N15" s="81">
        <v>0</v>
      </c>
      <c r="O15" s="80">
        <f>+'2.2.3.5.3'!O16/'2.2.3.5.3'!O15-1</f>
        <v>-0.5585157738172899</v>
      </c>
      <c r="P15" s="126">
        <f>+'2.2.3.5.3'!P16/'2.2.3.5.3'!P15-1</f>
        <v>4.9507380894435071E-2</v>
      </c>
      <c r="Q15" s="72"/>
      <c r="R15" s="72"/>
    </row>
    <row r="16" spans="1:18" ht="16.5" thickBot="1" x14ac:dyDescent="0.3">
      <c r="A16" s="71" t="s">
        <v>206</v>
      </c>
      <c r="B16" s="80">
        <f>+'2.2.3.5.3'!B17/'2.2.3.5.3'!B16-1</f>
        <v>9.1713370696557162E-2</v>
      </c>
      <c r="C16" s="81">
        <v>0</v>
      </c>
      <c r="D16" s="81">
        <v>0</v>
      </c>
      <c r="E16" s="80">
        <f>+'2.2.3.5.3'!E17/'2.2.3.5.3'!E16-1</f>
        <v>-0.19523885097603555</v>
      </c>
      <c r="F16" s="80">
        <f>+'2.2.3.5.3'!F17/'2.2.3.5.3'!F16-1</f>
        <v>-0.57248261427317537</v>
      </c>
      <c r="G16" s="81">
        <v>0</v>
      </c>
      <c r="H16" s="80">
        <f>+'2.2.3.5.3'!H17/'2.2.3.5.3'!H16-1</f>
        <v>0.9663130720914801</v>
      </c>
      <c r="I16" s="81">
        <v>0</v>
      </c>
      <c r="J16" s="80">
        <f>+'2.2.3.5.3'!J17/'2.2.3.5.3'!J16-1</f>
        <v>-0.80844198546238899</v>
      </c>
      <c r="K16" s="81">
        <v>0</v>
      </c>
      <c r="L16" s="81">
        <v>0</v>
      </c>
      <c r="M16" s="81">
        <v>0</v>
      </c>
      <c r="N16" s="81">
        <v>0</v>
      </c>
      <c r="O16" s="80">
        <f>+'2.2.3.5.3'!O17/'2.2.3.5.3'!O16-1</f>
        <v>-0.31809208582067494</v>
      </c>
      <c r="P16" s="126">
        <f>+'2.2.3.5.3'!P17/'2.2.3.5.3'!P16-1</f>
        <v>-0.34299516425345788</v>
      </c>
      <c r="Q16" s="72"/>
      <c r="R16" s="72"/>
    </row>
    <row r="17" spans="1:18" ht="16.5" thickBot="1" x14ac:dyDescent="0.3">
      <c r="A17" s="71" t="s">
        <v>207</v>
      </c>
      <c r="B17" s="80">
        <f>+'2.2.3.5.3'!B18/'2.2.3.5.3'!B17-1</f>
        <v>-0.1995343038392432</v>
      </c>
      <c r="C17" s="81">
        <v>0</v>
      </c>
      <c r="D17" s="81">
        <v>0</v>
      </c>
      <c r="E17" s="80">
        <f>+'2.2.3.5.3'!E18/'2.2.3.5.3'!E17-1</f>
        <v>0.34009623728011351</v>
      </c>
      <c r="F17" s="80">
        <f>+'2.2.3.5.3'!F18/'2.2.3.5.3'!F17-1</f>
        <v>-0.39576371297355006</v>
      </c>
      <c r="G17" s="81">
        <v>0</v>
      </c>
      <c r="H17" s="80">
        <f>+'2.2.3.5.3'!H18/'2.2.3.5.3'!H17-1</f>
        <v>-0.20861224112426036</v>
      </c>
      <c r="I17" s="81">
        <v>0</v>
      </c>
      <c r="J17" s="80">
        <f>+'2.2.3.5.3'!J18/'2.2.3.5.3'!J17-1</f>
        <v>-0.83439373827070074</v>
      </c>
      <c r="K17" s="81">
        <v>0</v>
      </c>
      <c r="L17" s="81">
        <v>0</v>
      </c>
      <c r="M17" s="81">
        <v>0</v>
      </c>
      <c r="N17" s="81">
        <v>0</v>
      </c>
      <c r="O17" s="80">
        <f>+'2.2.3.5.3'!O18/'2.2.3.5.3'!O17-1</f>
        <v>1.2963977394861836</v>
      </c>
      <c r="P17" s="126">
        <f>+'2.2.3.5.3'!P18/'2.2.3.5.3'!P17-1</f>
        <v>2.674837329665869E-2</v>
      </c>
      <c r="Q17" s="72"/>
      <c r="R17" s="72"/>
    </row>
    <row r="18" spans="1:18" ht="16.5" thickBot="1" x14ac:dyDescent="0.3">
      <c r="A18" s="71" t="s">
        <v>208</v>
      </c>
      <c r="B18" s="80">
        <f>+'2.2.3.5.3'!B19/'2.2.3.5.3'!B18-1</f>
        <v>2.1998213426784856</v>
      </c>
      <c r="C18" s="81">
        <v>0</v>
      </c>
      <c r="D18" s="81">
        <v>0</v>
      </c>
      <c r="E18" s="80">
        <f>+'2.2.3.5.3'!E19/'2.2.3.5.3'!E18-1</f>
        <v>2.956723411268869E-2</v>
      </c>
      <c r="F18" s="80">
        <f>+'2.2.3.5.3'!F19/'2.2.3.5.3'!F18-1</f>
        <v>1.3199686356508105</v>
      </c>
      <c r="G18" s="80">
        <f>+'2.2.3.5.3'!G19/'2.2.3.5.3'!G18-1</f>
        <v>5.5978540537581427</v>
      </c>
      <c r="H18" s="80">
        <f>+'2.2.3.5.3'!H19/'2.2.3.5.3'!H18-1</f>
        <v>0.39234080832744334</v>
      </c>
      <c r="I18" s="81">
        <v>0</v>
      </c>
      <c r="J18" s="80">
        <f>+'2.2.3.5.3'!J19/'2.2.3.5.3'!J18-1</f>
        <v>5.7454394693200666</v>
      </c>
      <c r="K18" s="81">
        <v>0</v>
      </c>
      <c r="L18" s="81">
        <v>0</v>
      </c>
      <c r="M18" s="81">
        <v>0</v>
      </c>
      <c r="N18" s="81">
        <v>0</v>
      </c>
      <c r="O18" s="80">
        <f>+'2.2.3.5.3'!O19/'2.2.3.5.3'!O18-1</f>
        <v>-0.70671095342341661</v>
      </c>
      <c r="P18" s="126">
        <f>+'2.2.3.5.3'!P19/'2.2.3.5.3'!P18-1</f>
        <v>0.81377344260497586</v>
      </c>
      <c r="Q18" s="72"/>
      <c r="R18" s="72"/>
    </row>
    <row r="19" spans="1:18" ht="16.5" thickBot="1" x14ac:dyDescent="0.3">
      <c r="A19" s="71" t="s">
        <v>209</v>
      </c>
      <c r="B19" s="80">
        <f>+'2.2.3.5.3'!B20/'2.2.3.5.3'!B19-1</f>
        <v>0.29013392889098855</v>
      </c>
      <c r="C19" s="81">
        <v>0</v>
      </c>
      <c r="D19" s="81">
        <v>0</v>
      </c>
      <c r="E19" s="80">
        <f>+'2.2.3.5.3'!E20/'2.2.3.5.3'!E19-1</f>
        <v>0.35122665187785507</v>
      </c>
      <c r="F19" s="80">
        <f>+'2.2.3.5.3'!F20/'2.2.3.5.3'!F19-1</f>
        <v>0.18827426150830306</v>
      </c>
      <c r="G19" s="80">
        <f>+'2.2.3.5.3'!G20/'2.2.3.5.3'!G19-1</f>
        <v>-1.962834203153474E-2</v>
      </c>
      <c r="H19" s="80">
        <f>+'2.2.3.5.3'!H20/'2.2.3.5.3'!H19-1</f>
        <v>-0.43260376155295166</v>
      </c>
      <c r="I19" s="81">
        <v>0</v>
      </c>
      <c r="J19" s="80">
        <f>+'2.2.3.5.3'!J20/'2.2.3.5.3'!J19-1</f>
        <v>2.2481458717475928</v>
      </c>
      <c r="K19" s="81">
        <v>0</v>
      </c>
      <c r="L19" s="81">
        <v>0</v>
      </c>
      <c r="M19" s="81">
        <v>0</v>
      </c>
      <c r="N19" s="81">
        <v>0</v>
      </c>
      <c r="O19" s="80">
        <f>+'2.2.3.5.3'!O20/'2.2.3.5.3'!O19-1</f>
        <v>-4.0100895706784767E-2</v>
      </c>
      <c r="P19" s="126">
        <f>+'2.2.3.5.3'!P20/'2.2.3.5.3'!P19-1</f>
        <v>0.11576231738669041</v>
      </c>
      <c r="Q19" s="72"/>
      <c r="R19" s="72"/>
    </row>
    <row r="20" spans="1:18" ht="16.5" thickBot="1" x14ac:dyDescent="0.3">
      <c r="A20" s="71" t="s">
        <v>210</v>
      </c>
      <c r="B20" s="80">
        <f>+'2.2.3.5.3'!B21/'2.2.3.5.3'!B20-1</f>
        <v>2.3120072350790277E-2</v>
      </c>
      <c r="C20" s="81">
        <v>0</v>
      </c>
      <c r="D20" s="81">
        <v>0</v>
      </c>
      <c r="E20" s="80">
        <f>+'2.2.3.5.3'!E21/'2.2.3.5.3'!E20-1</f>
        <v>0.24385310930485438</v>
      </c>
      <c r="F20" s="80">
        <f>+'2.2.3.5.3'!F21/'2.2.3.5.3'!F20-1</f>
        <v>-0.24560458730905177</v>
      </c>
      <c r="G20" s="80">
        <f>+'2.2.3.5.3'!G21/'2.2.3.5.3'!G20-1</f>
        <v>-7.9422352118079798E-2</v>
      </c>
      <c r="H20" s="80">
        <f>+'2.2.3.5.3'!H21/'2.2.3.5.3'!H20-1</f>
        <v>0.27848924906095651</v>
      </c>
      <c r="I20" s="81">
        <v>0</v>
      </c>
      <c r="J20" s="80">
        <f>+'2.2.3.5.3'!J21/'2.2.3.5.3'!J20-1</f>
        <v>0.2548851408459587</v>
      </c>
      <c r="K20" s="81">
        <v>0</v>
      </c>
      <c r="L20" s="81">
        <v>0</v>
      </c>
      <c r="M20" s="81">
        <v>0</v>
      </c>
      <c r="N20" s="81">
        <v>0</v>
      </c>
      <c r="O20" s="80">
        <f>+'2.2.3.5.3'!O21/'2.2.3.5.3'!O20-1</f>
        <v>-0.68134284335281814</v>
      </c>
      <c r="P20" s="126">
        <f>+'2.2.3.5.3'!P21/'2.2.3.5.3'!P20-1</f>
        <v>1.5776741679650375E-2</v>
      </c>
      <c r="Q20" s="72"/>
      <c r="R20" s="72"/>
    </row>
    <row r="21" spans="1:18" ht="16.5" thickBot="1" x14ac:dyDescent="0.3">
      <c r="A21" s="71" t="s">
        <v>211</v>
      </c>
      <c r="B21" s="80">
        <f>+'2.2.3.5.3'!B22/'2.2.3.5.3'!B21-1</f>
        <v>0.68876898047722346</v>
      </c>
      <c r="C21" s="81">
        <v>0</v>
      </c>
      <c r="D21" s="81">
        <v>0</v>
      </c>
      <c r="E21" s="80">
        <f>+'2.2.3.5.3'!E22/'2.2.3.5.3'!E21-1</f>
        <v>-0.10141476540202943</v>
      </c>
      <c r="F21" s="80">
        <f>+'2.2.3.5.3'!F22/'2.2.3.5.3'!F21-1</f>
        <v>0.24190888891123152</v>
      </c>
      <c r="G21" s="80">
        <f>+'2.2.3.5.3'!G22/'2.2.3.5.3'!G21-1</f>
        <v>1.6376613068807E-2</v>
      </c>
      <c r="H21" s="80">
        <f>+'2.2.3.5.3'!H22/'2.2.3.5.3'!H21-1</f>
        <v>0.12681310292178494</v>
      </c>
      <c r="I21" s="81">
        <v>0</v>
      </c>
      <c r="J21" s="80">
        <f>+'2.2.3.5.3'!J22/'2.2.3.5.3'!J21-1</f>
        <v>-0.40690719369496164</v>
      </c>
      <c r="K21" s="81">
        <v>0</v>
      </c>
      <c r="L21" s="81">
        <v>0</v>
      </c>
      <c r="M21" s="81">
        <v>0</v>
      </c>
      <c r="N21" s="81">
        <v>0</v>
      </c>
      <c r="O21" s="80">
        <f>+'2.2.3.5.3'!O22/'2.2.3.5.3'!O21-1</f>
        <v>3.3778189161898347</v>
      </c>
      <c r="P21" s="126">
        <f>+'2.2.3.5.3'!P22/'2.2.3.5.3'!P21-1</f>
        <v>9.4982830650532479E-2</v>
      </c>
      <c r="Q21" s="72"/>
      <c r="R21" s="72"/>
    </row>
    <row r="22" spans="1:18" ht="16.5" thickBot="1" x14ac:dyDescent="0.3">
      <c r="A22" s="71" t="s">
        <v>212</v>
      </c>
      <c r="B22" s="80">
        <f>+'2.2.3.5.3'!B23/'2.2.3.5.3'!B22-1</f>
        <v>-0.33067445064208167</v>
      </c>
      <c r="C22" s="81">
        <v>0</v>
      </c>
      <c r="D22" s="81">
        <v>0</v>
      </c>
      <c r="E22" s="80">
        <f>+'2.2.3.5.3'!E23/'2.2.3.5.3'!E22-1</f>
        <v>-9.2777807221435693E-2</v>
      </c>
      <c r="F22" s="80">
        <f>+'2.2.3.5.3'!F23/'2.2.3.5.3'!F22-1</f>
        <v>1.6733605080896847</v>
      </c>
      <c r="G22" s="80">
        <f>+'2.2.3.5.3'!G23/'2.2.3.5.3'!G22-1</f>
        <v>-0.29114191212164153</v>
      </c>
      <c r="H22" s="80">
        <f>+'2.2.3.5.3'!H23/'2.2.3.5.3'!H22-1</f>
        <v>-0.26690276387712675</v>
      </c>
      <c r="I22" s="81">
        <v>0</v>
      </c>
      <c r="J22" s="80">
        <f>+'2.2.3.5.3'!J23/'2.2.3.5.3'!J22-1</f>
        <v>-0.89195488020881886</v>
      </c>
      <c r="K22" s="81">
        <v>0</v>
      </c>
      <c r="L22" s="81">
        <v>0</v>
      </c>
      <c r="M22" s="81">
        <v>0</v>
      </c>
      <c r="N22" s="81">
        <v>0</v>
      </c>
      <c r="O22" s="80">
        <f>+'2.2.3.5.3'!O23/'2.2.3.5.3'!O22-1</f>
        <v>0.38936301080229119</v>
      </c>
      <c r="P22" s="126">
        <f>+'2.2.3.5.3'!P23/'2.2.3.5.3'!P22-1</f>
        <v>3.4463782254460007E-2</v>
      </c>
      <c r="Q22" s="72"/>
      <c r="R22" s="72"/>
    </row>
    <row r="23" spans="1:18" ht="16.5" thickBot="1" x14ac:dyDescent="0.3">
      <c r="A23" s="71" t="s">
        <v>213</v>
      </c>
      <c r="B23" s="80">
        <f>+'2.2.3.5.3'!B24/'2.2.3.5.3'!B23-1</f>
        <v>8.1512613105347853E-3</v>
      </c>
      <c r="C23" s="81">
        <v>0</v>
      </c>
      <c r="D23" s="81">
        <v>0</v>
      </c>
      <c r="E23" s="80">
        <f>+'2.2.3.5.3'!E24/'2.2.3.5.3'!E23-1</f>
        <v>0.17643646985186723</v>
      </c>
      <c r="F23" s="80">
        <f>+'2.2.3.5.3'!F24/'2.2.3.5.3'!F23-1</f>
        <v>-0.65950623452724333</v>
      </c>
      <c r="G23" s="80">
        <f>+'2.2.3.5.3'!G24/'2.2.3.5.3'!G23-1</f>
        <v>-0.18597034478651819</v>
      </c>
      <c r="H23" s="80">
        <f>+'2.2.3.5.3'!H24/'2.2.3.5.3'!H23-1</f>
        <v>0.2684323650696967</v>
      </c>
      <c r="I23" s="81">
        <v>0</v>
      </c>
      <c r="J23" s="80">
        <f>+'2.2.3.5.3'!J24/'2.2.3.5.3'!J23-1</f>
        <v>4.2391560122362542</v>
      </c>
      <c r="K23" s="81">
        <v>0</v>
      </c>
      <c r="L23" s="81">
        <v>0</v>
      </c>
      <c r="M23" s="81">
        <v>0</v>
      </c>
      <c r="N23" s="81">
        <v>0</v>
      </c>
      <c r="O23" s="80">
        <f>+'2.2.3.5.3'!O24/'2.2.3.5.3'!O23-1</f>
        <v>-0.27756180568045041</v>
      </c>
      <c r="P23" s="126">
        <f>+'2.2.3.5.3'!P24/'2.2.3.5.3'!P23-1</f>
        <v>-0.23097755882012316</v>
      </c>
      <c r="Q23" s="72"/>
      <c r="R23" s="72"/>
    </row>
    <row r="24" spans="1:18" ht="16.5" thickBot="1" x14ac:dyDescent="0.3">
      <c r="A24" s="71" t="s">
        <v>214</v>
      </c>
      <c r="B24" s="80">
        <f>+'2.2.3.5.3'!B25/'2.2.3.5.3'!B24-1</f>
        <v>-0.52759442829065395</v>
      </c>
      <c r="C24" s="81">
        <v>0</v>
      </c>
      <c r="D24" s="81">
        <v>0</v>
      </c>
      <c r="E24" s="80">
        <f>+'2.2.3.5.3'!E25/'2.2.3.5.3'!E24-1</f>
        <v>-0.55180840838071454</v>
      </c>
      <c r="F24" s="80">
        <f>+'2.2.3.5.3'!F25/'2.2.3.5.3'!F24-1</f>
        <v>-0.1921609434616719</v>
      </c>
      <c r="G24" s="80">
        <f>+'2.2.3.5.3'!G25/'2.2.3.5.3'!G24-1</f>
        <v>-0.35734141498589189</v>
      </c>
      <c r="H24" s="80">
        <f>+'2.2.3.5.3'!H25/'2.2.3.5.3'!H24-1</f>
        <v>-0.52063761908441608</v>
      </c>
      <c r="I24" s="81">
        <v>0</v>
      </c>
      <c r="J24" s="80">
        <f>+'2.2.3.5.3'!J25/'2.2.3.5.3'!J24-1</f>
        <v>1.5207503667994131</v>
      </c>
      <c r="K24" s="81">
        <v>0</v>
      </c>
      <c r="L24" s="81">
        <v>0</v>
      </c>
      <c r="M24" s="81">
        <v>0</v>
      </c>
      <c r="N24" s="81">
        <v>0</v>
      </c>
      <c r="O24" s="80">
        <f>+'2.2.3.5.3'!O25/'2.2.3.5.3'!O24-1</f>
        <v>-0.97336269628494831</v>
      </c>
      <c r="P24" s="126">
        <f>+'2.2.3.5.3'!P25/'2.2.3.5.3'!P24-1</f>
        <v>-0.34887315599069268</v>
      </c>
      <c r="Q24" s="72"/>
      <c r="R24" s="72"/>
    </row>
    <row r="25" spans="1:18" ht="16.5" thickBot="1" x14ac:dyDescent="0.3">
      <c r="A25" s="71" t="s">
        <v>215</v>
      </c>
      <c r="B25" s="80">
        <f>+'2.2.3.5.3'!B26/'2.2.3.5.3'!B25-1</f>
        <v>0.42592779143329174</v>
      </c>
      <c r="C25" s="81">
        <v>0</v>
      </c>
      <c r="D25" s="81">
        <v>0</v>
      </c>
      <c r="E25" s="80">
        <f>+'2.2.3.5.3'!E26/'2.2.3.5.3'!E25-1</f>
        <v>-0.10574548907882242</v>
      </c>
      <c r="F25" s="80">
        <f>+'2.2.3.5.3'!F26/'2.2.3.5.3'!F25-1</f>
        <v>-0.27501623894925742</v>
      </c>
      <c r="G25" s="80">
        <f>+'2.2.3.5.3'!G26/'2.2.3.5.3'!G25-1</f>
        <v>0.54425491088851308</v>
      </c>
      <c r="H25" s="80">
        <f>+'2.2.3.5.3'!H26/'2.2.3.5.3'!H25-1</f>
        <v>0.37726833087693445</v>
      </c>
      <c r="I25" s="81">
        <v>0</v>
      </c>
      <c r="J25" s="80">
        <f>+'2.2.3.5.3'!J26/'2.2.3.5.3'!J25-1</f>
        <v>8.3708001971835921E-2</v>
      </c>
      <c r="K25" s="81">
        <v>0</v>
      </c>
      <c r="L25" s="81">
        <v>0</v>
      </c>
      <c r="M25" s="81">
        <v>0</v>
      </c>
      <c r="N25" s="81">
        <v>0</v>
      </c>
      <c r="O25" s="80">
        <f>+'2.2.3.5.3'!O26/'2.2.3.5.3'!O25-1</f>
        <v>-0.94176851186196986</v>
      </c>
      <c r="P25" s="126">
        <f>+'2.2.3.5.3'!P26/'2.2.3.5.3'!P25-1</f>
        <v>0.11621289833928916</v>
      </c>
      <c r="Q25" s="72"/>
      <c r="R25" s="72"/>
    </row>
    <row r="26" spans="1:18" ht="16.5" thickBot="1" x14ac:dyDescent="0.3">
      <c r="A26" s="71" t="s">
        <v>216</v>
      </c>
      <c r="B26" s="80">
        <f>+'2.2.3.5.3'!B27/'2.2.3.5.3'!B26-1</f>
        <v>-0.79987848730828193</v>
      </c>
      <c r="C26" s="81">
        <v>0</v>
      </c>
      <c r="D26" s="81">
        <v>0</v>
      </c>
      <c r="E26" s="80">
        <f>+'2.2.3.5.3'!E27/'2.2.3.5.3'!E26-1</f>
        <v>0.19437512168356963</v>
      </c>
      <c r="F26" s="80">
        <f>+'2.2.3.5.3'!F27/'2.2.3.5.3'!F26-1</f>
        <v>-0.88584835461876055</v>
      </c>
      <c r="G26" s="80">
        <f>+'2.2.3.5.3'!G27/'2.2.3.5.3'!G26-1</f>
        <v>-0.30501076706804053</v>
      </c>
      <c r="H26" s="80">
        <f>+'2.2.3.5.3'!H27/'2.2.3.5.3'!H26-1</f>
        <v>-0.30701512377417173</v>
      </c>
      <c r="I26" s="81">
        <v>0</v>
      </c>
      <c r="J26" s="80">
        <f>+'2.2.3.5.3'!J27/'2.2.3.5.3'!J26-1</f>
        <v>5.8279670073712708E-2</v>
      </c>
      <c r="K26" s="81">
        <v>0</v>
      </c>
      <c r="L26" s="81">
        <v>0</v>
      </c>
      <c r="M26" s="81">
        <v>0</v>
      </c>
      <c r="N26" s="81">
        <v>0</v>
      </c>
      <c r="O26" s="80">
        <f>+'2.2.3.5.3'!O27/'2.2.3.5.3'!O26-1</f>
        <v>7.0246913580246915</v>
      </c>
      <c r="P26" s="126">
        <f>+'2.2.3.5.3'!P27/'2.2.3.5.3'!P26-1</f>
        <v>-0.33173637968939096</v>
      </c>
      <c r="Q26" s="72"/>
      <c r="R26" s="72"/>
    </row>
    <row r="27" spans="1:18" ht="16.5" thickBot="1" x14ac:dyDescent="0.3">
      <c r="A27" s="71" t="s">
        <v>217</v>
      </c>
      <c r="B27" s="80">
        <f>+'2.2.3.5.3'!B28/'2.2.3.5.3'!B27-1</f>
        <v>-0.43336745860839476</v>
      </c>
      <c r="C27" s="81">
        <v>0</v>
      </c>
      <c r="D27" s="81">
        <v>0</v>
      </c>
      <c r="E27" s="80">
        <f>+'2.2.3.5.3'!E28/'2.2.3.5.3'!E27-1</f>
        <v>-0.29872853099390939</v>
      </c>
      <c r="F27" s="80">
        <f>+'2.2.3.5.3'!F28/'2.2.3.5.3'!F27-1</f>
        <v>1.4389384062791009</v>
      </c>
      <c r="G27" s="80">
        <f>+'2.2.3.5.3'!G28/'2.2.3.5.3'!G27-1</f>
        <v>2.0409090909090821E-2</v>
      </c>
      <c r="H27" s="80">
        <f>+'2.2.3.5.3'!H28/'2.2.3.5.3'!H27-1</f>
        <v>-0.14976474846181687</v>
      </c>
      <c r="I27" s="81">
        <v>0</v>
      </c>
      <c r="J27" s="80">
        <f>+'2.2.3.5.3'!J28/'2.2.3.5.3'!J27-1</f>
        <v>-1.4288007705891781E-2</v>
      </c>
      <c r="K27" s="81">
        <v>0</v>
      </c>
      <c r="L27" s="81">
        <v>0</v>
      </c>
      <c r="M27" s="81">
        <v>0</v>
      </c>
      <c r="N27" s="81">
        <v>0</v>
      </c>
      <c r="O27" s="80">
        <f>+'2.2.3.5.3'!O28/'2.2.3.5.3'!O27-1</f>
        <v>-0.69230769230769229</v>
      </c>
      <c r="P27" s="126">
        <f>+'2.2.3.5.3'!P28/'2.2.3.5.3'!P27-1</f>
        <v>-7.4773153969081463E-2</v>
      </c>
      <c r="Q27" s="72"/>
      <c r="R27" s="72"/>
    </row>
    <row r="28" spans="1:18" ht="16.5" thickBot="1" x14ac:dyDescent="0.3">
      <c r="A28" s="71" t="s">
        <v>218</v>
      </c>
      <c r="B28" s="80">
        <f>+'2.2.3.5.3'!B29/'2.2.3.5.3'!B28-1</f>
        <v>-0.51460968163977316</v>
      </c>
      <c r="C28" s="81">
        <v>0</v>
      </c>
      <c r="D28" s="81">
        <v>0</v>
      </c>
      <c r="E28" s="80">
        <f>+'2.2.3.5.3'!E29/'2.2.3.5.3'!E28-1</f>
        <v>-0.88980928733689046</v>
      </c>
      <c r="F28" s="80">
        <f>+'2.2.3.5.3'!F29/'2.2.3.5.3'!F28-1</f>
        <v>-0.35481495622767067</v>
      </c>
      <c r="G28" s="80">
        <f>+'2.2.3.5.3'!G29/'2.2.3.5.3'!G28-1</f>
        <v>-6.4286456709281792E-2</v>
      </c>
      <c r="H28" s="80">
        <f>+'2.2.3.5.3'!H29/'2.2.3.5.3'!H28-1</f>
        <v>-0.42292411601112434</v>
      </c>
      <c r="I28" s="81">
        <v>0</v>
      </c>
      <c r="J28" s="80">
        <f>+'2.2.3.5.3'!J29/'2.2.3.5.3'!J28-1</f>
        <v>0.21646001891352307</v>
      </c>
      <c r="K28" s="81">
        <v>0</v>
      </c>
      <c r="L28" s="81">
        <v>0</v>
      </c>
      <c r="M28" s="81">
        <v>0</v>
      </c>
      <c r="N28" s="81">
        <v>0</v>
      </c>
      <c r="O28" s="80">
        <f>+'2.2.3.5.3'!O29/'2.2.3.5.3'!O28-1</f>
        <v>-1</v>
      </c>
      <c r="P28" s="126">
        <f>+'2.2.3.5.3'!P29/'2.2.3.5.3'!P28-1</f>
        <v>-0.18956935807893227</v>
      </c>
      <c r="Q28" s="72"/>
      <c r="R28" s="72"/>
    </row>
    <row r="29" spans="1:18" ht="16.5" thickBot="1" x14ac:dyDescent="0.3">
      <c r="A29" s="71" t="s">
        <v>219</v>
      </c>
      <c r="B29" s="80">
        <f>+'2.2.3.5.3'!B30/'2.2.3.5.3'!B29-1</f>
        <v>-1</v>
      </c>
      <c r="C29" s="81">
        <v>0</v>
      </c>
      <c r="D29" s="81">
        <v>0</v>
      </c>
      <c r="E29" s="80">
        <f>+'2.2.3.5.3'!E30/'2.2.3.5.3'!E29-1</f>
        <v>0.16434941029820682</v>
      </c>
      <c r="F29" s="80">
        <f>+'2.2.3.5.3'!F30/'2.2.3.5.3'!F29-1</f>
        <v>-0.9928985078412309</v>
      </c>
      <c r="G29" s="80">
        <f>+'2.2.3.5.3'!G30/'2.2.3.5.3'!G29-1</f>
        <v>-0.36660451461895505</v>
      </c>
      <c r="H29" s="80">
        <f>+'2.2.3.5.3'!H30/'2.2.3.5.3'!H29-1</f>
        <v>-0.85947873125153673</v>
      </c>
      <c r="I29" s="81">
        <v>0</v>
      </c>
      <c r="J29" s="80">
        <f>+'2.2.3.5.3'!J30/'2.2.3.5.3'!J29-1</f>
        <v>-0.30336743816429923</v>
      </c>
      <c r="K29" s="81">
        <v>0</v>
      </c>
      <c r="L29" s="81">
        <v>0</v>
      </c>
      <c r="M29" s="81">
        <v>0</v>
      </c>
      <c r="N29" s="81">
        <v>0</v>
      </c>
      <c r="O29" s="81">
        <v>0</v>
      </c>
      <c r="P29" s="126">
        <f>+'2.2.3.5.3'!P30/'2.2.3.5.3'!P29-1</f>
        <v>-0.41117596671839463</v>
      </c>
      <c r="R29" s="72"/>
    </row>
    <row r="30" spans="1:18" ht="16.5" thickBot="1" x14ac:dyDescent="0.3">
      <c r="A30" s="71" t="s">
        <v>425</v>
      </c>
      <c r="B30" s="81">
        <v>0</v>
      </c>
      <c r="C30" s="81">
        <v>0</v>
      </c>
      <c r="D30" s="81">
        <v>0</v>
      </c>
      <c r="E30" s="80">
        <f>+'2.2.3.5.3'!E31/'2.2.3.5.3'!E30-1</f>
        <v>0.20135057234620768</v>
      </c>
      <c r="F30" s="80">
        <f>+'2.2.3.5.3'!F31/'2.2.3.5.3'!F30-1</f>
        <v>-1</v>
      </c>
      <c r="G30" s="80">
        <f>+'2.2.3.5.3'!G31/'2.2.3.5.3'!G30-1</f>
        <v>-0.88124765125892524</v>
      </c>
      <c r="H30" s="80">
        <f>+'2.2.3.5.3'!H31/'2.2.3.5.3'!H30-1</f>
        <v>-0.87331583552055991</v>
      </c>
      <c r="I30" s="81">
        <v>0</v>
      </c>
      <c r="J30" s="80">
        <f>+'2.2.3.5.3'!J31/'2.2.3.5.3'!J30-1</f>
        <v>-0.40797525093149989</v>
      </c>
      <c r="K30" s="81">
        <v>0</v>
      </c>
      <c r="L30" s="81">
        <v>0</v>
      </c>
      <c r="M30" s="81">
        <v>0</v>
      </c>
      <c r="N30" s="81">
        <v>0</v>
      </c>
      <c r="O30" s="81">
        <v>0</v>
      </c>
      <c r="P30" s="126">
        <f>+'2.2.3.5.3'!P31/'2.2.3.5.3'!P30-1</f>
        <v>-0.45963612509887908</v>
      </c>
      <c r="R30" s="72"/>
    </row>
    <row r="31" spans="1:18" ht="16.5" thickBot="1" x14ac:dyDescent="0.3">
      <c r="A31" s="217" t="s">
        <v>442</v>
      </c>
      <c r="B31" s="81">
        <v>0</v>
      </c>
      <c r="C31" s="80">
        <f>+'2.2.3.5.3'!C32/'2.2.3.5.3'!C31-1</f>
        <v>1.5571895424836599</v>
      </c>
      <c r="D31" s="80">
        <f>+'2.2.3.5.3'!D32/'2.2.3.5.3'!D31-1</f>
        <v>-1</v>
      </c>
      <c r="E31" s="80">
        <f>+'2.2.3.5.3'!E32/'2.2.3.5.3'!E31-1</f>
        <v>-0.4636002193583767</v>
      </c>
      <c r="F31" s="81">
        <v>0</v>
      </c>
      <c r="G31" s="80">
        <f>+'2.2.3.5.3'!G32/'2.2.3.5.3'!G31-1</f>
        <v>-0.98734177215189878</v>
      </c>
      <c r="H31" s="80">
        <f>+'2.2.3.5.3'!H32/'2.2.3.5.3'!H31-1</f>
        <v>8.3024861878453038</v>
      </c>
      <c r="I31" s="81">
        <v>0</v>
      </c>
      <c r="J31" s="80">
        <f>+'2.2.3.5.3'!J32/'2.2.3.5.3'!J31-1</f>
        <v>-0.29150827809368229</v>
      </c>
      <c r="K31" s="81">
        <v>0</v>
      </c>
      <c r="L31" s="81">
        <v>0</v>
      </c>
      <c r="M31" s="81">
        <v>0</v>
      </c>
      <c r="N31" s="80">
        <f>+'2.2.3.5.3'!N32/'2.2.3.5.3'!N31-1</f>
        <v>-0.33700787401574805</v>
      </c>
      <c r="O31" s="80">
        <f>+'2.2.3.5.3'!O32/'2.2.3.5.3'!O31-1</f>
        <v>3.9188703465982027</v>
      </c>
      <c r="P31" s="126">
        <f>+'2.2.3.5.3'!P32/'2.2.3.5.3'!P31-1</f>
        <v>-0.16358417001099701</v>
      </c>
    </row>
    <row r="32" spans="1:18" ht="16.5" thickBot="1" x14ac:dyDescent="0.3">
      <c r="A32" s="217" t="s">
        <v>446</v>
      </c>
      <c r="B32" s="81">
        <v>0</v>
      </c>
      <c r="C32" s="80">
        <f>+'2.2.3.5.3'!C33/'2.2.3.5.3'!C32-1</f>
        <v>0.29597444089456859</v>
      </c>
      <c r="D32" s="81">
        <v>0</v>
      </c>
      <c r="E32" s="80">
        <f>+'2.2.3.5.3'!E33/'2.2.3.5.3'!E32-1</f>
        <v>0.29597444089456859</v>
      </c>
      <c r="F32" s="81">
        <v>0</v>
      </c>
      <c r="G32" s="80">
        <f>+'2.2.3.5.3'!G33/'2.2.3.5.3'!G32-1</f>
        <v>-1</v>
      </c>
      <c r="H32" s="80">
        <f>+'2.2.3.5.3'!H33/'2.2.3.5.3'!H32-1</f>
        <v>3.9486265775798071</v>
      </c>
      <c r="I32" s="80">
        <f>+'2.2.3.5.3'!I33/'2.2.3.5.3'!I32-1</f>
        <v>0.28530424799081522</v>
      </c>
      <c r="J32" s="80">
        <f>+'2.2.3.5.3'!J33/'2.2.3.5.3'!J32-1</f>
        <v>1.0116175948918058</v>
      </c>
      <c r="K32" s="81">
        <v>0</v>
      </c>
      <c r="L32" s="81">
        <v>0</v>
      </c>
      <c r="M32" s="81">
        <v>0</v>
      </c>
      <c r="N32" s="80">
        <f>+'2.2.3.5.3'!N33/'2.2.3.5.3'!N32-1</f>
        <v>-1</v>
      </c>
      <c r="O32" s="80">
        <f>+'2.2.3.5.3'!O33/'2.2.3.5.3'!O32-1</f>
        <v>-0.99561563755937155</v>
      </c>
      <c r="P32" s="126">
        <f>+'2.2.3.5.3'!P33/'2.2.3.5.3'!P32-1</f>
        <v>0.71680184410484071</v>
      </c>
    </row>
    <row r="33" spans="1:16" ht="16.5" thickBot="1" x14ac:dyDescent="0.3">
      <c r="A33" s="217" t="s">
        <v>450</v>
      </c>
      <c r="B33" s="81">
        <v>0</v>
      </c>
      <c r="C33" s="80">
        <f>+'2.2.3.5.3'!C34/'2.2.3.5.3'!C33-1</f>
        <v>-0.74982743319199296</v>
      </c>
      <c r="D33" s="81">
        <v>0</v>
      </c>
      <c r="E33" s="80">
        <f>+'2.2.3.5.3'!E34/'2.2.3.5.3'!E33-1</f>
        <v>-0.70456562469184503</v>
      </c>
      <c r="F33" s="81">
        <v>0</v>
      </c>
      <c r="G33" s="81">
        <v>0</v>
      </c>
      <c r="H33" s="80">
        <f>+'2.2.3.5.3'!H34/'2.2.3.5.3'!H33-1</f>
        <v>-0.47253142908578116</v>
      </c>
      <c r="I33" s="80">
        <f>+'2.2.3.5.3'!I34/'2.2.3.5.3'!I33-1</f>
        <v>1.5713488164359091</v>
      </c>
      <c r="J33" s="80">
        <f>+'2.2.3.5.3'!J34/'2.2.3.5.3'!J33-1</f>
        <v>-0.13614454290290823</v>
      </c>
      <c r="K33" s="80">
        <f>+'2.2.3.5.3'!K34/'2.2.3.5.3'!K33-1</f>
        <v>0.10256410256410264</v>
      </c>
      <c r="L33" s="81">
        <v>0</v>
      </c>
      <c r="M33" s="81">
        <v>0</v>
      </c>
      <c r="N33" s="81">
        <v>0</v>
      </c>
      <c r="O33" s="80">
        <f>+'2.2.3.5.3'!O34/'2.2.3.5.3'!O33-1</f>
        <v>-1</v>
      </c>
      <c r="P33" s="126">
        <f>+'2.2.3.5.3'!P34/'2.2.3.5.3'!P33-1</f>
        <v>-0.1707651835754318</v>
      </c>
    </row>
    <row r="34" spans="1:16" ht="15.75" x14ac:dyDescent="0.25">
      <c r="A34" s="248"/>
      <c r="B34" s="265"/>
      <c r="C34" s="265"/>
      <c r="D34" s="265"/>
      <c r="E34" s="264"/>
      <c r="F34" s="265"/>
      <c r="G34" s="264"/>
      <c r="H34" s="264"/>
      <c r="I34" s="265"/>
      <c r="J34" s="264"/>
      <c r="K34" s="265"/>
      <c r="L34" s="265"/>
      <c r="M34" s="265"/>
      <c r="N34" s="264"/>
      <c r="O34" s="264"/>
      <c r="P34" s="277"/>
    </row>
    <row r="35" spans="1:16" x14ac:dyDescent="0.3">
      <c r="A35" s="163" t="s">
        <v>229</v>
      </c>
    </row>
    <row r="36" spans="1:16" x14ac:dyDescent="0.3">
      <c r="A36" s="163" t="s">
        <v>220</v>
      </c>
    </row>
    <row r="37" spans="1:16" ht="15" x14ac:dyDescent="0.25">
      <c r="A37" s="163" t="s">
        <v>439</v>
      </c>
      <c r="P37" s="30"/>
    </row>
    <row r="38" spans="1:16" ht="15.75" x14ac:dyDescent="0.25">
      <c r="A38" s="163" t="s">
        <v>410</v>
      </c>
      <c r="P38" s="30"/>
    </row>
    <row r="39" spans="1:16" ht="15.75" x14ac:dyDescent="0.25">
      <c r="A39" s="163" t="s">
        <v>411</v>
      </c>
      <c r="P39" s="30"/>
    </row>
    <row r="40" spans="1:16" ht="15.75" x14ac:dyDescent="0.25">
      <c r="A40" s="163" t="s">
        <v>412</v>
      </c>
      <c r="P40" s="30"/>
    </row>
    <row r="41" spans="1:16" ht="15.75" x14ac:dyDescent="0.25">
      <c r="A41" s="163" t="s">
        <v>413</v>
      </c>
      <c r="P41" s="30"/>
    </row>
    <row r="42" spans="1:16" ht="15.75" x14ac:dyDescent="0.25">
      <c r="A42" s="163" t="s">
        <v>382</v>
      </c>
      <c r="P42" s="30"/>
    </row>
    <row r="43" spans="1:16" ht="15.75" x14ac:dyDescent="0.25">
      <c r="A43" s="163" t="s">
        <v>383</v>
      </c>
      <c r="P43" s="30"/>
    </row>
    <row r="44" spans="1:16" ht="15" x14ac:dyDescent="0.25">
      <c r="P44" s="30"/>
    </row>
    <row r="45" spans="1:16" ht="15" x14ac:dyDescent="0.25">
      <c r="P45" s="30"/>
    </row>
    <row r="46" spans="1:16" x14ac:dyDescent="0.3">
      <c r="A46" s="140" t="s">
        <v>363</v>
      </c>
    </row>
  </sheetData>
  <hyperlinks>
    <hyperlink ref="A46" location="Índice!A1" display="Volver al índic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7" x14ac:dyDescent="0.3">
      <c r="A1" s="16" t="s">
        <v>0</v>
      </c>
      <c r="B1" s="29"/>
    </row>
    <row r="2" spans="1:17" x14ac:dyDescent="0.3">
      <c r="A2" s="16" t="s">
        <v>1</v>
      </c>
      <c r="B2" s="29"/>
    </row>
    <row r="3" spans="1:17" x14ac:dyDescent="0.3">
      <c r="A3" s="16" t="s">
        <v>2</v>
      </c>
      <c r="B3" s="29"/>
    </row>
    <row r="4" spans="1:17" x14ac:dyDescent="0.3">
      <c r="A4" s="16" t="s">
        <v>3</v>
      </c>
      <c r="B4" s="29" t="s">
        <v>4</v>
      </c>
    </row>
    <row r="5" spans="1:17" x14ac:dyDescent="0.3">
      <c r="A5" s="16" t="s">
        <v>5</v>
      </c>
      <c r="B5" s="30" t="str">
        <f>+Índice!A36</f>
        <v>2.2.3.5.5</v>
      </c>
    </row>
    <row r="6" spans="1:17" x14ac:dyDescent="0.3">
      <c r="A6" s="16" t="s">
        <v>6</v>
      </c>
      <c r="B6" s="29" t="str">
        <f>+Índice!B36</f>
        <v>Trenes Argentinos Cargas y Logística (Línea Ex Gral. Urquiza). Carga transportada por año y por categoria. Participación porcentual</v>
      </c>
    </row>
    <row r="7" spans="1:17" x14ac:dyDescent="0.3">
      <c r="A7" s="16" t="s">
        <v>7</v>
      </c>
      <c r="B7" s="29" t="s">
        <v>8</v>
      </c>
    </row>
    <row r="8" spans="1:17" x14ac:dyDescent="0.3">
      <c r="A8" s="166" t="s">
        <v>9</v>
      </c>
      <c r="B8" s="155" t="str">
        <f>+'2.2.3.1.1'!B8</f>
        <v>agosto 2018</v>
      </c>
      <c r="D8" s="31"/>
    </row>
    <row r="9" spans="1:17" x14ac:dyDescent="0.3">
      <c r="A9" s="166" t="s">
        <v>10</v>
      </c>
      <c r="B9" s="155" t="str">
        <f>+'2.2.3.1.1'!B9</f>
        <v>octubre 2018</v>
      </c>
      <c r="D9" s="32"/>
    </row>
    <row r="10" spans="1:17" x14ac:dyDescent="0.3">
      <c r="A10" s="166"/>
      <c r="B10" s="167"/>
      <c r="D10" s="32"/>
    </row>
    <row r="11" spans="1:17" ht="19.5" thickBot="1" x14ac:dyDescent="0.35"/>
    <row r="12" spans="1:17" s="73" customFormat="1" ht="39" thickBot="1" x14ac:dyDescent="0.3">
      <c r="A12" s="173" t="s">
        <v>25</v>
      </c>
      <c r="B12" s="174" t="s">
        <v>12</v>
      </c>
      <c r="C12" s="175" t="s">
        <v>13</v>
      </c>
      <c r="D12" s="174" t="s">
        <v>14</v>
      </c>
      <c r="E12" s="174" t="s">
        <v>15</v>
      </c>
      <c r="F12" s="176" t="s">
        <v>414</v>
      </c>
      <c r="G12" s="174" t="s">
        <v>16</v>
      </c>
      <c r="H12" s="174" t="s">
        <v>17</v>
      </c>
      <c r="I12" s="176" t="s">
        <v>18</v>
      </c>
      <c r="J12" s="174" t="s">
        <v>19</v>
      </c>
      <c r="K12" s="174" t="s">
        <v>20</v>
      </c>
      <c r="L12" s="174" t="s">
        <v>21</v>
      </c>
      <c r="M12" s="174" t="s">
        <v>427</v>
      </c>
      <c r="N12" s="174" t="s">
        <v>22</v>
      </c>
      <c r="O12" s="174" t="s">
        <v>23</v>
      </c>
      <c r="P12" s="177" t="s">
        <v>24</v>
      </c>
    </row>
    <row r="13" spans="1:17" ht="18" customHeight="1" thickBot="1" x14ac:dyDescent="0.3">
      <c r="A13" s="150" t="s">
        <v>100</v>
      </c>
      <c r="B13" s="114">
        <f>+'2.2.3.5.3'!B13/'2.2.3.5.3'!$P13</f>
        <v>6.4807915606087285E-2</v>
      </c>
      <c r="C13" s="114"/>
      <c r="D13" s="114"/>
      <c r="E13" s="114">
        <f>+'2.2.3.5.3'!E13/'2.2.3.5.3'!$P13</f>
        <v>2.0811471807922707E-3</v>
      </c>
      <c r="F13" s="114">
        <f>+'2.2.3.5.3'!F13/'2.2.3.5.3'!$P13</f>
        <v>0.31101274293477121</v>
      </c>
      <c r="G13" s="114">
        <f>+'2.2.3.5.3'!G13/'2.2.3.5.3'!$P13</f>
        <v>4.0388218091338778E-5</v>
      </c>
      <c r="H13" s="114">
        <f>+'2.2.3.5.3'!H13/'2.2.3.5.3'!$P13</f>
        <v>0.11641621147301763</v>
      </c>
      <c r="I13" s="114">
        <f>+'2.2.3.5.3'!I13/'2.2.3.5.3'!$P13</f>
        <v>0</v>
      </c>
      <c r="J13" s="114">
        <f>+'2.2.3.5.3'!J13/'2.2.3.5.3'!$P13</f>
        <v>0.37371668240060218</v>
      </c>
      <c r="K13" s="114">
        <f>+'2.2.3.5.3'!K13/'2.2.3.5.3'!$P13</f>
        <v>3.4580007680108152E-3</v>
      </c>
      <c r="L13" s="114">
        <f>+'2.2.3.5.3'!L13/'2.2.3.5.3'!$P13</f>
        <v>8.8469430104837329E-4</v>
      </c>
      <c r="M13" s="114">
        <f>+'2.2.3.5.3'!M13/'2.2.3.5.3'!$P13</f>
        <v>2.6588910243464698E-3</v>
      </c>
      <c r="N13" s="114">
        <f>+'2.2.3.5.3'!N13/'2.2.3.5.3'!$P13</f>
        <v>7.8276213157975639E-5</v>
      </c>
      <c r="O13" s="114">
        <f>+'2.2.3.5.3'!O13/'2.2.3.5.3'!$P13</f>
        <v>0.12484504988007439</v>
      </c>
      <c r="P13" s="115">
        <f>SUM(B13:O13)</f>
        <v>0.99999999999999989</v>
      </c>
      <c r="Q13" s="72"/>
    </row>
    <row r="14" spans="1:17" ht="18" customHeight="1" thickBot="1" x14ac:dyDescent="0.3">
      <c r="A14" s="150" t="s">
        <v>135</v>
      </c>
      <c r="B14" s="114">
        <f>+'2.2.3.5.3'!B14/'2.2.3.5.3'!$P14</f>
        <v>2.5258876700231171E-2</v>
      </c>
      <c r="C14" s="114"/>
      <c r="D14" s="114"/>
      <c r="E14" s="114">
        <f>+'2.2.3.5.3'!E14/'2.2.3.5.3'!$P14</f>
        <v>0</v>
      </c>
      <c r="F14" s="114">
        <f>+'2.2.3.5.3'!F14/'2.2.3.5.3'!$P14</f>
        <v>0.30208053749383112</v>
      </c>
      <c r="G14" s="114">
        <f>+'2.2.3.5.3'!G14/'2.2.3.5.3'!$P14</f>
        <v>0</v>
      </c>
      <c r="H14" s="114">
        <f>+'2.2.3.5.3'!H14/'2.2.3.5.3'!$P14</f>
        <v>8.9682594654499168E-2</v>
      </c>
      <c r="I14" s="114">
        <f>+'2.2.3.5.3'!I14/'2.2.3.5.3'!$P14</f>
        <v>0</v>
      </c>
      <c r="J14" s="114">
        <f>+'2.2.3.5.3'!J14/'2.2.3.5.3'!$P14</f>
        <v>0.33971722698897827</v>
      </c>
      <c r="K14" s="114">
        <f>+'2.2.3.5.3'!K14/'2.2.3.5.3'!$P14</f>
        <v>0</v>
      </c>
      <c r="L14" s="114">
        <f>+'2.2.3.5.3'!L14/'2.2.3.5.3'!$P14</f>
        <v>0</v>
      </c>
      <c r="M14" s="114">
        <f>+'2.2.3.5.3'!M14/'2.2.3.5.3'!$P14</f>
        <v>0</v>
      </c>
      <c r="N14" s="114">
        <f>+'2.2.3.5.3'!N14/'2.2.3.5.3'!$P14</f>
        <v>0</v>
      </c>
      <c r="O14" s="114">
        <f>+'2.2.3.5.3'!O14/'2.2.3.5.3'!$P14</f>
        <v>0.24326076416246029</v>
      </c>
      <c r="P14" s="115">
        <f t="shared" ref="P14:P29" si="0">SUM(B14:O14)</f>
        <v>1</v>
      </c>
      <c r="Q14" s="72"/>
    </row>
    <row r="15" spans="1:17" ht="18" customHeight="1" thickBot="1" x14ac:dyDescent="0.3">
      <c r="A15" s="150" t="s">
        <v>152</v>
      </c>
      <c r="B15" s="114">
        <f>+'2.2.3.5.3'!B15/'2.2.3.5.3'!$P15</f>
        <v>1.7671766295453972E-2</v>
      </c>
      <c r="C15" s="114"/>
      <c r="D15" s="114"/>
      <c r="E15" s="114">
        <f>+'2.2.3.5.3'!E15/'2.2.3.5.3'!$P15</f>
        <v>0</v>
      </c>
      <c r="F15" s="114">
        <f>+'2.2.3.5.3'!F15/'2.2.3.5.3'!$P15</f>
        <v>0.37024479896608731</v>
      </c>
      <c r="G15" s="114">
        <f>+'2.2.3.5.3'!G15/'2.2.3.5.3'!$P15</f>
        <v>0</v>
      </c>
      <c r="H15" s="114">
        <f>+'2.2.3.5.3'!H15/'2.2.3.5.3'!$P15</f>
        <v>9.1774435837830126E-2</v>
      </c>
      <c r="I15" s="114">
        <f>+'2.2.3.5.3'!I15/'2.2.3.5.3'!$P15</f>
        <v>0</v>
      </c>
      <c r="J15" s="114">
        <f>+'2.2.3.5.3'!J15/'2.2.3.5.3'!$P15</f>
        <v>0.31930131169278025</v>
      </c>
      <c r="K15" s="114">
        <f>+'2.2.3.5.3'!K15/'2.2.3.5.3'!$P15</f>
        <v>0</v>
      </c>
      <c r="L15" s="114">
        <f>+'2.2.3.5.3'!L15/'2.2.3.5.3'!$P15</f>
        <v>0</v>
      </c>
      <c r="M15" s="114">
        <f>+'2.2.3.5.3'!M15/'2.2.3.5.3'!$P15</f>
        <v>0</v>
      </c>
      <c r="N15" s="114">
        <f>+'2.2.3.5.3'!N15/'2.2.3.5.3'!$P15</f>
        <v>0</v>
      </c>
      <c r="O15" s="114">
        <f>+'2.2.3.5.3'!O15/'2.2.3.5.3'!$P15</f>
        <v>0.20100768720784834</v>
      </c>
      <c r="P15" s="115">
        <f t="shared" si="0"/>
        <v>1</v>
      </c>
      <c r="Q15" s="72"/>
    </row>
    <row r="16" spans="1:17" ht="18" customHeight="1" thickBot="1" x14ac:dyDescent="0.3">
      <c r="A16" s="150" t="s">
        <v>153</v>
      </c>
      <c r="B16" s="114">
        <f>+'2.2.3.5.3'!B16/'2.2.3.5.3'!$P16</f>
        <v>4.993672948406043E-2</v>
      </c>
      <c r="C16" s="114"/>
      <c r="D16" s="114"/>
      <c r="E16" s="114">
        <f>+'2.2.3.5.3'!E16/'2.2.3.5.3'!$P16</f>
        <v>0.15745162754156564</v>
      </c>
      <c r="F16" s="114">
        <f>+'2.2.3.5.3'!F16/'2.2.3.5.3'!$P16</f>
        <v>0.37010253221998551</v>
      </c>
      <c r="G16" s="114">
        <f>+'2.2.3.5.3'!G16/'2.2.3.5.3'!$P16</f>
        <v>0</v>
      </c>
      <c r="H16" s="114">
        <f>+'2.2.3.5.3'!H16/'2.2.3.5.3'!$P16</f>
        <v>0.10996175782085549</v>
      </c>
      <c r="I16" s="114">
        <f>+'2.2.3.5.3'!I16/'2.2.3.5.3'!$P16</f>
        <v>0</v>
      </c>
      <c r="J16" s="114">
        <f>+'2.2.3.5.3'!J16/'2.2.3.5.3'!$P16</f>
        <v>0.22799175584177772</v>
      </c>
      <c r="K16" s="114">
        <f>+'2.2.3.5.3'!K16/'2.2.3.5.3'!$P16</f>
        <v>0</v>
      </c>
      <c r="L16" s="114">
        <f>+'2.2.3.5.3'!L16/'2.2.3.5.3'!$P16</f>
        <v>0</v>
      </c>
      <c r="M16" s="114">
        <f>+'2.2.3.5.3'!M16/'2.2.3.5.3'!$P16</f>
        <v>0</v>
      </c>
      <c r="N16" s="114">
        <f>+'2.2.3.5.3'!N16/'2.2.3.5.3'!$P16</f>
        <v>0</v>
      </c>
      <c r="O16" s="114">
        <f>+'2.2.3.5.3'!O16/'2.2.3.5.3'!$P16</f>
        <v>8.4555597091755239E-2</v>
      </c>
      <c r="P16" s="115">
        <f t="shared" si="0"/>
        <v>1.0000000000000002</v>
      </c>
      <c r="Q16" s="72"/>
    </row>
    <row r="17" spans="1:17" ht="18" customHeight="1" thickBot="1" x14ac:dyDescent="0.3">
      <c r="A17" s="150" t="s">
        <v>187</v>
      </c>
      <c r="B17" s="114">
        <f>+'2.2.3.5.3'!B17/'2.2.3.5.3'!$P17</f>
        <v>8.2977464244474844E-2</v>
      </c>
      <c r="C17" s="114"/>
      <c r="D17" s="114"/>
      <c r="E17" s="114">
        <f>+'2.2.3.5.3'!E17/'2.2.3.5.3'!$P17</f>
        <v>0.19286152217139224</v>
      </c>
      <c r="F17" s="114">
        <f>+'2.2.3.5.3'!F17/'2.2.3.5.3'!$P17</f>
        <v>0.24082816201158963</v>
      </c>
      <c r="G17" s="114">
        <f>+'2.2.3.5.3'!G17/'2.2.3.5.3'!$P17</f>
        <v>0</v>
      </c>
      <c r="H17" s="114">
        <f>+'2.2.3.5.3'!H17/'2.2.3.5.3'!$P17</f>
        <v>0.32909840243050853</v>
      </c>
      <c r="I17" s="114">
        <f>+'2.2.3.5.3'!I17/'2.2.3.5.3'!$P17</f>
        <v>0</v>
      </c>
      <c r="J17" s="114">
        <f>+'2.2.3.5.3'!J17/'2.2.3.5.3'!$P17</f>
        <v>6.6473860927323603E-2</v>
      </c>
      <c r="K17" s="114">
        <f>+'2.2.3.5.3'!K17/'2.2.3.5.3'!$P17</f>
        <v>0</v>
      </c>
      <c r="L17" s="114">
        <f>+'2.2.3.5.3'!L17/'2.2.3.5.3'!$P17</f>
        <v>0</v>
      </c>
      <c r="M17" s="114">
        <f>+'2.2.3.5.3'!M17/'2.2.3.5.3'!$P17</f>
        <v>0</v>
      </c>
      <c r="N17" s="114">
        <f>+'2.2.3.5.3'!N17/'2.2.3.5.3'!$P17</f>
        <v>0</v>
      </c>
      <c r="O17" s="114">
        <f>+'2.2.3.5.3'!O17/'2.2.3.5.3'!$P17</f>
        <v>8.7760588214711152E-2</v>
      </c>
      <c r="P17" s="115">
        <f t="shared" si="0"/>
        <v>1.0000000000000002</v>
      </c>
      <c r="Q17" s="72"/>
    </row>
    <row r="18" spans="1:17" ht="18" customHeight="1" thickBot="1" x14ac:dyDescent="0.3">
      <c r="A18" s="150" t="s">
        <v>155</v>
      </c>
      <c r="B18" s="114">
        <f>+'2.2.3.5.3'!B18/'2.2.3.5.3'!$P18</f>
        <v>6.4690254603322311E-2</v>
      </c>
      <c r="C18" s="114"/>
      <c r="D18" s="114"/>
      <c r="E18" s="114">
        <f>+'2.2.3.5.3'!E18/'2.2.3.5.3'!$P18</f>
        <v>0.25171990226598884</v>
      </c>
      <c r="F18" s="114">
        <f>+'2.2.3.5.3'!F18/'2.2.3.5.3'!$P18</f>
        <v>0.14172616992619572</v>
      </c>
      <c r="G18" s="114">
        <f>+'2.2.3.5.3'!G18/'2.2.3.5.3'!$P18</f>
        <v>8.119953829718192E-2</v>
      </c>
      <c r="H18" s="114">
        <f>+'2.2.3.5.3'!H18/'2.2.3.5.3'!$P18</f>
        <v>0.25365946898249053</v>
      </c>
      <c r="I18" s="114">
        <f>+'2.2.3.5.3'!I18/'2.2.3.5.3'!$P18</f>
        <v>0</v>
      </c>
      <c r="J18" s="114">
        <f>+'2.2.3.5.3'!J18/'2.2.3.5.3'!$P18</f>
        <v>1.072169958793468E-2</v>
      </c>
      <c r="K18" s="114">
        <f>+'2.2.3.5.3'!K18/'2.2.3.5.3'!$P18</f>
        <v>0</v>
      </c>
      <c r="L18" s="114">
        <f>+'2.2.3.5.3'!L18/'2.2.3.5.3'!$P18</f>
        <v>0</v>
      </c>
      <c r="M18" s="114">
        <f>+'2.2.3.5.3'!M18/'2.2.3.5.3'!$P18</f>
        <v>0</v>
      </c>
      <c r="N18" s="114">
        <f>+'2.2.3.5.3'!N18/'2.2.3.5.3'!$P18</f>
        <v>0</v>
      </c>
      <c r="O18" s="114">
        <f>+'2.2.3.5.3'!O18/'2.2.3.5.3'!$P18</f>
        <v>0.19628296633688599</v>
      </c>
      <c r="P18" s="115">
        <f t="shared" si="0"/>
        <v>1</v>
      </c>
      <c r="Q18" s="72"/>
    </row>
    <row r="19" spans="1:17" ht="18" customHeight="1" thickBot="1" x14ac:dyDescent="0.3">
      <c r="A19" s="150" t="s">
        <v>156</v>
      </c>
      <c r="B19" s="114">
        <f>+'2.2.3.5.3'!B19/'2.2.3.5.3'!$P19</f>
        <v>0.11412520024867188</v>
      </c>
      <c r="C19" s="114"/>
      <c r="D19" s="114"/>
      <c r="E19" s="114">
        <f>+'2.2.3.5.3'!E19/'2.2.3.5.3'!$P19</f>
        <v>0.14288585192585918</v>
      </c>
      <c r="F19" s="114">
        <f>+'2.2.3.5.3'!F19/'2.2.3.5.3'!$P19</f>
        <v>0.18127967989621788</v>
      </c>
      <c r="G19" s="114">
        <f>+'2.2.3.5.3'!G19/'2.2.3.5.3'!$P19</f>
        <v>0.29537465393026568</v>
      </c>
      <c r="H19" s="114">
        <f>+'2.2.3.5.3'!H19/'2.2.3.5.3'!$P19</f>
        <v>0.19472135923202541</v>
      </c>
      <c r="I19" s="114">
        <f>+'2.2.3.5.3'!I19/'2.2.3.5.3'!$P19</f>
        <v>0</v>
      </c>
      <c r="J19" s="114">
        <f>+'2.2.3.5.3'!J19/'2.2.3.5.3'!$P19</f>
        <v>3.9874095562219845E-2</v>
      </c>
      <c r="K19" s="114">
        <f>+'2.2.3.5.3'!K19/'2.2.3.5.3'!$P19</f>
        <v>0</v>
      </c>
      <c r="L19" s="114">
        <f>+'2.2.3.5.3'!L19/'2.2.3.5.3'!$P19</f>
        <v>0</v>
      </c>
      <c r="M19" s="114">
        <f>+'2.2.3.5.3'!M19/'2.2.3.5.3'!$P19</f>
        <v>0</v>
      </c>
      <c r="N19" s="114">
        <f>+'2.2.3.5.3'!N19/'2.2.3.5.3'!$P19</f>
        <v>0</v>
      </c>
      <c r="O19" s="114">
        <f>+'2.2.3.5.3'!O19/'2.2.3.5.3'!$P19</f>
        <v>3.1739159204740124E-2</v>
      </c>
      <c r="P19" s="115">
        <f t="shared" si="0"/>
        <v>1</v>
      </c>
      <c r="Q19" s="72"/>
    </row>
    <row r="20" spans="1:17" ht="18" customHeight="1" thickBot="1" x14ac:dyDescent="0.3">
      <c r="A20" s="150" t="s">
        <v>157</v>
      </c>
      <c r="B20" s="114">
        <f>+'2.2.3.5.3'!B20/'2.2.3.5.3'!$P20</f>
        <v>0.13196071482961003</v>
      </c>
      <c r="C20" s="114"/>
      <c r="D20" s="114"/>
      <c r="E20" s="114">
        <f>+'2.2.3.5.3'!E20/'2.2.3.5.3'!$P20</f>
        <v>0.17303969518409615</v>
      </c>
      <c r="F20" s="114">
        <f>+'2.2.3.5.3'!F20/'2.2.3.5.3'!$P20</f>
        <v>0.19306081088996405</v>
      </c>
      <c r="G20" s="114">
        <f>+'2.2.3.5.3'!G20/'2.2.3.5.3'!$P20</f>
        <v>0.2595328186685098</v>
      </c>
      <c r="H20" s="114">
        <f>+'2.2.3.5.3'!H20/'2.2.3.5.3'!$P20</f>
        <v>9.9021238709979739E-2</v>
      </c>
      <c r="I20" s="114">
        <f>+'2.2.3.5.3'!I20/'2.2.3.5.3'!$P20</f>
        <v>0</v>
      </c>
      <c r="J20" s="114">
        <f>+'2.2.3.5.3'!J20/'2.2.3.5.3'!$P20</f>
        <v>0.11607927322141912</v>
      </c>
      <c r="K20" s="114">
        <f>+'2.2.3.5.3'!K20/'2.2.3.5.3'!$P20</f>
        <v>0</v>
      </c>
      <c r="L20" s="114">
        <f>+'2.2.3.5.3'!L20/'2.2.3.5.3'!$P20</f>
        <v>0</v>
      </c>
      <c r="M20" s="114">
        <f>+'2.2.3.5.3'!M20/'2.2.3.5.3'!$P20</f>
        <v>0</v>
      </c>
      <c r="N20" s="114">
        <f>+'2.2.3.5.3'!N20/'2.2.3.5.3'!$P20</f>
        <v>0</v>
      </c>
      <c r="O20" s="114">
        <f>+'2.2.3.5.3'!O20/'2.2.3.5.3'!$P20</f>
        <v>2.7305448496421168E-2</v>
      </c>
      <c r="P20" s="115">
        <f t="shared" si="0"/>
        <v>1</v>
      </c>
      <c r="Q20" s="72"/>
    </row>
    <row r="21" spans="1:17" ht="18" customHeight="1" thickBot="1" x14ac:dyDescent="0.3">
      <c r="A21" s="150" t="s">
        <v>158</v>
      </c>
      <c r="B21" s="114">
        <f>+'2.2.3.5.3'!B21/'2.2.3.5.3'!$P21</f>
        <v>0.13291469529089867</v>
      </c>
      <c r="C21" s="114"/>
      <c r="D21" s="114"/>
      <c r="E21" s="114">
        <f>+'2.2.3.5.3'!E21/'2.2.3.5.3'!$P21</f>
        <v>0.21189298204642501</v>
      </c>
      <c r="F21" s="114">
        <f>+'2.2.3.5.3'!F21/'2.2.3.5.3'!$P21</f>
        <v>0.14338208794282073</v>
      </c>
      <c r="G21" s="114">
        <f>+'2.2.3.5.3'!G21/'2.2.3.5.3'!$P21</f>
        <v>0.23520927577348569</v>
      </c>
      <c r="H21" s="114">
        <f>+'2.2.3.5.3'!H21/'2.2.3.5.3'!$P21</f>
        <v>0.12463131308762855</v>
      </c>
      <c r="I21" s="114">
        <f>+'2.2.3.5.3'!I21/'2.2.3.5.3'!$P21</f>
        <v>0</v>
      </c>
      <c r="J21" s="114">
        <f>+'2.2.3.5.3'!J21/'2.2.3.5.3'!$P21</f>
        <v>0.14340371180864897</v>
      </c>
      <c r="K21" s="114">
        <f>+'2.2.3.5.3'!K21/'2.2.3.5.3'!$P21</f>
        <v>0</v>
      </c>
      <c r="L21" s="114">
        <f>+'2.2.3.5.3'!L21/'2.2.3.5.3'!$P21</f>
        <v>0</v>
      </c>
      <c r="M21" s="114">
        <f>+'2.2.3.5.3'!M21/'2.2.3.5.3'!$P21</f>
        <v>0</v>
      </c>
      <c r="N21" s="114">
        <f>+'2.2.3.5.3'!N21/'2.2.3.5.3'!$P21</f>
        <v>0</v>
      </c>
      <c r="O21" s="114">
        <f>+'2.2.3.5.3'!O21/'2.2.3.5.3'!$P21</f>
        <v>8.5659340500924067E-3</v>
      </c>
      <c r="P21" s="115">
        <f t="shared" si="0"/>
        <v>1</v>
      </c>
      <c r="Q21" s="72"/>
    </row>
    <row r="22" spans="1:17" ht="18" customHeight="1" thickBot="1" x14ac:dyDescent="0.3">
      <c r="A22" s="150" t="s">
        <v>159</v>
      </c>
      <c r="B22" s="114">
        <f>+'2.2.3.5.3'!B22/'2.2.3.5.3'!$P22</f>
        <v>0.20499153792530073</v>
      </c>
      <c r="C22" s="114"/>
      <c r="D22" s="114"/>
      <c r="E22" s="114">
        <f>+'2.2.3.5.3'!E22/'2.2.3.5.3'!$P22</f>
        <v>0.17388757124961574</v>
      </c>
      <c r="F22" s="114">
        <f>+'2.2.3.5.3'!F22/'2.2.3.5.3'!$P22</f>
        <v>0.16262126176083563</v>
      </c>
      <c r="G22" s="114">
        <f>+'2.2.3.5.3'!G22/'2.2.3.5.3'!$P22</f>
        <v>0.21832416032587051</v>
      </c>
      <c r="H22" s="114">
        <f>+'2.2.3.5.3'!H22/'2.2.3.5.3'!$P22</f>
        <v>0.12825424535474558</v>
      </c>
      <c r="I22" s="114">
        <f>+'2.2.3.5.3'!I22/'2.2.3.5.3'!$P22</f>
        <v>0</v>
      </c>
      <c r="J22" s="114">
        <f>+'2.2.3.5.3'!J22/'2.2.3.5.3'!$P22</f>
        <v>7.767401231361877E-2</v>
      </c>
      <c r="K22" s="114">
        <f>+'2.2.3.5.3'!K22/'2.2.3.5.3'!$P22</f>
        <v>0</v>
      </c>
      <c r="L22" s="114">
        <f>+'2.2.3.5.3'!L22/'2.2.3.5.3'!$P22</f>
        <v>0</v>
      </c>
      <c r="M22" s="114">
        <f>+'2.2.3.5.3'!M22/'2.2.3.5.3'!$P22</f>
        <v>0</v>
      </c>
      <c r="N22" s="114">
        <f>+'2.2.3.5.3'!N22/'2.2.3.5.3'!$P22</f>
        <v>0</v>
      </c>
      <c r="O22" s="114">
        <f>+'2.2.3.5.3'!O22/'2.2.3.5.3'!$P22</f>
        <v>3.4247211070013051E-2</v>
      </c>
      <c r="P22" s="115">
        <f t="shared" si="0"/>
        <v>1</v>
      </c>
      <c r="Q22" s="72"/>
    </row>
    <row r="23" spans="1:17" ht="18" customHeight="1" thickBot="1" x14ac:dyDescent="0.3">
      <c r="A23" s="150" t="s">
        <v>160</v>
      </c>
      <c r="B23" s="114">
        <f>+'2.2.3.5.3'!B23/'2.2.3.5.3'!$P23</f>
        <v>0.13263497097651522</v>
      </c>
      <c r="C23" s="114"/>
      <c r="D23" s="114"/>
      <c r="E23" s="114">
        <f>+'2.2.3.5.3'!E23/'2.2.3.5.3'!$P23</f>
        <v>0.15249897231028467</v>
      </c>
      <c r="F23" s="114">
        <f>+'2.2.3.5.3'!F23/'2.2.3.5.3'!$P23</f>
        <v>0.4202614595357515</v>
      </c>
      <c r="G23" s="114">
        <f>+'2.2.3.5.3'!G23/'2.2.3.5.3'!$P23</f>
        <v>0.14960489625742768</v>
      </c>
      <c r="H23" s="114">
        <f>+'2.2.3.5.3'!H23/'2.2.3.5.3'!$P23</f>
        <v>9.0890405641539287E-2</v>
      </c>
      <c r="I23" s="114">
        <f>+'2.2.3.5.3'!I23/'2.2.3.5.3'!$P23</f>
        <v>0</v>
      </c>
      <c r="J23" s="114">
        <f>+'2.2.3.5.3'!J23/'2.2.3.5.3'!$P23</f>
        <v>8.1127035175623582E-3</v>
      </c>
      <c r="K23" s="114">
        <f>+'2.2.3.5.3'!K23/'2.2.3.5.3'!$P23</f>
        <v>0</v>
      </c>
      <c r="L23" s="114">
        <f>+'2.2.3.5.3'!L23/'2.2.3.5.3'!$P23</f>
        <v>0</v>
      </c>
      <c r="M23" s="114">
        <f>+'2.2.3.5.3'!M23/'2.2.3.5.3'!$P23</f>
        <v>0</v>
      </c>
      <c r="N23" s="114">
        <f>+'2.2.3.5.3'!N23/'2.2.3.5.3'!$P23</f>
        <v>0</v>
      </c>
      <c r="O23" s="114">
        <f>+'2.2.3.5.3'!O23/'2.2.3.5.3'!$P23</f>
        <v>4.5996591760919282E-2</v>
      </c>
      <c r="P23" s="115">
        <f t="shared" si="0"/>
        <v>0.99999999999999989</v>
      </c>
      <c r="Q23" s="72"/>
    </row>
    <row r="24" spans="1:17" ht="18" customHeight="1" thickBot="1" x14ac:dyDescent="0.3">
      <c r="A24" s="150" t="s">
        <v>161</v>
      </c>
      <c r="B24" s="114">
        <f>+'2.2.3.5.3'!B24/'2.2.3.5.3'!$P24</f>
        <v>0.17387803804360419</v>
      </c>
      <c r="C24" s="114"/>
      <c r="D24" s="114"/>
      <c r="E24" s="114">
        <f>+'2.2.3.5.3'!E24/'2.2.3.5.3'!$P24</f>
        <v>0.23329013957706526</v>
      </c>
      <c r="F24" s="114">
        <f>+'2.2.3.5.3'!F24/'2.2.3.5.3'!$P24</f>
        <v>0.18607572312305753</v>
      </c>
      <c r="G24" s="114">
        <f>+'2.2.3.5.3'!G24/'2.2.3.5.3'!$P24</f>
        <v>0.15836055698431453</v>
      </c>
      <c r="H24" s="114">
        <f>+'2.2.3.5.3'!H24/'2.2.3.5.3'!$P24</f>
        <v>0.14991543291397327</v>
      </c>
      <c r="I24" s="114">
        <f>+'2.2.3.5.3'!I24/'2.2.3.5.3'!$P24</f>
        <v>0</v>
      </c>
      <c r="J24" s="114">
        <f>+'2.2.3.5.3'!J24/'2.2.3.5.3'!$P24</f>
        <v>5.526980375802229E-2</v>
      </c>
      <c r="K24" s="114">
        <f>+'2.2.3.5.3'!K24/'2.2.3.5.3'!$P24</f>
        <v>0</v>
      </c>
      <c r="L24" s="114">
        <f>+'2.2.3.5.3'!L24/'2.2.3.5.3'!$P24</f>
        <v>0</v>
      </c>
      <c r="M24" s="114">
        <f>+'2.2.3.5.3'!M24/'2.2.3.5.3'!$P24</f>
        <v>0</v>
      </c>
      <c r="N24" s="114">
        <f>+'2.2.3.5.3'!N24/'2.2.3.5.3'!$P24</f>
        <v>0</v>
      </c>
      <c r="O24" s="114">
        <f>+'2.2.3.5.3'!O24/'2.2.3.5.3'!$P24</f>
        <v>4.3210305599962931E-2</v>
      </c>
      <c r="P24" s="115">
        <f t="shared" si="0"/>
        <v>1</v>
      </c>
      <c r="Q24" s="72"/>
    </row>
    <row r="25" spans="1:17" ht="18" customHeight="1" thickBot="1" x14ac:dyDescent="0.3">
      <c r="A25" s="150" t="s">
        <v>162</v>
      </c>
      <c r="B25" s="114">
        <f>+'2.2.3.5.3'!B25/'2.2.3.5.3'!$P25</f>
        <v>0.12615200052866213</v>
      </c>
      <c r="C25" s="114"/>
      <c r="D25" s="114"/>
      <c r="E25" s="114">
        <f>+'2.2.3.5.3'!E25/'2.2.3.5.3'!$P25</f>
        <v>0.16058112167870559</v>
      </c>
      <c r="F25" s="114">
        <f>+'2.2.3.5.3'!F25/'2.2.3.5.3'!$P25</f>
        <v>0.23086014345043537</v>
      </c>
      <c r="G25" s="114">
        <f>+'2.2.3.5.3'!G25/'2.2.3.5.3'!$P25</f>
        <v>0.15630099174982082</v>
      </c>
      <c r="H25" s="114">
        <f>+'2.2.3.5.3'!H25/'2.2.3.5.3'!$P25</f>
        <v>0.11036838600468679</v>
      </c>
      <c r="I25" s="114">
        <f>+'2.2.3.5.3'!I25/'2.2.3.5.3'!$P25</f>
        <v>0</v>
      </c>
      <c r="J25" s="114">
        <f>+'2.2.3.5.3'!J25/'2.2.3.5.3'!$P25</f>
        <v>0.21396964259390108</v>
      </c>
      <c r="K25" s="114">
        <f>+'2.2.3.5.3'!K25/'2.2.3.5.3'!$P25</f>
        <v>0</v>
      </c>
      <c r="L25" s="114">
        <f>+'2.2.3.5.3'!L25/'2.2.3.5.3'!$P25</f>
        <v>0</v>
      </c>
      <c r="M25" s="114">
        <f>+'2.2.3.5.3'!M25/'2.2.3.5.3'!$P25</f>
        <v>0</v>
      </c>
      <c r="N25" s="114">
        <f>+'2.2.3.5.3'!N25/'2.2.3.5.3'!$P25</f>
        <v>0</v>
      </c>
      <c r="O25" s="114">
        <f>+'2.2.3.5.3'!O25/'2.2.3.5.3'!$P25</f>
        <v>1.7677139937882201E-3</v>
      </c>
      <c r="P25" s="115">
        <f t="shared" si="0"/>
        <v>0.99999999999999989</v>
      </c>
      <c r="Q25" s="72"/>
    </row>
    <row r="26" spans="1:17" ht="18" customHeight="1" thickBot="1" x14ac:dyDescent="0.3">
      <c r="A26" s="150" t="s">
        <v>188</v>
      </c>
      <c r="B26" s="114">
        <f>+'2.2.3.5.3'!B26/'2.2.3.5.3'!$P26</f>
        <v>0.16115531702452016</v>
      </c>
      <c r="C26" s="114"/>
      <c r="D26" s="114"/>
      <c r="E26" s="114">
        <f>+'2.2.3.5.3'!E26/'2.2.3.5.3'!$P26</f>
        <v>0.12864964438559601</v>
      </c>
      <c r="F26" s="114">
        <f>+'2.2.3.5.3'!F26/'2.2.3.5.3'!$P26</f>
        <v>0.14994438366052287</v>
      </c>
      <c r="G26" s="114">
        <f>+'2.2.3.5.3'!G26/'2.2.3.5.3'!$P26</f>
        <v>0.21623883261474214</v>
      </c>
      <c r="H26" s="114">
        <f>+'2.2.3.5.3'!H26/'2.2.3.5.3'!$P26</f>
        <v>0.13618090509472994</v>
      </c>
      <c r="I26" s="114">
        <f>+'2.2.3.5.3'!I26/'2.2.3.5.3'!$P26</f>
        <v>0</v>
      </c>
      <c r="J26" s="114">
        <f>+'2.2.3.5.3'!J26/'2.2.3.5.3'!$P26</f>
        <v>0.20773869770100156</v>
      </c>
      <c r="K26" s="114">
        <f>+'2.2.3.5.3'!K26/'2.2.3.5.3'!$P26</f>
        <v>0</v>
      </c>
      <c r="L26" s="114">
        <f>+'2.2.3.5.3'!L26/'2.2.3.5.3'!$P26</f>
        <v>0</v>
      </c>
      <c r="M26" s="114">
        <f>+'2.2.3.5.3'!M26/'2.2.3.5.3'!$P26</f>
        <v>0</v>
      </c>
      <c r="N26" s="114">
        <f>+'2.2.3.5.3'!N26/'2.2.3.5.3'!$P26</f>
        <v>0</v>
      </c>
      <c r="O26" s="114">
        <f>+'2.2.3.5.3'!O26/'2.2.3.5.3'!$P26</f>
        <v>9.2219518887354422E-5</v>
      </c>
      <c r="P26" s="115">
        <f t="shared" si="0"/>
        <v>0.99999999999999989</v>
      </c>
      <c r="Q26" s="72"/>
    </row>
    <row r="27" spans="1:17" ht="18" customHeight="1" thickBot="1" x14ac:dyDescent="0.3">
      <c r="A27" s="150" t="s">
        <v>189</v>
      </c>
      <c r="B27" s="114">
        <f>+'2.2.3.5.3'!B27/'2.2.3.5.3'!$P27</f>
        <v>4.8260364384747227E-2</v>
      </c>
      <c r="C27" s="114"/>
      <c r="D27" s="114"/>
      <c r="E27" s="114">
        <f>+'2.2.3.5.3'!E27/'2.2.3.5.3'!$P27</f>
        <v>0.22993311321686924</v>
      </c>
      <c r="F27" s="114">
        <f>+'2.2.3.5.3'!F27/'2.2.3.5.3'!$P27</f>
        <v>2.5613242424552186E-2</v>
      </c>
      <c r="G27" s="114">
        <f>+'2.2.3.5.3'!G27/'2.2.3.5.3'!$P27</f>
        <v>0.22488678994551606</v>
      </c>
      <c r="H27" s="114">
        <f>+'2.2.3.5.3'!H27/'2.2.3.5.3'!$P27</f>
        <v>0.14121868195896839</v>
      </c>
      <c r="I27" s="114">
        <f>+'2.2.3.5.3'!I27/'2.2.3.5.3'!$P27</f>
        <v>0</v>
      </c>
      <c r="J27" s="114">
        <f>+'2.2.3.5.3'!J27/'2.2.3.5.3'!$P27</f>
        <v>0.32898041099764552</v>
      </c>
      <c r="K27" s="114">
        <f>+'2.2.3.5.3'!K27/'2.2.3.5.3'!$P27</f>
        <v>0</v>
      </c>
      <c r="L27" s="114">
        <f>+'2.2.3.5.3'!L27/'2.2.3.5.3'!$P27</f>
        <v>0</v>
      </c>
      <c r="M27" s="114">
        <f>+'2.2.3.5.3'!M27/'2.2.3.5.3'!$P27</f>
        <v>0</v>
      </c>
      <c r="N27" s="114">
        <f>+'2.2.3.5.3'!N27/'2.2.3.5.3'!$P27</f>
        <v>0</v>
      </c>
      <c r="O27" s="114">
        <f>+'2.2.3.5.3'!O27/'2.2.3.5.3'!$P27</f>
        <v>1.1073970717014048E-3</v>
      </c>
      <c r="P27" s="115">
        <f t="shared" si="0"/>
        <v>1</v>
      </c>
      <c r="Q27" s="72"/>
    </row>
    <row r="28" spans="1:17" ht="18" customHeight="1" thickBot="1" x14ac:dyDescent="0.3">
      <c r="A28" s="150" t="s">
        <v>190</v>
      </c>
      <c r="B28" s="114">
        <f>+'2.2.3.5.3'!B28/'2.2.3.5.3'!$P28</f>
        <v>2.9555879228022754E-2</v>
      </c>
      <c r="C28" s="114"/>
      <c r="D28" s="114"/>
      <c r="E28" s="114">
        <f>+'2.2.3.5.3'!E28/'2.2.3.5.3'!$P28</f>
        <v>0.17427675469043757</v>
      </c>
      <c r="F28" s="114">
        <f>+'2.2.3.5.3'!F28/'2.2.3.5.3'!$P28</f>
        <v>6.7517626543761158E-2</v>
      </c>
      <c r="G28" s="114">
        <f>+'2.2.3.5.3'!G28/'2.2.3.5.3'!$P28</f>
        <v>0.24802190497410109</v>
      </c>
      <c r="H28" s="114">
        <f>+'2.2.3.5.3'!H28/'2.2.3.5.3'!$P28</f>
        <v>0.12977260883895902</v>
      </c>
      <c r="I28" s="114">
        <f>+'2.2.3.5.3'!I28/'2.2.3.5.3'!$P28</f>
        <v>0</v>
      </c>
      <c r="J28" s="114">
        <f>+'2.2.3.5.3'!J28/'2.2.3.5.3'!$P28</f>
        <v>0.35048695110970346</v>
      </c>
      <c r="K28" s="114">
        <f>+'2.2.3.5.3'!K28/'2.2.3.5.3'!$P28</f>
        <v>0</v>
      </c>
      <c r="L28" s="114">
        <f>+'2.2.3.5.3'!L28/'2.2.3.5.3'!$P28</f>
        <v>0</v>
      </c>
      <c r="M28" s="114">
        <f>+'2.2.3.5.3'!M28/'2.2.3.5.3'!$P28</f>
        <v>0</v>
      </c>
      <c r="N28" s="114">
        <f>+'2.2.3.5.3'!N28/'2.2.3.5.3'!$P28</f>
        <v>0</v>
      </c>
      <c r="O28" s="114">
        <f>+'2.2.3.5.3'!O28/'2.2.3.5.3'!$P28</f>
        <v>3.6827461501492433E-4</v>
      </c>
      <c r="P28" s="115">
        <f t="shared" si="0"/>
        <v>1</v>
      </c>
      <c r="Q28" s="72"/>
    </row>
    <row r="29" spans="1:17" ht="18" customHeight="1" thickBot="1" x14ac:dyDescent="0.3">
      <c r="A29" s="150" t="s">
        <v>191</v>
      </c>
      <c r="B29" s="114">
        <f>+'2.2.3.5.3'!B29/'2.2.3.5.3'!$P29</f>
        <v>1.7701869704605303E-2</v>
      </c>
      <c r="C29" s="114"/>
      <c r="D29" s="114"/>
      <c r="E29" s="114">
        <f>+'2.2.3.5.3'!E29/'2.2.3.5.3'!$P29</f>
        <v>2.3695648716381558E-2</v>
      </c>
      <c r="F29" s="114">
        <f>+'2.2.3.5.3'!F29/'2.2.3.5.3'!$P29</f>
        <v>5.3750883275811533E-2</v>
      </c>
      <c r="G29" s="114">
        <f>+'2.2.3.5.3'!G29/'2.2.3.5.3'!$P29</f>
        <v>0.28636313030675514</v>
      </c>
      <c r="H29" s="114">
        <f>+'2.2.3.5.3'!H29/'2.2.3.5.3'!$P29</f>
        <v>9.2405986508316995E-2</v>
      </c>
      <c r="I29" s="114">
        <f>+'2.2.3.5.3'!I29/'2.2.3.5.3'!$P29</f>
        <v>0</v>
      </c>
      <c r="J29" s="114">
        <f>+'2.2.3.5.3'!J29/'2.2.3.5.3'!$P29</f>
        <v>0.52608248148812942</v>
      </c>
      <c r="K29" s="114">
        <f>+'2.2.3.5.3'!K29/'2.2.3.5.3'!$P29</f>
        <v>0</v>
      </c>
      <c r="L29" s="114">
        <f>+'2.2.3.5.3'!L29/'2.2.3.5.3'!$P29</f>
        <v>0</v>
      </c>
      <c r="M29" s="114">
        <f>+'2.2.3.5.3'!M29/'2.2.3.5.3'!$P29</f>
        <v>0</v>
      </c>
      <c r="N29" s="114">
        <f>+'2.2.3.5.3'!N29/'2.2.3.5.3'!$P29</f>
        <v>0</v>
      </c>
      <c r="O29" s="114">
        <f>+'2.2.3.5.3'!O29/'2.2.3.5.3'!$P29</f>
        <v>0</v>
      </c>
      <c r="P29" s="115">
        <f t="shared" si="0"/>
        <v>1</v>
      </c>
      <c r="Q29" s="72"/>
    </row>
    <row r="30" spans="1:17" ht="18" customHeight="1" thickBot="1" x14ac:dyDescent="0.3">
      <c r="A30" s="150" t="s">
        <v>192</v>
      </c>
      <c r="B30" s="114">
        <f>+'2.2.3.5.3'!B30/'2.2.3.5.3'!$P30</f>
        <v>0</v>
      </c>
      <c r="C30" s="114"/>
      <c r="D30" s="114"/>
      <c r="E30" s="114">
        <f>+'2.2.3.5.3'!E30/'2.2.3.5.3'!$P30</f>
        <v>4.6856128571704195E-2</v>
      </c>
      <c r="F30" s="114">
        <f>+'2.2.3.5.3'!F30/'2.2.3.5.3'!$P30</f>
        <v>6.4826069340742024E-4</v>
      </c>
      <c r="G30" s="114">
        <f>+'2.2.3.5.3'!G30/'2.2.3.5.3'!$P30</f>
        <v>0.30803959020663307</v>
      </c>
      <c r="H30" s="114">
        <f>+'2.2.3.5.3'!H30/'2.2.3.5.3'!$P30</f>
        <v>2.2052439659663137E-2</v>
      </c>
      <c r="I30" s="114">
        <f>+'2.2.3.5.3'!I30/'2.2.3.5.3'!$P30</f>
        <v>0</v>
      </c>
      <c r="J30" s="114">
        <f>+'2.2.3.5.3'!J30/'2.2.3.5.3'!$P30</f>
        <v>0.62240358086859215</v>
      </c>
      <c r="K30" s="114">
        <f>+'2.2.3.5.3'!K30/'2.2.3.5.3'!$P30</f>
        <v>0</v>
      </c>
      <c r="L30" s="114">
        <f>+'2.2.3.5.3'!L30/'2.2.3.5.3'!$P30</f>
        <v>0</v>
      </c>
      <c r="M30" s="114">
        <f>+'2.2.3.5.3'!M30/'2.2.3.5.3'!$P30</f>
        <v>0</v>
      </c>
      <c r="N30" s="114">
        <f>+'2.2.3.5.3'!N30/'2.2.3.5.3'!$P30</f>
        <v>0</v>
      </c>
      <c r="O30" s="114">
        <f>+'2.2.3.5.3'!O30/'2.2.3.5.3'!$P30</f>
        <v>0</v>
      </c>
      <c r="P30" s="115">
        <f>SUM(B30:O30)</f>
        <v>1</v>
      </c>
      <c r="Q30" s="72"/>
    </row>
    <row r="31" spans="1:17" ht="18" customHeight="1" thickBot="1" x14ac:dyDescent="0.3">
      <c r="A31" s="116">
        <v>2015</v>
      </c>
      <c r="B31" s="114">
        <f>+'2.2.3.5.3'!B31/'2.2.3.5.3'!$P31</f>
        <v>0</v>
      </c>
      <c r="C31" s="114"/>
      <c r="D31" s="114"/>
      <c r="E31" s="114">
        <f>+'2.2.3.5.3'!E31/'2.2.3.5.3'!$P31</f>
        <v>0.10417172481754952</v>
      </c>
      <c r="F31" s="114">
        <f>+'2.2.3.5.3'!F31/'2.2.3.5.3'!$P31</f>
        <v>0</v>
      </c>
      <c r="G31" s="114">
        <f>+'2.2.3.5.3'!G31/'2.2.3.5.3'!$P31</f>
        <v>6.7695911109841619E-2</v>
      </c>
      <c r="H31" s="114">
        <f>+'2.2.3.5.3'!H31/'2.2.3.5.3'!$P31</f>
        <v>5.1700252788528826E-3</v>
      </c>
      <c r="I31" s="114">
        <f>+'2.2.3.5.3'!I31/'2.2.3.5.3'!$P31</f>
        <v>0</v>
      </c>
      <c r="J31" s="114">
        <f>+'2.2.3.5.3'!J31/'2.2.3.5.3'!$P31</f>
        <v>0.68190776789157226</v>
      </c>
      <c r="K31" s="114">
        <f>+'2.2.3.5.3'!K31/'2.2.3.5.3'!$P31</f>
        <v>0</v>
      </c>
      <c r="L31" s="114">
        <f>+'2.2.3.5.3'!L31/'2.2.3.5.3'!$P31</f>
        <v>0</v>
      </c>
      <c r="M31" s="114">
        <f>+'2.2.3.5.3'!M31/'2.2.3.5.3'!$P31</f>
        <v>0</v>
      </c>
      <c r="N31" s="114">
        <f>+'2.2.3.5.3'!N31/'2.2.3.5.3'!$P31</f>
        <v>9.0689669946728748E-3</v>
      </c>
      <c r="O31" s="114">
        <f>+'2.2.3.5.3'!O31/'2.2.3.5.3'!$P31</f>
        <v>2.7813879089961295E-2</v>
      </c>
      <c r="P31" s="115">
        <f>SUM(B31:O31)</f>
        <v>0.89582827518245034</v>
      </c>
      <c r="Q31" s="72"/>
    </row>
    <row r="32" spans="1:17" ht="18" customHeight="1" thickBot="1" x14ac:dyDescent="0.3">
      <c r="A32" s="116">
        <v>2016</v>
      </c>
      <c r="B32" s="114">
        <f>+'2.2.3.5.3'!B32/'2.2.3.5.3'!$P32</f>
        <v>0</v>
      </c>
      <c r="C32" s="114"/>
      <c r="D32" s="114"/>
      <c r="E32" s="114">
        <f>+'2.2.3.5.3'!E32/'2.2.3.5.3'!$P32</f>
        <v>6.6806112866046277E-2</v>
      </c>
      <c r="F32" s="114">
        <f>+'2.2.3.5.3'!F32/'2.2.3.5.3'!$P32</f>
        <v>0</v>
      </c>
      <c r="G32" s="114">
        <f>+'2.2.3.5.3'!G32/'2.2.3.5.3'!$P32</f>
        <v>1.0245026893195594E-3</v>
      </c>
      <c r="H32" s="114">
        <f>+'2.2.3.5.3'!H32/'2.2.3.5.3'!$P32</f>
        <v>5.7500213438060277E-2</v>
      </c>
      <c r="I32" s="114">
        <f>+'2.2.3.5.3'!I32/'2.2.3.5.3'!$P32</f>
        <v>5.9489456159822422E-2</v>
      </c>
      <c r="J32" s="114">
        <f>+'2.2.3.5.3'!J32/'2.2.3.5.3'!$P32</f>
        <v>0.57761461623836763</v>
      </c>
      <c r="K32" s="114">
        <f>+'2.2.3.5.3'!K32/'2.2.3.5.3'!$P32</f>
        <v>0</v>
      </c>
      <c r="L32" s="114">
        <f>+'2.2.3.5.3'!L32/'2.2.3.5.3'!$P32</f>
        <v>0</v>
      </c>
      <c r="M32" s="114">
        <f>+'2.2.3.5.3'!M32/'2.2.3.5.3'!$P32</f>
        <v>0</v>
      </c>
      <c r="N32" s="114">
        <f>+'2.2.3.5.3'!N32/'2.2.3.5.3'!$P32</f>
        <v>7.1885938700589087E-3</v>
      </c>
      <c r="O32" s="114">
        <f>+'2.2.3.5.3'!O32/'2.2.3.5.3'!$P32</f>
        <v>0.16357039187227868</v>
      </c>
      <c r="P32" s="115">
        <f>SUM(B32:O32)</f>
        <v>0.93319388713395379</v>
      </c>
      <c r="Q32" s="72"/>
    </row>
    <row r="33" spans="1:17" ht="18" customHeight="1" thickBot="1" x14ac:dyDescent="0.3">
      <c r="A33" s="116">
        <v>2017</v>
      </c>
      <c r="B33" s="114">
        <f>+'2.2.3.5.3'!B33/'2.2.3.5.3'!$P33</f>
        <v>0</v>
      </c>
      <c r="C33" s="114"/>
      <c r="D33" s="114"/>
      <c r="E33" s="114">
        <f>+'2.2.3.5.3'!E33/'2.2.3.5.3'!$P33</f>
        <v>5.0430406436950806E-2</v>
      </c>
      <c r="F33" s="114">
        <f>+'2.2.3.5.3'!F33/'2.2.3.5.3'!$P33</f>
        <v>0</v>
      </c>
      <c r="G33" s="114">
        <f>+'2.2.3.5.3'!G33/'2.2.3.5.3'!$P33</f>
        <v>0</v>
      </c>
      <c r="H33" s="114">
        <f>+'2.2.3.5.3'!H33/'2.2.3.5.3'!$P33</f>
        <v>0.16574253191372973</v>
      </c>
      <c r="I33" s="114">
        <f>+'2.2.3.5.3'!I33/'2.2.3.5.3'!$P33</f>
        <v>4.4537493348716241E-2</v>
      </c>
      <c r="J33" s="114">
        <f>+'2.2.3.5.3'!J33/'2.2.3.5.3'!$P33</f>
        <v>0.67680479787556758</v>
      </c>
      <c r="K33" s="114">
        <f>+'2.2.3.5.3'!K33/'2.2.3.5.3'!$P33</f>
        <v>1.1636638503349263E-2</v>
      </c>
      <c r="L33" s="114">
        <f>+'2.2.3.5.3'!L33/'2.2.3.5.3'!$P33</f>
        <v>0</v>
      </c>
      <c r="M33" s="114">
        <f>+'2.2.3.5.3'!M33/'2.2.3.5.3'!$P33</f>
        <v>0</v>
      </c>
      <c r="N33" s="114">
        <f>+'2.2.3.5.3'!N33/'2.2.3.5.3'!$P33</f>
        <v>0</v>
      </c>
      <c r="O33" s="114">
        <f>+'2.2.3.5.3'!O33/'2.2.3.5.3'!$P33</f>
        <v>4.1772548473561458E-4</v>
      </c>
      <c r="P33" s="115">
        <f>SUM(B33:O33)</f>
        <v>0.94956959356304926</v>
      </c>
      <c r="Q33" s="72"/>
    </row>
    <row r="34" spans="1:17" ht="18" customHeight="1" thickBot="1" x14ac:dyDescent="0.3">
      <c r="A34" s="116" t="s">
        <v>449</v>
      </c>
      <c r="B34" s="114">
        <f>+'2.2.3.5.3'!B34/'2.2.3.5.3'!$P34</f>
        <v>0</v>
      </c>
      <c r="C34" s="114"/>
      <c r="D34" s="114"/>
      <c r="E34" s="114">
        <f>+'2.2.3.5.3'!E34/'2.2.3.5.3'!$P34</f>
        <v>1.7967016491754122E-2</v>
      </c>
      <c r="F34" s="114">
        <f>+'2.2.3.5.3'!F34/'2.2.3.5.3'!$P34</f>
        <v>0</v>
      </c>
      <c r="G34" s="114">
        <f>+'2.2.3.5.3'!G34/'2.2.3.5.3'!$P34</f>
        <v>0</v>
      </c>
      <c r="H34" s="114">
        <f>+'2.2.3.5.3'!H34/'2.2.3.5.3'!$P34</f>
        <v>0.1054272863568216</v>
      </c>
      <c r="I34" s="114">
        <f>+'2.2.3.5.3'!I34/'2.2.3.5.3'!$P34</f>
        <v>0.13810494752623689</v>
      </c>
      <c r="J34" s="114">
        <f>+'2.2.3.5.3'!J34/'2.2.3.5.3'!$P34</f>
        <v>0.70506146926536728</v>
      </c>
      <c r="K34" s="114">
        <f>+'2.2.3.5.3'!K34/'2.2.3.5.3'!$P34</f>
        <v>1.5472263868065966E-2</v>
      </c>
      <c r="L34" s="114">
        <f>+'2.2.3.5.3'!L34/'2.2.3.5.3'!$P34</f>
        <v>0</v>
      </c>
      <c r="M34" s="114">
        <f>+'2.2.3.5.3'!M34/'2.2.3.5.3'!$P34</f>
        <v>0</v>
      </c>
      <c r="N34" s="114">
        <f>+'2.2.3.5.3'!N34/'2.2.3.5.3'!$P34</f>
        <v>0</v>
      </c>
      <c r="O34" s="114">
        <f>+'2.2.3.5.3'!O34/'2.2.3.5.3'!$P34</f>
        <v>0</v>
      </c>
      <c r="P34" s="115">
        <f>SUM(B34:O34)</f>
        <v>0.98203298350824586</v>
      </c>
      <c r="Q34" s="202"/>
    </row>
    <row r="35" spans="1:17" ht="18" customHeight="1" x14ac:dyDescent="0.25">
      <c r="A35" s="270"/>
      <c r="B35" s="241"/>
      <c r="C35" s="241"/>
      <c r="D35" s="241"/>
      <c r="E35" s="241"/>
      <c r="F35" s="241"/>
      <c r="G35" s="241"/>
      <c r="H35" s="241"/>
      <c r="I35" s="241"/>
      <c r="J35" s="241"/>
      <c r="K35" s="241"/>
      <c r="L35" s="241"/>
      <c r="M35" s="241"/>
      <c r="N35" s="241"/>
      <c r="O35" s="241"/>
      <c r="P35" s="279"/>
      <c r="Q35" s="202"/>
    </row>
    <row r="36" spans="1:17" x14ac:dyDescent="0.3">
      <c r="A36" s="163" t="s">
        <v>229</v>
      </c>
    </row>
    <row r="37" spans="1:17" ht="15" x14ac:dyDescent="0.25">
      <c r="A37" s="163" t="s">
        <v>220</v>
      </c>
      <c r="P37" s="30"/>
    </row>
    <row r="38" spans="1:17" ht="15" x14ac:dyDescent="0.25">
      <c r="A38" s="163" t="s">
        <v>439</v>
      </c>
      <c r="P38" s="30"/>
    </row>
    <row r="39" spans="1:17" ht="15.75" x14ac:dyDescent="0.25">
      <c r="A39" s="163" t="s">
        <v>410</v>
      </c>
      <c r="P39" s="30"/>
    </row>
    <row r="40" spans="1:17" ht="15.75" x14ac:dyDescent="0.25">
      <c r="A40" s="163" t="s">
        <v>411</v>
      </c>
      <c r="P40" s="30"/>
    </row>
    <row r="41" spans="1:17" ht="15.75" x14ac:dyDescent="0.25">
      <c r="A41" s="163" t="s">
        <v>412</v>
      </c>
      <c r="P41" s="30"/>
    </row>
    <row r="42" spans="1:17" ht="15.75" x14ac:dyDescent="0.25">
      <c r="A42" s="163" t="s">
        <v>413</v>
      </c>
      <c r="P42" s="30"/>
    </row>
    <row r="43" spans="1:17" ht="15.75" x14ac:dyDescent="0.25">
      <c r="A43" s="163" t="s">
        <v>382</v>
      </c>
      <c r="P43" s="30"/>
    </row>
    <row r="44" spans="1:17" ht="15.75" x14ac:dyDescent="0.25">
      <c r="A44" s="163" t="s">
        <v>383</v>
      </c>
      <c r="P44" s="30"/>
    </row>
    <row r="45" spans="1:17" ht="15" x14ac:dyDescent="0.25">
      <c r="A45" s="163"/>
      <c r="P45" s="30"/>
    </row>
    <row r="46" spans="1:17" ht="15" x14ac:dyDescent="0.25">
      <c r="P46" s="30"/>
    </row>
    <row r="47" spans="1:17" x14ac:dyDescent="0.3">
      <c r="A47" s="140" t="s">
        <v>363</v>
      </c>
    </row>
  </sheetData>
  <hyperlinks>
    <hyperlink ref="A47" location="Índice!A1" display="Volver al índic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90"/>
  <sheetViews>
    <sheetView zoomScale="85" zoomScaleNormal="85" workbookViewId="0"/>
  </sheetViews>
  <sheetFormatPr baseColWidth="10" defaultColWidth="11.42578125" defaultRowHeight="15" x14ac:dyDescent="0.25"/>
  <cols>
    <col min="1" max="1" width="21.42578125" style="30" customWidth="1"/>
    <col min="2" max="2" width="20.5703125" style="30" customWidth="1"/>
    <col min="3" max="75" width="11.42578125" style="30"/>
    <col min="76" max="76" width="13.42578125" style="30" bestFit="1" customWidth="1"/>
    <col min="77" max="16384" width="11.42578125" style="30"/>
  </cols>
  <sheetData>
    <row r="1" spans="1:100" x14ac:dyDescent="0.25">
      <c r="A1" s="16" t="s">
        <v>0</v>
      </c>
      <c r="B1" s="29"/>
    </row>
    <row r="2" spans="1:100" x14ac:dyDescent="0.25">
      <c r="A2" s="16" t="s">
        <v>1</v>
      </c>
      <c r="B2" s="29"/>
    </row>
    <row r="3" spans="1:100" x14ac:dyDescent="0.25">
      <c r="A3" s="16" t="s">
        <v>2</v>
      </c>
      <c r="B3" s="29"/>
    </row>
    <row r="4" spans="1:100" x14ac:dyDescent="0.25">
      <c r="A4" s="16" t="s">
        <v>3</v>
      </c>
      <c r="B4" s="29" t="s">
        <v>4</v>
      </c>
    </row>
    <row r="5" spans="1:100" x14ac:dyDescent="0.25">
      <c r="A5" s="16" t="s">
        <v>5</v>
      </c>
      <c r="B5" s="30" t="str">
        <f>+Índice!A38</f>
        <v>2.2.3.6.1</v>
      </c>
    </row>
    <row r="6" spans="1:100" x14ac:dyDescent="0.25">
      <c r="A6" s="16" t="s">
        <v>6</v>
      </c>
      <c r="B6" s="29" t="str">
        <f>+Índice!B38</f>
        <v>Trenes Argentinos Cargas y Logística (Línea Ex Gral. Belgrano). Carga transportada por mes, por categoría y por producto. En toneladas</v>
      </c>
    </row>
    <row r="7" spans="1:100" x14ac:dyDescent="0.25">
      <c r="A7" s="16" t="s">
        <v>7</v>
      </c>
      <c r="B7" s="29" t="s">
        <v>8</v>
      </c>
    </row>
    <row r="8" spans="1:100" x14ac:dyDescent="0.25">
      <c r="A8" s="166" t="s">
        <v>9</v>
      </c>
      <c r="B8" s="155" t="str">
        <f>+'2.2.3.1.1'!B8</f>
        <v>agosto 2018</v>
      </c>
    </row>
    <row r="9" spans="1:100" x14ac:dyDescent="0.25">
      <c r="A9" s="166" t="s">
        <v>10</v>
      </c>
      <c r="B9" s="155" t="str">
        <f>+'2.2.3.1.1'!B9</f>
        <v>octubre 2018</v>
      </c>
    </row>
    <row r="11" spans="1:100" ht="15.75" thickBot="1" x14ac:dyDescent="0.3"/>
    <row r="12" spans="1:100" ht="21" x14ac:dyDescent="0.25">
      <c r="A12" s="332" t="s">
        <v>11</v>
      </c>
      <c r="B12" s="356"/>
      <c r="C12" s="344" t="s">
        <v>12</v>
      </c>
      <c r="D12" s="345"/>
      <c r="E12" s="345"/>
      <c r="F12" s="345"/>
      <c r="G12" s="345"/>
      <c r="H12" s="346"/>
      <c r="I12" s="341" t="s">
        <v>13</v>
      </c>
      <c r="J12" s="343"/>
      <c r="K12" s="343"/>
      <c r="L12" s="343"/>
      <c r="M12" s="343"/>
      <c r="N12" s="343"/>
      <c r="O12" s="338"/>
      <c r="P12" s="341" t="s">
        <v>14</v>
      </c>
      <c r="Q12" s="343"/>
      <c r="R12" s="343"/>
      <c r="S12" s="343"/>
      <c r="T12" s="338"/>
      <c r="U12" s="341" t="s">
        <v>15</v>
      </c>
      <c r="V12" s="343"/>
      <c r="W12" s="338"/>
      <c r="X12" s="341" t="s">
        <v>116</v>
      </c>
      <c r="Y12" s="343"/>
      <c r="Z12" s="343"/>
      <c r="AA12" s="343"/>
      <c r="AB12" s="343"/>
      <c r="AC12" s="343"/>
      <c r="AD12" s="343"/>
      <c r="AE12" s="343"/>
      <c r="AF12" s="343"/>
      <c r="AG12" s="343"/>
      <c r="AH12" s="343"/>
      <c r="AI12" s="342"/>
      <c r="AJ12" s="338"/>
      <c r="AK12" s="341" t="s">
        <v>16</v>
      </c>
      <c r="AL12" s="338"/>
      <c r="AM12" s="341" t="s">
        <v>17</v>
      </c>
      <c r="AN12" s="343"/>
      <c r="AO12" s="343"/>
      <c r="AP12" s="343"/>
      <c r="AQ12" s="343"/>
      <c r="AR12" s="343"/>
      <c r="AS12" s="343"/>
      <c r="AT12" s="343"/>
      <c r="AU12" s="343"/>
      <c r="AV12" s="343"/>
      <c r="AW12" s="338"/>
      <c r="AX12" s="341" t="s">
        <v>18</v>
      </c>
      <c r="AY12" s="343"/>
      <c r="AZ12" s="343"/>
      <c r="BA12" s="343"/>
      <c r="BB12" s="343"/>
      <c r="BC12" s="343"/>
      <c r="BD12" s="343"/>
      <c r="BE12" s="338"/>
      <c r="BF12" s="341" t="s">
        <v>19</v>
      </c>
      <c r="BG12" s="343"/>
      <c r="BH12" s="343"/>
      <c r="BI12" s="343"/>
      <c r="BJ12" s="343"/>
      <c r="BK12" s="343"/>
      <c r="BL12" s="343"/>
      <c r="BM12" s="343"/>
      <c r="BN12" s="343"/>
      <c r="BO12" s="343"/>
      <c r="BP12" s="343"/>
      <c r="BQ12" s="343"/>
      <c r="BR12" s="343"/>
      <c r="BS12" s="343"/>
      <c r="BT12" s="343"/>
      <c r="BU12" s="338"/>
      <c r="BV12" s="341" t="s">
        <v>20</v>
      </c>
      <c r="BW12" s="343"/>
      <c r="BX12" s="343"/>
      <c r="BY12" s="343"/>
      <c r="BZ12" s="343"/>
      <c r="CA12" s="343"/>
      <c r="CB12" s="338"/>
      <c r="CC12" s="341" t="s">
        <v>21</v>
      </c>
      <c r="CD12" s="343"/>
      <c r="CE12" s="343"/>
      <c r="CF12" s="343"/>
      <c r="CG12" s="338"/>
      <c r="CH12" s="341" t="s">
        <v>427</v>
      </c>
      <c r="CI12" s="343"/>
      <c r="CJ12" s="343"/>
      <c r="CK12" s="343"/>
      <c r="CL12" s="343"/>
      <c r="CM12" s="343"/>
      <c r="CN12" s="343"/>
      <c r="CO12" s="338"/>
      <c r="CP12" s="341" t="s">
        <v>22</v>
      </c>
      <c r="CQ12" s="343"/>
      <c r="CR12" s="343"/>
      <c r="CS12" s="338"/>
      <c r="CT12" s="337" t="s">
        <v>23</v>
      </c>
      <c r="CU12" s="338"/>
      <c r="CV12" s="330" t="s">
        <v>24</v>
      </c>
    </row>
    <row r="13" spans="1:100" ht="64.5" thickBot="1" x14ac:dyDescent="0.3">
      <c r="A13" s="181" t="s">
        <v>25</v>
      </c>
      <c r="B13" s="182" t="s">
        <v>26</v>
      </c>
      <c r="C13" s="183" t="s">
        <v>27</v>
      </c>
      <c r="D13" s="184" t="s">
        <v>28</v>
      </c>
      <c r="E13" s="185" t="s">
        <v>29</v>
      </c>
      <c r="F13" s="184" t="s">
        <v>30</v>
      </c>
      <c r="G13" s="184" t="s">
        <v>31</v>
      </c>
      <c r="H13" s="180" t="s">
        <v>32</v>
      </c>
      <c r="I13" s="186" t="s">
        <v>33</v>
      </c>
      <c r="J13" s="88" t="s">
        <v>34</v>
      </c>
      <c r="K13" s="88" t="s">
        <v>35</v>
      </c>
      <c r="L13" s="88" t="s">
        <v>36</v>
      </c>
      <c r="M13" s="88" t="s">
        <v>37</v>
      </c>
      <c r="N13" s="88" t="s">
        <v>38</v>
      </c>
      <c r="O13" s="180" t="s">
        <v>32</v>
      </c>
      <c r="P13" s="186" t="s">
        <v>39</v>
      </c>
      <c r="Q13" s="88" t="s">
        <v>40</v>
      </c>
      <c r="R13" s="88" t="s">
        <v>41</v>
      </c>
      <c r="S13" s="88" t="s">
        <v>42</v>
      </c>
      <c r="T13" s="180" t="s">
        <v>32</v>
      </c>
      <c r="U13" s="186" t="s">
        <v>43</v>
      </c>
      <c r="V13" s="88" t="s">
        <v>44</v>
      </c>
      <c r="W13" s="180" t="s">
        <v>32</v>
      </c>
      <c r="X13" s="186" t="s">
        <v>45</v>
      </c>
      <c r="Y13" s="88" t="s">
        <v>46</v>
      </c>
      <c r="Z13" s="88" t="s">
        <v>47</v>
      </c>
      <c r="AA13" s="88" t="s">
        <v>48</v>
      </c>
      <c r="AB13" s="88" t="s">
        <v>49</v>
      </c>
      <c r="AC13" s="88" t="s">
        <v>124</v>
      </c>
      <c r="AD13" s="88" t="s">
        <v>50</v>
      </c>
      <c r="AE13" s="88" t="s">
        <v>51</v>
      </c>
      <c r="AF13" s="88" t="s">
        <v>52</v>
      </c>
      <c r="AG13" s="88" t="s">
        <v>53</v>
      </c>
      <c r="AH13" s="88" t="s">
        <v>54</v>
      </c>
      <c r="AI13" s="88" t="s">
        <v>55</v>
      </c>
      <c r="AJ13" s="180" t="s">
        <v>56</v>
      </c>
      <c r="AK13" s="186" t="s">
        <v>16</v>
      </c>
      <c r="AL13" s="180" t="s">
        <v>56</v>
      </c>
      <c r="AM13" s="186" t="s">
        <v>57</v>
      </c>
      <c r="AN13" s="88" t="s">
        <v>58</v>
      </c>
      <c r="AO13" s="88" t="s">
        <v>59</v>
      </c>
      <c r="AP13" s="88" t="s">
        <v>60</v>
      </c>
      <c r="AQ13" s="88" t="s">
        <v>174</v>
      </c>
      <c r="AR13" s="88" t="s">
        <v>61</v>
      </c>
      <c r="AS13" s="88" t="s">
        <v>62</v>
      </c>
      <c r="AT13" s="88" t="s">
        <v>63</v>
      </c>
      <c r="AU13" s="88" t="s">
        <v>64</v>
      </c>
      <c r="AV13" s="88" t="s">
        <v>65</v>
      </c>
      <c r="AW13" s="180" t="s">
        <v>56</v>
      </c>
      <c r="AX13" s="186" t="s">
        <v>66</v>
      </c>
      <c r="AY13" s="88" t="s">
        <v>67</v>
      </c>
      <c r="AZ13" s="88" t="s">
        <v>68</v>
      </c>
      <c r="BA13" s="88" t="s">
        <v>69</v>
      </c>
      <c r="BB13" s="88" t="s">
        <v>70</v>
      </c>
      <c r="BC13" s="88" t="s">
        <v>71</v>
      </c>
      <c r="BD13" s="88" t="s">
        <v>72</v>
      </c>
      <c r="BE13" s="180" t="s">
        <v>56</v>
      </c>
      <c r="BF13" s="186" t="s">
        <v>73</v>
      </c>
      <c r="BG13" s="88" t="s">
        <v>74</v>
      </c>
      <c r="BH13" s="88" t="s">
        <v>75</v>
      </c>
      <c r="BI13" s="88" t="s">
        <v>76</v>
      </c>
      <c r="BJ13" s="88" t="s">
        <v>77</v>
      </c>
      <c r="BK13" s="88" t="s">
        <v>78</v>
      </c>
      <c r="BL13" s="88" t="s">
        <v>79</v>
      </c>
      <c r="BM13" s="88" t="s">
        <v>80</v>
      </c>
      <c r="BN13" s="88" t="s">
        <v>81</v>
      </c>
      <c r="BO13" s="88" t="s">
        <v>82</v>
      </c>
      <c r="BP13" s="88" t="s">
        <v>83</v>
      </c>
      <c r="BQ13" s="88" t="s">
        <v>84</v>
      </c>
      <c r="BR13" s="88" t="s">
        <v>85</v>
      </c>
      <c r="BS13" s="88" t="s">
        <v>86</v>
      </c>
      <c r="BT13" s="88" t="s">
        <v>87</v>
      </c>
      <c r="BU13" s="180" t="s">
        <v>56</v>
      </c>
      <c r="BV13" s="186" t="s">
        <v>88</v>
      </c>
      <c r="BW13" s="88" t="s">
        <v>415</v>
      </c>
      <c r="BX13" s="88" t="s">
        <v>90</v>
      </c>
      <c r="BY13" s="88" t="s">
        <v>91</v>
      </c>
      <c r="BZ13" s="88" t="s">
        <v>416</v>
      </c>
      <c r="CA13" s="88" t="s">
        <v>31</v>
      </c>
      <c r="CB13" s="180" t="s">
        <v>56</v>
      </c>
      <c r="CC13" s="186" t="s">
        <v>93</v>
      </c>
      <c r="CD13" s="88" t="s">
        <v>94</v>
      </c>
      <c r="CE13" s="88" t="s">
        <v>95</v>
      </c>
      <c r="CF13" s="88" t="s">
        <v>31</v>
      </c>
      <c r="CG13" s="180" t="s">
        <v>56</v>
      </c>
      <c r="CH13" s="186" t="s">
        <v>126</v>
      </c>
      <c r="CI13" s="88" t="s">
        <v>127</v>
      </c>
      <c r="CJ13" s="88" t="s">
        <v>128</v>
      </c>
      <c r="CK13" s="88" t="s">
        <v>129</v>
      </c>
      <c r="CL13" s="88" t="s">
        <v>97</v>
      </c>
      <c r="CM13" s="88" t="s">
        <v>96</v>
      </c>
      <c r="CN13" s="88" t="s">
        <v>31</v>
      </c>
      <c r="CO13" s="180" t="s">
        <v>417</v>
      </c>
      <c r="CP13" s="186" t="s">
        <v>98</v>
      </c>
      <c r="CQ13" s="88" t="s">
        <v>99</v>
      </c>
      <c r="CR13" s="88" t="s">
        <v>31</v>
      </c>
      <c r="CS13" s="180" t="s">
        <v>56</v>
      </c>
      <c r="CT13" s="187" t="s">
        <v>23</v>
      </c>
      <c r="CU13" s="180" t="s">
        <v>56</v>
      </c>
      <c r="CV13" s="357"/>
    </row>
    <row r="14" spans="1:100" x14ac:dyDescent="0.25">
      <c r="A14" s="358" t="s">
        <v>100</v>
      </c>
      <c r="B14" s="33" t="s">
        <v>101</v>
      </c>
      <c r="C14" s="34"/>
      <c r="D14" s="35"/>
      <c r="E14" s="52"/>
      <c r="F14" s="35"/>
      <c r="G14" s="35">
        <v>0</v>
      </c>
      <c r="H14" s="20">
        <f>SUM(C14:G14)</f>
        <v>0</v>
      </c>
      <c r="I14" s="52"/>
      <c r="J14" s="35"/>
      <c r="K14" s="35"/>
      <c r="L14" s="35"/>
      <c r="M14" s="35"/>
      <c r="N14" s="35"/>
      <c r="O14" s="20">
        <f>SUM(I14:N14)</f>
        <v>0</v>
      </c>
      <c r="P14" s="35">
        <v>0</v>
      </c>
      <c r="Q14" s="35"/>
      <c r="R14" s="35"/>
      <c r="S14" s="35">
        <v>25222</v>
      </c>
      <c r="T14" s="20">
        <f>SUM(P14:S14)</f>
        <v>25222</v>
      </c>
      <c r="U14" s="52"/>
      <c r="V14" s="22">
        <v>0</v>
      </c>
      <c r="W14" s="20">
        <f>SUM(U14:V14)</f>
        <v>0</v>
      </c>
      <c r="X14" s="52"/>
      <c r="Y14" s="22"/>
      <c r="Z14" s="22"/>
      <c r="AA14" s="22"/>
      <c r="AB14" s="22"/>
      <c r="AC14" s="22"/>
      <c r="AD14" s="35"/>
      <c r="AE14" s="22"/>
      <c r="AF14" s="22"/>
      <c r="AG14" s="22"/>
      <c r="AH14" s="22"/>
      <c r="AI14" s="22"/>
      <c r="AJ14" s="20">
        <v>23746</v>
      </c>
      <c r="AK14" s="52"/>
      <c r="AL14" s="20">
        <f>+AK14</f>
        <v>0</v>
      </c>
      <c r="AM14" s="35">
        <v>0</v>
      </c>
      <c r="AN14" s="22"/>
      <c r="AO14" s="35"/>
      <c r="AP14" s="35"/>
      <c r="AQ14" s="35">
        <v>0</v>
      </c>
      <c r="AR14" s="35"/>
      <c r="AS14" s="35"/>
      <c r="AT14" s="35">
        <v>0</v>
      </c>
      <c r="AU14" s="35"/>
      <c r="AV14" s="35"/>
      <c r="AW14" s="20">
        <f>SUM(AM14:AV14)</f>
        <v>0</v>
      </c>
      <c r="AX14" s="35">
        <v>0</v>
      </c>
      <c r="AY14" s="35"/>
      <c r="AZ14" s="35">
        <v>0</v>
      </c>
      <c r="BA14" s="35"/>
      <c r="BB14" s="35"/>
      <c r="BC14" s="35">
        <v>0</v>
      </c>
      <c r="BD14" s="35"/>
      <c r="BE14" s="20">
        <f>SUM(AX14:BD14)</f>
        <v>0</v>
      </c>
      <c r="BF14" s="52"/>
      <c r="BG14" s="35"/>
      <c r="BH14" s="35">
        <v>0</v>
      </c>
      <c r="BI14" s="35"/>
      <c r="BJ14" s="35"/>
      <c r="BK14" s="35"/>
      <c r="BL14" s="35"/>
      <c r="BM14" s="35">
        <v>4040</v>
      </c>
      <c r="BN14" s="35"/>
      <c r="BO14" s="35"/>
      <c r="BP14" s="22"/>
      <c r="BQ14" s="35"/>
      <c r="BR14" s="22"/>
      <c r="BS14" s="22">
        <v>23876</v>
      </c>
      <c r="BT14" s="35">
        <v>20963</v>
      </c>
      <c r="BU14" s="20">
        <f t="shared" ref="BU14:BU78" si="0">SUM(BF14:BT14)</f>
        <v>48879</v>
      </c>
      <c r="BV14" s="52">
        <v>13790</v>
      </c>
      <c r="BW14" s="35">
        <v>0</v>
      </c>
      <c r="BX14" s="35"/>
      <c r="BY14" s="35"/>
      <c r="BZ14" s="35"/>
      <c r="CA14" s="35">
        <v>660</v>
      </c>
      <c r="CB14" s="20">
        <f>SUM(BV14:CA14)</f>
        <v>14450</v>
      </c>
      <c r="CC14" s="52"/>
      <c r="CD14" s="35"/>
      <c r="CE14" s="35"/>
      <c r="CF14" s="35"/>
      <c r="CG14" s="20">
        <f>SUM(CC14:CF14)</f>
        <v>0</v>
      </c>
      <c r="CH14" s="61"/>
      <c r="CI14" s="22"/>
      <c r="CJ14" s="35"/>
      <c r="CK14" s="35"/>
      <c r="CL14" s="35">
        <v>0</v>
      </c>
      <c r="CM14" s="35"/>
      <c r="CN14" s="35"/>
      <c r="CO14" s="20">
        <f>SUM(CH14:CN14)</f>
        <v>0</v>
      </c>
      <c r="CP14" s="61"/>
      <c r="CQ14" s="35"/>
      <c r="CR14" s="35"/>
      <c r="CS14" s="20">
        <f>SUM(CP14:CR14)</f>
        <v>0</v>
      </c>
      <c r="CT14" s="52">
        <v>9734</v>
      </c>
      <c r="CU14" s="20">
        <f>+CT14</f>
        <v>9734</v>
      </c>
      <c r="CV14" s="23">
        <f>+H14+O14+T14+W14+AJ14+AL14+AW14+BE14+BU14+CB14+CG14+CO14+CS14+CU14</f>
        <v>122031</v>
      </c>
    </row>
    <row r="15" spans="1:100" x14ac:dyDescent="0.25">
      <c r="A15" s="348"/>
      <c r="B15" s="2" t="s">
        <v>102</v>
      </c>
      <c r="C15" s="40"/>
      <c r="D15" s="41"/>
      <c r="E15" s="43"/>
      <c r="F15" s="41"/>
      <c r="G15" s="41">
        <v>0</v>
      </c>
      <c r="H15" s="7">
        <f t="shared" ref="H15:H78" si="1">SUM(C15:G15)</f>
        <v>0</v>
      </c>
      <c r="I15" s="43"/>
      <c r="J15" s="41"/>
      <c r="K15" s="41"/>
      <c r="L15" s="41"/>
      <c r="M15" s="41"/>
      <c r="N15" s="41"/>
      <c r="O15" s="7">
        <f t="shared" ref="O15:O78" si="2">SUM(I15:N15)</f>
        <v>0</v>
      </c>
      <c r="P15" s="41">
        <v>0</v>
      </c>
      <c r="Q15" s="41"/>
      <c r="R15" s="41"/>
      <c r="S15" s="41">
        <v>28930</v>
      </c>
      <c r="T15" s="7">
        <f t="shared" ref="T15:T78" si="3">SUM(P15:S15)</f>
        <v>28930</v>
      </c>
      <c r="U15" s="43"/>
      <c r="V15" s="9">
        <v>0</v>
      </c>
      <c r="W15" s="7">
        <f t="shared" ref="W15:W78" si="4">SUM(U15:V15)</f>
        <v>0</v>
      </c>
      <c r="X15" s="43"/>
      <c r="Y15" s="9"/>
      <c r="Z15" s="9"/>
      <c r="AA15" s="9"/>
      <c r="AB15" s="9"/>
      <c r="AC15" s="9"/>
      <c r="AD15" s="41"/>
      <c r="AE15" s="9"/>
      <c r="AF15" s="9"/>
      <c r="AG15" s="9"/>
      <c r="AH15" s="9"/>
      <c r="AI15" s="9"/>
      <c r="AJ15" s="7">
        <v>8643</v>
      </c>
      <c r="AK15" s="43"/>
      <c r="AL15" s="7">
        <f t="shared" ref="AL15:AL78" si="5">+AK15</f>
        <v>0</v>
      </c>
      <c r="AM15" s="41">
        <v>0</v>
      </c>
      <c r="AN15" s="9"/>
      <c r="AO15" s="41"/>
      <c r="AP15" s="41"/>
      <c r="AQ15" s="41">
        <v>0</v>
      </c>
      <c r="AR15" s="41"/>
      <c r="AS15" s="41"/>
      <c r="AT15" s="41">
        <v>0</v>
      </c>
      <c r="AU15" s="41"/>
      <c r="AV15" s="41"/>
      <c r="AW15" s="7">
        <f t="shared" ref="AW15:AW78" si="6">SUM(AM15:AV15)</f>
        <v>0</v>
      </c>
      <c r="AX15" s="41">
        <v>0</v>
      </c>
      <c r="AY15" s="41"/>
      <c r="AZ15" s="41">
        <v>0</v>
      </c>
      <c r="BA15" s="41"/>
      <c r="BB15" s="41"/>
      <c r="BC15" s="41">
        <v>0</v>
      </c>
      <c r="BD15" s="41"/>
      <c r="BE15" s="7">
        <f t="shared" ref="BE15:BE78" si="7">SUM(AX15:BD15)</f>
        <v>0</v>
      </c>
      <c r="BF15" s="43"/>
      <c r="BG15" s="41"/>
      <c r="BH15" s="41">
        <v>0</v>
      </c>
      <c r="BI15" s="41"/>
      <c r="BJ15" s="41"/>
      <c r="BK15" s="41"/>
      <c r="BL15" s="41"/>
      <c r="BM15" s="41">
        <v>6960</v>
      </c>
      <c r="BN15" s="41"/>
      <c r="BO15" s="41"/>
      <c r="BP15" s="9"/>
      <c r="BQ15" s="41"/>
      <c r="BR15" s="9"/>
      <c r="BS15" s="9">
        <v>13833</v>
      </c>
      <c r="BT15" s="41">
        <v>18204</v>
      </c>
      <c r="BU15" s="7">
        <f t="shared" si="0"/>
        <v>38997</v>
      </c>
      <c r="BV15" s="43">
        <v>8733</v>
      </c>
      <c r="BW15" s="41">
        <v>0</v>
      </c>
      <c r="BX15" s="41"/>
      <c r="BY15" s="41"/>
      <c r="BZ15" s="41"/>
      <c r="CA15" s="41">
        <v>990</v>
      </c>
      <c r="CB15" s="7">
        <f t="shared" ref="CB15:CB78" si="8">SUM(BV15:CA15)</f>
        <v>9723</v>
      </c>
      <c r="CC15" s="43"/>
      <c r="CD15" s="41"/>
      <c r="CE15" s="41"/>
      <c r="CF15" s="41"/>
      <c r="CG15" s="7">
        <f t="shared" ref="CG15:CG78" si="9">SUM(CC15:CF15)</f>
        <v>0</v>
      </c>
      <c r="CH15" s="62"/>
      <c r="CI15" s="9"/>
      <c r="CJ15" s="41"/>
      <c r="CK15" s="41"/>
      <c r="CL15" s="41">
        <v>0</v>
      </c>
      <c r="CM15" s="41"/>
      <c r="CN15" s="41"/>
      <c r="CO15" s="7">
        <f t="shared" ref="CO15:CO78" si="10">SUM(CH15:CN15)</f>
        <v>0</v>
      </c>
      <c r="CP15" s="62"/>
      <c r="CQ15" s="41"/>
      <c r="CR15" s="41"/>
      <c r="CS15" s="7">
        <f t="shared" ref="CS15:CS78" si="11">SUM(CP15:CR15)</f>
        <v>0</v>
      </c>
      <c r="CT15" s="43">
        <v>10062</v>
      </c>
      <c r="CU15" s="7">
        <f t="shared" ref="CU15:CU78" si="12">+CT15</f>
        <v>10062</v>
      </c>
      <c r="CV15" s="10">
        <f t="shared" ref="CV15:CV25" si="13">+H15+O15+T15+W15+AJ15+AL15+AW15+BE15+BU15+CB15+CG15+CO15+CS15+CU15</f>
        <v>96355</v>
      </c>
    </row>
    <row r="16" spans="1:100" x14ac:dyDescent="0.25">
      <c r="A16" s="348"/>
      <c r="B16" s="2" t="s">
        <v>103</v>
      </c>
      <c r="C16" s="40"/>
      <c r="D16" s="41"/>
      <c r="E16" s="43"/>
      <c r="F16" s="41"/>
      <c r="G16" s="41">
        <v>0</v>
      </c>
      <c r="H16" s="7">
        <f t="shared" si="1"/>
        <v>0</v>
      </c>
      <c r="I16" s="43"/>
      <c r="J16" s="41"/>
      <c r="K16" s="41"/>
      <c r="L16" s="41"/>
      <c r="M16" s="41"/>
      <c r="N16" s="41"/>
      <c r="O16" s="7">
        <f t="shared" si="2"/>
        <v>0</v>
      </c>
      <c r="P16" s="41">
        <v>0</v>
      </c>
      <c r="Q16" s="41"/>
      <c r="R16" s="41"/>
      <c r="S16" s="41">
        <v>25157</v>
      </c>
      <c r="T16" s="7">
        <f t="shared" si="3"/>
        <v>25157</v>
      </c>
      <c r="U16" s="43"/>
      <c r="V16" s="9">
        <v>0</v>
      </c>
      <c r="W16" s="7">
        <f t="shared" si="4"/>
        <v>0</v>
      </c>
      <c r="X16" s="43"/>
      <c r="Y16" s="9"/>
      <c r="Z16" s="9"/>
      <c r="AA16" s="9"/>
      <c r="AB16" s="9"/>
      <c r="AC16" s="9"/>
      <c r="AD16" s="41"/>
      <c r="AE16" s="9"/>
      <c r="AF16" s="9"/>
      <c r="AG16" s="9"/>
      <c r="AH16" s="9"/>
      <c r="AI16" s="9"/>
      <c r="AJ16" s="7">
        <v>24242</v>
      </c>
      <c r="AK16" s="43"/>
      <c r="AL16" s="7">
        <f t="shared" si="5"/>
        <v>0</v>
      </c>
      <c r="AM16" s="41">
        <v>0</v>
      </c>
      <c r="AN16" s="9"/>
      <c r="AO16" s="41"/>
      <c r="AP16" s="41"/>
      <c r="AQ16" s="41">
        <v>0</v>
      </c>
      <c r="AR16" s="41"/>
      <c r="AS16" s="41"/>
      <c r="AT16" s="41">
        <v>0</v>
      </c>
      <c r="AU16" s="41"/>
      <c r="AV16" s="41"/>
      <c r="AW16" s="7">
        <f t="shared" si="6"/>
        <v>0</v>
      </c>
      <c r="AX16" s="41">
        <v>0</v>
      </c>
      <c r="AY16" s="41"/>
      <c r="AZ16" s="41">
        <v>0</v>
      </c>
      <c r="BA16" s="41"/>
      <c r="BB16" s="41"/>
      <c r="BC16" s="41">
        <v>0</v>
      </c>
      <c r="BD16" s="41"/>
      <c r="BE16" s="7">
        <f t="shared" si="7"/>
        <v>0</v>
      </c>
      <c r="BF16" s="43"/>
      <c r="BG16" s="41"/>
      <c r="BH16" s="41">
        <v>0</v>
      </c>
      <c r="BI16" s="41"/>
      <c r="BJ16" s="41"/>
      <c r="BK16" s="41"/>
      <c r="BL16" s="41"/>
      <c r="BM16" s="41">
        <v>5810</v>
      </c>
      <c r="BN16" s="41"/>
      <c r="BO16" s="41"/>
      <c r="BP16" s="9"/>
      <c r="BQ16" s="41"/>
      <c r="BR16" s="9"/>
      <c r="BS16" s="9">
        <v>18737</v>
      </c>
      <c r="BT16" s="41">
        <v>15918</v>
      </c>
      <c r="BU16" s="7">
        <f t="shared" si="0"/>
        <v>40465</v>
      </c>
      <c r="BV16" s="43">
        <v>9720</v>
      </c>
      <c r="BW16" s="41">
        <v>120</v>
      </c>
      <c r="BX16" s="41"/>
      <c r="BY16" s="41"/>
      <c r="BZ16" s="41"/>
      <c r="CA16" s="41">
        <v>660</v>
      </c>
      <c r="CB16" s="7">
        <f t="shared" si="8"/>
        <v>10500</v>
      </c>
      <c r="CC16" s="43"/>
      <c r="CD16" s="41"/>
      <c r="CE16" s="41"/>
      <c r="CF16" s="41"/>
      <c r="CG16" s="7">
        <f t="shared" si="9"/>
        <v>0</v>
      </c>
      <c r="CH16" s="62"/>
      <c r="CI16" s="9"/>
      <c r="CJ16" s="41"/>
      <c r="CK16" s="41"/>
      <c r="CL16" s="41">
        <v>0</v>
      </c>
      <c r="CM16" s="41"/>
      <c r="CN16" s="41"/>
      <c r="CO16" s="7">
        <f t="shared" si="10"/>
        <v>0</v>
      </c>
      <c r="CP16" s="62"/>
      <c r="CQ16" s="41"/>
      <c r="CR16" s="41"/>
      <c r="CS16" s="7">
        <f t="shared" si="11"/>
        <v>0</v>
      </c>
      <c r="CT16" s="43">
        <v>16667</v>
      </c>
      <c r="CU16" s="7">
        <f t="shared" si="12"/>
        <v>16667</v>
      </c>
      <c r="CV16" s="10">
        <f t="shared" si="13"/>
        <v>117031</v>
      </c>
    </row>
    <row r="17" spans="1:100" x14ac:dyDescent="0.25">
      <c r="A17" s="348"/>
      <c r="B17" s="2" t="s">
        <v>104</v>
      </c>
      <c r="C17" s="40"/>
      <c r="D17" s="41"/>
      <c r="E17" s="43"/>
      <c r="F17" s="41"/>
      <c r="G17" s="41">
        <v>0</v>
      </c>
      <c r="H17" s="7">
        <f t="shared" si="1"/>
        <v>0</v>
      </c>
      <c r="I17" s="43"/>
      <c r="J17" s="41"/>
      <c r="K17" s="41"/>
      <c r="L17" s="41"/>
      <c r="M17" s="41"/>
      <c r="N17" s="41"/>
      <c r="O17" s="7">
        <f t="shared" si="2"/>
        <v>0</v>
      </c>
      <c r="P17" s="41">
        <v>0</v>
      </c>
      <c r="Q17" s="41"/>
      <c r="R17" s="41"/>
      <c r="S17" s="41">
        <v>27749</v>
      </c>
      <c r="T17" s="7">
        <f t="shared" si="3"/>
        <v>27749</v>
      </c>
      <c r="U17" s="43"/>
      <c r="V17" s="9">
        <v>0</v>
      </c>
      <c r="W17" s="7">
        <f t="shared" si="4"/>
        <v>0</v>
      </c>
      <c r="X17" s="43"/>
      <c r="Y17" s="9"/>
      <c r="Z17" s="9"/>
      <c r="AA17" s="9"/>
      <c r="AB17" s="9"/>
      <c r="AC17" s="9"/>
      <c r="AD17" s="41"/>
      <c r="AE17" s="9"/>
      <c r="AF17" s="9"/>
      <c r="AG17" s="9"/>
      <c r="AH17" s="9"/>
      <c r="AI17" s="9"/>
      <c r="AJ17" s="7">
        <v>29851</v>
      </c>
      <c r="AK17" s="43"/>
      <c r="AL17" s="7">
        <f t="shared" si="5"/>
        <v>0</v>
      </c>
      <c r="AM17" s="41">
        <v>0</v>
      </c>
      <c r="AN17" s="9"/>
      <c r="AO17" s="41"/>
      <c r="AP17" s="41"/>
      <c r="AQ17" s="41">
        <v>0</v>
      </c>
      <c r="AR17" s="41"/>
      <c r="AS17" s="41"/>
      <c r="AT17" s="41">
        <v>0</v>
      </c>
      <c r="AU17" s="41"/>
      <c r="AV17" s="41"/>
      <c r="AW17" s="7">
        <f t="shared" si="6"/>
        <v>0</v>
      </c>
      <c r="AX17" s="41">
        <v>0</v>
      </c>
      <c r="AY17" s="41"/>
      <c r="AZ17" s="41">
        <v>0</v>
      </c>
      <c r="BA17" s="41"/>
      <c r="BB17" s="41"/>
      <c r="BC17" s="41">
        <v>0</v>
      </c>
      <c r="BD17" s="41"/>
      <c r="BE17" s="7">
        <f t="shared" si="7"/>
        <v>0</v>
      </c>
      <c r="BF17" s="43"/>
      <c r="BG17" s="41"/>
      <c r="BH17" s="41">
        <v>0</v>
      </c>
      <c r="BI17" s="41"/>
      <c r="BJ17" s="41"/>
      <c r="BK17" s="41"/>
      <c r="BL17" s="41"/>
      <c r="BM17" s="41">
        <v>8160</v>
      </c>
      <c r="BN17" s="41"/>
      <c r="BO17" s="41"/>
      <c r="BP17" s="9"/>
      <c r="BQ17" s="41"/>
      <c r="BR17" s="9"/>
      <c r="BS17" s="9">
        <v>21329</v>
      </c>
      <c r="BT17" s="41">
        <v>15072</v>
      </c>
      <c r="BU17" s="7">
        <f t="shared" si="0"/>
        <v>44561</v>
      </c>
      <c r="BV17" s="43">
        <v>10131</v>
      </c>
      <c r="BW17" s="41">
        <v>0</v>
      </c>
      <c r="BX17" s="41"/>
      <c r="BY17" s="41"/>
      <c r="BZ17" s="41"/>
      <c r="CA17" s="41">
        <v>990</v>
      </c>
      <c r="CB17" s="7">
        <f t="shared" si="8"/>
        <v>11121</v>
      </c>
      <c r="CC17" s="43"/>
      <c r="CD17" s="41"/>
      <c r="CE17" s="41"/>
      <c r="CF17" s="41"/>
      <c r="CG17" s="7">
        <f t="shared" si="9"/>
        <v>0</v>
      </c>
      <c r="CH17" s="62"/>
      <c r="CI17" s="9"/>
      <c r="CJ17" s="41"/>
      <c r="CK17" s="41"/>
      <c r="CL17" s="41">
        <v>0</v>
      </c>
      <c r="CM17" s="41"/>
      <c r="CN17" s="41"/>
      <c r="CO17" s="7">
        <f t="shared" si="10"/>
        <v>0</v>
      </c>
      <c r="CP17" s="62"/>
      <c r="CQ17" s="41"/>
      <c r="CR17" s="41"/>
      <c r="CS17" s="7">
        <f t="shared" si="11"/>
        <v>0</v>
      </c>
      <c r="CT17" s="43">
        <v>20764</v>
      </c>
      <c r="CU17" s="7">
        <f t="shared" si="12"/>
        <v>20764</v>
      </c>
      <c r="CV17" s="10">
        <f t="shared" si="13"/>
        <v>134046</v>
      </c>
    </row>
    <row r="18" spans="1:100" x14ac:dyDescent="0.25">
      <c r="A18" s="348"/>
      <c r="B18" s="2" t="s">
        <v>105</v>
      </c>
      <c r="C18" s="40"/>
      <c r="D18" s="41"/>
      <c r="E18" s="43"/>
      <c r="F18" s="41"/>
      <c r="G18" s="41">
        <v>0</v>
      </c>
      <c r="H18" s="7">
        <f t="shared" si="1"/>
        <v>0</v>
      </c>
      <c r="I18" s="43"/>
      <c r="J18" s="41"/>
      <c r="K18" s="41"/>
      <c r="L18" s="41"/>
      <c r="M18" s="41"/>
      <c r="N18" s="41"/>
      <c r="O18" s="7">
        <f t="shared" si="2"/>
        <v>0</v>
      </c>
      <c r="P18" s="41">
        <v>0</v>
      </c>
      <c r="Q18" s="41"/>
      <c r="R18" s="41"/>
      <c r="S18" s="41">
        <v>27619</v>
      </c>
      <c r="T18" s="7">
        <f t="shared" si="3"/>
        <v>27619</v>
      </c>
      <c r="U18" s="43"/>
      <c r="V18" s="9">
        <v>0</v>
      </c>
      <c r="W18" s="7">
        <f t="shared" si="4"/>
        <v>0</v>
      </c>
      <c r="X18" s="43"/>
      <c r="Y18" s="9"/>
      <c r="Z18" s="9"/>
      <c r="AA18" s="9"/>
      <c r="AB18" s="9"/>
      <c r="AC18" s="9"/>
      <c r="AD18" s="41"/>
      <c r="AE18" s="9"/>
      <c r="AF18" s="9"/>
      <c r="AG18" s="9"/>
      <c r="AH18" s="9"/>
      <c r="AI18" s="9"/>
      <c r="AJ18" s="7">
        <v>64007</v>
      </c>
      <c r="AK18" s="43"/>
      <c r="AL18" s="7">
        <f t="shared" si="5"/>
        <v>0</v>
      </c>
      <c r="AM18" s="41">
        <v>0</v>
      </c>
      <c r="AN18" s="9"/>
      <c r="AO18" s="41"/>
      <c r="AP18" s="41"/>
      <c r="AQ18" s="41">
        <v>0</v>
      </c>
      <c r="AR18" s="41"/>
      <c r="AS18" s="41"/>
      <c r="AT18" s="41">
        <v>0</v>
      </c>
      <c r="AU18" s="41"/>
      <c r="AV18" s="41"/>
      <c r="AW18" s="7">
        <f t="shared" si="6"/>
        <v>0</v>
      </c>
      <c r="AX18" s="41">
        <v>0</v>
      </c>
      <c r="AY18" s="41"/>
      <c r="AZ18" s="41">
        <v>0</v>
      </c>
      <c r="BA18" s="41"/>
      <c r="BB18" s="41"/>
      <c r="BC18" s="41">
        <v>0</v>
      </c>
      <c r="BD18" s="41"/>
      <c r="BE18" s="7">
        <f t="shared" si="7"/>
        <v>0</v>
      </c>
      <c r="BF18" s="43"/>
      <c r="BG18" s="41"/>
      <c r="BH18" s="41">
        <v>0</v>
      </c>
      <c r="BI18" s="41"/>
      <c r="BJ18" s="41"/>
      <c r="BK18" s="41"/>
      <c r="BL18" s="41"/>
      <c r="BM18" s="41">
        <v>6238</v>
      </c>
      <c r="BN18" s="41"/>
      <c r="BO18" s="41"/>
      <c r="BP18" s="9"/>
      <c r="BQ18" s="41"/>
      <c r="BR18" s="9"/>
      <c r="BS18" s="9">
        <v>20550</v>
      </c>
      <c r="BT18" s="41">
        <v>22196</v>
      </c>
      <c r="BU18" s="7">
        <f t="shared" si="0"/>
        <v>48984</v>
      </c>
      <c r="BV18" s="43">
        <v>8861</v>
      </c>
      <c r="BW18" s="41">
        <v>0</v>
      </c>
      <c r="BX18" s="41"/>
      <c r="BY18" s="41"/>
      <c r="BZ18" s="41"/>
      <c r="CA18" s="41">
        <v>990</v>
      </c>
      <c r="CB18" s="7">
        <f t="shared" si="8"/>
        <v>9851</v>
      </c>
      <c r="CC18" s="43"/>
      <c r="CD18" s="41"/>
      <c r="CE18" s="41"/>
      <c r="CF18" s="41"/>
      <c r="CG18" s="7">
        <f t="shared" si="9"/>
        <v>0</v>
      </c>
      <c r="CH18" s="62"/>
      <c r="CI18" s="9"/>
      <c r="CJ18" s="41"/>
      <c r="CK18" s="41"/>
      <c r="CL18" s="41">
        <v>0</v>
      </c>
      <c r="CM18" s="41"/>
      <c r="CN18" s="41"/>
      <c r="CO18" s="7">
        <f t="shared" si="10"/>
        <v>0</v>
      </c>
      <c r="CP18" s="62"/>
      <c r="CQ18" s="41"/>
      <c r="CR18" s="41"/>
      <c r="CS18" s="7">
        <f t="shared" si="11"/>
        <v>0</v>
      </c>
      <c r="CT18" s="43">
        <v>19958</v>
      </c>
      <c r="CU18" s="7">
        <f t="shared" si="12"/>
        <v>19958</v>
      </c>
      <c r="CV18" s="10">
        <f t="shared" si="13"/>
        <v>170419</v>
      </c>
    </row>
    <row r="19" spans="1:100" x14ac:dyDescent="0.25">
      <c r="A19" s="348"/>
      <c r="B19" s="2" t="s">
        <v>106</v>
      </c>
      <c r="C19" s="40"/>
      <c r="D19" s="41"/>
      <c r="E19" s="43"/>
      <c r="F19" s="41"/>
      <c r="G19" s="41">
        <v>0</v>
      </c>
      <c r="H19" s="7">
        <f t="shared" si="1"/>
        <v>0</v>
      </c>
      <c r="I19" s="43"/>
      <c r="J19" s="41"/>
      <c r="K19" s="41"/>
      <c r="L19" s="41"/>
      <c r="M19" s="41"/>
      <c r="N19" s="41"/>
      <c r="O19" s="7">
        <f t="shared" si="2"/>
        <v>0</v>
      </c>
      <c r="P19" s="41">
        <v>0</v>
      </c>
      <c r="Q19" s="41"/>
      <c r="R19" s="41"/>
      <c r="S19" s="41">
        <v>26844</v>
      </c>
      <c r="T19" s="7">
        <f t="shared" si="3"/>
        <v>26844</v>
      </c>
      <c r="U19" s="43"/>
      <c r="V19" s="9">
        <v>0</v>
      </c>
      <c r="W19" s="7">
        <f t="shared" si="4"/>
        <v>0</v>
      </c>
      <c r="X19" s="43"/>
      <c r="Y19" s="9"/>
      <c r="Z19" s="9"/>
      <c r="AA19" s="9"/>
      <c r="AB19" s="9"/>
      <c r="AC19" s="9"/>
      <c r="AD19" s="41"/>
      <c r="AE19" s="9"/>
      <c r="AF19" s="9"/>
      <c r="AG19" s="9"/>
      <c r="AH19" s="9"/>
      <c r="AI19" s="9"/>
      <c r="AJ19" s="7">
        <v>55608</v>
      </c>
      <c r="AK19" s="43"/>
      <c r="AL19" s="7">
        <f t="shared" si="5"/>
        <v>0</v>
      </c>
      <c r="AM19" s="41">
        <v>0</v>
      </c>
      <c r="AN19" s="9"/>
      <c r="AO19" s="41"/>
      <c r="AP19" s="41"/>
      <c r="AQ19" s="41">
        <v>0</v>
      </c>
      <c r="AR19" s="41"/>
      <c r="AS19" s="41"/>
      <c r="AT19" s="41">
        <v>0</v>
      </c>
      <c r="AU19" s="41"/>
      <c r="AV19" s="41"/>
      <c r="AW19" s="7">
        <f t="shared" si="6"/>
        <v>0</v>
      </c>
      <c r="AX19" s="41">
        <v>0</v>
      </c>
      <c r="AY19" s="41"/>
      <c r="AZ19" s="41">
        <v>0</v>
      </c>
      <c r="BA19" s="41"/>
      <c r="BB19" s="41"/>
      <c r="BC19" s="41">
        <v>0</v>
      </c>
      <c r="BD19" s="41"/>
      <c r="BE19" s="7">
        <f t="shared" si="7"/>
        <v>0</v>
      </c>
      <c r="BF19" s="43"/>
      <c r="BG19" s="41"/>
      <c r="BH19" s="41">
        <v>0</v>
      </c>
      <c r="BI19" s="41"/>
      <c r="BJ19" s="41"/>
      <c r="BK19" s="41"/>
      <c r="BL19" s="41"/>
      <c r="BM19" s="41">
        <v>3780</v>
      </c>
      <c r="BN19" s="41"/>
      <c r="BO19" s="41"/>
      <c r="BP19" s="9"/>
      <c r="BQ19" s="41"/>
      <c r="BR19" s="9"/>
      <c r="BS19" s="9">
        <v>15180</v>
      </c>
      <c r="BT19" s="41">
        <v>25549</v>
      </c>
      <c r="BU19" s="7">
        <f t="shared" si="0"/>
        <v>44509</v>
      </c>
      <c r="BV19" s="43">
        <v>18589</v>
      </c>
      <c r="BW19" s="41">
        <v>0</v>
      </c>
      <c r="BX19" s="41"/>
      <c r="BY19" s="41"/>
      <c r="BZ19" s="41"/>
      <c r="CA19" s="41">
        <v>990</v>
      </c>
      <c r="CB19" s="7">
        <f t="shared" si="8"/>
        <v>19579</v>
      </c>
      <c r="CC19" s="43"/>
      <c r="CD19" s="41"/>
      <c r="CE19" s="41"/>
      <c r="CF19" s="41"/>
      <c r="CG19" s="7">
        <f t="shared" si="9"/>
        <v>0</v>
      </c>
      <c r="CH19" s="62"/>
      <c r="CI19" s="9"/>
      <c r="CJ19" s="41"/>
      <c r="CK19" s="41"/>
      <c r="CL19" s="41">
        <v>0</v>
      </c>
      <c r="CM19" s="41"/>
      <c r="CN19" s="41"/>
      <c r="CO19" s="7">
        <f t="shared" si="10"/>
        <v>0</v>
      </c>
      <c r="CP19" s="62"/>
      <c r="CQ19" s="41"/>
      <c r="CR19" s="41"/>
      <c r="CS19" s="7">
        <f t="shared" si="11"/>
        <v>0</v>
      </c>
      <c r="CT19" s="43">
        <v>16253</v>
      </c>
      <c r="CU19" s="7">
        <f t="shared" si="12"/>
        <v>16253</v>
      </c>
      <c r="CV19" s="10">
        <f t="shared" si="13"/>
        <v>162793</v>
      </c>
    </row>
    <row r="20" spans="1:100" x14ac:dyDescent="0.25">
      <c r="A20" s="348"/>
      <c r="B20" s="2" t="s">
        <v>107</v>
      </c>
      <c r="C20" s="40"/>
      <c r="D20" s="41"/>
      <c r="E20" s="43"/>
      <c r="F20" s="41"/>
      <c r="G20" s="41">
        <v>0</v>
      </c>
      <c r="H20" s="7">
        <f t="shared" si="1"/>
        <v>0</v>
      </c>
      <c r="I20" s="43"/>
      <c r="J20" s="41"/>
      <c r="K20" s="41"/>
      <c r="L20" s="41"/>
      <c r="M20" s="41"/>
      <c r="N20" s="41"/>
      <c r="O20" s="7">
        <f t="shared" si="2"/>
        <v>0</v>
      </c>
      <c r="P20" s="41">
        <v>0</v>
      </c>
      <c r="Q20" s="41"/>
      <c r="R20" s="41"/>
      <c r="S20" s="41">
        <v>26101</v>
      </c>
      <c r="T20" s="7">
        <f t="shared" si="3"/>
        <v>26101</v>
      </c>
      <c r="U20" s="43"/>
      <c r="V20" s="9">
        <v>0</v>
      </c>
      <c r="W20" s="7">
        <f t="shared" si="4"/>
        <v>0</v>
      </c>
      <c r="X20" s="43"/>
      <c r="Y20" s="9"/>
      <c r="Z20" s="9"/>
      <c r="AA20" s="9"/>
      <c r="AB20" s="9"/>
      <c r="AC20" s="9"/>
      <c r="AD20" s="41"/>
      <c r="AE20" s="9"/>
      <c r="AF20" s="9"/>
      <c r="AG20" s="9"/>
      <c r="AH20" s="9"/>
      <c r="AI20" s="9"/>
      <c r="AJ20" s="7">
        <v>42521</v>
      </c>
      <c r="AK20" s="43"/>
      <c r="AL20" s="7">
        <f t="shared" si="5"/>
        <v>0</v>
      </c>
      <c r="AM20" s="41">
        <v>0</v>
      </c>
      <c r="AN20" s="9"/>
      <c r="AO20" s="41"/>
      <c r="AP20" s="41"/>
      <c r="AQ20" s="41">
        <v>0</v>
      </c>
      <c r="AR20" s="41"/>
      <c r="AS20" s="41"/>
      <c r="AT20" s="41">
        <v>0</v>
      </c>
      <c r="AU20" s="41"/>
      <c r="AV20" s="41"/>
      <c r="AW20" s="7">
        <f t="shared" si="6"/>
        <v>0</v>
      </c>
      <c r="AX20" s="41">
        <v>0</v>
      </c>
      <c r="AY20" s="41"/>
      <c r="AZ20" s="41">
        <v>0</v>
      </c>
      <c r="BA20" s="41"/>
      <c r="BB20" s="41"/>
      <c r="BC20" s="41">
        <v>0</v>
      </c>
      <c r="BD20" s="41"/>
      <c r="BE20" s="7">
        <f t="shared" si="7"/>
        <v>0</v>
      </c>
      <c r="BF20" s="43"/>
      <c r="BG20" s="41"/>
      <c r="BH20" s="41">
        <v>0</v>
      </c>
      <c r="BI20" s="41"/>
      <c r="BJ20" s="41"/>
      <c r="BK20" s="41"/>
      <c r="BL20" s="41"/>
      <c r="BM20" s="41">
        <v>1964</v>
      </c>
      <c r="BN20" s="41"/>
      <c r="BO20" s="41"/>
      <c r="BP20" s="9"/>
      <c r="BQ20" s="41"/>
      <c r="BR20" s="9"/>
      <c r="BS20" s="9">
        <v>14340</v>
      </c>
      <c r="BT20" s="41">
        <v>22536</v>
      </c>
      <c r="BU20" s="7">
        <f t="shared" si="0"/>
        <v>38840</v>
      </c>
      <c r="BV20" s="43">
        <v>22954</v>
      </c>
      <c r="BW20" s="41">
        <v>0</v>
      </c>
      <c r="BX20" s="41"/>
      <c r="BY20" s="41"/>
      <c r="BZ20" s="41"/>
      <c r="CA20" s="41">
        <v>990</v>
      </c>
      <c r="CB20" s="7">
        <f t="shared" si="8"/>
        <v>23944</v>
      </c>
      <c r="CC20" s="43"/>
      <c r="CD20" s="41"/>
      <c r="CE20" s="41"/>
      <c r="CF20" s="41"/>
      <c r="CG20" s="7">
        <f t="shared" si="9"/>
        <v>0</v>
      </c>
      <c r="CH20" s="62"/>
      <c r="CI20" s="9"/>
      <c r="CJ20" s="41"/>
      <c r="CK20" s="41"/>
      <c r="CL20" s="41">
        <v>0</v>
      </c>
      <c r="CM20" s="41"/>
      <c r="CN20" s="41"/>
      <c r="CO20" s="7">
        <f t="shared" si="10"/>
        <v>0</v>
      </c>
      <c r="CP20" s="62"/>
      <c r="CQ20" s="41"/>
      <c r="CR20" s="41"/>
      <c r="CS20" s="7">
        <f t="shared" si="11"/>
        <v>0</v>
      </c>
      <c r="CT20" s="43">
        <v>22652</v>
      </c>
      <c r="CU20" s="7">
        <f t="shared" si="12"/>
        <v>22652</v>
      </c>
      <c r="CV20" s="10">
        <f t="shared" si="13"/>
        <v>154058</v>
      </c>
    </row>
    <row r="21" spans="1:100" x14ac:dyDescent="0.25">
      <c r="A21" s="348"/>
      <c r="B21" s="2" t="s">
        <v>108</v>
      </c>
      <c r="C21" s="40"/>
      <c r="D21" s="41"/>
      <c r="E21" s="43"/>
      <c r="F21" s="41"/>
      <c r="G21" s="41">
        <v>0</v>
      </c>
      <c r="H21" s="7">
        <f t="shared" si="1"/>
        <v>0</v>
      </c>
      <c r="I21" s="43"/>
      <c r="J21" s="41"/>
      <c r="K21" s="41"/>
      <c r="L21" s="41"/>
      <c r="M21" s="41"/>
      <c r="N21" s="41"/>
      <c r="O21" s="7">
        <f t="shared" si="2"/>
        <v>0</v>
      </c>
      <c r="P21" s="41">
        <v>0</v>
      </c>
      <c r="Q21" s="41"/>
      <c r="R21" s="41"/>
      <c r="S21" s="41">
        <v>25010</v>
      </c>
      <c r="T21" s="7">
        <f t="shared" si="3"/>
        <v>25010</v>
      </c>
      <c r="U21" s="43"/>
      <c r="V21" s="9">
        <v>0</v>
      </c>
      <c r="W21" s="7">
        <f t="shared" si="4"/>
        <v>0</v>
      </c>
      <c r="X21" s="43"/>
      <c r="Y21" s="9"/>
      <c r="Z21" s="9"/>
      <c r="AA21" s="9"/>
      <c r="AB21" s="9"/>
      <c r="AC21" s="9"/>
      <c r="AD21" s="41"/>
      <c r="AE21" s="9"/>
      <c r="AF21" s="9"/>
      <c r="AG21" s="9"/>
      <c r="AH21" s="9"/>
      <c r="AI21" s="9"/>
      <c r="AJ21" s="7">
        <v>39323</v>
      </c>
      <c r="AK21" s="43"/>
      <c r="AL21" s="7">
        <f t="shared" si="5"/>
        <v>0</v>
      </c>
      <c r="AM21" s="41">
        <v>0</v>
      </c>
      <c r="AN21" s="9"/>
      <c r="AO21" s="41"/>
      <c r="AP21" s="41"/>
      <c r="AQ21" s="41">
        <v>0</v>
      </c>
      <c r="AR21" s="41"/>
      <c r="AS21" s="41"/>
      <c r="AT21" s="41">
        <v>0</v>
      </c>
      <c r="AU21" s="41"/>
      <c r="AV21" s="41"/>
      <c r="AW21" s="7">
        <f t="shared" si="6"/>
        <v>0</v>
      </c>
      <c r="AX21" s="41">
        <v>0</v>
      </c>
      <c r="AY21" s="41"/>
      <c r="AZ21" s="41">
        <v>0</v>
      </c>
      <c r="BA21" s="41"/>
      <c r="BB21" s="41"/>
      <c r="BC21" s="41">
        <v>0</v>
      </c>
      <c r="BD21" s="41"/>
      <c r="BE21" s="7">
        <f t="shared" si="7"/>
        <v>0</v>
      </c>
      <c r="BF21" s="43"/>
      <c r="BG21" s="41"/>
      <c r="BH21" s="41">
        <v>0</v>
      </c>
      <c r="BI21" s="41"/>
      <c r="BJ21" s="41"/>
      <c r="BK21" s="41"/>
      <c r="BL21" s="41"/>
      <c r="BM21" s="41">
        <v>2260</v>
      </c>
      <c r="BN21" s="41"/>
      <c r="BO21" s="41"/>
      <c r="BP21" s="9"/>
      <c r="BQ21" s="41"/>
      <c r="BR21" s="9"/>
      <c r="BS21" s="9">
        <v>20137</v>
      </c>
      <c r="BT21" s="41">
        <v>23373</v>
      </c>
      <c r="BU21" s="7">
        <f t="shared" si="0"/>
        <v>45770</v>
      </c>
      <c r="BV21" s="43">
        <v>19471</v>
      </c>
      <c r="BW21" s="41">
        <v>0</v>
      </c>
      <c r="BX21" s="41"/>
      <c r="BY21" s="41"/>
      <c r="BZ21" s="41"/>
      <c r="CA21" s="41">
        <v>990</v>
      </c>
      <c r="CB21" s="7">
        <f t="shared" si="8"/>
        <v>20461</v>
      </c>
      <c r="CC21" s="43"/>
      <c r="CD21" s="41"/>
      <c r="CE21" s="41"/>
      <c r="CF21" s="41"/>
      <c r="CG21" s="7">
        <f t="shared" si="9"/>
        <v>0</v>
      </c>
      <c r="CH21" s="62"/>
      <c r="CI21" s="9"/>
      <c r="CJ21" s="41"/>
      <c r="CK21" s="41"/>
      <c r="CL21" s="41">
        <v>0</v>
      </c>
      <c r="CM21" s="41"/>
      <c r="CN21" s="41"/>
      <c r="CO21" s="7">
        <f t="shared" si="10"/>
        <v>0</v>
      </c>
      <c r="CP21" s="62"/>
      <c r="CQ21" s="41"/>
      <c r="CR21" s="41"/>
      <c r="CS21" s="7">
        <f t="shared" si="11"/>
        <v>0</v>
      </c>
      <c r="CT21" s="43">
        <v>21914</v>
      </c>
      <c r="CU21" s="7">
        <f t="shared" si="12"/>
        <v>21914</v>
      </c>
      <c r="CV21" s="10">
        <f t="shared" si="13"/>
        <v>152478</v>
      </c>
    </row>
    <row r="22" spans="1:100" x14ac:dyDescent="0.25">
      <c r="A22" s="348"/>
      <c r="B22" s="2" t="s">
        <v>109</v>
      </c>
      <c r="C22" s="40"/>
      <c r="D22" s="41"/>
      <c r="E22" s="43"/>
      <c r="F22" s="41"/>
      <c r="G22" s="41">
        <v>0</v>
      </c>
      <c r="H22" s="7">
        <f t="shared" si="1"/>
        <v>0</v>
      </c>
      <c r="I22" s="43"/>
      <c r="J22" s="41"/>
      <c r="K22" s="41"/>
      <c r="L22" s="41"/>
      <c r="M22" s="41"/>
      <c r="N22" s="41"/>
      <c r="O22" s="7">
        <f t="shared" si="2"/>
        <v>0</v>
      </c>
      <c r="P22" s="41">
        <v>0</v>
      </c>
      <c r="Q22" s="41"/>
      <c r="R22" s="41"/>
      <c r="S22" s="41">
        <v>26611</v>
      </c>
      <c r="T22" s="7">
        <f t="shared" si="3"/>
        <v>26611</v>
      </c>
      <c r="U22" s="43"/>
      <c r="V22" s="9">
        <v>0</v>
      </c>
      <c r="W22" s="7">
        <f t="shared" si="4"/>
        <v>0</v>
      </c>
      <c r="X22" s="43"/>
      <c r="Y22" s="9"/>
      <c r="Z22" s="9"/>
      <c r="AA22" s="9"/>
      <c r="AB22" s="9"/>
      <c r="AC22" s="9"/>
      <c r="AD22" s="41"/>
      <c r="AE22" s="9"/>
      <c r="AF22" s="9"/>
      <c r="AG22" s="9"/>
      <c r="AH22" s="9"/>
      <c r="AI22" s="9"/>
      <c r="AJ22" s="7">
        <v>38149</v>
      </c>
      <c r="AK22" s="43"/>
      <c r="AL22" s="7">
        <f t="shared" si="5"/>
        <v>0</v>
      </c>
      <c r="AM22" s="41">
        <v>0</v>
      </c>
      <c r="AN22" s="9"/>
      <c r="AO22" s="41"/>
      <c r="AP22" s="41"/>
      <c r="AQ22" s="41">
        <v>0</v>
      </c>
      <c r="AR22" s="41"/>
      <c r="AS22" s="41"/>
      <c r="AT22" s="41">
        <v>0</v>
      </c>
      <c r="AU22" s="41"/>
      <c r="AV22" s="41"/>
      <c r="AW22" s="7">
        <f t="shared" si="6"/>
        <v>0</v>
      </c>
      <c r="AX22" s="41">
        <v>0</v>
      </c>
      <c r="AY22" s="41"/>
      <c r="AZ22" s="41">
        <v>0</v>
      </c>
      <c r="BA22" s="41"/>
      <c r="BB22" s="41"/>
      <c r="BC22" s="41">
        <v>0</v>
      </c>
      <c r="BD22" s="41"/>
      <c r="BE22" s="7">
        <f t="shared" si="7"/>
        <v>0</v>
      </c>
      <c r="BF22" s="43"/>
      <c r="BG22" s="41"/>
      <c r="BH22" s="41">
        <v>0</v>
      </c>
      <c r="BI22" s="41"/>
      <c r="BJ22" s="41"/>
      <c r="BK22" s="41"/>
      <c r="BL22" s="41"/>
      <c r="BM22" s="41">
        <v>3840</v>
      </c>
      <c r="BN22" s="41"/>
      <c r="BO22" s="41"/>
      <c r="BP22" s="9"/>
      <c r="BQ22" s="41"/>
      <c r="BR22" s="9"/>
      <c r="BS22" s="9">
        <v>20374</v>
      </c>
      <c r="BT22" s="41">
        <v>22946</v>
      </c>
      <c r="BU22" s="7">
        <f t="shared" si="0"/>
        <v>47160</v>
      </c>
      <c r="BV22" s="43">
        <v>23640</v>
      </c>
      <c r="BW22" s="41">
        <v>0</v>
      </c>
      <c r="BX22" s="41"/>
      <c r="BY22" s="41"/>
      <c r="BZ22" s="41"/>
      <c r="CA22" s="41">
        <v>660</v>
      </c>
      <c r="CB22" s="7">
        <f t="shared" si="8"/>
        <v>24300</v>
      </c>
      <c r="CC22" s="43"/>
      <c r="CD22" s="41"/>
      <c r="CE22" s="41"/>
      <c r="CF22" s="41"/>
      <c r="CG22" s="7">
        <f t="shared" si="9"/>
        <v>0</v>
      </c>
      <c r="CH22" s="62"/>
      <c r="CI22" s="9"/>
      <c r="CJ22" s="41"/>
      <c r="CK22" s="41"/>
      <c r="CL22" s="41">
        <v>0</v>
      </c>
      <c r="CM22" s="41"/>
      <c r="CN22" s="41"/>
      <c r="CO22" s="7">
        <f t="shared" si="10"/>
        <v>0</v>
      </c>
      <c r="CP22" s="62"/>
      <c r="CQ22" s="41"/>
      <c r="CR22" s="41"/>
      <c r="CS22" s="7">
        <f t="shared" si="11"/>
        <v>0</v>
      </c>
      <c r="CT22" s="43">
        <v>17426</v>
      </c>
      <c r="CU22" s="7">
        <f t="shared" si="12"/>
        <v>17426</v>
      </c>
      <c r="CV22" s="10">
        <f t="shared" si="13"/>
        <v>153646</v>
      </c>
    </row>
    <row r="23" spans="1:100" x14ac:dyDescent="0.25">
      <c r="A23" s="348"/>
      <c r="B23" s="2" t="s">
        <v>110</v>
      </c>
      <c r="C23" s="40"/>
      <c r="D23" s="41"/>
      <c r="E23" s="43"/>
      <c r="F23" s="41"/>
      <c r="G23" s="41">
        <v>0</v>
      </c>
      <c r="H23" s="7">
        <f t="shared" si="1"/>
        <v>0</v>
      </c>
      <c r="I23" s="43"/>
      <c r="J23" s="41"/>
      <c r="K23" s="41"/>
      <c r="L23" s="41"/>
      <c r="M23" s="41"/>
      <c r="N23" s="41"/>
      <c r="O23" s="7">
        <f t="shared" si="2"/>
        <v>0</v>
      </c>
      <c r="P23" s="41">
        <v>0</v>
      </c>
      <c r="Q23" s="41"/>
      <c r="R23" s="41"/>
      <c r="S23" s="41">
        <v>26539</v>
      </c>
      <c r="T23" s="7">
        <f t="shared" si="3"/>
        <v>26539</v>
      </c>
      <c r="U23" s="43"/>
      <c r="V23" s="9">
        <v>0</v>
      </c>
      <c r="W23" s="7">
        <f t="shared" si="4"/>
        <v>0</v>
      </c>
      <c r="X23" s="43"/>
      <c r="Y23" s="9"/>
      <c r="Z23" s="9"/>
      <c r="AA23" s="9"/>
      <c r="AB23" s="9"/>
      <c r="AC23" s="9"/>
      <c r="AD23" s="41"/>
      <c r="AE23" s="9"/>
      <c r="AF23" s="9"/>
      <c r="AG23" s="9"/>
      <c r="AH23" s="9"/>
      <c r="AI23" s="9"/>
      <c r="AJ23" s="7">
        <v>33573</v>
      </c>
      <c r="AK23" s="43"/>
      <c r="AL23" s="7">
        <f t="shared" si="5"/>
        <v>0</v>
      </c>
      <c r="AM23" s="41">
        <v>0</v>
      </c>
      <c r="AN23" s="9"/>
      <c r="AO23" s="41"/>
      <c r="AP23" s="41"/>
      <c r="AQ23" s="41">
        <v>0</v>
      </c>
      <c r="AR23" s="41"/>
      <c r="AS23" s="41"/>
      <c r="AT23" s="41">
        <v>0</v>
      </c>
      <c r="AU23" s="41"/>
      <c r="AV23" s="41"/>
      <c r="AW23" s="7">
        <f t="shared" si="6"/>
        <v>0</v>
      </c>
      <c r="AX23" s="41">
        <v>0</v>
      </c>
      <c r="AY23" s="41"/>
      <c r="AZ23" s="41">
        <v>0</v>
      </c>
      <c r="BA23" s="41"/>
      <c r="BB23" s="41"/>
      <c r="BC23" s="41">
        <v>0</v>
      </c>
      <c r="BD23" s="41"/>
      <c r="BE23" s="7">
        <f t="shared" si="7"/>
        <v>0</v>
      </c>
      <c r="BF23" s="43"/>
      <c r="BG23" s="41"/>
      <c r="BH23" s="41">
        <v>0</v>
      </c>
      <c r="BI23" s="41"/>
      <c r="BJ23" s="41"/>
      <c r="BK23" s="41"/>
      <c r="BL23" s="41"/>
      <c r="BM23" s="41">
        <v>4900</v>
      </c>
      <c r="BN23" s="41"/>
      <c r="BO23" s="41"/>
      <c r="BP23" s="9"/>
      <c r="BQ23" s="41"/>
      <c r="BR23" s="9"/>
      <c r="BS23" s="9">
        <v>19783</v>
      </c>
      <c r="BT23" s="41">
        <v>26569</v>
      </c>
      <c r="BU23" s="7">
        <f t="shared" si="0"/>
        <v>51252</v>
      </c>
      <c r="BV23" s="43">
        <v>22978</v>
      </c>
      <c r="BW23" s="41">
        <v>0</v>
      </c>
      <c r="BX23" s="41"/>
      <c r="BY23" s="41"/>
      <c r="BZ23" s="41"/>
      <c r="CA23" s="41">
        <v>1260</v>
      </c>
      <c r="CB23" s="7">
        <f t="shared" si="8"/>
        <v>24238</v>
      </c>
      <c r="CC23" s="43"/>
      <c r="CD23" s="41"/>
      <c r="CE23" s="41"/>
      <c r="CF23" s="41"/>
      <c r="CG23" s="7">
        <f t="shared" si="9"/>
        <v>0</v>
      </c>
      <c r="CH23" s="62"/>
      <c r="CI23" s="9"/>
      <c r="CJ23" s="41"/>
      <c r="CK23" s="41"/>
      <c r="CL23" s="41">
        <v>0</v>
      </c>
      <c r="CM23" s="41"/>
      <c r="CN23" s="41"/>
      <c r="CO23" s="7">
        <f t="shared" si="10"/>
        <v>0</v>
      </c>
      <c r="CP23" s="62"/>
      <c r="CQ23" s="41"/>
      <c r="CR23" s="41"/>
      <c r="CS23" s="7">
        <f t="shared" si="11"/>
        <v>0</v>
      </c>
      <c r="CT23" s="43">
        <v>10746</v>
      </c>
      <c r="CU23" s="7">
        <f t="shared" si="12"/>
        <v>10746</v>
      </c>
      <c r="CV23" s="10">
        <f t="shared" si="13"/>
        <v>146348</v>
      </c>
    </row>
    <row r="24" spans="1:100" x14ac:dyDescent="0.25">
      <c r="A24" s="348"/>
      <c r="B24" s="2" t="s">
        <v>111</v>
      </c>
      <c r="C24" s="40"/>
      <c r="D24" s="41"/>
      <c r="E24" s="43"/>
      <c r="F24" s="41"/>
      <c r="G24" s="41">
        <v>0</v>
      </c>
      <c r="H24" s="7">
        <f t="shared" si="1"/>
        <v>0</v>
      </c>
      <c r="I24" s="43"/>
      <c r="J24" s="41"/>
      <c r="K24" s="41"/>
      <c r="L24" s="41"/>
      <c r="M24" s="41"/>
      <c r="N24" s="41"/>
      <c r="O24" s="7">
        <f t="shared" si="2"/>
        <v>0</v>
      </c>
      <c r="P24" s="41">
        <v>0</v>
      </c>
      <c r="Q24" s="41"/>
      <c r="R24" s="41"/>
      <c r="S24" s="41">
        <v>23908</v>
      </c>
      <c r="T24" s="7">
        <f t="shared" si="3"/>
        <v>23908</v>
      </c>
      <c r="U24" s="43"/>
      <c r="V24" s="9">
        <v>0</v>
      </c>
      <c r="W24" s="7">
        <f t="shared" si="4"/>
        <v>0</v>
      </c>
      <c r="X24" s="43"/>
      <c r="Y24" s="9"/>
      <c r="Z24" s="9"/>
      <c r="AA24" s="9"/>
      <c r="AB24" s="9"/>
      <c r="AC24" s="9"/>
      <c r="AD24" s="41"/>
      <c r="AE24" s="9"/>
      <c r="AF24" s="9"/>
      <c r="AG24" s="9"/>
      <c r="AH24" s="9"/>
      <c r="AI24" s="9"/>
      <c r="AJ24" s="7">
        <v>31593</v>
      </c>
      <c r="AK24" s="43"/>
      <c r="AL24" s="7">
        <f t="shared" si="5"/>
        <v>0</v>
      </c>
      <c r="AM24" s="41">
        <v>0</v>
      </c>
      <c r="AN24" s="9"/>
      <c r="AO24" s="41"/>
      <c r="AP24" s="41"/>
      <c r="AQ24" s="41">
        <v>0</v>
      </c>
      <c r="AR24" s="41"/>
      <c r="AS24" s="41"/>
      <c r="AT24" s="41">
        <v>0</v>
      </c>
      <c r="AU24" s="41"/>
      <c r="AV24" s="41"/>
      <c r="AW24" s="7">
        <f t="shared" si="6"/>
        <v>0</v>
      </c>
      <c r="AX24" s="41">
        <v>0</v>
      </c>
      <c r="AY24" s="41"/>
      <c r="AZ24" s="41">
        <v>0</v>
      </c>
      <c r="BA24" s="41"/>
      <c r="BB24" s="41"/>
      <c r="BC24" s="41">
        <v>0</v>
      </c>
      <c r="BD24" s="41"/>
      <c r="BE24" s="7">
        <f t="shared" si="7"/>
        <v>0</v>
      </c>
      <c r="BF24" s="43"/>
      <c r="BG24" s="41"/>
      <c r="BH24" s="41">
        <v>0</v>
      </c>
      <c r="BI24" s="41"/>
      <c r="BJ24" s="41"/>
      <c r="BK24" s="41"/>
      <c r="BL24" s="41"/>
      <c r="BM24" s="41">
        <v>4678</v>
      </c>
      <c r="BN24" s="41"/>
      <c r="BO24" s="41"/>
      <c r="BP24" s="9"/>
      <c r="BQ24" s="41"/>
      <c r="BR24" s="9"/>
      <c r="BS24" s="9">
        <v>16418</v>
      </c>
      <c r="BT24" s="41">
        <v>26630</v>
      </c>
      <c r="BU24" s="7">
        <f t="shared" si="0"/>
        <v>47726</v>
      </c>
      <c r="BV24" s="43">
        <v>17671</v>
      </c>
      <c r="BW24" s="41">
        <v>0</v>
      </c>
      <c r="BX24" s="41"/>
      <c r="BY24" s="41"/>
      <c r="BZ24" s="41"/>
      <c r="CA24" s="41">
        <v>1320</v>
      </c>
      <c r="CB24" s="7">
        <f t="shared" si="8"/>
        <v>18991</v>
      </c>
      <c r="CC24" s="43"/>
      <c r="CD24" s="41"/>
      <c r="CE24" s="41"/>
      <c r="CF24" s="41"/>
      <c r="CG24" s="7">
        <f t="shared" si="9"/>
        <v>0</v>
      </c>
      <c r="CH24" s="62"/>
      <c r="CI24" s="9"/>
      <c r="CJ24" s="41"/>
      <c r="CK24" s="41"/>
      <c r="CL24" s="41">
        <v>0</v>
      </c>
      <c r="CM24" s="41"/>
      <c r="CN24" s="41"/>
      <c r="CO24" s="7">
        <f t="shared" si="10"/>
        <v>0</v>
      </c>
      <c r="CP24" s="62"/>
      <c r="CQ24" s="41"/>
      <c r="CR24" s="41"/>
      <c r="CS24" s="7">
        <f t="shared" si="11"/>
        <v>0</v>
      </c>
      <c r="CT24" s="43">
        <v>10825</v>
      </c>
      <c r="CU24" s="7">
        <f t="shared" si="12"/>
        <v>10825</v>
      </c>
      <c r="CV24" s="10">
        <f t="shared" si="13"/>
        <v>133043</v>
      </c>
    </row>
    <row r="25" spans="1:100" ht="15.75" thickBot="1" x14ac:dyDescent="0.3">
      <c r="A25" s="349"/>
      <c r="B25" s="3" t="s">
        <v>112</v>
      </c>
      <c r="C25" s="44"/>
      <c r="D25" s="45"/>
      <c r="E25" s="47"/>
      <c r="F25" s="45"/>
      <c r="G25" s="45">
        <v>0</v>
      </c>
      <c r="H25" s="11">
        <f t="shared" si="1"/>
        <v>0</v>
      </c>
      <c r="I25" s="47"/>
      <c r="J25" s="45"/>
      <c r="K25" s="45"/>
      <c r="L25" s="45"/>
      <c r="M25" s="45"/>
      <c r="N25" s="45"/>
      <c r="O25" s="11">
        <f t="shared" si="2"/>
        <v>0</v>
      </c>
      <c r="P25" s="45">
        <v>0</v>
      </c>
      <c r="Q25" s="45"/>
      <c r="R25" s="45"/>
      <c r="S25" s="45">
        <v>23472</v>
      </c>
      <c r="T25" s="11">
        <f t="shared" si="3"/>
        <v>23472</v>
      </c>
      <c r="U25" s="47"/>
      <c r="V25" s="13">
        <v>0</v>
      </c>
      <c r="W25" s="11">
        <f t="shared" si="4"/>
        <v>0</v>
      </c>
      <c r="X25" s="47"/>
      <c r="Y25" s="13"/>
      <c r="Z25" s="13"/>
      <c r="AA25" s="13"/>
      <c r="AB25" s="13"/>
      <c r="AC25" s="13"/>
      <c r="AD25" s="45"/>
      <c r="AE25" s="13"/>
      <c r="AF25" s="13"/>
      <c r="AG25" s="13"/>
      <c r="AH25" s="13"/>
      <c r="AI25" s="13"/>
      <c r="AJ25" s="11">
        <v>23597</v>
      </c>
      <c r="AK25" s="47"/>
      <c r="AL25" s="11">
        <f t="shared" si="5"/>
        <v>0</v>
      </c>
      <c r="AM25" s="45">
        <v>0</v>
      </c>
      <c r="AN25" s="13"/>
      <c r="AO25" s="45"/>
      <c r="AP25" s="45"/>
      <c r="AQ25" s="45">
        <v>0</v>
      </c>
      <c r="AR25" s="45"/>
      <c r="AS25" s="45"/>
      <c r="AT25" s="45">
        <v>0</v>
      </c>
      <c r="AU25" s="45"/>
      <c r="AV25" s="45"/>
      <c r="AW25" s="11">
        <f t="shared" si="6"/>
        <v>0</v>
      </c>
      <c r="AX25" s="45">
        <v>0</v>
      </c>
      <c r="AY25" s="45"/>
      <c r="AZ25" s="45">
        <v>0</v>
      </c>
      <c r="BA25" s="45"/>
      <c r="BB25" s="45"/>
      <c r="BC25" s="45">
        <v>0</v>
      </c>
      <c r="BD25" s="45"/>
      <c r="BE25" s="11">
        <f t="shared" si="7"/>
        <v>0</v>
      </c>
      <c r="BF25" s="47"/>
      <c r="BG25" s="45"/>
      <c r="BH25" s="45">
        <v>0</v>
      </c>
      <c r="BI25" s="45"/>
      <c r="BJ25" s="45"/>
      <c r="BK25" s="45"/>
      <c r="BL25" s="45"/>
      <c r="BM25" s="45">
        <v>3420</v>
      </c>
      <c r="BN25" s="45"/>
      <c r="BO25" s="45"/>
      <c r="BP25" s="13"/>
      <c r="BQ25" s="45"/>
      <c r="BR25" s="13"/>
      <c r="BS25" s="13">
        <v>18876</v>
      </c>
      <c r="BT25" s="45">
        <v>18153</v>
      </c>
      <c r="BU25" s="11">
        <f t="shared" si="0"/>
        <v>40449</v>
      </c>
      <c r="BV25" s="47">
        <v>11845</v>
      </c>
      <c r="BW25" s="45">
        <v>0</v>
      </c>
      <c r="BX25" s="45"/>
      <c r="BY25" s="45"/>
      <c r="BZ25" s="45"/>
      <c r="CA25" s="45">
        <v>660</v>
      </c>
      <c r="CB25" s="11">
        <f t="shared" si="8"/>
        <v>12505</v>
      </c>
      <c r="CC25" s="47"/>
      <c r="CD25" s="45"/>
      <c r="CE25" s="45"/>
      <c r="CF25" s="45"/>
      <c r="CG25" s="11">
        <f t="shared" si="9"/>
        <v>0</v>
      </c>
      <c r="CH25" s="63"/>
      <c r="CI25" s="13"/>
      <c r="CJ25" s="45"/>
      <c r="CK25" s="45"/>
      <c r="CL25" s="45">
        <v>0</v>
      </c>
      <c r="CM25" s="45"/>
      <c r="CN25" s="45"/>
      <c r="CO25" s="11">
        <f t="shared" si="10"/>
        <v>0</v>
      </c>
      <c r="CP25" s="63"/>
      <c r="CQ25" s="45"/>
      <c r="CR25" s="45"/>
      <c r="CS25" s="11">
        <f t="shared" si="11"/>
        <v>0</v>
      </c>
      <c r="CT25" s="47">
        <v>11119</v>
      </c>
      <c r="CU25" s="11">
        <f t="shared" si="12"/>
        <v>11119</v>
      </c>
      <c r="CV25" s="15">
        <f t="shared" si="13"/>
        <v>111142</v>
      </c>
    </row>
    <row r="26" spans="1:100" x14ac:dyDescent="0.25">
      <c r="A26" s="347" t="s">
        <v>135</v>
      </c>
      <c r="B26" s="33" t="s">
        <v>101</v>
      </c>
      <c r="C26" s="34"/>
      <c r="D26" s="35"/>
      <c r="E26" s="52"/>
      <c r="F26" s="35"/>
      <c r="G26" s="35">
        <v>0</v>
      </c>
      <c r="H26" s="20">
        <f t="shared" si="1"/>
        <v>0</v>
      </c>
      <c r="I26" s="52"/>
      <c r="J26" s="35"/>
      <c r="K26" s="35"/>
      <c r="L26" s="35"/>
      <c r="M26" s="35"/>
      <c r="N26" s="35"/>
      <c r="O26" s="20">
        <f t="shared" si="2"/>
        <v>0</v>
      </c>
      <c r="P26" s="35">
        <v>0</v>
      </c>
      <c r="Q26" s="35"/>
      <c r="R26" s="35"/>
      <c r="S26" s="35">
        <v>27192</v>
      </c>
      <c r="T26" s="20">
        <f t="shared" si="3"/>
        <v>27192</v>
      </c>
      <c r="U26" s="52"/>
      <c r="V26" s="22">
        <v>0</v>
      </c>
      <c r="W26" s="20">
        <f t="shared" si="4"/>
        <v>0</v>
      </c>
      <c r="X26" s="52"/>
      <c r="Y26" s="22"/>
      <c r="Z26" s="22"/>
      <c r="AA26" s="22"/>
      <c r="AB26" s="22"/>
      <c r="AC26" s="22"/>
      <c r="AD26" s="35"/>
      <c r="AE26" s="22"/>
      <c r="AF26" s="22"/>
      <c r="AG26" s="22"/>
      <c r="AH26" s="22"/>
      <c r="AI26" s="22"/>
      <c r="AJ26" s="20">
        <v>22378</v>
      </c>
      <c r="AK26" s="52"/>
      <c r="AL26" s="20">
        <f t="shared" si="5"/>
        <v>0</v>
      </c>
      <c r="AM26" s="35">
        <v>0</v>
      </c>
      <c r="AN26" s="22"/>
      <c r="AO26" s="35"/>
      <c r="AP26" s="35"/>
      <c r="AQ26" s="35">
        <v>0</v>
      </c>
      <c r="AR26" s="35"/>
      <c r="AS26" s="35"/>
      <c r="AT26" s="35">
        <v>0</v>
      </c>
      <c r="AU26" s="35"/>
      <c r="AV26" s="35"/>
      <c r="AW26" s="20">
        <f t="shared" si="6"/>
        <v>0</v>
      </c>
      <c r="AX26" s="35">
        <v>0</v>
      </c>
      <c r="AY26" s="35"/>
      <c r="AZ26" s="35">
        <v>0</v>
      </c>
      <c r="BA26" s="35"/>
      <c r="BB26" s="35"/>
      <c r="BC26" s="35">
        <v>0</v>
      </c>
      <c r="BD26" s="35"/>
      <c r="BE26" s="20">
        <f t="shared" si="7"/>
        <v>0</v>
      </c>
      <c r="BF26" s="52"/>
      <c r="BG26" s="35"/>
      <c r="BH26" s="35">
        <v>0</v>
      </c>
      <c r="BI26" s="35"/>
      <c r="BJ26" s="35"/>
      <c r="BK26" s="35"/>
      <c r="BL26" s="35"/>
      <c r="BM26" s="35">
        <v>3540</v>
      </c>
      <c r="BN26" s="35"/>
      <c r="BO26" s="35"/>
      <c r="BP26" s="22"/>
      <c r="BQ26" s="35"/>
      <c r="BR26" s="22"/>
      <c r="BS26" s="22">
        <v>18784</v>
      </c>
      <c r="BT26" s="35">
        <v>14974</v>
      </c>
      <c r="BU26" s="20">
        <f t="shared" si="0"/>
        <v>37298</v>
      </c>
      <c r="BV26" s="52">
        <v>10411</v>
      </c>
      <c r="BW26" s="35">
        <v>0</v>
      </c>
      <c r="BX26" s="35"/>
      <c r="BY26" s="35"/>
      <c r="BZ26" s="35">
        <v>0</v>
      </c>
      <c r="CA26" s="35">
        <v>1290</v>
      </c>
      <c r="CB26" s="20">
        <f t="shared" si="8"/>
        <v>11701</v>
      </c>
      <c r="CC26" s="52"/>
      <c r="CD26" s="35"/>
      <c r="CE26" s="35"/>
      <c r="CF26" s="35"/>
      <c r="CG26" s="20">
        <f t="shared" si="9"/>
        <v>0</v>
      </c>
      <c r="CH26" s="61"/>
      <c r="CI26" s="22"/>
      <c r="CJ26" s="35"/>
      <c r="CK26" s="35"/>
      <c r="CL26" s="35">
        <v>0</v>
      </c>
      <c r="CM26" s="35"/>
      <c r="CN26" s="35"/>
      <c r="CO26" s="20">
        <f t="shared" si="10"/>
        <v>0</v>
      </c>
      <c r="CP26" s="61"/>
      <c r="CQ26" s="35"/>
      <c r="CR26" s="35"/>
      <c r="CS26" s="20">
        <f t="shared" si="11"/>
        <v>0</v>
      </c>
      <c r="CT26" s="52">
        <v>13171</v>
      </c>
      <c r="CU26" s="20">
        <f t="shared" si="12"/>
        <v>13171</v>
      </c>
      <c r="CV26" s="23">
        <f t="shared" ref="CV26:CV77" si="14">+H26+O26+T26+W26+AJ26+AL26+AW26+BE26+BU26+CB26+CG26+CO26+CS26+CU26</f>
        <v>111740</v>
      </c>
    </row>
    <row r="27" spans="1:100" x14ac:dyDescent="0.25">
      <c r="A27" s="348"/>
      <c r="B27" s="2" t="s">
        <v>102</v>
      </c>
      <c r="C27" s="40"/>
      <c r="D27" s="41"/>
      <c r="E27" s="43"/>
      <c r="F27" s="41"/>
      <c r="G27" s="41">
        <v>0</v>
      </c>
      <c r="H27" s="7">
        <f t="shared" si="1"/>
        <v>0</v>
      </c>
      <c r="I27" s="43"/>
      <c r="J27" s="41"/>
      <c r="K27" s="41"/>
      <c r="L27" s="41"/>
      <c r="M27" s="41"/>
      <c r="N27" s="41"/>
      <c r="O27" s="7">
        <f t="shared" si="2"/>
        <v>0</v>
      </c>
      <c r="P27" s="41">
        <v>0</v>
      </c>
      <c r="Q27" s="41"/>
      <c r="R27" s="41"/>
      <c r="S27" s="41">
        <v>20360</v>
      </c>
      <c r="T27" s="7">
        <f t="shared" si="3"/>
        <v>20360</v>
      </c>
      <c r="U27" s="43"/>
      <c r="V27" s="9">
        <v>0</v>
      </c>
      <c r="W27" s="7">
        <f t="shared" si="4"/>
        <v>0</v>
      </c>
      <c r="X27" s="43"/>
      <c r="Y27" s="9"/>
      <c r="Z27" s="9"/>
      <c r="AA27" s="9"/>
      <c r="AB27" s="9"/>
      <c r="AC27" s="9"/>
      <c r="AD27" s="41"/>
      <c r="AE27" s="9"/>
      <c r="AF27" s="9"/>
      <c r="AG27" s="9"/>
      <c r="AH27" s="9"/>
      <c r="AI27" s="9"/>
      <c r="AJ27" s="7">
        <v>4471</v>
      </c>
      <c r="AK27" s="43"/>
      <c r="AL27" s="7">
        <f t="shared" si="5"/>
        <v>0</v>
      </c>
      <c r="AM27" s="41">
        <v>0</v>
      </c>
      <c r="AN27" s="9"/>
      <c r="AO27" s="41"/>
      <c r="AP27" s="41"/>
      <c r="AQ27" s="41">
        <v>0</v>
      </c>
      <c r="AR27" s="41"/>
      <c r="AS27" s="41"/>
      <c r="AT27" s="41">
        <v>0</v>
      </c>
      <c r="AU27" s="41"/>
      <c r="AV27" s="41"/>
      <c r="AW27" s="7">
        <f t="shared" si="6"/>
        <v>0</v>
      </c>
      <c r="AX27" s="41">
        <v>0</v>
      </c>
      <c r="AY27" s="41"/>
      <c r="AZ27" s="41">
        <v>0</v>
      </c>
      <c r="BA27" s="41"/>
      <c r="BB27" s="41"/>
      <c r="BC27" s="41">
        <v>0</v>
      </c>
      <c r="BD27" s="41"/>
      <c r="BE27" s="7">
        <f t="shared" si="7"/>
        <v>0</v>
      </c>
      <c r="BF27" s="43"/>
      <c r="BG27" s="41"/>
      <c r="BH27" s="41">
        <v>0</v>
      </c>
      <c r="BI27" s="41"/>
      <c r="BJ27" s="41"/>
      <c r="BK27" s="41"/>
      <c r="BL27" s="41"/>
      <c r="BM27" s="41">
        <v>4290</v>
      </c>
      <c r="BN27" s="41"/>
      <c r="BO27" s="41"/>
      <c r="BP27" s="9"/>
      <c r="BQ27" s="41"/>
      <c r="BR27" s="9"/>
      <c r="BS27" s="9">
        <v>15422</v>
      </c>
      <c r="BT27" s="41">
        <v>11016</v>
      </c>
      <c r="BU27" s="7">
        <f t="shared" si="0"/>
        <v>30728</v>
      </c>
      <c r="BV27" s="43">
        <v>8976</v>
      </c>
      <c r="BW27" s="41">
        <v>0</v>
      </c>
      <c r="BX27" s="41"/>
      <c r="BY27" s="41"/>
      <c r="BZ27" s="41">
        <v>0</v>
      </c>
      <c r="CA27" s="41">
        <v>980</v>
      </c>
      <c r="CB27" s="7">
        <f t="shared" si="8"/>
        <v>9956</v>
      </c>
      <c r="CC27" s="43"/>
      <c r="CD27" s="41"/>
      <c r="CE27" s="41"/>
      <c r="CF27" s="41"/>
      <c r="CG27" s="7">
        <f t="shared" si="9"/>
        <v>0</v>
      </c>
      <c r="CH27" s="62"/>
      <c r="CI27" s="9"/>
      <c r="CJ27" s="41"/>
      <c r="CK27" s="41"/>
      <c r="CL27" s="41">
        <v>0</v>
      </c>
      <c r="CM27" s="41"/>
      <c r="CN27" s="41"/>
      <c r="CO27" s="7">
        <f t="shared" si="10"/>
        <v>0</v>
      </c>
      <c r="CP27" s="62"/>
      <c r="CQ27" s="41"/>
      <c r="CR27" s="41"/>
      <c r="CS27" s="7">
        <f t="shared" si="11"/>
        <v>0</v>
      </c>
      <c r="CT27" s="43">
        <v>15948</v>
      </c>
      <c r="CU27" s="7">
        <f t="shared" si="12"/>
        <v>15948</v>
      </c>
      <c r="CV27" s="10">
        <f t="shared" si="14"/>
        <v>81463</v>
      </c>
    </row>
    <row r="28" spans="1:100" x14ac:dyDescent="0.25">
      <c r="A28" s="348"/>
      <c r="B28" s="2" t="s">
        <v>103</v>
      </c>
      <c r="C28" s="40"/>
      <c r="D28" s="41"/>
      <c r="E28" s="43"/>
      <c r="F28" s="41"/>
      <c r="G28" s="41">
        <v>0</v>
      </c>
      <c r="H28" s="7">
        <f t="shared" si="1"/>
        <v>0</v>
      </c>
      <c r="I28" s="43"/>
      <c r="J28" s="41"/>
      <c r="K28" s="41"/>
      <c r="L28" s="41"/>
      <c r="M28" s="41"/>
      <c r="N28" s="41"/>
      <c r="O28" s="7">
        <f t="shared" si="2"/>
        <v>0</v>
      </c>
      <c r="P28" s="41">
        <v>0</v>
      </c>
      <c r="Q28" s="41"/>
      <c r="R28" s="41"/>
      <c r="S28" s="41">
        <v>28182</v>
      </c>
      <c r="T28" s="7">
        <f t="shared" si="3"/>
        <v>28182</v>
      </c>
      <c r="U28" s="43"/>
      <c r="V28" s="9">
        <v>0</v>
      </c>
      <c r="W28" s="7">
        <f t="shared" si="4"/>
        <v>0</v>
      </c>
      <c r="X28" s="43"/>
      <c r="Y28" s="9"/>
      <c r="Z28" s="9"/>
      <c r="AA28" s="9"/>
      <c r="AB28" s="9"/>
      <c r="AC28" s="9"/>
      <c r="AD28" s="41"/>
      <c r="AE28" s="9"/>
      <c r="AF28" s="9"/>
      <c r="AG28" s="9"/>
      <c r="AH28" s="9"/>
      <c r="AI28" s="9"/>
      <c r="AJ28" s="7">
        <v>13357</v>
      </c>
      <c r="AK28" s="43"/>
      <c r="AL28" s="7">
        <f t="shared" si="5"/>
        <v>0</v>
      </c>
      <c r="AM28" s="41">
        <v>0</v>
      </c>
      <c r="AN28" s="9"/>
      <c r="AO28" s="41"/>
      <c r="AP28" s="41"/>
      <c r="AQ28" s="41">
        <v>0</v>
      </c>
      <c r="AR28" s="41"/>
      <c r="AS28" s="41"/>
      <c r="AT28" s="41">
        <v>0</v>
      </c>
      <c r="AU28" s="41"/>
      <c r="AV28" s="41"/>
      <c r="AW28" s="7">
        <f t="shared" si="6"/>
        <v>0</v>
      </c>
      <c r="AX28" s="41">
        <v>0</v>
      </c>
      <c r="AY28" s="41"/>
      <c r="AZ28" s="41">
        <v>0</v>
      </c>
      <c r="BA28" s="41"/>
      <c r="BB28" s="41"/>
      <c r="BC28" s="41">
        <v>0</v>
      </c>
      <c r="BD28" s="41"/>
      <c r="BE28" s="7">
        <f t="shared" si="7"/>
        <v>0</v>
      </c>
      <c r="BF28" s="43"/>
      <c r="BG28" s="41"/>
      <c r="BH28" s="41">
        <v>0</v>
      </c>
      <c r="BI28" s="41"/>
      <c r="BJ28" s="41"/>
      <c r="BK28" s="41"/>
      <c r="BL28" s="41"/>
      <c r="BM28" s="41">
        <v>5850</v>
      </c>
      <c r="BN28" s="41"/>
      <c r="BO28" s="41"/>
      <c r="BP28" s="9"/>
      <c r="BQ28" s="41"/>
      <c r="BR28" s="9"/>
      <c r="BS28" s="9">
        <v>15272</v>
      </c>
      <c r="BT28" s="41">
        <v>21403</v>
      </c>
      <c r="BU28" s="7">
        <f t="shared" si="0"/>
        <v>42525</v>
      </c>
      <c r="BV28" s="43">
        <v>9473</v>
      </c>
      <c r="BW28" s="41">
        <v>0</v>
      </c>
      <c r="BX28" s="41"/>
      <c r="BY28" s="41"/>
      <c r="BZ28" s="41">
        <v>0</v>
      </c>
      <c r="CA28" s="41">
        <v>660</v>
      </c>
      <c r="CB28" s="7">
        <f t="shared" si="8"/>
        <v>10133</v>
      </c>
      <c r="CC28" s="43"/>
      <c r="CD28" s="41"/>
      <c r="CE28" s="41"/>
      <c r="CF28" s="41"/>
      <c r="CG28" s="7">
        <f t="shared" si="9"/>
        <v>0</v>
      </c>
      <c r="CH28" s="62"/>
      <c r="CI28" s="9"/>
      <c r="CJ28" s="41"/>
      <c r="CK28" s="41"/>
      <c r="CL28" s="41">
        <v>0</v>
      </c>
      <c r="CM28" s="41"/>
      <c r="CN28" s="41"/>
      <c r="CO28" s="7">
        <f t="shared" si="10"/>
        <v>0</v>
      </c>
      <c r="CP28" s="62"/>
      <c r="CQ28" s="41"/>
      <c r="CR28" s="41"/>
      <c r="CS28" s="7">
        <f t="shared" si="11"/>
        <v>0</v>
      </c>
      <c r="CT28" s="43">
        <v>18892</v>
      </c>
      <c r="CU28" s="7">
        <f t="shared" si="12"/>
        <v>18892</v>
      </c>
      <c r="CV28" s="10">
        <f t="shared" si="14"/>
        <v>113089</v>
      </c>
    </row>
    <row r="29" spans="1:100" x14ac:dyDescent="0.25">
      <c r="A29" s="348"/>
      <c r="B29" s="2" t="s">
        <v>104</v>
      </c>
      <c r="C29" s="40"/>
      <c r="D29" s="41"/>
      <c r="E29" s="43"/>
      <c r="F29" s="41"/>
      <c r="G29" s="41">
        <v>0</v>
      </c>
      <c r="H29" s="7">
        <f t="shared" si="1"/>
        <v>0</v>
      </c>
      <c r="I29" s="43"/>
      <c r="J29" s="41"/>
      <c r="K29" s="41"/>
      <c r="L29" s="41"/>
      <c r="M29" s="41"/>
      <c r="N29" s="41"/>
      <c r="O29" s="7">
        <f t="shared" si="2"/>
        <v>0</v>
      </c>
      <c r="P29" s="41">
        <v>0</v>
      </c>
      <c r="Q29" s="41"/>
      <c r="R29" s="41"/>
      <c r="S29" s="41">
        <v>24143</v>
      </c>
      <c r="T29" s="7">
        <f t="shared" si="3"/>
        <v>24143</v>
      </c>
      <c r="U29" s="43"/>
      <c r="V29" s="9">
        <v>0</v>
      </c>
      <c r="W29" s="7">
        <f t="shared" si="4"/>
        <v>0</v>
      </c>
      <c r="X29" s="43"/>
      <c r="Y29" s="9"/>
      <c r="Z29" s="9"/>
      <c r="AA29" s="9"/>
      <c r="AB29" s="9"/>
      <c r="AC29" s="9"/>
      <c r="AD29" s="41"/>
      <c r="AE29" s="9"/>
      <c r="AF29" s="9"/>
      <c r="AG29" s="9"/>
      <c r="AH29" s="9"/>
      <c r="AI29" s="9"/>
      <c r="AJ29" s="7">
        <v>41014</v>
      </c>
      <c r="AK29" s="43"/>
      <c r="AL29" s="7">
        <f t="shared" si="5"/>
        <v>0</v>
      </c>
      <c r="AM29" s="41">
        <v>0</v>
      </c>
      <c r="AN29" s="9"/>
      <c r="AO29" s="41"/>
      <c r="AP29" s="41"/>
      <c r="AQ29" s="41">
        <v>0</v>
      </c>
      <c r="AR29" s="41"/>
      <c r="AS29" s="41"/>
      <c r="AT29" s="41">
        <v>0</v>
      </c>
      <c r="AU29" s="41"/>
      <c r="AV29" s="41"/>
      <c r="AW29" s="7">
        <f t="shared" si="6"/>
        <v>0</v>
      </c>
      <c r="AX29" s="41">
        <v>0</v>
      </c>
      <c r="AY29" s="41"/>
      <c r="AZ29" s="41">
        <v>0</v>
      </c>
      <c r="BA29" s="41"/>
      <c r="BB29" s="41"/>
      <c r="BC29" s="41">
        <v>0</v>
      </c>
      <c r="BD29" s="41"/>
      <c r="BE29" s="7">
        <f t="shared" si="7"/>
        <v>0</v>
      </c>
      <c r="BF29" s="43"/>
      <c r="BG29" s="41"/>
      <c r="BH29" s="41">
        <v>0</v>
      </c>
      <c r="BI29" s="41"/>
      <c r="BJ29" s="41"/>
      <c r="BK29" s="41"/>
      <c r="BL29" s="41"/>
      <c r="BM29" s="41">
        <v>9122</v>
      </c>
      <c r="BN29" s="41"/>
      <c r="BO29" s="41"/>
      <c r="BP29" s="9"/>
      <c r="BQ29" s="41"/>
      <c r="BR29" s="9"/>
      <c r="BS29" s="9">
        <v>13268</v>
      </c>
      <c r="BT29" s="41">
        <v>17016</v>
      </c>
      <c r="BU29" s="7">
        <f t="shared" si="0"/>
        <v>39406</v>
      </c>
      <c r="BV29" s="43">
        <v>12835</v>
      </c>
      <c r="BW29" s="41">
        <v>0</v>
      </c>
      <c r="BX29" s="41"/>
      <c r="BY29" s="41"/>
      <c r="BZ29" s="41">
        <v>0</v>
      </c>
      <c r="CA29" s="41">
        <v>660</v>
      </c>
      <c r="CB29" s="7">
        <f t="shared" si="8"/>
        <v>13495</v>
      </c>
      <c r="CC29" s="43"/>
      <c r="CD29" s="41"/>
      <c r="CE29" s="41"/>
      <c r="CF29" s="41"/>
      <c r="CG29" s="7">
        <f t="shared" si="9"/>
        <v>0</v>
      </c>
      <c r="CH29" s="62"/>
      <c r="CI29" s="9"/>
      <c r="CJ29" s="41"/>
      <c r="CK29" s="41"/>
      <c r="CL29" s="41">
        <v>0</v>
      </c>
      <c r="CM29" s="41"/>
      <c r="CN29" s="41"/>
      <c r="CO29" s="7">
        <f t="shared" si="10"/>
        <v>0</v>
      </c>
      <c r="CP29" s="62"/>
      <c r="CQ29" s="41"/>
      <c r="CR29" s="41"/>
      <c r="CS29" s="7">
        <f t="shared" si="11"/>
        <v>0</v>
      </c>
      <c r="CT29" s="43">
        <v>22085</v>
      </c>
      <c r="CU29" s="7">
        <f t="shared" si="12"/>
        <v>22085</v>
      </c>
      <c r="CV29" s="10">
        <f t="shared" si="14"/>
        <v>140143</v>
      </c>
    </row>
    <row r="30" spans="1:100" x14ac:dyDescent="0.25">
      <c r="A30" s="348"/>
      <c r="B30" s="2" t="s">
        <v>105</v>
      </c>
      <c r="C30" s="40"/>
      <c r="D30" s="41"/>
      <c r="E30" s="43"/>
      <c r="F30" s="41"/>
      <c r="G30" s="41">
        <v>0</v>
      </c>
      <c r="H30" s="7">
        <f t="shared" si="1"/>
        <v>0</v>
      </c>
      <c r="I30" s="43"/>
      <c r="J30" s="41"/>
      <c r="K30" s="41"/>
      <c r="L30" s="41"/>
      <c r="M30" s="41"/>
      <c r="N30" s="41"/>
      <c r="O30" s="7">
        <f t="shared" si="2"/>
        <v>0</v>
      </c>
      <c r="P30" s="41">
        <v>0</v>
      </c>
      <c r="Q30" s="41"/>
      <c r="R30" s="41"/>
      <c r="S30" s="41">
        <v>29296</v>
      </c>
      <c r="T30" s="7">
        <f t="shared" si="3"/>
        <v>29296</v>
      </c>
      <c r="U30" s="43"/>
      <c r="V30" s="9">
        <v>0</v>
      </c>
      <c r="W30" s="7">
        <f t="shared" si="4"/>
        <v>0</v>
      </c>
      <c r="X30" s="43"/>
      <c r="Y30" s="9"/>
      <c r="Z30" s="9"/>
      <c r="AA30" s="9"/>
      <c r="AB30" s="9"/>
      <c r="AC30" s="9"/>
      <c r="AD30" s="41"/>
      <c r="AE30" s="9"/>
      <c r="AF30" s="9"/>
      <c r="AG30" s="9"/>
      <c r="AH30" s="9"/>
      <c r="AI30" s="9"/>
      <c r="AJ30" s="7">
        <v>73890</v>
      </c>
      <c r="AK30" s="43"/>
      <c r="AL30" s="7">
        <f t="shared" si="5"/>
        <v>0</v>
      </c>
      <c r="AM30" s="41">
        <v>0</v>
      </c>
      <c r="AN30" s="9"/>
      <c r="AO30" s="41"/>
      <c r="AP30" s="41"/>
      <c r="AQ30" s="41">
        <v>0</v>
      </c>
      <c r="AR30" s="41"/>
      <c r="AS30" s="41"/>
      <c r="AT30" s="41">
        <v>0</v>
      </c>
      <c r="AU30" s="41"/>
      <c r="AV30" s="41"/>
      <c r="AW30" s="7">
        <f t="shared" si="6"/>
        <v>0</v>
      </c>
      <c r="AX30" s="41">
        <v>0</v>
      </c>
      <c r="AY30" s="41"/>
      <c r="AZ30" s="41">
        <v>0</v>
      </c>
      <c r="BA30" s="41"/>
      <c r="BB30" s="41"/>
      <c r="BC30" s="41">
        <v>0</v>
      </c>
      <c r="BD30" s="41"/>
      <c r="BE30" s="7">
        <f t="shared" si="7"/>
        <v>0</v>
      </c>
      <c r="BF30" s="43"/>
      <c r="BG30" s="41"/>
      <c r="BH30" s="41">
        <v>0</v>
      </c>
      <c r="BI30" s="41"/>
      <c r="BJ30" s="41"/>
      <c r="BK30" s="41"/>
      <c r="BL30" s="41"/>
      <c r="BM30" s="41">
        <v>6120</v>
      </c>
      <c r="BN30" s="41"/>
      <c r="BO30" s="41"/>
      <c r="BP30" s="9"/>
      <c r="BQ30" s="41"/>
      <c r="BR30" s="9"/>
      <c r="BS30" s="9">
        <v>8723</v>
      </c>
      <c r="BT30" s="41">
        <v>17398</v>
      </c>
      <c r="BU30" s="7">
        <f t="shared" si="0"/>
        <v>32241</v>
      </c>
      <c r="BV30" s="43">
        <v>14486</v>
      </c>
      <c r="BW30" s="41">
        <v>0</v>
      </c>
      <c r="BX30" s="41"/>
      <c r="BY30" s="41"/>
      <c r="BZ30" s="41">
        <v>0</v>
      </c>
      <c r="CA30" s="41">
        <v>660</v>
      </c>
      <c r="CB30" s="7">
        <f t="shared" si="8"/>
        <v>15146</v>
      </c>
      <c r="CC30" s="43"/>
      <c r="CD30" s="41"/>
      <c r="CE30" s="41"/>
      <c r="CF30" s="41"/>
      <c r="CG30" s="7">
        <f t="shared" si="9"/>
        <v>0</v>
      </c>
      <c r="CH30" s="62"/>
      <c r="CI30" s="9"/>
      <c r="CJ30" s="41"/>
      <c r="CK30" s="41"/>
      <c r="CL30" s="41">
        <v>0</v>
      </c>
      <c r="CM30" s="41"/>
      <c r="CN30" s="41"/>
      <c r="CO30" s="7">
        <f t="shared" si="10"/>
        <v>0</v>
      </c>
      <c r="CP30" s="62"/>
      <c r="CQ30" s="41"/>
      <c r="CR30" s="41"/>
      <c r="CS30" s="7">
        <f t="shared" si="11"/>
        <v>0</v>
      </c>
      <c r="CT30" s="43">
        <v>20910</v>
      </c>
      <c r="CU30" s="7">
        <f t="shared" si="12"/>
        <v>20910</v>
      </c>
      <c r="CV30" s="10">
        <f t="shared" si="14"/>
        <v>171483</v>
      </c>
    </row>
    <row r="31" spans="1:100" x14ac:dyDescent="0.25">
      <c r="A31" s="348"/>
      <c r="B31" s="2" t="s">
        <v>106</v>
      </c>
      <c r="C31" s="40"/>
      <c r="D31" s="41"/>
      <c r="E31" s="43"/>
      <c r="F31" s="41"/>
      <c r="G31" s="41">
        <v>0</v>
      </c>
      <c r="H31" s="7">
        <f t="shared" si="1"/>
        <v>0</v>
      </c>
      <c r="I31" s="43"/>
      <c r="J31" s="41"/>
      <c r="K31" s="41"/>
      <c r="L31" s="41"/>
      <c r="M31" s="41"/>
      <c r="N31" s="41"/>
      <c r="O31" s="7">
        <f t="shared" si="2"/>
        <v>0</v>
      </c>
      <c r="P31" s="41">
        <v>0</v>
      </c>
      <c r="Q31" s="41"/>
      <c r="R31" s="41"/>
      <c r="S31" s="41">
        <v>27756</v>
      </c>
      <c r="T31" s="7">
        <f t="shared" si="3"/>
        <v>27756</v>
      </c>
      <c r="U31" s="43"/>
      <c r="V31" s="9">
        <v>0</v>
      </c>
      <c r="W31" s="7">
        <f t="shared" si="4"/>
        <v>0</v>
      </c>
      <c r="X31" s="43"/>
      <c r="Y31" s="9"/>
      <c r="Z31" s="9"/>
      <c r="AA31" s="9"/>
      <c r="AB31" s="9"/>
      <c r="AC31" s="9"/>
      <c r="AD31" s="41"/>
      <c r="AE31" s="9"/>
      <c r="AF31" s="9"/>
      <c r="AG31" s="9"/>
      <c r="AH31" s="9"/>
      <c r="AI31" s="9"/>
      <c r="AJ31" s="7">
        <v>73003</v>
      </c>
      <c r="AK31" s="43"/>
      <c r="AL31" s="7">
        <f t="shared" si="5"/>
        <v>0</v>
      </c>
      <c r="AM31" s="41">
        <v>0</v>
      </c>
      <c r="AN31" s="9"/>
      <c r="AO31" s="41"/>
      <c r="AP31" s="41"/>
      <c r="AQ31" s="41">
        <v>0</v>
      </c>
      <c r="AR31" s="41"/>
      <c r="AS31" s="41"/>
      <c r="AT31" s="41">
        <v>0</v>
      </c>
      <c r="AU31" s="41"/>
      <c r="AV31" s="41"/>
      <c r="AW31" s="7">
        <f t="shared" si="6"/>
        <v>0</v>
      </c>
      <c r="AX31" s="41">
        <v>0</v>
      </c>
      <c r="AY31" s="41"/>
      <c r="AZ31" s="41">
        <v>0</v>
      </c>
      <c r="BA31" s="41"/>
      <c r="BB31" s="41"/>
      <c r="BC31" s="41">
        <v>0</v>
      </c>
      <c r="BD31" s="41"/>
      <c r="BE31" s="7">
        <f t="shared" si="7"/>
        <v>0</v>
      </c>
      <c r="BF31" s="43"/>
      <c r="BG31" s="41"/>
      <c r="BH31" s="41">
        <v>0</v>
      </c>
      <c r="BI31" s="41"/>
      <c r="BJ31" s="41"/>
      <c r="BK31" s="41"/>
      <c r="BL31" s="41"/>
      <c r="BM31" s="41">
        <v>4350</v>
      </c>
      <c r="BN31" s="41"/>
      <c r="BO31" s="41"/>
      <c r="BP31" s="9"/>
      <c r="BQ31" s="41"/>
      <c r="BR31" s="9"/>
      <c r="BS31" s="9">
        <v>15525</v>
      </c>
      <c r="BT31" s="41">
        <v>18837</v>
      </c>
      <c r="BU31" s="7">
        <f t="shared" si="0"/>
        <v>38712</v>
      </c>
      <c r="BV31" s="43">
        <v>12302</v>
      </c>
      <c r="BW31" s="41">
        <v>0</v>
      </c>
      <c r="BX31" s="41"/>
      <c r="BY31" s="41"/>
      <c r="BZ31" s="41">
        <v>0</v>
      </c>
      <c r="CA31" s="41">
        <v>660</v>
      </c>
      <c r="CB31" s="7">
        <f t="shared" si="8"/>
        <v>12962</v>
      </c>
      <c r="CC31" s="43"/>
      <c r="CD31" s="41"/>
      <c r="CE31" s="41"/>
      <c r="CF31" s="41"/>
      <c r="CG31" s="7">
        <f t="shared" si="9"/>
        <v>0</v>
      </c>
      <c r="CH31" s="62"/>
      <c r="CI31" s="9"/>
      <c r="CJ31" s="41"/>
      <c r="CK31" s="41"/>
      <c r="CL31" s="41">
        <v>0</v>
      </c>
      <c r="CM31" s="41"/>
      <c r="CN31" s="41"/>
      <c r="CO31" s="7">
        <f t="shared" si="10"/>
        <v>0</v>
      </c>
      <c r="CP31" s="62"/>
      <c r="CQ31" s="41"/>
      <c r="CR31" s="41"/>
      <c r="CS31" s="7">
        <f t="shared" si="11"/>
        <v>0</v>
      </c>
      <c r="CT31" s="43">
        <v>24450</v>
      </c>
      <c r="CU31" s="7">
        <f t="shared" si="12"/>
        <v>24450</v>
      </c>
      <c r="CV31" s="10">
        <f t="shared" si="14"/>
        <v>176883</v>
      </c>
    </row>
    <row r="32" spans="1:100" x14ac:dyDescent="0.25">
      <c r="A32" s="348"/>
      <c r="B32" s="2" t="s">
        <v>107</v>
      </c>
      <c r="C32" s="40"/>
      <c r="D32" s="41"/>
      <c r="E32" s="43"/>
      <c r="F32" s="41"/>
      <c r="G32" s="41">
        <v>0</v>
      </c>
      <c r="H32" s="7">
        <f t="shared" si="1"/>
        <v>0</v>
      </c>
      <c r="I32" s="43"/>
      <c r="J32" s="41"/>
      <c r="K32" s="41"/>
      <c r="L32" s="41"/>
      <c r="M32" s="41"/>
      <c r="N32" s="41"/>
      <c r="O32" s="7">
        <f t="shared" si="2"/>
        <v>0</v>
      </c>
      <c r="P32" s="41">
        <v>0</v>
      </c>
      <c r="Q32" s="41"/>
      <c r="R32" s="41"/>
      <c r="S32" s="41">
        <v>27030</v>
      </c>
      <c r="T32" s="7">
        <f t="shared" si="3"/>
        <v>27030</v>
      </c>
      <c r="U32" s="43"/>
      <c r="V32" s="9">
        <v>0</v>
      </c>
      <c r="W32" s="7">
        <f t="shared" si="4"/>
        <v>0</v>
      </c>
      <c r="X32" s="43"/>
      <c r="Y32" s="9"/>
      <c r="Z32" s="9"/>
      <c r="AA32" s="9"/>
      <c r="AB32" s="9"/>
      <c r="AC32" s="9"/>
      <c r="AD32" s="41"/>
      <c r="AE32" s="9"/>
      <c r="AF32" s="9"/>
      <c r="AG32" s="9"/>
      <c r="AH32" s="9"/>
      <c r="AI32" s="9"/>
      <c r="AJ32" s="7">
        <v>60496</v>
      </c>
      <c r="AK32" s="43"/>
      <c r="AL32" s="7">
        <f t="shared" si="5"/>
        <v>0</v>
      </c>
      <c r="AM32" s="41">
        <v>0</v>
      </c>
      <c r="AN32" s="9"/>
      <c r="AO32" s="41"/>
      <c r="AP32" s="41"/>
      <c r="AQ32" s="41">
        <v>0</v>
      </c>
      <c r="AR32" s="41"/>
      <c r="AS32" s="41"/>
      <c r="AT32" s="41">
        <v>0</v>
      </c>
      <c r="AU32" s="41"/>
      <c r="AV32" s="41"/>
      <c r="AW32" s="7">
        <f t="shared" si="6"/>
        <v>0</v>
      </c>
      <c r="AX32" s="41">
        <v>0</v>
      </c>
      <c r="AY32" s="41"/>
      <c r="AZ32" s="41">
        <v>0</v>
      </c>
      <c r="BA32" s="41"/>
      <c r="BB32" s="41"/>
      <c r="BC32" s="41">
        <v>0</v>
      </c>
      <c r="BD32" s="41"/>
      <c r="BE32" s="7">
        <f t="shared" si="7"/>
        <v>0</v>
      </c>
      <c r="BF32" s="43"/>
      <c r="BG32" s="41"/>
      <c r="BH32" s="41">
        <v>0</v>
      </c>
      <c r="BI32" s="41"/>
      <c r="BJ32" s="41"/>
      <c r="BK32" s="41"/>
      <c r="BL32" s="41"/>
      <c r="BM32" s="41">
        <v>3840</v>
      </c>
      <c r="BN32" s="41"/>
      <c r="BO32" s="41"/>
      <c r="BP32" s="9"/>
      <c r="BQ32" s="41"/>
      <c r="BR32" s="9"/>
      <c r="BS32" s="9">
        <v>13415</v>
      </c>
      <c r="BT32" s="41">
        <v>17737</v>
      </c>
      <c r="BU32" s="7">
        <f t="shared" si="0"/>
        <v>34992</v>
      </c>
      <c r="BV32" s="43">
        <v>20550</v>
      </c>
      <c r="BW32" s="41">
        <v>0</v>
      </c>
      <c r="BX32" s="41"/>
      <c r="BY32" s="41"/>
      <c r="BZ32" s="41">
        <v>0</v>
      </c>
      <c r="CA32" s="41">
        <v>660</v>
      </c>
      <c r="CB32" s="7">
        <f t="shared" si="8"/>
        <v>21210</v>
      </c>
      <c r="CC32" s="43"/>
      <c r="CD32" s="41"/>
      <c r="CE32" s="41"/>
      <c r="CF32" s="41"/>
      <c r="CG32" s="7">
        <f t="shared" si="9"/>
        <v>0</v>
      </c>
      <c r="CH32" s="62"/>
      <c r="CI32" s="9"/>
      <c r="CJ32" s="41"/>
      <c r="CK32" s="41"/>
      <c r="CL32" s="41">
        <v>0</v>
      </c>
      <c r="CM32" s="41"/>
      <c r="CN32" s="41"/>
      <c r="CO32" s="7">
        <f t="shared" si="10"/>
        <v>0</v>
      </c>
      <c r="CP32" s="62"/>
      <c r="CQ32" s="41"/>
      <c r="CR32" s="41"/>
      <c r="CS32" s="7">
        <f t="shared" si="11"/>
        <v>0</v>
      </c>
      <c r="CT32" s="43">
        <v>38068</v>
      </c>
      <c r="CU32" s="7">
        <f t="shared" si="12"/>
        <v>38068</v>
      </c>
      <c r="CV32" s="10">
        <f t="shared" si="14"/>
        <v>181796</v>
      </c>
    </row>
    <row r="33" spans="1:100" x14ac:dyDescent="0.25">
      <c r="A33" s="348"/>
      <c r="B33" s="2" t="s">
        <v>108</v>
      </c>
      <c r="C33" s="40"/>
      <c r="D33" s="41"/>
      <c r="E33" s="43"/>
      <c r="F33" s="41"/>
      <c r="G33" s="41">
        <v>0</v>
      </c>
      <c r="H33" s="7">
        <f t="shared" si="1"/>
        <v>0</v>
      </c>
      <c r="I33" s="43"/>
      <c r="J33" s="41"/>
      <c r="K33" s="41"/>
      <c r="L33" s="41"/>
      <c r="M33" s="41"/>
      <c r="N33" s="41"/>
      <c r="O33" s="7">
        <f t="shared" si="2"/>
        <v>0</v>
      </c>
      <c r="P33" s="41">
        <v>0</v>
      </c>
      <c r="Q33" s="41"/>
      <c r="R33" s="41"/>
      <c r="S33" s="41">
        <v>28169</v>
      </c>
      <c r="T33" s="7">
        <f t="shared" si="3"/>
        <v>28169</v>
      </c>
      <c r="U33" s="43"/>
      <c r="V33" s="9">
        <v>0</v>
      </c>
      <c r="W33" s="7">
        <f t="shared" si="4"/>
        <v>0</v>
      </c>
      <c r="X33" s="43"/>
      <c r="Y33" s="9"/>
      <c r="Z33" s="9"/>
      <c r="AA33" s="9"/>
      <c r="AB33" s="9"/>
      <c r="AC33" s="9"/>
      <c r="AD33" s="41"/>
      <c r="AE33" s="9"/>
      <c r="AF33" s="9"/>
      <c r="AG33" s="9"/>
      <c r="AH33" s="9"/>
      <c r="AI33" s="9"/>
      <c r="AJ33" s="7">
        <v>62460</v>
      </c>
      <c r="AK33" s="43"/>
      <c r="AL33" s="7">
        <f t="shared" si="5"/>
        <v>0</v>
      </c>
      <c r="AM33" s="41">
        <v>0</v>
      </c>
      <c r="AN33" s="9"/>
      <c r="AO33" s="41"/>
      <c r="AP33" s="41"/>
      <c r="AQ33" s="41">
        <v>0</v>
      </c>
      <c r="AR33" s="41"/>
      <c r="AS33" s="41"/>
      <c r="AT33" s="41">
        <v>0</v>
      </c>
      <c r="AU33" s="41"/>
      <c r="AV33" s="41"/>
      <c r="AW33" s="7">
        <f t="shared" si="6"/>
        <v>0</v>
      </c>
      <c r="AX33" s="41">
        <v>0</v>
      </c>
      <c r="AY33" s="41"/>
      <c r="AZ33" s="41">
        <v>0</v>
      </c>
      <c r="BA33" s="41"/>
      <c r="BB33" s="41"/>
      <c r="BC33" s="41">
        <v>0</v>
      </c>
      <c r="BD33" s="41"/>
      <c r="BE33" s="7">
        <f t="shared" si="7"/>
        <v>0</v>
      </c>
      <c r="BF33" s="43"/>
      <c r="BG33" s="41"/>
      <c r="BH33" s="41">
        <v>0</v>
      </c>
      <c r="BI33" s="41"/>
      <c r="BJ33" s="41"/>
      <c r="BK33" s="41"/>
      <c r="BL33" s="41"/>
      <c r="BM33" s="41">
        <v>4290</v>
      </c>
      <c r="BN33" s="41"/>
      <c r="BO33" s="41"/>
      <c r="BP33" s="9"/>
      <c r="BQ33" s="41"/>
      <c r="BR33" s="9"/>
      <c r="BS33" s="9">
        <v>4091</v>
      </c>
      <c r="BT33" s="41">
        <v>21347</v>
      </c>
      <c r="BU33" s="7">
        <f t="shared" si="0"/>
        <v>29728</v>
      </c>
      <c r="BV33" s="43">
        <v>20132</v>
      </c>
      <c r="BW33" s="41">
        <v>0</v>
      </c>
      <c r="BX33" s="41"/>
      <c r="BY33" s="41"/>
      <c r="BZ33" s="41">
        <v>0</v>
      </c>
      <c r="CA33" s="41">
        <v>660</v>
      </c>
      <c r="CB33" s="7">
        <f t="shared" si="8"/>
        <v>20792</v>
      </c>
      <c r="CC33" s="43"/>
      <c r="CD33" s="41"/>
      <c r="CE33" s="41"/>
      <c r="CF33" s="41"/>
      <c r="CG33" s="7">
        <f t="shared" si="9"/>
        <v>0</v>
      </c>
      <c r="CH33" s="62"/>
      <c r="CI33" s="9"/>
      <c r="CJ33" s="41"/>
      <c r="CK33" s="41"/>
      <c r="CL33" s="41">
        <v>0</v>
      </c>
      <c r="CM33" s="41"/>
      <c r="CN33" s="41"/>
      <c r="CO33" s="7">
        <f t="shared" si="10"/>
        <v>0</v>
      </c>
      <c r="CP33" s="62"/>
      <c r="CQ33" s="41"/>
      <c r="CR33" s="41"/>
      <c r="CS33" s="7">
        <f t="shared" si="11"/>
        <v>0</v>
      </c>
      <c r="CT33" s="43">
        <v>33187</v>
      </c>
      <c r="CU33" s="7">
        <f t="shared" si="12"/>
        <v>33187</v>
      </c>
      <c r="CV33" s="10">
        <f t="shared" si="14"/>
        <v>174336</v>
      </c>
    </row>
    <row r="34" spans="1:100" x14ac:dyDescent="0.25">
      <c r="A34" s="348"/>
      <c r="B34" s="2" t="s">
        <v>109</v>
      </c>
      <c r="C34" s="40"/>
      <c r="D34" s="41"/>
      <c r="E34" s="43"/>
      <c r="F34" s="41"/>
      <c r="G34" s="41">
        <v>0</v>
      </c>
      <c r="H34" s="7">
        <f t="shared" si="1"/>
        <v>0</v>
      </c>
      <c r="I34" s="43"/>
      <c r="J34" s="41"/>
      <c r="K34" s="41"/>
      <c r="L34" s="41"/>
      <c r="M34" s="41"/>
      <c r="N34" s="41"/>
      <c r="O34" s="7">
        <f t="shared" si="2"/>
        <v>0</v>
      </c>
      <c r="P34" s="41">
        <v>0</v>
      </c>
      <c r="Q34" s="41"/>
      <c r="R34" s="41"/>
      <c r="S34" s="41">
        <v>31398</v>
      </c>
      <c r="T34" s="7">
        <f t="shared" si="3"/>
        <v>31398</v>
      </c>
      <c r="U34" s="43"/>
      <c r="V34" s="9">
        <v>0</v>
      </c>
      <c r="W34" s="7">
        <f t="shared" si="4"/>
        <v>0</v>
      </c>
      <c r="X34" s="43"/>
      <c r="Y34" s="9"/>
      <c r="Z34" s="9"/>
      <c r="AA34" s="9"/>
      <c r="AB34" s="9"/>
      <c r="AC34" s="9"/>
      <c r="AD34" s="41"/>
      <c r="AE34" s="9"/>
      <c r="AF34" s="9"/>
      <c r="AG34" s="9"/>
      <c r="AH34" s="9"/>
      <c r="AI34" s="9"/>
      <c r="AJ34" s="7">
        <v>62143</v>
      </c>
      <c r="AK34" s="43"/>
      <c r="AL34" s="7">
        <f t="shared" si="5"/>
        <v>0</v>
      </c>
      <c r="AM34" s="41">
        <v>0</v>
      </c>
      <c r="AN34" s="9"/>
      <c r="AO34" s="41"/>
      <c r="AP34" s="41"/>
      <c r="AQ34" s="41">
        <v>0</v>
      </c>
      <c r="AR34" s="41"/>
      <c r="AS34" s="41"/>
      <c r="AT34" s="41">
        <v>0</v>
      </c>
      <c r="AU34" s="41"/>
      <c r="AV34" s="41"/>
      <c r="AW34" s="7">
        <f t="shared" si="6"/>
        <v>0</v>
      </c>
      <c r="AX34" s="41">
        <v>0</v>
      </c>
      <c r="AY34" s="41"/>
      <c r="AZ34" s="41">
        <v>0</v>
      </c>
      <c r="BA34" s="41"/>
      <c r="BB34" s="41"/>
      <c r="BC34" s="41">
        <v>0</v>
      </c>
      <c r="BD34" s="41"/>
      <c r="BE34" s="7">
        <f t="shared" si="7"/>
        <v>0</v>
      </c>
      <c r="BF34" s="43"/>
      <c r="BG34" s="41"/>
      <c r="BH34" s="41">
        <v>0</v>
      </c>
      <c r="BI34" s="41"/>
      <c r="BJ34" s="41"/>
      <c r="BK34" s="41"/>
      <c r="BL34" s="41"/>
      <c r="BM34" s="41">
        <v>2100</v>
      </c>
      <c r="BN34" s="41"/>
      <c r="BO34" s="41"/>
      <c r="BP34" s="9"/>
      <c r="BQ34" s="41"/>
      <c r="BR34" s="9"/>
      <c r="BS34" s="9">
        <v>12515</v>
      </c>
      <c r="BT34" s="41">
        <v>16596</v>
      </c>
      <c r="BU34" s="7">
        <f t="shared" si="0"/>
        <v>31211</v>
      </c>
      <c r="BV34" s="43">
        <v>24037</v>
      </c>
      <c r="BW34" s="41">
        <v>0</v>
      </c>
      <c r="BX34" s="41"/>
      <c r="BY34" s="41"/>
      <c r="BZ34" s="41">
        <v>0</v>
      </c>
      <c r="CA34" s="41">
        <v>990</v>
      </c>
      <c r="CB34" s="7">
        <f t="shared" si="8"/>
        <v>25027</v>
      </c>
      <c r="CC34" s="43"/>
      <c r="CD34" s="41"/>
      <c r="CE34" s="41"/>
      <c r="CF34" s="41"/>
      <c r="CG34" s="7">
        <f t="shared" si="9"/>
        <v>0</v>
      </c>
      <c r="CH34" s="62"/>
      <c r="CI34" s="9"/>
      <c r="CJ34" s="41"/>
      <c r="CK34" s="41"/>
      <c r="CL34" s="41">
        <v>0</v>
      </c>
      <c r="CM34" s="41"/>
      <c r="CN34" s="41"/>
      <c r="CO34" s="7">
        <f t="shared" si="10"/>
        <v>0</v>
      </c>
      <c r="CP34" s="62"/>
      <c r="CQ34" s="41"/>
      <c r="CR34" s="41"/>
      <c r="CS34" s="7">
        <f t="shared" si="11"/>
        <v>0</v>
      </c>
      <c r="CT34" s="43">
        <v>26043</v>
      </c>
      <c r="CU34" s="7">
        <f t="shared" si="12"/>
        <v>26043</v>
      </c>
      <c r="CV34" s="10">
        <f t="shared" si="14"/>
        <v>175822</v>
      </c>
    </row>
    <row r="35" spans="1:100" x14ac:dyDescent="0.25">
      <c r="A35" s="348"/>
      <c r="B35" s="2" t="s">
        <v>110</v>
      </c>
      <c r="C35" s="40"/>
      <c r="D35" s="41"/>
      <c r="E35" s="43"/>
      <c r="F35" s="41"/>
      <c r="G35" s="41">
        <v>0</v>
      </c>
      <c r="H35" s="7">
        <f t="shared" si="1"/>
        <v>0</v>
      </c>
      <c r="I35" s="43"/>
      <c r="J35" s="41"/>
      <c r="K35" s="41"/>
      <c r="L35" s="41"/>
      <c r="M35" s="41"/>
      <c r="N35" s="41"/>
      <c r="O35" s="7">
        <f t="shared" si="2"/>
        <v>0</v>
      </c>
      <c r="P35" s="41">
        <v>0</v>
      </c>
      <c r="Q35" s="41"/>
      <c r="R35" s="41"/>
      <c r="S35" s="41">
        <v>32608</v>
      </c>
      <c r="T35" s="7">
        <f t="shared" si="3"/>
        <v>32608</v>
      </c>
      <c r="U35" s="43"/>
      <c r="V35" s="9">
        <v>0</v>
      </c>
      <c r="W35" s="7">
        <f t="shared" si="4"/>
        <v>0</v>
      </c>
      <c r="X35" s="43"/>
      <c r="Y35" s="9"/>
      <c r="Z35" s="9"/>
      <c r="AA35" s="9"/>
      <c r="AB35" s="9"/>
      <c r="AC35" s="9"/>
      <c r="AD35" s="41"/>
      <c r="AE35" s="9"/>
      <c r="AF35" s="9"/>
      <c r="AG35" s="9"/>
      <c r="AH35" s="9"/>
      <c r="AI35" s="9"/>
      <c r="AJ35" s="7">
        <v>61882</v>
      </c>
      <c r="AK35" s="43"/>
      <c r="AL35" s="7">
        <f t="shared" si="5"/>
        <v>0</v>
      </c>
      <c r="AM35" s="41">
        <v>0</v>
      </c>
      <c r="AN35" s="9"/>
      <c r="AO35" s="41"/>
      <c r="AP35" s="41"/>
      <c r="AQ35" s="41">
        <v>0</v>
      </c>
      <c r="AR35" s="41"/>
      <c r="AS35" s="41"/>
      <c r="AT35" s="41">
        <v>0</v>
      </c>
      <c r="AU35" s="41"/>
      <c r="AV35" s="41"/>
      <c r="AW35" s="7">
        <f t="shared" si="6"/>
        <v>0</v>
      </c>
      <c r="AX35" s="41">
        <v>0</v>
      </c>
      <c r="AY35" s="41"/>
      <c r="AZ35" s="41">
        <v>0</v>
      </c>
      <c r="BA35" s="41"/>
      <c r="BB35" s="41"/>
      <c r="BC35" s="41">
        <v>0</v>
      </c>
      <c r="BD35" s="41"/>
      <c r="BE35" s="7">
        <f t="shared" si="7"/>
        <v>0</v>
      </c>
      <c r="BF35" s="43"/>
      <c r="BG35" s="41"/>
      <c r="BH35" s="41">
        <v>0</v>
      </c>
      <c r="BI35" s="41"/>
      <c r="BJ35" s="41"/>
      <c r="BK35" s="41"/>
      <c r="BL35" s="41"/>
      <c r="BM35" s="41">
        <v>4010</v>
      </c>
      <c r="BN35" s="41"/>
      <c r="BO35" s="41"/>
      <c r="BP35" s="9"/>
      <c r="BQ35" s="41"/>
      <c r="BR35" s="9"/>
      <c r="BS35" s="9">
        <v>9509</v>
      </c>
      <c r="BT35" s="41">
        <v>12562</v>
      </c>
      <c r="BU35" s="7">
        <f t="shared" si="0"/>
        <v>26081</v>
      </c>
      <c r="BV35" s="43">
        <v>20073</v>
      </c>
      <c r="BW35" s="41">
        <v>0</v>
      </c>
      <c r="BX35" s="41"/>
      <c r="BY35" s="41"/>
      <c r="BZ35" s="41">
        <v>0</v>
      </c>
      <c r="CA35" s="41">
        <v>900</v>
      </c>
      <c r="CB35" s="7">
        <f t="shared" si="8"/>
        <v>20973</v>
      </c>
      <c r="CC35" s="43"/>
      <c r="CD35" s="41"/>
      <c r="CE35" s="41"/>
      <c r="CF35" s="41"/>
      <c r="CG35" s="7">
        <f t="shared" si="9"/>
        <v>0</v>
      </c>
      <c r="CH35" s="62"/>
      <c r="CI35" s="9"/>
      <c r="CJ35" s="41"/>
      <c r="CK35" s="41"/>
      <c r="CL35" s="41">
        <v>0</v>
      </c>
      <c r="CM35" s="41"/>
      <c r="CN35" s="41"/>
      <c r="CO35" s="7">
        <f t="shared" si="10"/>
        <v>0</v>
      </c>
      <c r="CP35" s="62"/>
      <c r="CQ35" s="41"/>
      <c r="CR35" s="41"/>
      <c r="CS35" s="7">
        <f t="shared" si="11"/>
        <v>0</v>
      </c>
      <c r="CT35" s="43">
        <v>23589</v>
      </c>
      <c r="CU35" s="7">
        <f t="shared" si="12"/>
        <v>23589</v>
      </c>
      <c r="CV35" s="10">
        <f t="shared" si="14"/>
        <v>165133</v>
      </c>
    </row>
    <row r="36" spans="1:100" x14ac:dyDescent="0.25">
      <c r="A36" s="348"/>
      <c r="B36" s="2" t="s">
        <v>111</v>
      </c>
      <c r="C36" s="40"/>
      <c r="D36" s="41"/>
      <c r="E36" s="43"/>
      <c r="F36" s="41"/>
      <c r="G36" s="41">
        <v>0</v>
      </c>
      <c r="H36" s="7">
        <f t="shared" si="1"/>
        <v>0</v>
      </c>
      <c r="I36" s="43"/>
      <c r="J36" s="41"/>
      <c r="K36" s="41"/>
      <c r="L36" s="41"/>
      <c r="M36" s="41"/>
      <c r="N36" s="41"/>
      <c r="O36" s="7">
        <f t="shared" si="2"/>
        <v>0</v>
      </c>
      <c r="P36" s="41">
        <v>0</v>
      </c>
      <c r="Q36" s="41"/>
      <c r="R36" s="41"/>
      <c r="S36" s="41">
        <v>22687</v>
      </c>
      <c r="T36" s="7">
        <f t="shared" si="3"/>
        <v>22687</v>
      </c>
      <c r="U36" s="43"/>
      <c r="V36" s="9">
        <v>0</v>
      </c>
      <c r="W36" s="7">
        <f t="shared" si="4"/>
        <v>0</v>
      </c>
      <c r="X36" s="43"/>
      <c r="Y36" s="9"/>
      <c r="Z36" s="9"/>
      <c r="AA36" s="9"/>
      <c r="AB36" s="9"/>
      <c r="AC36" s="9"/>
      <c r="AD36" s="41"/>
      <c r="AE36" s="9"/>
      <c r="AF36" s="9"/>
      <c r="AG36" s="9"/>
      <c r="AH36" s="9"/>
      <c r="AI36" s="9"/>
      <c r="AJ36" s="7">
        <v>47911</v>
      </c>
      <c r="AK36" s="43"/>
      <c r="AL36" s="7">
        <f t="shared" si="5"/>
        <v>0</v>
      </c>
      <c r="AM36" s="41">
        <v>0</v>
      </c>
      <c r="AN36" s="9"/>
      <c r="AO36" s="41"/>
      <c r="AP36" s="41"/>
      <c r="AQ36" s="41">
        <v>0</v>
      </c>
      <c r="AR36" s="41"/>
      <c r="AS36" s="41"/>
      <c r="AT36" s="41">
        <v>0</v>
      </c>
      <c r="AU36" s="41"/>
      <c r="AV36" s="41"/>
      <c r="AW36" s="7">
        <f t="shared" si="6"/>
        <v>0</v>
      </c>
      <c r="AX36" s="41">
        <v>0</v>
      </c>
      <c r="AY36" s="41"/>
      <c r="AZ36" s="41">
        <v>0</v>
      </c>
      <c r="BA36" s="41"/>
      <c r="BB36" s="41"/>
      <c r="BC36" s="41">
        <v>0</v>
      </c>
      <c r="BD36" s="41"/>
      <c r="BE36" s="7">
        <f t="shared" si="7"/>
        <v>0</v>
      </c>
      <c r="BF36" s="43"/>
      <c r="BG36" s="41"/>
      <c r="BH36" s="41">
        <v>0</v>
      </c>
      <c r="BI36" s="41"/>
      <c r="BJ36" s="41"/>
      <c r="BK36" s="41"/>
      <c r="BL36" s="41"/>
      <c r="BM36" s="41">
        <v>4680</v>
      </c>
      <c r="BN36" s="41"/>
      <c r="BO36" s="41"/>
      <c r="BP36" s="9"/>
      <c r="BQ36" s="41"/>
      <c r="BR36" s="9"/>
      <c r="BS36" s="9">
        <v>8036</v>
      </c>
      <c r="BT36" s="41">
        <v>20816</v>
      </c>
      <c r="BU36" s="7">
        <f t="shared" si="0"/>
        <v>33532</v>
      </c>
      <c r="BV36" s="43">
        <v>16715</v>
      </c>
      <c r="BW36" s="41">
        <v>0</v>
      </c>
      <c r="BX36" s="41"/>
      <c r="BY36" s="41"/>
      <c r="BZ36" s="41">
        <v>0</v>
      </c>
      <c r="CA36" s="41">
        <v>660</v>
      </c>
      <c r="CB36" s="7">
        <f t="shared" si="8"/>
        <v>17375</v>
      </c>
      <c r="CC36" s="43"/>
      <c r="CD36" s="41"/>
      <c r="CE36" s="41"/>
      <c r="CF36" s="41"/>
      <c r="CG36" s="7">
        <f t="shared" si="9"/>
        <v>0</v>
      </c>
      <c r="CH36" s="62"/>
      <c r="CI36" s="9"/>
      <c r="CJ36" s="41"/>
      <c r="CK36" s="41"/>
      <c r="CL36" s="41">
        <v>0</v>
      </c>
      <c r="CM36" s="41"/>
      <c r="CN36" s="41"/>
      <c r="CO36" s="7">
        <f t="shared" si="10"/>
        <v>0</v>
      </c>
      <c r="CP36" s="62"/>
      <c r="CQ36" s="41"/>
      <c r="CR36" s="41"/>
      <c r="CS36" s="7">
        <f t="shared" si="11"/>
        <v>0</v>
      </c>
      <c r="CT36" s="43">
        <v>14763</v>
      </c>
      <c r="CU36" s="7">
        <f t="shared" si="12"/>
        <v>14763</v>
      </c>
      <c r="CV36" s="10">
        <f t="shared" si="14"/>
        <v>136268</v>
      </c>
    </row>
    <row r="37" spans="1:100" ht="15.75" thickBot="1" x14ac:dyDescent="0.3">
      <c r="A37" s="349"/>
      <c r="B37" s="3" t="s">
        <v>112</v>
      </c>
      <c r="C37" s="44"/>
      <c r="D37" s="45"/>
      <c r="E37" s="47"/>
      <c r="F37" s="45"/>
      <c r="G37" s="45">
        <v>0</v>
      </c>
      <c r="H37" s="11">
        <f t="shared" si="1"/>
        <v>0</v>
      </c>
      <c r="I37" s="47"/>
      <c r="J37" s="45"/>
      <c r="K37" s="45"/>
      <c r="L37" s="45"/>
      <c r="M37" s="45"/>
      <c r="N37" s="45"/>
      <c r="O37" s="11">
        <f t="shared" si="2"/>
        <v>0</v>
      </c>
      <c r="P37" s="45">
        <v>0</v>
      </c>
      <c r="Q37" s="45"/>
      <c r="R37" s="45"/>
      <c r="S37" s="45">
        <v>21918</v>
      </c>
      <c r="T37" s="11">
        <f t="shared" si="3"/>
        <v>21918</v>
      </c>
      <c r="U37" s="47"/>
      <c r="V37" s="13">
        <v>0</v>
      </c>
      <c r="W37" s="11">
        <f t="shared" si="4"/>
        <v>0</v>
      </c>
      <c r="X37" s="47"/>
      <c r="Y37" s="13"/>
      <c r="Z37" s="13"/>
      <c r="AA37" s="13"/>
      <c r="AB37" s="13"/>
      <c r="AC37" s="13"/>
      <c r="AD37" s="45"/>
      <c r="AE37" s="13"/>
      <c r="AF37" s="13"/>
      <c r="AG37" s="13"/>
      <c r="AH37" s="13"/>
      <c r="AI37" s="13"/>
      <c r="AJ37" s="11">
        <v>40750</v>
      </c>
      <c r="AK37" s="47"/>
      <c r="AL37" s="11">
        <f t="shared" si="5"/>
        <v>0</v>
      </c>
      <c r="AM37" s="45">
        <v>0</v>
      </c>
      <c r="AN37" s="13"/>
      <c r="AO37" s="45"/>
      <c r="AP37" s="45"/>
      <c r="AQ37" s="45">
        <v>0</v>
      </c>
      <c r="AR37" s="45"/>
      <c r="AS37" s="45"/>
      <c r="AT37" s="45">
        <v>0</v>
      </c>
      <c r="AU37" s="45"/>
      <c r="AV37" s="45"/>
      <c r="AW37" s="11">
        <f t="shared" si="6"/>
        <v>0</v>
      </c>
      <c r="AX37" s="45">
        <v>0</v>
      </c>
      <c r="AY37" s="45"/>
      <c r="AZ37" s="45">
        <v>0</v>
      </c>
      <c r="BA37" s="45"/>
      <c r="BB37" s="45"/>
      <c r="BC37" s="45">
        <v>0</v>
      </c>
      <c r="BD37" s="45"/>
      <c r="BE37" s="11">
        <f t="shared" si="7"/>
        <v>0</v>
      </c>
      <c r="BF37" s="47"/>
      <c r="BG37" s="45"/>
      <c r="BH37" s="45">
        <v>0</v>
      </c>
      <c r="BI37" s="45"/>
      <c r="BJ37" s="45"/>
      <c r="BK37" s="45"/>
      <c r="BL37" s="45"/>
      <c r="BM37" s="45">
        <v>2730</v>
      </c>
      <c r="BN37" s="45"/>
      <c r="BO37" s="45"/>
      <c r="BP37" s="13"/>
      <c r="BQ37" s="45"/>
      <c r="BR37" s="13"/>
      <c r="BS37" s="13">
        <v>10172</v>
      </c>
      <c r="BT37" s="45">
        <v>11017</v>
      </c>
      <c r="BU37" s="11">
        <f t="shared" si="0"/>
        <v>23919</v>
      </c>
      <c r="BV37" s="47">
        <v>10698</v>
      </c>
      <c r="BW37" s="45">
        <v>0</v>
      </c>
      <c r="BX37" s="45"/>
      <c r="BY37" s="45"/>
      <c r="BZ37" s="45">
        <v>0</v>
      </c>
      <c r="CA37" s="45">
        <v>660</v>
      </c>
      <c r="CB37" s="11">
        <f t="shared" si="8"/>
        <v>11358</v>
      </c>
      <c r="CC37" s="47"/>
      <c r="CD37" s="45"/>
      <c r="CE37" s="45"/>
      <c r="CF37" s="45"/>
      <c r="CG37" s="11">
        <f t="shared" si="9"/>
        <v>0</v>
      </c>
      <c r="CH37" s="63"/>
      <c r="CI37" s="13"/>
      <c r="CJ37" s="45"/>
      <c r="CK37" s="45"/>
      <c r="CL37" s="45">
        <v>0</v>
      </c>
      <c r="CM37" s="45"/>
      <c r="CN37" s="45"/>
      <c r="CO37" s="11">
        <f t="shared" si="10"/>
        <v>0</v>
      </c>
      <c r="CP37" s="63"/>
      <c r="CQ37" s="45"/>
      <c r="CR37" s="45"/>
      <c r="CS37" s="11">
        <f t="shared" si="11"/>
        <v>0</v>
      </c>
      <c r="CT37" s="47">
        <v>18137</v>
      </c>
      <c r="CU37" s="11">
        <f t="shared" si="12"/>
        <v>18137</v>
      </c>
      <c r="CV37" s="15">
        <f t="shared" si="14"/>
        <v>116082</v>
      </c>
    </row>
    <row r="38" spans="1:100" x14ac:dyDescent="0.25">
      <c r="A38" s="347" t="s">
        <v>152</v>
      </c>
      <c r="B38" s="33" t="s">
        <v>101</v>
      </c>
      <c r="C38" s="34"/>
      <c r="D38" s="35"/>
      <c r="E38" s="52"/>
      <c r="F38" s="35"/>
      <c r="G38" s="35">
        <v>0</v>
      </c>
      <c r="H38" s="20">
        <f t="shared" si="1"/>
        <v>0</v>
      </c>
      <c r="I38" s="52"/>
      <c r="J38" s="35"/>
      <c r="K38" s="35"/>
      <c r="L38" s="35"/>
      <c r="M38" s="35"/>
      <c r="N38" s="35"/>
      <c r="O38" s="20">
        <f t="shared" si="2"/>
        <v>0</v>
      </c>
      <c r="P38" s="35">
        <v>0</v>
      </c>
      <c r="Q38" s="35"/>
      <c r="R38" s="35"/>
      <c r="S38" s="35">
        <v>24939</v>
      </c>
      <c r="T38" s="20">
        <f t="shared" si="3"/>
        <v>24939</v>
      </c>
      <c r="U38" s="52"/>
      <c r="V38" s="22">
        <v>0</v>
      </c>
      <c r="W38" s="20">
        <f t="shared" si="4"/>
        <v>0</v>
      </c>
      <c r="X38" s="52"/>
      <c r="Y38" s="22"/>
      <c r="Z38" s="22"/>
      <c r="AA38" s="22"/>
      <c r="AB38" s="22"/>
      <c r="AC38" s="22"/>
      <c r="AD38" s="35"/>
      <c r="AE38" s="22"/>
      <c r="AF38" s="22"/>
      <c r="AG38" s="22"/>
      <c r="AH38" s="22"/>
      <c r="AI38" s="22"/>
      <c r="AJ38" s="20">
        <v>24757</v>
      </c>
      <c r="AK38" s="52"/>
      <c r="AL38" s="20">
        <f t="shared" si="5"/>
        <v>0</v>
      </c>
      <c r="AM38" s="35">
        <v>0</v>
      </c>
      <c r="AN38" s="22"/>
      <c r="AO38" s="35"/>
      <c r="AP38" s="35"/>
      <c r="AQ38" s="35">
        <v>0</v>
      </c>
      <c r="AR38" s="35"/>
      <c r="AS38" s="35"/>
      <c r="AT38" s="35">
        <v>0</v>
      </c>
      <c r="AU38" s="35"/>
      <c r="AV38" s="35"/>
      <c r="AW38" s="20">
        <f t="shared" si="6"/>
        <v>0</v>
      </c>
      <c r="AX38" s="35">
        <v>0</v>
      </c>
      <c r="AY38" s="35"/>
      <c r="AZ38" s="35">
        <v>0</v>
      </c>
      <c r="BA38" s="35"/>
      <c r="BB38" s="35"/>
      <c r="BC38" s="35">
        <v>0</v>
      </c>
      <c r="BD38" s="35"/>
      <c r="BE38" s="20">
        <f t="shared" si="7"/>
        <v>0</v>
      </c>
      <c r="BF38" s="52"/>
      <c r="BG38" s="35"/>
      <c r="BH38" s="35">
        <v>0</v>
      </c>
      <c r="BI38" s="35"/>
      <c r="BJ38" s="35"/>
      <c r="BK38" s="35"/>
      <c r="BL38" s="35"/>
      <c r="BM38" s="35">
        <v>2040</v>
      </c>
      <c r="BN38" s="35"/>
      <c r="BO38" s="35"/>
      <c r="BP38" s="22"/>
      <c r="BQ38" s="35"/>
      <c r="BR38" s="22"/>
      <c r="BS38" s="22">
        <v>13599</v>
      </c>
      <c r="BT38" s="35">
        <v>4935</v>
      </c>
      <c r="BU38" s="20">
        <f t="shared" si="0"/>
        <v>20574</v>
      </c>
      <c r="BV38" s="52">
        <v>11323</v>
      </c>
      <c r="BW38" s="35">
        <v>0</v>
      </c>
      <c r="BX38" s="35"/>
      <c r="BY38" s="35"/>
      <c r="BZ38" s="35">
        <v>0</v>
      </c>
      <c r="CA38" s="35">
        <v>865</v>
      </c>
      <c r="CB38" s="20">
        <f t="shared" si="8"/>
        <v>12188</v>
      </c>
      <c r="CC38" s="52"/>
      <c r="CD38" s="35"/>
      <c r="CE38" s="35"/>
      <c r="CF38" s="35"/>
      <c r="CG38" s="20">
        <f t="shared" si="9"/>
        <v>0</v>
      </c>
      <c r="CH38" s="61"/>
      <c r="CI38" s="22"/>
      <c r="CJ38" s="35"/>
      <c r="CK38" s="35"/>
      <c r="CL38" s="35">
        <v>0</v>
      </c>
      <c r="CM38" s="35"/>
      <c r="CN38" s="35"/>
      <c r="CO38" s="20">
        <f t="shared" si="10"/>
        <v>0</v>
      </c>
      <c r="CP38" s="61"/>
      <c r="CQ38" s="35"/>
      <c r="CR38" s="35"/>
      <c r="CS38" s="20">
        <f t="shared" si="11"/>
        <v>0</v>
      </c>
      <c r="CT38" s="52">
        <v>17906</v>
      </c>
      <c r="CU38" s="20">
        <f t="shared" si="12"/>
        <v>17906</v>
      </c>
      <c r="CV38" s="23">
        <f t="shared" si="14"/>
        <v>100364</v>
      </c>
    </row>
    <row r="39" spans="1:100" x14ac:dyDescent="0.25">
      <c r="A39" s="348"/>
      <c r="B39" s="2" t="s">
        <v>102</v>
      </c>
      <c r="C39" s="40"/>
      <c r="D39" s="41"/>
      <c r="E39" s="43"/>
      <c r="F39" s="41"/>
      <c r="G39" s="41">
        <v>0</v>
      </c>
      <c r="H39" s="7">
        <f t="shared" si="1"/>
        <v>0</v>
      </c>
      <c r="I39" s="43"/>
      <c r="J39" s="41"/>
      <c r="K39" s="41"/>
      <c r="L39" s="41"/>
      <c r="M39" s="41"/>
      <c r="N39" s="41"/>
      <c r="O39" s="7">
        <f t="shared" si="2"/>
        <v>0</v>
      </c>
      <c r="P39" s="41">
        <v>0</v>
      </c>
      <c r="Q39" s="41"/>
      <c r="R39" s="41"/>
      <c r="S39" s="41">
        <v>20276</v>
      </c>
      <c r="T39" s="7">
        <f t="shared" si="3"/>
        <v>20276</v>
      </c>
      <c r="U39" s="43"/>
      <c r="V39" s="9">
        <v>0</v>
      </c>
      <c r="W39" s="7">
        <f t="shared" si="4"/>
        <v>0</v>
      </c>
      <c r="X39" s="43"/>
      <c r="Y39" s="9"/>
      <c r="Z39" s="9"/>
      <c r="AA39" s="9"/>
      <c r="AB39" s="9"/>
      <c r="AC39" s="9"/>
      <c r="AD39" s="41"/>
      <c r="AE39" s="9"/>
      <c r="AF39" s="9"/>
      <c r="AG39" s="9"/>
      <c r="AH39" s="9"/>
      <c r="AI39" s="9"/>
      <c r="AJ39" s="7">
        <v>20090</v>
      </c>
      <c r="AK39" s="43"/>
      <c r="AL39" s="7">
        <f t="shared" si="5"/>
        <v>0</v>
      </c>
      <c r="AM39" s="41">
        <v>0</v>
      </c>
      <c r="AN39" s="9"/>
      <c r="AO39" s="41"/>
      <c r="AP39" s="41"/>
      <c r="AQ39" s="41">
        <v>0</v>
      </c>
      <c r="AR39" s="41"/>
      <c r="AS39" s="41"/>
      <c r="AT39" s="41">
        <v>0</v>
      </c>
      <c r="AU39" s="41"/>
      <c r="AV39" s="41"/>
      <c r="AW39" s="7">
        <f t="shared" si="6"/>
        <v>0</v>
      </c>
      <c r="AX39" s="41">
        <v>0</v>
      </c>
      <c r="AY39" s="41"/>
      <c r="AZ39" s="41">
        <v>0</v>
      </c>
      <c r="BA39" s="41"/>
      <c r="BB39" s="41"/>
      <c r="BC39" s="41">
        <v>0</v>
      </c>
      <c r="BD39" s="41"/>
      <c r="BE39" s="7">
        <f t="shared" si="7"/>
        <v>0</v>
      </c>
      <c r="BF39" s="43"/>
      <c r="BG39" s="41"/>
      <c r="BH39" s="41">
        <v>0</v>
      </c>
      <c r="BI39" s="41"/>
      <c r="BJ39" s="41"/>
      <c r="BK39" s="41"/>
      <c r="BL39" s="41"/>
      <c r="BM39" s="41">
        <v>3280</v>
      </c>
      <c r="BN39" s="41"/>
      <c r="BO39" s="41"/>
      <c r="BP39" s="9"/>
      <c r="BQ39" s="41"/>
      <c r="BR39" s="9"/>
      <c r="BS39" s="9">
        <v>8515</v>
      </c>
      <c r="BT39" s="41">
        <v>2913</v>
      </c>
      <c r="BU39" s="7">
        <f t="shared" si="0"/>
        <v>14708</v>
      </c>
      <c r="BV39" s="43">
        <v>11650</v>
      </c>
      <c r="BW39" s="41">
        <v>0</v>
      </c>
      <c r="BX39" s="41"/>
      <c r="BY39" s="41"/>
      <c r="BZ39" s="41">
        <v>0</v>
      </c>
      <c r="CA39" s="41">
        <v>910</v>
      </c>
      <c r="CB39" s="7">
        <f t="shared" si="8"/>
        <v>12560</v>
      </c>
      <c r="CC39" s="43"/>
      <c r="CD39" s="41"/>
      <c r="CE39" s="41"/>
      <c r="CF39" s="41"/>
      <c r="CG39" s="7">
        <f t="shared" si="9"/>
        <v>0</v>
      </c>
      <c r="CH39" s="62"/>
      <c r="CI39" s="9"/>
      <c r="CJ39" s="41"/>
      <c r="CK39" s="41"/>
      <c r="CL39" s="41">
        <v>0</v>
      </c>
      <c r="CM39" s="41"/>
      <c r="CN39" s="41"/>
      <c r="CO39" s="7">
        <f t="shared" si="10"/>
        <v>0</v>
      </c>
      <c r="CP39" s="62"/>
      <c r="CQ39" s="41"/>
      <c r="CR39" s="41"/>
      <c r="CS39" s="7">
        <f t="shared" si="11"/>
        <v>0</v>
      </c>
      <c r="CT39" s="43">
        <v>15958</v>
      </c>
      <c r="CU39" s="7">
        <f t="shared" si="12"/>
        <v>15958</v>
      </c>
      <c r="CV39" s="10">
        <f t="shared" si="14"/>
        <v>83592</v>
      </c>
    </row>
    <row r="40" spans="1:100" x14ac:dyDescent="0.25">
      <c r="A40" s="348"/>
      <c r="B40" s="2" t="s">
        <v>103</v>
      </c>
      <c r="C40" s="40"/>
      <c r="D40" s="41"/>
      <c r="E40" s="43"/>
      <c r="F40" s="41"/>
      <c r="G40" s="41">
        <v>0</v>
      </c>
      <c r="H40" s="7">
        <f t="shared" si="1"/>
        <v>0</v>
      </c>
      <c r="I40" s="43"/>
      <c r="J40" s="41"/>
      <c r="K40" s="41"/>
      <c r="L40" s="41"/>
      <c r="M40" s="41"/>
      <c r="N40" s="41"/>
      <c r="O40" s="7">
        <f t="shared" si="2"/>
        <v>0</v>
      </c>
      <c r="P40" s="41">
        <v>0</v>
      </c>
      <c r="Q40" s="41"/>
      <c r="R40" s="41"/>
      <c r="S40" s="41">
        <v>21652</v>
      </c>
      <c r="T40" s="7">
        <f t="shared" si="3"/>
        <v>21652</v>
      </c>
      <c r="U40" s="43"/>
      <c r="V40" s="9">
        <v>0</v>
      </c>
      <c r="W40" s="7">
        <f t="shared" si="4"/>
        <v>0</v>
      </c>
      <c r="X40" s="43"/>
      <c r="Y40" s="9"/>
      <c r="Z40" s="9"/>
      <c r="AA40" s="9"/>
      <c r="AB40" s="9"/>
      <c r="AC40" s="9"/>
      <c r="AD40" s="41"/>
      <c r="AE40" s="9"/>
      <c r="AF40" s="9"/>
      <c r="AG40" s="9"/>
      <c r="AH40" s="9"/>
      <c r="AI40" s="9"/>
      <c r="AJ40" s="7">
        <v>23148</v>
      </c>
      <c r="AK40" s="43"/>
      <c r="AL40" s="7">
        <f t="shared" si="5"/>
        <v>0</v>
      </c>
      <c r="AM40" s="41">
        <v>0</v>
      </c>
      <c r="AN40" s="9"/>
      <c r="AO40" s="41"/>
      <c r="AP40" s="41"/>
      <c r="AQ40" s="41">
        <v>0</v>
      </c>
      <c r="AR40" s="41"/>
      <c r="AS40" s="41"/>
      <c r="AT40" s="41">
        <v>0</v>
      </c>
      <c r="AU40" s="41"/>
      <c r="AV40" s="41"/>
      <c r="AW40" s="7">
        <f t="shared" si="6"/>
        <v>0</v>
      </c>
      <c r="AX40" s="41">
        <v>0</v>
      </c>
      <c r="AY40" s="41"/>
      <c r="AZ40" s="41">
        <v>0</v>
      </c>
      <c r="BA40" s="41"/>
      <c r="BB40" s="41"/>
      <c r="BC40" s="41">
        <v>0</v>
      </c>
      <c r="BD40" s="41"/>
      <c r="BE40" s="7">
        <f t="shared" si="7"/>
        <v>0</v>
      </c>
      <c r="BF40" s="43"/>
      <c r="BG40" s="41"/>
      <c r="BH40" s="41">
        <v>0</v>
      </c>
      <c r="BI40" s="41"/>
      <c r="BJ40" s="41"/>
      <c r="BK40" s="41"/>
      <c r="BL40" s="41"/>
      <c r="BM40" s="41">
        <v>6780</v>
      </c>
      <c r="BN40" s="41"/>
      <c r="BO40" s="41"/>
      <c r="BP40" s="9"/>
      <c r="BQ40" s="41"/>
      <c r="BR40" s="9"/>
      <c r="BS40" s="9">
        <v>10780</v>
      </c>
      <c r="BT40" s="41">
        <v>8129</v>
      </c>
      <c r="BU40" s="7">
        <f t="shared" si="0"/>
        <v>25689</v>
      </c>
      <c r="BV40" s="43">
        <v>12341</v>
      </c>
      <c r="BW40" s="41">
        <v>0</v>
      </c>
      <c r="BX40" s="41"/>
      <c r="BY40" s="41"/>
      <c r="BZ40" s="41">
        <v>0</v>
      </c>
      <c r="CA40" s="41">
        <v>900</v>
      </c>
      <c r="CB40" s="7">
        <f t="shared" si="8"/>
        <v>13241</v>
      </c>
      <c r="CC40" s="43"/>
      <c r="CD40" s="41"/>
      <c r="CE40" s="41"/>
      <c r="CF40" s="41"/>
      <c r="CG40" s="7">
        <f t="shared" si="9"/>
        <v>0</v>
      </c>
      <c r="CH40" s="62"/>
      <c r="CI40" s="9"/>
      <c r="CJ40" s="41"/>
      <c r="CK40" s="41"/>
      <c r="CL40" s="41">
        <v>0</v>
      </c>
      <c r="CM40" s="41"/>
      <c r="CN40" s="41"/>
      <c r="CO40" s="7">
        <f t="shared" si="10"/>
        <v>0</v>
      </c>
      <c r="CP40" s="62"/>
      <c r="CQ40" s="41"/>
      <c r="CR40" s="41"/>
      <c r="CS40" s="7">
        <f t="shared" si="11"/>
        <v>0</v>
      </c>
      <c r="CT40" s="43">
        <v>29429</v>
      </c>
      <c r="CU40" s="7">
        <f t="shared" si="12"/>
        <v>29429</v>
      </c>
      <c r="CV40" s="10">
        <f t="shared" si="14"/>
        <v>113159</v>
      </c>
    </row>
    <row r="41" spans="1:100" x14ac:dyDescent="0.25">
      <c r="A41" s="348"/>
      <c r="B41" s="2" t="s">
        <v>104</v>
      </c>
      <c r="C41" s="40"/>
      <c r="D41" s="41"/>
      <c r="E41" s="43"/>
      <c r="F41" s="41"/>
      <c r="G41" s="41">
        <v>0</v>
      </c>
      <c r="H41" s="7">
        <f t="shared" si="1"/>
        <v>0</v>
      </c>
      <c r="I41" s="43"/>
      <c r="J41" s="41"/>
      <c r="K41" s="41"/>
      <c r="L41" s="41"/>
      <c r="M41" s="41"/>
      <c r="N41" s="41"/>
      <c r="O41" s="7">
        <f t="shared" si="2"/>
        <v>0</v>
      </c>
      <c r="P41" s="41">
        <v>0</v>
      </c>
      <c r="Q41" s="41"/>
      <c r="R41" s="41"/>
      <c r="S41" s="41">
        <v>18681</v>
      </c>
      <c r="T41" s="7">
        <f t="shared" si="3"/>
        <v>18681</v>
      </c>
      <c r="U41" s="43"/>
      <c r="V41" s="9">
        <v>0</v>
      </c>
      <c r="W41" s="7">
        <f t="shared" si="4"/>
        <v>0</v>
      </c>
      <c r="X41" s="43"/>
      <c r="Y41" s="9"/>
      <c r="Z41" s="9"/>
      <c r="AA41" s="9"/>
      <c r="AB41" s="9"/>
      <c r="AC41" s="9"/>
      <c r="AD41" s="41"/>
      <c r="AE41" s="9"/>
      <c r="AF41" s="9"/>
      <c r="AG41" s="9"/>
      <c r="AH41" s="9"/>
      <c r="AI41" s="9"/>
      <c r="AJ41" s="7">
        <v>32688</v>
      </c>
      <c r="AK41" s="43"/>
      <c r="AL41" s="7">
        <f t="shared" si="5"/>
        <v>0</v>
      </c>
      <c r="AM41" s="41">
        <v>0</v>
      </c>
      <c r="AN41" s="9"/>
      <c r="AO41" s="41"/>
      <c r="AP41" s="41"/>
      <c r="AQ41" s="41">
        <v>0</v>
      </c>
      <c r="AR41" s="41"/>
      <c r="AS41" s="41"/>
      <c r="AT41" s="41">
        <v>0</v>
      </c>
      <c r="AU41" s="41"/>
      <c r="AV41" s="41"/>
      <c r="AW41" s="7">
        <f t="shared" si="6"/>
        <v>0</v>
      </c>
      <c r="AX41" s="41">
        <v>0</v>
      </c>
      <c r="AY41" s="41"/>
      <c r="AZ41" s="41">
        <v>0</v>
      </c>
      <c r="BA41" s="41"/>
      <c r="BB41" s="41"/>
      <c r="BC41" s="41">
        <v>0</v>
      </c>
      <c r="BD41" s="41"/>
      <c r="BE41" s="7">
        <f t="shared" si="7"/>
        <v>0</v>
      </c>
      <c r="BF41" s="43"/>
      <c r="BG41" s="41"/>
      <c r="BH41" s="41">
        <v>0</v>
      </c>
      <c r="BI41" s="41"/>
      <c r="BJ41" s="41"/>
      <c r="BK41" s="41"/>
      <c r="BL41" s="41"/>
      <c r="BM41" s="41">
        <v>2438</v>
      </c>
      <c r="BN41" s="41"/>
      <c r="BO41" s="41"/>
      <c r="BP41" s="9"/>
      <c r="BQ41" s="41"/>
      <c r="BR41" s="9"/>
      <c r="BS41" s="9">
        <v>6383</v>
      </c>
      <c r="BT41" s="41">
        <v>9186</v>
      </c>
      <c r="BU41" s="7">
        <f t="shared" si="0"/>
        <v>18007</v>
      </c>
      <c r="BV41" s="43">
        <v>11762</v>
      </c>
      <c r="BW41" s="41">
        <v>0</v>
      </c>
      <c r="BX41" s="41"/>
      <c r="BY41" s="41"/>
      <c r="BZ41" s="41">
        <v>0</v>
      </c>
      <c r="CA41" s="41">
        <v>995</v>
      </c>
      <c r="CB41" s="7">
        <f t="shared" si="8"/>
        <v>12757</v>
      </c>
      <c r="CC41" s="43"/>
      <c r="CD41" s="41"/>
      <c r="CE41" s="41"/>
      <c r="CF41" s="41"/>
      <c r="CG41" s="7">
        <f t="shared" si="9"/>
        <v>0</v>
      </c>
      <c r="CH41" s="62"/>
      <c r="CI41" s="9"/>
      <c r="CJ41" s="41"/>
      <c r="CK41" s="41"/>
      <c r="CL41" s="41">
        <v>0</v>
      </c>
      <c r="CM41" s="41"/>
      <c r="CN41" s="41"/>
      <c r="CO41" s="7">
        <f t="shared" si="10"/>
        <v>0</v>
      </c>
      <c r="CP41" s="62"/>
      <c r="CQ41" s="41"/>
      <c r="CR41" s="41"/>
      <c r="CS41" s="7">
        <f t="shared" si="11"/>
        <v>0</v>
      </c>
      <c r="CT41" s="43">
        <v>22927</v>
      </c>
      <c r="CU41" s="7">
        <f t="shared" si="12"/>
        <v>22927</v>
      </c>
      <c r="CV41" s="10">
        <f t="shared" si="14"/>
        <v>105060</v>
      </c>
    </row>
    <row r="42" spans="1:100" x14ac:dyDescent="0.25">
      <c r="A42" s="348"/>
      <c r="B42" s="2" t="s">
        <v>105</v>
      </c>
      <c r="C42" s="40"/>
      <c r="D42" s="41"/>
      <c r="E42" s="43"/>
      <c r="F42" s="41"/>
      <c r="G42" s="41">
        <v>0</v>
      </c>
      <c r="H42" s="7">
        <f t="shared" si="1"/>
        <v>0</v>
      </c>
      <c r="I42" s="43"/>
      <c r="J42" s="41"/>
      <c r="K42" s="41"/>
      <c r="L42" s="41"/>
      <c r="M42" s="41"/>
      <c r="N42" s="41"/>
      <c r="O42" s="7">
        <f t="shared" si="2"/>
        <v>0</v>
      </c>
      <c r="P42" s="41">
        <v>0</v>
      </c>
      <c r="Q42" s="41"/>
      <c r="R42" s="41"/>
      <c r="S42" s="41">
        <v>19452</v>
      </c>
      <c r="T42" s="7">
        <f t="shared" si="3"/>
        <v>19452</v>
      </c>
      <c r="U42" s="43"/>
      <c r="V42" s="9">
        <v>0</v>
      </c>
      <c r="W42" s="7">
        <f t="shared" si="4"/>
        <v>0</v>
      </c>
      <c r="X42" s="43"/>
      <c r="Y42" s="9"/>
      <c r="Z42" s="9"/>
      <c r="AA42" s="9"/>
      <c r="AB42" s="9"/>
      <c r="AC42" s="9"/>
      <c r="AD42" s="41"/>
      <c r="AE42" s="9"/>
      <c r="AF42" s="9"/>
      <c r="AG42" s="9"/>
      <c r="AH42" s="9"/>
      <c r="AI42" s="9"/>
      <c r="AJ42" s="7">
        <v>76616</v>
      </c>
      <c r="AK42" s="43"/>
      <c r="AL42" s="7">
        <f t="shared" si="5"/>
        <v>0</v>
      </c>
      <c r="AM42" s="41">
        <v>0</v>
      </c>
      <c r="AN42" s="9"/>
      <c r="AO42" s="41"/>
      <c r="AP42" s="41"/>
      <c r="AQ42" s="41">
        <v>0</v>
      </c>
      <c r="AR42" s="41"/>
      <c r="AS42" s="41"/>
      <c r="AT42" s="41">
        <v>0</v>
      </c>
      <c r="AU42" s="41"/>
      <c r="AV42" s="41"/>
      <c r="AW42" s="7">
        <f t="shared" si="6"/>
        <v>0</v>
      </c>
      <c r="AX42" s="41">
        <v>0</v>
      </c>
      <c r="AY42" s="41"/>
      <c r="AZ42" s="41">
        <v>0</v>
      </c>
      <c r="BA42" s="41"/>
      <c r="BB42" s="41"/>
      <c r="BC42" s="41">
        <v>0</v>
      </c>
      <c r="BD42" s="41"/>
      <c r="BE42" s="7">
        <f t="shared" si="7"/>
        <v>0</v>
      </c>
      <c r="BF42" s="43"/>
      <c r="BG42" s="41"/>
      <c r="BH42" s="41">
        <v>0</v>
      </c>
      <c r="BI42" s="41"/>
      <c r="BJ42" s="41"/>
      <c r="BK42" s="41"/>
      <c r="BL42" s="41"/>
      <c r="BM42" s="41">
        <v>2346</v>
      </c>
      <c r="BN42" s="41"/>
      <c r="BO42" s="41"/>
      <c r="BP42" s="9"/>
      <c r="BQ42" s="41"/>
      <c r="BR42" s="9"/>
      <c r="BS42" s="9">
        <v>7368</v>
      </c>
      <c r="BT42" s="41">
        <v>6775</v>
      </c>
      <c r="BU42" s="7">
        <f t="shared" si="0"/>
        <v>16489</v>
      </c>
      <c r="BV42" s="43">
        <v>8810</v>
      </c>
      <c r="BW42" s="41">
        <v>0</v>
      </c>
      <c r="BX42" s="41"/>
      <c r="BY42" s="41"/>
      <c r="BZ42" s="41">
        <v>0</v>
      </c>
      <c r="CA42" s="41">
        <v>660</v>
      </c>
      <c r="CB42" s="7">
        <f t="shared" si="8"/>
        <v>9470</v>
      </c>
      <c r="CC42" s="43"/>
      <c r="CD42" s="41"/>
      <c r="CE42" s="41"/>
      <c r="CF42" s="41"/>
      <c r="CG42" s="7">
        <f t="shared" si="9"/>
        <v>0</v>
      </c>
      <c r="CH42" s="62"/>
      <c r="CI42" s="9"/>
      <c r="CJ42" s="41"/>
      <c r="CK42" s="41"/>
      <c r="CL42" s="41">
        <v>0</v>
      </c>
      <c r="CM42" s="41"/>
      <c r="CN42" s="41"/>
      <c r="CO42" s="7">
        <f t="shared" si="10"/>
        <v>0</v>
      </c>
      <c r="CP42" s="62"/>
      <c r="CQ42" s="41"/>
      <c r="CR42" s="41"/>
      <c r="CS42" s="7">
        <f t="shared" si="11"/>
        <v>0</v>
      </c>
      <c r="CT42" s="43">
        <v>13260</v>
      </c>
      <c r="CU42" s="7">
        <f t="shared" si="12"/>
        <v>13260</v>
      </c>
      <c r="CV42" s="10">
        <f t="shared" si="14"/>
        <v>135287</v>
      </c>
    </row>
    <row r="43" spans="1:100" x14ac:dyDescent="0.25">
      <c r="A43" s="348"/>
      <c r="B43" s="2" t="s">
        <v>106</v>
      </c>
      <c r="C43" s="40"/>
      <c r="D43" s="41"/>
      <c r="E43" s="43"/>
      <c r="F43" s="41"/>
      <c r="G43" s="41">
        <v>0</v>
      </c>
      <c r="H43" s="7">
        <f t="shared" si="1"/>
        <v>0</v>
      </c>
      <c r="I43" s="43"/>
      <c r="J43" s="41"/>
      <c r="K43" s="41"/>
      <c r="L43" s="41"/>
      <c r="M43" s="41"/>
      <c r="N43" s="41"/>
      <c r="O43" s="7">
        <f t="shared" si="2"/>
        <v>0</v>
      </c>
      <c r="P43" s="41">
        <v>0</v>
      </c>
      <c r="Q43" s="41"/>
      <c r="R43" s="41"/>
      <c r="S43" s="41">
        <v>19703</v>
      </c>
      <c r="T43" s="7">
        <f t="shared" si="3"/>
        <v>19703</v>
      </c>
      <c r="U43" s="43"/>
      <c r="V43" s="9">
        <v>0</v>
      </c>
      <c r="W43" s="7">
        <f t="shared" si="4"/>
        <v>0</v>
      </c>
      <c r="X43" s="43"/>
      <c r="Y43" s="9"/>
      <c r="Z43" s="9"/>
      <c r="AA43" s="9"/>
      <c r="AB43" s="9"/>
      <c r="AC43" s="9"/>
      <c r="AD43" s="41"/>
      <c r="AE43" s="9"/>
      <c r="AF43" s="9"/>
      <c r="AG43" s="9"/>
      <c r="AH43" s="9"/>
      <c r="AI43" s="9"/>
      <c r="AJ43" s="7">
        <v>68568</v>
      </c>
      <c r="AK43" s="43"/>
      <c r="AL43" s="7">
        <f t="shared" si="5"/>
        <v>0</v>
      </c>
      <c r="AM43" s="41">
        <v>0</v>
      </c>
      <c r="AN43" s="9"/>
      <c r="AO43" s="41"/>
      <c r="AP43" s="41"/>
      <c r="AQ43" s="41">
        <v>0</v>
      </c>
      <c r="AR43" s="41"/>
      <c r="AS43" s="41"/>
      <c r="AT43" s="41">
        <v>0</v>
      </c>
      <c r="AU43" s="41"/>
      <c r="AV43" s="41"/>
      <c r="AW43" s="7">
        <f t="shared" si="6"/>
        <v>0</v>
      </c>
      <c r="AX43" s="41">
        <v>0</v>
      </c>
      <c r="AY43" s="41"/>
      <c r="AZ43" s="41">
        <v>0</v>
      </c>
      <c r="BA43" s="41"/>
      <c r="BB43" s="41"/>
      <c r="BC43" s="41">
        <v>0</v>
      </c>
      <c r="BD43" s="41"/>
      <c r="BE43" s="7">
        <f t="shared" si="7"/>
        <v>0</v>
      </c>
      <c r="BF43" s="43"/>
      <c r="BG43" s="41"/>
      <c r="BH43" s="41">
        <v>0</v>
      </c>
      <c r="BI43" s="41"/>
      <c r="BJ43" s="41"/>
      <c r="BK43" s="41"/>
      <c r="BL43" s="41"/>
      <c r="BM43" s="41">
        <v>3622</v>
      </c>
      <c r="BN43" s="41"/>
      <c r="BO43" s="41"/>
      <c r="BP43" s="9"/>
      <c r="BQ43" s="41"/>
      <c r="BR43" s="9"/>
      <c r="BS43" s="9">
        <v>7320</v>
      </c>
      <c r="BT43" s="41">
        <v>8878</v>
      </c>
      <c r="BU43" s="7">
        <f t="shared" si="0"/>
        <v>19820</v>
      </c>
      <c r="BV43" s="43">
        <v>11382</v>
      </c>
      <c r="BW43" s="41">
        <v>0</v>
      </c>
      <c r="BX43" s="41"/>
      <c r="BY43" s="41"/>
      <c r="BZ43" s="41">
        <v>0</v>
      </c>
      <c r="CA43" s="41">
        <v>660</v>
      </c>
      <c r="CB43" s="7">
        <f t="shared" si="8"/>
        <v>12042</v>
      </c>
      <c r="CC43" s="43"/>
      <c r="CD43" s="41"/>
      <c r="CE43" s="41"/>
      <c r="CF43" s="41"/>
      <c r="CG43" s="7">
        <f t="shared" si="9"/>
        <v>0</v>
      </c>
      <c r="CH43" s="62"/>
      <c r="CI43" s="9"/>
      <c r="CJ43" s="41"/>
      <c r="CK43" s="41"/>
      <c r="CL43" s="41">
        <v>0</v>
      </c>
      <c r="CM43" s="41"/>
      <c r="CN43" s="41"/>
      <c r="CO43" s="7">
        <f t="shared" si="10"/>
        <v>0</v>
      </c>
      <c r="CP43" s="62"/>
      <c r="CQ43" s="41"/>
      <c r="CR43" s="41"/>
      <c r="CS43" s="7">
        <f t="shared" si="11"/>
        <v>0</v>
      </c>
      <c r="CT43" s="43">
        <v>15881</v>
      </c>
      <c r="CU43" s="7">
        <f t="shared" si="12"/>
        <v>15881</v>
      </c>
      <c r="CV43" s="10">
        <f t="shared" si="14"/>
        <v>136014</v>
      </c>
    </row>
    <row r="44" spans="1:100" x14ac:dyDescent="0.25">
      <c r="A44" s="348"/>
      <c r="B44" s="2" t="s">
        <v>107</v>
      </c>
      <c r="C44" s="40"/>
      <c r="D44" s="41"/>
      <c r="E44" s="43"/>
      <c r="F44" s="41"/>
      <c r="G44" s="41">
        <v>0</v>
      </c>
      <c r="H44" s="7">
        <f t="shared" si="1"/>
        <v>0</v>
      </c>
      <c r="I44" s="43"/>
      <c r="J44" s="41"/>
      <c r="K44" s="41"/>
      <c r="L44" s="41"/>
      <c r="M44" s="41"/>
      <c r="N44" s="41"/>
      <c r="O44" s="7">
        <f t="shared" si="2"/>
        <v>0</v>
      </c>
      <c r="P44" s="41">
        <v>0</v>
      </c>
      <c r="Q44" s="41"/>
      <c r="R44" s="41"/>
      <c r="S44" s="41">
        <v>17449</v>
      </c>
      <c r="T44" s="7">
        <f t="shared" si="3"/>
        <v>17449</v>
      </c>
      <c r="U44" s="43"/>
      <c r="V44" s="9">
        <v>0</v>
      </c>
      <c r="W44" s="7">
        <f t="shared" si="4"/>
        <v>0</v>
      </c>
      <c r="X44" s="43"/>
      <c r="Y44" s="9"/>
      <c r="Z44" s="9"/>
      <c r="AA44" s="9"/>
      <c r="AB44" s="9"/>
      <c r="AC44" s="9"/>
      <c r="AD44" s="41"/>
      <c r="AE44" s="9"/>
      <c r="AF44" s="9"/>
      <c r="AG44" s="9"/>
      <c r="AH44" s="9"/>
      <c r="AI44" s="9"/>
      <c r="AJ44" s="7">
        <v>51326</v>
      </c>
      <c r="AK44" s="43"/>
      <c r="AL44" s="7">
        <f t="shared" si="5"/>
        <v>0</v>
      </c>
      <c r="AM44" s="41">
        <v>0</v>
      </c>
      <c r="AN44" s="9"/>
      <c r="AO44" s="41"/>
      <c r="AP44" s="41"/>
      <c r="AQ44" s="41">
        <v>0</v>
      </c>
      <c r="AR44" s="41"/>
      <c r="AS44" s="41"/>
      <c r="AT44" s="41">
        <v>0</v>
      </c>
      <c r="AU44" s="41"/>
      <c r="AV44" s="41"/>
      <c r="AW44" s="7">
        <f t="shared" si="6"/>
        <v>0</v>
      </c>
      <c r="AX44" s="41">
        <v>0</v>
      </c>
      <c r="AY44" s="41"/>
      <c r="AZ44" s="41">
        <v>0</v>
      </c>
      <c r="BA44" s="41"/>
      <c r="BB44" s="41"/>
      <c r="BC44" s="41">
        <v>0</v>
      </c>
      <c r="BD44" s="41"/>
      <c r="BE44" s="7">
        <f t="shared" si="7"/>
        <v>0</v>
      </c>
      <c r="BF44" s="43"/>
      <c r="BG44" s="41"/>
      <c r="BH44" s="41">
        <v>0</v>
      </c>
      <c r="BI44" s="41"/>
      <c r="BJ44" s="41"/>
      <c r="BK44" s="41"/>
      <c r="BL44" s="41"/>
      <c r="BM44" s="41">
        <v>1369</v>
      </c>
      <c r="BN44" s="41"/>
      <c r="BO44" s="41"/>
      <c r="BP44" s="9"/>
      <c r="BQ44" s="41"/>
      <c r="BR44" s="9"/>
      <c r="BS44" s="9">
        <v>540</v>
      </c>
      <c r="BT44" s="41">
        <v>4486</v>
      </c>
      <c r="BU44" s="7">
        <f t="shared" si="0"/>
        <v>6395</v>
      </c>
      <c r="BV44" s="43">
        <v>20509</v>
      </c>
      <c r="BW44" s="41">
        <v>0</v>
      </c>
      <c r="BX44" s="41"/>
      <c r="BY44" s="41"/>
      <c r="BZ44" s="41">
        <v>0</v>
      </c>
      <c r="CA44" s="41">
        <v>0</v>
      </c>
      <c r="CB44" s="7">
        <f t="shared" si="8"/>
        <v>20509</v>
      </c>
      <c r="CC44" s="43"/>
      <c r="CD44" s="41"/>
      <c r="CE44" s="41"/>
      <c r="CF44" s="41"/>
      <c r="CG44" s="7">
        <f t="shared" si="9"/>
        <v>0</v>
      </c>
      <c r="CH44" s="62"/>
      <c r="CI44" s="9"/>
      <c r="CJ44" s="41"/>
      <c r="CK44" s="41"/>
      <c r="CL44" s="41">
        <v>0</v>
      </c>
      <c r="CM44" s="41"/>
      <c r="CN44" s="41"/>
      <c r="CO44" s="7">
        <f t="shared" si="10"/>
        <v>0</v>
      </c>
      <c r="CP44" s="62"/>
      <c r="CQ44" s="41"/>
      <c r="CR44" s="41"/>
      <c r="CS44" s="7">
        <f t="shared" si="11"/>
        <v>0</v>
      </c>
      <c r="CT44" s="43">
        <v>29799</v>
      </c>
      <c r="CU44" s="7">
        <f t="shared" si="12"/>
        <v>29799</v>
      </c>
      <c r="CV44" s="10">
        <f t="shared" si="14"/>
        <v>125478</v>
      </c>
    </row>
    <row r="45" spans="1:100" x14ac:dyDescent="0.25">
      <c r="A45" s="348"/>
      <c r="B45" s="2" t="s">
        <v>108</v>
      </c>
      <c r="C45" s="40"/>
      <c r="D45" s="41"/>
      <c r="E45" s="43"/>
      <c r="F45" s="41"/>
      <c r="G45" s="41">
        <v>0</v>
      </c>
      <c r="H45" s="7">
        <f t="shared" si="1"/>
        <v>0</v>
      </c>
      <c r="I45" s="43"/>
      <c r="J45" s="41"/>
      <c r="K45" s="41"/>
      <c r="L45" s="41"/>
      <c r="M45" s="41"/>
      <c r="N45" s="41"/>
      <c r="O45" s="7">
        <f t="shared" si="2"/>
        <v>0</v>
      </c>
      <c r="P45" s="41">
        <v>0</v>
      </c>
      <c r="Q45" s="41"/>
      <c r="R45" s="41"/>
      <c r="S45" s="41">
        <v>17899</v>
      </c>
      <c r="T45" s="7">
        <f t="shared" si="3"/>
        <v>17899</v>
      </c>
      <c r="U45" s="43"/>
      <c r="V45" s="9">
        <v>0</v>
      </c>
      <c r="W45" s="7">
        <f t="shared" si="4"/>
        <v>0</v>
      </c>
      <c r="X45" s="43"/>
      <c r="Y45" s="9"/>
      <c r="Z45" s="9"/>
      <c r="AA45" s="9"/>
      <c r="AB45" s="9"/>
      <c r="AC45" s="9"/>
      <c r="AD45" s="41"/>
      <c r="AE45" s="9"/>
      <c r="AF45" s="9"/>
      <c r="AG45" s="9"/>
      <c r="AH45" s="9"/>
      <c r="AI45" s="9"/>
      <c r="AJ45" s="7">
        <v>51046</v>
      </c>
      <c r="AK45" s="43"/>
      <c r="AL45" s="7">
        <f t="shared" si="5"/>
        <v>0</v>
      </c>
      <c r="AM45" s="41">
        <v>0</v>
      </c>
      <c r="AN45" s="9"/>
      <c r="AO45" s="41"/>
      <c r="AP45" s="41"/>
      <c r="AQ45" s="41">
        <v>0</v>
      </c>
      <c r="AR45" s="41"/>
      <c r="AS45" s="41"/>
      <c r="AT45" s="41">
        <v>0</v>
      </c>
      <c r="AU45" s="41"/>
      <c r="AV45" s="41"/>
      <c r="AW45" s="7">
        <f t="shared" si="6"/>
        <v>0</v>
      </c>
      <c r="AX45" s="41">
        <v>0</v>
      </c>
      <c r="AY45" s="41"/>
      <c r="AZ45" s="41">
        <v>0</v>
      </c>
      <c r="BA45" s="41"/>
      <c r="BB45" s="41"/>
      <c r="BC45" s="41">
        <v>0</v>
      </c>
      <c r="BD45" s="41"/>
      <c r="BE45" s="7">
        <f t="shared" si="7"/>
        <v>0</v>
      </c>
      <c r="BF45" s="43"/>
      <c r="BG45" s="41"/>
      <c r="BH45" s="41">
        <v>0</v>
      </c>
      <c r="BI45" s="41"/>
      <c r="BJ45" s="41"/>
      <c r="BK45" s="41"/>
      <c r="BL45" s="41"/>
      <c r="BM45" s="41">
        <v>910</v>
      </c>
      <c r="BN45" s="41"/>
      <c r="BO45" s="41"/>
      <c r="BP45" s="9"/>
      <c r="BQ45" s="41"/>
      <c r="BR45" s="9"/>
      <c r="BS45" s="9">
        <v>0</v>
      </c>
      <c r="BT45" s="41">
        <v>8038</v>
      </c>
      <c r="BU45" s="7">
        <f t="shared" si="0"/>
        <v>8948</v>
      </c>
      <c r="BV45" s="43">
        <v>21457</v>
      </c>
      <c r="BW45" s="41">
        <v>0</v>
      </c>
      <c r="BX45" s="41"/>
      <c r="BY45" s="41"/>
      <c r="BZ45" s="41">
        <v>0</v>
      </c>
      <c r="CA45" s="41">
        <v>0</v>
      </c>
      <c r="CB45" s="7">
        <f t="shared" si="8"/>
        <v>21457</v>
      </c>
      <c r="CC45" s="43"/>
      <c r="CD45" s="41"/>
      <c r="CE45" s="41"/>
      <c r="CF45" s="41"/>
      <c r="CG45" s="7">
        <f t="shared" si="9"/>
        <v>0</v>
      </c>
      <c r="CH45" s="62"/>
      <c r="CI45" s="9"/>
      <c r="CJ45" s="41"/>
      <c r="CK45" s="41"/>
      <c r="CL45" s="41">
        <v>0</v>
      </c>
      <c r="CM45" s="41"/>
      <c r="CN45" s="41"/>
      <c r="CO45" s="7">
        <f t="shared" si="10"/>
        <v>0</v>
      </c>
      <c r="CP45" s="62"/>
      <c r="CQ45" s="41"/>
      <c r="CR45" s="41"/>
      <c r="CS45" s="7">
        <f t="shared" si="11"/>
        <v>0</v>
      </c>
      <c r="CT45" s="43">
        <v>32379</v>
      </c>
      <c r="CU45" s="7">
        <f t="shared" si="12"/>
        <v>32379</v>
      </c>
      <c r="CV45" s="10">
        <f t="shared" si="14"/>
        <v>131729</v>
      </c>
    </row>
    <row r="46" spans="1:100" x14ac:dyDescent="0.25">
      <c r="A46" s="348"/>
      <c r="B46" s="2" t="s">
        <v>109</v>
      </c>
      <c r="C46" s="40"/>
      <c r="D46" s="41"/>
      <c r="E46" s="43"/>
      <c r="F46" s="41"/>
      <c r="G46" s="41">
        <v>0</v>
      </c>
      <c r="H46" s="7">
        <f t="shared" si="1"/>
        <v>0</v>
      </c>
      <c r="I46" s="43"/>
      <c r="J46" s="41"/>
      <c r="K46" s="41"/>
      <c r="L46" s="41"/>
      <c r="M46" s="41"/>
      <c r="N46" s="41"/>
      <c r="O46" s="7">
        <f t="shared" si="2"/>
        <v>0</v>
      </c>
      <c r="P46" s="41">
        <v>0</v>
      </c>
      <c r="Q46" s="41"/>
      <c r="R46" s="41"/>
      <c r="S46" s="41">
        <v>11544</v>
      </c>
      <c r="T46" s="7">
        <f t="shared" si="3"/>
        <v>11544</v>
      </c>
      <c r="U46" s="43"/>
      <c r="V46" s="9">
        <v>0</v>
      </c>
      <c r="W46" s="7">
        <f t="shared" si="4"/>
        <v>0</v>
      </c>
      <c r="X46" s="43"/>
      <c r="Y46" s="9"/>
      <c r="Z46" s="9"/>
      <c r="AA46" s="9"/>
      <c r="AB46" s="9"/>
      <c r="AC46" s="9"/>
      <c r="AD46" s="41"/>
      <c r="AE46" s="9"/>
      <c r="AF46" s="9"/>
      <c r="AG46" s="9"/>
      <c r="AH46" s="9"/>
      <c r="AI46" s="9"/>
      <c r="AJ46" s="7">
        <v>46631</v>
      </c>
      <c r="AK46" s="43"/>
      <c r="AL46" s="7">
        <f t="shared" si="5"/>
        <v>0</v>
      </c>
      <c r="AM46" s="41">
        <v>0</v>
      </c>
      <c r="AN46" s="9"/>
      <c r="AO46" s="41"/>
      <c r="AP46" s="41"/>
      <c r="AQ46" s="41">
        <v>0</v>
      </c>
      <c r="AR46" s="41"/>
      <c r="AS46" s="41"/>
      <c r="AT46" s="41">
        <v>0</v>
      </c>
      <c r="AU46" s="41"/>
      <c r="AV46" s="41"/>
      <c r="AW46" s="7">
        <f t="shared" si="6"/>
        <v>0</v>
      </c>
      <c r="AX46" s="41">
        <v>0</v>
      </c>
      <c r="AY46" s="41"/>
      <c r="AZ46" s="41">
        <v>0</v>
      </c>
      <c r="BA46" s="41"/>
      <c r="BB46" s="41"/>
      <c r="BC46" s="41">
        <v>0</v>
      </c>
      <c r="BD46" s="41"/>
      <c r="BE46" s="7">
        <f t="shared" si="7"/>
        <v>0</v>
      </c>
      <c r="BF46" s="43"/>
      <c r="BG46" s="41"/>
      <c r="BH46" s="41">
        <v>0</v>
      </c>
      <c r="BI46" s="41"/>
      <c r="BJ46" s="41"/>
      <c r="BK46" s="41"/>
      <c r="BL46" s="41"/>
      <c r="BM46" s="41">
        <v>310</v>
      </c>
      <c r="BN46" s="41"/>
      <c r="BO46" s="41"/>
      <c r="BP46" s="9"/>
      <c r="BQ46" s="41"/>
      <c r="BR46" s="9"/>
      <c r="BS46" s="9">
        <v>4305</v>
      </c>
      <c r="BT46" s="41">
        <v>7736</v>
      </c>
      <c r="BU46" s="7">
        <f t="shared" si="0"/>
        <v>12351</v>
      </c>
      <c r="BV46" s="43">
        <v>25433</v>
      </c>
      <c r="BW46" s="41">
        <v>0</v>
      </c>
      <c r="BX46" s="41"/>
      <c r="BY46" s="41"/>
      <c r="BZ46" s="41">
        <v>0</v>
      </c>
      <c r="CA46" s="41">
        <v>0</v>
      </c>
      <c r="CB46" s="7">
        <f t="shared" si="8"/>
        <v>25433</v>
      </c>
      <c r="CC46" s="43"/>
      <c r="CD46" s="41"/>
      <c r="CE46" s="41"/>
      <c r="CF46" s="41"/>
      <c r="CG46" s="7">
        <f t="shared" si="9"/>
        <v>0</v>
      </c>
      <c r="CH46" s="62"/>
      <c r="CI46" s="9"/>
      <c r="CJ46" s="41"/>
      <c r="CK46" s="41"/>
      <c r="CL46" s="41">
        <v>0</v>
      </c>
      <c r="CM46" s="41"/>
      <c r="CN46" s="41"/>
      <c r="CO46" s="7">
        <f t="shared" si="10"/>
        <v>0</v>
      </c>
      <c r="CP46" s="62"/>
      <c r="CQ46" s="41"/>
      <c r="CR46" s="41"/>
      <c r="CS46" s="7">
        <f t="shared" si="11"/>
        <v>0</v>
      </c>
      <c r="CT46" s="43">
        <v>32510</v>
      </c>
      <c r="CU46" s="7">
        <f t="shared" si="12"/>
        <v>32510</v>
      </c>
      <c r="CV46" s="10">
        <f t="shared" si="14"/>
        <v>128469</v>
      </c>
    </row>
    <row r="47" spans="1:100" x14ac:dyDescent="0.25">
      <c r="A47" s="348"/>
      <c r="B47" s="2" t="s">
        <v>110</v>
      </c>
      <c r="C47" s="40"/>
      <c r="D47" s="41"/>
      <c r="E47" s="43"/>
      <c r="F47" s="41"/>
      <c r="G47" s="41">
        <v>0</v>
      </c>
      <c r="H47" s="7">
        <f t="shared" si="1"/>
        <v>0</v>
      </c>
      <c r="I47" s="43"/>
      <c r="J47" s="41"/>
      <c r="K47" s="41"/>
      <c r="L47" s="41"/>
      <c r="M47" s="41"/>
      <c r="N47" s="41"/>
      <c r="O47" s="7">
        <f t="shared" si="2"/>
        <v>0</v>
      </c>
      <c r="P47" s="41">
        <v>0</v>
      </c>
      <c r="Q47" s="41"/>
      <c r="R47" s="41"/>
      <c r="S47" s="41">
        <v>9717</v>
      </c>
      <c r="T47" s="7">
        <f t="shared" si="3"/>
        <v>9717</v>
      </c>
      <c r="U47" s="43"/>
      <c r="V47" s="9">
        <v>0</v>
      </c>
      <c r="W47" s="7">
        <f t="shared" si="4"/>
        <v>0</v>
      </c>
      <c r="X47" s="43"/>
      <c r="Y47" s="9"/>
      <c r="Z47" s="9"/>
      <c r="AA47" s="9"/>
      <c r="AB47" s="9"/>
      <c r="AC47" s="9"/>
      <c r="AD47" s="41"/>
      <c r="AE47" s="9"/>
      <c r="AF47" s="9"/>
      <c r="AG47" s="9"/>
      <c r="AH47" s="9"/>
      <c r="AI47" s="9"/>
      <c r="AJ47" s="7">
        <v>35690</v>
      </c>
      <c r="AK47" s="43"/>
      <c r="AL47" s="7">
        <f t="shared" si="5"/>
        <v>0</v>
      </c>
      <c r="AM47" s="41">
        <v>0</v>
      </c>
      <c r="AN47" s="9"/>
      <c r="AO47" s="41"/>
      <c r="AP47" s="41"/>
      <c r="AQ47" s="41">
        <v>0</v>
      </c>
      <c r="AR47" s="41"/>
      <c r="AS47" s="41"/>
      <c r="AT47" s="41">
        <v>0</v>
      </c>
      <c r="AU47" s="41"/>
      <c r="AV47" s="41"/>
      <c r="AW47" s="7">
        <f t="shared" si="6"/>
        <v>0</v>
      </c>
      <c r="AX47" s="41">
        <v>0</v>
      </c>
      <c r="AY47" s="41"/>
      <c r="AZ47" s="41">
        <v>0</v>
      </c>
      <c r="BA47" s="41"/>
      <c r="BB47" s="41"/>
      <c r="BC47" s="41">
        <v>0</v>
      </c>
      <c r="BD47" s="41"/>
      <c r="BE47" s="7">
        <f t="shared" si="7"/>
        <v>0</v>
      </c>
      <c r="BF47" s="43"/>
      <c r="BG47" s="41"/>
      <c r="BH47" s="41">
        <v>0</v>
      </c>
      <c r="BI47" s="41"/>
      <c r="BJ47" s="41"/>
      <c r="BK47" s="41"/>
      <c r="BL47" s="41"/>
      <c r="BM47" s="41">
        <v>1330</v>
      </c>
      <c r="BN47" s="41"/>
      <c r="BO47" s="41"/>
      <c r="BP47" s="9"/>
      <c r="BQ47" s="41"/>
      <c r="BR47" s="9"/>
      <c r="BS47" s="9">
        <v>3780</v>
      </c>
      <c r="BT47" s="41">
        <v>10045</v>
      </c>
      <c r="BU47" s="7">
        <f t="shared" si="0"/>
        <v>15155</v>
      </c>
      <c r="BV47" s="43">
        <v>17795</v>
      </c>
      <c r="BW47" s="41">
        <v>0</v>
      </c>
      <c r="BX47" s="41"/>
      <c r="BY47" s="41"/>
      <c r="BZ47" s="41">
        <v>0</v>
      </c>
      <c r="CA47" s="41">
        <v>0</v>
      </c>
      <c r="CB47" s="7">
        <f t="shared" si="8"/>
        <v>17795</v>
      </c>
      <c r="CC47" s="43"/>
      <c r="CD47" s="41"/>
      <c r="CE47" s="41"/>
      <c r="CF47" s="41"/>
      <c r="CG47" s="7">
        <f t="shared" si="9"/>
        <v>0</v>
      </c>
      <c r="CH47" s="62"/>
      <c r="CI47" s="9"/>
      <c r="CJ47" s="41"/>
      <c r="CK47" s="41"/>
      <c r="CL47" s="41">
        <v>0</v>
      </c>
      <c r="CM47" s="41"/>
      <c r="CN47" s="41"/>
      <c r="CO47" s="7">
        <f t="shared" si="10"/>
        <v>0</v>
      </c>
      <c r="CP47" s="62"/>
      <c r="CQ47" s="41"/>
      <c r="CR47" s="41"/>
      <c r="CS47" s="7">
        <f t="shared" si="11"/>
        <v>0</v>
      </c>
      <c r="CT47" s="43">
        <v>22878</v>
      </c>
      <c r="CU47" s="7">
        <f t="shared" si="12"/>
        <v>22878</v>
      </c>
      <c r="CV47" s="10">
        <f t="shared" si="14"/>
        <v>101235</v>
      </c>
    </row>
    <row r="48" spans="1:100" x14ac:dyDescent="0.25">
      <c r="A48" s="348"/>
      <c r="B48" s="2" t="s">
        <v>111</v>
      </c>
      <c r="C48" s="40"/>
      <c r="D48" s="41"/>
      <c r="E48" s="43"/>
      <c r="F48" s="41"/>
      <c r="G48" s="41">
        <v>0</v>
      </c>
      <c r="H48" s="7">
        <f t="shared" si="1"/>
        <v>0</v>
      </c>
      <c r="I48" s="43"/>
      <c r="J48" s="41"/>
      <c r="K48" s="41"/>
      <c r="L48" s="41"/>
      <c r="M48" s="41"/>
      <c r="N48" s="41"/>
      <c r="O48" s="7">
        <f t="shared" si="2"/>
        <v>0</v>
      </c>
      <c r="P48" s="41">
        <v>0</v>
      </c>
      <c r="Q48" s="41"/>
      <c r="R48" s="41"/>
      <c r="S48" s="41">
        <v>12040</v>
      </c>
      <c r="T48" s="7">
        <f t="shared" si="3"/>
        <v>12040</v>
      </c>
      <c r="U48" s="43"/>
      <c r="V48" s="9">
        <v>0</v>
      </c>
      <c r="W48" s="7">
        <f t="shared" si="4"/>
        <v>0</v>
      </c>
      <c r="X48" s="43"/>
      <c r="Y48" s="9"/>
      <c r="Z48" s="9"/>
      <c r="AA48" s="9"/>
      <c r="AB48" s="9"/>
      <c r="AC48" s="9"/>
      <c r="AD48" s="41"/>
      <c r="AE48" s="9"/>
      <c r="AF48" s="9"/>
      <c r="AG48" s="9"/>
      <c r="AH48" s="9"/>
      <c r="AI48" s="9"/>
      <c r="AJ48" s="7">
        <v>40570</v>
      </c>
      <c r="AK48" s="43"/>
      <c r="AL48" s="7">
        <f t="shared" si="5"/>
        <v>0</v>
      </c>
      <c r="AM48" s="41">
        <v>0</v>
      </c>
      <c r="AN48" s="9"/>
      <c r="AO48" s="41"/>
      <c r="AP48" s="41"/>
      <c r="AQ48" s="41">
        <v>0</v>
      </c>
      <c r="AR48" s="41"/>
      <c r="AS48" s="41"/>
      <c r="AT48" s="41">
        <v>0</v>
      </c>
      <c r="AU48" s="41"/>
      <c r="AV48" s="41"/>
      <c r="AW48" s="7">
        <f t="shared" si="6"/>
        <v>0</v>
      </c>
      <c r="AX48" s="41">
        <v>0</v>
      </c>
      <c r="AY48" s="41"/>
      <c r="AZ48" s="41">
        <v>0</v>
      </c>
      <c r="BA48" s="41"/>
      <c r="BB48" s="41"/>
      <c r="BC48" s="41">
        <v>0</v>
      </c>
      <c r="BD48" s="41"/>
      <c r="BE48" s="7">
        <f t="shared" si="7"/>
        <v>0</v>
      </c>
      <c r="BF48" s="43"/>
      <c r="BG48" s="41"/>
      <c r="BH48" s="41">
        <v>0</v>
      </c>
      <c r="BI48" s="41"/>
      <c r="BJ48" s="41"/>
      <c r="BK48" s="41"/>
      <c r="BL48" s="41"/>
      <c r="BM48" s="41">
        <v>1620</v>
      </c>
      <c r="BN48" s="41"/>
      <c r="BO48" s="41"/>
      <c r="BP48" s="9"/>
      <c r="BQ48" s="41"/>
      <c r="BR48" s="9"/>
      <c r="BS48" s="9">
        <v>5980</v>
      </c>
      <c r="BT48" s="41">
        <v>5957</v>
      </c>
      <c r="BU48" s="7">
        <f t="shared" si="0"/>
        <v>13557</v>
      </c>
      <c r="BV48" s="43">
        <v>11909</v>
      </c>
      <c r="BW48" s="41">
        <v>0</v>
      </c>
      <c r="BX48" s="41"/>
      <c r="BY48" s="41"/>
      <c r="BZ48" s="41">
        <v>0</v>
      </c>
      <c r="CA48" s="41">
        <v>0</v>
      </c>
      <c r="CB48" s="7">
        <f t="shared" si="8"/>
        <v>11909</v>
      </c>
      <c r="CC48" s="43"/>
      <c r="CD48" s="41"/>
      <c r="CE48" s="41"/>
      <c r="CF48" s="41"/>
      <c r="CG48" s="7">
        <f t="shared" si="9"/>
        <v>0</v>
      </c>
      <c r="CH48" s="62"/>
      <c r="CI48" s="9"/>
      <c r="CJ48" s="41"/>
      <c r="CK48" s="41"/>
      <c r="CL48" s="41">
        <v>0</v>
      </c>
      <c r="CM48" s="41"/>
      <c r="CN48" s="41"/>
      <c r="CO48" s="7">
        <f t="shared" si="10"/>
        <v>0</v>
      </c>
      <c r="CP48" s="62"/>
      <c r="CQ48" s="41"/>
      <c r="CR48" s="41"/>
      <c r="CS48" s="7">
        <f t="shared" si="11"/>
        <v>0</v>
      </c>
      <c r="CT48" s="43">
        <v>16712</v>
      </c>
      <c r="CU48" s="7">
        <f t="shared" si="12"/>
        <v>16712</v>
      </c>
      <c r="CV48" s="10">
        <f t="shared" si="14"/>
        <v>94788</v>
      </c>
    </row>
    <row r="49" spans="1:100" ht="15.75" thickBot="1" x14ac:dyDescent="0.3">
      <c r="A49" s="349"/>
      <c r="B49" s="3" t="s">
        <v>112</v>
      </c>
      <c r="C49" s="44"/>
      <c r="D49" s="45"/>
      <c r="E49" s="47"/>
      <c r="F49" s="45"/>
      <c r="G49" s="45">
        <v>0</v>
      </c>
      <c r="H49" s="11">
        <f t="shared" si="1"/>
        <v>0</v>
      </c>
      <c r="I49" s="47"/>
      <c r="J49" s="45"/>
      <c r="K49" s="45"/>
      <c r="L49" s="45"/>
      <c r="M49" s="45"/>
      <c r="N49" s="45"/>
      <c r="O49" s="11">
        <f t="shared" si="2"/>
        <v>0</v>
      </c>
      <c r="P49" s="45">
        <v>0</v>
      </c>
      <c r="Q49" s="45"/>
      <c r="R49" s="45"/>
      <c r="S49" s="45">
        <v>10092</v>
      </c>
      <c r="T49" s="11">
        <f t="shared" si="3"/>
        <v>10092</v>
      </c>
      <c r="U49" s="47"/>
      <c r="V49" s="13">
        <v>0</v>
      </c>
      <c r="W49" s="11">
        <f t="shared" si="4"/>
        <v>0</v>
      </c>
      <c r="X49" s="47"/>
      <c r="Y49" s="13"/>
      <c r="Z49" s="13"/>
      <c r="AA49" s="13"/>
      <c r="AB49" s="13"/>
      <c r="AC49" s="13"/>
      <c r="AD49" s="45"/>
      <c r="AE49" s="13"/>
      <c r="AF49" s="13"/>
      <c r="AG49" s="13"/>
      <c r="AH49" s="13"/>
      <c r="AI49" s="13"/>
      <c r="AJ49" s="11">
        <v>42539</v>
      </c>
      <c r="AK49" s="47"/>
      <c r="AL49" s="11">
        <f t="shared" si="5"/>
        <v>0</v>
      </c>
      <c r="AM49" s="45">
        <v>0</v>
      </c>
      <c r="AN49" s="13"/>
      <c r="AO49" s="45"/>
      <c r="AP49" s="45"/>
      <c r="AQ49" s="45">
        <v>0</v>
      </c>
      <c r="AR49" s="45"/>
      <c r="AS49" s="45"/>
      <c r="AT49" s="45">
        <v>0</v>
      </c>
      <c r="AU49" s="45"/>
      <c r="AV49" s="45"/>
      <c r="AW49" s="11">
        <f t="shared" si="6"/>
        <v>0</v>
      </c>
      <c r="AX49" s="45">
        <v>0</v>
      </c>
      <c r="AY49" s="45"/>
      <c r="AZ49" s="45">
        <v>0</v>
      </c>
      <c r="BA49" s="45"/>
      <c r="BB49" s="45"/>
      <c r="BC49" s="45">
        <v>0</v>
      </c>
      <c r="BD49" s="45"/>
      <c r="BE49" s="11">
        <f t="shared" si="7"/>
        <v>0</v>
      </c>
      <c r="BF49" s="47"/>
      <c r="BG49" s="45"/>
      <c r="BH49" s="45">
        <v>0</v>
      </c>
      <c r="BI49" s="45"/>
      <c r="BJ49" s="45"/>
      <c r="BK49" s="45"/>
      <c r="BL49" s="45"/>
      <c r="BM49" s="45">
        <v>0</v>
      </c>
      <c r="BN49" s="45"/>
      <c r="BO49" s="45"/>
      <c r="BP49" s="13"/>
      <c r="BQ49" s="45"/>
      <c r="BR49" s="13"/>
      <c r="BS49" s="13">
        <v>6025</v>
      </c>
      <c r="BT49" s="45">
        <v>4737</v>
      </c>
      <c r="BU49" s="11">
        <f t="shared" si="0"/>
        <v>10762</v>
      </c>
      <c r="BV49" s="47">
        <v>11857</v>
      </c>
      <c r="BW49" s="45">
        <v>0</v>
      </c>
      <c r="BX49" s="45"/>
      <c r="BY49" s="45"/>
      <c r="BZ49" s="45">
        <v>0</v>
      </c>
      <c r="CA49" s="45">
        <v>0</v>
      </c>
      <c r="CB49" s="11">
        <f t="shared" si="8"/>
        <v>11857</v>
      </c>
      <c r="CC49" s="47"/>
      <c r="CD49" s="45"/>
      <c r="CE49" s="45"/>
      <c r="CF49" s="45"/>
      <c r="CG49" s="11">
        <f t="shared" si="9"/>
        <v>0</v>
      </c>
      <c r="CH49" s="63"/>
      <c r="CI49" s="13"/>
      <c r="CJ49" s="45"/>
      <c r="CK49" s="45"/>
      <c r="CL49" s="45">
        <v>0</v>
      </c>
      <c r="CM49" s="45"/>
      <c r="CN49" s="45"/>
      <c r="CO49" s="11">
        <f t="shared" si="10"/>
        <v>0</v>
      </c>
      <c r="CP49" s="63"/>
      <c r="CQ49" s="45"/>
      <c r="CR49" s="45"/>
      <c r="CS49" s="11">
        <f t="shared" si="11"/>
        <v>0</v>
      </c>
      <c r="CT49" s="47">
        <v>8249</v>
      </c>
      <c r="CU49" s="11">
        <f t="shared" si="12"/>
        <v>8249</v>
      </c>
      <c r="CV49" s="15">
        <f t="shared" si="14"/>
        <v>83499</v>
      </c>
    </row>
    <row r="50" spans="1:100" x14ac:dyDescent="0.25">
      <c r="A50" s="347" t="s">
        <v>153</v>
      </c>
      <c r="B50" s="33" t="s">
        <v>101</v>
      </c>
      <c r="C50" s="34"/>
      <c r="D50" s="35"/>
      <c r="E50" s="52"/>
      <c r="F50" s="35"/>
      <c r="G50" s="35">
        <v>0</v>
      </c>
      <c r="H50" s="20">
        <f t="shared" si="1"/>
        <v>0</v>
      </c>
      <c r="I50" s="52"/>
      <c r="J50" s="35"/>
      <c r="K50" s="35"/>
      <c r="L50" s="35"/>
      <c r="M50" s="35"/>
      <c r="N50" s="35"/>
      <c r="O50" s="20">
        <f t="shared" si="2"/>
        <v>0</v>
      </c>
      <c r="P50" s="35">
        <v>0</v>
      </c>
      <c r="Q50" s="35"/>
      <c r="R50" s="35"/>
      <c r="S50" s="35">
        <v>11263</v>
      </c>
      <c r="T50" s="20">
        <f t="shared" si="3"/>
        <v>11263</v>
      </c>
      <c r="U50" s="52"/>
      <c r="V50" s="22">
        <v>0</v>
      </c>
      <c r="W50" s="20">
        <f t="shared" si="4"/>
        <v>0</v>
      </c>
      <c r="X50" s="52"/>
      <c r="Y50" s="22"/>
      <c r="Z50" s="22"/>
      <c r="AA50" s="22"/>
      <c r="AB50" s="22"/>
      <c r="AC50" s="22"/>
      <c r="AD50" s="35"/>
      <c r="AE50" s="22"/>
      <c r="AF50" s="22"/>
      <c r="AG50" s="22"/>
      <c r="AH50" s="22"/>
      <c r="AI50" s="22"/>
      <c r="AJ50" s="20">
        <v>41684</v>
      </c>
      <c r="AK50" s="52"/>
      <c r="AL50" s="20">
        <f t="shared" si="5"/>
        <v>0</v>
      </c>
      <c r="AM50" s="35">
        <v>0</v>
      </c>
      <c r="AN50" s="22"/>
      <c r="AO50" s="35"/>
      <c r="AP50" s="35"/>
      <c r="AQ50" s="35">
        <v>0</v>
      </c>
      <c r="AR50" s="35"/>
      <c r="AS50" s="35"/>
      <c r="AT50" s="35">
        <v>0</v>
      </c>
      <c r="AU50" s="35"/>
      <c r="AV50" s="35"/>
      <c r="AW50" s="20">
        <f t="shared" si="6"/>
        <v>0</v>
      </c>
      <c r="AX50" s="35">
        <v>0</v>
      </c>
      <c r="AY50" s="35"/>
      <c r="AZ50" s="35">
        <v>0</v>
      </c>
      <c r="BA50" s="35"/>
      <c r="BB50" s="35"/>
      <c r="BC50" s="35">
        <v>0</v>
      </c>
      <c r="BD50" s="35"/>
      <c r="BE50" s="20">
        <f t="shared" si="7"/>
        <v>0</v>
      </c>
      <c r="BF50" s="52"/>
      <c r="BG50" s="35"/>
      <c r="BH50" s="35">
        <v>0</v>
      </c>
      <c r="BI50" s="35"/>
      <c r="BJ50" s="35"/>
      <c r="BK50" s="35"/>
      <c r="BL50" s="35"/>
      <c r="BM50" s="35">
        <v>800</v>
      </c>
      <c r="BN50" s="35"/>
      <c r="BO50" s="35"/>
      <c r="BP50" s="22"/>
      <c r="BQ50" s="35"/>
      <c r="BR50" s="22"/>
      <c r="BS50" s="22">
        <v>4920</v>
      </c>
      <c r="BT50" s="35">
        <v>3209</v>
      </c>
      <c r="BU50" s="20">
        <f t="shared" si="0"/>
        <v>8929</v>
      </c>
      <c r="BV50" s="52">
        <v>11147</v>
      </c>
      <c r="BW50" s="35">
        <v>0</v>
      </c>
      <c r="BX50" s="35"/>
      <c r="BY50" s="35"/>
      <c r="BZ50" s="35">
        <v>0</v>
      </c>
      <c r="CA50" s="35">
        <v>0</v>
      </c>
      <c r="CB50" s="20">
        <f t="shared" si="8"/>
        <v>11147</v>
      </c>
      <c r="CC50" s="52"/>
      <c r="CD50" s="35"/>
      <c r="CE50" s="35"/>
      <c r="CF50" s="35"/>
      <c r="CG50" s="20">
        <f t="shared" si="9"/>
        <v>0</v>
      </c>
      <c r="CH50" s="61"/>
      <c r="CI50" s="22"/>
      <c r="CJ50" s="35"/>
      <c r="CK50" s="35"/>
      <c r="CL50" s="35">
        <v>0</v>
      </c>
      <c r="CM50" s="35"/>
      <c r="CN50" s="35"/>
      <c r="CO50" s="20">
        <f t="shared" si="10"/>
        <v>0</v>
      </c>
      <c r="CP50" s="61"/>
      <c r="CQ50" s="35"/>
      <c r="CR50" s="35"/>
      <c r="CS50" s="20">
        <f t="shared" si="11"/>
        <v>0</v>
      </c>
      <c r="CT50" s="52">
        <v>7155</v>
      </c>
      <c r="CU50" s="20">
        <f t="shared" si="12"/>
        <v>7155</v>
      </c>
      <c r="CV50" s="23">
        <f t="shared" si="14"/>
        <v>80178</v>
      </c>
    </row>
    <row r="51" spans="1:100" x14ac:dyDescent="0.25">
      <c r="A51" s="348"/>
      <c r="B51" s="2" t="s">
        <v>102</v>
      </c>
      <c r="C51" s="40"/>
      <c r="D51" s="41"/>
      <c r="E51" s="43"/>
      <c r="F51" s="41"/>
      <c r="G51" s="41">
        <v>0</v>
      </c>
      <c r="H51" s="7">
        <f t="shared" si="1"/>
        <v>0</v>
      </c>
      <c r="I51" s="43"/>
      <c r="J51" s="41"/>
      <c r="K51" s="41"/>
      <c r="L51" s="41"/>
      <c r="M51" s="41"/>
      <c r="N51" s="41"/>
      <c r="O51" s="7">
        <f t="shared" si="2"/>
        <v>0</v>
      </c>
      <c r="P51" s="41">
        <v>0</v>
      </c>
      <c r="Q51" s="41"/>
      <c r="R51" s="41"/>
      <c r="S51" s="41">
        <v>11381</v>
      </c>
      <c r="T51" s="7">
        <f t="shared" si="3"/>
        <v>11381</v>
      </c>
      <c r="U51" s="43"/>
      <c r="V51" s="9">
        <v>6958</v>
      </c>
      <c r="W51" s="7">
        <f t="shared" si="4"/>
        <v>6958</v>
      </c>
      <c r="X51" s="43"/>
      <c r="Y51" s="9"/>
      <c r="Z51" s="9"/>
      <c r="AA51" s="9"/>
      <c r="AB51" s="9"/>
      <c r="AC51" s="9"/>
      <c r="AD51" s="41"/>
      <c r="AE51" s="9"/>
      <c r="AF51" s="9"/>
      <c r="AG51" s="9"/>
      <c r="AH51" s="9"/>
      <c r="AI51" s="9"/>
      <c r="AJ51" s="7">
        <v>10338</v>
      </c>
      <c r="AK51" s="43"/>
      <c r="AL51" s="7">
        <f t="shared" si="5"/>
        <v>0</v>
      </c>
      <c r="AM51" s="41">
        <v>0</v>
      </c>
      <c r="AN51" s="9"/>
      <c r="AO51" s="41"/>
      <c r="AP51" s="41"/>
      <c r="AQ51" s="41">
        <v>0</v>
      </c>
      <c r="AR51" s="41"/>
      <c r="AS51" s="41"/>
      <c r="AT51" s="41">
        <v>0</v>
      </c>
      <c r="AU51" s="41"/>
      <c r="AV51" s="41"/>
      <c r="AW51" s="7">
        <f t="shared" si="6"/>
        <v>0</v>
      </c>
      <c r="AX51" s="41">
        <v>0</v>
      </c>
      <c r="AY51" s="41"/>
      <c r="AZ51" s="41">
        <v>0</v>
      </c>
      <c r="BA51" s="41"/>
      <c r="BB51" s="41"/>
      <c r="BC51" s="41">
        <v>0</v>
      </c>
      <c r="BD51" s="41"/>
      <c r="BE51" s="7">
        <f t="shared" si="7"/>
        <v>0</v>
      </c>
      <c r="BF51" s="43"/>
      <c r="BG51" s="41"/>
      <c r="BH51" s="41">
        <v>0</v>
      </c>
      <c r="BI51" s="41"/>
      <c r="BJ51" s="41"/>
      <c r="BK51" s="41"/>
      <c r="BL51" s="41"/>
      <c r="BM51" s="41">
        <v>0</v>
      </c>
      <c r="BN51" s="41"/>
      <c r="BO51" s="41"/>
      <c r="BP51" s="9"/>
      <c r="BQ51" s="41"/>
      <c r="BR51" s="9"/>
      <c r="BS51" s="9">
        <v>3810</v>
      </c>
      <c r="BT51" s="41">
        <v>7495</v>
      </c>
      <c r="BU51" s="7">
        <f t="shared" si="0"/>
        <v>11305</v>
      </c>
      <c r="BV51" s="43">
        <v>12914</v>
      </c>
      <c r="BW51" s="41">
        <v>0</v>
      </c>
      <c r="BX51" s="41"/>
      <c r="BY51" s="41"/>
      <c r="BZ51" s="41">
        <v>0</v>
      </c>
      <c r="CA51" s="41">
        <v>0</v>
      </c>
      <c r="CB51" s="7">
        <f t="shared" si="8"/>
        <v>12914</v>
      </c>
      <c r="CC51" s="43"/>
      <c r="CD51" s="41"/>
      <c r="CE51" s="41"/>
      <c r="CF51" s="41"/>
      <c r="CG51" s="7">
        <f t="shared" si="9"/>
        <v>0</v>
      </c>
      <c r="CH51" s="62"/>
      <c r="CI51" s="9"/>
      <c r="CJ51" s="41"/>
      <c r="CK51" s="41"/>
      <c r="CL51" s="41">
        <v>0</v>
      </c>
      <c r="CM51" s="41"/>
      <c r="CN51" s="41"/>
      <c r="CO51" s="7">
        <f t="shared" si="10"/>
        <v>0</v>
      </c>
      <c r="CP51" s="62"/>
      <c r="CQ51" s="41"/>
      <c r="CR51" s="41"/>
      <c r="CS51" s="7">
        <f t="shared" si="11"/>
        <v>0</v>
      </c>
      <c r="CT51" s="43">
        <v>6795</v>
      </c>
      <c r="CU51" s="7">
        <f t="shared" si="12"/>
        <v>6795</v>
      </c>
      <c r="CV51" s="10">
        <f t="shared" si="14"/>
        <v>59691</v>
      </c>
    </row>
    <row r="52" spans="1:100" x14ac:dyDescent="0.25">
      <c r="A52" s="348"/>
      <c r="B52" s="2" t="s">
        <v>103</v>
      </c>
      <c r="C52" s="40"/>
      <c r="D52" s="41"/>
      <c r="E52" s="43"/>
      <c r="F52" s="41"/>
      <c r="G52" s="41">
        <v>0</v>
      </c>
      <c r="H52" s="7">
        <f t="shared" si="1"/>
        <v>0</v>
      </c>
      <c r="I52" s="43"/>
      <c r="J52" s="41"/>
      <c r="K52" s="41"/>
      <c r="L52" s="41"/>
      <c r="M52" s="41"/>
      <c r="N52" s="41"/>
      <c r="O52" s="7">
        <f t="shared" si="2"/>
        <v>0</v>
      </c>
      <c r="P52" s="41">
        <v>0</v>
      </c>
      <c r="Q52" s="41"/>
      <c r="R52" s="41"/>
      <c r="S52" s="41">
        <v>10451</v>
      </c>
      <c r="T52" s="7">
        <f t="shared" si="3"/>
        <v>10451</v>
      </c>
      <c r="U52" s="43"/>
      <c r="V52" s="9">
        <v>3205</v>
      </c>
      <c r="W52" s="7">
        <f t="shared" si="4"/>
        <v>3205</v>
      </c>
      <c r="X52" s="43"/>
      <c r="Y52" s="9"/>
      <c r="Z52" s="9"/>
      <c r="AA52" s="9"/>
      <c r="AB52" s="9"/>
      <c r="AC52" s="9"/>
      <c r="AD52" s="41"/>
      <c r="AE52" s="9"/>
      <c r="AF52" s="9"/>
      <c r="AG52" s="9"/>
      <c r="AH52" s="9"/>
      <c r="AI52" s="9"/>
      <c r="AJ52" s="7">
        <v>21080</v>
      </c>
      <c r="AK52" s="43"/>
      <c r="AL52" s="7">
        <f t="shared" si="5"/>
        <v>0</v>
      </c>
      <c r="AM52" s="41">
        <v>0</v>
      </c>
      <c r="AN52" s="9"/>
      <c r="AO52" s="41"/>
      <c r="AP52" s="41"/>
      <c r="AQ52" s="41">
        <v>0</v>
      </c>
      <c r="AR52" s="41"/>
      <c r="AS52" s="41"/>
      <c r="AT52" s="41">
        <v>0</v>
      </c>
      <c r="AU52" s="41"/>
      <c r="AV52" s="41"/>
      <c r="AW52" s="7">
        <f t="shared" si="6"/>
        <v>0</v>
      </c>
      <c r="AX52" s="41">
        <v>0</v>
      </c>
      <c r="AY52" s="41"/>
      <c r="AZ52" s="41">
        <v>0</v>
      </c>
      <c r="BA52" s="41"/>
      <c r="BB52" s="41"/>
      <c r="BC52" s="41">
        <v>0</v>
      </c>
      <c r="BD52" s="41"/>
      <c r="BE52" s="7">
        <f t="shared" si="7"/>
        <v>0</v>
      </c>
      <c r="BF52" s="43"/>
      <c r="BG52" s="41"/>
      <c r="BH52" s="41">
        <v>0</v>
      </c>
      <c r="BI52" s="41"/>
      <c r="BJ52" s="41"/>
      <c r="BK52" s="41"/>
      <c r="BL52" s="41"/>
      <c r="BM52" s="41">
        <v>0</v>
      </c>
      <c r="BN52" s="41"/>
      <c r="BO52" s="41"/>
      <c r="BP52" s="9"/>
      <c r="BQ52" s="41"/>
      <c r="BR52" s="9"/>
      <c r="BS52" s="9">
        <v>2700</v>
      </c>
      <c r="BT52" s="41">
        <v>5086</v>
      </c>
      <c r="BU52" s="7">
        <f t="shared" si="0"/>
        <v>7786</v>
      </c>
      <c r="BV52" s="43">
        <v>9062</v>
      </c>
      <c r="BW52" s="41">
        <v>0</v>
      </c>
      <c r="BX52" s="41"/>
      <c r="BY52" s="41"/>
      <c r="BZ52" s="41">
        <v>0</v>
      </c>
      <c r="CA52" s="41">
        <v>0</v>
      </c>
      <c r="CB52" s="7">
        <f t="shared" si="8"/>
        <v>9062</v>
      </c>
      <c r="CC52" s="43"/>
      <c r="CD52" s="41"/>
      <c r="CE52" s="41"/>
      <c r="CF52" s="41"/>
      <c r="CG52" s="7">
        <f t="shared" si="9"/>
        <v>0</v>
      </c>
      <c r="CH52" s="62"/>
      <c r="CI52" s="9"/>
      <c r="CJ52" s="41"/>
      <c r="CK52" s="41"/>
      <c r="CL52" s="41">
        <v>0</v>
      </c>
      <c r="CM52" s="41"/>
      <c r="CN52" s="41"/>
      <c r="CO52" s="7">
        <f t="shared" si="10"/>
        <v>0</v>
      </c>
      <c r="CP52" s="62"/>
      <c r="CQ52" s="41"/>
      <c r="CR52" s="41"/>
      <c r="CS52" s="7">
        <f t="shared" si="11"/>
        <v>0</v>
      </c>
      <c r="CT52" s="43">
        <v>10595</v>
      </c>
      <c r="CU52" s="7">
        <f t="shared" si="12"/>
        <v>10595</v>
      </c>
      <c r="CV52" s="10">
        <f t="shared" si="14"/>
        <v>62179</v>
      </c>
    </row>
    <row r="53" spans="1:100" x14ac:dyDescent="0.25">
      <c r="A53" s="348"/>
      <c r="B53" s="2" t="s">
        <v>104</v>
      </c>
      <c r="C53" s="40"/>
      <c r="D53" s="41"/>
      <c r="E53" s="43"/>
      <c r="F53" s="41"/>
      <c r="G53" s="41">
        <v>0</v>
      </c>
      <c r="H53" s="7">
        <f t="shared" si="1"/>
        <v>0</v>
      </c>
      <c r="I53" s="43"/>
      <c r="J53" s="41"/>
      <c r="K53" s="41"/>
      <c r="L53" s="41"/>
      <c r="M53" s="41"/>
      <c r="N53" s="41"/>
      <c r="O53" s="7">
        <f t="shared" si="2"/>
        <v>0</v>
      </c>
      <c r="P53" s="41">
        <v>0</v>
      </c>
      <c r="Q53" s="41"/>
      <c r="R53" s="41"/>
      <c r="S53" s="41">
        <v>9675</v>
      </c>
      <c r="T53" s="7">
        <f t="shared" si="3"/>
        <v>9675</v>
      </c>
      <c r="U53" s="43"/>
      <c r="V53" s="9">
        <v>12532</v>
      </c>
      <c r="W53" s="7">
        <f t="shared" si="4"/>
        <v>12532</v>
      </c>
      <c r="X53" s="43"/>
      <c r="Y53" s="9"/>
      <c r="Z53" s="9"/>
      <c r="AA53" s="9"/>
      <c r="AB53" s="9"/>
      <c r="AC53" s="9"/>
      <c r="AD53" s="41"/>
      <c r="AE53" s="9"/>
      <c r="AF53" s="9"/>
      <c r="AG53" s="9"/>
      <c r="AH53" s="9"/>
      <c r="AI53" s="9"/>
      <c r="AJ53" s="7">
        <v>54282</v>
      </c>
      <c r="AK53" s="43"/>
      <c r="AL53" s="7">
        <f t="shared" si="5"/>
        <v>0</v>
      </c>
      <c r="AM53" s="41">
        <v>0</v>
      </c>
      <c r="AN53" s="9"/>
      <c r="AO53" s="41"/>
      <c r="AP53" s="41"/>
      <c r="AQ53" s="41">
        <v>0</v>
      </c>
      <c r="AR53" s="41"/>
      <c r="AS53" s="41"/>
      <c r="AT53" s="41">
        <v>0</v>
      </c>
      <c r="AU53" s="41"/>
      <c r="AV53" s="41"/>
      <c r="AW53" s="7">
        <f t="shared" si="6"/>
        <v>0</v>
      </c>
      <c r="AX53" s="41">
        <v>0</v>
      </c>
      <c r="AY53" s="41"/>
      <c r="AZ53" s="41">
        <v>0</v>
      </c>
      <c r="BA53" s="41"/>
      <c r="BB53" s="41"/>
      <c r="BC53" s="41">
        <v>0</v>
      </c>
      <c r="BD53" s="41"/>
      <c r="BE53" s="7">
        <f t="shared" si="7"/>
        <v>0</v>
      </c>
      <c r="BF53" s="43"/>
      <c r="BG53" s="41"/>
      <c r="BH53" s="41">
        <v>0</v>
      </c>
      <c r="BI53" s="41"/>
      <c r="BJ53" s="41"/>
      <c r="BK53" s="41"/>
      <c r="BL53" s="41"/>
      <c r="BM53" s="41">
        <v>0</v>
      </c>
      <c r="BN53" s="41"/>
      <c r="BO53" s="41"/>
      <c r="BP53" s="9"/>
      <c r="BQ53" s="41"/>
      <c r="BR53" s="9"/>
      <c r="BS53" s="9">
        <v>1700</v>
      </c>
      <c r="BT53" s="41">
        <v>6619</v>
      </c>
      <c r="BU53" s="7">
        <f t="shared" si="0"/>
        <v>8319</v>
      </c>
      <c r="BV53" s="43">
        <v>10341</v>
      </c>
      <c r="BW53" s="41">
        <v>0</v>
      </c>
      <c r="BX53" s="41"/>
      <c r="BY53" s="41"/>
      <c r="BZ53" s="41">
        <v>0</v>
      </c>
      <c r="CA53" s="41">
        <v>0</v>
      </c>
      <c r="CB53" s="7">
        <f t="shared" si="8"/>
        <v>10341</v>
      </c>
      <c r="CC53" s="43"/>
      <c r="CD53" s="41"/>
      <c r="CE53" s="41"/>
      <c r="CF53" s="41"/>
      <c r="CG53" s="7">
        <f t="shared" si="9"/>
        <v>0</v>
      </c>
      <c r="CH53" s="62"/>
      <c r="CI53" s="9"/>
      <c r="CJ53" s="41"/>
      <c r="CK53" s="41"/>
      <c r="CL53" s="41">
        <v>0</v>
      </c>
      <c r="CM53" s="41"/>
      <c r="CN53" s="41"/>
      <c r="CO53" s="7">
        <f t="shared" si="10"/>
        <v>0</v>
      </c>
      <c r="CP53" s="62"/>
      <c r="CQ53" s="41"/>
      <c r="CR53" s="41"/>
      <c r="CS53" s="7">
        <f t="shared" si="11"/>
        <v>0</v>
      </c>
      <c r="CT53" s="43">
        <v>8050</v>
      </c>
      <c r="CU53" s="7">
        <f t="shared" si="12"/>
        <v>8050</v>
      </c>
      <c r="CV53" s="10">
        <f t="shared" si="14"/>
        <v>103199</v>
      </c>
    </row>
    <row r="54" spans="1:100" x14ac:dyDescent="0.25">
      <c r="A54" s="348"/>
      <c r="B54" s="2" t="s">
        <v>105</v>
      </c>
      <c r="C54" s="40"/>
      <c r="D54" s="41"/>
      <c r="E54" s="43"/>
      <c r="F54" s="41"/>
      <c r="G54" s="41">
        <v>0</v>
      </c>
      <c r="H54" s="7">
        <f t="shared" si="1"/>
        <v>0</v>
      </c>
      <c r="I54" s="43"/>
      <c r="J54" s="41"/>
      <c r="K54" s="41"/>
      <c r="L54" s="41"/>
      <c r="M54" s="41"/>
      <c r="N54" s="41"/>
      <c r="O54" s="7">
        <f t="shared" si="2"/>
        <v>0</v>
      </c>
      <c r="P54" s="41">
        <v>0</v>
      </c>
      <c r="Q54" s="41"/>
      <c r="R54" s="41"/>
      <c r="S54" s="41">
        <v>11376</v>
      </c>
      <c r="T54" s="7">
        <f t="shared" si="3"/>
        <v>11376</v>
      </c>
      <c r="U54" s="43"/>
      <c r="V54" s="9">
        <v>6854</v>
      </c>
      <c r="W54" s="7">
        <f t="shared" si="4"/>
        <v>6854</v>
      </c>
      <c r="X54" s="43"/>
      <c r="Y54" s="9"/>
      <c r="Z54" s="9"/>
      <c r="AA54" s="9"/>
      <c r="AB54" s="9"/>
      <c r="AC54" s="9"/>
      <c r="AD54" s="41"/>
      <c r="AE54" s="9"/>
      <c r="AF54" s="9"/>
      <c r="AG54" s="9"/>
      <c r="AH54" s="9"/>
      <c r="AI54" s="9"/>
      <c r="AJ54" s="7">
        <v>99448</v>
      </c>
      <c r="AK54" s="43"/>
      <c r="AL54" s="7">
        <f t="shared" si="5"/>
        <v>0</v>
      </c>
      <c r="AM54" s="41">
        <v>0</v>
      </c>
      <c r="AN54" s="9"/>
      <c r="AO54" s="41"/>
      <c r="AP54" s="41"/>
      <c r="AQ54" s="41">
        <v>0</v>
      </c>
      <c r="AR54" s="41"/>
      <c r="AS54" s="41"/>
      <c r="AT54" s="41">
        <v>0</v>
      </c>
      <c r="AU54" s="41"/>
      <c r="AV54" s="41"/>
      <c r="AW54" s="7">
        <f t="shared" si="6"/>
        <v>0</v>
      </c>
      <c r="AX54" s="41">
        <v>0</v>
      </c>
      <c r="AY54" s="41"/>
      <c r="AZ54" s="41">
        <v>0</v>
      </c>
      <c r="BA54" s="41"/>
      <c r="BB54" s="41"/>
      <c r="BC54" s="41">
        <v>0</v>
      </c>
      <c r="BD54" s="41"/>
      <c r="BE54" s="7">
        <f t="shared" si="7"/>
        <v>0</v>
      </c>
      <c r="BF54" s="43"/>
      <c r="BG54" s="41"/>
      <c r="BH54" s="41">
        <v>0</v>
      </c>
      <c r="BI54" s="41"/>
      <c r="BJ54" s="41"/>
      <c r="BK54" s="41"/>
      <c r="BL54" s="41"/>
      <c r="BM54" s="41">
        <v>0</v>
      </c>
      <c r="BN54" s="41"/>
      <c r="BO54" s="41"/>
      <c r="BP54" s="9"/>
      <c r="BQ54" s="41"/>
      <c r="BR54" s="9"/>
      <c r="BS54" s="9">
        <v>3240</v>
      </c>
      <c r="BT54" s="41">
        <v>4081</v>
      </c>
      <c r="BU54" s="7">
        <f t="shared" si="0"/>
        <v>7321</v>
      </c>
      <c r="BV54" s="43">
        <v>11655</v>
      </c>
      <c r="BW54" s="41">
        <v>0</v>
      </c>
      <c r="BX54" s="41"/>
      <c r="BY54" s="41"/>
      <c r="BZ54" s="41">
        <v>0</v>
      </c>
      <c r="CA54" s="41">
        <v>0</v>
      </c>
      <c r="CB54" s="7">
        <f t="shared" si="8"/>
        <v>11655</v>
      </c>
      <c r="CC54" s="43"/>
      <c r="CD54" s="41"/>
      <c r="CE54" s="41"/>
      <c r="CF54" s="41"/>
      <c r="CG54" s="7">
        <f t="shared" si="9"/>
        <v>0</v>
      </c>
      <c r="CH54" s="62"/>
      <c r="CI54" s="9"/>
      <c r="CJ54" s="41"/>
      <c r="CK54" s="41"/>
      <c r="CL54" s="41">
        <v>0</v>
      </c>
      <c r="CM54" s="41"/>
      <c r="CN54" s="41"/>
      <c r="CO54" s="7">
        <f t="shared" si="10"/>
        <v>0</v>
      </c>
      <c r="CP54" s="62"/>
      <c r="CQ54" s="41"/>
      <c r="CR54" s="41"/>
      <c r="CS54" s="7">
        <f t="shared" si="11"/>
        <v>0</v>
      </c>
      <c r="CT54" s="43">
        <v>7981</v>
      </c>
      <c r="CU54" s="7">
        <f t="shared" si="12"/>
        <v>7981</v>
      </c>
      <c r="CV54" s="10">
        <f t="shared" si="14"/>
        <v>144635</v>
      </c>
    </row>
    <row r="55" spans="1:100" x14ac:dyDescent="0.25">
      <c r="A55" s="348"/>
      <c r="B55" s="2" t="s">
        <v>106</v>
      </c>
      <c r="C55" s="40"/>
      <c r="D55" s="41"/>
      <c r="E55" s="43"/>
      <c r="F55" s="41"/>
      <c r="G55" s="41">
        <v>0</v>
      </c>
      <c r="H55" s="7">
        <f t="shared" si="1"/>
        <v>0</v>
      </c>
      <c r="I55" s="43"/>
      <c r="J55" s="41"/>
      <c r="K55" s="41"/>
      <c r="L55" s="41"/>
      <c r="M55" s="41"/>
      <c r="N55" s="41"/>
      <c r="O55" s="7">
        <f t="shared" si="2"/>
        <v>0</v>
      </c>
      <c r="P55" s="41">
        <v>0</v>
      </c>
      <c r="Q55" s="41"/>
      <c r="R55" s="41"/>
      <c r="S55" s="41">
        <v>10787</v>
      </c>
      <c r="T55" s="7">
        <f t="shared" si="3"/>
        <v>10787</v>
      </c>
      <c r="U55" s="43"/>
      <c r="V55" s="9">
        <v>10843</v>
      </c>
      <c r="W55" s="7">
        <f t="shared" si="4"/>
        <v>10843</v>
      </c>
      <c r="X55" s="43"/>
      <c r="Y55" s="9"/>
      <c r="Z55" s="9"/>
      <c r="AA55" s="9"/>
      <c r="AB55" s="9"/>
      <c r="AC55" s="9"/>
      <c r="AD55" s="41"/>
      <c r="AE55" s="9"/>
      <c r="AF55" s="9"/>
      <c r="AG55" s="9"/>
      <c r="AH55" s="9"/>
      <c r="AI55" s="9"/>
      <c r="AJ55" s="7">
        <v>95432</v>
      </c>
      <c r="AK55" s="43"/>
      <c r="AL55" s="7">
        <f t="shared" si="5"/>
        <v>0</v>
      </c>
      <c r="AM55" s="41">
        <v>0</v>
      </c>
      <c r="AN55" s="9"/>
      <c r="AO55" s="41"/>
      <c r="AP55" s="41"/>
      <c r="AQ55" s="41">
        <v>0</v>
      </c>
      <c r="AR55" s="41"/>
      <c r="AS55" s="41"/>
      <c r="AT55" s="41">
        <v>0</v>
      </c>
      <c r="AU55" s="41"/>
      <c r="AV55" s="41"/>
      <c r="AW55" s="7">
        <f t="shared" si="6"/>
        <v>0</v>
      </c>
      <c r="AX55" s="41">
        <v>0</v>
      </c>
      <c r="AY55" s="41"/>
      <c r="AZ55" s="41">
        <v>0</v>
      </c>
      <c r="BA55" s="41"/>
      <c r="BB55" s="41"/>
      <c r="BC55" s="41">
        <v>0</v>
      </c>
      <c r="BD55" s="41"/>
      <c r="BE55" s="7">
        <f t="shared" si="7"/>
        <v>0</v>
      </c>
      <c r="BF55" s="43"/>
      <c r="BG55" s="41"/>
      <c r="BH55" s="41">
        <v>0</v>
      </c>
      <c r="BI55" s="41"/>
      <c r="BJ55" s="41"/>
      <c r="BK55" s="41"/>
      <c r="BL55" s="41"/>
      <c r="BM55" s="41">
        <v>0</v>
      </c>
      <c r="BN55" s="41"/>
      <c r="BO55" s="41"/>
      <c r="BP55" s="9"/>
      <c r="BQ55" s="41"/>
      <c r="BR55" s="9"/>
      <c r="BS55" s="9">
        <v>540</v>
      </c>
      <c r="BT55" s="41">
        <v>5665</v>
      </c>
      <c r="BU55" s="7">
        <f t="shared" si="0"/>
        <v>6205</v>
      </c>
      <c r="BV55" s="43">
        <v>18684</v>
      </c>
      <c r="BW55" s="41">
        <v>0</v>
      </c>
      <c r="BX55" s="41"/>
      <c r="BY55" s="41"/>
      <c r="BZ55" s="41">
        <v>0</v>
      </c>
      <c r="CA55" s="41">
        <v>0</v>
      </c>
      <c r="CB55" s="7">
        <f t="shared" si="8"/>
        <v>18684</v>
      </c>
      <c r="CC55" s="43"/>
      <c r="CD55" s="41"/>
      <c r="CE55" s="41"/>
      <c r="CF55" s="41"/>
      <c r="CG55" s="7">
        <f t="shared" si="9"/>
        <v>0</v>
      </c>
      <c r="CH55" s="62"/>
      <c r="CI55" s="9"/>
      <c r="CJ55" s="41"/>
      <c r="CK55" s="41"/>
      <c r="CL55" s="41">
        <v>0</v>
      </c>
      <c r="CM55" s="41"/>
      <c r="CN55" s="41"/>
      <c r="CO55" s="7">
        <f t="shared" si="10"/>
        <v>0</v>
      </c>
      <c r="CP55" s="62"/>
      <c r="CQ55" s="41"/>
      <c r="CR55" s="41"/>
      <c r="CS55" s="7">
        <f t="shared" si="11"/>
        <v>0</v>
      </c>
      <c r="CT55" s="43">
        <v>8150</v>
      </c>
      <c r="CU55" s="7">
        <f t="shared" si="12"/>
        <v>8150</v>
      </c>
      <c r="CV55" s="10">
        <f t="shared" si="14"/>
        <v>150101</v>
      </c>
    </row>
    <row r="56" spans="1:100" x14ac:dyDescent="0.25">
      <c r="A56" s="348"/>
      <c r="B56" s="2" t="s">
        <v>107</v>
      </c>
      <c r="C56" s="40"/>
      <c r="D56" s="41"/>
      <c r="E56" s="43"/>
      <c r="F56" s="41"/>
      <c r="G56" s="41">
        <v>0</v>
      </c>
      <c r="H56" s="7">
        <f t="shared" si="1"/>
        <v>0</v>
      </c>
      <c r="I56" s="43"/>
      <c r="J56" s="41"/>
      <c r="K56" s="41"/>
      <c r="L56" s="41"/>
      <c r="M56" s="41"/>
      <c r="N56" s="41"/>
      <c r="O56" s="7">
        <f t="shared" si="2"/>
        <v>0</v>
      </c>
      <c r="P56" s="41">
        <v>0</v>
      </c>
      <c r="Q56" s="41"/>
      <c r="R56" s="41"/>
      <c r="S56" s="41">
        <v>10167</v>
      </c>
      <c r="T56" s="7">
        <f t="shared" si="3"/>
        <v>10167</v>
      </c>
      <c r="U56" s="43"/>
      <c r="V56" s="9">
        <v>16571</v>
      </c>
      <c r="W56" s="7">
        <f t="shared" si="4"/>
        <v>16571</v>
      </c>
      <c r="X56" s="43"/>
      <c r="Y56" s="9"/>
      <c r="Z56" s="9"/>
      <c r="AA56" s="9"/>
      <c r="AB56" s="9"/>
      <c r="AC56" s="9"/>
      <c r="AD56" s="41"/>
      <c r="AE56" s="9"/>
      <c r="AF56" s="9"/>
      <c r="AG56" s="9"/>
      <c r="AH56" s="9"/>
      <c r="AI56" s="9"/>
      <c r="AJ56" s="7">
        <v>74205</v>
      </c>
      <c r="AK56" s="43"/>
      <c r="AL56" s="7">
        <f t="shared" si="5"/>
        <v>0</v>
      </c>
      <c r="AM56" s="41">
        <v>0</v>
      </c>
      <c r="AN56" s="9"/>
      <c r="AO56" s="41"/>
      <c r="AP56" s="41"/>
      <c r="AQ56" s="41">
        <v>0</v>
      </c>
      <c r="AR56" s="41"/>
      <c r="AS56" s="41"/>
      <c r="AT56" s="41">
        <v>0</v>
      </c>
      <c r="AU56" s="41"/>
      <c r="AV56" s="41"/>
      <c r="AW56" s="7">
        <f t="shared" si="6"/>
        <v>0</v>
      </c>
      <c r="AX56" s="41">
        <v>0</v>
      </c>
      <c r="AY56" s="41"/>
      <c r="AZ56" s="41">
        <v>0</v>
      </c>
      <c r="BA56" s="41"/>
      <c r="BB56" s="41"/>
      <c r="BC56" s="41">
        <v>0</v>
      </c>
      <c r="BD56" s="41"/>
      <c r="BE56" s="7">
        <f t="shared" si="7"/>
        <v>0</v>
      </c>
      <c r="BF56" s="43"/>
      <c r="BG56" s="41"/>
      <c r="BH56" s="41">
        <v>0</v>
      </c>
      <c r="BI56" s="41"/>
      <c r="BJ56" s="41"/>
      <c r="BK56" s="41"/>
      <c r="BL56" s="41"/>
      <c r="BM56" s="41">
        <v>0</v>
      </c>
      <c r="BN56" s="41"/>
      <c r="BO56" s="41"/>
      <c r="BP56" s="9"/>
      <c r="BQ56" s="41"/>
      <c r="BR56" s="9"/>
      <c r="BS56" s="9">
        <v>4797</v>
      </c>
      <c r="BT56" s="41">
        <v>9794</v>
      </c>
      <c r="BU56" s="7">
        <f t="shared" si="0"/>
        <v>14591</v>
      </c>
      <c r="BV56" s="43">
        <v>17117</v>
      </c>
      <c r="BW56" s="41">
        <v>0</v>
      </c>
      <c r="BX56" s="41"/>
      <c r="BY56" s="41"/>
      <c r="BZ56" s="41">
        <v>0</v>
      </c>
      <c r="CA56" s="41">
        <v>0</v>
      </c>
      <c r="CB56" s="7">
        <f t="shared" si="8"/>
        <v>17117</v>
      </c>
      <c r="CC56" s="43"/>
      <c r="CD56" s="41"/>
      <c r="CE56" s="41"/>
      <c r="CF56" s="41"/>
      <c r="CG56" s="7">
        <f t="shared" si="9"/>
        <v>0</v>
      </c>
      <c r="CH56" s="62"/>
      <c r="CI56" s="9"/>
      <c r="CJ56" s="41"/>
      <c r="CK56" s="41"/>
      <c r="CL56" s="41">
        <v>0</v>
      </c>
      <c r="CM56" s="41"/>
      <c r="CN56" s="41"/>
      <c r="CO56" s="7">
        <f t="shared" si="10"/>
        <v>0</v>
      </c>
      <c r="CP56" s="62"/>
      <c r="CQ56" s="41"/>
      <c r="CR56" s="41"/>
      <c r="CS56" s="7">
        <f t="shared" si="11"/>
        <v>0</v>
      </c>
      <c r="CT56" s="43">
        <v>17785</v>
      </c>
      <c r="CU56" s="7">
        <f t="shared" si="12"/>
        <v>17785</v>
      </c>
      <c r="CV56" s="10">
        <f t="shared" si="14"/>
        <v>150436</v>
      </c>
    </row>
    <row r="57" spans="1:100" x14ac:dyDescent="0.25">
      <c r="A57" s="348"/>
      <c r="B57" s="2" t="s">
        <v>108</v>
      </c>
      <c r="C57" s="40"/>
      <c r="D57" s="41"/>
      <c r="E57" s="43"/>
      <c r="F57" s="41"/>
      <c r="G57" s="41">
        <v>0</v>
      </c>
      <c r="H57" s="7">
        <f t="shared" si="1"/>
        <v>0</v>
      </c>
      <c r="I57" s="43"/>
      <c r="J57" s="41"/>
      <c r="K57" s="41"/>
      <c r="L57" s="41"/>
      <c r="M57" s="41"/>
      <c r="N57" s="41"/>
      <c r="O57" s="7">
        <f t="shared" si="2"/>
        <v>0</v>
      </c>
      <c r="P57" s="41">
        <v>0</v>
      </c>
      <c r="Q57" s="41"/>
      <c r="R57" s="41"/>
      <c r="S57" s="41">
        <v>9623</v>
      </c>
      <c r="T57" s="7">
        <f t="shared" si="3"/>
        <v>9623</v>
      </c>
      <c r="U57" s="43"/>
      <c r="V57" s="9">
        <v>12738</v>
      </c>
      <c r="W57" s="7">
        <f t="shared" si="4"/>
        <v>12738</v>
      </c>
      <c r="X57" s="43"/>
      <c r="Y57" s="9"/>
      <c r="Z57" s="9"/>
      <c r="AA57" s="9"/>
      <c r="AB57" s="9"/>
      <c r="AC57" s="9"/>
      <c r="AD57" s="41"/>
      <c r="AE57" s="9"/>
      <c r="AF57" s="9"/>
      <c r="AG57" s="9"/>
      <c r="AH57" s="9"/>
      <c r="AI57" s="9"/>
      <c r="AJ57" s="7">
        <v>68807</v>
      </c>
      <c r="AK57" s="43"/>
      <c r="AL57" s="7">
        <f t="shared" si="5"/>
        <v>0</v>
      </c>
      <c r="AM57" s="41">
        <v>0</v>
      </c>
      <c r="AN57" s="9"/>
      <c r="AO57" s="41"/>
      <c r="AP57" s="41"/>
      <c r="AQ57" s="41">
        <v>0</v>
      </c>
      <c r="AR57" s="41"/>
      <c r="AS57" s="41"/>
      <c r="AT57" s="41">
        <v>0</v>
      </c>
      <c r="AU57" s="41"/>
      <c r="AV57" s="41"/>
      <c r="AW57" s="7">
        <f t="shared" si="6"/>
        <v>0</v>
      </c>
      <c r="AX57" s="41">
        <v>0</v>
      </c>
      <c r="AY57" s="41"/>
      <c r="AZ57" s="41">
        <v>0</v>
      </c>
      <c r="BA57" s="41"/>
      <c r="BB57" s="41"/>
      <c r="BC57" s="41">
        <v>0</v>
      </c>
      <c r="BD57" s="41"/>
      <c r="BE57" s="7">
        <f t="shared" si="7"/>
        <v>0</v>
      </c>
      <c r="BF57" s="43"/>
      <c r="BG57" s="41"/>
      <c r="BH57" s="41">
        <v>0</v>
      </c>
      <c r="BI57" s="41"/>
      <c r="BJ57" s="41"/>
      <c r="BK57" s="41"/>
      <c r="BL57" s="41"/>
      <c r="BM57" s="41">
        <v>1020</v>
      </c>
      <c r="BN57" s="41"/>
      <c r="BO57" s="41"/>
      <c r="BP57" s="9"/>
      <c r="BQ57" s="41"/>
      <c r="BR57" s="9"/>
      <c r="BS57" s="9">
        <v>5370</v>
      </c>
      <c r="BT57" s="41">
        <v>7268</v>
      </c>
      <c r="BU57" s="7">
        <f t="shared" si="0"/>
        <v>13658</v>
      </c>
      <c r="BV57" s="43">
        <v>20517</v>
      </c>
      <c r="BW57" s="41">
        <v>0</v>
      </c>
      <c r="BX57" s="41"/>
      <c r="BY57" s="41"/>
      <c r="BZ57" s="41">
        <v>0</v>
      </c>
      <c r="CA57" s="41">
        <v>0</v>
      </c>
      <c r="CB57" s="7">
        <f t="shared" si="8"/>
        <v>20517</v>
      </c>
      <c r="CC57" s="43"/>
      <c r="CD57" s="41"/>
      <c r="CE57" s="41"/>
      <c r="CF57" s="41"/>
      <c r="CG57" s="7">
        <f t="shared" si="9"/>
        <v>0</v>
      </c>
      <c r="CH57" s="62"/>
      <c r="CI57" s="9"/>
      <c r="CJ57" s="41"/>
      <c r="CK57" s="41"/>
      <c r="CL57" s="41">
        <v>0</v>
      </c>
      <c r="CM57" s="41"/>
      <c r="CN57" s="41"/>
      <c r="CO57" s="7">
        <f t="shared" si="10"/>
        <v>0</v>
      </c>
      <c r="CP57" s="62"/>
      <c r="CQ57" s="41"/>
      <c r="CR57" s="41"/>
      <c r="CS57" s="7">
        <f t="shared" si="11"/>
        <v>0</v>
      </c>
      <c r="CT57" s="43">
        <v>15383</v>
      </c>
      <c r="CU57" s="7">
        <f t="shared" si="12"/>
        <v>15383</v>
      </c>
      <c r="CV57" s="10">
        <f t="shared" si="14"/>
        <v>140726</v>
      </c>
    </row>
    <row r="58" spans="1:100" x14ac:dyDescent="0.25">
      <c r="A58" s="348"/>
      <c r="B58" s="2" t="s">
        <v>109</v>
      </c>
      <c r="C58" s="40"/>
      <c r="D58" s="41"/>
      <c r="E58" s="43"/>
      <c r="F58" s="41"/>
      <c r="G58" s="41">
        <v>0</v>
      </c>
      <c r="H58" s="7">
        <f t="shared" si="1"/>
        <v>0</v>
      </c>
      <c r="I58" s="43"/>
      <c r="J58" s="41"/>
      <c r="K58" s="41"/>
      <c r="L58" s="41"/>
      <c r="M58" s="41"/>
      <c r="N58" s="41"/>
      <c r="O58" s="7">
        <f t="shared" si="2"/>
        <v>0</v>
      </c>
      <c r="P58" s="41">
        <v>0</v>
      </c>
      <c r="Q58" s="41"/>
      <c r="R58" s="41"/>
      <c r="S58" s="41">
        <v>10083</v>
      </c>
      <c r="T58" s="7">
        <f t="shared" si="3"/>
        <v>10083</v>
      </c>
      <c r="U58" s="43"/>
      <c r="V58" s="9">
        <v>11098</v>
      </c>
      <c r="W58" s="7">
        <f t="shared" si="4"/>
        <v>11098</v>
      </c>
      <c r="X58" s="43"/>
      <c r="Y58" s="9"/>
      <c r="Z58" s="9"/>
      <c r="AA58" s="9"/>
      <c r="AB58" s="9"/>
      <c r="AC58" s="9"/>
      <c r="AD58" s="41"/>
      <c r="AE58" s="9"/>
      <c r="AF58" s="9"/>
      <c r="AG58" s="9"/>
      <c r="AH58" s="9"/>
      <c r="AI58" s="9"/>
      <c r="AJ58" s="7">
        <v>67582</v>
      </c>
      <c r="AK58" s="43"/>
      <c r="AL58" s="7">
        <f t="shared" si="5"/>
        <v>0</v>
      </c>
      <c r="AM58" s="41">
        <v>0</v>
      </c>
      <c r="AN58" s="9"/>
      <c r="AO58" s="41"/>
      <c r="AP58" s="41"/>
      <c r="AQ58" s="41">
        <v>0</v>
      </c>
      <c r="AR58" s="41"/>
      <c r="AS58" s="41"/>
      <c r="AT58" s="41">
        <v>0</v>
      </c>
      <c r="AU58" s="41"/>
      <c r="AV58" s="41"/>
      <c r="AW58" s="7">
        <f t="shared" si="6"/>
        <v>0</v>
      </c>
      <c r="AX58" s="41">
        <v>0</v>
      </c>
      <c r="AY58" s="41"/>
      <c r="AZ58" s="41">
        <v>0</v>
      </c>
      <c r="BA58" s="41"/>
      <c r="BB58" s="41"/>
      <c r="BC58" s="41">
        <v>0</v>
      </c>
      <c r="BD58" s="41"/>
      <c r="BE58" s="7">
        <f t="shared" si="7"/>
        <v>0</v>
      </c>
      <c r="BF58" s="43"/>
      <c r="BG58" s="41"/>
      <c r="BH58" s="41">
        <v>0</v>
      </c>
      <c r="BI58" s="41"/>
      <c r="BJ58" s="41"/>
      <c r="BK58" s="41"/>
      <c r="BL58" s="41"/>
      <c r="BM58" s="41">
        <v>1040</v>
      </c>
      <c r="BN58" s="41"/>
      <c r="BO58" s="41"/>
      <c r="BP58" s="9"/>
      <c r="BQ58" s="41"/>
      <c r="BR58" s="9"/>
      <c r="BS58" s="9">
        <v>5400</v>
      </c>
      <c r="BT58" s="41">
        <v>9098</v>
      </c>
      <c r="BU58" s="7">
        <f t="shared" si="0"/>
        <v>15538</v>
      </c>
      <c r="BV58" s="43">
        <v>23473</v>
      </c>
      <c r="BW58" s="41">
        <v>0</v>
      </c>
      <c r="BX58" s="41"/>
      <c r="BY58" s="41"/>
      <c r="BZ58" s="41">
        <v>0</v>
      </c>
      <c r="CA58" s="41">
        <v>0</v>
      </c>
      <c r="CB58" s="7">
        <f t="shared" si="8"/>
        <v>23473</v>
      </c>
      <c r="CC58" s="43"/>
      <c r="CD58" s="41"/>
      <c r="CE58" s="41"/>
      <c r="CF58" s="41"/>
      <c r="CG58" s="7">
        <f t="shared" si="9"/>
        <v>0</v>
      </c>
      <c r="CH58" s="62"/>
      <c r="CI58" s="9"/>
      <c r="CJ58" s="41"/>
      <c r="CK58" s="41"/>
      <c r="CL58" s="41">
        <v>0</v>
      </c>
      <c r="CM58" s="41"/>
      <c r="CN58" s="41"/>
      <c r="CO58" s="7">
        <f t="shared" si="10"/>
        <v>0</v>
      </c>
      <c r="CP58" s="62"/>
      <c r="CQ58" s="41"/>
      <c r="CR58" s="41"/>
      <c r="CS58" s="7">
        <f t="shared" si="11"/>
        <v>0</v>
      </c>
      <c r="CT58" s="43">
        <v>13631</v>
      </c>
      <c r="CU58" s="7">
        <f t="shared" si="12"/>
        <v>13631</v>
      </c>
      <c r="CV58" s="10">
        <f t="shared" si="14"/>
        <v>141405</v>
      </c>
    </row>
    <row r="59" spans="1:100" x14ac:dyDescent="0.25">
      <c r="A59" s="348"/>
      <c r="B59" s="2" t="s">
        <v>110</v>
      </c>
      <c r="C59" s="40"/>
      <c r="D59" s="41"/>
      <c r="E59" s="43"/>
      <c r="F59" s="41"/>
      <c r="G59" s="41">
        <v>0</v>
      </c>
      <c r="H59" s="7">
        <f t="shared" si="1"/>
        <v>0</v>
      </c>
      <c r="I59" s="43"/>
      <c r="J59" s="41"/>
      <c r="K59" s="41"/>
      <c r="L59" s="41"/>
      <c r="M59" s="41"/>
      <c r="N59" s="41"/>
      <c r="O59" s="7">
        <f t="shared" si="2"/>
        <v>0</v>
      </c>
      <c r="P59" s="41">
        <v>0</v>
      </c>
      <c r="Q59" s="41"/>
      <c r="R59" s="41"/>
      <c r="S59" s="41">
        <v>12283</v>
      </c>
      <c r="T59" s="7">
        <f t="shared" si="3"/>
        <v>12283</v>
      </c>
      <c r="U59" s="43"/>
      <c r="V59" s="9">
        <v>6786</v>
      </c>
      <c r="W59" s="7">
        <f t="shared" si="4"/>
        <v>6786</v>
      </c>
      <c r="X59" s="43"/>
      <c r="Y59" s="9"/>
      <c r="Z59" s="9"/>
      <c r="AA59" s="9"/>
      <c r="AB59" s="9"/>
      <c r="AC59" s="9"/>
      <c r="AD59" s="41"/>
      <c r="AE59" s="9"/>
      <c r="AF59" s="9"/>
      <c r="AG59" s="9"/>
      <c r="AH59" s="9"/>
      <c r="AI59" s="9"/>
      <c r="AJ59" s="7">
        <v>56355</v>
      </c>
      <c r="AK59" s="43"/>
      <c r="AL59" s="7">
        <f t="shared" si="5"/>
        <v>0</v>
      </c>
      <c r="AM59" s="41">
        <v>0</v>
      </c>
      <c r="AN59" s="9"/>
      <c r="AO59" s="41"/>
      <c r="AP59" s="41"/>
      <c r="AQ59" s="41">
        <v>0</v>
      </c>
      <c r="AR59" s="41"/>
      <c r="AS59" s="41"/>
      <c r="AT59" s="41">
        <v>0</v>
      </c>
      <c r="AU59" s="41"/>
      <c r="AV59" s="41"/>
      <c r="AW59" s="7">
        <f t="shared" si="6"/>
        <v>0</v>
      </c>
      <c r="AX59" s="41">
        <v>0</v>
      </c>
      <c r="AY59" s="41"/>
      <c r="AZ59" s="41">
        <v>0</v>
      </c>
      <c r="BA59" s="41"/>
      <c r="BB59" s="41"/>
      <c r="BC59" s="41">
        <v>0</v>
      </c>
      <c r="BD59" s="41"/>
      <c r="BE59" s="7">
        <f t="shared" si="7"/>
        <v>0</v>
      </c>
      <c r="BF59" s="43"/>
      <c r="BG59" s="41"/>
      <c r="BH59" s="41">
        <v>0</v>
      </c>
      <c r="BI59" s="41"/>
      <c r="BJ59" s="41"/>
      <c r="BK59" s="41"/>
      <c r="BL59" s="41"/>
      <c r="BM59" s="41">
        <v>3060</v>
      </c>
      <c r="BN59" s="41"/>
      <c r="BO59" s="41"/>
      <c r="BP59" s="9"/>
      <c r="BQ59" s="41"/>
      <c r="BR59" s="9"/>
      <c r="BS59" s="9">
        <v>5400</v>
      </c>
      <c r="BT59" s="41">
        <v>7463</v>
      </c>
      <c r="BU59" s="7">
        <f t="shared" si="0"/>
        <v>15923</v>
      </c>
      <c r="BV59" s="43">
        <v>22445</v>
      </c>
      <c r="BW59" s="41">
        <v>0</v>
      </c>
      <c r="BX59" s="41"/>
      <c r="BY59" s="41"/>
      <c r="BZ59" s="41">
        <v>0</v>
      </c>
      <c r="CA59" s="41">
        <v>0</v>
      </c>
      <c r="CB59" s="7">
        <f t="shared" si="8"/>
        <v>22445</v>
      </c>
      <c r="CC59" s="43"/>
      <c r="CD59" s="41"/>
      <c r="CE59" s="41"/>
      <c r="CF59" s="41"/>
      <c r="CG59" s="7">
        <f t="shared" si="9"/>
        <v>0</v>
      </c>
      <c r="CH59" s="62"/>
      <c r="CI59" s="9"/>
      <c r="CJ59" s="41"/>
      <c r="CK59" s="41"/>
      <c r="CL59" s="41">
        <v>0</v>
      </c>
      <c r="CM59" s="41"/>
      <c r="CN59" s="41"/>
      <c r="CO59" s="7">
        <f t="shared" si="10"/>
        <v>0</v>
      </c>
      <c r="CP59" s="62"/>
      <c r="CQ59" s="41"/>
      <c r="CR59" s="41"/>
      <c r="CS59" s="7">
        <f t="shared" si="11"/>
        <v>0</v>
      </c>
      <c r="CT59" s="43">
        <v>10863</v>
      </c>
      <c r="CU59" s="7">
        <f t="shared" si="12"/>
        <v>10863</v>
      </c>
      <c r="CV59" s="10">
        <f t="shared" si="14"/>
        <v>124655</v>
      </c>
    </row>
    <row r="60" spans="1:100" x14ac:dyDescent="0.25">
      <c r="A60" s="348"/>
      <c r="B60" s="2" t="s">
        <v>111</v>
      </c>
      <c r="C60" s="40"/>
      <c r="D60" s="41"/>
      <c r="E60" s="43"/>
      <c r="F60" s="41"/>
      <c r="G60" s="41">
        <v>0</v>
      </c>
      <c r="H60" s="7">
        <f t="shared" si="1"/>
        <v>0</v>
      </c>
      <c r="I60" s="43"/>
      <c r="J60" s="41"/>
      <c r="K60" s="41"/>
      <c r="L60" s="41"/>
      <c r="M60" s="41"/>
      <c r="N60" s="41"/>
      <c r="O60" s="7">
        <f t="shared" si="2"/>
        <v>0</v>
      </c>
      <c r="P60" s="41">
        <v>0</v>
      </c>
      <c r="Q60" s="41"/>
      <c r="R60" s="41"/>
      <c r="S60" s="41">
        <v>9672</v>
      </c>
      <c r="T60" s="7">
        <f t="shared" si="3"/>
        <v>9672</v>
      </c>
      <c r="U60" s="43"/>
      <c r="V60" s="9">
        <v>5423</v>
      </c>
      <c r="W60" s="7">
        <f t="shared" si="4"/>
        <v>5423</v>
      </c>
      <c r="X60" s="43"/>
      <c r="Y60" s="9"/>
      <c r="Z60" s="9"/>
      <c r="AA60" s="9"/>
      <c r="AB60" s="9"/>
      <c r="AC60" s="9"/>
      <c r="AD60" s="41"/>
      <c r="AE60" s="9"/>
      <c r="AF60" s="9"/>
      <c r="AG60" s="9"/>
      <c r="AH60" s="9"/>
      <c r="AI60" s="9"/>
      <c r="AJ60" s="7">
        <v>57852</v>
      </c>
      <c r="AK60" s="43"/>
      <c r="AL60" s="7">
        <f t="shared" si="5"/>
        <v>0</v>
      </c>
      <c r="AM60" s="41">
        <v>0</v>
      </c>
      <c r="AN60" s="9"/>
      <c r="AO60" s="41"/>
      <c r="AP60" s="41"/>
      <c r="AQ60" s="41">
        <v>0</v>
      </c>
      <c r="AR60" s="41"/>
      <c r="AS60" s="41"/>
      <c r="AT60" s="41">
        <v>0</v>
      </c>
      <c r="AU60" s="41"/>
      <c r="AV60" s="41"/>
      <c r="AW60" s="7">
        <f t="shared" si="6"/>
        <v>0</v>
      </c>
      <c r="AX60" s="41">
        <v>0</v>
      </c>
      <c r="AY60" s="41"/>
      <c r="AZ60" s="41">
        <v>0</v>
      </c>
      <c r="BA60" s="41"/>
      <c r="BB60" s="41"/>
      <c r="BC60" s="41">
        <v>0</v>
      </c>
      <c r="BD60" s="41"/>
      <c r="BE60" s="7">
        <f t="shared" si="7"/>
        <v>0</v>
      </c>
      <c r="BF60" s="43"/>
      <c r="BG60" s="41"/>
      <c r="BH60" s="41">
        <v>0</v>
      </c>
      <c r="BI60" s="41"/>
      <c r="BJ60" s="41"/>
      <c r="BK60" s="41"/>
      <c r="BL60" s="41"/>
      <c r="BM60" s="41">
        <v>0</v>
      </c>
      <c r="BN60" s="41"/>
      <c r="BO60" s="41"/>
      <c r="BP60" s="9"/>
      <c r="BQ60" s="41"/>
      <c r="BR60" s="9"/>
      <c r="BS60" s="9">
        <v>9030</v>
      </c>
      <c r="BT60" s="41">
        <v>6684</v>
      </c>
      <c r="BU60" s="7">
        <f t="shared" si="0"/>
        <v>15714</v>
      </c>
      <c r="BV60" s="43">
        <v>19505</v>
      </c>
      <c r="BW60" s="41">
        <v>0</v>
      </c>
      <c r="BX60" s="41"/>
      <c r="BY60" s="41"/>
      <c r="BZ60" s="41">
        <v>0</v>
      </c>
      <c r="CA60" s="41">
        <v>0</v>
      </c>
      <c r="CB60" s="7">
        <f t="shared" si="8"/>
        <v>19505</v>
      </c>
      <c r="CC60" s="43"/>
      <c r="CD60" s="41"/>
      <c r="CE60" s="41"/>
      <c r="CF60" s="41"/>
      <c r="CG60" s="7">
        <f t="shared" si="9"/>
        <v>0</v>
      </c>
      <c r="CH60" s="62"/>
      <c r="CI60" s="9"/>
      <c r="CJ60" s="41"/>
      <c r="CK60" s="41"/>
      <c r="CL60" s="41">
        <v>0</v>
      </c>
      <c r="CM60" s="41"/>
      <c r="CN60" s="41"/>
      <c r="CO60" s="7">
        <f t="shared" si="10"/>
        <v>0</v>
      </c>
      <c r="CP60" s="62"/>
      <c r="CQ60" s="41"/>
      <c r="CR60" s="41"/>
      <c r="CS60" s="7">
        <f t="shared" si="11"/>
        <v>0</v>
      </c>
      <c r="CT60" s="43">
        <v>5408</v>
      </c>
      <c r="CU60" s="7">
        <f t="shared" si="12"/>
        <v>5408</v>
      </c>
      <c r="CV60" s="10">
        <f t="shared" si="14"/>
        <v>113574</v>
      </c>
    </row>
    <row r="61" spans="1:100" ht="15.75" thickBot="1" x14ac:dyDescent="0.3">
      <c r="A61" s="349"/>
      <c r="B61" s="3" t="s">
        <v>112</v>
      </c>
      <c r="C61" s="44"/>
      <c r="D61" s="45"/>
      <c r="E61" s="47"/>
      <c r="F61" s="45"/>
      <c r="G61" s="45">
        <v>0</v>
      </c>
      <c r="H61" s="11">
        <f t="shared" si="1"/>
        <v>0</v>
      </c>
      <c r="I61" s="47"/>
      <c r="J61" s="45"/>
      <c r="K61" s="45"/>
      <c r="L61" s="45"/>
      <c r="M61" s="45"/>
      <c r="N61" s="45"/>
      <c r="O61" s="11">
        <f t="shared" si="2"/>
        <v>0</v>
      </c>
      <c r="P61" s="45">
        <v>0</v>
      </c>
      <c r="Q61" s="45"/>
      <c r="R61" s="45"/>
      <c r="S61" s="45">
        <v>8264</v>
      </c>
      <c r="T61" s="11">
        <f t="shared" si="3"/>
        <v>8264</v>
      </c>
      <c r="U61" s="47"/>
      <c r="V61" s="13">
        <v>1992</v>
      </c>
      <c r="W61" s="11">
        <f t="shared" si="4"/>
        <v>1992</v>
      </c>
      <c r="X61" s="47"/>
      <c r="Y61" s="13"/>
      <c r="Z61" s="13"/>
      <c r="AA61" s="13"/>
      <c r="AB61" s="13"/>
      <c r="AC61" s="13"/>
      <c r="AD61" s="45"/>
      <c r="AE61" s="13"/>
      <c r="AF61" s="13"/>
      <c r="AG61" s="13"/>
      <c r="AH61" s="13"/>
      <c r="AI61" s="13"/>
      <c r="AJ61" s="11">
        <v>64267</v>
      </c>
      <c r="AK61" s="47"/>
      <c r="AL61" s="11">
        <f t="shared" si="5"/>
        <v>0</v>
      </c>
      <c r="AM61" s="45">
        <v>0</v>
      </c>
      <c r="AN61" s="13"/>
      <c r="AO61" s="45"/>
      <c r="AP61" s="45"/>
      <c r="AQ61" s="45">
        <v>0</v>
      </c>
      <c r="AR61" s="45"/>
      <c r="AS61" s="45"/>
      <c r="AT61" s="45">
        <v>0</v>
      </c>
      <c r="AU61" s="45"/>
      <c r="AV61" s="45"/>
      <c r="AW61" s="11">
        <f t="shared" si="6"/>
        <v>0</v>
      </c>
      <c r="AX61" s="45">
        <v>0</v>
      </c>
      <c r="AY61" s="45"/>
      <c r="AZ61" s="45">
        <v>0</v>
      </c>
      <c r="BA61" s="45"/>
      <c r="BB61" s="45"/>
      <c r="BC61" s="45">
        <v>0</v>
      </c>
      <c r="BD61" s="45"/>
      <c r="BE61" s="11">
        <f t="shared" si="7"/>
        <v>0</v>
      </c>
      <c r="BF61" s="47"/>
      <c r="BG61" s="45"/>
      <c r="BH61" s="45">
        <v>0</v>
      </c>
      <c r="BI61" s="45"/>
      <c r="BJ61" s="45"/>
      <c r="BK61" s="45"/>
      <c r="BL61" s="45"/>
      <c r="BM61" s="45">
        <v>4590</v>
      </c>
      <c r="BN61" s="45"/>
      <c r="BO61" s="45"/>
      <c r="BP61" s="13"/>
      <c r="BQ61" s="45"/>
      <c r="BR61" s="13"/>
      <c r="BS61" s="13">
        <v>6480</v>
      </c>
      <c r="BT61" s="45">
        <v>4052</v>
      </c>
      <c r="BU61" s="11">
        <f t="shared" si="0"/>
        <v>15122</v>
      </c>
      <c r="BV61" s="47">
        <v>12392</v>
      </c>
      <c r="BW61" s="45">
        <v>0</v>
      </c>
      <c r="BX61" s="45"/>
      <c r="BY61" s="45"/>
      <c r="BZ61" s="45">
        <v>0</v>
      </c>
      <c r="CA61" s="45">
        <v>0</v>
      </c>
      <c r="CB61" s="11">
        <f t="shared" si="8"/>
        <v>12392</v>
      </c>
      <c r="CC61" s="47"/>
      <c r="CD61" s="45"/>
      <c r="CE61" s="45"/>
      <c r="CF61" s="45"/>
      <c r="CG61" s="11">
        <f t="shared" si="9"/>
        <v>0</v>
      </c>
      <c r="CH61" s="63"/>
      <c r="CI61" s="13"/>
      <c r="CJ61" s="45"/>
      <c r="CK61" s="45"/>
      <c r="CL61" s="45">
        <v>0</v>
      </c>
      <c r="CM61" s="45"/>
      <c r="CN61" s="45"/>
      <c r="CO61" s="11">
        <f t="shared" si="10"/>
        <v>0</v>
      </c>
      <c r="CP61" s="63"/>
      <c r="CQ61" s="45"/>
      <c r="CR61" s="45"/>
      <c r="CS61" s="11">
        <f t="shared" si="11"/>
        <v>0</v>
      </c>
      <c r="CT61" s="47">
        <v>4699</v>
      </c>
      <c r="CU61" s="11">
        <f t="shared" si="12"/>
        <v>4699</v>
      </c>
      <c r="CV61" s="15">
        <f t="shared" si="14"/>
        <v>106736</v>
      </c>
    </row>
    <row r="62" spans="1:100" x14ac:dyDescent="0.25">
      <c r="A62" s="347" t="s">
        <v>187</v>
      </c>
      <c r="B62" s="33" t="s">
        <v>101</v>
      </c>
      <c r="C62" s="34"/>
      <c r="D62" s="35"/>
      <c r="E62" s="52"/>
      <c r="F62" s="35"/>
      <c r="G62" s="35">
        <v>0</v>
      </c>
      <c r="H62" s="20">
        <f t="shared" si="1"/>
        <v>0</v>
      </c>
      <c r="I62" s="52"/>
      <c r="J62" s="35"/>
      <c r="K62" s="35"/>
      <c r="L62" s="35"/>
      <c r="M62" s="35"/>
      <c r="N62" s="35"/>
      <c r="O62" s="20">
        <f t="shared" si="2"/>
        <v>0</v>
      </c>
      <c r="P62" s="35">
        <v>0</v>
      </c>
      <c r="Q62" s="35"/>
      <c r="R62" s="35"/>
      <c r="S62" s="35">
        <v>6474</v>
      </c>
      <c r="T62" s="20">
        <f t="shared" si="3"/>
        <v>6474</v>
      </c>
      <c r="U62" s="52"/>
      <c r="V62" s="22">
        <v>90</v>
      </c>
      <c r="W62" s="20">
        <f t="shared" si="4"/>
        <v>90</v>
      </c>
      <c r="X62" s="52"/>
      <c r="Y62" s="22"/>
      <c r="Z62" s="22"/>
      <c r="AA62" s="22"/>
      <c r="AB62" s="22"/>
      <c r="AC62" s="22"/>
      <c r="AD62" s="35"/>
      <c r="AE62" s="22"/>
      <c r="AF62" s="22"/>
      <c r="AG62" s="22"/>
      <c r="AH62" s="22"/>
      <c r="AI62" s="22"/>
      <c r="AJ62" s="20">
        <v>51968</v>
      </c>
      <c r="AK62" s="52"/>
      <c r="AL62" s="20">
        <f t="shared" si="5"/>
        <v>0</v>
      </c>
      <c r="AM62" s="35">
        <v>0</v>
      </c>
      <c r="AN62" s="22"/>
      <c r="AO62" s="35"/>
      <c r="AP62" s="35"/>
      <c r="AQ62" s="35">
        <v>0</v>
      </c>
      <c r="AR62" s="35"/>
      <c r="AS62" s="35"/>
      <c r="AT62" s="35">
        <v>0</v>
      </c>
      <c r="AU62" s="35"/>
      <c r="AV62" s="35"/>
      <c r="AW62" s="20">
        <f t="shared" si="6"/>
        <v>0</v>
      </c>
      <c r="AX62" s="35">
        <v>0</v>
      </c>
      <c r="AY62" s="35"/>
      <c r="AZ62" s="35">
        <v>0</v>
      </c>
      <c r="BA62" s="35"/>
      <c r="BB62" s="35"/>
      <c r="BC62" s="35">
        <v>0</v>
      </c>
      <c r="BD62" s="35"/>
      <c r="BE62" s="20">
        <f t="shared" si="7"/>
        <v>0</v>
      </c>
      <c r="BF62" s="52"/>
      <c r="BG62" s="35"/>
      <c r="BH62" s="35">
        <v>0</v>
      </c>
      <c r="BI62" s="35"/>
      <c r="BJ62" s="35"/>
      <c r="BK62" s="35"/>
      <c r="BL62" s="35"/>
      <c r="BM62" s="35">
        <v>8040</v>
      </c>
      <c r="BN62" s="35"/>
      <c r="BO62" s="35"/>
      <c r="BP62" s="22"/>
      <c r="BQ62" s="35"/>
      <c r="BR62" s="22"/>
      <c r="BS62" s="22">
        <v>5400</v>
      </c>
      <c r="BT62" s="35">
        <v>5845</v>
      </c>
      <c r="BU62" s="20">
        <f t="shared" si="0"/>
        <v>19285</v>
      </c>
      <c r="BV62" s="52">
        <v>14113</v>
      </c>
      <c r="BW62" s="35">
        <v>0</v>
      </c>
      <c r="BX62" s="35"/>
      <c r="BY62" s="35"/>
      <c r="BZ62" s="35">
        <v>0</v>
      </c>
      <c r="CA62" s="35">
        <v>0</v>
      </c>
      <c r="CB62" s="20">
        <f t="shared" si="8"/>
        <v>14113</v>
      </c>
      <c r="CC62" s="52"/>
      <c r="CD62" s="35"/>
      <c r="CE62" s="35"/>
      <c r="CF62" s="35"/>
      <c r="CG62" s="20">
        <f t="shared" si="9"/>
        <v>0</v>
      </c>
      <c r="CH62" s="61"/>
      <c r="CI62" s="22"/>
      <c r="CJ62" s="35"/>
      <c r="CK62" s="35"/>
      <c r="CL62" s="35">
        <v>0</v>
      </c>
      <c r="CM62" s="35"/>
      <c r="CN62" s="35"/>
      <c r="CO62" s="20">
        <f t="shared" si="10"/>
        <v>0</v>
      </c>
      <c r="CP62" s="61"/>
      <c r="CQ62" s="35"/>
      <c r="CR62" s="35"/>
      <c r="CS62" s="20">
        <f t="shared" si="11"/>
        <v>0</v>
      </c>
      <c r="CT62" s="52">
        <v>3485</v>
      </c>
      <c r="CU62" s="20">
        <f t="shared" si="12"/>
        <v>3485</v>
      </c>
      <c r="CV62" s="23">
        <f t="shared" si="14"/>
        <v>95415</v>
      </c>
    </row>
    <row r="63" spans="1:100" x14ac:dyDescent="0.25">
      <c r="A63" s="348"/>
      <c r="B63" s="2" t="s">
        <v>102</v>
      </c>
      <c r="C63" s="40"/>
      <c r="D63" s="41"/>
      <c r="E63" s="43"/>
      <c r="F63" s="41"/>
      <c r="G63" s="41">
        <v>0</v>
      </c>
      <c r="H63" s="7">
        <f t="shared" si="1"/>
        <v>0</v>
      </c>
      <c r="I63" s="43"/>
      <c r="J63" s="41"/>
      <c r="K63" s="41"/>
      <c r="L63" s="41"/>
      <c r="M63" s="41"/>
      <c r="N63" s="41"/>
      <c r="O63" s="7">
        <f t="shared" si="2"/>
        <v>0</v>
      </c>
      <c r="P63" s="41">
        <v>0</v>
      </c>
      <c r="Q63" s="41"/>
      <c r="R63" s="41"/>
      <c r="S63" s="41">
        <v>4392</v>
      </c>
      <c r="T63" s="7">
        <f t="shared" si="3"/>
        <v>4392</v>
      </c>
      <c r="U63" s="43"/>
      <c r="V63" s="9">
        <v>90</v>
      </c>
      <c r="W63" s="7">
        <f t="shared" si="4"/>
        <v>90</v>
      </c>
      <c r="X63" s="43"/>
      <c r="Y63" s="9"/>
      <c r="Z63" s="9"/>
      <c r="AA63" s="9"/>
      <c r="AB63" s="9"/>
      <c r="AC63" s="9"/>
      <c r="AD63" s="41"/>
      <c r="AE63" s="9"/>
      <c r="AF63" s="9"/>
      <c r="AG63" s="9"/>
      <c r="AH63" s="9"/>
      <c r="AI63" s="9"/>
      <c r="AJ63" s="7">
        <v>23114</v>
      </c>
      <c r="AK63" s="43"/>
      <c r="AL63" s="7">
        <f t="shared" si="5"/>
        <v>0</v>
      </c>
      <c r="AM63" s="41">
        <v>0</v>
      </c>
      <c r="AN63" s="9"/>
      <c r="AO63" s="41"/>
      <c r="AP63" s="41"/>
      <c r="AQ63" s="41">
        <v>0</v>
      </c>
      <c r="AR63" s="41"/>
      <c r="AS63" s="41"/>
      <c r="AT63" s="41">
        <v>0</v>
      </c>
      <c r="AU63" s="41"/>
      <c r="AV63" s="41"/>
      <c r="AW63" s="7">
        <f t="shared" si="6"/>
        <v>0</v>
      </c>
      <c r="AX63" s="41">
        <v>0</v>
      </c>
      <c r="AY63" s="41"/>
      <c r="AZ63" s="41">
        <v>0</v>
      </c>
      <c r="BA63" s="41"/>
      <c r="BB63" s="41"/>
      <c r="BC63" s="41">
        <v>0</v>
      </c>
      <c r="BD63" s="41"/>
      <c r="BE63" s="7">
        <f t="shared" si="7"/>
        <v>0</v>
      </c>
      <c r="BF63" s="43"/>
      <c r="BG63" s="41"/>
      <c r="BH63" s="41">
        <v>0</v>
      </c>
      <c r="BI63" s="41"/>
      <c r="BJ63" s="41"/>
      <c r="BK63" s="41"/>
      <c r="BL63" s="41"/>
      <c r="BM63" s="41">
        <v>10760</v>
      </c>
      <c r="BN63" s="41"/>
      <c r="BO63" s="41"/>
      <c r="BP63" s="9"/>
      <c r="BQ63" s="41"/>
      <c r="BR63" s="9"/>
      <c r="BS63" s="9">
        <v>3780</v>
      </c>
      <c r="BT63" s="41">
        <v>2982</v>
      </c>
      <c r="BU63" s="7">
        <f t="shared" si="0"/>
        <v>17522</v>
      </c>
      <c r="BV63" s="43">
        <v>10682</v>
      </c>
      <c r="BW63" s="41">
        <v>0</v>
      </c>
      <c r="BX63" s="41"/>
      <c r="BY63" s="41"/>
      <c r="BZ63" s="41">
        <v>0</v>
      </c>
      <c r="CA63" s="41">
        <v>0</v>
      </c>
      <c r="CB63" s="7">
        <f t="shared" si="8"/>
        <v>10682</v>
      </c>
      <c r="CC63" s="43"/>
      <c r="CD63" s="41"/>
      <c r="CE63" s="41"/>
      <c r="CF63" s="41"/>
      <c r="CG63" s="7">
        <f t="shared" si="9"/>
        <v>0</v>
      </c>
      <c r="CH63" s="62"/>
      <c r="CI63" s="9"/>
      <c r="CJ63" s="41"/>
      <c r="CK63" s="41"/>
      <c r="CL63" s="41">
        <v>0</v>
      </c>
      <c r="CM63" s="41"/>
      <c r="CN63" s="41"/>
      <c r="CO63" s="7">
        <f t="shared" si="10"/>
        <v>0</v>
      </c>
      <c r="CP63" s="62"/>
      <c r="CQ63" s="41"/>
      <c r="CR63" s="41"/>
      <c r="CS63" s="7">
        <f t="shared" si="11"/>
        <v>0</v>
      </c>
      <c r="CT63" s="43">
        <v>4971</v>
      </c>
      <c r="CU63" s="7">
        <f t="shared" si="12"/>
        <v>4971</v>
      </c>
      <c r="CV63" s="10">
        <f t="shared" si="14"/>
        <v>60771</v>
      </c>
    </row>
    <row r="64" spans="1:100" x14ac:dyDescent="0.25">
      <c r="A64" s="348"/>
      <c r="B64" s="2" t="s">
        <v>103</v>
      </c>
      <c r="C64" s="40"/>
      <c r="D64" s="41"/>
      <c r="E64" s="43"/>
      <c r="F64" s="41"/>
      <c r="G64" s="41">
        <v>0</v>
      </c>
      <c r="H64" s="7">
        <f t="shared" si="1"/>
        <v>0</v>
      </c>
      <c r="I64" s="43"/>
      <c r="J64" s="41"/>
      <c r="K64" s="41"/>
      <c r="L64" s="41"/>
      <c r="M64" s="41"/>
      <c r="N64" s="41"/>
      <c r="O64" s="7">
        <f t="shared" si="2"/>
        <v>0</v>
      </c>
      <c r="P64" s="41">
        <v>0</v>
      </c>
      <c r="Q64" s="41"/>
      <c r="R64" s="41"/>
      <c r="S64" s="41">
        <v>5831</v>
      </c>
      <c r="T64" s="7">
        <f t="shared" si="3"/>
        <v>5831</v>
      </c>
      <c r="U64" s="43"/>
      <c r="V64" s="9">
        <v>60</v>
      </c>
      <c r="W64" s="7">
        <f t="shared" si="4"/>
        <v>60</v>
      </c>
      <c r="X64" s="43"/>
      <c r="Y64" s="9"/>
      <c r="Z64" s="9"/>
      <c r="AA64" s="9"/>
      <c r="AB64" s="9"/>
      <c r="AC64" s="9"/>
      <c r="AD64" s="41"/>
      <c r="AE64" s="9"/>
      <c r="AF64" s="9"/>
      <c r="AG64" s="9"/>
      <c r="AH64" s="9"/>
      <c r="AI64" s="9"/>
      <c r="AJ64" s="7">
        <v>38313</v>
      </c>
      <c r="AK64" s="43"/>
      <c r="AL64" s="7">
        <f t="shared" si="5"/>
        <v>0</v>
      </c>
      <c r="AM64" s="41">
        <v>0</v>
      </c>
      <c r="AN64" s="9"/>
      <c r="AO64" s="41"/>
      <c r="AP64" s="41"/>
      <c r="AQ64" s="41">
        <v>0</v>
      </c>
      <c r="AR64" s="41"/>
      <c r="AS64" s="41"/>
      <c r="AT64" s="41">
        <v>0</v>
      </c>
      <c r="AU64" s="41"/>
      <c r="AV64" s="41"/>
      <c r="AW64" s="7">
        <f t="shared" si="6"/>
        <v>0</v>
      </c>
      <c r="AX64" s="41">
        <v>0</v>
      </c>
      <c r="AY64" s="41"/>
      <c r="AZ64" s="41">
        <v>0</v>
      </c>
      <c r="BA64" s="41"/>
      <c r="BB64" s="41"/>
      <c r="BC64" s="41">
        <v>0</v>
      </c>
      <c r="BD64" s="41"/>
      <c r="BE64" s="7">
        <f t="shared" si="7"/>
        <v>0</v>
      </c>
      <c r="BF64" s="43"/>
      <c r="BG64" s="41"/>
      <c r="BH64" s="41">
        <v>0</v>
      </c>
      <c r="BI64" s="41"/>
      <c r="BJ64" s="41"/>
      <c r="BK64" s="41"/>
      <c r="BL64" s="41"/>
      <c r="BM64" s="41">
        <v>7595</v>
      </c>
      <c r="BN64" s="41"/>
      <c r="BO64" s="41"/>
      <c r="BP64" s="9"/>
      <c r="BQ64" s="41"/>
      <c r="BR64" s="9"/>
      <c r="BS64" s="9">
        <v>5790</v>
      </c>
      <c r="BT64" s="41">
        <v>2115</v>
      </c>
      <c r="BU64" s="7">
        <f t="shared" si="0"/>
        <v>15500</v>
      </c>
      <c r="BV64" s="43">
        <v>12138</v>
      </c>
      <c r="BW64" s="41">
        <v>0</v>
      </c>
      <c r="BX64" s="41"/>
      <c r="BY64" s="41"/>
      <c r="BZ64" s="41">
        <v>0</v>
      </c>
      <c r="CA64" s="41">
        <v>0</v>
      </c>
      <c r="CB64" s="7">
        <f t="shared" si="8"/>
        <v>12138</v>
      </c>
      <c r="CC64" s="43"/>
      <c r="CD64" s="41"/>
      <c r="CE64" s="41"/>
      <c r="CF64" s="41"/>
      <c r="CG64" s="7">
        <f t="shared" si="9"/>
        <v>0</v>
      </c>
      <c r="CH64" s="62"/>
      <c r="CI64" s="9"/>
      <c r="CJ64" s="41"/>
      <c r="CK64" s="41"/>
      <c r="CL64" s="41">
        <v>0</v>
      </c>
      <c r="CM64" s="41"/>
      <c r="CN64" s="41"/>
      <c r="CO64" s="7">
        <f t="shared" si="10"/>
        <v>0</v>
      </c>
      <c r="CP64" s="62"/>
      <c r="CQ64" s="41"/>
      <c r="CR64" s="41"/>
      <c r="CS64" s="7">
        <f t="shared" si="11"/>
        <v>0</v>
      </c>
      <c r="CT64" s="43">
        <v>4102</v>
      </c>
      <c r="CU64" s="7">
        <f t="shared" si="12"/>
        <v>4102</v>
      </c>
      <c r="CV64" s="10">
        <f t="shared" si="14"/>
        <v>75944</v>
      </c>
    </row>
    <row r="65" spans="1:100" x14ac:dyDescent="0.25">
      <c r="A65" s="348"/>
      <c r="B65" s="2" t="s">
        <v>104</v>
      </c>
      <c r="C65" s="40"/>
      <c r="D65" s="41"/>
      <c r="E65" s="43"/>
      <c r="F65" s="41"/>
      <c r="G65" s="41">
        <v>0</v>
      </c>
      <c r="H65" s="7">
        <f t="shared" si="1"/>
        <v>0</v>
      </c>
      <c r="I65" s="43"/>
      <c r="J65" s="41"/>
      <c r="K65" s="41"/>
      <c r="L65" s="41"/>
      <c r="M65" s="41"/>
      <c r="N65" s="41"/>
      <c r="O65" s="7">
        <f t="shared" si="2"/>
        <v>0</v>
      </c>
      <c r="P65" s="41">
        <v>0</v>
      </c>
      <c r="Q65" s="41"/>
      <c r="R65" s="41"/>
      <c r="S65" s="41">
        <v>7762</v>
      </c>
      <c r="T65" s="7">
        <f t="shared" si="3"/>
        <v>7762</v>
      </c>
      <c r="U65" s="43"/>
      <c r="V65" s="9">
        <v>30</v>
      </c>
      <c r="W65" s="7">
        <f t="shared" si="4"/>
        <v>30</v>
      </c>
      <c r="X65" s="43"/>
      <c r="Y65" s="9"/>
      <c r="Z65" s="9"/>
      <c r="AA65" s="9"/>
      <c r="AB65" s="9"/>
      <c r="AC65" s="9"/>
      <c r="AD65" s="41"/>
      <c r="AE65" s="9"/>
      <c r="AF65" s="9"/>
      <c r="AG65" s="9"/>
      <c r="AH65" s="9"/>
      <c r="AI65" s="9"/>
      <c r="AJ65" s="7">
        <v>70370</v>
      </c>
      <c r="AK65" s="43"/>
      <c r="AL65" s="7">
        <f t="shared" si="5"/>
        <v>0</v>
      </c>
      <c r="AM65" s="41">
        <v>0</v>
      </c>
      <c r="AN65" s="9"/>
      <c r="AO65" s="41"/>
      <c r="AP65" s="41"/>
      <c r="AQ65" s="41">
        <v>0</v>
      </c>
      <c r="AR65" s="41"/>
      <c r="AS65" s="41"/>
      <c r="AT65" s="41">
        <v>0</v>
      </c>
      <c r="AU65" s="41"/>
      <c r="AV65" s="41"/>
      <c r="AW65" s="7">
        <f t="shared" si="6"/>
        <v>0</v>
      </c>
      <c r="AX65" s="41">
        <v>0</v>
      </c>
      <c r="AY65" s="41"/>
      <c r="AZ65" s="41">
        <v>0</v>
      </c>
      <c r="BA65" s="41"/>
      <c r="BB65" s="41"/>
      <c r="BC65" s="41">
        <v>0</v>
      </c>
      <c r="BD65" s="41"/>
      <c r="BE65" s="7">
        <f t="shared" si="7"/>
        <v>0</v>
      </c>
      <c r="BF65" s="43"/>
      <c r="BG65" s="41"/>
      <c r="BH65" s="41">
        <v>0</v>
      </c>
      <c r="BI65" s="41"/>
      <c r="BJ65" s="41"/>
      <c r="BK65" s="41"/>
      <c r="BL65" s="41"/>
      <c r="BM65" s="41">
        <v>6480</v>
      </c>
      <c r="BN65" s="41"/>
      <c r="BO65" s="41"/>
      <c r="BP65" s="9"/>
      <c r="BQ65" s="41"/>
      <c r="BR65" s="9"/>
      <c r="BS65" s="9">
        <v>3780</v>
      </c>
      <c r="BT65" s="41">
        <v>1535</v>
      </c>
      <c r="BU65" s="7">
        <f t="shared" si="0"/>
        <v>11795</v>
      </c>
      <c r="BV65" s="43">
        <v>9240</v>
      </c>
      <c r="BW65" s="41">
        <v>0</v>
      </c>
      <c r="BX65" s="41"/>
      <c r="BY65" s="41"/>
      <c r="BZ65" s="41">
        <v>0</v>
      </c>
      <c r="CA65" s="41">
        <v>0</v>
      </c>
      <c r="CB65" s="7">
        <f t="shared" si="8"/>
        <v>9240</v>
      </c>
      <c r="CC65" s="43"/>
      <c r="CD65" s="41"/>
      <c r="CE65" s="41"/>
      <c r="CF65" s="41"/>
      <c r="CG65" s="7">
        <f t="shared" si="9"/>
        <v>0</v>
      </c>
      <c r="CH65" s="62"/>
      <c r="CI65" s="9"/>
      <c r="CJ65" s="41"/>
      <c r="CK65" s="41"/>
      <c r="CL65" s="41">
        <v>0</v>
      </c>
      <c r="CM65" s="41"/>
      <c r="CN65" s="41"/>
      <c r="CO65" s="7">
        <f t="shared" si="10"/>
        <v>0</v>
      </c>
      <c r="CP65" s="62"/>
      <c r="CQ65" s="41"/>
      <c r="CR65" s="41"/>
      <c r="CS65" s="7">
        <f t="shared" si="11"/>
        <v>0</v>
      </c>
      <c r="CT65" s="43">
        <v>3374</v>
      </c>
      <c r="CU65" s="7">
        <f t="shared" si="12"/>
        <v>3374</v>
      </c>
      <c r="CV65" s="10">
        <f t="shared" si="14"/>
        <v>102571</v>
      </c>
    </row>
    <row r="66" spans="1:100" x14ac:dyDescent="0.25">
      <c r="A66" s="348"/>
      <c r="B66" s="2" t="s">
        <v>105</v>
      </c>
      <c r="C66" s="40"/>
      <c r="D66" s="41"/>
      <c r="E66" s="43"/>
      <c r="F66" s="41"/>
      <c r="G66" s="41">
        <v>0</v>
      </c>
      <c r="H66" s="7">
        <f t="shared" si="1"/>
        <v>0</v>
      </c>
      <c r="I66" s="43"/>
      <c r="J66" s="41"/>
      <c r="K66" s="41"/>
      <c r="L66" s="41"/>
      <c r="M66" s="41"/>
      <c r="N66" s="41"/>
      <c r="O66" s="7">
        <f t="shared" si="2"/>
        <v>0</v>
      </c>
      <c r="P66" s="41">
        <v>0</v>
      </c>
      <c r="Q66" s="41"/>
      <c r="R66" s="41"/>
      <c r="S66" s="41">
        <v>9082</v>
      </c>
      <c r="T66" s="7">
        <f t="shared" si="3"/>
        <v>9082</v>
      </c>
      <c r="U66" s="43"/>
      <c r="V66" s="9">
        <v>0</v>
      </c>
      <c r="W66" s="7">
        <f t="shared" si="4"/>
        <v>0</v>
      </c>
      <c r="X66" s="43"/>
      <c r="Y66" s="9"/>
      <c r="Z66" s="9"/>
      <c r="AA66" s="9"/>
      <c r="AB66" s="9"/>
      <c r="AC66" s="9"/>
      <c r="AD66" s="41"/>
      <c r="AE66" s="9"/>
      <c r="AF66" s="9"/>
      <c r="AG66" s="9"/>
      <c r="AH66" s="9"/>
      <c r="AI66" s="9"/>
      <c r="AJ66" s="7">
        <v>70021</v>
      </c>
      <c r="AK66" s="43"/>
      <c r="AL66" s="7">
        <f t="shared" si="5"/>
        <v>0</v>
      </c>
      <c r="AM66" s="41">
        <v>0</v>
      </c>
      <c r="AN66" s="9"/>
      <c r="AO66" s="41"/>
      <c r="AP66" s="41"/>
      <c r="AQ66" s="41">
        <v>0</v>
      </c>
      <c r="AR66" s="41"/>
      <c r="AS66" s="41"/>
      <c r="AT66" s="41">
        <v>0</v>
      </c>
      <c r="AU66" s="41"/>
      <c r="AV66" s="41"/>
      <c r="AW66" s="7">
        <f t="shared" si="6"/>
        <v>0</v>
      </c>
      <c r="AX66" s="41">
        <v>0</v>
      </c>
      <c r="AY66" s="41"/>
      <c r="AZ66" s="41">
        <v>0</v>
      </c>
      <c r="BA66" s="41"/>
      <c r="BB66" s="41"/>
      <c r="BC66" s="41">
        <v>0</v>
      </c>
      <c r="BD66" s="41"/>
      <c r="BE66" s="7">
        <f t="shared" si="7"/>
        <v>0</v>
      </c>
      <c r="BF66" s="43"/>
      <c r="BG66" s="41"/>
      <c r="BH66" s="41">
        <v>0</v>
      </c>
      <c r="BI66" s="41"/>
      <c r="BJ66" s="41"/>
      <c r="BK66" s="41"/>
      <c r="BL66" s="41"/>
      <c r="BM66" s="41">
        <v>8110</v>
      </c>
      <c r="BN66" s="41"/>
      <c r="BO66" s="41"/>
      <c r="BP66" s="9"/>
      <c r="BQ66" s="41"/>
      <c r="BR66" s="9"/>
      <c r="BS66" s="9">
        <v>4320</v>
      </c>
      <c r="BT66" s="41">
        <v>2090</v>
      </c>
      <c r="BU66" s="7">
        <f t="shared" si="0"/>
        <v>14520</v>
      </c>
      <c r="BV66" s="43">
        <v>7735</v>
      </c>
      <c r="BW66" s="41">
        <v>0</v>
      </c>
      <c r="BX66" s="41"/>
      <c r="BY66" s="41"/>
      <c r="BZ66" s="41">
        <v>0</v>
      </c>
      <c r="CA66" s="41">
        <v>0</v>
      </c>
      <c r="CB66" s="7">
        <f t="shared" si="8"/>
        <v>7735</v>
      </c>
      <c r="CC66" s="43"/>
      <c r="CD66" s="41"/>
      <c r="CE66" s="41"/>
      <c r="CF66" s="41"/>
      <c r="CG66" s="7">
        <f t="shared" si="9"/>
        <v>0</v>
      </c>
      <c r="CH66" s="62"/>
      <c r="CI66" s="9"/>
      <c r="CJ66" s="41"/>
      <c r="CK66" s="41"/>
      <c r="CL66" s="41">
        <v>0</v>
      </c>
      <c r="CM66" s="41"/>
      <c r="CN66" s="41"/>
      <c r="CO66" s="7">
        <f t="shared" si="10"/>
        <v>0</v>
      </c>
      <c r="CP66" s="62"/>
      <c r="CQ66" s="41"/>
      <c r="CR66" s="41"/>
      <c r="CS66" s="7">
        <f t="shared" si="11"/>
        <v>0</v>
      </c>
      <c r="CT66" s="43">
        <v>5135</v>
      </c>
      <c r="CU66" s="7">
        <f t="shared" si="12"/>
        <v>5135</v>
      </c>
      <c r="CV66" s="10">
        <f t="shared" si="14"/>
        <v>106493</v>
      </c>
    </row>
    <row r="67" spans="1:100" x14ac:dyDescent="0.25">
      <c r="A67" s="348"/>
      <c r="B67" s="2" t="s">
        <v>106</v>
      </c>
      <c r="C67" s="40"/>
      <c r="D67" s="41"/>
      <c r="E67" s="43"/>
      <c r="F67" s="41"/>
      <c r="G67" s="41">
        <v>0</v>
      </c>
      <c r="H67" s="7">
        <f t="shared" si="1"/>
        <v>0</v>
      </c>
      <c r="I67" s="43"/>
      <c r="J67" s="41"/>
      <c r="K67" s="41"/>
      <c r="L67" s="41"/>
      <c r="M67" s="41"/>
      <c r="N67" s="41"/>
      <c r="O67" s="7">
        <f t="shared" si="2"/>
        <v>0</v>
      </c>
      <c r="P67" s="41">
        <v>0</v>
      </c>
      <c r="Q67" s="41"/>
      <c r="R67" s="41"/>
      <c r="S67" s="41">
        <v>8971</v>
      </c>
      <c r="T67" s="7">
        <f t="shared" si="3"/>
        <v>8971</v>
      </c>
      <c r="U67" s="43"/>
      <c r="V67" s="9">
        <v>0</v>
      </c>
      <c r="W67" s="7">
        <f t="shared" si="4"/>
        <v>0</v>
      </c>
      <c r="X67" s="43"/>
      <c r="Y67" s="9"/>
      <c r="Z67" s="9"/>
      <c r="AA67" s="9"/>
      <c r="AB67" s="9"/>
      <c r="AC67" s="9"/>
      <c r="AD67" s="41"/>
      <c r="AE67" s="9"/>
      <c r="AF67" s="9"/>
      <c r="AG67" s="9"/>
      <c r="AH67" s="9"/>
      <c r="AI67" s="9"/>
      <c r="AJ67" s="7">
        <v>68850</v>
      </c>
      <c r="AK67" s="43"/>
      <c r="AL67" s="7">
        <f t="shared" si="5"/>
        <v>0</v>
      </c>
      <c r="AM67" s="41">
        <v>0</v>
      </c>
      <c r="AN67" s="9"/>
      <c r="AO67" s="41"/>
      <c r="AP67" s="41"/>
      <c r="AQ67" s="41">
        <v>0</v>
      </c>
      <c r="AR67" s="41"/>
      <c r="AS67" s="41"/>
      <c r="AT67" s="41">
        <v>0</v>
      </c>
      <c r="AU67" s="41"/>
      <c r="AV67" s="41"/>
      <c r="AW67" s="7">
        <f t="shared" si="6"/>
        <v>0</v>
      </c>
      <c r="AX67" s="41">
        <v>0</v>
      </c>
      <c r="AY67" s="41"/>
      <c r="AZ67" s="41">
        <v>0</v>
      </c>
      <c r="BA67" s="41"/>
      <c r="BB67" s="41"/>
      <c r="BC67" s="41">
        <v>0</v>
      </c>
      <c r="BD67" s="41"/>
      <c r="BE67" s="7">
        <f t="shared" si="7"/>
        <v>0</v>
      </c>
      <c r="BF67" s="43"/>
      <c r="BG67" s="41"/>
      <c r="BH67" s="41">
        <v>0</v>
      </c>
      <c r="BI67" s="41"/>
      <c r="BJ67" s="41"/>
      <c r="BK67" s="41"/>
      <c r="BL67" s="41"/>
      <c r="BM67" s="41">
        <v>5850</v>
      </c>
      <c r="BN67" s="41"/>
      <c r="BO67" s="41"/>
      <c r="BP67" s="9"/>
      <c r="BQ67" s="41"/>
      <c r="BR67" s="9"/>
      <c r="BS67" s="9">
        <v>5940</v>
      </c>
      <c r="BT67" s="41">
        <v>2435</v>
      </c>
      <c r="BU67" s="7">
        <f t="shared" si="0"/>
        <v>14225</v>
      </c>
      <c r="BV67" s="43">
        <v>14043</v>
      </c>
      <c r="BW67" s="41">
        <v>0</v>
      </c>
      <c r="BX67" s="41"/>
      <c r="BY67" s="41"/>
      <c r="BZ67" s="41">
        <v>0</v>
      </c>
      <c r="CA67" s="41">
        <v>0</v>
      </c>
      <c r="CB67" s="7">
        <f t="shared" si="8"/>
        <v>14043</v>
      </c>
      <c r="CC67" s="43"/>
      <c r="CD67" s="41"/>
      <c r="CE67" s="41"/>
      <c r="CF67" s="41"/>
      <c r="CG67" s="7">
        <f t="shared" si="9"/>
        <v>0</v>
      </c>
      <c r="CH67" s="62"/>
      <c r="CI67" s="9"/>
      <c r="CJ67" s="41"/>
      <c r="CK67" s="41"/>
      <c r="CL67" s="41">
        <v>0</v>
      </c>
      <c r="CM67" s="41"/>
      <c r="CN67" s="41"/>
      <c r="CO67" s="7">
        <f t="shared" si="10"/>
        <v>0</v>
      </c>
      <c r="CP67" s="62"/>
      <c r="CQ67" s="41"/>
      <c r="CR67" s="41"/>
      <c r="CS67" s="7">
        <f t="shared" si="11"/>
        <v>0</v>
      </c>
      <c r="CT67" s="43">
        <v>4274</v>
      </c>
      <c r="CU67" s="7">
        <f t="shared" si="12"/>
        <v>4274</v>
      </c>
      <c r="CV67" s="10">
        <f t="shared" si="14"/>
        <v>110363</v>
      </c>
    </row>
    <row r="68" spans="1:100" x14ac:dyDescent="0.25">
      <c r="A68" s="348"/>
      <c r="B68" s="2" t="s">
        <v>107</v>
      </c>
      <c r="C68" s="40"/>
      <c r="D68" s="41"/>
      <c r="E68" s="43"/>
      <c r="F68" s="41"/>
      <c r="G68" s="41">
        <v>0</v>
      </c>
      <c r="H68" s="7">
        <f t="shared" si="1"/>
        <v>0</v>
      </c>
      <c r="I68" s="43"/>
      <c r="J68" s="41"/>
      <c r="K68" s="41"/>
      <c r="L68" s="41"/>
      <c r="M68" s="41"/>
      <c r="N68" s="41"/>
      <c r="O68" s="7">
        <f t="shared" si="2"/>
        <v>0</v>
      </c>
      <c r="P68" s="41">
        <v>0</v>
      </c>
      <c r="Q68" s="41"/>
      <c r="R68" s="41"/>
      <c r="S68" s="41">
        <v>5428</v>
      </c>
      <c r="T68" s="7">
        <f t="shared" si="3"/>
        <v>5428</v>
      </c>
      <c r="U68" s="43"/>
      <c r="V68" s="9">
        <v>0</v>
      </c>
      <c r="W68" s="7">
        <f t="shared" si="4"/>
        <v>0</v>
      </c>
      <c r="X68" s="43"/>
      <c r="Y68" s="9"/>
      <c r="Z68" s="9"/>
      <c r="AA68" s="9"/>
      <c r="AB68" s="9"/>
      <c r="AC68" s="9"/>
      <c r="AD68" s="41"/>
      <c r="AE68" s="9"/>
      <c r="AF68" s="9"/>
      <c r="AG68" s="9"/>
      <c r="AH68" s="9"/>
      <c r="AI68" s="9"/>
      <c r="AJ68" s="7">
        <v>71008</v>
      </c>
      <c r="AK68" s="43"/>
      <c r="AL68" s="7">
        <f t="shared" si="5"/>
        <v>0</v>
      </c>
      <c r="AM68" s="41">
        <v>0</v>
      </c>
      <c r="AN68" s="9"/>
      <c r="AO68" s="41"/>
      <c r="AP68" s="41"/>
      <c r="AQ68" s="41">
        <v>0</v>
      </c>
      <c r="AR68" s="41"/>
      <c r="AS68" s="41"/>
      <c r="AT68" s="41">
        <v>0</v>
      </c>
      <c r="AU68" s="41"/>
      <c r="AV68" s="41"/>
      <c r="AW68" s="7">
        <f t="shared" si="6"/>
        <v>0</v>
      </c>
      <c r="AX68" s="41">
        <v>0</v>
      </c>
      <c r="AY68" s="41"/>
      <c r="AZ68" s="41">
        <v>0</v>
      </c>
      <c r="BA68" s="41"/>
      <c r="BB68" s="41"/>
      <c r="BC68" s="41">
        <v>0</v>
      </c>
      <c r="BD68" s="41"/>
      <c r="BE68" s="7">
        <f t="shared" si="7"/>
        <v>0</v>
      </c>
      <c r="BF68" s="43"/>
      <c r="BG68" s="41"/>
      <c r="BH68" s="41">
        <v>0</v>
      </c>
      <c r="BI68" s="41"/>
      <c r="BJ68" s="41"/>
      <c r="BK68" s="41"/>
      <c r="BL68" s="41"/>
      <c r="BM68" s="41">
        <v>5940</v>
      </c>
      <c r="BN68" s="41"/>
      <c r="BO68" s="41"/>
      <c r="BP68" s="9"/>
      <c r="BQ68" s="41"/>
      <c r="BR68" s="9"/>
      <c r="BS68" s="9">
        <v>3870</v>
      </c>
      <c r="BT68" s="41">
        <v>1340</v>
      </c>
      <c r="BU68" s="7">
        <f t="shared" si="0"/>
        <v>11150</v>
      </c>
      <c r="BV68" s="43">
        <v>13873</v>
      </c>
      <c r="BW68" s="41">
        <v>0</v>
      </c>
      <c r="BX68" s="41"/>
      <c r="BY68" s="41"/>
      <c r="BZ68" s="41">
        <v>0</v>
      </c>
      <c r="CA68" s="41">
        <v>0</v>
      </c>
      <c r="CB68" s="7">
        <f t="shared" si="8"/>
        <v>13873</v>
      </c>
      <c r="CC68" s="43"/>
      <c r="CD68" s="41"/>
      <c r="CE68" s="41"/>
      <c r="CF68" s="41"/>
      <c r="CG68" s="7">
        <f t="shared" si="9"/>
        <v>0</v>
      </c>
      <c r="CH68" s="62"/>
      <c r="CI68" s="9"/>
      <c r="CJ68" s="41"/>
      <c r="CK68" s="41"/>
      <c r="CL68" s="41">
        <v>0</v>
      </c>
      <c r="CM68" s="41"/>
      <c r="CN68" s="41"/>
      <c r="CO68" s="7">
        <f t="shared" si="10"/>
        <v>0</v>
      </c>
      <c r="CP68" s="62"/>
      <c r="CQ68" s="41"/>
      <c r="CR68" s="41"/>
      <c r="CS68" s="7">
        <f t="shared" si="11"/>
        <v>0</v>
      </c>
      <c r="CT68" s="43">
        <v>4785</v>
      </c>
      <c r="CU68" s="7">
        <f t="shared" si="12"/>
        <v>4785</v>
      </c>
      <c r="CV68" s="10">
        <f t="shared" si="14"/>
        <v>106244</v>
      </c>
    </row>
    <row r="69" spans="1:100" x14ac:dyDescent="0.25">
      <c r="A69" s="348"/>
      <c r="B69" s="2" t="s">
        <v>108</v>
      </c>
      <c r="C69" s="40"/>
      <c r="D69" s="41"/>
      <c r="E69" s="43"/>
      <c r="F69" s="41"/>
      <c r="G69" s="41">
        <v>0</v>
      </c>
      <c r="H69" s="7">
        <f t="shared" si="1"/>
        <v>0</v>
      </c>
      <c r="I69" s="43"/>
      <c r="J69" s="41"/>
      <c r="K69" s="41"/>
      <c r="L69" s="41"/>
      <c r="M69" s="41"/>
      <c r="N69" s="41"/>
      <c r="O69" s="7">
        <f t="shared" si="2"/>
        <v>0</v>
      </c>
      <c r="P69" s="41">
        <v>0</v>
      </c>
      <c r="Q69" s="41"/>
      <c r="R69" s="41"/>
      <c r="S69" s="41">
        <v>7272</v>
      </c>
      <c r="T69" s="7">
        <f t="shared" si="3"/>
        <v>7272</v>
      </c>
      <c r="U69" s="43"/>
      <c r="V69" s="9">
        <v>0</v>
      </c>
      <c r="W69" s="7">
        <f t="shared" si="4"/>
        <v>0</v>
      </c>
      <c r="X69" s="43"/>
      <c r="Y69" s="9"/>
      <c r="Z69" s="9"/>
      <c r="AA69" s="9"/>
      <c r="AB69" s="9"/>
      <c r="AC69" s="9"/>
      <c r="AD69" s="41"/>
      <c r="AE69" s="9"/>
      <c r="AF69" s="9"/>
      <c r="AG69" s="9"/>
      <c r="AH69" s="9"/>
      <c r="AI69" s="9"/>
      <c r="AJ69" s="7">
        <v>72224</v>
      </c>
      <c r="AK69" s="43"/>
      <c r="AL69" s="7">
        <f t="shared" si="5"/>
        <v>0</v>
      </c>
      <c r="AM69" s="41">
        <v>0</v>
      </c>
      <c r="AN69" s="9"/>
      <c r="AO69" s="41"/>
      <c r="AP69" s="41"/>
      <c r="AQ69" s="41">
        <v>0</v>
      </c>
      <c r="AR69" s="41"/>
      <c r="AS69" s="41"/>
      <c r="AT69" s="41">
        <v>0</v>
      </c>
      <c r="AU69" s="41"/>
      <c r="AV69" s="41"/>
      <c r="AW69" s="7">
        <f t="shared" si="6"/>
        <v>0</v>
      </c>
      <c r="AX69" s="41">
        <v>0</v>
      </c>
      <c r="AY69" s="41"/>
      <c r="AZ69" s="41">
        <v>0</v>
      </c>
      <c r="BA69" s="41"/>
      <c r="BB69" s="41"/>
      <c r="BC69" s="41">
        <v>0</v>
      </c>
      <c r="BD69" s="41"/>
      <c r="BE69" s="7">
        <f t="shared" si="7"/>
        <v>0</v>
      </c>
      <c r="BF69" s="43"/>
      <c r="BG69" s="41"/>
      <c r="BH69" s="41">
        <v>0</v>
      </c>
      <c r="BI69" s="41"/>
      <c r="BJ69" s="41"/>
      <c r="BK69" s="41"/>
      <c r="BL69" s="41"/>
      <c r="BM69" s="41">
        <v>6990</v>
      </c>
      <c r="BN69" s="41"/>
      <c r="BO69" s="41"/>
      <c r="BP69" s="9"/>
      <c r="BQ69" s="41"/>
      <c r="BR69" s="9"/>
      <c r="BS69" s="9">
        <v>7560</v>
      </c>
      <c r="BT69" s="41">
        <v>705</v>
      </c>
      <c r="BU69" s="7">
        <f t="shared" si="0"/>
        <v>15255</v>
      </c>
      <c r="BV69" s="43">
        <v>14167</v>
      </c>
      <c r="BW69" s="41">
        <v>0</v>
      </c>
      <c r="BX69" s="41"/>
      <c r="BY69" s="41"/>
      <c r="BZ69" s="41">
        <v>0</v>
      </c>
      <c r="CA69" s="41">
        <v>0</v>
      </c>
      <c r="CB69" s="7">
        <f t="shared" si="8"/>
        <v>14167</v>
      </c>
      <c r="CC69" s="43"/>
      <c r="CD69" s="41"/>
      <c r="CE69" s="41"/>
      <c r="CF69" s="41"/>
      <c r="CG69" s="7">
        <f t="shared" si="9"/>
        <v>0</v>
      </c>
      <c r="CH69" s="62"/>
      <c r="CI69" s="9"/>
      <c r="CJ69" s="41"/>
      <c r="CK69" s="41"/>
      <c r="CL69" s="41">
        <v>0</v>
      </c>
      <c r="CM69" s="41"/>
      <c r="CN69" s="41"/>
      <c r="CO69" s="7">
        <f t="shared" si="10"/>
        <v>0</v>
      </c>
      <c r="CP69" s="62"/>
      <c r="CQ69" s="41"/>
      <c r="CR69" s="41"/>
      <c r="CS69" s="7">
        <f t="shared" si="11"/>
        <v>0</v>
      </c>
      <c r="CT69" s="43">
        <v>1128</v>
      </c>
      <c r="CU69" s="7">
        <f t="shared" si="12"/>
        <v>1128</v>
      </c>
      <c r="CV69" s="10">
        <f t="shared" si="14"/>
        <v>110046</v>
      </c>
    </row>
    <row r="70" spans="1:100" x14ac:dyDescent="0.25">
      <c r="A70" s="348"/>
      <c r="B70" s="2" t="s">
        <v>109</v>
      </c>
      <c r="C70" s="40"/>
      <c r="D70" s="41"/>
      <c r="E70" s="43"/>
      <c r="F70" s="41"/>
      <c r="G70" s="41">
        <v>0</v>
      </c>
      <c r="H70" s="7">
        <f t="shared" si="1"/>
        <v>0</v>
      </c>
      <c r="I70" s="43"/>
      <c r="J70" s="41"/>
      <c r="K70" s="41"/>
      <c r="L70" s="41"/>
      <c r="M70" s="41"/>
      <c r="N70" s="41"/>
      <c r="O70" s="7">
        <f t="shared" si="2"/>
        <v>0</v>
      </c>
      <c r="P70" s="41">
        <v>0</v>
      </c>
      <c r="Q70" s="41"/>
      <c r="R70" s="41"/>
      <c r="S70" s="41">
        <v>6424</v>
      </c>
      <c r="T70" s="7">
        <f t="shared" si="3"/>
        <v>6424</v>
      </c>
      <c r="U70" s="43"/>
      <c r="V70" s="9">
        <v>0</v>
      </c>
      <c r="W70" s="7">
        <f t="shared" si="4"/>
        <v>0</v>
      </c>
      <c r="X70" s="43"/>
      <c r="Y70" s="9"/>
      <c r="Z70" s="9"/>
      <c r="AA70" s="9"/>
      <c r="AB70" s="9"/>
      <c r="AC70" s="9"/>
      <c r="AD70" s="41"/>
      <c r="AE70" s="9"/>
      <c r="AF70" s="9"/>
      <c r="AG70" s="9"/>
      <c r="AH70" s="9"/>
      <c r="AI70" s="9"/>
      <c r="AJ70" s="7">
        <v>69509</v>
      </c>
      <c r="AK70" s="43"/>
      <c r="AL70" s="7">
        <f t="shared" si="5"/>
        <v>0</v>
      </c>
      <c r="AM70" s="41">
        <v>0</v>
      </c>
      <c r="AN70" s="9"/>
      <c r="AO70" s="41"/>
      <c r="AP70" s="41"/>
      <c r="AQ70" s="41">
        <v>0</v>
      </c>
      <c r="AR70" s="41"/>
      <c r="AS70" s="41"/>
      <c r="AT70" s="41">
        <v>0</v>
      </c>
      <c r="AU70" s="41"/>
      <c r="AV70" s="41"/>
      <c r="AW70" s="7">
        <f t="shared" si="6"/>
        <v>0</v>
      </c>
      <c r="AX70" s="41">
        <v>0</v>
      </c>
      <c r="AY70" s="41"/>
      <c r="AZ70" s="41">
        <v>0</v>
      </c>
      <c r="BA70" s="41"/>
      <c r="BB70" s="41"/>
      <c r="BC70" s="41">
        <v>0</v>
      </c>
      <c r="BD70" s="41"/>
      <c r="BE70" s="7">
        <f t="shared" si="7"/>
        <v>0</v>
      </c>
      <c r="BF70" s="43"/>
      <c r="BG70" s="41"/>
      <c r="BH70" s="41">
        <v>0</v>
      </c>
      <c r="BI70" s="41"/>
      <c r="BJ70" s="41"/>
      <c r="BK70" s="41"/>
      <c r="BL70" s="41"/>
      <c r="BM70" s="41">
        <v>5400</v>
      </c>
      <c r="BN70" s="41"/>
      <c r="BO70" s="41"/>
      <c r="BP70" s="9"/>
      <c r="BQ70" s="41"/>
      <c r="BR70" s="9"/>
      <c r="BS70" s="9">
        <v>2160</v>
      </c>
      <c r="BT70" s="41">
        <v>330</v>
      </c>
      <c r="BU70" s="7">
        <f t="shared" si="0"/>
        <v>7890</v>
      </c>
      <c r="BV70" s="43">
        <v>15601</v>
      </c>
      <c r="BW70" s="41">
        <v>0</v>
      </c>
      <c r="BX70" s="41"/>
      <c r="BY70" s="41"/>
      <c r="BZ70" s="41">
        <v>0</v>
      </c>
      <c r="CA70" s="41">
        <v>0</v>
      </c>
      <c r="CB70" s="7">
        <f t="shared" si="8"/>
        <v>15601</v>
      </c>
      <c r="CC70" s="43"/>
      <c r="CD70" s="41"/>
      <c r="CE70" s="41"/>
      <c r="CF70" s="41"/>
      <c r="CG70" s="7">
        <f t="shared" si="9"/>
        <v>0</v>
      </c>
      <c r="CH70" s="62"/>
      <c r="CI70" s="9"/>
      <c r="CJ70" s="41"/>
      <c r="CK70" s="41"/>
      <c r="CL70" s="41">
        <v>0</v>
      </c>
      <c r="CM70" s="41"/>
      <c r="CN70" s="41"/>
      <c r="CO70" s="7">
        <f t="shared" si="10"/>
        <v>0</v>
      </c>
      <c r="CP70" s="62"/>
      <c r="CQ70" s="41"/>
      <c r="CR70" s="41"/>
      <c r="CS70" s="7">
        <f t="shared" si="11"/>
        <v>0</v>
      </c>
      <c r="CT70" s="43">
        <v>1225</v>
      </c>
      <c r="CU70" s="7">
        <f t="shared" si="12"/>
        <v>1225</v>
      </c>
      <c r="CV70" s="10">
        <f t="shared" si="14"/>
        <v>100649</v>
      </c>
    </row>
    <row r="71" spans="1:100" x14ac:dyDescent="0.25">
      <c r="A71" s="348"/>
      <c r="B71" s="2" t="s">
        <v>110</v>
      </c>
      <c r="C71" s="40"/>
      <c r="D71" s="41"/>
      <c r="E71" s="43"/>
      <c r="F71" s="41"/>
      <c r="G71" s="41">
        <v>0</v>
      </c>
      <c r="H71" s="7">
        <f t="shared" si="1"/>
        <v>0</v>
      </c>
      <c r="I71" s="43"/>
      <c r="J71" s="41"/>
      <c r="K71" s="41"/>
      <c r="L71" s="41"/>
      <c r="M71" s="41"/>
      <c r="N71" s="41"/>
      <c r="O71" s="7">
        <f t="shared" si="2"/>
        <v>0</v>
      </c>
      <c r="P71" s="41">
        <v>0</v>
      </c>
      <c r="Q71" s="41"/>
      <c r="R71" s="41"/>
      <c r="S71" s="41">
        <v>7593</v>
      </c>
      <c r="T71" s="7">
        <f t="shared" si="3"/>
        <v>7593</v>
      </c>
      <c r="U71" s="43"/>
      <c r="V71" s="9">
        <v>0</v>
      </c>
      <c r="W71" s="7">
        <f t="shared" si="4"/>
        <v>0</v>
      </c>
      <c r="X71" s="43"/>
      <c r="Y71" s="9"/>
      <c r="Z71" s="9"/>
      <c r="AA71" s="9"/>
      <c r="AB71" s="9"/>
      <c r="AC71" s="9"/>
      <c r="AD71" s="41"/>
      <c r="AE71" s="9"/>
      <c r="AF71" s="9"/>
      <c r="AG71" s="9"/>
      <c r="AH71" s="9"/>
      <c r="AI71" s="9"/>
      <c r="AJ71" s="7">
        <v>56784</v>
      </c>
      <c r="AK71" s="43"/>
      <c r="AL71" s="7">
        <f t="shared" si="5"/>
        <v>0</v>
      </c>
      <c r="AM71" s="41">
        <v>0</v>
      </c>
      <c r="AN71" s="9"/>
      <c r="AO71" s="41"/>
      <c r="AP71" s="41"/>
      <c r="AQ71" s="41">
        <v>0</v>
      </c>
      <c r="AR71" s="41"/>
      <c r="AS71" s="41"/>
      <c r="AT71" s="41">
        <v>0</v>
      </c>
      <c r="AU71" s="41"/>
      <c r="AV71" s="41"/>
      <c r="AW71" s="7">
        <f t="shared" si="6"/>
        <v>0</v>
      </c>
      <c r="AX71" s="41">
        <v>0</v>
      </c>
      <c r="AY71" s="41"/>
      <c r="AZ71" s="41">
        <v>0</v>
      </c>
      <c r="BA71" s="41"/>
      <c r="BB71" s="41"/>
      <c r="BC71" s="41">
        <v>0</v>
      </c>
      <c r="BD71" s="41"/>
      <c r="BE71" s="7">
        <f t="shared" si="7"/>
        <v>0</v>
      </c>
      <c r="BF71" s="43"/>
      <c r="BG71" s="41"/>
      <c r="BH71" s="41">
        <v>0</v>
      </c>
      <c r="BI71" s="41"/>
      <c r="BJ71" s="41"/>
      <c r="BK71" s="41"/>
      <c r="BL71" s="41"/>
      <c r="BM71" s="41">
        <v>2160</v>
      </c>
      <c r="BN71" s="41"/>
      <c r="BO71" s="41"/>
      <c r="BP71" s="9"/>
      <c r="BQ71" s="41"/>
      <c r="BR71" s="9"/>
      <c r="BS71" s="9">
        <v>5400</v>
      </c>
      <c r="BT71" s="41">
        <v>550</v>
      </c>
      <c r="BU71" s="7">
        <f t="shared" si="0"/>
        <v>8110</v>
      </c>
      <c r="BV71" s="43">
        <v>20381</v>
      </c>
      <c r="BW71" s="41">
        <v>0</v>
      </c>
      <c r="BX71" s="41"/>
      <c r="BY71" s="41"/>
      <c r="BZ71" s="41">
        <v>0</v>
      </c>
      <c r="CA71" s="41">
        <v>0</v>
      </c>
      <c r="CB71" s="7">
        <f t="shared" si="8"/>
        <v>20381</v>
      </c>
      <c r="CC71" s="43"/>
      <c r="CD71" s="41"/>
      <c r="CE71" s="41"/>
      <c r="CF71" s="41"/>
      <c r="CG71" s="7">
        <f t="shared" si="9"/>
        <v>0</v>
      </c>
      <c r="CH71" s="62"/>
      <c r="CI71" s="9"/>
      <c r="CJ71" s="41"/>
      <c r="CK71" s="41"/>
      <c r="CL71" s="41">
        <v>0</v>
      </c>
      <c r="CM71" s="41"/>
      <c r="CN71" s="41"/>
      <c r="CO71" s="7">
        <f t="shared" si="10"/>
        <v>0</v>
      </c>
      <c r="CP71" s="62"/>
      <c r="CQ71" s="41"/>
      <c r="CR71" s="41"/>
      <c r="CS71" s="7">
        <f t="shared" si="11"/>
        <v>0</v>
      </c>
      <c r="CT71" s="43">
        <v>1271</v>
      </c>
      <c r="CU71" s="7">
        <f t="shared" si="12"/>
        <v>1271</v>
      </c>
      <c r="CV71" s="10">
        <f t="shared" si="14"/>
        <v>94139</v>
      </c>
    </row>
    <row r="72" spans="1:100" x14ac:dyDescent="0.25">
      <c r="A72" s="348"/>
      <c r="B72" s="2" t="s">
        <v>111</v>
      </c>
      <c r="C72" s="40"/>
      <c r="D72" s="41"/>
      <c r="E72" s="43"/>
      <c r="F72" s="41"/>
      <c r="G72" s="41">
        <v>0</v>
      </c>
      <c r="H72" s="7">
        <f t="shared" si="1"/>
        <v>0</v>
      </c>
      <c r="I72" s="43"/>
      <c r="J72" s="41"/>
      <c r="K72" s="41"/>
      <c r="L72" s="41"/>
      <c r="M72" s="41"/>
      <c r="N72" s="41"/>
      <c r="O72" s="7">
        <f t="shared" si="2"/>
        <v>0</v>
      </c>
      <c r="P72" s="41">
        <v>0</v>
      </c>
      <c r="Q72" s="41"/>
      <c r="R72" s="41"/>
      <c r="S72" s="41">
        <v>5065</v>
      </c>
      <c r="T72" s="7">
        <f t="shared" si="3"/>
        <v>5065</v>
      </c>
      <c r="U72" s="43"/>
      <c r="V72" s="9">
        <v>0</v>
      </c>
      <c r="W72" s="7">
        <f t="shared" si="4"/>
        <v>0</v>
      </c>
      <c r="X72" s="43"/>
      <c r="Y72" s="9"/>
      <c r="Z72" s="9"/>
      <c r="AA72" s="9"/>
      <c r="AB72" s="9"/>
      <c r="AC72" s="9"/>
      <c r="AD72" s="41"/>
      <c r="AE72" s="9"/>
      <c r="AF72" s="9"/>
      <c r="AG72" s="9"/>
      <c r="AH72" s="9"/>
      <c r="AI72" s="9"/>
      <c r="AJ72" s="7">
        <v>67265</v>
      </c>
      <c r="AK72" s="43"/>
      <c r="AL72" s="7">
        <f t="shared" si="5"/>
        <v>0</v>
      </c>
      <c r="AM72" s="41">
        <v>0</v>
      </c>
      <c r="AN72" s="9"/>
      <c r="AO72" s="41"/>
      <c r="AP72" s="41"/>
      <c r="AQ72" s="41">
        <v>0</v>
      </c>
      <c r="AR72" s="41"/>
      <c r="AS72" s="41"/>
      <c r="AT72" s="41">
        <v>0</v>
      </c>
      <c r="AU72" s="41"/>
      <c r="AV72" s="41"/>
      <c r="AW72" s="7">
        <f t="shared" si="6"/>
        <v>0</v>
      </c>
      <c r="AX72" s="41">
        <v>0</v>
      </c>
      <c r="AY72" s="41"/>
      <c r="AZ72" s="41">
        <v>0</v>
      </c>
      <c r="BA72" s="41"/>
      <c r="BB72" s="41"/>
      <c r="BC72" s="41">
        <v>0</v>
      </c>
      <c r="BD72" s="41"/>
      <c r="BE72" s="7">
        <f t="shared" si="7"/>
        <v>0</v>
      </c>
      <c r="BF72" s="43"/>
      <c r="BG72" s="41"/>
      <c r="BH72" s="41">
        <v>0</v>
      </c>
      <c r="BI72" s="41"/>
      <c r="BJ72" s="41"/>
      <c r="BK72" s="41"/>
      <c r="BL72" s="41"/>
      <c r="BM72" s="41">
        <v>1080</v>
      </c>
      <c r="BN72" s="41"/>
      <c r="BO72" s="41"/>
      <c r="BP72" s="9"/>
      <c r="BQ72" s="41"/>
      <c r="BR72" s="9"/>
      <c r="BS72" s="9">
        <v>5400</v>
      </c>
      <c r="BT72" s="41">
        <v>330</v>
      </c>
      <c r="BU72" s="7">
        <f t="shared" si="0"/>
        <v>6810</v>
      </c>
      <c r="BV72" s="43">
        <v>19519</v>
      </c>
      <c r="BW72" s="41">
        <v>0</v>
      </c>
      <c r="BX72" s="41"/>
      <c r="BY72" s="41"/>
      <c r="BZ72" s="41">
        <v>0</v>
      </c>
      <c r="CA72" s="41">
        <v>0</v>
      </c>
      <c r="CB72" s="7">
        <f t="shared" si="8"/>
        <v>19519</v>
      </c>
      <c r="CC72" s="43"/>
      <c r="CD72" s="41"/>
      <c r="CE72" s="41"/>
      <c r="CF72" s="41"/>
      <c r="CG72" s="7">
        <f t="shared" si="9"/>
        <v>0</v>
      </c>
      <c r="CH72" s="62"/>
      <c r="CI72" s="9"/>
      <c r="CJ72" s="41"/>
      <c r="CK72" s="41"/>
      <c r="CL72" s="41">
        <v>0</v>
      </c>
      <c r="CM72" s="41"/>
      <c r="CN72" s="41"/>
      <c r="CO72" s="7">
        <f t="shared" si="10"/>
        <v>0</v>
      </c>
      <c r="CP72" s="62"/>
      <c r="CQ72" s="41"/>
      <c r="CR72" s="41"/>
      <c r="CS72" s="7">
        <f t="shared" si="11"/>
        <v>0</v>
      </c>
      <c r="CT72" s="43">
        <v>5775</v>
      </c>
      <c r="CU72" s="7">
        <f t="shared" si="12"/>
        <v>5775</v>
      </c>
      <c r="CV72" s="10">
        <f t="shared" si="14"/>
        <v>104434</v>
      </c>
    </row>
    <row r="73" spans="1:100" ht="15.75" thickBot="1" x14ac:dyDescent="0.3">
      <c r="A73" s="349"/>
      <c r="B73" s="3" t="s">
        <v>112</v>
      </c>
      <c r="C73" s="44"/>
      <c r="D73" s="45"/>
      <c r="E73" s="47"/>
      <c r="F73" s="45"/>
      <c r="G73" s="45">
        <v>0</v>
      </c>
      <c r="H73" s="11">
        <f t="shared" si="1"/>
        <v>0</v>
      </c>
      <c r="I73" s="47"/>
      <c r="J73" s="45"/>
      <c r="K73" s="45"/>
      <c r="L73" s="45"/>
      <c r="M73" s="45"/>
      <c r="N73" s="45"/>
      <c r="O73" s="11">
        <f t="shared" si="2"/>
        <v>0</v>
      </c>
      <c r="P73" s="45">
        <v>0</v>
      </c>
      <c r="Q73" s="45"/>
      <c r="R73" s="45"/>
      <c r="S73" s="45">
        <v>3703</v>
      </c>
      <c r="T73" s="11">
        <f t="shared" si="3"/>
        <v>3703</v>
      </c>
      <c r="U73" s="47"/>
      <c r="V73" s="13">
        <v>0</v>
      </c>
      <c r="W73" s="11">
        <f t="shared" si="4"/>
        <v>0</v>
      </c>
      <c r="X73" s="47"/>
      <c r="Y73" s="13"/>
      <c r="Z73" s="13"/>
      <c r="AA73" s="13"/>
      <c r="AB73" s="13"/>
      <c r="AC73" s="13"/>
      <c r="AD73" s="45"/>
      <c r="AE73" s="13"/>
      <c r="AF73" s="13"/>
      <c r="AG73" s="13"/>
      <c r="AH73" s="13"/>
      <c r="AI73" s="13"/>
      <c r="AJ73" s="11">
        <v>44281</v>
      </c>
      <c r="AK73" s="47"/>
      <c r="AL73" s="11">
        <f t="shared" si="5"/>
        <v>0</v>
      </c>
      <c r="AM73" s="45">
        <v>0</v>
      </c>
      <c r="AN73" s="13"/>
      <c r="AO73" s="45"/>
      <c r="AP73" s="45"/>
      <c r="AQ73" s="45">
        <v>0</v>
      </c>
      <c r="AR73" s="45"/>
      <c r="AS73" s="45"/>
      <c r="AT73" s="45">
        <v>0</v>
      </c>
      <c r="AU73" s="45"/>
      <c r="AV73" s="45"/>
      <c r="AW73" s="11">
        <f t="shared" si="6"/>
        <v>0</v>
      </c>
      <c r="AX73" s="45">
        <v>0</v>
      </c>
      <c r="AY73" s="45"/>
      <c r="AZ73" s="45">
        <v>0</v>
      </c>
      <c r="BA73" s="45"/>
      <c r="BB73" s="45"/>
      <c r="BC73" s="45">
        <v>0</v>
      </c>
      <c r="BD73" s="45"/>
      <c r="BE73" s="11">
        <f t="shared" si="7"/>
        <v>0</v>
      </c>
      <c r="BF73" s="47"/>
      <c r="BG73" s="45"/>
      <c r="BH73" s="45">
        <v>0</v>
      </c>
      <c r="BI73" s="45"/>
      <c r="BJ73" s="45"/>
      <c r="BK73" s="45"/>
      <c r="BL73" s="45"/>
      <c r="BM73" s="45">
        <v>4860</v>
      </c>
      <c r="BN73" s="45"/>
      <c r="BO73" s="45"/>
      <c r="BP73" s="13"/>
      <c r="BQ73" s="45"/>
      <c r="BR73" s="13"/>
      <c r="BS73" s="13">
        <v>4320</v>
      </c>
      <c r="BT73" s="45">
        <v>300</v>
      </c>
      <c r="BU73" s="11">
        <f t="shared" si="0"/>
        <v>9480</v>
      </c>
      <c r="BV73" s="47">
        <v>12103</v>
      </c>
      <c r="BW73" s="45">
        <v>0</v>
      </c>
      <c r="BX73" s="45"/>
      <c r="BY73" s="45"/>
      <c r="BZ73" s="45">
        <v>0</v>
      </c>
      <c r="CA73" s="45">
        <v>0</v>
      </c>
      <c r="CB73" s="11">
        <f t="shared" si="8"/>
        <v>12103</v>
      </c>
      <c r="CC73" s="47"/>
      <c r="CD73" s="45"/>
      <c r="CE73" s="45"/>
      <c r="CF73" s="45"/>
      <c r="CG73" s="11">
        <f t="shared" si="9"/>
        <v>0</v>
      </c>
      <c r="CH73" s="63"/>
      <c r="CI73" s="13"/>
      <c r="CJ73" s="45"/>
      <c r="CK73" s="45"/>
      <c r="CL73" s="45">
        <v>0</v>
      </c>
      <c r="CM73" s="45"/>
      <c r="CN73" s="45"/>
      <c r="CO73" s="11">
        <f t="shared" si="10"/>
        <v>0</v>
      </c>
      <c r="CP73" s="63"/>
      <c r="CQ73" s="45"/>
      <c r="CR73" s="45"/>
      <c r="CS73" s="11">
        <f t="shared" si="11"/>
        <v>0</v>
      </c>
      <c r="CT73" s="47">
        <v>1858</v>
      </c>
      <c r="CU73" s="11">
        <f t="shared" si="12"/>
        <v>1858</v>
      </c>
      <c r="CV73" s="15">
        <f t="shared" si="14"/>
        <v>71425</v>
      </c>
    </row>
    <row r="74" spans="1:100" x14ac:dyDescent="0.25">
      <c r="A74" s="347" t="s">
        <v>193</v>
      </c>
      <c r="B74" s="33" t="s">
        <v>101</v>
      </c>
      <c r="C74" s="34"/>
      <c r="D74" s="35"/>
      <c r="E74" s="52"/>
      <c r="F74" s="35"/>
      <c r="G74" s="35">
        <v>0</v>
      </c>
      <c r="H74" s="20">
        <f t="shared" si="1"/>
        <v>0</v>
      </c>
      <c r="I74" s="52"/>
      <c r="J74" s="35"/>
      <c r="K74" s="35"/>
      <c r="L74" s="35"/>
      <c r="M74" s="35"/>
      <c r="N74" s="35"/>
      <c r="O74" s="20">
        <f t="shared" si="2"/>
        <v>0</v>
      </c>
      <c r="P74" s="35">
        <v>0</v>
      </c>
      <c r="Q74" s="35"/>
      <c r="R74" s="35"/>
      <c r="S74" s="35">
        <v>4540</v>
      </c>
      <c r="T74" s="20">
        <f t="shared" si="3"/>
        <v>4540</v>
      </c>
      <c r="U74" s="52"/>
      <c r="V74" s="22">
        <v>0</v>
      </c>
      <c r="W74" s="20">
        <f t="shared" si="4"/>
        <v>0</v>
      </c>
      <c r="X74" s="52"/>
      <c r="Y74" s="22"/>
      <c r="Z74" s="22"/>
      <c r="AA74" s="22"/>
      <c r="AB74" s="22"/>
      <c r="AC74" s="22"/>
      <c r="AD74" s="35"/>
      <c r="AE74" s="22"/>
      <c r="AF74" s="22"/>
      <c r="AG74" s="22"/>
      <c r="AH74" s="22"/>
      <c r="AI74" s="22"/>
      <c r="AJ74" s="20">
        <v>49073</v>
      </c>
      <c r="AK74" s="52"/>
      <c r="AL74" s="20">
        <f t="shared" si="5"/>
        <v>0</v>
      </c>
      <c r="AM74" s="35">
        <v>0</v>
      </c>
      <c r="AN74" s="22"/>
      <c r="AO74" s="35"/>
      <c r="AP74" s="35"/>
      <c r="AQ74" s="35">
        <v>2134</v>
      </c>
      <c r="AR74" s="35"/>
      <c r="AS74" s="35"/>
      <c r="AT74" s="35">
        <v>0</v>
      </c>
      <c r="AU74" s="35"/>
      <c r="AV74" s="35"/>
      <c r="AW74" s="20">
        <f t="shared" si="6"/>
        <v>2134</v>
      </c>
      <c r="AX74" s="35">
        <v>0</v>
      </c>
      <c r="AY74" s="35"/>
      <c r="AZ74" s="35">
        <v>0</v>
      </c>
      <c r="BA74" s="35"/>
      <c r="BB74" s="35"/>
      <c r="BC74" s="35">
        <v>0</v>
      </c>
      <c r="BD74" s="35"/>
      <c r="BE74" s="20">
        <f t="shared" si="7"/>
        <v>0</v>
      </c>
      <c r="BF74" s="52"/>
      <c r="BG74" s="35"/>
      <c r="BH74" s="35">
        <v>0</v>
      </c>
      <c r="BI74" s="35"/>
      <c r="BJ74" s="35"/>
      <c r="BK74" s="35"/>
      <c r="BL74" s="35"/>
      <c r="BM74" s="35">
        <v>2700</v>
      </c>
      <c r="BN74" s="35"/>
      <c r="BO74" s="35"/>
      <c r="BP74" s="22"/>
      <c r="BQ74" s="35"/>
      <c r="BR74" s="22"/>
      <c r="BS74" s="22">
        <v>3260</v>
      </c>
      <c r="BT74" s="35">
        <v>345</v>
      </c>
      <c r="BU74" s="20">
        <f t="shared" si="0"/>
        <v>6305</v>
      </c>
      <c r="BV74" s="52">
        <v>9922</v>
      </c>
      <c r="BW74" s="35">
        <v>0</v>
      </c>
      <c r="BX74" s="35"/>
      <c r="BY74" s="35"/>
      <c r="BZ74" s="35">
        <v>0</v>
      </c>
      <c r="CA74" s="35">
        <v>0</v>
      </c>
      <c r="CB74" s="20">
        <f t="shared" si="8"/>
        <v>9922</v>
      </c>
      <c r="CC74" s="52"/>
      <c r="CD74" s="35"/>
      <c r="CE74" s="35"/>
      <c r="CF74" s="35"/>
      <c r="CG74" s="20">
        <f t="shared" si="9"/>
        <v>0</v>
      </c>
      <c r="CH74" s="61"/>
      <c r="CI74" s="22"/>
      <c r="CJ74" s="35"/>
      <c r="CK74" s="35"/>
      <c r="CL74" s="35">
        <v>0</v>
      </c>
      <c r="CM74" s="35"/>
      <c r="CN74" s="35"/>
      <c r="CO74" s="20">
        <f t="shared" si="10"/>
        <v>0</v>
      </c>
      <c r="CP74" s="61"/>
      <c r="CQ74" s="35"/>
      <c r="CR74" s="35"/>
      <c r="CS74" s="20">
        <f t="shared" si="11"/>
        <v>0</v>
      </c>
      <c r="CT74" s="52">
        <v>350</v>
      </c>
      <c r="CU74" s="20">
        <f t="shared" si="12"/>
        <v>350</v>
      </c>
      <c r="CV74" s="23">
        <f t="shared" si="14"/>
        <v>72324</v>
      </c>
    </row>
    <row r="75" spans="1:100" x14ac:dyDescent="0.25">
      <c r="A75" s="348"/>
      <c r="B75" s="2" t="s">
        <v>102</v>
      </c>
      <c r="C75" s="40"/>
      <c r="D75" s="41"/>
      <c r="E75" s="43"/>
      <c r="F75" s="41"/>
      <c r="G75" s="41">
        <v>0</v>
      </c>
      <c r="H75" s="7">
        <f t="shared" si="1"/>
        <v>0</v>
      </c>
      <c r="I75" s="43"/>
      <c r="J75" s="41"/>
      <c r="K75" s="41"/>
      <c r="L75" s="41"/>
      <c r="M75" s="41"/>
      <c r="N75" s="41"/>
      <c r="O75" s="7">
        <f t="shared" si="2"/>
        <v>0</v>
      </c>
      <c r="P75" s="41">
        <v>0</v>
      </c>
      <c r="Q75" s="41"/>
      <c r="R75" s="41"/>
      <c r="S75" s="41">
        <v>5173</v>
      </c>
      <c r="T75" s="7">
        <f t="shared" si="3"/>
        <v>5173</v>
      </c>
      <c r="U75" s="43"/>
      <c r="V75" s="9">
        <v>0</v>
      </c>
      <c r="W75" s="7">
        <f t="shared" si="4"/>
        <v>0</v>
      </c>
      <c r="X75" s="43"/>
      <c r="Y75" s="9"/>
      <c r="Z75" s="9"/>
      <c r="AA75" s="9"/>
      <c r="AB75" s="9"/>
      <c r="AC75" s="9"/>
      <c r="AD75" s="41"/>
      <c r="AE75" s="9"/>
      <c r="AF75" s="9"/>
      <c r="AG75" s="9"/>
      <c r="AH75" s="9"/>
      <c r="AI75" s="9"/>
      <c r="AJ75" s="7">
        <v>19163</v>
      </c>
      <c r="AK75" s="43"/>
      <c r="AL75" s="7">
        <f t="shared" si="5"/>
        <v>0</v>
      </c>
      <c r="AM75" s="41">
        <v>0</v>
      </c>
      <c r="AN75" s="9"/>
      <c r="AO75" s="41"/>
      <c r="AP75" s="41"/>
      <c r="AQ75" s="41">
        <v>5722</v>
      </c>
      <c r="AR75" s="41"/>
      <c r="AS75" s="41"/>
      <c r="AT75" s="41">
        <v>0</v>
      </c>
      <c r="AU75" s="41"/>
      <c r="AV75" s="41"/>
      <c r="AW75" s="7">
        <f t="shared" si="6"/>
        <v>5722</v>
      </c>
      <c r="AX75" s="41">
        <v>0</v>
      </c>
      <c r="AY75" s="41"/>
      <c r="AZ75" s="41">
        <v>0</v>
      </c>
      <c r="BA75" s="41"/>
      <c r="BB75" s="41"/>
      <c r="BC75" s="41">
        <v>0</v>
      </c>
      <c r="BD75" s="41"/>
      <c r="BE75" s="7">
        <f t="shared" si="7"/>
        <v>0</v>
      </c>
      <c r="BF75" s="43"/>
      <c r="BG75" s="41"/>
      <c r="BH75" s="41">
        <v>0</v>
      </c>
      <c r="BI75" s="41"/>
      <c r="BJ75" s="41"/>
      <c r="BK75" s="41"/>
      <c r="BL75" s="41"/>
      <c r="BM75" s="41">
        <v>1590</v>
      </c>
      <c r="BN75" s="41"/>
      <c r="BO75" s="41"/>
      <c r="BP75" s="9"/>
      <c r="BQ75" s="41"/>
      <c r="BR75" s="9"/>
      <c r="BS75" s="9">
        <v>3780</v>
      </c>
      <c r="BT75" s="41">
        <v>658</v>
      </c>
      <c r="BU75" s="7">
        <f t="shared" si="0"/>
        <v>6028</v>
      </c>
      <c r="BV75" s="43">
        <v>8352</v>
      </c>
      <c r="BW75" s="41">
        <v>0</v>
      </c>
      <c r="BX75" s="41"/>
      <c r="BY75" s="41"/>
      <c r="BZ75" s="41">
        <v>0</v>
      </c>
      <c r="CA75" s="41">
        <v>0</v>
      </c>
      <c r="CB75" s="7">
        <f t="shared" si="8"/>
        <v>8352</v>
      </c>
      <c r="CC75" s="43"/>
      <c r="CD75" s="41"/>
      <c r="CE75" s="41"/>
      <c r="CF75" s="41"/>
      <c r="CG75" s="7">
        <f t="shared" si="9"/>
        <v>0</v>
      </c>
      <c r="CH75" s="62"/>
      <c r="CI75" s="9"/>
      <c r="CJ75" s="41"/>
      <c r="CK75" s="41"/>
      <c r="CL75" s="41">
        <v>0</v>
      </c>
      <c r="CM75" s="41"/>
      <c r="CN75" s="41"/>
      <c r="CO75" s="7">
        <f t="shared" si="10"/>
        <v>0</v>
      </c>
      <c r="CP75" s="62"/>
      <c r="CQ75" s="41"/>
      <c r="CR75" s="41"/>
      <c r="CS75" s="7">
        <f t="shared" si="11"/>
        <v>0</v>
      </c>
      <c r="CT75" s="43">
        <v>660</v>
      </c>
      <c r="CU75" s="7">
        <f t="shared" si="12"/>
        <v>660</v>
      </c>
      <c r="CV75" s="10">
        <f t="shared" si="14"/>
        <v>45098</v>
      </c>
    </row>
    <row r="76" spans="1:100" x14ac:dyDescent="0.25">
      <c r="A76" s="348"/>
      <c r="B76" s="2" t="s">
        <v>103</v>
      </c>
      <c r="C76" s="40"/>
      <c r="D76" s="41"/>
      <c r="E76" s="43"/>
      <c r="F76" s="41"/>
      <c r="G76" s="41">
        <v>0</v>
      </c>
      <c r="H76" s="7">
        <f t="shared" si="1"/>
        <v>0</v>
      </c>
      <c r="I76" s="43"/>
      <c r="J76" s="41"/>
      <c r="K76" s="41"/>
      <c r="L76" s="41"/>
      <c r="M76" s="41"/>
      <c r="N76" s="41"/>
      <c r="O76" s="7">
        <f t="shared" si="2"/>
        <v>0</v>
      </c>
      <c r="P76" s="41">
        <v>0</v>
      </c>
      <c r="Q76" s="41"/>
      <c r="R76" s="41"/>
      <c r="S76" s="41">
        <v>3586</v>
      </c>
      <c r="T76" s="7">
        <f t="shared" si="3"/>
        <v>3586</v>
      </c>
      <c r="U76" s="43"/>
      <c r="V76" s="9">
        <v>0</v>
      </c>
      <c r="W76" s="7">
        <f t="shared" si="4"/>
        <v>0</v>
      </c>
      <c r="X76" s="43"/>
      <c r="Y76" s="9"/>
      <c r="Z76" s="9"/>
      <c r="AA76" s="9"/>
      <c r="AB76" s="9"/>
      <c r="AC76" s="9"/>
      <c r="AD76" s="41"/>
      <c r="AE76" s="9"/>
      <c r="AF76" s="9"/>
      <c r="AG76" s="9"/>
      <c r="AH76" s="9"/>
      <c r="AI76" s="9"/>
      <c r="AJ76" s="7">
        <v>17910</v>
      </c>
      <c r="AK76" s="43"/>
      <c r="AL76" s="7">
        <f t="shared" si="5"/>
        <v>0</v>
      </c>
      <c r="AM76" s="41">
        <v>0</v>
      </c>
      <c r="AN76" s="9"/>
      <c r="AO76" s="41"/>
      <c r="AP76" s="41"/>
      <c r="AQ76" s="41">
        <v>6949</v>
      </c>
      <c r="AR76" s="41"/>
      <c r="AS76" s="41"/>
      <c r="AT76" s="41">
        <v>0</v>
      </c>
      <c r="AU76" s="41"/>
      <c r="AV76" s="41"/>
      <c r="AW76" s="7">
        <f t="shared" si="6"/>
        <v>6949</v>
      </c>
      <c r="AX76" s="41">
        <v>0</v>
      </c>
      <c r="AY76" s="41"/>
      <c r="AZ76" s="41">
        <v>0</v>
      </c>
      <c r="BA76" s="41"/>
      <c r="BB76" s="41"/>
      <c r="BC76" s="41">
        <v>0</v>
      </c>
      <c r="BD76" s="41"/>
      <c r="BE76" s="7">
        <f t="shared" si="7"/>
        <v>0</v>
      </c>
      <c r="BF76" s="43"/>
      <c r="BG76" s="41"/>
      <c r="BH76" s="41">
        <v>0</v>
      </c>
      <c r="BI76" s="41"/>
      <c r="BJ76" s="41"/>
      <c r="BK76" s="41"/>
      <c r="BL76" s="41"/>
      <c r="BM76" s="41">
        <v>2700</v>
      </c>
      <c r="BN76" s="41"/>
      <c r="BO76" s="41"/>
      <c r="BP76" s="9"/>
      <c r="BQ76" s="41"/>
      <c r="BR76" s="9"/>
      <c r="BS76" s="9">
        <v>1620</v>
      </c>
      <c r="BT76" s="41">
        <v>0</v>
      </c>
      <c r="BU76" s="7">
        <f t="shared" si="0"/>
        <v>4320</v>
      </c>
      <c r="BV76" s="43">
        <v>10071</v>
      </c>
      <c r="BW76" s="41">
        <v>0</v>
      </c>
      <c r="BX76" s="41"/>
      <c r="BY76" s="41"/>
      <c r="BZ76" s="41">
        <v>0</v>
      </c>
      <c r="CA76" s="41">
        <v>0</v>
      </c>
      <c r="CB76" s="7">
        <f t="shared" si="8"/>
        <v>10071</v>
      </c>
      <c r="CC76" s="43"/>
      <c r="CD76" s="41"/>
      <c r="CE76" s="41"/>
      <c r="CF76" s="41"/>
      <c r="CG76" s="7">
        <f t="shared" si="9"/>
        <v>0</v>
      </c>
      <c r="CH76" s="62"/>
      <c r="CI76" s="9"/>
      <c r="CJ76" s="41"/>
      <c r="CK76" s="41"/>
      <c r="CL76" s="41">
        <v>0</v>
      </c>
      <c r="CM76" s="41"/>
      <c r="CN76" s="41"/>
      <c r="CO76" s="7">
        <f t="shared" si="10"/>
        <v>0</v>
      </c>
      <c r="CP76" s="62"/>
      <c r="CQ76" s="41"/>
      <c r="CR76" s="41"/>
      <c r="CS76" s="7">
        <f t="shared" si="11"/>
        <v>0</v>
      </c>
      <c r="CT76" s="43">
        <v>0</v>
      </c>
      <c r="CU76" s="7">
        <f t="shared" si="12"/>
        <v>0</v>
      </c>
      <c r="CV76" s="10">
        <f t="shared" si="14"/>
        <v>42836</v>
      </c>
    </row>
    <row r="77" spans="1:100" x14ac:dyDescent="0.25">
      <c r="A77" s="348"/>
      <c r="B77" s="2" t="s">
        <v>104</v>
      </c>
      <c r="C77" s="40"/>
      <c r="D77" s="41"/>
      <c r="E77" s="43"/>
      <c r="F77" s="41"/>
      <c r="G77" s="41">
        <v>0</v>
      </c>
      <c r="H77" s="7">
        <f t="shared" si="1"/>
        <v>0</v>
      </c>
      <c r="I77" s="43"/>
      <c r="J77" s="41"/>
      <c r="K77" s="41"/>
      <c r="L77" s="41"/>
      <c r="M77" s="41"/>
      <c r="N77" s="41"/>
      <c r="O77" s="7">
        <f t="shared" si="2"/>
        <v>0</v>
      </c>
      <c r="P77" s="41">
        <v>0</v>
      </c>
      <c r="Q77" s="41"/>
      <c r="R77" s="41"/>
      <c r="S77" s="41">
        <v>1772</v>
      </c>
      <c r="T77" s="7">
        <f t="shared" si="3"/>
        <v>1772</v>
      </c>
      <c r="U77" s="43"/>
      <c r="V77" s="9">
        <v>0</v>
      </c>
      <c r="W77" s="7">
        <f t="shared" si="4"/>
        <v>0</v>
      </c>
      <c r="X77" s="43"/>
      <c r="Y77" s="9"/>
      <c r="Z77" s="9"/>
      <c r="AA77" s="9"/>
      <c r="AB77" s="9"/>
      <c r="AC77" s="9"/>
      <c r="AD77" s="41"/>
      <c r="AE77" s="9"/>
      <c r="AF77" s="9"/>
      <c r="AG77" s="9"/>
      <c r="AH77" s="9"/>
      <c r="AI77" s="9"/>
      <c r="AJ77" s="7">
        <v>33936</v>
      </c>
      <c r="AK77" s="43"/>
      <c r="AL77" s="7">
        <f t="shared" si="5"/>
        <v>0</v>
      </c>
      <c r="AM77" s="41">
        <v>0</v>
      </c>
      <c r="AN77" s="9"/>
      <c r="AO77" s="41"/>
      <c r="AP77" s="41"/>
      <c r="AQ77" s="41">
        <v>8793</v>
      </c>
      <c r="AR77" s="41"/>
      <c r="AS77" s="41"/>
      <c r="AT77" s="41">
        <v>0</v>
      </c>
      <c r="AU77" s="41"/>
      <c r="AV77" s="41"/>
      <c r="AW77" s="7">
        <f t="shared" si="6"/>
        <v>8793</v>
      </c>
      <c r="AX77" s="41">
        <v>0</v>
      </c>
      <c r="AY77" s="41"/>
      <c r="AZ77" s="41">
        <v>0</v>
      </c>
      <c r="BA77" s="41"/>
      <c r="BB77" s="41"/>
      <c r="BC77" s="41">
        <v>0</v>
      </c>
      <c r="BD77" s="41"/>
      <c r="BE77" s="7">
        <f t="shared" si="7"/>
        <v>0</v>
      </c>
      <c r="BF77" s="43"/>
      <c r="BG77" s="41"/>
      <c r="BH77" s="41">
        <v>0</v>
      </c>
      <c r="BI77" s="41"/>
      <c r="BJ77" s="41"/>
      <c r="BK77" s="41"/>
      <c r="BL77" s="41"/>
      <c r="BM77" s="41">
        <v>5400</v>
      </c>
      <c r="BN77" s="41"/>
      <c r="BO77" s="41"/>
      <c r="BP77" s="9"/>
      <c r="BQ77" s="41"/>
      <c r="BR77" s="9"/>
      <c r="BS77" s="9">
        <v>0</v>
      </c>
      <c r="BT77" s="41">
        <v>3033</v>
      </c>
      <c r="BU77" s="7">
        <f t="shared" si="0"/>
        <v>8433</v>
      </c>
      <c r="BV77" s="43">
        <v>10709</v>
      </c>
      <c r="BW77" s="41">
        <v>0</v>
      </c>
      <c r="BX77" s="41"/>
      <c r="BY77" s="41"/>
      <c r="BZ77" s="41">
        <v>0</v>
      </c>
      <c r="CA77" s="41">
        <v>0</v>
      </c>
      <c r="CB77" s="7">
        <f t="shared" si="8"/>
        <v>10709</v>
      </c>
      <c r="CC77" s="43"/>
      <c r="CD77" s="41"/>
      <c r="CE77" s="41"/>
      <c r="CF77" s="41"/>
      <c r="CG77" s="7">
        <f t="shared" si="9"/>
        <v>0</v>
      </c>
      <c r="CH77" s="62"/>
      <c r="CI77" s="9"/>
      <c r="CJ77" s="41"/>
      <c r="CK77" s="41"/>
      <c r="CL77" s="41">
        <v>0</v>
      </c>
      <c r="CM77" s="41"/>
      <c r="CN77" s="41"/>
      <c r="CO77" s="7">
        <f t="shared" si="10"/>
        <v>0</v>
      </c>
      <c r="CP77" s="62"/>
      <c r="CQ77" s="41"/>
      <c r="CR77" s="41"/>
      <c r="CS77" s="7">
        <f t="shared" si="11"/>
        <v>0</v>
      </c>
      <c r="CT77" s="43">
        <v>420</v>
      </c>
      <c r="CU77" s="7">
        <f t="shared" si="12"/>
        <v>420</v>
      </c>
      <c r="CV77" s="10">
        <f t="shared" si="14"/>
        <v>64063</v>
      </c>
    </row>
    <row r="78" spans="1:100" x14ac:dyDescent="0.25">
      <c r="A78" s="348"/>
      <c r="B78" s="2" t="s">
        <v>105</v>
      </c>
      <c r="C78" s="40"/>
      <c r="D78" s="41"/>
      <c r="E78" s="43"/>
      <c r="F78" s="41"/>
      <c r="G78" s="41">
        <v>0</v>
      </c>
      <c r="H78" s="7">
        <f t="shared" si="1"/>
        <v>0</v>
      </c>
      <c r="I78" s="43"/>
      <c r="J78" s="41"/>
      <c r="K78" s="41"/>
      <c r="L78" s="41"/>
      <c r="M78" s="41"/>
      <c r="N78" s="41"/>
      <c r="O78" s="7">
        <f t="shared" si="2"/>
        <v>0</v>
      </c>
      <c r="P78" s="41">
        <v>0</v>
      </c>
      <c r="Q78" s="41"/>
      <c r="R78" s="41"/>
      <c r="S78" s="41">
        <v>2134</v>
      </c>
      <c r="T78" s="7">
        <f t="shared" si="3"/>
        <v>2134</v>
      </c>
      <c r="U78" s="43"/>
      <c r="V78" s="9">
        <v>0</v>
      </c>
      <c r="W78" s="7">
        <f t="shared" si="4"/>
        <v>0</v>
      </c>
      <c r="X78" s="43"/>
      <c r="Y78" s="9"/>
      <c r="Z78" s="9"/>
      <c r="AA78" s="9"/>
      <c r="AB78" s="9"/>
      <c r="AC78" s="9"/>
      <c r="AD78" s="41"/>
      <c r="AE78" s="9"/>
      <c r="AF78" s="9"/>
      <c r="AG78" s="9"/>
      <c r="AH78" s="9"/>
      <c r="AI78" s="9"/>
      <c r="AJ78" s="7">
        <v>45402</v>
      </c>
      <c r="AK78" s="43"/>
      <c r="AL78" s="7">
        <f t="shared" si="5"/>
        <v>0</v>
      </c>
      <c r="AM78" s="41">
        <v>0</v>
      </c>
      <c r="AN78" s="9"/>
      <c r="AO78" s="41"/>
      <c r="AP78" s="41"/>
      <c r="AQ78" s="41">
        <v>1732</v>
      </c>
      <c r="AR78" s="41"/>
      <c r="AS78" s="41"/>
      <c r="AT78" s="41">
        <v>0</v>
      </c>
      <c r="AU78" s="41"/>
      <c r="AV78" s="41"/>
      <c r="AW78" s="7">
        <f t="shared" si="6"/>
        <v>1732</v>
      </c>
      <c r="AX78" s="41">
        <v>0</v>
      </c>
      <c r="AY78" s="41"/>
      <c r="AZ78" s="41">
        <v>0</v>
      </c>
      <c r="BA78" s="41"/>
      <c r="BB78" s="41"/>
      <c r="BC78" s="41">
        <v>0</v>
      </c>
      <c r="BD78" s="41"/>
      <c r="BE78" s="7">
        <f t="shared" si="7"/>
        <v>0</v>
      </c>
      <c r="BF78" s="43"/>
      <c r="BG78" s="41"/>
      <c r="BH78" s="41">
        <v>0</v>
      </c>
      <c r="BI78" s="41"/>
      <c r="BJ78" s="41"/>
      <c r="BK78" s="41"/>
      <c r="BL78" s="41"/>
      <c r="BM78" s="41">
        <v>8640</v>
      </c>
      <c r="BN78" s="41"/>
      <c r="BO78" s="41"/>
      <c r="BP78" s="9"/>
      <c r="BQ78" s="41"/>
      <c r="BR78" s="9"/>
      <c r="BS78" s="9">
        <v>1080</v>
      </c>
      <c r="BT78" s="41">
        <v>280</v>
      </c>
      <c r="BU78" s="7">
        <f t="shared" si="0"/>
        <v>10000</v>
      </c>
      <c r="BV78" s="43">
        <v>14214</v>
      </c>
      <c r="BW78" s="41">
        <v>0</v>
      </c>
      <c r="BX78" s="41"/>
      <c r="BY78" s="41"/>
      <c r="BZ78" s="41">
        <v>0</v>
      </c>
      <c r="CA78" s="41">
        <v>0</v>
      </c>
      <c r="CB78" s="7">
        <f t="shared" si="8"/>
        <v>14214</v>
      </c>
      <c r="CC78" s="43"/>
      <c r="CD78" s="41"/>
      <c r="CE78" s="41"/>
      <c r="CF78" s="41"/>
      <c r="CG78" s="7">
        <f t="shared" si="9"/>
        <v>0</v>
      </c>
      <c r="CH78" s="62"/>
      <c r="CI78" s="9"/>
      <c r="CJ78" s="41"/>
      <c r="CK78" s="41"/>
      <c r="CL78" s="41">
        <v>0</v>
      </c>
      <c r="CM78" s="41"/>
      <c r="CN78" s="41"/>
      <c r="CO78" s="7">
        <f t="shared" si="10"/>
        <v>0</v>
      </c>
      <c r="CP78" s="62"/>
      <c r="CQ78" s="41"/>
      <c r="CR78" s="41"/>
      <c r="CS78" s="7">
        <f t="shared" si="11"/>
        <v>0</v>
      </c>
      <c r="CT78" s="43">
        <v>1540</v>
      </c>
      <c r="CU78" s="7">
        <f t="shared" si="12"/>
        <v>1540</v>
      </c>
      <c r="CV78" s="10">
        <f t="shared" ref="CV78:CV141" si="15">+H78+O78+T78+W78+AJ78+AL78+AW78+BE78+BU78+CB78+CG78+CO78+CS78+CU78</f>
        <v>75022</v>
      </c>
    </row>
    <row r="79" spans="1:100" x14ac:dyDescent="0.25">
      <c r="A79" s="348"/>
      <c r="B79" s="2" t="s">
        <v>106</v>
      </c>
      <c r="C79" s="40"/>
      <c r="D79" s="41"/>
      <c r="E79" s="43"/>
      <c r="F79" s="41"/>
      <c r="G79" s="41">
        <v>0</v>
      </c>
      <c r="H79" s="7">
        <f t="shared" ref="H79:H142" si="16">SUM(C79:G79)</f>
        <v>0</v>
      </c>
      <c r="I79" s="43"/>
      <c r="J79" s="41"/>
      <c r="K79" s="41"/>
      <c r="L79" s="41"/>
      <c r="M79" s="41"/>
      <c r="N79" s="41"/>
      <c r="O79" s="7">
        <f t="shared" ref="O79:O142" si="17">SUM(I79:N79)</f>
        <v>0</v>
      </c>
      <c r="P79" s="41">
        <v>0</v>
      </c>
      <c r="Q79" s="41"/>
      <c r="R79" s="41"/>
      <c r="S79" s="41">
        <v>1068</v>
      </c>
      <c r="T79" s="7">
        <f t="shared" ref="T79:T142" si="18">SUM(P79:S79)</f>
        <v>1068</v>
      </c>
      <c r="U79" s="43"/>
      <c r="V79" s="9">
        <v>0</v>
      </c>
      <c r="W79" s="7">
        <f t="shared" ref="W79:W142" si="19">SUM(U79:V79)</f>
        <v>0</v>
      </c>
      <c r="X79" s="43"/>
      <c r="Y79" s="9"/>
      <c r="Z79" s="9"/>
      <c r="AA79" s="9"/>
      <c r="AB79" s="9"/>
      <c r="AC79" s="9"/>
      <c r="AD79" s="41"/>
      <c r="AE79" s="9"/>
      <c r="AF79" s="9"/>
      <c r="AG79" s="9"/>
      <c r="AH79" s="9"/>
      <c r="AI79" s="9"/>
      <c r="AJ79" s="7">
        <v>48758</v>
      </c>
      <c r="AK79" s="43"/>
      <c r="AL79" s="7">
        <f t="shared" ref="AL79:AL142" si="20">+AK79</f>
        <v>0</v>
      </c>
      <c r="AM79" s="41">
        <v>0</v>
      </c>
      <c r="AN79" s="9"/>
      <c r="AO79" s="41"/>
      <c r="AP79" s="41"/>
      <c r="AQ79" s="41">
        <v>2142</v>
      </c>
      <c r="AR79" s="41"/>
      <c r="AS79" s="41"/>
      <c r="AT79" s="41">
        <v>0</v>
      </c>
      <c r="AU79" s="41"/>
      <c r="AV79" s="41"/>
      <c r="AW79" s="7">
        <f t="shared" ref="AW79:AW142" si="21">SUM(AM79:AV79)</f>
        <v>2142</v>
      </c>
      <c r="AX79" s="41">
        <v>0</v>
      </c>
      <c r="AY79" s="41"/>
      <c r="AZ79" s="41">
        <v>0</v>
      </c>
      <c r="BA79" s="41"/>
      <c r="BB79" s="41"/>
      <c r="BC79" s="41">
        <v>0</v>
      </c>
      <c r="BD79" s="41"/>
      <c r="BE79" s="7">
        <f t="shared" ref="BE79:BE142" si="22">SUM(AX79:BD79)</f>
        <v>0</v>
      </c>
      <c r="BF79" s="43"/>
      <c r="BG79" s="41"/>
      <c r="BH79" s="41">
        <v>0</v>
      </c>
      <c r="BI79" s="41"/>
      <c r="BJ79" s="41"/>
      <c r="BK79" s="41"/>
      <c r="BL79" s="41"/>
      <c r="BM79" s="41">
        <v>7060</v>
      </c>
      <c r="BN79" s="41"/>
      <c r="BO79" s="41"/>
      <c r="BP79" s="9"/>
      <c r="BQ79" s="41"/>
      <c r="BR79" s="9"/>
      <c r="BS79" s="9">
        <v>0</v>
      </c>
      <c r="BT79" s="41">
        <v>353</v>
      </c>
      <c r="BU79" s="7">
        <f t="shared" ref="BU79:BU142" si="23">SUM(BF79:BT79)</f>
        <v>7413</v>
      </c>
      <c r="BV79" s="43">
        <v>18919</v>
      </c>
      <c r="BW79" s="41">
        <v>0</v>
      </c>
      <c r="BX79" s="41"/>
      <c r="BY79" s="41"/>
      <c r="BZ79" s="41">
        <v>0</v>
      </c>
      <c r="CA79" s="41">
        <v>0</v>
      </c>
      <c r="CB79" s="7">
        <f t="shared" ref="CB79:CB142" si="24">SUM(BV79:CA79)</f>
        <v>18919</v>
      </c>
      <c r="CC79" s="43"/>
      <c r="CD79" s="41"/>
      <c r="CE79" s="41"/>
      <c r="CF79" s="41"/>
      <c r="CG79" s="7">
        <f t="shared" ref="CG79:CG142" si="25">SUM(CC79:CF79)</f>
        <v>0</v>
      </c>
      <c r="CH79" s="62"/>
      <c r="CI79" s="9"/>
      <c r="CJ79" s="41"/>
      <c r="CK79" s="41"/>
      <c r="CL79" s="41">
        <v>0</v>
      </c>
      <c r="CM79" s="41"/>
      <c r="CN79" s="41"/>
      <c r="CO79" s="7">
        <f t="shared" ref="CO79:CO142" si="26">SUM(CH79:CN79)</f>
        <v>0</v>
      </c>
      <c r="CP79" s="62"/>
      <c r="CQ79" s="41"/>
      <c r="CR79" s="41"/>
      <c r="CS79" s="7">
        <f t="shared" ref="CS79:CS142" si="27">SUM(CP79:CR79)</f>
        <v>0</v>
      </c>
      <c r="CT79" s="43">
        <v>1780</v>
      </c>
      <c r="CU79" s="7">
        <f t="shared" ref="CU79:CU142" si="28">+CT79</f>
        <v>1780</v>
      </c>
      <c r="CV79" s="10">
        <f t="shared" si="15"/>
        <v>80080</v>
      </c>
    </row>
    <row r="80" spans="1:100" x14ac:dyDescent="0.25">
      <c r="A80" s="348"/>
      <c r="B80" s="2" t="s">
        <v>107</v>
      </c>
      <c r="C80" s="40"/>
      <c r="D80" s="41"/>
      <c r="E80" s="43"/>
      <c r="F80" s="41"/>
      <c r="G80" s="41">
        <v>0</v>
      </c>
      <c r="H80" s="7">
        <f t="shared" si="16"/>
        <v>0</v>
      </c>
      <c r="I80" s="43"/>
      <c r="J80" s="41"/>
      <c r="K80" s="41"/>
      <c r="L80" s="41"/>
      <c r="M80" s="41"/>
      <c r="N80" s="41"/>
      <c r="O80" s="7">
        <f t="shared" si="17"/>
        <v>0</v>
      </c>
      <c r="P80" s="41">
        <v>0</v>
      </c>
      <c r="Q80" s="41"/>
      <c r="R80" s="41"/>
      <c r="S80" s="41">
        <v>0</v>
      </c>
      <c r="T80" s="7">
        <f t="shared" si="18"/>
        <v>0</v>
      </c>
      <c r="U80" s="43"/>
      <c r="V80" s="9">
        <v>0</v>
      </c>
      <c r="W80" s="7">
        <f t="shared" si="19"/>
        <v>0</v>
      </c>
      <c r="X80" s="43"/>
      <c r="Y80" s="9"/>
      <c r="Z80" s="9"/>
      <c r="AA80" s="9"/>
      <c r="AB80" s="9"/>
      <c r="AC80" s="9"/>
      <c r="AD80" s="41"/>
      <c r="AE80" s="9"/>
      <c r="AF80" s="9"/>
      <c r="AG80" s="9"/>
      <c r="AH80" s="9"/>
      <c r="AI80" s="9"/>
      <c r="AJ80" s="7">
        <v>37098</v>
      </c>
      <c r="AK80" s="43"/>
      <c r="AL80" s="7">
        <f t="shared" si="20"/>
        <v>0</v>
      </c>
      <c r="AM80" s="41">
        <v>0</v>
      </c>
      <c r="AN80" s="9"/>
      <c r="AO80" s="41"/>
      <c r="AP80" s="41"/>
      <c r="AQ80" s="41">
        <v>6350</v>
      </c>
      <c r="AR80" s="41"/>
      <c r="AS80" s="41"/>
      <c r="AT80" s="41">
        <v>0</v>
      </c>
      <c r="AU80" s="41"/>
      <c r="AV80" s="41"/>
      <c r="AW80" s="7">
        <f t="shared" si="21"/>
        <v>6350</v>
      </c>
      <c r="AX80" s="41">
        <v>0</v>
      </c>
      <c r="AY80" s="41"/>
      <c r="AZ80" s="41">
        <v>0</v>
      </c>
      <c r="BA80" s="41"/>
      <c r="BB80" s="41"/>
      <c r="BC80" s="41">
        <v>0</v>
      </c>
      <c r="BD80" s="41"/>
      <c r="BE80" s="7">
        <f t="shared" si="22"/>
        <v>0</v>
      </c>
      <c r="BF80" s="43"/>
      <c r="BG80" s="41"/>
      <c r="BH80" s="41">
        <v>0</v>
      </c>
      <c r="BI80" s="41"/>
      <c r="BJ80" s="41"/>
      <c r="BK80" s="41"/>
      <c r="BL80" s="41"/>
      <c r="BM80" s="41">
        <v>2160</v>
      </c>
      <c r="BN80" s="41"/>
      <c r="BO80" s="41"/>
      <c r="BP80" s="9"/>
      <c r="BQ80" s="41"/>
      <c r="BR80" s="9"/>
      <c r="BS80" s="9">
        <v>0</v>
      </c>
      <c r="BT80" s="41">
        <v>320</v>
      </c>
      <c r="BU80" s="7">
        <f t="shared" si="23"/>
        <v>2480</v>
      </c>
      <c r="BV80" s="43">
        <v>16127</v>
      </c>
      <c r="BW80" s="41">
        <v>0</v>
      </c>
      <c r="BX80" s="41"/>
      <c r="BY80" s="41"/>
      <c r="BZ80" s="41">
        <v>0</v>
      </c>
      <c r="CA80" s="41">
        <v>0</v>
      </c>
      <c r="CB80" s="7">
        <f t="shared" si="24"/>
        <v>16127</v>
      </c>
      <c r="CC80" s="43"/>
      <c r="CD80" s="41"/>
      <c r="CE80" s="41"/>
      <c r="CF80" s="41"/>
      <c r="CG80" s="7">
        <f t="shared" si="25"/>
        <v>0</v>
      </c>
      <c r="CH80" s="62"/>
      <c r="CI80" s="9"/>
      <c r="CJ80" s="41"/>
      <c r="CK80" s="41"/>
      <c r="CL80" s="41">
        <v>0</v>
      </c>
      <c r="CM80" s="41"/>
      <c r="CN80" s="41"/>
      <c r="CO80" s="7">
        <f t="shared" si="26"/>
        <v>0</v>
      </c>
      <c r="CP80" s="62"/>
      <c r="CQ80" s="41"/>
      <c r="CR80" s="41"/>
      <c r="CS80" s="7">
        <f t="shared" si="27"/>
        <v>0</v>
      </c>
      <c r="CT80" s="43">
        <v>720</v>
      </c>
      <c r="CU80" s="7">
        <f t="shared" si="28"/>
        <v>720</v>
      </c>
      <c r="CV80" s="10">
        <f t="shared" si="15"/>
        <v>62775</v>
      </c>
    </row>
    <row r="81" spans="1:100" x14ac:dyDescent="0.25">
      <c r="A81" s="348"/>
      <c r="B81" s="2" t="s">
        <v>108</v>
      </c>
      <c r="C81" s="40"/>
      <c r="D81" s="41"/>
      <c r="E81" s="43"/>
      <c r="F81" s="41"/>
      <c r="G81" s="41">
        <v>0</v>
      </c>
      <c r="H81" s="7">
        <f t="shared" si="16"/>
        <v>0</v>
      </c>
      <c r="I81" s="43"/>
      <c r="J81" s="41"/>
      <c r="K81" s="41"/>
      <c r="L81" s="41"/>
      <c r="M81" s="41"/>
      <c r="N81" s="41"/>
      <c r="O81" s="7">
        <f t="shared" si="17"/>
        <v>0</v>
      </c>
      <c r="P81" s="41">
        <v>0</v>
      </c>
      <c r="Q81" s="41"/>
      <c r="R81" s="41"/>
      <c r="S81" s="41">
        <v>356</v>
      </c>
      <c r="T81" s="7">
        <f t="shared" si="18"/>
        <v>356</v>
      </c>
      <c r="U81" s="43"/>
      <c r="V81" s="9">
        <v>0</v>
      </c>
      <c r="W81" s="7">
        <f t="shared" si="19"/>
        <v>0</v>
      </c>
      <c r="X81" s="43"/>
      <c r="Y81" s="9"/>
      <c r="Z81" s="9"/>
      <c r="AA81" s="9"/>
      <c r="AB81" s="9"/>
      <c r="AC81" s="9"/>
      <c r="AD81" s="41"/>
      <c r="AE81" s="9"/>
      <c r="AF81" s="9"/>
      <c r="AG81" s="9"/>
      <c r="AH81" s="9"/>
      <c r="AI81" s="9"/>
      <c r="AJ81" s="7">
        <v>40742</v>
      </c>
      <c r="AK81" s="43"/>
      <c r="AL81" s="7">
        <f t="shared" si="20"/>
        <v>0</v>
      </c>
      <c r="AM81" s="41">
        <v>0</v>
      </c>
      <c r="AN81" s="9"/>
      <c r="AO81" s="41"/>
      <c r="AP81" s="41"/>
      <c r="AQ81" s="41">
        <v>1962</v>
      </c>
      <c r="AR81" s="41"/>
      <c r="AS81" s="41"/>
      <c r="AT81" s="41">
        <v>0</v>
      </c>
      <c r="AU81" s="41"/>
      <c r="AV81" s="41"/>
      <c r="AW81" s="7">
        <f t="shared" si="21"/>
        <v>1962</v>
      </c>
      <c r="AX81" s="41">
        <v>0</v>
      </c>
      <c r="AY81" s="41"/>
      <c r="AZ81" s="41">
        <v>0</v>
      </c>
      <c r="BA81" s="41"/>
      <c r="BB81" s="41"/>
      <c r="BC81" s="41">
        <v>0</v>
      </c>
      <c r="BD81" s="41"/>
      <c r="BE81" s="7">
        <f t="shared" si="22"/>
        <v>0</v>
      </c>
      <c r="BF81" s="43"/>
      <c r="BG81" s="41"/>
      <c r="BH81" s="41">
        <v>0</v>
      </c>
      <c r="BI81" s="41"/>
      <c r="BJ81" s="41"/>
      <c r="BK81" s="41"/>
      <c r="BL81" s="41"/>
      <c r="BM81" s="41">
        <v>7020</v>
      </c>
      <c r="BN81" s="41"/>
      <c r="BO81" s="41"/>
      <c r="BP81" s="9"/>
      <c r="BQ81" s="41"/>
      <c r="BR81" s="9"/>
      <c r="BS81" s="9">
        <v>540</v>
      </c>
      <c r="BT81" s="41">
        <v>361</v>
      </c>
      <c r="BU81" s="7">
        <f t="shared" si="23"/>
        <v>7921</v>
      </c>
      <c r="BV81" s="43">
        <v>19560</v>
      </c>
      <c r="BW81" s="41">
        <v>0</v>
      </c>
      <c r="BX81" s="41"/>
      <c r="BY81" s="41"/>
      <c r="BZ81" s="41">
        <v>0</v>
      </c>
      <c r="CA81" s="41">
        <v>0</v>
      </c>
      <c r="CB81" s="7">
        <f t="shared" si="24"/>
        <v>19560</v>
      </c>
      <c r="CC81" s="43"/>
      <c r="CD81" s="41"/>
      <c r="CE81" s="41"/>
      <c r="CF81" s="41"/>
      <c r="CG81" s="7">
        <f t="shared" si="25"/>
        <v>0</v>
      </c>
      <c r="CH81" s="62"/>
      <c r="CI81" s="9"/>
      <c r="CJ81" s="41"/>
      <c r="CK81" s="41"/>
      <c r="CL81" s="41">
        <v>0</v>
      </c>
      <c r="CM81" s="41"/>
      <c r="CN81" s="41"/>
      <c r="CO81" s="7">
        <f t="shared" si="26"/>
        <v>0</v>
      </c>
      <c r="CP81" s="62"/>
      <c r="CQ81" s="41"/>
      <c r="CR81" s="41"/>
      <c r="CS81" s="7">
        <f t="shared" si="27"/>
        <v>0</v>
      </c>
      <c r="CT81" s="43">
        <v>1025</v>
      </c>
      <c r="CU81" s="7">
        <f t="shared" si="28"/>
        <v>1025</v>
      </c>
      <c r="CV81" s="10">
        <f t="shared" si="15"/>
        <v>71566</v>
      </c>
    </row>
    <row r="82" spans="1:100" x14ac:dyDescent="0.25">
      <c r="A82" s="348"/>
      <c r="B82" s="2" t="s">
        <v>109</v>
      </c>
      <c r="C82" s="40"/>
      <c r="D82" s="41"/>
      <c r="E82" s="43"/>
      <c r="F82" s="41"/>
      <c r="G82" s="41">
        <v>0</v>
      </c>
      <c r="H82" s="7">
        <f t="shared" si="16"/>
        <v>0</v>
      </c>
      <c r="I82" s="43"/>
      <c r="J82" s="41"/>
      <c r="K82" s="41"/>
      <c r="L82" s="41"/>
      <c r="M82" s="41"/>
      <c r="N82" s="41"/>
      <c r="O82" s="7">
        <f t="shared" si="17"/>
        <v>0</v>
      </c>
      <c r="P82" s="41">
        <v>0</v>
      </c>
      <c r="Q82" s="41"/>
      <c r="R82" s="41"/>
      <c r="S82" s="41">
        <v>0</v>
      </c>
      <c r="T82" s="7">
        <f t="shared" si="18"/>
        <v>0</v>
      </c>
      <c r="U82" s="43"/>
      <c r="V82" s="9">
        <v>0</v>
      </c>
      <c r="W82" s="7">
        <f t="shared" si="19"/>
        <v>0</v>
      </c>
      <c r="X82" s="43"/>
      <c r="Y82" s="9"/>
      <c r="Z82" s="9"/>
      <c r="AA82" s="9"/>
      <c r="AB82" s="9"/>
      <c r="AC82" s="9"/>
      <c r="AD82" s="41"/>
      <c r="AE82" s="9"/>
      <c r="AF82" s="9"/>
      <c r="AG82" s="9"/>
      <c r="AH82" s="9"/>
      <c r="AI82" s="9"/>
      <c r="AJ82" s="7">
        <v>49493</v>
      </c>
      <c r="AK82" s="43"/>
      <c r="AL82" s="7">
        <f t="shared" si="20"/>
        <v>0</v>
      </c>
      <c r="AM82" s="41">
        <v>0</v>
      </c>
      <c r="AN82" s="9"/>
      <c r="AO82" s="41"/>
      <c r="AP82" s="41"/>
      <c r="AQ82" s="41">
        <v>0</v>
      </c>
      <c r="AR82" s="41"/>
      <c r="AS82" s="41"/>
      <c r="AT82" s="41">
        <v>0</v>
      </c>
      <c r="AU82" s="41"/>
      <c r="AV82" s="41"/>
      <c r="AW82" s="7">
        <f t="shared" si="21"/>
        <v>0</v>
      </c>
      <c r="AX82" s="41">
        <v>0</v>
      </c>
      <c r="AY82" s="41"/>
      <c r="AZ82" s="41">
        <v>0</v>
      </c>
      <c r="BA82" s="41"/>
      <c r="BB82" s="41"/>
      <c r="BC82" s="41">
        <v>0</v>
      </c>
      <c r="BD82" s="41"/>
      <c r="BE82" s="7">
        <f t="shared" si="22"/>
        <v>0</v>
      </c>
      <c r="BF82" s="43"/>
      <c r="BG82" s="41"/>
      <c r="BH82" s="41">
        <v>0</v>
      </c>
      <c r="BI82" s="41"/>
      <c r="BJ82" s="41"/>
      <c r="BK82" s="41"/>
      <c r="BL82" s="41"/>
      <c r="BM82" s="41">
        <v>8640</v>
      </c>
      <c r="BN82" s="41"/>
      <c r="BO82" s="41"/>
      <c r="BP82" s="9"/>
      <c r="BQ82" s="41"/>
      <c r="BR82" s="9"/>
      <c r="BS82" s="9">
        <v>540</v>
      </c>
      <c r="BT82" s="41">
        <v>2979</v>
      </c>
      <c r="BU82" s="7">
        <f t="shared" si="23"/>
        <v>12159</v>
      </c>
      <c r="BV82" s="43">
        <v>18625</v>
      </c>
      <c r="BW82" s="41">
        <v>0</v>
      </c>
      <c r="BX82" s="41"/>
      <c r="BY82" s="41"/>
      <c r="BZ82" s="41">
        <v>0</v>
      </c>
      <c r="CA82" s="41">
        <v>0</v>
      </c>
      <c r="CB82" s="7">
        <f t="shared" si="24"/>
        <v>18625</v>
      </c>
      <c r="CC82" s="43"/>
      <c r="CD82" s="41"/>
      <c r="CE82" s="41"/>
      <c r="CF82" s="41"/>
      <c r="CG82" s="7">
        <f t="shared" si="25"/>
        <v>0</v>
      </c>
      <c r="CH82" s="62"/>
      <c r="CI82" s="9"/>
      <c r="CJ82" s="41"/>
      <c r="CK82" s="41"/>
      <c r="CL82" s="41">
        <v>0</v>
      </c>
      <c r="CM82" s="41"/>
      <c r="CN82" s="41"/>
      <c r="CO82" s="7">
        <f t="shared" si="26"/>
        <v>0</v>
      </c>
      <c r="CP82" s="62"/>
      <c r="CQ82" s="41"/>
      <c r="CR82" s="41"/>
      <c r="CS82" s="7">
        <f t="shared" si="27"/>
        <v>0</v>
      </c>
      <c r="CT82" s="43">
        <v>353</v>
      </c>
      <c r="CU82" s="7">
        <f t="shared" si="28"/>
        <v>353</v>
      </c>
      <c r="CV82" s="10">
        <f t="shared" si="15"/>
        <v>80630</v>
      </c>
    </row>
    <row r="83" spans="1:100" x14ac:dyDescent="0.25">
      <c r="A83" s="348"/>
      <c r="B83" s="2" t="s">
        <v>110</v>
      </c>
      <c r="C83" s="40"/>
      <c r="D83" s="41"/>
      <c r="E83" s="43"/>
      <c r="F83" s="41"/>
      <c r="G83" s="41">
        <v>0</v>
      </c>
      <c r="H83" s="7">
        <f t="shared" si="16"/>
        <v>0</v>
      </c>
      <c r="I83" s="43"/>
      <c r="J83" s="41"/>
      <c r="K83" s="41"/>
      <c r="L83" s="41"/>
      <c r="M83" s="41"/>
      <c r="N83" s="41"/>
      <c r="O83" s="7">
        <f t="shared" si="17"/>
        <v>0</v>
      </c>
      <c r="P83" s="41">
        <v>0</v>
      </c>
      <c r="Q83" s="41"/>
      <c r="R83" s="41"/>
      <c r="S83" s="41">
        <v>1419</v>
      </c>
      <c r="T83" s="7">
        <f t="shared" si="18"/>
        <v>1419</v>
      </c>
      <c r="U83" s="43"/>
      <c r="V83" s="9">
        <v>0</v>
      </c>
      <c r="W83" s="7">
        <f t="shared" si="19"/>
        <v>0</v>
      </c>
      <c r="X83" s="43"/>
      <c r="Y83" s="9"/>
      <c r="Z83" s="9"/>
      <c r="AA83" s="9"/>
      <c r="AB83" s="9"/>
      <c r="AC83" s="9"/>
      <c r="AD83" s="41"/>
      <c r="AE83" s="9"/>
      <c r="AF83" s="9"/>
      <c r="AG83" s="9"/>
      <c r="AH83" s="9"/>
      <c r="AI83" s="9"/>
      <c r="AJ83" s="7">
        <v>43985</v>
      </c>
      <c r="AK83" s="43"/>
      <c r="AL83" s="7">
        <f t="shared" si="20"/>
        <v>0</v>
      </c>
      <c r="AM83" s="41">
        <v>0</v>
      </c>
      <c r="AN83" s="9"/>
      <c r="AO83" s="41"/>
      <c r="AP83" s="41"/>
      <c r="AQ83" s="41">
        <v>0</v>
      </c>
      <c r="AR83" s="41"/>
      <c r="AS83" s="41"/>
      <c r="AT83" s="41">
        <v>0</v>
      </c>
      <c r="AU83" s="41"/>
      <c r="AV83" s="41"/>
      <c r="AW83" s="7">
        <f t="shared" si="21"/>
        <v>0</v>
      </c>
      <c r="AX83" s="41">
        <v>0</v>
      </c>
      <c r="AY83" s="41"/>
      <c r="AZ83" s="41">
        <v>0</v>
      </c>
      <c r="BA83" s="41"/>
      <c r="BB83" s="41"/>
      <c r="BC83" s="41">
        <v>0</v>
      </c>
      <c r="BD83" s="41"/>
      <c r="BE83" s="7">
        <f t="shared" si="22"/>
        <v>0</v>
      </c>
      <c r="BF83" s="43"/>
      <c r="BG83" s="41"/>
      <c r="BH83" s="41">
        <v>0</v>
      </c>
      <c r="BI83" s="41"/>
      <c r="BJ83" s="41"/>
      <c r="BK83" s="41"/>
      <c r="BL83" s="41"/>
      <c r="BM83" s="41">
        <v>7560</v>
      </c>
      <c r="BN83" s="41"/>
      <c r="BO83" s="41"/>
      <c r="BP83" s="9"/>
      <c r="BQ83" s="41"/>
      <c r="BR83" s="9"/>
      <c r="BS83" s="9">
        <v>540</v>
      </c>
      <c r="BT83" s="41">
        <v>1804</v>
      </c>
      <c r="BU83" s="7">
        <f t="shared" si="23"/>
        <v>9904</v>
      </c>
      <c r="BV83" s="43">
        <v>14853</v>
      </c>
      <c r="BW83" s="41">
        <v>0</v>
      </c>
      <c r="BX83" s="41"/>
      <c r="BY83" s="41"/>
      <c r="BZ83" s="41">
        <v>0</v>
      </c>
      <c r="CA83" s="41">
        <v>0</v>
      </c>
      <c r="CB83" s="7">
        <f t="shared" si="24"/>
        <v>14853</v>
      </c>
      <c r="CC83" s="43"/>
      <c r="CD83" s="41"/>
      <c r="CE83" s="41"/>
      <c r="CF83" s="41"/>
      <c r="CG83" s="7">
        <f t="shared" si="25"/>
        <v>0</v>
      </c>
      <c r="CH83" s="62"/>
      <c r="CI83" s="9"/>
      <c r="CJ83" s="41"/>
      <c r="CK83" s="41"/>
      <c r="CL83" s="41">
        <v>0</v>
      </c>
      <c r="CM83" s="41"/>
      <c r="CN83" s="41"/>
      <c r="CO83" s="7">
        <f t="shared" si="26"/>
        <v>0</v>
      </c>
      <c r="CP83" s="62"/>
      <c r="CQ83" s="41"/>
      <c r="CR83" s="41"/>
      <c r="CS83" s="7">
        <f t="shared" si="27"/>
        <v>0</v>
      </c>
      <c r="CT83" s="43">
        <v>130</v>
      </c>
      <c r="CU83" s="7">
        <f t="shared" si="28"/>
        <v>130</v>
      </c>
      <c r="CV83" s="10">
        <f t="shared" si="15"/>
        <v>70291</v>
      </c>
    </row>
    <row r="84" spans="1:100" x14ac:dyDescent="0.25">
      <c r="A84" s="348"/>
      <c r="B84" s="2" t="s">
        <v>111</v>
      </c>
      <c r="C84" s="40"/>
      <c r="D84" s="41"/>
      <c r="E84" s="43"/>
      <c r="F84" s="41"/>
      <c r="G84" s="41">
        <v>0</v>
      </c>
      <c r="H84" s="7">
        <f t="shared" si="16"/>
        <v>0</v>
      </c>
      <c r="I84" s="43"/>
      <c r="J84" s="41"/>
      <c r="K84" s="41"/>
      <c r="L84" s="41"/>
      <c r="M84" s="41"/>
      <c r="N84" s="41"/>
      <c r="O84" s="7">
        <f t="shared" si="17"/>
        <v>0</v>
      </c>
      <c r="P84" s="41">
        <v>0</v>
      </c>
      <c r="Q84" s="41"/>
      <c r="R84" s="41"/>
      <c r="S84" s="41">
        <v>2135</v>
      </c>
      <c r="T84" s="7">
        <f t="shared" si="18"/>
        <v>2135</v>
      </c>
      <c r="U84" s="43"/>
      <c r="V84" s="9">
        <v>0</v>
      </c>
      <c r="W84" s="7">
        <f t="shared" si="19"/>
        <v>0</v>
      </c>
      <c r="X84" s="43"/>
      <c r="Y84" s="9"/>
      <c r="Z84" s="9"/>
      <c r="AA84" s="9"/>
      <c r="AB84" s="9"/>
      <c r="AC84" s="9"/>
      <c r="AD84" s="41"/>
      <c r="AE84" s="9"/>
      <c r="AF84" s="9"/>
      <c r="AG84" s="9"/>
      <c r="AH84" s="9"/>
      <c r="AI84" s="9"/>
      <c r="AJ84" s="7">
        <v>52956</v>
      </c>
      <c r="AK84" s="43"/>
      <c r="AL84" s="7">
        <f t="shared" si="20"/>
        <v>0</v>
      </c>
      <c r="AM84" s="41">
        <v>0</v>
      </c>
      <c r="AN84" s="9"/>
      <c r="AO84" s="41"/>
      <c r="AP84" s="41"/>
      <c r="AQ84" s="41">
        <v>30</v>
      </c>
      <c r="AR84" s="41"/>
      <c r="AS84" s="41"/>
      <c r="AT84" s="41">
        <v>0</v>
      </c>
      <c r="AU84" s="41"/>
      <c r="AV84" s="41"/>
      <c r="AW84" s="7">
        <f t="shared" si="21"/>
        <v>30</v>
      </c>
      <c r="AX84" s="41">
        <v>0</v>
      </c>
      <c r="AY84" s="41"/>
      <c r="AZ84" s="41">
        <v>0</v>
      </c>
      <c r="BA84" s="41"/>
      <c r="BB84" s="41"/>
      <c r="BC84" s="41">
        <v>0</v>
      </c>
      <c r="BD84" s="41"/>
      <c r="BE84" s="7">
        <f t="shared" si="22"/>
        <v>0</v>
      </c>
      <c r="BF84" s="43"/>
      <c r="BG84" s="41"/>
      <c r="BH84" s="41">
        <v>0</v>
      </c>
      <c r="BI84" s="41"/>
      <c r="BJ84" s="41"/>
      <c r="BK84" s="41"/>
      <c r="BL84" s="41"/>
      <c r="BM84" s="41">
        <v>5940</v>
      </c>
      <c r="BN84" s="41"/>
      <c r="BO84" s="41"/>
      <c r="BP84" s="9"/>
      <c r="BQ84" s="41"/>
      <c r="BR84" s="9"/>
      <c r="BS84" s="9">
        <v>1620</v>
      </c>
      <c r="BT84" s="41">
        <v>0</v>
      </c>
      <c r="BU84" s="7">
        <f t="shared" si="23"/>
        <v>7560</v>
      </c>
      <c r="BV84" s="43">
        <v>13348</v>
      </c>
      <c r="BW84" s="41">
        <v>0</v>
      </c>
      <c r="BX84" s="41"/>
      <c r="BY84" s="41"/>
      <c r="BZ84" s="41">
        <v>0</v>
      </c>
      <c r="CA84" s="41">
        <v>0</v>
      </c>
      <c r="CB84" s="7">
        <f t="shared" si="24"/>
        <v>13348</v>
      </c>
      <c r="CC84" s="43"/>
      <c r="CD84" s="41"/>
      <c r="CE84" s="41"/>
      <c r="CF84" s="41"/>
      <c r="CG84" s="7">
        <f t="shared" si="25"/>
        <v>0</v>
      </c>
      <c r="CH84" s="62"/>
      <c r="CI84" s="9"/>
      <c r="CJ84" s="41"/>
      <c r="CK84" s="41"/>
      <c r="CL84" s="41">
        <v>0</v>
      </c>
      <c r="CM84" s="41"/>
      <c r="CN84" s="41"/>
      <c r="CO84" s="7">
        <f t="shared" si="26"/>
        <v>0</v>
      </c>
      <c r="CP84" s="62"/>
      <c r="CQ84" s="41"/>
      <c r="CR84" s="41"/>
      <c r="CS84" s="7">
        <f t="shared" si="27"/>
        <v>0</v>
      </c>
      <c r="CT84" s="43">
        <v>0</v>
      </c>
      <c r="CU84" s="7">
        <f t="shared" si="28"/>
        <v>0</v>
      </c>
      <c r="CV84" s="10">
        <f t="shared" si="15"/>
        <v>76029</v>
      </c>
    </row>
    <row r="85" spans="1:100" ht="15.75" thickBot="1" x14ac:dyDescent="0.3">
      <c r="A85" s="349"/>
      <c r="B85" s="3" t="s">
        <v>112</v>
      </c>
      <c r="C85" s="44"/>
      <c r="D85" s="45"/>
      <c r="E85" s="47"/>
      <c r="F85" s="45"/>
      <c r="G85" s="45">
        <v>0</v>
      </c>
      <c r="H85" s="11">
        <f t="shared" si="16"/>
        <v>0</v>
      </c>
      <c r="I85" s="47"/>
      <c r="J85" s="45"/>
      <c r="K85" s="45"/>
      <c r="L85" s="45"/>
      <c r="M85" s="45"/>
      <c r="N85" s="45"/>
      <c r="O85" s="11">
        <f t="shared" si="17"/>
        <v>0</v>
      </c>
      <c r="P85" s="45">
        <v>0</v>
      </c>
      <c r="Q85" s="45"/>
      <c r="R85" s="45"/>
      <c r="S85" s="45">
        <v>2491</v>
      </c>
      <c r="T85" s="11">
        <f t="shared" si="18"/>
        <v>2491</v>
      </c>
      <c r="U85" s="47"/>
      <c r="V85" s="13">
        <v>0</v>
      </c>
      <c r="W85" s="11">
        <f t="shared" si="19"/>
        <v>0</v>
      </c>
      <c r="X85" s="47"/>
      <c r="Y85" s="13"/>
      <c r="Z85" s="13"/>
      <c r="AA85" s="13"/>
      <c r="AB85" s="13"/>
      <c r="AC85" s="13"/>
      <c r="AD85" s="45"/>
      <c r="AE85" s="13"/>
      <c r="AF85" s="13"/>
      <c r="AG85" s="13"/>
      <c r="AH85" s="13"/>
      <c r="AI85" s="13"/>
      <c r="AJ85" s="11">
        <v>45535</v>
      </c>
      <c r="AK85" s="47"/>
      <c r="AL85" s="11">
        <f t="shared" si="20"/>
        <v>0</v>
      </c>
      <c r="AM85" s="45">
        <v>0</v>
      </c>
      <c r="AN85" s="13"/>
      <c r="AO85" s="45"/>
      <c r="AP85" s="45"/>
      <c r="AQ85" s="45">
        <v>294</v>
      </c>
      <c r="AR85" s="45"/>
      <c r="AS85" s="45"/>
      <c r="AT85" s="45">
        <v>0</v>
      </c>
      <c r="AU85" s="45"/>
      <c r="AV85" s="45"/>
      <c r="AW85" s="11">
        <f t="shared" si="21"/>
        <v>294</v>
      </c>
      <c r="AX85" s="45">
        <v>0</v>
      </c>
      <c r="AY85" s="45"/>
      <c r="AZ85" s="45">
        <v>0</v>
      </c>
      <c r="BA85" s="45"/>
      <c r="BB85" s="45"/>
      <c r="BC85" s="45">
        <v>0</v>
      </c>
      <c r="BD85" s="45"/>
      <c r="BE85" s="11">
        <f t="shared" si="22"/>
        <v>0</v>
      </c>
      <c r="BF85" s="47"/>
      <c r="BG85" s="45"/>
      <c r="BH85" s="45">
        <v>0</v>
      </c>
      <c r="BI85" s="45"/>
      <c r="BJ85" s="45"/>
      <c r="BK85" s="45"/>
      <c r="BL85" s="45"/>
      <c r="BM85" s="45">
        <v>4355</v>
      </c>
      <c r="BN85" s="45"/>
      <c r="BO85" s="45"/>
      <c r="BP85" s="13"/>
      <c r="BQ85" s="45"/>
      <c r="BR85" s="13"/>
      <c r="BS85" s="13">
        <v>2160</v>
      </c>
      <c r="BT85" s="45">
        <v>1026</v>
      </c>
      <c r="BU85" s="11">
        <f t="shared" si="23"/>
        <v>7541</v>
      </c>
      <c r="BV85" s="47">
        <v>10909</v>
      </c>
      <c r="BW85" s="45">
        <v>0</v>
      </c>
      <c r="BX85" s="45"/>
      <c r="BY85" s="45"/>
      <c r="BZ85" s="45">
        <v>0</v>
      </c>
      <c r="CA85" s="45">
        <v>0</v>
      </c>
      <c r="CB85" s="11">
        <f t="shared" si="24"/>
        <v>10909</v>
      </c>
      <c r="CC85" s="47"/>
      <c r="CD85" s="45"/>
      <c r="CE85" s="45"/>
      <c r="CF85" s="45"/>
      <c r="CG85" s="11">
        <f t="shared" si="25"/>
        <v>0</v>
      </c>
      <c r="CH85" s="63"/>
      <c r="CI85" s="13"/>
      <c r="CJ85" s="45"/>
      <c r="CK85" s="45"/>
      <c r="CL85" s="45">
        <v>0</v>
      </c>
      <c r="CM85" s="45"/>
      <c r="CN85" s="45"/>
      <c r="CO85" s="11">
        <f t="shared" si="26"/>
        <v>0</v>
      </c>
      <c r="CP85" s="63"/>
      <c r="CQ85" s="45"/>
      <c r="CR85" s="45"/>
      <c r="CS85" s="11">
        <f t="shared" si="27"/>
        <v>0</v>
      </c>
      <c r="CT85" s="47">
        <v>30</v>
      </c>
      <c r="CU85" s="11">
        <f t="shared" si="28"/>
        <v>30</v>
      </c>
      <c r="CV85" s="15">
        <f t="shared" si="15"/>
        <v>66800</v>
      </c>
    </row>
    <row r="86" spans="1:100" x14ac:dyDescent="0.25">
      <c r="A86" s="347" t="s">
        <v>194</v>
      </c>
      <c r="B86" s="33" t="s">
        <v>101</v>
      </c>
      <c r="C86" s="34"/>
      <c r="D86" s="35"/>
      <c r="E86" s="52"/>
      <c r="F86" s="35"/>
      <c r="G86" s="35">
        <v>0</v>
      </c>
      <c r="H86" s="20">
        <f t="shared" si="16"/>
        <v>0</v>
      </c>
      <c r="I86" s="52"/>
      <c r="J86" s="35"/>
      <c r="K86" s="35"/>
      <c r="L86" s="35"/>
      <c r="M86" s="35"/>
      <c r="N86" s="35"/>
      <c r="O86" s="20">
        <f t="shared" si="17"/>
        <v>0</v>
      </c>
      <c r="P86" s="35">
        <v>0</v>
      </c>
      <c r="Q86" s="35"/>
      <c r="R86" s="35"/>
      <c r="S86" s="35">
        <v>1422</v>
      </c>
      <c r="T86" s="20">
        <f t="shared" si="18"/>
        <v>1422</v>
      </c>
      <c r="U86" s="52"/>
      <c r="V86" s="22">
        <v>0</v>
      </c>
      <c r="W86" s="20">
        <f t="shared" si="19"/>
        <v>0</v>
      </c>
      <c r="X86" s="52"/>
      <c r="Y86" s="22"/>
      <c r="Z86" s="22"/>
      <c r="AA86" s="22"/>
      <c r="AB86" s="22"/>
      <c r="AC86" s="22"/>
      <c r="AD86" s="35"/>
      <c r="AE86" s="22"/>
      <c r="AF86" s="22"/>
      <c r="AG86" s="22"/>
      <c r="AH86" s="22"/>
      <c r="AI86" s="22"/>
      <c r="AJ86" s="20">
        <v>36817</v>
      </c>
      <c r="AK86" s="52"/>
      <c r="AL86" s="20">
        <f t="shared" si="20"/>
        <v>0</v>
      </c>
      <c r="AM86" s="35">
        <v>0</v>
      </c>
      <c r="AN86" s="22"/>
      <c r="AO86" s="35"/>
      <c r="AP86" s="35"/>
      <c r="AQ86" s="35">
        <v>0</v>
      </c>
      <c r="AR86" s="35"/>
      <c r="AS86" s="35"/>
      <c r="AT86" s="35">
        <v>0</v>
      </c>
      <c r="AU86" s="35"/>
      <c r="AV86" s="35"/>
      <c r="AW86" s="20">
        <f t="shared" si="21"/>
        <v>0</v>
      </c>
      <c r="AX86" s="35">
        <v>0</v>
      </c>
      <c r="AY86" s="35"/>
      <c r="AZ86" s="35">
        <v>0</v>
      </c>
      <c r="BA86" s="35"/>
      <c r="BB86" s="35"/>
      <c r="BC86" s="35">
        <v>0</v>
      </c>
      <c r="BD86" s="35"/>
      <c r="BE86" s="20">
        <f t="shared" si="22"/>
        <v>0</v>
      </c>
      <c r="BF86" s="52"/>
      <c r="BG86" s="35"/>
      <c r="BH86" s="35">
        <v>0</v>
      </c>
      <c r="BI86" s="35"/>
      <c r="BJ86" s="35"/>
      <c r="BK86" s="35"/>
      <c r="BL86" s="35"/>
      <c r="BM86" s="35">
        <v>2160</v>
      </c>
      <c r="BN86" s="35"/>
      <c r="BO86" s="35"/>
      <c r="BP86" s="22"/>
      <c r="BQ86" s="35"/>
      <c r="BR86" s="22"/>
      <c r="BS86" s="22">
        <v>2160</v>
      </c>
      <c r="BT86" s="35">
        <v>1064</v>
      </c>
      <c r="BU86" s="20">
        <f t="shared" si="23"/>
        <v>5384</v>
      </c>
      <c r="BV86" s="52">
        <v>10034</v>
      </c>
      <c r="BW86" s="35">
        <v>0</v>
      </c>
      <c r="BX86" s="35"/>
      <c r="BY86" s="35"/>
      <c r="BZ86" s="35">
        <v>0</v>
      </c>
      <c r="CA86" s="35">
        <v>0</v>
      </c>
      <c r="CB86" s="20">
        <f t="shared" si="24"/>
        <v>10034</v>
      </c>
      <c r="CC86" s="52"/>
      <c r="CD86" s="35"/>
      <c r="CE86" s="35"/>
      <c r="CF86" s="35"/>
      <c r="CG86" s="20">
        <f t="shared" si="25"/>
        <v>0</v>
      </c>
      <c r="CH86" s="61"/>
      <c r="CI86" s="22"/>
      <c r="CJ86" s="35"/>
      <c r="CK86" s="35"/>
      <c r="CL86" s="35">
        <v>0</v>
      </c>
      <c r="CM86" s="35"/>
      <c r="CN86" s="35"/>
      <c r="CO86" s="20">
        <f t="shared" si="26"/>
        <v>0</v>
      </c>
      <c r="CP86" s="61"/>
      <c r="CQ86" s="35"/>
      <c r="CR86" s="35"/>
      <c r="CS86" s="20">
        <f t="shared" si="27"/>
        <v>0</v>
      </c>
      <c r="CT86" s="52">
        <v>100</v>
      </c>
      <c r="CU86" s="20">
        <f t="shared" si="28"/>
        <v>100</v>
      </c>
      <c r="CV86" s="23">
        <f t="shared" si="15"/>
        <v>53757</v>
      </c>
    </row>
    <row r="87" spans="1:100" x14ac:dyDescent="0.25">
      <c r="A87" s="348"/>
      <c r="B87" s="2" t="s">
        <v>102</v>
      </c>
      <c r="C87" s="40"/>
      <c r="D87" s="41"/>
      <c r="E87" s="43"/>
      <c r="F87" s="41"/>
      <c r="G87" s="41">
        <v>0</v>
      </c>
      <c r="H87" s="7">
        <f t="shared" si="16"/>
        <v>0</v>
      </c>
      <c r="I87" s="43"/>
      <c r="J87" s="41"/>
      <c r="K87" s="41"/>
      <c r="L87" s="41"/>
      <c r="M87" s="41"/>
      <c r="N87" s="41"/>
      <c r="O87" s="7">
        <f t="shared" si="17"/>
        <v>0</v>
      </c>
      <c r="P87" s="41">
        <v>0</v>
      </c>
      <c r="Q87" s="41"/>
      <c r="R87" s="41"/>
      <c r="S87" s="41">
        <v>2480</v>
      </c>
      <c r="T87" s="7">
        <f t="shared" si="18"/>
        <v>2480</v>
      </c>
      <c r="U87" s="43"/>
      <c r="V87" s="9">
        <v>0</v>
      </c>
      <c r="W87" s="7">
        <f t="shared" si="19"/>
        <v>0</v>
      </c>
      <c r="X87" s="43"/>
      <c r="Y87" s="9"/>
      <c r="Z87" s="9"/>
      <c r="AA87" s="9"/>
      <c r="AB87" s="9"/>
      <c r="AC87" s="9"/>
      <c r="AD87" s="41"/>
      <c r="AE87" s="9"/>
      <c r="AF87" s="9"/>
      <c r="AG87" s="9"/>
      <c r="AH87" s="9"/>
      <c r="AI87" s="9"/>
      <c r="AJ87" s="7">
        <v>18338</v>
      </c>
      <c r="AK87" s="43"/>
      <c r="AL87" s="7">
        <f t="shared" si="20"/>
        <v>0</v>
      </c>
      <c r="AM87" s="41">
        <v>0</v>
      </c>
      <c r="AN87" s="9"/>
      <c r="AO87" s="41"/>
      <c r="AP87" s="41"/>
      <c r="AQ87" s="41">
        <v>0</v>
      </c>
      <c r="AR87" s="41"/>
      <c r="AS87" s="41"/>
      <c r="AT87" s="41">
        <v>0</v>
      </c>
      <c r="AU87" s="41"/>
      <c r="AV87" s="41"/>
      <c r="AW87" s="7">
        <f t="shared" si="21"/>
        <v>0</v>
      </c>
      <c r="AX87" s="41">
        <v>0</v>
      </c>
      <c r="AY87" s="41"/>
      <c r="AZ87" s="41">
        <v>0</v>
      </c>
      <c r="BA87" s="41"/>
      <c r="BB87" s="41"/>
      <c r="BC87" s="41">
        <v>0</v>
      </c>
      <c r="BD87" s="41"/>
      <c r="BE87" s="7">
        <f t="shared" si="22"/>
        <v>0</v>
      </c>
      <c r="BF87" s="43"/>
      <c r="BG87" s="41"/>
      <c r="BH87" s="41">
        <v>0</v>
      </c>
      <c r="BI87" s="41"/>
      <c r="BJ87" s="41"/>
      <c r="BK87" s="41"/>
      <c r="BL87" s="41"/>
      <c r="BM87" s="41">
        <v>1080</v>
      </c>
      <c r="BN87" s="41"/>
      <c r="BO87" s="41"/>
      <c r="BP87" s="9"/>
      <c r="BQ87" s="41"/>
      <c r="BR87" s="9"/>
      <c r="BS87" s="9">
        <v>2160</v>
      </c>
      <c r="BT87" s="41">
        <v>5153</v>
      </c>
      <c r="BU87" s="7">
        <f t="shared" si="23"/>
        <v>8393</v>
      </c>
      <c r="BV87" s="43">
        <v>8488</v>
      </c>
      <c r="BW87" s="41">
        <v>0</v>
      </c>
      <c r="BX87" s="41"/>
      <c r="BY87" s="41"/>
      <c r="BZ87" s="41">
        <v>0</v>
      </c>
      <c r="CA87" s="41">
        <v>0</v>
      </c>
      <c r="CB87" s="7">
        <f t="shared" si="24"/>
        <v>8488</v>
      </c>
      <c r="CC87" s="43"/>
      <c r="CD87" s="41"/>
      <c r="CE87" s="41"/>
      <c r="CF87" s="41"/>
      <c r="CG87" s="7">
        <f t="shared" si="25"/>
        <v>0</v>
      </c>
      <c r="CH87" s="62"/>
      <c r="CI87" s="9"/>
      <c r="CJ87" s="41"/>
      <c r="CK87" s="41"/>
      <c r="CL87" s="41">
        <v>0</v>
      </c>
      <c r="CM87" s="41"/>
      <c r="CN87" s="41"/>
      <c r="CO87" s="7">
        <f t="shared" si="26"/>
        <v>0</v>
      </c>
      <c r="CP87" s="62"/>
      <c r="CQ87" s="41"/>
      <c r="CR87" s="41"/>
      <c r="CS87" s="7">
        <f t="shared" si="27"/>
        <v>0</v>
      </c>
      <c r="CT87" s="43">
        <v>580</v>
      </c>
      <c r="CU87" s="7">
        <f t="shared" si="28"/>
        <v>580</v>
      </c>
      <c r="CV87" s="10">
        <f t="shared" si="15"/>
        <v>38279</v>
      </c>
    </row>
    <row r="88" spans="1:100" x14ac:dyDescent="0.25">
      <c r="A88" s="348"/>
      <c r="B88" s="2" t="s">
        <v>103</v>
      </c>
      <c r="C88" s="40"/>
      <c r="D88" s="41"/>
      <c r="E88" s="43"/>
      <c r="F88" s="41"/>
      <c r="G88" s="41">
        <v>0</v>
      </c>
      <c r="H88" s="7">
        <f t="shared" si="16"/>
        <v>0</v>
      </c>
      <c r="I88" s="43"/>
      <c r="J88" s="41"/>
      <c r="K88" s="41"/>
      <c r="L88" s="41"/>
      <c r="M88" s="41"/>
      <c r="N88" s="41"/>
      <c r="O88" s="7">
        <f t="shared" si="17"/>
        <v>0</v>
      </c>
      <c r="P88" s="41">
        <v>0</v>
      </c>
      <c r="Q88" s="41"/>
      <c r="R88" s="41"/>
      <c r="S88" s="41">
        <v>2921</v>
      </c>
      <c r="T88" s="7">
        <f t="shared" si="18"/>
        <v>2921</v>
      </c>
      <c r="U88" s="43"/>
      <c r="V88" s="9">
        <v>0</v>
      </c>
      <c r="W88" s="7">
        <f t="shared" si="19"/>
        <v>0</v>
      </c>
      <c r="X88" s="43"/>
      <c r="Y88" s="9"/>
      <c r="Z88" s="9"/>
      <c r="AA88" s="9"/>
      <c r="AB88" s="9"/>
      <c r="AC88" s="9"/>
      <c r="AD88" s="41"/>
      <c r="AE88" s="9"/>
      <c r="AF88" s="9"/>
      <c r="AG88" s="9"/>
      <c r="AH88" s="9"/>
      <c r="AI88" s="9"/>
      <c r="AJ88" s="7">
        <v>20418</v>
      </c>
      <c r="AK88" s="43"/>
      <c r="AL88" s="7">
        <f t="shared" si="20"/>
        <v>0</v>
      </c>
      <c r="AM88" s="41">
        <v>0</v>
      </c>
      <c r="AN88" s="9"/>
      <c r="AO88" s="41"/>
      <c r="AP88" s="41"/>
      <c r="AQ88" s="41">
        <v>199</v>
      </c>
      <c r="AR88" s="41"/>
      <c r="AS88" s="41"/>
      <c r="AT88" s="41">
        <v>0</v>
      </c>
      <c r="AU88" s="41"/>
      <c r="AV88" s="41"/>
      <c r="AW88" s="7">
        <f t="shared" si="21"/>
        <v>199</v>
      </c>
      <c r="AX88" s="41">
        <v>0</v>
      </c>
      <c r="AY88" s="41"/>
      <c r="AZ88" s="41">
        <v>0</v>
      </c>
      <c r="BA88" s="41"/>
      <c r="BB88" s="41"/>
      <c r="BC88" s="41">
        <v>0</v>
      </c>
      <c r="BD88" s="41"/>
      <c r="BE88" s="7">
        <f t="shared" si="22"/>
        <v>0</v>
      </c>
      <c r="BF88" s="43"/>
      <c r="BG88" s="41"/>
      <c r="BH88" s="41">
        <v>0</v>
      </c>
      <c r="BI88" s="41"/>
      <c r="BJ88" s="41"/>
      <c r="BK88" s="41"/>
      <c r="BL88" s="41"/>
      <c r="BM88" s="41">
        <v>540</v>
      </c>
      <c r="BN88" s="41"/>
      <c r="BO88" s="41"/>
      <c r="BP88" s="9"/>
      <c r="BQ88" s="41"/>
      <c r="BR88" s="9"/>
      <c r="BS88" s="9">
        <v>2160</v>
      </c>
      <c r="BT88" s="41">
        <v>4689</v>
      </c>
      <c r="BU88" s="7">
        <f t="shared" si="23"/>
        <v>7389</v>
      </c>
      <c r="BV88" s="43">
        <v>11609</v>
      </c>
      <c r="BW88" s="41">
        <v>0</v>
      </c>
      <c r="BX88" s="41"/>
      <c r="BY88" s="41"/>
      <c r="BZ88" s="41">
        <v>0</v>
      </c>
      <c r="CA88" s="41">
        <v>0</v>
      </c>
      <c r="CB88" s="7">
        <f t="shared" si="24"/>
        <v>11609</v>
      </c>
      <c r="CC88" s="43"/>
      <c r="CD88" s="41"/>
      <c r="CE88" s="41"/>
      <c r="CF88" s="41"/>
      <c r="CG88" s="7">
        <f t="shared" si="25"/>
        <v>0</v>
      </c>
      <c r="CH88" s="62"/>
      <c r="CI88" s="9"/>
      <c r="CJ88" s="41"/>
      <c r="CK88" s="41"/>
      <c r="CL88" s="41">
        <v>0</v>
      </c>
      <c r="CM88" s="41"/>
      <c r="CN88" s="41"/>
      <c r="CO88" s="7">
        <f t="shared" si="26"/>
        <v>0</v>
      </c>
      <c r="CP88" s="62"/>
      <c r="CQ88" s="41"/>
      <c r="CR88" s="41"/>
      <c r="CS88" s="7">
        <f t="shared" si="27"/>
        <v>0</v>
      </c>
      <c r="CT88" s="43">
        <v>1315</v>
      </c>
      <c r="CU88" s="7">
        <f t="shared" si="28"/>
        <v>1315</v>
      </c>
      <c r="CV88" s="10">
        <f t="shared" si="15"/>
        <v>43851</v>
      </c>
    </row>
    <row r="89" spans="1:100" x14ac:dyDescent="0.25">
      <c r="A89" s="348"/>
      <c r="B89" s="2" t="s">
        <v>104</v>
      </c>
      <c r="C89" s="40"/>
      <c r="D89" s="41"/>
      <c r="E89" s="43"/>
      <c r="F89" s="41"/>
      <c r="G89" s="41">
        <v>0</v>
      </c>
      <c r="H89" s="7">
        <f t="shared" si="16"/>
        <v>0</v>
      </c>
      <c r="I89" s="43"/>
      <c r="J89" s="41"/>
      <c r="K89" s="41"/>
      <c r="L89" s="41"/>
      <c r="M89" s="41"/>
      <c r="N89" s="41"/>
      <c r="O89" s="7">
        <f t="shared" si="17"/>
        <v>0</v>
      </c>
      <c r="P89" s="41">
        <v>0</v>
      </c>
      <c r="Q89" s="41"/>
      <c r="R89" s="41"/>
      <c r="S89" s="41">
        <v>3671</v>
      </c>
      <c r="T89" s="7">
        <f t="shared" si="18"/>
        <v>3671</v>
      </c>
      <c r="U89" s="43"/>
      <c r="V89" s="9">
        <v>0</v>
      </c>
      <c r="W89" s="7">
        <f t="shared" si="19"/>
        <v>0</v>
      </c>
      <c r="X89" s="43"/>
      <c r="Y89" s="9"/>
      <c r="Z89" s="9"/>
      <c r="AA89" s="9"/>
      <c r="AB89" s="9"/>
      <c r="AC89" s="9"/>
      <c r="AD89" s="41"/>
      <c r="AE89" s="9"/>
      <c r="AF89" s="9"/>
      <c r="AG89" s="9"/>
      <c r="AH89" s="9"/>
      <c r="AI89" s="9"/>
      <c r="AJ89" s="7">
        <v>61551</v>
      </c>
      <c r="AK89" s="43"/>
      <c r="AL89" s="7">
        <f t="shared" si="20"/>
        <v>0</v>
      </c>
      <c r="AM89" s="41">
        <v>0</v>
      </c>
      <c r="AN89" s="9"/>
      <c r="AO89" s="41"/>
      <c r="AP89" s="41"/>
      <c r="AQ89" s="41">
        <v>0</v>
      </c>
      <c r="AR89" s="41"/>
      <c r="AS89" s="41"/>
      <c r="AT89" s="41">
        <v>0</v>
      </c>
      <c r="AU89" s="41"/>
      <c r="AV89" s="41"/>
      <c r="AW89" s="7">
        <f t="shared" si="21"/>
        <v>0</v>
      </c>
      <c r="AX89" s="41">
        <v>0</v>
      </c>
      <c r="AY89" s="41"/>
      <c r="AZ89" s="41">
        <v>0</v>
      </c>
      <c r="BA89" s="41"/>
      <c r="BB89" s="41"/>
      <c r="BC89" s="41">
        <v>0</v>
      </c>
      <c r="BD89" s="41"/>
      <c r="BE89" s="7">
        <f t="shared" si="22"/>
        <v>0</v>
      </c>
      <c r="BF89" s="43"/>
      <c r="BG89" s="41"/>
      <c r="BH89" s="41">
        <v>0</v>
      </c>
      <c r="BI89" s="41"/>
      <c r="BJ89" s="41"/>
      <c r="BK89" s="41"/>
      <c r="BL89" s="41"/>
      <c r="BM89" s="41">
        <v>0</v>
      </c>
      <c r="BN89" s="41"/>
      <c r="BO89" s="41"/>
      <c r="BP89" s="9"/>
      <c r="BQ89" s="41"/>
      <c r="BR89" s="9"/>
      <c r="BS89" s="9">
        <v>1080</v>
      </c>
      <c r="BT89" s="41">
        <v>4610</v>
      </c>
      <c r="BU89" s="7">
        <f t="shared" si="23"/>
        <v>5690</v>
      </c>
      <c r="BV89" s="43">
        <v>8056</v>
      </c>
      <c r="BW89" s="41">
        <v>0</v>
      </c>
      <c r="BX89" s="41"/>
      <c r="BY89" s="41"/>
      <c r="BZ89" s="41">
        <v>0</v>
      </c>
      <c r="CA89" s="41">
        <v>0</v>
      </c>
      <c r="CB89" s="7">
        <f t="shared" si="24"/>
        <v>8056</v>
      </c>
      <c r="CC89" s="43"/>
      <c r="CD89" s="41"/>
      <c r="CE89" s="41"/>
      <c r="CF89" s="41"/>
      <c r="CG89" s="7">
        <f t="shared" si="25"/>
        <v>0</v>
      </c>
      <c r="CH89" s="62"/>
      <c r="CI89" s="9"/>
      <c r="CJ89" s="41"/>
      <c r="CK89" s="41"/>
      <c r="CL89" s="41">
        <v>0</v>
      </c>
      <c r="CM89" s="41"/>
      <c r="CN89" s="41"/>
      <c r="CO89" s="7">
        <f t="shared" si="26"/>
        <v>0</v>
      </c>
      <c r="CP89" s="62"/>
      <c r="CQ89" s="41"/>
      <c r="CR89" s="41"/>
      <c r="CS89" s="7">
        <f t="shared" si="27"/>
        <v>0</v>
      </c>
      <c r="CT89" s="43">
        <v>1815</v>
      </c>
      <c r="CU89" s="7">
        <f t="shared" si="28"/>
        <v>1815</v>
      </c>
      <c r="CV89" s="10">
        <f t="shared" si="15"/>
        <v>80783</v>
      </c>
    </row>
    <row r="90" spans="1:100" x14ac:dyDescent="0.25">
      <c r="A90" s="348"/>
      <c r="B90" s="2" t="s">
        <v>105</v>
      </c>
      <c r="C90" s="40"/>
      <c r="D90" s="41"/>
      <c r="E90" s="43"/>
      <c r="F90" s="41"/>
      <c r="G90" s="41">
        <v>0</v>
      </c>
      <c r="H90" s="7">
        <f t="shared" si="16"/>
        <v>0</v>
      </c>
      <c r="I90" s="43"/>
      <c r="J90" s="41"/>
      <c r="K90" s="41"/>
      <c r="L90" s="41"/>
      <c r="M90" s="41"/>
      <c r="N90" s="41"/>
      <c r="O90" s="7">
        <f t="shared" si="17"/>
        <v>0</v>
      </c>
      <c r="P90" s="41">
        <v>0</v>
      </c>
      <c r="Q90" s="41"/>
      <c r="R90" s="41"/>
      <c r="S90" s="41">
        <v>3836</v>
      </c>
      <c r="T90" s="7">
        <f t="shared" si="18"/>
        <v>3836</v>
      </c>
      <c r="U90" s="43"/>
      <c r="V90" s="9">
        <v>0</v>
      </c>
      <c r="W90" s="7">
        <f t="shared" si="19"/>
        <v>0</v>
      </c>
      <c r="X90" s="43"/>
      <c r="Y90" s="9"/>
      <c r="Z90" s="9"/>
      <c r="AA90" s="9"/>
      <c r="AB90" s="9"/>
      <c r="AC90" s="9"/>
      <c r="AD90" s="41"/>
      <c r="AE90" s="9"/>
      <c r="AF90" s="9"/>
      <c r="AG90" s="9"/>
      <c r="AH90" s="9"/>
      <c r="AI90" s="9"/>
      <c r="AJ90" s="7">
        <v>63839</v>
      </c>
      <c r="AK90" s="43"/>
      <c r="AL90" s="7">
        <f t="shared" si="20"/>
        <v>0</v>
      </c>
      <c r="AM90" s="41">
        <v>0</v>
      </c>
      <c r="AN90" s="9"/>
      <c r="AO90" s="41"/>
      <c r="AP90" s="41"/>
      <c r="AQ90" s="41">
        <v>0</v>
      </c>
      <c r="AR90" s="41"/>
      <c r="AS90" s="41"/>
      <c r="AT90" s="41">
        <v>0</v>
      </c>
      <c r="AU90" s="41"/>
      <c r="AV90" s="41"/>
      <c r="AW90" s="7">
        <f t="shared" si="21"/>
        <v>0</v>
      </c>
      <c r="AX90" s="41">
        <v>0</v>
      </c>
      <c r="AY90" s="41"/>
      <c r="AZ90" s="41">
        <v>0</v>
      </c>
      <c r="BA90" s="41"/>
      <c r="BB90" s="41"/>
      <c r="BC90" s="41">
        <v>0</v>
      </c>
      <c r="BD90" s="41"/>
      <c r="BE90" s="7">
        <f t="shared" si="22"/>
        <v>0</v>
      </c>
      <c r="BF90" s="43"/>
      <c r="BG90" s="41"/>
      <c r="BH90" s="41">
        <v>0</v>
      </c>
      <c r="BI90" s="41"/>
      <c r="BJ90" s="41"/>
      <c r="BK90" s="41"/>
      <c r="BL90" s="41"/>
      <c r="BM90" s="41">
        <v>0</v>
      </c>
      <c r="BN90" s="41"/>
      <c r="BO90" s="41"/>
      <c r="BP90" s="9"/>
      <c r="BQ90" s="41"/>
      <c r="BR90" s="9"/>
      <c r="BS90" s="9">
        <v>1080</v>
      </c>
      <c r="BT90" s="41">
        <v>1547</v>
      </c>
      <c r="BU90" s="7">
        <f t="shared" si="23"/>
        <v>2627</v>
      </c>
      <c r="BV90" s="43">
        <v>11119</v>
      </c>
      <c r="BW90" s="41">
        <v>0</v>
      </c>
      <c r="BX90" s="41"/>
      <c r="BY90" s="41"/>
      <c r="BZ90" s="41">
        <v>0</v>
      </c>
      <c r="CA90" s="41">
        <v>0</v>
      </c>
      <c r="CB90" s="7">
        <f t="shared" si="24"/>
        <v>11119</v>
      </c>
      <c r="CC90" s="43"/>
      <c r="CD90" s="41"/>
      <c r="CE90" s="41"/>
      <c r="CF90" s="41"/>
      <c r="CG90" s="7">
        <f t="shared" si="25"/>
        <v>0</v>
      </c>
      <c r="CH90" s="62"/>
      <c r="CI90" s="9"/>
      <c r="CJ90" s="41"/>
      <c r="CK90" s="41"/>
      <c r="CL90" s="41">
        <v>0</v>
      </c>
      <c r="CM90" s="41"/>
      <c r="CN90" s="41"/>
      <c r="CO90" s="7">
        <f t="shared" si="26"/>
        <v>0</v>
      </c>
      <c r="CP90" s="62"/>
      <c r="CQ90" s="41"/>
      <c r="CR90" s="41"/>
      <c r="CS90" s="7">
        <f t="shared" si="27"/>
        <v>0</v>
      </c>
      <c r="CT90" s="43">
        <v>1380</v>
      </c>
      <c r="CU90" s="7">
        <f t="shared" si="28"/>
        <v>1380</v>
      </c>
      <c r="CV90" s="10">
        <f t="shared" si="15"/>
        <v>82801</v>
      </c>
    </row>
    <row r="91" spans="1:100" x14ac:dyDescent="0.25">
      <c r="A91" s="348"/>
      <c r="B91" s="2" t="s">
        <v>106</v>
      </c>
      <c r="C91" s="40"/>
      <c r="D91" s="41"/>
      <c r="E91" s="43"/>
      <c r="F91" s="41"/>
      <c r="G91" s="41">
        <v>0</v>
      </c>
      <c r="H91" s="7">
        <f t="shared" si="16"/>
        <v>0</v>
      </c>
      <c r="I91" s="43"/>
      <c r="J91" s="41"/>
      <c r="K91" s="41"/>
      <c r="L91" s="41"/>
      <c r="M91" s="41"/>
      <c r="N91" s="41"/>
      <c r="O91" s="7">
        <f t="shared" si="17"/>
        <v>0</v>
      </c>
      <c r="P91" s="41">
        <v>0</v>
      </c>
      <c r="Q91" s="41"/>
      <c r="R91" s="41"/>
      <c r="S91" s="41">
        <v>6277</v>
      </c>
      <c r="T91" s="7">
        <f t="shared" si="18"/>
        <v>6277</v>
      </c>
      <c r="U91" s="43"/>
      <c r="V91" s="9">
        <v>0</v>
      </c>
      <c r="W91" s="7">
        <f t="shared" si="19"/>
        <v>0</v>
      </c>
      <c r="X91" s="43"/>
      <c r="Y91" s="9"/>
      <c r="Z91" s="9"/>
      <c r="AA91" s="9"/>
      <c r="AB91" s="9"/>
      <c r="AC91" s="9"/>
      <c r="AD91" s="41"/>
      <c r="AE91" s="9"/>
      <c r="AF91" s="9"/>
      <c r="AG91" s="9"/>
      <c r="AH91" s="9"/>
      <c r="AI91" s="9"/>
      <c r="AJ91" s="7">
        <v>52189</v>
      </c>
      <c r="AK91" s="43"/>
      <c r="AL91" s="7">
        <f t="shared" si="20"/>
        <v>0</v>
      </c>
      <c r="AM91" s="41">
        <v>0</v>
      </c>
      <c r="AN91" s="9"/>
      <c r="AO91" s="41"/>
      <c r="AP91" s="41"/>
      <c r="AQ91" s="41">
        <v>437</v>
      </c>
      <c r="AR91" s="41"/>
      <c r="AS91" s="41"/>
      <c r="AT91" s="41">
        <v>0</v>
      </c>
      <c r="AU91" s="41"/>
      <c r="AV91" s="41"/>
      <c r="AW91" s="7">
        <f t="shared" si="21"/>
        <v>437</v>
      </c>
      <c r="AX91" s="41">
        <v>0</v>
      </c>
      <c r="AY91" s="41"/>
      <c r="AZ91" s="41">
        <v>0</v>
      </c>
      <c r="BA91" s="41"/>
      <c r="BB91" s="41"/>
      <c r="BC91" s="41">
        <v>0</v>
      </c>
      <c r="BD91" s="41"/>
      <c r="BE91" s="7">
        <f t="shared" si="22"/>
        <v>0</v>
      </c>
      <c r="BF91" s="43"/>
      <c r="BG91" s="41"/>
      <c r="BH91" s="41">
        <v>0</v>
      </c>
      <c r="BI91" s="41"/>
      <c r="BJ91" s="41"/>
      <c r="BK91" s="41"/>
      <c r="BL91" s="41"/>
      <c r="BM91" s="41">
        <v>0</v>
      </c>
      <c r="BN91" s="41"/>
      <c r="BO91" s="41"/>
      <c r="BP91" s="9"/>
      <c r="BQ91" s="41"/>
      <c r="BR91" s="9"/>
      <c r="BS91" s="9">
        <v>1080</v>
      </c>
      <c r="BT91" s="41">
        <v>1023</v>
      </c>
      <c r="BU91" s="7">
        <f t="shared" si="23"/>
        <v>2103</v>
      </c>
      <c r="BV91" s="43">
        <v>16123</v>
      </c>
      <c r="BW91" s="41">
        <v>0</v>
      </c>
      <c r="BX91" s="41"/>
      <c r="BY91" s="41"/>
      <c r="BZ91" s="41">
        <v>0</v>
      </c>
      <c r="CA91" s="41">
        <v>0</v>
      </c>
      <c r="CB91" s="7">
        <f t="shared" si="24"/>
        <v>16123</v>
      </c>
      <c r="CC91" s="43"/>
      <c r="CD91" s="41"/>
      <c r="CE91" s="41"/>
      <c r="CF91" s="41"/>
      <c r="CG91" s="7">
        <f t="shared" si="25"/>
        <v>0</v>
      </c>
      <c r="CH91" s="62"/>
      <c r="CI91" s="9"/>
      <c r="CJ91" s="41"/>
      <c r="CK91" s="41"/>
      <c r="CL91" s="41">
        <v>0</v>
      </c>
      <c r="CM91" s="41"/>
      <c r="CN91" s="41"/>
      <c r="CO91" s="7">
        <f t="shared" si="26"/>
        <v>0</v>
      </c>
      <c r="CP91" s="62"/>
      <c r="CQ91" s="41"/>
      <c r="CR91" s="41"/>
      <c r="CS91" s="7">
        <f t="shared" si="27"/>
        <v>0</v>
      </c>
      <c r="CT91" s="43">
        <v>3038</v>
      </c>
      <c r="CU91" s="7">
        <f t="shared" si="28"/>
        <v>3038</v>
      </c>
      <c r="CV91" s="10">
        <f t="shared" si="15"/>
        <v>80167</v>
      </c>
    </row>
    <row r="92" spans="1:100" x14ac:dyDescent="0.25">
      <c r="A92" s="348"/>
      <c r="B92" s="2" t="s">
        <v>107</v>
      </c>
      <c r="C92" s="40"/>
      <c r="D92" s="41"/>
      <c r="E92" s="43"/>
      <c r="F92" s="41"/>
      <c r="G92" s="41">
        <v>0</v>
      </c>
      <c r="H92" s="7">
        <f t="shared" si="16"/>
        <v>0</v>
      </c>
      <c r="I92" s="43"/>
      <c r="J92" s="41"/>
      <c r="K92" s="41"/>
      <c r="L92" s="41"/>
      <c r="M92" s="41"/>
      <c r="N92" s="41"/>
      <c r="O92" s="7">
        <f t="shared" si="17"/>
        <v>0</v>
      </c>
      <c r="P92" s="41">
        <v>0</v>
      </c>
      <c r="Q92" s="41"/>
      <c r="R92" s="41"/>
      <c r="S92" s="41">
        <v>4230</v>
      </c>
      <c r="T92" s="7">
        <f t="shared" si="18"/>
        <v>4230</v>
      </c>
      <c r="U92" s="43"/>
      <c r="V92" s="9">
        <v>0</v>
      </c>
      <c r="W92" s="7">
        <f t="shared" si="19"/>
        <v>0</v>
      </c>
      <c r="X92" s="43"/>
      <c r="Y92" s="9"/>
      <c r="Z92" s="9"/>
      <c r="AA92" s="9"/>
      <c r="AB92" s="9"/>
      <c r="AC92" s="9"/>
      <c r="AD92" s="41"/>
      <c r="AE92" s="9"/>
      <c r="AF92" s="9"/>
      <c r="AG92" s="9"/>
      <c r="AH92" s="9"/>
      <c r="AI92" s="9"/>
      <c r="AJ92" s="7">
        <v>63214</v>
      </c>
      <c r="AK92" s="43"/>
      <c r="AL92" s="7">
        <f t="shared" si="20"/>
        <v>0</v>
      </c>
      <c r="AM92" s="41">
        <v>0</v>
      </c>
      <c r="AN92" s="9"/>
      <c r="AO92" s="41"/>
      <c r="AP92" s="41"/>
      <c r="AQ92" s="41">
        <v>35</v>
      </c>
      <c r="AR92" s="41"/>
      <c r="AS92" s="41"/>
      <c r="AT92" s="41">
        <v>0</v>
      </c>
      <c r="AU92" s="41"/>
      <c r="AV92" s="41"/>
      <c r="AW92" s="7">
        <f t="shared" si="21"/>
        <v>35</v>
      </c>
      <c r="AX92" s="41">
        <v>0</v>
      </c>
      <c r="AY92" s="41"/>
      <c r="AZ92" s="41">
        <v>0</v>
      </c>
      <c r="BA92" s="41"/>
      <c r="BB92" s="41"/>
      <c r="BC92" s="41">
        <v>0</v>
      </c>
      <c r="BD92" s="41"/>
      <c r="BE92" s="7">
        <f t="shared" si="22"/>
        <v>0</v>
      </c>
      <c r="BF92" s="43"/>
      <c r="BG92" s="41"/>
      <c r="BH92" s="41">
        <v>0</v>
      </c>
      <c r="BI92" s="41"/>
      <c r="BJ92" s="41"/>
      <c r="BK92" s="41"/>
      <c r="BL92" s="41"/>
      <c r="BM92" s="41">
        <v>2130</v>
      </c>
      <c r="BN92" s="41"/>
      <c r="BO92" s="41"/>
      <c r="BP92" s="9"/>
      <c r="BQ92" s="41"/>
      <c r="BR92" s="9"/>
      <c r="BS92" s="9">
        <v>1080</v>
      </c>
      <c r="BT92" s="41">
        <v>2927</v>
      </c>
      <c r="BU92" s="7">
        <f t="shared" si="23"/>
        <v>6137</v>
      </c>
      <c r="BV92" s="43">
        <v>16493</v>
      </c>
      <c r="BW92" s="41">
        <v>0</v>
      </c>
      <c r="BX92" s="41"/>
      <c r="BY92" s="41"/>
      <c r="BZ92" s="41">
        <v>0</v>
      </c>
      <c r="CA92" s="41">
        <v>0</v>
      </c>
      <c r="CB92" s="7">
        <f t="shared" si="24"/>
        <v>16493</v>
      </c>
      <c r="CC92" s="43"/>
      <c r="CD92" s="41"/>
      <c r="CE92" s="41"/>
      <c r="CF92" s="41"/>
      <c r="CG92" s="7">
        <f t="shared" si="25"/>
        <v>0</v>
      </c>
      <c r="CH92" s="62"/>
      <c r="CI92" s="9"/>
      <c r="CJ92" s="41"/>
      <c r="CK92" s="41"/>
      <c r="CL92" s="41">
        <v>0</v>
      </c>
      <c r="CM92" s="41"/>
      <c r="CN92" s="41"/>
      <c r="CO92" s="7">
        <f t="shared" si="26"/>
        <v>0</v>
      </c>
      <c r="CP92" s="62"/>
      <c r="CQ92" s="41"/>
      <c r="CR92" s="41"/>
      <c r="CS92" s="7">
        <f t="shared" si="27"/>
        <v>0</v>
      </c>
      <c r="CT92" s="43">
        <v>1473</v>
      </c>
      <c r="CU92" s="7">
        <f t="shared" si="28"/>
        <v>1473</v>
      </c>
      <c r="CV92" s="10">
        <f t="shared" si="15"/>
        <v>91582</v>
      </c>
    </row>
    <row r="93" spans="1:100" x14ac:dyDescent="0.25">
      <c r="A93" s="348"/>
      <c r="B93" s="2" t="s">
        <v>108</v>
      </c>
      <c r="C93" s="40"/>
      <c r="D93" s="41"/>
      <c r="E93" s="43"/>
      <c r="F93" s="41"/>
      <c r="G93" s="41">
        <v>0</v>
      </c>
      <c r="H93" s="7">
        <f t="shared" si="16"/>
        <v>0</v>
      </c>
      <c r="I93" s="43"/>
      <c r="J93" s="41"/>
      <c r="K93" s="41"/>
      <c r="L93" s="41"/>
      <c r="M93" s="41"/>
      <c r="N93" s="41"/>
      <c r="O93" s="7">
        <f t="shared" si="17"/>
        <v>0</v>
      </c>
      <c r="P93" s="41">
        <v>0</v>
      </c>
      <c r="Q93" s="41"/>
      <c r="R93" s="41"/>
      <c r="S93" s="41">
        <v>6085</v>
      </c>
      <c r="T93" s="7">
        <f t="shared" si="18"/>
        <v>6085</v>
      </c>
      <c r="U93" s="43"/>
      <c r="V93" s="9">
        <v>0</v>
      </c>
      <c r="W93" s="7">
        <f t="shared" si="19"/>
        <v>0</v>
      </c>
      <c r="X93" s="43"/>
      <c r="Y93" s="9"/>
      <c r="Z93" s="9"/>
      <c r="AA93" s="9"/>
      <c r="AB93" s="9"/>
      <c r="AC93" s="9"/>
      <c r="AD93" s="41"/>
      <c r="AE93" s="9"/>
      <c r="AF93" s="9"/>
      <c r="AG93" s="9"/>
      <c r="AH93" s="9"/>
      <c r="AI93" s="9"/>
      <c r="AJ93" s="7">
        <v>70801</v>
      </c>
      <c r="AK93" s="43"/>
      <c r="AL93" s="7">
        <f t="shared" si="20"/>
        <v>0</v>
      </c>
      <c r="AM93" s="41">
        <v>0</v>
      </c>
      <c r="AN93" s="9"/>
      <c r="AO93" s="41"/>
      <c r="AP93" s="41"/>
      <c r="AQ93" s="41">
        <v>1321</v>
      </c>
      <c r="AR93" s="41"/>
      <c r="AS93" s="41"/>
      <c r="AT93" s="41">
        <v>0</v>
      </c>
      <c r="AU93" s="41"/>
      <c r="AV93" s="41"/>
      <c r="AW93" s="7">
        <f t="shared" si="21"/>
        <v>1321</v>
      </c>
      <c r="AX93" s="41">
        <v>0</v>
      </c>
      <c r="AY93" s="41"/>
      <c r="AZ93" s="41">
        <v>0</v>
      </c>
      <c r="BA93" s="41"/>
      <c r="BB93" s="41"/>
      <c r="BC93" s="41">
        <v>0</v>
      </c>
      <c r="BD93" s="41"/>
      <c r="BE93" s="7">
        <f t="shared" si="22"/>
        <v>0</v>
      </c>
      <c r="BF93" s="43"/>
      <c r="BG93" s="41"/>
      <c r="BH93" s="41">
        <v>0</v>
      </c>
      <c r="BI93" s="41"/>
      <c r="BJ93" s="41"/>
      <c r="BK93" s="41"/>
      <c r="BL93" s="41"/>
      <c r="BM93" s="41">
        <v>4275</v>
      </c>
      <c r="BN93" s="41"/>
      <c r="BO93" s="41"/>
      <c r="BP93" s="9"/>
      <c r="BQ93" s="41"/>
      <c r="BR93" s="9"/>
      <c r="BS93" s="9">
        <v>0</v>
      </c>
      <c r="BT93" s="41">
        <v>1640</v>
      </c>
      <c r="BU93" s="7">
        <f t="shared" si="23"/>
        <v>5915</v>
      </c>
      <c r="BV93" s="43">
        <v>17080</v>
      </c>
      <c r="BW93" s="41">
        <v>0</v>
      </c>
      <c r="BX93" s="41"/>
      <c r="BY93" s="41"/>
      <c r="BZ93" s="41">
        <v>0</v>
      </c>
      <c r="CA93" s="41">
        <v>0</v>
      </c>
      <c r="CB93" s="7">
        <f t="shared" si="24"/>
        <v>17080</v>
      </c>
      <c r="CC93" s="43"/>
      <c r="CD93" s="41"/>
      <c r="CE93" s="41"/>
      <c r="CF93" s="41"/>
      <c r="CG93" s="7">
        <f t="shared" si="25"/>
        <v>0</v>
      </c>
      <c r="CH93" s="62"/>
      <c r="CI93" s="9"/>
      <c r="CJ93" s="41"/>
      <c r="CK93" s="41"/>
      <c r="CL93" s="41">
        <v>0</v>
      </c>
      <c r="CM93" s="41"/>
      <c r="CN93" s="41"/>
      <c r="CO93" s="7">
        <f t="shared" si="26"/>
        <v>0</v>
      </c>
      <c r="CP93" s="62"/>
      <c r="CQ93" s="41"/>
      <c r="CR93" s="41"/>
      <c r="CS93" s="7">
        <f t="shared" si="27"/>
        <v>0</v>
      </c>
      <c r="CT93" s="43">
        <v>340</v>
      </c>
      <c r="CU93" s="7">
        <f t="shared" si="28"/>
        <v>340</v>
      </c>
      <c r="CV93" s="10">
        <f t="shared" si="15"/>
        <v>101542</v>
      </c>
    </row>
    <row r="94" spans="1:100" x14ac:dyDescent="0.25">
      <c r="A94" s="348"/>
      <c r="B94" s="2" t="s">
        <v>109</v>
      </c>
      <c r="C94" s="40"/>
      <c r="D94" s="41"/>
      <c r="E94" s="43"/>
      <c r="F94" s="41"/>
      <c r="G94" s="41">
        <v>0</v>
      </c>
      <c r="H94" s="7">
        <f t="shared" si="16"/>
        <v>0</v>
      </c>
      <c r="I94" s="43"/>
      <c r="J94" s="41"/>
      <c r="K94" s="41"/>
      <c r="L94" s="41"/>
      <c r="M94" s="41"/>
      <c r="N94" s="41"/>
      <c r="O94" s="7">
        <f t="shared" si="17"/>
        <v>0</v>
      </c>
      <c r="P94" s="41">
        <v>0</v>
      </c>
      <c r="Q94" s="41"/>
      <c r="R94" s="41"/>
      <c r="S94" s="41">
        <v>6638</v>
      </c>
      <c r="T94" s="7">
        <f t="shared" si="18"/>
        <v>6638</v>
      </c>
      <c r="U94" s="43"/>
      <c r="V94" s="9">
        <v>0</v>
      </c>
      <c r="W94" s="7">
        <f t="shared" si="19"/>
        <v>0</v>
      </c>
      <c r="X94" s="43"/>
      <c r="Y94" s="9"/>
      <c r="Z94" s="9"/>
      <c r="AA94" s="9"/>
      <c r="AB94" s="9"/>
      <c r="AC94" s="9"/>
      <c r="AD94" s="41"/>
      <c r="AE94" s="9"/>
      <c r="AF94" s="9"/>
      <c r="AG94" s="9"/>
      <c r="AH94" s="9"/>
      <c r="AI94" s="9"/>
      <c r="AJ94" s="7">
        <v>65066</v>
      </c>
      <c r="AK94" s="43"/>
      <c r="AL94" s="7">
        <f t="shared" si="20"/>
        <v>0</v>
      </c>
      <c r="AM94" s="41">
        <v>0</v>
      </c>
      <c r="AN94" s="9"/>
      <c r="AO94" s="41"/>
      <c r="AP94" s="41"/>
      <c r="AQ94" s="41">
        <v>2318</v>
      </c>
      <c r="AR94" s="41"/>
      <c r="AS94" s="41"/>
      <c r="AT94" s="41">
        <v>0</v>
      </c>
      <c r="AU94" s="41"/>
      <c r="AV94" s="41"/>
      <c r="AW94" s="7">
        <f t="shared" si="21"/>
        <v>2318</v>
      </c>
      <c r="AX94" s="41">
        <v>0</v>
      </c>
      <c r="AY94" s="41"/>
      <c r="AZ94" s="41">
        <v>0</v>
      </c>
      <c r="BA94" s="41"/>
      <c r="BB94" s="41"/>
      <c r="BC94" s="41">
        <v>0</v>
      </c>
      <c r="BD94" s="41"/>
      <c r="BE94" s="7">
        <f t="shared" si="22"/>
        <v>0</v>
      </c>
      <c r="BF94" s="43"/>
      <c r="BG94" s="41"/>
      <c r="BH94" s="41">
        <v>0</v>
      </c>
      <c r="BI94" s="41"/>
      <c r="BJ94" s="41"/>
      <c r="BK94" s="41"/>
      <c r="BL94" s="41"/>
      <c r="BM94" s="41">
        <v>4190</v>
      </c>
      <c r="BN94" s="41"/>
      <c r="BO94" s="41"/>
      <c r="BP94" s="9"/>
      <c r="BQ94" s="41"/>
      <c r="BR94" s="9"/>
      <c r="BS94" s="9">
        <v>1080</v>
      </c>
      <c r="BT94" s="41">
        <v>1422</v>
      </c>
      <c r="BU94" s="7">
        <f t="shared" si="23"/>
        <v>6692</v>
      </c>
      <c r="BV94" s="43">
        <v>18979</v>
      </c>
      <c r="BW94" s="41">
        <v>0</v>
      </c>
      <c r="BX94" s="41"/>
      <c r="BY94" s="41"/>
      <c r="BZ94" s="41">
        <v>0</v>
      </c>
      <c r="CA94" s="41">
        <v>0</v>
      </c>
      <c r="CB94" s="7">
        <f t="shared" si="24"/>
        <v>18979</v>
      </c>
      <c r="CC94" s="43"/>
      <c r="CD94" s="41"/>
      <c r="CE94" s="41"/>
      <c r="CF94" s="41"/>
      <c r="CG94" s="7">
        <f t="shared" si="25"/>
        <v>0</v>
      </c>
      <c r="CH94" s="62"/>
      <c r="CI94" s="9"/>
      <c r="CJ94" s="41"/>
      <c r="CK94" s="41"/>
      <c r="CL94" s="41">
        <v>0</v>
      </c>
      <c r="CM94" s="41"/>
      <c r="CN94" s="41"/>
      <c r="CO94" s="7">
        <f t="shared" si="26"/>
        <v>0</v>
      </c>
      <c r="CP94" s="62"/>
      <c r="CQ94" s="41"/>
      <c r="CR94" s="41"/>
      <c r="CS94" s="7">
        <f t="shared" si="27"/>
        <v>0</v>
      </c>
      <c r="CT94" s="43">
        <v>590</v>
      </c>
      <c r="CU94" s="7">
        <f t="shared" si="28"/>
        <v>590</v>
      </c>
      <c r="CV94" s="10">
        <f t="shared" si="15"/>
        <v>100283</v>
      </c>
    </row>
    <row r="95" spans="1:100" x14ac:dyDescent="0.25">
      <c r="A95" s="348"/>
      <c r="B95" s="2" t="s">
        <v>110</v>
      </c>
      <c r="C95" s="40"/>
      <c r="D95" s="41"/>
      <c r="E95" s="43"/>
      <c r="F95" s="41"/>
      <c r="G95" s="41">
        <v>0</v>
      </c>
      <c r="H95" s="7">
        <f t="shared" si="16"/>
        <v>0</v>
      </c>
      <c r="I95" s="43"/>
      <c r="J95" s="41"/>
      <c r="K95" s="41"/>
      <c r="L95" s="41"/>
      <c r="M95" s="41"/>
      <c r="N95" s="41"/>
      <c r="O95" s="7">
        <f t="shared" si="17"/>
        <v>0</v>
      </c>
      <c r="P95" s="41">
        <v>0</v>
      </c>
      <c r="Q95" s="41"/>
      <c r="R95" s="41"/>
      <c r="S95" s="41">
        <v>5331</v>
      </c>
      <c r="T95" s="7">
        <f t="shared" si="18"/>
        <v>5331</v>
      </c>
      <c r="U95" s="43"/>
      <c r="V95" s="9">
        <v>0</v>
      </c>
      <c r="W95" s="7">
        <f t="shared" si="19"/>
        <v>0</v>
      </c>
      <c r="X95" s="43"/>
      <c r="Y95" s="9"/>
      <c r="Z95" s="9"/>
      <c r="AA95" s="9"/>
      <c r="AB95" s="9"/>
      <c r="AC95" s="9"/>
      <c r="AD95" s="41"/>
      <c r="AE95" s="9"/>
      <c r="AF95" s="9"/>
      <c r="AG95" s="9"/>
      <c r="AH95" s="9"/>
      <c r="AI95" s="9"/>
      <c r="AJ95" s="7">
        <v>58157</v>
      </c>
      <c r="AK95" s="43"/>
      <c r="AL95" s="7">
        <f t="shared" si="20"/>
        <v>0</v>
      </c>
      <c r="AM95" s="41">
        <v>0</v>
      </c>
      <c r="AN95" s="9"/>
      <c r="AO95" s="41"/>
      <c r="AP95" s="41"/>
      <c r="AQ95" s="41">
        <v>2750</v>
      </c>
      <c r="AR95" s="41"/>
      <c r="AS95" s="41"/>
      <c r="AT95" s="41">
        <v>0</v>
      </c>
      <c r="AU95" s="41"/>
      <c r="AV95" s="41"/>
      <c r="AW95" s="7">
        <f t="shared" si="21"/>
        <v>2750</v>
      </c>
      <c r="AX95" s="41">
        <v>0</v>
      </c>
      <c r="AY95" s="41"/>
      <c r="AZ95" s="41">
        <v>0</v>
      </c>
      <c r="BA95" s="41"/>
      <c r="BB95" s="41"/>
      <c r="BC95" s="41">
        <v>0</v>
      </c>
      <c r="BD95" s="41"/>
      <c r="BE95" s="7">
        <f t="shared" si="22"/>
        <v>0</v>
      </c>
      <c r="BF95" s="43"/>
      <c r="BG95" s="41"/>
      <c r="BH95" s="41">
        <v>0</v>
      </c>
      <c r="BI95" s="41"/>
      <c r="BJ95" s="41"/>
      <c r="BK95" s="41"/>
      <c r="BL95" s="41"/>
      <c r="BM95" s="41">
        <v>4160</v>
      </c>
      <c r="BN95" s="41"/>
      <c r="BO95" s="41"/>
      <c r="BP95" s="9"/>
      <c r="BQ95" s="41"/>
      <c r="BR95" s="9"/>
      <c r="BS95" s="9">
        <v>2160</v>
      </c>
      <c r="BT95" s="41">
        <v>882</v>
      </c>
      <c r="BU95" s="7">
        <f t="shared" si="23"/>
        <v>7202</v>
      </c>
      <c r="BV95" s="43">
        <v>17022</v>
      </c>
      <c r="BW95" s="41">
        <v>0</v>
      </c>
      <c r="BX95" s="41"/>
      <c r="BY95" s="41"/>
      <c r="BZ95" s="41">
        <v>0</v>
      </c>
      <c r="CA95" s="41">
        <v>0</v>
      </c>
      <c r="CB95" s="7">
        <f t="shared" si="24"/>
        <v>17022</v>
      </c>
      <c r="CC95" s="43"/>
      <c r="CD95" s="41"/>
      <c r="CE95" s="41"/>
      <c r="CF95" s="41"/>
      <c r="CG95" s="7">
        <f t="shared" si="25"/>
        <v>0</v>
      </c>
      <c r="CH95" s="62"/>
      <c r="CI95" s="9"/>
      <c r="CJ95" s="41"/>
      <c r="CK95" s="41"/>
      <c r="CL95" s="41">
        <v>0</v>
      </c>
      <c r="CM95" s="41"/>
      <c r="CN95" s="41"/>
      <c r="CO95" s="7">
        <f t="shared" si="26"/>
        <v>0</v>
      </c>
      <c r="CP95" s="62"/>
      <c r="CQ95" s="41"/>
      <c r="CR95" s="41"/>
      <c r="CS95" s="7">
        <f t="shared" si="27"/>
        <v>0</v>
      </c>
      <c r="CT95" s="43">
        <v>256</v>
      </c>
      <c r="CU95" s="7">
        <f t="shared" si="28"/>
        <v>256</v>
      </c>
      <c r="CV95" s="10">
        <f t="shared" si="15"/>
        <v>90718</v>
      </c>
    </row>
    <row r="96" spans="1:100" x14ac:dyDescent="0.25">
      <c r="A96" s="348"/>
      <c r="B96" s="2" t="s">
        <v>111</v>
      </c>
      <c r="C96" s="40"/>
      <c r="D96" s="41"/>
      <c r="E96" s="43"/>
      <c r="F96" s="41"/>
      <c r="G96" s="41">
        <v>0</v>
      </c>
      <c r="H96" s="7">
        <f t="shared" si="16"/>
        <v>0</v>
      </c>
      <c r="I96" s="43"/>
      <c r="J96" s="41"/>
      <c r="K96" s="41"/>
      <c r="L96" s="41"/>
      <c r="M96" s="41"/>
      <c r="N96" s="41"/>
      <c r="O96" s="7">
        <f t="shared" si="17"/>
        <v>0</v>
      </c>
      <c r="P96" s="41">
        <v>0</v>
      </c>
      <c r="Q96" s="41"/>
      <c r="R96" s="41"/>
      <c r="S96" s="41">
        <v>4772</v>
      </c>
      <c r="T96" s="7">
        <f t="shared" si="18"/>
        <v>4772</v>
      </c>
      <c r="U96" s="43"/>
      <c r="V96" s="9">
        <v>0</v>
      </c>
      <c r="W96" s="7">
        <f t="shared" si="19"/>
        <v>0</v>
      </c>
      <c r="X96" s="43"/>
      <c r="Y96" s="9"/>
      <c r="Z96" s="9"/>
      <c r="AA96" s="9"/>
      <c r="AB96" s="9"/>
      <c r="AC96" s="9"/>
      <c r="AD96" s="41"/>
      <c r="AE96" s="9"/>
      <c r="AF96" s="9"/>
      <c r="AG96" s="9"/>
      <c r="AH96" s="9"/>
      <c r="AI96" s="9"/>
      <c r="AJ96" s="7">
        <v>52756</v>
      </c>
      <c r="AK96" s="43"/>
      <c r="AL96" s="7">
        <f t="shared" si="20"/>
        <v>0</v>
      </c>
      <c r="AM96" s="41">
        <v>0</v>
      </c>
      <c r="AN96" s="9"/>
      <c r="AO96" s="41"/>
      <c r="AP96" s="41"/>
      <c r="AQ96" s="41">
        <v>262</v>
      </c>
      <c r="AR96" s="41"/>
      <c r="AS96" s="41"/>
      <c r="AT96" s="41">
        <v>0</v>
      </c>
      <c r="AU96" s="41"/>
      <c r="AV96" s="41"/>
      <c r="AW96" s="7">
        <f t="shared" si="21"/>
        <v>262</v>
      </c>
      <c r="AX96" s="41">
        <v>0</v>
      </c>
      <c r="AY96" s="41"/>
      <c r="AZ96" s="41">
        <v>0</v>
      </c>
      <c r="BA96" s="41"/>
      <c r="BB96" s="41"/>
      <c r="BC96" s="41">
        <v>0</v>
      </c>
      <c r="BD96" s="41"/>
      <c r="BE96" s="7">
        <f t="shared" si="22"/>
        <v>0</v>
      </c>
      <c r="BF96" s="43"/>
      <c r="BG96" s="41"/>
      <c r="BH96" s="41">
        <v>0</v>
      </c>
      <c r="BI96" s="41"/>
      <c r="BJ96" s="41"/>
      <c r="BK96" s="41"/>
      <c r="BL96" s="41"/>
      <c r="BM96" s="41">
        <v>2700</v>
      </c>
      <c r="BN96" s="41"/>
      <c r="BO96" s="41"/>
      <c r="BP96" s="9"/>
      <c r="BQ96" s="41"/>
      <c r="BR96" s="9"/>
      <c r="BS96" s="9">
        <v>540</v>
      </c>
      <c r="BT96" s="41">
        <v>811</v>
      </c>
      <c r="BU96" s="7">
        <f t="shared" si="23"/>
        <v>4051</v>
      </c>
      <c r="BV96" s="43">
        <v>16856</v>
      </c>
      <c r="BW96" s="41">
        <v>0</v>
      </c>
      <c r="BX96" s="41"/>
      <c r="BY96" s="41"/>
      <c r="BZ96" s="41">
        <v>0</v>
      </c>
      <c r="CA96" s="41">
        <v>0</v>
      </c>
      <c r="CB96" s="7">
        <f t="shared" si="24"/>
        <v>16856</v>
      </c>
      <c r="CC96" s="43"/>
      <c r="CD96" s="41"/>
      <c r="CE96" s="41"/>
      <c r="CF96" s="41"/>
      <c r="CG96" s="7">
        <f t="shared" si="25"/>
        <v>0</v>
      </c>
      <c r="CH96" s="62"/>
      <c r="CI96" s="9"/>
      <c r="CJ96" s="41"/>
      <c r="CK96" s="41"/>
      <c r="CL96" s="41">
        <v>0</v>
      </c>
      <c r="CM96" s="41"/>
      <c r="CN96" s="41"/>
      <c r="CO96" s="7">
        <f t="shared" si="26"/>
        <v>0</v>
      </c>
      <c r="CP96" s="62"/>
      <c r="CQ96" s="41"/>
      <c r="CR96" s="41"/>
      <c r="CS96" s="7">
        <f t="shared" si="27"/>
        <v>0</v>
      </c>
      <c r="CT96" s="43">
        <v>2169</v>
      </c>
      <c r="CU96" s="7">
        <f t="shared" si="28"/>
        <v>2169</v>
      </c>
      <c r="CV96" s="10">
        <f t="shared" si="15"/>
        <v>80866</v>
      </c>
    </row>
    <row r="97" spans="1:100" ht="15.75" thickBot="1" x14ac:dyDescent="0.3">
      <c r="A97" s="349"/>
      <c r="B97" s="3" t="s">
        <v>112</v>
      </c>
      <c r="C97" s="44"/>
      <c r="D97" s="45"/>
      <c r="E97" s="47"/>
      <c r="F97" s="45"/>
      <c r="G97" s="45">
        <v>0</v>
      </c>
      <c r="H97" s="11">
        <f t="shared" si="16"/>
        <v>0</v>
      </c>
      <c r="I97" s="47"/>
      <c r="J97" s="45"/>
      <c r="K97" s="45"/>
      <c r="L97" s="45"/>
      <c r="M97" s="45"/>
      <c r="N97" s="45"/>
      <c r="O97" s="11">
        <f t="shared" si="17"/>
        <v>0</v>
      </c>
      <c r="P97" s="45">
        <v>0</v>
      </c>
      <c r="Q97" s="45"/>
      <c r="R97" s="45"/>
      <c r="S97" s="45">
        <v>4601</v>
      </c>
      <c r="T97" s="11">
        <f t="shared" si="18"/>
        <v>4601</v>
      </c>
      <c r="U97" s="47"/>
      <c r="V97" s="13">
        <v>0</v>
      </c>
      <c r="W97" s="11">
        <f t="shared" si="19"/>
        <v>0</v>
      </c>
      <c r="X97" s="47"/>
      <c r="Y97" s="13"/>
      <c r="Z97" s="13"/>
      <c r="AA97" s="13"/>
      <c r="AB97" s="13"/>
      <c r="AC97" s="13"/>
      <c r="AD97" s="45"/>
      <c r="AE97" s="13"/>
      <c r="AF97" s="13"/>
      <c r="AG97" s="13"/>
      <c r="AH97" s="13"/>
      <c r="AI97" s="13"/>
      <c r="AJ97" s="11">
        <v>45275</v>
      </c>
      <c r="AK97" s="47"/>
      <c r="AL97" s="11">
        <f t="shared" si="20"/>
        <v>0</v>
      </c>
      <c r="AM97" s="45">
        <v>0</v>
      </c>
      <c r="AN97" s="13"/>
      <c r="AO97" s="45"/>
      <c r="AP97" s="45"/>
      <c r="AQ97" s="45">
        <v>628</v>
      </c>
      <c r="AR97" s="45"/>
      <c r="AS97" s="45"/>
      <c r="AT97" s="45">
        <v>0</v>
      </c>
      <c r="AU97" s="45"/>
      <c r="AV97" s="45"/>
      <c r="AW97" s="11">
        <f t="shared" si="21"/>
        <v>628</v>
      </c>
      <c r="AX97" s="45">
        <v>0</v>
      </c>
      <c r="AY97" s="45"/>
      <c r="AZ97" s="45">
        <v>0</v>
      </c>
      <c r="BA97" s="45"/>
      <c r="BB97" s="45"/>
      <c r="BC97" s="45">
        <v>0</v>
      </c>
      <c r="BD97" s="45"/>
      <c r="BE97" s="11">
        <f t="shared" si="22"/>
        <v>0</v>
      </c>
      <c r="BF97" s="47"/>
      <c r="BG97" s="45"/>
      <c r="BH97" s="45">
        <v>0</v>
      </c>
      <c r="BI97" s="45"/>
      <c r="BJ97" s="45"/>
      <c r="BK97" s="45"/>
      <c r="BL97" s="45"/>
      <c r="BM97" s="45">
        <v>3240</v>
      </c>
      <c r="BN97" s="45"/>
      <c r="BO97" s="45"/>
      <c r="BP97" s="13"/>
      <c r="BQ97" s="45"/>
      <c r="BR97" s="13"/>
      <c r="BS97" s="13">
        <v>2160</v>
      </c>
      <c r="BT97" s="45">
        <v>470</v>
      </c>
      <c r="BU97" s="11">
        <f t="shared" si="23"/>
        <v>5870</v>
      </c>
      <c r="BV97" s="47">
        <v>13430</v>
      </c>
      <c r="BW97" s="45">
        <v>0</v>
      </c>
      <c r="BX97" s="45"/>
      <c r="BY97" s="45"/>
      <c r="BZ97" s="45">
        <v>0</v>
      </c>
      <c r="CA97" s="45">
        <v>0</v>
      </c>
      <c r="CB97" s="11">
        <f t="shared" si="24"/>
        <v>13430</v>
      </c>
      <c r="CC97" s="47"/>
      <c r="CD97" s="45"/>
      <c r="CE97" s="45"/>
      <c r="CF97" s="45"/>
      <c r="CG97" s="11">
        <f t="shared" si="25"/>
        <v>0</v>
      </c>
      <c r="CH97" s="63"/>
      <c r="CI97" s="13"/>
      <c r="CJ97" s="45"/>
      <c r="CK97" s="45"/>
      <c r="CL97" s="45">
        <v>0</v>
      </c>
      <c r="CM97" s="45"/>
      <c r="CN97" s="45"/>
      <c r="CO97" s="11">
        <f t="shared" si="26"/>
        <v>0</v>
      </c>
      <c r="CP97" s="63"/>
      <c r="CQ97" s="45"/>
      <c r="CR97" s="45"/>
      <c r="CS97" s="11">
        <f t="shared" si="27"/>
        <v>0</v>
      </c>
      <c r="CT97" s="47">
        <v>1275</v>
      </c>
      <c r="CU97" s="11">
        <f t="shared" si="28"/>
        <v>1275</v>
      </c>
      <c r="CV97" s="15">
        <f t="shared" si="15"/>
        <v>71079</v>
      </c>
    </row>
    <row r="98" spans="1:100" x14ac:dyDescent="0.25">
      <c r="A98" s="347" t="s">
        <v>195</v>
      </c>
      <c r="B98" s="33" t="s">
        <v>101</v>
      </c>
      <c r="C98" s="34"/>
      <c r="D98" s="35"/>
      <c r="E98" s="52"/>
      <c r="F98" s="35"/>
      <c r="G98" s="35">
        <v>0</v>
      </c>
      <c r="H98" s="20">
        <f t="shared" si="16"/>
        <v>0</v>
      </c>
      <c r="I98" s="52"/>
      <c r="J98" s="35"/>
      <c r="K98" s="35"/>
      <c r="L98" s="35"/>
      <c r="M98" s="35"/>
      <c r="N98" s="35"/>
      <c r="O98" s="20">
        <f t="shared" si="17"/>
        <v>0</v>
      </c>
      <c r="P98" s="35">
        <v>0</v>
      </c>
      <c r="Q98" s="35"/>
      <c r="R98" s="35"/>
      <c r="S98" s="35">
        <v>2522</v>
      </c>
      <c r="T98" s="20">
        <f t="shared" si="18"/>
        <v>2522</v>
      </c>
      <c r="U98" s="52"/>
      <c r="V98" s="22">
        <v>0</v>
      </c>
      <c r="W98" s="20">
        <f t="shared" si="19"/>
        <v>0</v>
      </c>
      <c r="X98" s="52"/>
      <c r="Y98" s="22"/>
      <c r="Z98" s="22"/>
      <c r="AA98" s="22"/>
      <c r="AB98" s="22"/>
      <c r="AC98" s="22"/>
      <c r="AD98" s="35"/>
      <c r="AE98" s="22"/>
      <c r="AF98" s="22"/>
      <c r="AG98" s="22"/>
      <c r="AH98" s="22"/>
      <c r="AI98" s="22"/>
      <c r="AJ98" s="20">
        <v>38780</v>
      </c>
      <c r="AK98" s="52"/>
      <c r="AL98" s="20">
        <f t="shared" si="20"/>
        <v>0</v>
      </c>
      <c r="AM98" s="35">
        <v>0</v>
      </c>
      <c r="AN98" s="22"/>
      <c r="AO98" s="35"/>
      <c r="AP98" s="35"/>
      <c r="AQ98" s="35">
        <v>0</v>
      </c>
      <c r="AR98" s="35"/>
      <c r="AS98" s="35"/>
      <c r="AT98" s="35">
        <v>0</v>
      </c>
      <c r="AU98" s="35"/>
      <c r="AV98" s="35"/>
      <c r="AW98" s="20">
        <f t="shared" si="21"/>
        <v>0</v>
      </c>
      <c r="AX98" s="35">
        <v>0</v>
      </c>
      <c r="AY98" s="35"/>
      <c r="AZ98" s="35">
        <v>0</v>
      </c>
      <c r="BA98" s="35"/>
      <c r="BB98" s="35"/>
      <c r="BC98" s="35">
        <v>0</v>
      </c>
      <c r="BD98" s="35"/>
      <c r="BE98" s="20">
        <f t="shared" si="22"/>
        <v>0</v>
      </c>
      <c r="BF98" s="52"/>
      <c r="BG98" s="35"/>
      <c r="BH98" s="35">
        <v>0</v>
      </c>
      <c r="BI98" s="35"/>
      <c r="BJ98" s="35"/>
      <c r="BK98" s="35"/>
      <c r="BL98" s="35"/>
      <c r="BM98" s="35">
        <v>2160</v>
      </c>
      <c r="BN98" s="35"/>
      <c r="BO98" s="35"/>
      <c r="BP98" s="22"/>
      <c r="BQ98" s="35"/>
      <c r="BR98" s="22"/>
      <c r="BS98" s="22">
        <v>2160</v>
      </c>
      <c r="BT98" s="35">
        <v>400</v>
      </c>
      <c r="BU98" s="20">
        <f t="shared" si="23"/>
        <v>4720</v>
      </c>
      <c r="BV98" s="52">
        <v>14224</v>
      </c>
      <c r="BW98" s="35">
        <v>0</v>
      </c>
      <c r="BX98" s="35"/>
      <c r="BY98" s="35"/>
      <c r="BZ98" s="35">
        <v>0</v>
      </c>
      <c r="CA98" s="35">
        <v>0</v>
      </c>
      <c r="CB98" s="20">
        <f t="shared" si="24"/>
        <v>14224</v>
      </c>
      <c r="CC98" s="52"/>
      <c r="CD98" s="35"/>
      <c r="CE98" s="35"/>
      <c r="CF98" s="35"/>
      <c r="CG98" s="20">
        <f t="shared" si="25"/>
        <v>0</v>
      </c>
      <c r="CH98" s="61"/>
      <c r="CI98" s="22"/>
      <c r="CJ98" s="35"/>
      <c r="CK98" s="35"/>
      <c r="CL98" s="35">
        <v>0</v>
      </c>
      <c r="CM98" s="35"/>
      <c r="CN98" s="35"/>
      <c r="CO98" s="20">
        <f t="shared" si="26"/>
        <v>0</v>
      </c>
      <c r="CP98" s="61"/>
      <c r="CQ98" s="35"/>
      <c r="CR98" s="35"/>
      <c r="CS98" s="20">
        <f t="shared" si="27"/>
        <v>0</v>
      </c>
      <c r="CT98" s="52">
        <v>132</v>
      </c>
      <c r="CU98" s="20">
        <f t="shared" si="28"/>
        <v>132</v>
      </c>
      <c r="CV98" s="23">
        <f t="shared" si="15"/>
        <v>60378</v>
      </c>
    </row>
    <row r="99" spans="1:100" x14ac:dyDescent="0.25">
      <c r="A99" s="348"/>
      <c r="B99" s="2" t="s">
        <v>102</v>
      </c>
      <c r="C99" s="40"/>
      <c r="D99" s="41"/>
      <c r="E99" s="43"/>
      <c r="F99" s="41"/>
      <c r="G99" s="41">
        <v>0</v>
      </c>
      <c r="H99" s="7">
        <f t="shared" si="16"/>
        <v>0</v>
      </c>
      <c r="I99" s="43"/>
      <c r="J99" s="41"/>
      <c r="K99" s="41"/>
      <c r="L99" s="41"/>
      <c r="M99" s="41"/>
      <c r="N99" s="41"/>
      <c r="O99" s="7">
        <f t="shared" si="17"/>
        <v>0</v>
      </c>
      <c r="P99" s="41">
        <v>0</v>
      </c>
      <c r="Q99" s="41"/>
      <c r="R99" s="41"/>
      <c r="S99" s="41">
        <v>2890</v>
      </c>
      <c r="T99" s="7">
        <f t="shared" si="18"/>
        <v>2890</v>
      </c>
      <c r="U99" s="43"/>
      <c r="V99" s="9">
        <v>0</v>
      </c>
      <c r="W99" s="7">
        <f t="shared" si="19"/>
        <v>0</v>
      </c>
      <c r="X99" s="43"/>
      <c r="Y99" s="9"/>
      <c r="Z99" s="9"/>
      <c r="AA99" s="9"/>
      <c r="AB99" s="9"/>
      <c r="AC99" s="9"/>
      <c r="AD99" s="41"/>
      <c r="AE99" s="9"/>
      <c r="AF99" s="9"/>
      <c r="AG99" s="9"/>
      <c r="AH99" s="9"/>
      <c r="AI99" s="9"/>
      <c r="AJ99" s="7">
        <v>13300</v>
      </c>
      <c r="AK99" s="43"/>
      <c r="AL99" s="7">
        <f t="shared" si="20"/>
        <v>0</v>
      </c>
      <c r="AM99" s="41">
        <v>0</v>
      </c>
      <c r="AN99" s="9"/>
      <c r="AO99" s="41"/>
      <c r="AP99" s="41"/>
      <c r="AQ99" s="41">
        <v>0</v>
      </c>
      <c r="AR99" s="41"/>
      <c r="AS99" s="41"/>
      <c r="AT99" s="41">
        <v>0</v>
      </c>
      <c r="AU99" s="41"/>
      <c r="AV99" s="41"/>
      <c r="AW99" s="7">
        <f t="shared" si="21"/>
        <v>0</v>
      </c>
      <c r="AX99" s="41">
        <v>0</v>
      </c>
      <c r="AY99" s="41"/>
      <c r="AZ99" s="41">
        <v>0</v>
      </c>
      <c r="BA99" s="41"/>
      <c r="BB99" s="41"/>
      <c r="BC99" s="41">
        <v>0</v>
      </c>
      <c r="BD99" s="41"/>
      <c r="BE99" s="7">
        <f t="shared" si="22"/>
        <v>0</v>
      </c>
      <c r="BF99" s="43"/>
      <c r="BG99" s="41"/>
      <c r="BH99" s="41">
        <v>0</v>
      </c>
      <c r="BI99" s="41"/>
      <c r="BJ99" s="41"/>
      <c r="BK99" s="41"/>
      <c r="BL99" s="41"/>
      <c r="BM99" s="41">
        <v>1080</v>
      </c>
      <c r="BN99" s="41"/>
      <c r="BO99" s="41"/>
      <c r="BP99" s="9"/>
      <c r="BQ99" s="41"/>
      <c r="BR99" s="9"/>
      <c r="BS99" s="9">
        <v>3780</v>
      </c>
      <c r="BT99" s="41">
        <v>685</v>
      </c>
      <c r="BU99" s="7">
        <f t="shared" si="23"/>
        <v>5545</v>
      </c>
      <c r="BV99" s="43">
        <v>11616</v>
      </c>
      <c r="BW99" s="41">
        <v>0</v>
      </c>
      <c r="BX99" s="41"/>
      <c r="BY99" s="41"/>
      <c r="BZ99" s="41">
        <v>0</v>
      </c>
      <c r="CA99" s="41">
        <v>0</v>
      </c>
      <c r="CB99" s="7">
        <f t="shared" si="24"/>
        <v>11616</v>
      </c>
      <c r="CC99" s="43"/>
      <c r="CD99" s="41"/>
      <c r="CE99" s="41"/>
      <c r="CF99" s="41"/>
      <c r="CG99" s="7">
        <f t="shared" si="25"/>
        <v>0</v>
      </c>
      <c r="CH99" s="62"/>
      <c r="CI99" s="9"/>
      <c r="CJ99" s="41"/>
      <c r="CK99" s="41"/>
      <c r="CL99" s="41">
        <v>0</v>
      </c>
      <c r="CM99" s="41"/>
      <c r="CN99" s="41"/>
      <c r="CO99" s="7">
        <f t="shared" si="26"/>
        <v>0</v>
      </c>
      <c r="CP99" s="62"/>
      <c r="CQ99" s="41"/>
      <c r="CR99" s="41"/>
      <c r="CS99" s="7">
        <f t="shared" si="27"/>
        <v>0</v>
      </c>
      <c r="CT99" s="43">
        <v>1029</v>
      </c>
      <c r="CU99" s="7">
        <f t="shared" si="28"/>
        <v>1029</v>
      </c>
      <c r="CV99" s="10">
        <f t="shared" si="15"/>
        <v>34380</v>
      </c>
    </row>
    <row r="100" spans="1:100" x14ac:dyDescent="0.25">
      <c r="A100" s="348"/>
      <c r="B100" s="2" t="s">
        <v>103</v>
      </c>
      <c r="C100" s="40"/>
      <c r="D100" s="41"/>
      <c r="E100" s="43"/>
      <c r="F100" s="41"/>
      <c r="G100" s="41">
        <v>0</v>
      </c>
      <c r="H100" s="7">
        <f t="shared" si="16"/>
        <v>0</v>
      </c>
      <c r="I100" s="43"/>
      <c r="J100" s="41"/>
      <c r="K100" s="41"/>
      <c r="L100" s="41"/>
      <c r="M100" s="41"/>
      <c r="N100" s="41"/>
      <c r="O100" s="7">
        <f t="shared" si="17"/>
        <v>0</v>
      </c>
      <c r="P100" s="41">
        <v>0</v>
      </c>
      <c r="Q100" s="41"/>
      <c r="R100" s="41"/>
      <c r="S100" s="41">
        <v>4058</v>
      </c>
      <c r="T100" s="7">
        <f t="shared" si="18"/>
        <v>4058</v>
      </c>
      <c r="U100" s="43"/>
      <c r="V100" s="9">
        <v>0</v>
      </c>
      <c r="W100" s="7">
        <f t="shared" si="19"/>
        <v>0</v>
      </c>
      <c r="X100" s="43"/>
      <c r="Y100" s="9"/>
      <c r="Z100" s="9"/>
      <c r="AA100" s="9"/>
      <c r="AB100" s="9"/>
      <c r="AC100" s="9"/>
      <c r="AD100" s="41"/>
      <c r="AE100" s="9"/>
      <c r="AF100" s="9"/>
      <c r="AG100" s="9"/>
      <c r="AH100" s="9"/>
      <c r="AI100" s="9"/>
      <c r="AJ100" s="7">
        <v>24439</v>
      </c>
      <c r="AK100" s="43"/>
      <c r="AL100" s="7">
        <f t="shared" si="20"/>
        <v>0</v>
      </c>
      <c r="AM100" s="41">
        <v>0</v>
      </c>
      <c r="AN100" s="9"/>
      <c r="AO100" s="41"/>
      <c r="AP100" s="41"/>
      <c r="AQ100" s="41">
        <v>0</v>
      </c>
      <c r="AR100" s="41"/>
      <c r="AS100" s="41"/>
      <c r="AT100" s="41">
        <v>0</v>
      </c>
      <c r="AU100" s="41"/>
      <c r="AV100" s="41"/>
      <c r="AW100" s="7">
        <f t="shared" si="21"/>
        <v>0</v>
      </c>
      <c r="AX100" s="41">
        <v>0</v>
      </c>
      <c r="AY100" s="41"/>
      <c r="AZ100" s="41">
        <v>0</v>
      </c>
      <c r="BA100" s="41"/>
      <c r="BB100" s="41"/>
      <c r="BC100" s="41">
        <v>0</v>
      </c>
      <c r="BD100" s="41"/>
      <c r="BE100" s="7">
        <f t="shared" si="22"/>
        <v>0</v>
      </c>
      <c r="BF100" s="43"/>
      <c r="BG100" s="41"/>
      <c r="BH100" s="41">
        <v>0</v>
      </c>
      <c r="BI100" s="41"/>
      <c r="BJ100" s="41"/>
      <c r="BK100" s="41"/>
      <c r="BL100" s="41"/>
      <c r="BM100" s="41">
        <v>2670</v>
      </c>
      <c r="BN100" s="41"/>
      <c r="BO100" s="41"/>
      <c r="BP100" s="9"/>
      <c r="BQ100" s="41"/>
      <c r="BR100" s="9"/>
      <c r="BS100" s="9">
        <v>3240</v>
      </c>
      <c r="BT100" s="41">
        <v>650</v>
      </c>
      <c r="BU100" s="7">
        <f t="shared" si="23"/>
        <v>6560</v>
      </c>
      <c r="BV100" s="43">
        <v>14754</v>
      </c>
      <c r="BW100" s="41">
        <v>0</v>
      </c>
      <c r="BX100" s="41"/>
      <c r="BY100" s="41"/>
      <c r="BZ100" s="41">
        <v>0</v>
      </c>
      <c r="CA100" s="41">
        <v>0</v>
      </c>
      <c r="CB100" s="7">
        <f t="shared" si="24"/>
        <v>14754</v>
      </c>
      <c r="CC100" s="43"/>
      <c r="CD100" s="41"/>
      <c r="CE100" s="41"/>
      <c r="CF100" s="41"/>
      <c r="CG100" s="7">
        <f t="shared" si="25"/>
        <v>0</v>
      </c>
      <c r="CH100" s="62"/>
      <c r="CI100" s="9"/>
      <c r="CJ100" s="41"/>
      <c r="CK100" s="41"/>
      <c r="CL100" s="41">
        <v>0</v>
      </c>
      <c r="CM100" s="41"/>
      <c r="CN100" s="41"/>
      <c r="CO100" s="7">
        <f t="shared" si="26"/>
        <v>0</v>
      </c>
      <c r="CP100" s="62"/>
      <c r="CQ100" s="41"/>
      <c r="CR100" s="41"/>
      <c r="CS100" s="7">
        <f t="shared" si="27"/>
        <v>0</v>
      </c>
      <c r="CT100" s="43">
        <v>941</v>
      </c>
      <c r="CU100" s="7">
        <f t="shared" si="28"/>
        <v>941</v>
      </c>
      <c r="CV100" s="10">
        <f t="shared" si="15"/>
        <v>50752</v>
      </c>
    </row>
    <row r="101" spans="1:100" x14ac:dyDescent="0.25">
      <c r="A101" s="348"/>
      <c r="B101" s="2" t="s">
        <v>104</v>
      </c>
      <c r="C101" s="40"/>
      <c r="D101" s="41"/>
      <c r="E101" s="43"/>
      <c r="F101" s="41"/>
      <c r="G101" s="41">
        <v>0</v>
      </c>
      <c r="H101" s="7">
        <f t="shared" si="16"/>
        <v>0</v>
      </c>
      <c r="I101" s="43"/>
      <c r="J101" s="41"/>
      <c r="K101" s="41"/>
      <c r="L101" s="41"/>
      <c r="M101" s="41"/>
      <c r="N101" s="41"/>
      <c r="O101" s="7">
        <f t="shared" si="17"/>
        <v>0</v>
      </c>
      <c r="P101" s="41">
        <v>0</v>
      </c>
      <c r="Q101" s="41"/>
      <c r="R101" s="41"/>
      <c r="S101" s="41">
        <v>2881</v>
      </c>
      <c r="T101" s="7">
        <f t="shared" si="18"/>
        <v>2881</v>
      </c>
      <c r="U101" s="43"/>
      <c r="V101" s="9">
        <v>0</v>
      </c>
      <c r="W101" s="7">
        <f t="shared" si="19"/>
        <v>0</v>
      </c>
      <c r="X101" s="43"/>
      <c r="Y101" s="9"/>
      <c r="Z101" s="9"/>
      <c r="AA101" s="9"/>
      <c r="AB101" s="9"/>
      <c r="AC101" s="9"/>
      <c r="AD101" s="41"/>
      <c r="AE101" s="9"/>
      <c r="AF101" s="9"/>
      <c r="AG101" s="9"/>
      <c r="AH101" s="9"/>
      <c r="AI101" s="9"/>
      <c r="AJ101" s="7">
        <v>44893</v>
      </c>
      <c r="AK101" s="43"/>
      <c r="AL101" s="7">
        <f t="shared" si="20"/>
        <v>0</v>
      </c>
      <c r="AM101" s="41">
        <v>0</v>
      </c>
      <c r="AN101" s="9"/>
      <c r="AO101" s="41"/>
      <c r="AP101" s="41"/>
      <c r="AQ101" s="41">
        <v>0</v>
      </c>
      <c r="AR101" s="41"/>
      <c r="AS101" s="41"/>
      <c r="AT101" s="41">
        <v>0</v>
      </c>
      <c r="AU101" s="41"/>
      <c r="AV101" s="41"/>
      <c r="AW101" s="7">
        <f t="shared" si="21"/>
        <v>0</v>
      </c>
      <c r="AX101" s="41">
        <v>0</v>
      </c>
      <c r="AY101" s="41"/>
      <c r="AZ101" s="41">
        <v>0</v>
      </c>
      <c r="BA101" s="41"/>
      <c r="BB101" s="41"/>
      <c r="BC101" s="41">
        <v>0</v>
      </c>
      <c r="BD101" s="41"/>
      <c r="BE101" s="7">
        <f t="shared" si="22"/>
        <v>0</v>
      </c>
      <c r="BF101" s="43"/>
      <c r="BG101" s="41"/>
      <c r="BH101" s="41">
        <v>0</v>
      </c>
      <c r="BI101" s="41"/>
      <c r="BJ101" s="41"/>
      <c r="BK101" s="41"/>
      <c r="BL101" s="41"/>
      <c r="BM101" s="41">
        <v>2700</v>
      </c>
      <c r="BN101" s="41"/>
      <c r="BO101" s="41"/>
      <c r="BP101" s="9"/>
      <c r="BQ101" s="41"/>
      <c r="BR101" s="9"/>
      <c r="BS101" s="9">
        <v>540</v>
      </c>
      <c r="BT101" s="41">
        <v>840</v>
      </c>
      <c r="BU101" s="7">
        <f t="shared" si="23"/>
        <v>4080</v>
      </c>
      <c r="BV101" s="43">
        <v>15377</v>
      </c>
      <c r="BW101" s="41">
        <v>0</v>
      </c>
      <c r="BX101" s="41"/>
      <c r="BY101" s="41"/>
      <c r="BZ101" s="41">
        <v>0</v>
      </c>
      <c r="CA101" s="41">
        <v>0</v>
      </c>
      <c r="CB101" s="7">
        <f t="shared" si="24"/>
        <v>15377</v>
      </c>
      <c r="CC101" s="43"/>
      <c r="CD101" s="41"/>
      <c r="CE101" s="41"/>
      <c r="CF101" s="41"/>
      <c r="CG101" s="7">
        <f t="shared" si="25"/>
        <v>0</v>
      </c>
      <c r="CH101" s="62"/>
      <c r="CI101" s="9"/>
      <c r="CJ101" s="41"/>
      <c r="CK101" s="41"/>
      <c r="CL101" s="41">
        <v>0</v>
      </c>
      <c r="CM101" s="41"/>
      <c r="CN101" s="41"/>
      <c r="CO101" s="7">
        <f t="shared" si="26"/>
        <v>0</v>
      </c>
      <c r="CP101" s="62"/>
      <c r="CQ101" s="41"/>
      <c r="CR101" s="41"/>
      <c r="CS101" s="7">
        <f t="shared" si="27"/>
        <v>0</v>
      </c>
      <c r="CT101" s="43">
        <v>1079</v>
      </c>
      <c r="CU101" s="7">
        <f t="shared" si="28"/>
        <v>1079</v>
      </c>
      <c r="CV101" s="10">
        <f t="shared" si="15"/>
        <v>68310</v>
      </c>
    </row>
    <row r="102" spans="1:100" x14ac:dyDescent="0.25">
      <c r="A102" s="348"/>
      <c r="B102" s="2" t="s">
        <v>105</v>
      </c>
      <c r="C102" s="40"/>
      <c r="D102" s="41"/>
      <c r="E102" s="43"/>
      <c r="F102" s="41"/>
      <c r="G102" s="41">
        <v>0</v>
      </c>
      <c r="H102" s="7">
        <f t="shared" si="16"/>
        <v>0</v>
      </c>
      <c r="I102" s="43"/>
      <c r="J102" s="41"/>
      <c r="K102" s="41"/>
      <c r="L102" s="41"/>
      <c r="M102" s="41"/>
      <c r="N102" s="41"/>
      <c r="O102" s="7">
        <f t="shared" si="17"/>
        <v>0</v>
      </c>
      <c r="P102" s="41">
        <v>0</v>
      </c>
      <c r="Q102" s="41"/>
      <c r="R102" s="41"/>
      <c r="S102" s="41">
        <v>3220</v>
      </c>
      <c r="T102" s="7">
        <f t="shared" si="18"/>
        <v>3220</v>
      </c>
      <c r="U102" s="43"/>
      <c r="V102" s="9">
        <v>0</v>
      </c>
      <c r="W102" s="7">
        <f t="shared" si="19"/>
        <v>0</v>
      </c>
      <c r="X102" s="43"/>
      <c r="Y102" s="9"/>
      <c r="Z102" s="9"/>
      <c r="AA102" s="9"/>
      <c r="AB102" s="9"/>
      <c r="AC102" s="9"/>
      <c r="AD102" s="41"/>
      <c r="AE102" s="9"/>
      <c r="AF102" s="9"/>
      <c r="AG102" s="9"/>
      <c r="AH102" s="9"/>
      <c r="AI102" s="9"/>
      <c r="AJ102" s="7">
        <v>74699</v>
      </c>
      <c r="AK102" s="43"/>
      <c r="AL102" s="7">
        <f t="shared" si="20"/>
        <v>0</v>
      </c>
      <c r="AM102" s="41">
        <v>0</v>
      </c>
      <c r="AN102" s="9"/>
      <c r="AO102" s="41"/>
      <c r="AP102" s="41"/>
      <c r="AQ102" s="41">
        <v>0</v>
      </c>
      <c r="AR102" s="41"/>
      <c r="AS102" s="41"/>
      <c r="AT102" s="41">
        <v>0</v>
      </c>
      <c r="AU102" s="41"/>
      <c r="AV102" s="41"/>
      <c r="AW102" s="7">
        <f t="shared" si="21"/>
        <v>0</v>
      </c>
      <c r="AX102" s="41">
        <v>0</v>
      </c>
      <c r="AY102" s="41"/>
      <c r="AZ102" s="41">
        <v>0</v>
      </c>
      <c r="BA102" s="41"/>
      <c r="BB102" s="41"/>
      <c r="BC102" s="41">
        <v>0</v>
      </c>
      <c r="BD102" s="41"/>
      <c r="BE102" s="7">
        <f t="shared" si="22"/>
        <v>0</v>
      </c>
      <c r="BF102" s="43"/>
      <c r="BG102" s="41"/>
      <c r="BH102" s="41">
        <v>0</v>
      </c>
      <c r="BI102" s="41"/>
      <c r="BJ102" s="41"/>
      <c r="BK102" s="41"/>
      <c r="BL102" s="41"/>
      <c r="BM102" s="41">
        <v>3780</v>
      </c>
      <c r="BN102" s="41"/>
      <c r="BO102" s="41"/>
      <c r="BP102" s="9"/>
      <c r="BQ102" s="41"/>
      <c r="BR102" s="9"/>
      <c r="BS102" s="9">
        <v>1080</v>
      </c>
      <c r="BT102" s="41">
        <v>320</v>
      </c>
      <c r="BU102" s="7">
        <f t="shared" si="23"/>
        <v>5180</v>
      </c>
      <c r="BV102" s="43">
        <v>16305</v>
      </c>
      <c r="BW102" s="41">
        <v>0</v>
      </c>
      <c r="BX102" s="41"/>
      <c r="BY102" s="41"/>
      <c r="BZ102" s="41">
        <v>0</v>
      </c>
      <c r="CA102" s="41">
        <v>0</v>
      </c>
      <c r="CB102" s="7">
        <f t="shared" si="24"/>
        <v>16305</v>
      </c>
      <c r="CC102" s="43"/>
      <c r="CD102" s="41"/>
      <c r="CE102" s="41"/>
      <c r="CF102" s="41"/>
      <c r="CG102" s="7">
        <f t="shared" si="25"/>
        <v>0</v>
      </c>
      <c r="CH102" s="62"/>
      <c r="CI102" s="9"/>
      <c r="CJ102" s="41"/>
      <c r="CK102" s="41"/>
      <c r="CL102" s="41">
        <v>0</v>
      </c>
      <c r="CM102" s="41"/>
      <c r="CN102" s="41"/>
      <c r="CO102" s="7">
        <f t="shared" si="26"/>
        <v>0</v>
      </c>
      <c r="CP102" s="62"/>
      <c r="CQ102" s="41"/>
      <c r="CR102" s="41"/>
      <c r="CS102" s="7">
        <f t="shared" si="27"/>
        <v>0</v>
      </c>
      <c r="CT102" s="43">
        <v>1113</v>
      </c>
      <c r="CU102" s="7">
        <f t="shared" si="28"/>
        <v>1113</v>
      </c>
      <c r="CV102" s="10">
        <f t="shared" si="15"/>
        <v>100517</v>
      </c>
    </row>
    <row r="103" spans="1:100" x14ac:dyDescent="0.25">
      <c r="A103" s="348"/>
      <c r="B103" s="2" t="s">
        <v>106</v>
      </c>
      <c r="C103" s="40"/>
      <c r="D103" s="41"/>
      <c r="E103" s="43"/>
      <c r="F103" s="41"/>
      <c r="G103" s="41">
        <v>0</v>
      </c>
      <c r="H103" s="7">
        <f t="shared" si="16"/>
        <v>0</v>
      </c>
      <c r="I103" s="43"/>
      <c r="J103" s="41"/>
      <c r="K103" s="41"/>
      <c r="L103" s="41"/>
      <c r="M103" s="41"/>
      <c r="N103" s="41"/>
      <c r="O103" s="7">
        <f t="shared" si="17"/>
        <v>0</v>
      </c>
      <c r="P103" s="41">
        <v>0</v>
      </c>
      <c r="Q103" s="41"/>
      <c r="R103" s="41"/>
      <c r="S103" s="41">
        <v>2839</v>
      </c>
      <c r="T103" s="7">
        <f t="shared" si="18"/>
        <v>2839</v>
      </c>
      <c r="U103" s="43"/>
      <c r="V103" s="9">
        <v>0</v>
      </c>
      <c r="W103" s="7">
        <f t="shared" si="19"/>
        <v>0</v>
      </c>
      <c r="X103" s="43"/>
      <c r="Y103" s="9"/>
      <c r="Z103" s="9"/>
      <c r="AA103" s="9"/>
      <c r="AB103" s="9"/>
      <c r="AC103" s="9"/>
      <c r="AD103" s="41"/>
      <c r="AE103" s="9"/>
      <c r="AF103" s="9"/>
      <c r="AG103" s="9"/>
      <c r="AH103" s="9"/>
      <c r="AI103" s="9"/>
      <c r="AJ103" s="7">
        <v>57913</v>
      </c>
      <c r="AK103" s="43"/>
      <c r="AL103" s="7">
        <f t="shared" si="20"/>
        <v>0</v>
      </c>
      <c r="AM103" s="41">
        <v>0</v>
      </c>
      <c r="AN103" s="9"/>
      <c r="AO103" s="41"/>
      <c r="AP103" s="41"/>
      <c r="AQ103" s="41">
        <v>202</v>
      </c>
      <c r="AR103" s="41"/>
      <c r="AS103" s="41"/>
      <c r="AT103" s="41">
        <v>0</v>
      </c>
      <c r="AU103" s="41"/>
      <c r="AV103" s="41"/>
      <c r="AW103" s="7">
        <f t="shared" si="21"/>
        <v>202</v>
      </c>
      <c r="AX103" s="41">
        <v>0</v>
      </c>
      <c r="AY103" s="41"/>
      <c r="AZ103" s="41">
        <v>0</v>
      </c>
      <c r="BA103" s="41"/>
      <c r="BB103" s="41"/>
      <c r="BC103" s="41">
        <v>0</v>
      </c>
      <c r="BD103" s="41"/>
      <c r="BE103" s="7">
        <f t="shared" si="22"/>
        <v>0</v>
      </c>
      <c r="BF103" s="43"/>
      <c r="BG103" s="41"/>
      <c r="BH103" s="41">
        <v>0</v>
      </c>
      <c r="BI103" s="41"/>
      <c r="BJ103" s="41"/>
      <c r="BK103" s="41"/>
      <c r="BL103" s="41"/>
      <c r="BM103" s="41">
        <v>2160</v>
      </c>
      <c r="BN103" s="41"/>
      <c r="BO103" s="41"/>
      <c r="BP103" s="9"/>
      <c r="BQ103" s="41"/>
      <c r="BR103" s="9"/>
      <c r="BS103" s="9">
        <v>1080</v>
      </c>
      <c r="BT103" s="41">
        <v>0</v>
      </c>
      <c r="BU103" s="7">
        <f t="shared" si="23"/>
        <v>3240</v>
      </c>
      <c r="BV103" s="43">
        <v>15812</v>
      </c>
      <c r="BW103" s="41">
        <v>0</v>
      </c>
      <c r="BX103" s="41"/>
      <c r="BY103" s="41"/>
      <c r="BZ103" s="41">
        <v>0</v>
      </c>
      <c r="CA103" s="41">
        <v>0</v>
      </c>
      <c r="CB103" s="7">
        <f t="shared" si="24"/>
        <v>15812</v>
      </c>
      <c r="CC103" s="43"/>
      <c r="CD103" s="41"/>
      <c r="CE103" s="41"/>
      <c r="CF103" s="41"/>
      <c r="CG103" s="7">
        <f t="shared" si="25"/>
        <v>0</v>
      </c>
      <c r="CH103" s="62"/>
      <c r="CI103" s="9"/>
      <c r="CJ103" s="41"/>
      <c r="CK103" s="41"/>
      <c r="CL103" s="41">
        <v>0</v>
      </c>
      <c r="CM103" s="41"/>
      <c r="CN103" s="41"/>
      <c r="CO103" s="7">
        <f t="shared" si="26"/>
        <v>0</v>
      </c>
      <c r="CP103" s="62"/>
      <c r="CQ103" s="41"/>
      <c r="CR103" s="41"/>
      <c r="CS103" s="7">
        <f t="shared" si="27"/>
        <v>0</v>
      </c>
      <c r="CT103" s="43">
        <v>600</v>
      </c>
      <c r="CU103" s="7">
        <f t="shared" si="28"/>
        <v>600</v>
      </c>
      <c r="CV103" s="10">
        <f t="shared" si="15"/>
        <v>80606</v>
      </c>
    </row>
    <row r="104" spans="1:100" x14ac:dyDescent="0.25">
      <c r="A104" s="348"/>
      <c r="B104" s="2" t="s">
        <v>107</v>
      </c>
      <c r="C104" s="40"/>
      <c r="D104" s="41"/>
      <c r="E104" s="43"/>
      <c r="F104" s="41"/>
      <c r="G104" s="41">
        <v>0</v>
      </c>
      <c r="H104" s="7">
        <f t="shared" si="16"/>
        <v>0</v>
      </c>
      <c r="I104" s="43"/>
      <c r="J104" s="41"/>
      <c r="K104" s="41"/>
      <c r="L104" s="41"/>
      <c r="M104" s="41"/>
      <c r="N104" s="41"/>
      <c r="O104" s="7">
        <f t="shared" si="17"/>
        <v>0</v>
      </c>
      <c r="P104" s="41">
        <v>0</v>
      </c>
      <c r="Q104" s="41"/>
      <c r="R104" s="41"/>
      <c r="S104" s="41">
        <v>4982</v>
      </c>
      <c r="T104" s="7">
        <f t="shared" si="18"/>
        <v>4982</v>
      </c>
      <c r="U104" s="43"/>
      <c r="V104" s="9">
        <v>0</v>
      </c>
      <c r="W104" s="7">
        <f t="shared" si="19"/>
        <v>0</v>
      </c>
      <c r="X104" s="43"/>
      <c r="Y104" s="9"/>
      <c r="Z104" s="9"/>
      <c r="AA104" s="9"/>
      <c r="AB104" s="9"/>
      <c r="AC104" s="9"/>
      <c r="AD104" s="41"/>
      <c r="AE104" s="9"/>
      <c r="AF104" s="9"/>
      <c r="AG104" s="9"/>
      <c r="AH104" s="9"/>
      <c r="AI104" s="9"/>
      <c r="AJ104" s="7">
        <v>53116</v>
      </c>
      <c r="AK104" s="43"/>
      <c r="AL104" s="7">
        <f t="shared" si="20"/>
        <v>0</v>
      </c>
      <c r="AM104" s="41">
        <v>0</v>
      </c>
      <c r="AN104" s="9"/>
      <c r="AO104" s="41"/>
      <c r="AP104" s="41"/>
      <c r="AQ104" s="41">
        <v>142</v>
      </c>
      <c r="AR104" s="41"/>
      <c r="AS104" s="41"/>
      <c r="AT104" s="41">
        <v>0</v>
      </c>
      <c r="AU104" s="41"/>
      <c r="AV104" s="41"/>
      <c r="AW104" s="7">
        <f t="shared" si="21"/>
        <v>142</v>
      </c>
      <c r="AX104" s="41">
        <v>0</v>
      </c>
      <c r="AY104" s="41"/>
      <c r="AZ104" s="41">
        <v>0</v>
      </c>
      <c r="BA104" s="41"/>
      <c r="BB104" s="41"/>
      <c r="BC104" s="41">
        <v>0</v>
      </c>
      <c r="BD104" s="41"/>
      <c r="BE104" s="7">
        <f t="shared" si="22"/>
        <v>0</v>
      </c>
      <c r="BF104" s="43"/>
      <c r="BG104" s="41"/>
      <c r="BH104" s="41">
        <v>0</v>
      </c>
      <c r="BI104" s="41"/>
      <c r="BJ104" s="41"/>
      <c r="BK104" s="41"/>
      <c r="BL104" s="41"/>
      <c r="BM104" s="41">
        <v>5900</v>
      </c>
      <c r="BN104" s="41"/>
      <c r="BO104" s="41"/>
      <c r="BP104" s="9"/>
      <c r="BQ104" s="41"/>
      <c r="BR104" s="9"/>
      <c r="BS104" s="9">
        <v>1080</v>
      </c>
      <c r="BT104" s="41">
        <v>380</v>
      </c>
      <c r="BU104" s="7">
        <f t="shared" si="23"/>
        <v>7360</v>
      </c>
      <c r="BV104" s="43">
        <v>17976</v>
      </c>
      <c r="BW104" s="41">
        <v>0</v>
      </c>
      <c r="BX104" s="41"/>
      <c r="BY104" s="41"/>
      <c r="BZ104" s="41">
        <v>0</v>
      </c>
      <c r="CA104" s="41">
        <v>0</v>
      </c>
      <c r="CB104" s="7">
        <f t="shared" si="24"/>
        <v>17976</v>
      </c>
      <c r="CC104" s="43"/>
      <c r="CD104" s="41"/>
      <c r="CE104" s="41"/>
      <c r="CF104" s="41"/>
      <c r="CG104" s="7">
        <f t="shared" si="25"/>
        <v>0</v>
      </c>
      <c r="CH104" s="62"/>
      <c r="CI104" s="9"/>
      <c r="CJ104" s="41"/>
      <c r="CK104" s="41"/>
      <c r="CL104" s="41">
        <v>0</v>
      </c>
      <c r="CM104" s="41"/>
      <c r="CN104" s="41"/>
      <c r="CO104" s="7">
        <f t="shared" si="26"/>
        <v>0</v>
      </c>
      <c r="CP104" s="62"/>
      <c r="CQ104" s="41"/>
      <c r="CR104" s="41"/>
      <c r="CS104" s="7">
        <f t="shared" si="27"/>
        <v>0</v>
      </c>
      <c r="CT104" s="43">
        <v>800</v>
      </c>
      <c r="CU104" s="7">
        <f t="shared" si="28"/>
        <v>800</v>
      </c>
      <c r="CV104" s="10">
        <f t="shared" si="15"/>
        <v>84376</v>
      </c>
    </row>
    <row r="105" spans="1:100" x14ac:dyDescent="0.25">
      <c r="A105" s="348"/>
      <c r="B105" s="2" t="s">
        <v>108</v>
      </c>
      <c r="C105" s="40"/>
      <c r="D105" s="41"/>
      <c r="E105" s="43"/>
      <c r="F105" s="41"/>
      <c r="G105" s="41">
        <v>0</v>
      </c>
      <c r="H105" s="7">
        <f t="shared" si="16"/>
        <v>0</v>
      </c>
      <c r="I105" s="43"/>
      <c r="J105" s="41"/>
      <c r="K105" s="41"/>
      <c r="L105" s="41"/>
      <c r="M105" s="41"/>
      <c r="N105" s="41"/>
      <c r="O105" s="7">
        <f t="shared" si="17"/>
        <v>0</v>
      </c>
      <c r="P105" s="41">
        <v>0</v>
      </c>
      <c r="Q105" s="41"/>
      <c r="R105" s="41"/>
      <c r="S105" s="41">
        <v>3317</v>
      </c>
      <c r="T105" s="7">
        <f t="shared" si="18"/>
        <v>3317</v>
      </c>
      <c r="U105" s="43"/>
      <c r="V105" s="9">
        <v>0</v>
      </c>
      <c r="W105" s="7">
        <f t="shared" si="19"/>
        <v>0</v>
      </c>
      <c r="X105" s="43"/>
      <c r="Y105" s="9"/>
      <c r="Z105" s="9"/>
      <c r="AA105" s="9"/>
      <c r="AB105" s="9"/>
      <c r="AC105" s="9"/>
      <c r="AD105" s="41"/>
      <c r="AE105" s="9"/>
      <c r="AF105" s="9"/>
      <c r="AG105" s="9"/>
      <c r="AH105" s="9"/>
      <c r="AI105" s="9"/>
      <c r="AJ105" s="7">
        <v>43781</v>
      </c>
      <c r="AK105" s="43"/>
      <c r="AL105" s="7">
        <f t="shared" si="20"/>
        <v>0</v>
      </c>
      <c r="AM105" s="41">
        <v>0</v>
      </c>
      <c r="AN105" s="9"/>
      <c r="AO105" s="41"/>
      <c r="AP105" s="41"/>
      <c r="AQ105" s="41">
        <v>0</v>
      </c>
      <c r="AR105" s="41"/>
      <c r="AS105" s="41"/>
      <c r="AT105" s="41">
        <v>0</v>
      </c>
      <c r="AU105" s="41"/>
      <c r="AV105" s="41"/>
      <c r="AW105" s="7">
        <f t="shared" si="21"/>
        <v>0</v>
      </c>
      <c r="AX105" s="41">
        <v>0</v>
      </c>
      <c r="AY105" s="41"/>
      <c r="AZ105" s="41">
        <v>0</v>
      </c>
      <c r="BA105" s="41"/>
      <c r="BB105" s="41"/>
      <c r="BC105" s="41">
        <v>0</v>
      </c>
      <c r="BD105" s="41"/>
      <c r="BE105" s="7">
        <f t="shared" si="22"/>
        <v>0</v>
      </c>
      <c r="BF105" s="43"/>
      <c r="BG105" s="41"/>
      <c r="BH105" s="41">
        <v>0</v>
      </c>
      <c r="BI105" s="41"/>
      <c r="BJ105" s="41"/>
      <c r="BK105" s="41"/>
      <c r="BL105" s="41"/>
      <c r="BM105" s="41">
        <v>4860</v>
      </c>
      <c r="BN105" s="41"/>
      <c r="BO105" s="41"/>
      <c r="BP105" s="9"/>
      <c r="BQ105" s="41"/>
      <c r="BR105" s="9"/>
      <c r="BS105" s="9">
        <v>1620</v>
      </c>
      <c r="BT105" s="41">
        <v>70</v>
      </c>
      <c r="BU105" s="7">
        <f t="shared" si="23"/>
        <v>6550</v>
      </c>
      <c r="BV105" s="43">
        <v>16732</v>
      </c>
      <c r="BW105" s="41">
        <v>0</v>
      </c>
      <c r="BX105" s="41"/>
      <c r="BY105" s="41"/>
      <c r="BZ105" s="41">
        <v>0</v>
      </c>
      <c r="CA105" s="41">
        <v>0</v>
      </c>
      <c r="CB105" s="7">
        <f t="shared" si="24"/>
        <v>16732</v>
      </c>
      <c r="CC105" s="43"/>
      <c r="CD105" s="41"/>
      <c r="CE105" s="41"/>
      <c r="CF105" s="41"/>
      <c r="CG105" s="7">
        <f t="shared" si="25"/>
        <v>0</v>
      </c>
      <c r="CH105" s="62"/>
      <c r="CI105" s="9"/>
      <c r="CJ105" s="41"/>
      <c r="CK105" s="41"/>
      <c r="CL105" s="41">
        <v>0</v>
      </c>
      <c r="CM105" s="41"/>
      <c r="CN105" s="41"/>
      <c r="CO105" s="7">
        <f t="shared" si="26"/>
        <v>0</v>
      </c>
      <c r="CP105" s="62"/>
      <c r="CQ105" s="41"/>
      <c r="CR105" s="41"/>
      <c r="CS105" s="7">
        <f t="shared" si="27"/>
        <v>0</v>
      </c>
      <c r="CT105" s="43">
        <v>1398</v>
      </c>
      <c r="CU105" s="7">
        <f t="shared" si="28"/>
        <v>1398</v>
      </c>
      <c r="CV105" s="10">
        <f t="shared" si="15"/>
        <v>71778</v>
      </c>
    </row>
    <row r="106" spans="1:100" x14ac:dyDescent="0.25">
      <c r="A106" s="348"/>
      <c r="B106" s="2" t="s">
        <v>109</v>
      </c>
      <c r="C106" s="40"/>
      <c r="D106" s="41"/>
      <c r="E106" s="43"/>
      <c r="F106" s="41"/>
      <c r="G106" s="41">
        <v>0</v>
      </c>
      <c r="H106" s="7">
        <f t="shared" si="16"/>
        <v>0</v>
      </c>
      <c r="I106" s="43"/>
      <c r="J106" s="41"/>
      <c r="K106" s="41"/>
      <c r="L106" s="41"/>
      <c r="M106" s="41"/>
      <c r="N106" s="41"/>
      <c r="O106" s="7">
        <f t="shared" si="17"/>
        <v>0</v>
      </c>
      <c r="P106" s="41">
        <v>0</v>
      </c>
      <c r="Q106" s="41"/>
      <c r="R106" s="41"/>
      <c r="S106" s="41">
        <v>6301</v>
      </c>
      <c r="T106" s="7">
        <f t="shared" si="18"/>
        <v>6301</v>
      </c>
      <c r="U106" s="43"/>
      <c r="V106" s="9">
        <v>0</v>
      </c>
      <c r="W106" s="7">
        <f t="shared" si="19"/>
        <v>0</v>
      </c>
      <c r="X106" s="43"/>
      <c r="Y106" s="9"/>
      <c r="Z106" s="9"/>
      <c r="AA106" s="9"/>
      <c r="AB106" s="9"/>
      <c r="AC106" s="9"/>
      <c r="AD106" s="41"/>
      <c r="AE106" s="9"/>
      <c r="AF106" s="9"/>
      <c r="AG106" s="9"/>
      <c r="AH106" s="9"/>
      <c r="AI106" s="9"/>
      <c r="AJ106" s="7">
        <v>44465</v>
      </c>
      <c r="AK106" s="43"/>
      <c r="AL106" s="7">
        <f t="shared" si="20"/>
        <v>0</v>
      </c>
      <c r="AM106" s="41">
        <v>0</v>
      </c>
      <c r="AN106" s="9"/>
      <c r="AO106" s="41"/>
      <c r="AP106" s="41"/>
      <c r="AQ106" s="41">
        <v>993</v>
      </c>
      <c r="AR106" s="41"/>
      <c r="AS106" s="41"/>
      <c r="AT106" s="41">
        <v>0</v>
      </c>
      <c r="AU106" s="41"/>
      <c r="AV106" s="41"/>
      <c r="AW106" s="7">
        <f t="shared" si="21"/>
        <v>993</v>
      </c>
      <c r="AX106" s="41">
        <v>0</v>
      </c>
      <c r="AY106" s="41"/>
      <c r="AZ106" s="41">
        <v>0</v>
      </c>
      <c r="BA106" s="41"/>
      <c r="BB106" s="41"/>
      <c r="BC106" s="41">
        <v>0</v>
      </c>
      <c r="BD106" s="41"/>
      <c r="BE106" s="7">
        <f t="shared" si="22"/>
        <v>0</v>
      </c>
      <c r="BF106" s="43"/>
      <c r="BG106" s="41"/>
      <c r="BH106" s="41">
        <v>0</v>
      </c>
      <c r="BI106" s="41"/>
      <c r="BJ106" s="41"/>
      <c r="BK106" s="41"/>
      <c r="BL106" s="41"/>
      <c r="BM106" s="41">
        <v>5910</v>
      </c>
      <c r="BN106" s="41"/>
      <c r="BO106" s="41"/>
      <c r="BP106" s="9"/>
      <c r="BQ106" s="41"/>
      <c r="BR106" s="9"/>
      <c r="BS106" s="9">
        <v>0</v>
      </c>
      <c r="BT106" s="41">
        <v>334</v>
      </c>
      <c r="BU106" s="7">
        <f t="shared" si="23"/>
        <v>6244</v>
      </c>
      <c r="BV106" s="43">
        <v>16741</v>
      </c>
      <c r="BW106" s="41">
        <v>0</v>
      </c>
      <c r="BX106" s="41"/>
      <c r="BY106" s="41"/>
      <c r="BZ106" s="41">
        <v>0</v>
      </c>
      <c r="CA106" s="41">
        <v>0</v>
      </c>
      <c r="CB106" s="7">
        <f t="shared" si="24"/>
        <v>16741</v>
      </c>
      <c r="CC106" s="43"/>
      <c r="CD106" s="41"/>
      <c r="CE106" s="41"/>
      <c r="CF106" s="41"/>
      <c r="CG106" s="7">
        <f t="shared" si="25"/>
        <v>0</v>
      </c>
      <c r="CH106" s="62"/>
      <c r="CI106" s="9"/>
      <c r="CJ106" s="41"/>
      <c r="CK106" s="41"/>
      <c r="CL106" s="41">
        <v>0</v>
      </c>
      <c r="CM106" s="41"/>
      <c r="CN106" s="41"/>
      <c r="CO106" s="7">
        <f t="shared" si="26"/>
        <v>0</v>
      </c>
      <c r="CP106" s="62"/>
      <c r="CQ106" s="41"/>
      <c r="CR106" s="41"/>
      <c r="CS106" s="7">
        <f t="shared" si="27"/>
        <v>0</v>
      </c>
      <c r="CT106" s="43">
        <v>1399</v>
      </c>
      <c r="CU106" s="7">
        <f t="shared" si="28"/>
        <v>1399</v>
      </c>
      <c r="CV106" s="10">
        <f t="shared" si="15"/>
        <v>76143</v>
      </c>
    </row>
    <row r="107" spans="1:100" x14ac:dyDescent="0.25">
      <c r="A107" s="348"/>
      <c r="B107" s="2" t="s">
        <v>110</v>
      </c>
      <c r="C107" s="40"/>
      <c r="D107" s="41"/>
      <c r="E107" s="43"/>
      <c r="F107" s="41"/>
      <c r="G107" s="41">
        <v>0</v>
      </c>
      <c r="H107" s="7">
        <f t="shared" si="16"/>
        <v>0</v>
      </c>
      <c r="I107" s="43"/>
      <c r="J107" s="41"/>
      <c r="K107" s="41"/>
      <c r="L107" s="41"/>
      <c r="M107" s="41"/>
      <c r="N107" s="41"/>
      <c r="O107" s="7">
        <f t="shared" si="17"/>
        <v>0</v>
      </c>
      <c r="P107" s="41">
        <v>0</v>
      </c>
      <c r="Q107" s="41"/>
      <c r="R107" s="41"/>
      <c r="S107" s="41">
        <v>3336</v>
      </c>
      <c r="T107" s="7">
        <f t="shared" si="18"/>
        <v>3336</v>
      </c>
      <c r="U107" s="43"/>
      <c r="V107" s="9">
        <v>0</v>
      </c>
      <c r="W107" s="7">
        <f t="shared" si="19"/>
        <v>0</v>
      </c>
      <c r="X107" s="43"/>
      <c r="Y107" s="9"/>
      <c r="Z107" s="9"/>
      <c r="AA107" s="9"/>
      <c r="AB107" s="9"/>
      <c r="AC107" s="9"/>
      <c r="AD107" s="41"/>
      <c r="AE107" s="9"/>
      <c r="AF107" s="9"/>
      <c r="AG107" s="9"/>
      <c r="AH107" s="9"/>
      <c r="AI107" s="9"/>
      <c r="AJ107" s="7">
        <v>43057</v>
      </c>
      <c r="AK107" s="43"/>
      <c r="AL107" s="7">
        <f t="shared" si="20"/>
        <v>0</v>
      </c>
      <c r="AM107" s="41">
        <v>0</v>
      </c>
      <c r="AN107" s="9"/>
      <c r="AO107" s="41"/>
      <c r="AP107" s="41"/>
      <c r="AQ107" s="41">
        <v>831</v>
      </c>
      <c r="AR107" s="41"/>
      <c r="AS107" s="41"/>
      <c r="AT107" s="41">
        <v>0</v>
      </c>
      <c r="AU107" s="41"/>
      <c r="AV107" s="41"/>
      <c r="AW107" s="7">
        <f t="shared" si="21"/>
        <v>831</v>
      </c>
      <c r="AX107" s="41">
        <v>0</v>
      </c>
      <c r="AY107" s="41"/>
      <c r="AZ107" s="41">
        <v>0</v>
      </c>
      <c r="BA107" s="41"/>
      <c r="BB107" s="41"/>
      <c r="BC107" s="41">
        <v>0</v>
      </c>
      <c r="BD107" s="41"/>
      <c r="BE107" s="7">
        <f t="shared" si="22"/>
        <v>0</v>
      </c>
      <c r="BF107" s="43"/>
      <c r="BG107" s="41"/>
      <c r="BH107" s="41">
        <v>0</v>
      </c>
      <c r="BI107" s="41"/>
      <c r="BJ107" s="41"/>
      <c r="BK107" s="41"/>
      <c r="BL107" s="41"/>
      <c r="BM107" s="41">
        <v>4860</v>
      </c>
      <c r="BN107" s="41"/>
      <c r="BO107" s="41"/>
      <c r="BP107" s="9"/>
      <c r="BQ107" s="41"/>
      <c r="BR107" s="9"/>
      <c r="BS107" s="9">
        <v>540</v>
      </c>
      <c r="BT107" s="41">
        <v>630</v>
      </c>
      <c r="BU107" s="7">
        <f t="shared" si="23"/>
        <v>6030</v>
      </c>
      <c r="BV107" s="43">
        <v>20428</v>
      </c>
      <c r="BW107" s="41">
        <v>0</v>
      </c>
      <c r="BX107" s="41"/>
      <c r="BY107" s="41"/>
      <c r="BZ107" s="41">
        <v>0</v>
      </c>
      <c r="CA107" s="41">
        <v>0</v>
      </c>
      <c r="CB107" s="7">
        <f t="shared" si="24"/>
        <v>20428</v>
      </c>
      <c r="CC107" s="43"/>
      <c r="CD107" s="41"/>
      <c r="CE107" s="41"/>
      <c r="CF107" s="41"/>
      <c r="CG107" s="7">
        <f t="shared" si="25"/>
        <v>0</v>
      </c>
      <c r="CH107" s="62"/>
      <c r="CI107" s="9"/>
      <c r="CJ107" s="41"/>
      <c r="CK107" s="41"/>
      <c r="CL107" s="41">
        <v>0</v>
      </c>
      <c r="CM107" s="41"/>
      <c r="CN107" s="41"/>
      <c r="CO107" s="7">
        <f t="shared" si="26"/>
        <v>0</v>
      </c>
      <c r="CP107" s="62"/>
      <c r="CQ107" s="41"/>
      <c r="CR107" s="41"/>
      <c r="CS107" s="7">
        <f t="shared" si="27"/>
        <v>0</v>
      </c>
      <c r="CT107" s="43">
        <v>1487</v>
      </c>
      <c r="CU107" s="7">
        <f t="shared" si="28"/>
        <v>1487</v>
      </c>
      <c r="CV107" s="10">
        <f t="shared" si="15"/>
        <v>75169</v>
      </c>
    </row>
    <row r="108" spans="1:100" x14ac:dyDescent="0.25">
      <c r="A108" s="348"/>
      <c r="B108" s="2" t="s">
        <v>111</v>
      </c>
      <c r="C108" s="40"/>
      <c r="D108" s="41"/>
      <c r="E108" s="43"/>
      <c r="F108" s="41"/>
      <c r="G108" s="41">
        <v>0</v>
      </c>
      <c r="H108" s="7">
        <f t="shared" si="16"/>
        <v>0</v>
      </c>
      <c r="I108" s="43"/>
      <c r="J108" s="41"/>
      <c r="K108" s="41"/>
      <c r="L108" s="41"/>
      <c r="M108" s="41"/>
      <c r="N108" s="41"/>
      <c r="O108" s="7">
        <f t="shared" si="17"/>
        <v>0</v>
      </c>
      <c r="P108" s="41">
        <v>0</v>
      </c>
      <c r="Q108" s="41"/>
      <c r="R108" s="41"/>
      <c r="S108" s="41">
        <v>3656</v>
      </c>
      <c r="T108" s="7">
        <f t="shared" si="18"/>
        <v>3656</v>
      </c>
      <c r="U108" s="43"/>
      <c r="V108" s="9">
        <v>0</v>
      </c>
      <c r="W108" s="7">
        <f t="shared" si="19"/>
        <v>0</v>
      </c>
      <c r="X108" s="43"/>
      <c r="Y108" s="9"/>
      <c r="Z108" s="9"/>
      <c r="AA108" s="9"/>
      <c r="AB108" s="9"/>
      <c r="AC108" s="9"/>
      <c r="AD108" s="41"/>
      <c r="AE108" s="9"/>
      <c r="AF108" s="9"/>
      <c r="AG108" s="9"/>
      <c r="AH108" s="9"/>
      <c r="AI108" s="9"/>
      <c r="AJ108" s="7">
        <v>46148</v>
      </c>
      <c r="AK108" s="43"/>
      <c r="AL108" s="7">
        <f t="shared" si="20"/>
        <v>0</v>
      </c>
      <c r="AM108" s="41">
        <v>0</v>
      </c>
      <c r="AN108" s="9"/>
      <c r="AO108" s="41"/>
      <c r="AP108" s="41"/>
      <c r="AQ108" s="41">
        <v>625</v>
      </c>
      <c r="AR108" s="41"/>
      <c r="AS108" s="41"/>
      <c r="AT108" s="41">
        <v>0</v>
      </c>
      <c r="AU108" s="41"/>
      <c r="AV108" s="41"/>
      <c r="AW108" s="7">
        <f t="shared" si="21"/>
        <v>625</v>
      </c>
      <c r="AX108" s="41">
        <v>0</v>
      </c>
      <c r="AY108" s="41"/>
      <c r="AZ108" s="41">
        <v>0</v>
      </c>
      <c r="BA108" s="41"/>
      <c r="BB108" s="41"/>
      <c r="BC108" s="41">
        <v>0</v>
      </c>
      <c r="BD108" s="41"/>
      <c r="BE108" s="7">
        <f t="shared" si="22"/>
        <v>0</v>
      </c>
      <c r="BF108" s="43"/>
      <c r="BG108" s="41"/>
      <c r="BH108" s="41">
        <v>0</v>
      </c>
      <c r="BI108" s="41"/>
      <c r="BJ108" s="41"/>
      <c r="BK108" s="41"/>
      <c r="BL108" s="41"/>
      <c r="BM108" s="41">
        <v>5940</v>
      </c>
      <c r="BN108" s="41"/>
      <c r="BO108" s="41"/>
      <c r="BP108" s="9"/>
      <c r="BQ108" s="41"/>
      <c r="BR108" s="9"/>
      <c r="BS108" s="9">
        <v>2160</v>
      </c>
      <c r="BT108" s="41">
        <v>1080</v>
      </c>
      <c r="BU108" s="7">
        <f t="shared" si="23"/>
        <v>9180</v>
      </c>
      <c r="BV108" s="43">
        <v>16287</v>
      </c>
      <c r="BW108" s="41">
        <v>0</v>
      </c>
      <c r="BX108" s="41"/>
      <c r="BY108" s="41"/>
      <c r="BZ108" s="41">
        <v>0</v>
      </c>
      <c r="CA108" s="41">
        <v>0</v>
      </c>
      <c r="CB108" s="7">
        <f t="shared" si="24"/>
        <v>16287</v>
      </c>
      <c r="CC108" s="43"/>
      <c r="CD108" s="41"/>
      <c r="CE108" s="41"/>
      <c r="CF108" s="41"/>
      <c r="CG108" s="7">
        <f t="shared" si="25"/>
        <v>0</v>
      </c>
      <c r="CH108" s="62"/>
      <c r="CI108" s="9"/>
      <c r="CJ108" s="41"/>
      <c r="CK108" s="41"/>
      <c r="CL108" s="41">
        <v>0</v>
      </c>
      <c r="CM108" s="41"/>
      <c r="CN108" s="41"/>
      <c r="CO108" s="7">
        <f t="shared" si="26"/>
        <v>0</v>
      </c>
      <c r="CP108" s="62"/>
      <c r="CQ108" s="41"/>
      <c r="CR108" s="41"/>
      <c r="CS108" s="7">
        <f t="shared" si="27"/>
        <v>0</v>
      </c>
      <c r="CT108" s="43">
        <v>1130</v>
      </c>
      <c r="CU108" s="7">
        <f t="shared" si="28"/>
        <v>1130</v>
      </c>
      <c r="CV108" s="10">
        <f t="shared" si="15"/>
        <v>77026</v>
      </c>
    </row>
    <row r="109" spans="1:100" ht="15.75" thickBot="1" x14ac:dyDescent="0.3">
      <c r="A109" s="349"/>
      <c r="B109" s="3" t="s">
        <v>112</v>
      </c>
      <c r="C109" s="44"/>
      <c r="D109" s="45"/>
      <c r="E109" s="47"/>
      <c r="F109" s="45"/>
      <c r="G109" s="45">
        <v>0</v>
      </c>
      <c r="H109" s="11">
        <f t="shared" si="16"/>
        <v>0</v>
      </c>
      <c r="I109" s="47"/>
      <c r="J109" s="45"/>
      <c r="K109" s="45"/>
      <c r="L109" s="45"/>
      <c r="M109" s="45"/>
      <c r="N109" s="45"/>
      <c r="O109" s="11">
        <f t="shared" si="17"/>
        <v>0</v>
      </c>
      <c r="P109" s="45">
        <v>0</v>
      </c>
      <c r="Q109" s="45"/>
      <c r="R109" s="45"/>
      <c r="S109" s="45">
        <v>3010</v>
      </c>
      <c r="T109" s="11">
        <f t="shared" si="18"/>
        <v>3010</v>
      </c>
      <c r="U109" s="47"/>
      <c r="V109" s="13">
        <v>0</v>
      </c>
      <c r="W109" s="11">
        <f t="shared" si="19"/>
        <v>0</v>
      </c>
      <c r="X109" s="47"/>
      <c r="Y109" s="13"/>
      <c r="Z109" s="13"/>
      <c r="AA109" s="13"/>
      <c r="AB109" s="13"/>
      <c r="AC109" s="13"/>
      <c r="AD109" s="45"/>
      <c r="AE109" s="13"/>
      <c r="AF109" s="13"/>
      <c r="AG109" s="13"/>
      <c r="AH109" s="13"/>
      <c r="AI109" s="13"/>
      <c r="AJ109" s="11">
        <v>27553</v>
      </c>
      <c r="AK109" s="47"/>
      <c r="AL109" s="11">
        <f t="shared" si="20"/>
        <v>0</v>
      </c>
      <c r="AM109" s="45">
        <v>0</v>
      </c>
      <c r="AN109" s="13"/>
      <c r="AO109" s="45"/>
      <c r="AP109" s="45"/>
      <c r="AQ109" s="45">
        <v>0</v>
      </c>
      <c r="AR109" s="45"/>
      <c r="AS109" s="45"/>
      <c r="AT109" s="45">
        <v>0</v>
      </c>
      <c r="AU109" s="45"/>
      <c r="AV109" s="45"/>
      <c r="AW109" s="11">
        <f t="shared" si="21"/>
        <v>0</v>
      </c>
      <c r="AX109" s="45">
        <v>0</v>
      </c>
      <c r="AY109" s="45"/>
      <c r="AZ109" s="45">
        <v>0</v>
      </c>
      <c r="BA109" s="45"/>
      <c r="BB109" s="45"/>
      <c r="BC109" s="45">
        <v>0</v>
      </c>
      <c r="BD109" s="45"/>
      <c r="BE109" s="11">
        <f t="shared" si="22"/>
        <v>0</v>
      </c>
      <c r="BF109" s="47"/>
      <c r="BG109" s="45"/>
      <c r="BH109" s="45">
        <v>0</v>
      </c>
      <c r="BI109" s="45"/>
      <c r="BJ109" s="45"/>
      <c r="BK109" s="45"/>
      <c r="BL109" s="45"/>
      <c r="BM109" s="45">
        <v>5400</v>
      </c>
      <c r="BN109" s="45"/>
      <c r="BO109" s="45"/>
      <c r="BP109" s="13"/>
      <c r="BQ109" s="45"/>
      <c r="BR109" s="13"/>
      <c r="BS109" s="13">
        <v>540</v>
      </c>
      <c r="BT109" s="45">
        <v>600</v>
      </c>
      <c r="BU109" s="11">
        <f t="shared" si="23"/>
        <v>6540</v>
      </c>
      <c r="BV109" s="47">
        <v>9516</v>
      </c>
      <c r="BW109" s="45">
        <v>0</v>
      </c>
      <c r="BX109" s="45"/>
      <c r="BY109" s="45"/>
      <c r="BZ109" s="45">
        <v>0</v>
      </c>
      <c r="CA109" s="45">
        <v>0</v>
      </c>
      <c r="CB109" s="11">
        <f t="shared" si="24"/>
        <v>9516</v>
      </c>
      <c r="CC109" s="47"/>
      <c r="CD109" s="45"/>
      <c r="CE109" s="45"/>
      <c r="CF109" s="45"/>
      <c r="CG109" s="11">
        <f t="shared" si="25"/>
        <v>0</v>
      </c>
      <c r="CH109" s="63"/>
      <c r="CI109" s="13"/>
      <c r="CJ109" s="45"/>
      <c r="CK109" s="45"/>
      <c r="CL109" s="45">
        <v>0</v>
      </c>
      <c r="CM109" s="45"/>
      <c r="CN109" s="45"/>
      <c r="CO109" s="11">
        <f t="shared" si="26"/>
        <v>0</v>
      </c>
      <c r="CP109" s="63"/>
      <c r="CQ109" s="45"/>
      <c r="CR109" s="45"/>
      <c r="CS109" s="11">
        <f t="shared" si="27"/>
        <v>0</v>
      </c>
      <c r="CT109" s="47">
        <v>30</v>
      </c>
      <c r="CU109" s="11">
        <f t="shared" si="28"/>
        <v>30</v>
      </c>
      <c r="CV109" s="15">
        <f t="shared" si="15"/>
        <v>46649</v>
      </c>
    </row>
    <row r="110" spans="1:100" x14ac:dyDescent="0.25">
      <c r="A110" s="347" t="s">
        <v>158</v>
      </c>
      <c r="B110" s="33" t="s">
        <v>101</v>
      </c>
      <c r="C110" s="34"/>
      <c r="D110" s="35"/>
      <c r="E110" s="52"/>
      <c r="F110" s="35"/>
      <c r="G110" s="35">
        <v>0</v>
      </c>
      <c r="H110" s="20">
        <f t="shared" si="16"/>
        <v>0</v>
      </c>
      <c r="I110" s="52"/>
      <c r="J110" s="35"/>
      <c r="K110" s="35"/>
      <c r="L110" s="35"/>
      <c r="M110" s="35"/>
      <c r="N110" s="35"/>
      <c r="O110" s="20">
        <f t="shared" si="17"/>
        <v>0</v>
      </c>
      <c r="P110" s="35">
        <v>0</v>
      </c>
      <c r="Q110" s="35"/>
      <c r="R110" s="35"/>
      <c r="S110" s="35">
        <v>2109</v>
      </c>
      <c r="T110" s="20">
        <f t="shared" si="18"/>
        <v>2109</v>
      </c>
      <c r="U110" s="52"/>
      <c r="V110" s="22">
        <v>0</v>
      </c>
      <c r="W110" s="20">
        <f t="shared" si="19"/>
        <v>0</v>
      </c>
      <c r="X110" s="52"/>
      <c r="Y110" s="22"/>
      <c r="Z110" s="22"/>
      <c r="AA110" s="22"/>
      <c r="AB110" s="22"/>
      <c r="AC110" s="22"/>
      <c r="AD110" s="35"/>
      <c r="AE110" s="22"/>
      <c r="AF110" s="22"/>
      <c r="AG110" s="22"/>
      <c r="AH110" s="22"/>
      <c r="AI110" s="22"/>
      <c r="AJ110" s="20">
        <v>31738</v>
      </c>
      <c r="AK110" s="52"/>
      <c r="AL110" s="20">
        <f t="shared" si="20"/>
        <v>0</v>
      </c>
      <c r="AM110" s="35">
        <v>0</v>
      </c>
      <c r="AN110" s="22"/>
      <c r="AO110" s="35"/>
      <c r="AP110" s="35"/>
      <c r="AQ110" s="35">
        <v>0</v>
      </c>
      <c r="AR110" s="35"/>
      <c r="AS110" s="35"/>
      <c r="AT110" s="35">
        <v>0</v>
      </c>
      <c r="AU110" s="35"/>
      <c r="AV110" s="35"/>
      <c r="AW110" s="20">
        <f t="shared" si="21"/>
        <v>0</v>
      </c>
      <c r="AX110" s="35">
        <v>0</v>
      </c>
      <c r="AY110" s="35"/>
      <c r="AZ110" s="35">
        <v>0</v>
      </c>
      <c r="BA110" s="35"/>
      <c r="BB110" s="35"/>
      <c r="BC110" s="35">
        <v>0</v>
      </c>
      <c r="BD110" s="35"/>
      <c r="BE110" s="20">
        <f t="shared" si="22"/>
        <v>0</v>
      </c>
      <c r="BF110" s="52"/>
      <c r="BG110" s="35"/>
      <c r="BH110" s="35">
        <v>0</v>
      </c>
      <c r="BI110" s="35"/>
      <c r="BJ110" s="35"/>
      <c r="BK110" s="35"/>
      <c r="BL110" s="35"/>
      <c r="BM110" s="35">
        <v>5940</v>
      </c>
      <c r="BN110" s="35"/>
      <c r="BO110" s="35"/>
      <c r="BP110" s="22"/>
      <c r="BQ110" s="35"/>
      <c r="BR110" s="22"/>
      <c r="BS110" s="22">
        <v>1620</v>
      </c>
      <c r="BT110" s="35">
        <v>0</v>
      </c>
      <c r="BU110" s="20">
        <f t="shared" si="23"/>
        <v>7560</v>
      </c>
      <c r="BV110" s="52">
        <v>15803</v>
      </c>
      <c r="BW110" s="35">
        <v>0</v>
      </c>
      <c r="BX110" s="35"/>
      <c r="BY110" s="35"/>
      <c r="BZ110" s="35">
        <v>0</v>
      </c>
      <c r="CA110" s="35">
        <v>0</v>
      </c>
      <c r="CB110" s="20">
        <f t="shared" si="24"/>
        <v>15803</v>
      </c>
      <c r="CC110" s="52"/>
      <c r="CD110" s="35"/>
      <c r="CE110" s="35"/>
      <c r="CF110" s="35"/>
      <c r="CG110" s="20">
        <f t="shared" si="25"/>
        <v>0</v>
      </c>
      <c r="CH110" s="61"/>
      <c r="CI110" s="22"/>
      <c r="CJ110" s="35"/>
      <c r="CK110" s="35"/>
      <c r="CL110" s="35">
        <v>0</v>
      </c>
      <c r="CM110" s="35"/>
      <c r="CN110" s="35"/>
      <c r="CO110" s="20">
        <f t="shared" si="26"/>
        <v>0</v>
      </c>
      <c r="CP110" s="61"/>
      <c r="CQ110" s="35"/>
      <c r="CR110" s="35"/>
      <c r="CS110" s="20">
        <f t="shared" si="27"/>
        <v>0</v>
      </c>
      <c r="CT110" s="52">
        <v>100</v>
      </c>
      <c r="CU110" s="20">
        <f t="shared" si="28"/>
        <v>100</v>
      </c>
      <c r="CV110" s="23">
        <f t="shared" si="15"/>
        <v>57310</v>
      </c>
    </row>
    <row r="111" spans="1:100" x14ac:dyDescent="0.25">
      <c r="A111" s="348"/>
      <c r="B111" s="2" t="s">
        <v>102</v>
      </c>
      <c r="C111" s="40"/>
      <c r="D111" s="41"/>
      <c r="E111" s="43"/>
      <c r="F111" s="41"/>
      <c r="G111" s="41">
        <v>0</v>
      </c>
      <c r="H111" s="7">
        <f t="shared" si="16"/>
        <v>0</v>
      </c>
      <c r="I111" s="43"/>
      <c r="J111" s="41"/>
      <c r="K111" s="41"/>
      <c r="L111" s="41"/>
      <c r="M111" s="41"/>
      <c r="N111" s="41"/>
      <c r="O111" s="7">
        <f t="shared" si="17"/>
        <v>0</v>
      </c>
      <c r="P111" s="41">
        <v>0</v>
      </c>
      <c r="Q111" s="41"/>
      <c r="R111" s="41"/>
      <c r="S111" s="41">
        <v>0</v>
      </c>
      <c r="T111" s="7">
        <f t="shared" si="18"/>
        <v>0</v>
      </c>
      <c r="U111" s="43"/>
      <c r="V111" s="9">
        <v>0</v>
      </c>
      <c r="W111" s="7">
        <f t="shared" si="19"/>
        <v>0</v>
      </c>
      <c r="X111" s="43"/>
      <c r="Y111" s="9"/>
      <c r="Z111" s="9"/>
      <c r="AA111" s="9"/>
      <c r="AB111" s="9"/>
      <c r="AC111" s="9"/>
      <c r="AD111" s="41"/>
      <c r="AE111" s="9"/>
      <c r="AF111" s="9"/>
      <c r="AG111" s="9"/>
      <c r="AH111" s="9"/>
      <c r="AI111" s="9"/>
      <c r="AJ111" s="7">
        <v>13480</v>
      </c>
      <c r="AK111" s="43"/>
      <c r="AL111" s="7">
        <f t="shared" si="20"/>
        <v>0</v>
      </c>
      <c r="AM111" s="41">
        <v>0</v>
      </c>
      <c r="AN111" s="9"/>
      <c r="AO111" s="41"/>
      <c r="AP111" s="41"/>
      <c r="AQ111" s="41">
        <v>420</v>
      </c>
      <c r="AR111" s="41"/>
      <c r="AS111" s="41"/>
      <c r="AT111" s="41">
        <v>0</v>
      </c>
      <c r="AU111" s="41"/>
      <c r="AV111" s="41"/>
      <c r="AW111" s="7">
        <f t="shared" si="21"/>
        <v>420</v>
      </c>
      <c r="AX111" s="41">
        <v>0</v>
      </c>
      <c r="AY111" s="41"/>
      <c r="AZ111" s="41">
        <v>0</v>
      </c>
      <c r="BA111" s="41"/>
      <c r="BB111" s="41"/>
      <c r="BC111" s="41">
        <v>0</v>
      </c>
      <c r="BD111" s="41"/>
      <c r="BE111" s="7">
        <f t="shared" si="22"/>
        <v>0</v>
      </c>
      <c r="BF111" s="43"/>
      <c r="BG111" s="41"/>
      <c r="BH111" s="41">
        <v>0</v>
      </c>
      <c r="BI111" s="41"/>
      <c r="BJ111" s="41"/>
      <c r="BK111" s="41"/>
      <c r="BL111" s="41"/>
      <c r="BM111" s="41">
        <v>5400</v>
      </c>
      <c r="BN111" s="41"/>
      <c r="BO111" s="41"/>
      <c r="BP111" s="9"/>
      <c r="BQ111" s="41"/>
      <c r="BR111" s="9"/>
      <c r="BS111" s="9">
        <v>2700</v>
      </c>
      <c r="BT111" s="41">
        <v>1104</v>
      </c>
      <c r="BU111" s="7">
        <f t="shared" si="23"/>
        <v>9204</v>
      </c>
      <c r="BV111" s="43">
        <v>13684</v>
      </c>
      <c r="BW111" s="41">
        <v>0</v>
      </c>
      <c r="BX111" s="41"/>
      <c r="BY111" s="41"/>
      <c r="BZ111" s="41">
        <v>0</v>
      </c>
      <c r="CA111" s="41">
        <v>0</v>
      </c>
      <c r="CB111" s="7">
        <f t="shared" si="24"/>
        <v>13684</v>
      </c>
      <c r="CC111" s="43"/>
      <c r="CD111" s="41"/>
      <c r="CE111" s="41"/>
      <c r="CF111" s="41"/>
      <c r="CG111" s="7">
        <f t="shared" si="25"/>
        <v>0</v>
      </c>
      <c r="CH111" s="62"/>
      <c r="CI111" s="9"/>
      <c r="CJ111" s="41"/>
      <c r="CK111" s="41"/>
      <c r="CL111" s="41">
        <v>0</v>
      </c>
      <c r="CM111" s="41"/>
      <c r="CN111" s="41"/>
      <c r="CO111" s="7">
        <f t="shared" si="26"/>
        <v>0</v>
      </c>
      <c r="CP111" s="62"/>
      <c r="CQ111" s="41"/>
      <c r="CR111" s="41"/>
      <c r="CS111" s="7">
        <f t="shared" si="27"/>
        <v>0</v>
      </c>
      <c r="CT111" s="43">
        <v>641</v>
      </c>
      <c r="CU111" s="7">
        <f t="shared" si="28"/>
        <v>641</v>
      </c>
      <c r="CV111" s="10">
        <f t="shared" si="15"/>
        <v>37429</v>
      </c>
    </row>
    <row r="112" spans="1:100" x14ac:dyDescent="0.25">
      <c r="A112" s="348"/>
      <c r="B112" s="2" t="s">
        <v>103</v>
      </c>
      <c r="C112" s="40"/>
      <c r="D112" s="41"/>
      <c r="E112" s="43"/>
      <c r="F112" s="41"/>
      <c r="G112" s="41">
        <v>0</v>
      </c>
      <c r="H112" s="7">
        <f t="shared" si="16"/>
        <v>0</v>
      </c>
      <c r="I112" s="43"/>
      <c r="J112" s="41"/>
      <c r="K112" s="41"/>
      <c r="L112" s="41"/>
      <c r="M112" s="41"/>
      <c r="N112" s="41"/>
      <c r="O112" s="7">
        <f t="shared" si="17"/>
        <v>0</v>
      </c>
      <c r="P112" s="41">
        <v>0</v>
      </c>
      <c r="Q112" s="41"/>
      <c r="R112" s="41"/>
      <c r="S112" s="41">
        <v>921</v>
      </c>
      <c r="T112" s="7">
        <f t="shared" si="18"/>
        <v>921</v>
      </c>
      <c r="U112" s="43"/>
      <c r="V112" s="9">
        <v>0</v>
      </c>
      <c r="W112" s="7">
        <f t="shared" si="19"/>
        <v>0</v>
      </c>
      <c r="X112" s="43"/>
      <c r="Y112" s="9"/>
      <c r="Z112" s="9"/>
      <c r="AA112" s="9"/>
      <c r="AB112" s="9"/>
      <c r="AC112" s="9"/>
      <c r="AD112" s="41"/>
      <c r="AE112" s="9"/>
      <c r="AF112" s="9"/>
      <c r="AG112" s="9"/>
      <c r="AH112" s="9"/>
      <c r="AI112" s="9"/>
      <c r="AJ112" s="7">
        <v>12485</v>
      </c>
      <c r="AK112" s="43"/>
      <c r="AL112" s="7">
        <f t="shared" si="20"/>
        <v>0</v>
      </c>
      <c r="AM112" s="41">
        <v>0</v>
      </c>
      <c r="AN112" s="9"/>
      <c r="AO112" s="41"/>
      <c r="AP112" s="41"/>
      <c r="AQ112" s="41">
        <v>748</v>
      </c>
      <c r="AR112" s="41"/>
      <c r="AS112" s="41"/>
      <c r="AT112" s="41">
        <v>0</v>
      </c>
      <c r="AU112" s="41"/>
      <c r="AV112" s="41"/>
      <c r="AW112" s="7">
        <f t="shared" si="21"/>
        <v>748</v>
      </c>
      <c r="AX112" s="41">
        <v>0</v>
      </c>
      <c r="AY112" s="41"/>
      <c r="AZ112" s="41">
        <v>0</v>
      </c>
      <c r="BA112" s="41"/>
      <c r="BB112" s="41"/>
      <c r="BC112" s="41">
        <v>0</v>
      </c>
      <c r="BD112" s="41"/>
      <c r="BE112" s="7">
        <f t="shared" si="22"/>
        <v>0</v>
      </c>
      <c r="BF112" s="43"/>
      <c r="BG112" s="41"/>
      <c r="BH112" s="41">
        <v>0</v>
      </c>
      <c r="BI112" s="41"/>
      <c r="BJ112" s="41"/>
      <c r="BK112" s="41"/>
      <c r="BL112" s="41"/>
      <c r="BM112" s="41">
        <v>5940</v>
      </c>
      <c r="BN112" s="41"/>
      <c r="BO112" s="41"/>
      <c r="BP112" s="9"/>
      <c r="BQ112" s="41"/>
      <c r="BR112" s="9"/>
      <c r="BS112" s="9">
        <v>1620</v>
      </c>
      <c r="BT112" s="41">
        <v>4360</v>
      </c>
      <c r="BU112" s="7">
        <f t="shared" si="23"/>
        <v>11920</v>
      </c>
      <c r="BV112" s="43">
        <v>16184</v>
      </c>
      <c r="BW112" s="41">
        <v>0</v>
      </c>
      <c r="BX112" s="41"/>
      <c r="BY112" s="41"/>
      <c r="BZ112" s="41">
        <v>0</v>
      </c>
      <c r="CA112" s="41">
        <v>0</v>
      </c>
      <c r="CB112" s="7">
        <f t="shared" si="24"/>
        <v>16184</v>
      </c>
      <c r="CC112" s="43"/>
      <c r="CD112" s="41"/>
      <c r="CE112" s="41"/>
      <c r="CF112" s="41"/>
      <c r="CG112" s="7">
        <f t="shared" si="25"/>
        <v>0</v>
      </c>
      <c r="CH112" s="62"/>
      <c r="CI112" s="9"/>
      <c r="CJ112" s="41"/>
      <c r="CK112" s="41"/>
      <c r="CL112" s="41">
        <v>0</v>
      </c>
      <c r="CM112" s="41"/>
      <c r="CN112" s="41"/>
      <c r="CO112" s="7">
        <f t="shared" si="26"/>
        <v>0</v>
      </c>
      <c r="CP112" s="62"/>
      <c r="CQ112" s="41"/>
      <c r="CR112" s="41"/>
      <c r="CS112" s="7">
        <f t="shared" si="27"/>
        <v>0</v>
      </c>
      <c r="CT112" s="43">
        <v>1080</v>
      </c>
      <c r="CU112" s="7">
        <f t="shared" si="28"/>
        <v>1080</v>
      </c>
      <c r="CV112" s="10">
        <f t="shared" si="15"/>
        <v>43338</v>
      </c>
    </row>
    <row r="113" spans="1:100" x14ac:dyDescent="0.25">
      <c r="A113" s="348"/>
      <c r="B113" s="2" t="s">
        <v>104</v>
      </c>
      <c r="C113" s="40"/>
      <c r="D113" s="41"/>
      <c r="E113" s="43"/>
      <c r="F113" s="41"/>
      <c r="G113" s="41">
        <v>0</v>
      </c>
      <c r="H113" s="7">
        <f t="shared" si="16"/>
        <v>0</v>
      </c>
      <c r="I113" s="43"/>
      <c r="J113" s="41"/>
      <c r="K113" s="41"/>
      <c r="L113" s="41"/>
      <c r="M113" s="41"/>
      <c r="N113" s="41"/>
      <c r="O113" s="7">
        <f t="shared" si="17"/>
        <v>0</v>
      </c>
      <c r="P113" s="41">
        <v>0</v>
      </c>
      <c r="Q113" s="41"/>
      <c r="R113" s="41"/>
      <c r="S113" s="41">
        <v>1147</v>
      </c>
      <c r="T113" s="7">
        <f t="shared" si="18"/>
        <v>1147</v>
      </c>
      <c r="U113" s="43"/>
      <c r="V113" s="9">
        <v>0</v>
      </c>
      <c r="W113" s="7">
        <f t="shared" si="19"/>
        <v>0</v>
      </c>
      <c r="X113" s="43"/>
      <c r="Y113" s="9"/>
      <c r="Z113" s="9"/>
      <c r="AA113" s="9"/>
      <c r="AB113" s="9"/>
      <c r="AC113" s="9"/>
      <c r="AD113" s="41"/>
      <c r="AE113" s="9"/>
      <c r="AF113" s="9"/>
      <c r="AG113" s="9"/>
      <c r="AH113" s="9"/>
      <c r="AI113" s="9"/>
      <c r="AJ113" s="7">
        <v>55706</v>
      </c>
      <c r="AK113" s="43"/>
      <c r="AL113" s="7">
        <f t="shared" si="20"/>
        <v>0</v>
      </c>
      <c r="AM113" s="41">
        <v>0</v>
      </c>
      <c r="AN113" s="9"/>
      <c r="AO113" s="41"/>
      <c r="AP113" s="41"/>
      <c r="AQ113" s="41">
        <v>310</v>
      </c>
      <c r="AR113" s="41"/>
      <c r="AS113" s="41"/>
      <c r="AT113" s="41">
        <v>0</v>
      </c>
      <c r="AU113" s="41"/>
      <c r="AV113" s="41"/>
      <c r="AW113" s="7">
        <f t="shared" si="21"/>
        <v>310</v>
      </c>
      <c r="AX113" s="41">
        <v>0</v>
      </c>
      <c r="AY113" s="41"/>
      <c r="AZ113" s="41">
        <v>0</v>
      </c>
      <c r="BA113" s="41"/>
      <c r="BB113" s="41"/>
      <c r="BC113" s="41">
        <v>0</v>
      </c>
      <c r="BD113" s="41"/>
      <c r="BE113" s="7">
        <f t="shared" si="22"/>
        <v>0</v>
      </c>
      <c r="BF113" s="43"/>
      <c r="BG113" s="41"/>
      <c r="BH113" s="41">
        <v>0</v>
      </c>
      <c r="BI113" s="41"/>
      <c r="BJ113" s="41"/>
      <c r="BK113" s="41"/>
      <c r="BL113" s="41"/>
      <c r="BM113" s="41">
        <v>5908</v>
      </c>
      <c r="BN113" s="41"/>
      <c r="BO113" s="41"/>
      <c r="BP113" s="9"/>
      <c r="BQ113" s="41"/>
      <c r="BR113" s="9"/>
      <c r="BS113" s="9">
        <v>0</v>
      </c>
      <c r="BT113" s="41">
        <v>3400</v>
      </c>
      <c r="BU113" s="7">
        <f t="shared" si="23"/>
        <v>9308</v>
      </c>
      <c r="BV113" s="43">
        <v>13569</v>
      </c>
      <c r="BW113" s="41">
        <v>0</v>
      </c>
      <c r="BX113" s="41"/>
      <c r="BY113" s="41"/>
      <c r="BZ113" s="41">
        <v>0</v>
      </c>
      <c r="CA113" s="41">
        <v>0</v>
      </c>
      <c r="CB113" s="7">
        <f t="shared" si="24"/>
        <v>13569</v>
      </c>
      <c r="CC113" s="43"/>
      <c r="CD113" s="41"/>
      <c r="CE113" s="41"/>
      <c r="CF113" s="41"/>
      <c r="CG113" s="7">
        <f t="shared" si="25"/>
        <v>0</v>
      </c>
      <c r="CH113" s="62"/>
      <c r="CI113" s="9"/>
      <c r="CJ113" s="41"/>
      <c r="CK113" s="41"/>
      <c r="CL113" s="41">
        <v>0</v>
      </c>
      <c r="CM113" s="41"/>
      <c r="CN113" s="41"/>
      <c r="CO113" s="7">
        <f t="shared" si="26"/>
        <v>0</v>
      </c>
      <c r="CP113" s="62"/>
      <c r="CQ113" s="41"/>
      <c r="CR113" s="41"/>
      <c r="CS113" s="7">
        <f t="shared" si="27"/>
        <v>0</v>
      </c>
      <c r="CT113" s="43">
        <v>1299</v>
      </c>
      <c r="CU113" s="7">
        <f t="shared" si="28"/>
        <v>1299</v>
      </c>
      <c r="CV113" s="10">
        <f t="shared" si="15"/>
        <v>81339</v>
      </c>
    </row>
    <row r="114" spans="1:100" x14ac:dyDescent="0.25">
      <c r="A114" s="348"/>
      <c r="B114" s="2" t="s">
        <v>105</v>
      </c>
      <c r="C114" s="40"/>
      <c r="D114" s="41"/>
      <c r="E114" s="43"/>
      <c r="F114" s="41"/>
      <c r="G114" s="41">
        <v>0</v>
      </c>
      <c r="H114" s="7">
        <f t="shared" si="16"/>
        <v>0</v>
      </c>
      <c r="I114" s="43"/>
      <c r="J114" s="41"/>
      <c r="K114" s="41"/>
      <c r="L114" s="41"/>
      <c r="M114" s="41"/>
      <c r="N114" s="41"/>
      <c r="O114" s="7">
        <f t="shared" si="17"/>
        <v>0</v>
      </c>
      <c r="P114" s="41">
        <v>0</v>
      </c>
      <c r="Q114" s="41"/>
      <c r="R114" s="41"/>
      <c r="S114" s="41">
        <v>1326</v>
      </c>
      <c r="T114" s="7">
        <f t="shared" si="18"/>
        <v>1326</v>
      </c>
      <c r="U114" s="43"/>
      <c r="V114" s="9">
        <v>0</v>
      </c>
      <c r="W114" s="7">
        <f t="shared" si="19"/>
        <v>0</v>
      </c>
      <c r="X114" s="43"/>
      <c r="Y114" s="9"/>
      <c r="Z114" s="9"/>
      <c r="AA114" s="9"/>
      <c r="AB114" s="9"/>
      <c r="AC114" s="9"/>
      <c r="AD114" s="41"/>
      <c r="AE114" s="9"/>
      <c r="AF114" s="9"/>
      <c r="AG114" s="9"/>
      <c r="AH114" s="9"/>
      <c r="AI114" s="9"/>
      <c r="AJ114" s="7">
        <v>65507</v>
      </c>
      <c r="AK114" s="43"/>
      <c r="AL114" s="7">
        <f t="shared" si="20"/>
        <v>0</v>
      </c>
      <c r="AM114" s="41">
        <v>0</v>
      </c>
      <c r="AN114" s="9"/>
      <c r="AO114" s="41"/>
      <c r="AP114" s="41"/>
      <c r="AQ114" s="41">
        <v>0</v>
      </c>
      <c r="AR114" s="41"/>
      <c r="AS114" s="41"/>
      <c r="AT114" s="41">
        <v>0</v>
      </c>
      <c r="AU114" s="41"/>
      <c r="AV114" s="41"/>
      <c r="AW114" s="7">
        <f t="shared" si="21"/>
        <v>0</v>
      </c>
      <c r="AX114" s="41">
        <v>0</v>
      </c>
      <c r="AY114" s="41"/>
      <c r="AZ114" s="41">
        <v>0</v>
      </c>
      <c r="BA114" s="41"/>
      <c r="BB114" s="41"/>
      <c r="BC114" s="41">
        <v>0</v>
      </c>
      <c r="BD114" s="41"/>
      <c r="BE114" s="7">
        <f t="shared" si="22"/>
        <v>0</v>
      </c>
      <c r="BF114" s="43"/>
      <c r="BG114" s="41"/>
      <c r="BH114" s="41">
        <v>0</v>
      </c>
      <c r="BI114" s="41"/>
      <c r="BJ114" s="41"/>
      <c r="BK114" s="41"/>
      <c r="BL114" s="41"/>
      <c r="BM114" s="41">
        <v>4290</v>
      </c>
      <c r="BN114" s="41"/>
      <c r="BO114" s="41"/>
      <c r="BP114" s="9"/>
      <c r="BQ114" s="41"/>
      <c r="BR114" s="9"/>
      <c r="BS114" s="9">
        <v>0</v>
      </c>
      <c r="BT114" s="41">
        <v>310</v>
      </c>
      <c r="BU114" s="7">
        <f t="shared" si="23"/>
        <v>4600</v>
      </c>
      <c r="BV114" s="43">
        <v>11530</v>
      </c>
      <c r="BW114" s="41">
        <v>0</v>
      </c>
      <c r="BX114" s="41"/>
      <c r="BY114" s="41"/>
      <c r="BZ114" s="41">
        <v>0</v>
      </c>
      <c r="CA114" s="41">
        <v>0</v>
      </c>
      <c r="CB114" s="7">
        <f t="shared" si="24"/>
        <v>11530</v>
      </c>
      <c r="CC114" s="43"/>
      <c r="CD114" s="41"/>
      <c r="CE114" s="41"/>
      <c r="CF114" s="41"/>
      <c r="CG114" s="7">
        <f t="shared" si="25"/>
        <v>0</v>
      </c>
      <c r="CH114" s="62"/>
      <c r="CI114" s="9"/>
      <c r="CJ114" s="41"/>
      <c r="CK114" s="41"/>
      <c r="CL114" s="41">
        <v>0</v>
      </c>
      <c r="CM114" s="41"/>
      <c r="CN114" s="41"/>
      <c r="CO114" s="7">
        <f t="shared" si="26"/>
        <v>0</v>
      </c>
      <c r="CP114" s="62"/>
      <c r="CQ114" s="41"/>
      <c r="CR114" s="41"/>
      <c r="CS114" s="7">
        <f t="shared" si="27"/>
        <v>0</v>
      </c>
      <c r="CT114" s="43">
        <v>1575</v>
      </c>
      <c r="CU114" s="7">
        <f t="shared" si="28"/>
        <v>1575</v>
      </c>
      <c r="CV114" s="10">
        <f t="shared" si="15"/>
        <v>84538</v>
      </c>
    </row>
    <row r="115" spans="1:100" x14ac:dyDescent="0.25">
      <c r="A115" s="348"/>
      <c r="B115" s="2" t="s">
        <v>106</v>
      </c>
      <c r="C115" s="40"/>
      <c r="D115" s="41"/>
      <c r="E115" s="43"/>
      <c r="F115" s="41"/>
      <c r="G115" s="41">
        <v>0</v>
      </c>
      <c r="H115" s="7">
        <f t="shared" si="16"/>
        <v>0</v>
      </c>
      <c r="I115" s="43"/>
      <c r="J115" s="41"/>
      <c r="K115" s="41"/>
      <c r="L115" s="41"/>
      <c r="M115" s="41"/>
      <c r="N115" s="41"/>
      <c r="O115" s="7">
        <f t="shared" si="17"/>
        <v>0</v>
      </c>
      <c r="P115" s="41">
        <v>0</v>
      </c>
      <c r="Q115" s="41"/>
      <c r="R115" s="41"/>
      <c r="S115" s="41">
        <v>2115</v>
      </c>
      <c r="T115" s="7">
        <f t="shared" si="18"/>
        <v>2115</v>
      </c>
      <c r="U115" s="43"/>
      <c r="V115" s="9">
        <v>0</v>
      </c>
      <c r="W115" s="7">
        <f t="shared" si="19"/>
        <v>0</v>
      </c>
      <c r="X115" s="43"/>
      <c r="Y115" s="9"/>
      <c r="Z115" s="9"/>
      <c r="AA115" s="9"/>
      <c r="AB115" s="9"/>
      <c r="AC115" s="9"/>
      <c r="AD115" s="41"/>
      <c r="AE115" s="9"/>
      <c r="AF115" s="9"/>
      <c r="AG115" s="9"/>
      <c r="AH115" s="9"/>
      <c r="AI115" s="9"/>
      <c r="AJ115" s="7">
        <v>54104</v>
      </c>
      <c r="AK115" s="43"/>
      <c r="AL115" s="7">
        <f t="shared" si="20"/>
        <v>0</v>
      </c>
      <c r="AM115" s="41">
        <v>0</v>
      </c>
      <c r="AN115" s="9"/>
      <c r="AO115" s="41"/>
      <c r="AP115" s="41"/>
      <c r="AQ115" s="41">
        <v>0</v>
      </c>
      <c r="AR115" s="41"/>
      <c r="AS115" s="41"/>
      <c r="AT115" s="41">
        <v>0</v>
      </c>
      <c r="AU115" s="41"/>
      <c r="AV115" s="41"/>
      <c r="AW115" s="7">
        <f t="shared" si="21"/>
        <v>0</v>
      </c>
      <c r="AX115" s="41">
        <v>0</v>
      </c>
      <c r="AY115" s="41"/>
      <c r="AZ115" s="41">
        <v>0</v>
      </c>
      <c r="BA115" s="41"/>
      <c r="BB115" s="41"/>
      <c r="BC115" s="41">
        <v>0</v>
      </c>
      <c r="BD115" s="41"/>
      <c r="BE115" s="7">
        <f t="shared" si="22"/>
        <v>0</v>
      </c>
      <c r="BF115" s="43"/>
      <c r="BG115" s="41"/>
      <c r="BH115" s="41">
        <v>0</v>
      </c>
      <c r="BI115" s="41"/>
      <c r="BJ115" s="41"/>
      <c r="BK115" s="41"/>
      <c r="BL115" s="41"/>
      <c r="BM115" s="41">
        <v>2130</v>
      </c>
      <c r="BN115" s="41"/>
      <c r="BO115" s="41"/>
      <c r="BP115" s="9"/>
      <c r="BQ115" s="41"/>
      <c r="BR115" s="9"/>
      <c r="BS115" s="9">
        <v>0</v>
      </c>
      <c r="BT115" s="41">
        <v>390</v>
      </c>
      <c r="BU115" s="7">
        <f t="shared" si="23"/>
        <v>2520</v>
      </c>
      <c r="BV115" s="43">
        <v>14660</v>
      </c>
      <c r="BW115" s="41">
        <v>0</v>
      </c>
      <c r="BX115" s="41"/>
      <c r="BY115" s="41"/>
      <c r="BZ115" s="41">
        <v>0</v>
      </c>
      <c r="CA115" s="41">
        <v>0</v>
      </c>
      <c r="CB115" s="7">
        <f t="shared" si="24"/>
        <v>14660</v>
      </c>
      <c r="CC115" s="43"/>
      <c r="CD115" s="41"/>
      <c r="CE115" s="41"/>
      <c r="CF115" s="41"/>
      <c r="CG115" s="7">
        <f t="shared" si="25"/>
        <v>0</v>
      </c>
      <c r="CH115" s="62"/>
      <c r="CI115" s="9"/>
      <c r="CJ115" s="41"/>
      <c r="CK115" s="41"/>
      <c r="CL115" s="41">
        <v>0</v>
      </c>
      <c r="CM115" s="41"/>
      <c r="CN115" s="41"/>
      <c r="CO115" s="7">
        <f t="shared" si="26"/>
        <v>0</v>
      </c>
      <c r="CP115" s="62"/>
      <c r="CQ115" s="41"/>
      <c r="CR115" s="41"/>
      <c r="CS115" s="7">
        <f t="shared" si="27"/>
        <v>0</v>
      </c>
      <c r="CT115" s="43">
        <v>3642</v>
      </c>
      <c r="CU115" s="7">
        <f t="shared" si="28"/>
        <v>3642</v>
      </c>
      <c r="CV115" s="10">
        <f t="shared" si="15"/>
        <v>77041</v>
      </c>
    </row>
    <row r="116" spans="1:100" x14ac:dyDescent="0.25">
      <c r="A116" s="348"/>
      <c r="B116" s="2" t="s">
        <v>107</v>
      </c>
      <c r="C116" s="40"/>
      <c r="D116" s="41"/>
      <c r="E116" s="43"/>
      <c r="F116" s="41"/>
      <c r="G116" s="41">
        <v>0</v>
      </c>
      <c r="H116" s="7">
        <f t="shared" si="16"/>
        <v>0</v>
      </c>
      <c r="I116" s="43"/>
      <c r="J116" s="41"/>
      <c r="K116" s="41"/>
      <c r="L116" s="41"/>
      <c r="M116" s="41"/>
      <c r="N116" s="41"/>
      <c r="O116" s="7">
        <f t="shared" si="17"/>
        <v>0</v>
      </c>
      <c r="P116" s="41">
        <v>0</v>
      </c>
      <c r="Q116" s="41"/>
      <c r="R116" s="41"/>
      <c r="S116" s="41">
        <v>1800</v>
      </c>
      <c r="T116" s="7">
        <f t="shared" si="18"/>
        <v>1800</v>
      </c>
      <c r="U116" s="43"/>
      <c r="V116" s="9">
        <v>0</v>
      </c>
      <c r="W116" s="7">
        <f t="shared" si="19"/>
        <v>0</v>
      </c>
      <c r="X116" s="43"/>
      <c r="Y116" s="9"/>
      <c r="Z116" s="9"/>
      <c r="AA116" s="9"/>
      <c r="AB116" s="9"/>
      <c r="AC116" s="9"/>
      <c r="AD116" s="41"/>
      <c r="AE116" s="9"/>
      <c r="AF116" s="9"/>
      <c r="AG116" s="9"/>
      <c r="AH116" s="9"/>
      <c r="AI116" s="9"/>
      <c r="AJ116" s="7">
        <v>52490</v>
      </c>
      <c r="AK116" s="43"/>
      <c r="AL116" s="7">
        <f t="shared" si="20"/>
        <v>0</v>
      </c>
      <c r="AM116" s="41">
        <v>0</v>
      </c>
      <c r="AN116" s="9"/>
      <c r="AO116" s="41"/>
      <c r="AP116" s="41"/>
      <c r="AQ116" s="41">
        <v>540</v>
      </c>
      <c r="AR116" s="41"/>
      <c r="AS116" s="41"/>
      <c r="AT116" s="41">
        <v>0</v>
      </c>
      <c r="AU116" s="41"/>
      <c r="AV116" s="41"/>
      <c r="AW116" s="7">
        <f t="shared" si="21"/>
        <v>540</v>
      </c>
      <c r="AX116" s="41">
        <v>0</v>
      </c>
      <c r="AY116" s="41"/>
      <c r="AZ116" s="41">
        <v>0</v>
      </c>
      <c r="BA116" s="41"/>
      <c r="BB116" s="41"/>
      <c r="BC116" s="41">
        <v>0</v>
      </c>
      <c r="BD116" s="41"/>
      <c r="BE116" s="7">
        <f t="shared" si="22"/>
        <v>0</v>
      </c>
      <c r="BF116" s="43"/>
      <c r="BG116" s="41"/>
      <c r="BH116" s="41">
        <v>0</v>
      </c>
      <c r="BI116" s="41"/>
      <c r="BJ116" s="41"/>
      <c r="BK116" s="41"/>
      <c r="BL116" s="41"/>
      <c r="BM116" s="41">
        <v>0</v>
      </c>
      <c r="BN116" s="41"/>
      <c r="BO116" s="41"/>
      <c r="BP116" s="9"/>
      <c r="BQ116" s="41"/>
      <c r="BR116" s="9"/>
      <c r="BS116" s="9">
        <v>0</v>
      </c>
      <c r="BT116" s="41">
        <v>0</v>
      </c>
      <c r="BU116" s="7">
        <f t="shared" si="23"/>
        <v>0</v>
      </c>
      <c r="BV116" s="43">
        <v>14396</v>
      </c>
      <c r="BW116" s="41">
        <v>0</v>
      </c>
      <c r="BX116" s="41"/>
      <c r="BY116" s="41"/>
      <c r="BZ116" s="41">
        <v>0</v>
      </c>
      <c r="CA116" s="41">
        <v>0</v>
      </c>
      <c r="CB116" s="7">
        <f t="shared" si="24"/>
        <v>14396</v>
      </c>
      <c r="CC116" s="43"/>
      <c r="CD116" s="41"/>
      <c r="CE116" s="41"/>
      <c r="CF116" s="41"/>
      <c r="CG116" s="7">
        <f t="shared" si="25"/>
        <v>0</v>
      </c>
      <c r="CH116" s="62"/>
      <c r="CI116" s="9"/>
      <c r="CJ116" s="41"/>
      <c r="CK116" s="41"/>
      <c r="CL116" s="41">
        <v>0</v>
      </c>
      <c r="CM116" s="41"/>
      <c r="CN116" s="41"/>
      <c r="CO116" s="7">
        <f t="shared" si="26"/>
        <v>0</v>
      </c>
      <c r="CP116" s="62"/>
      <c r="CQ116" s="41"/>
      <c r="CR116" s="41"/>
      <c r="CS116" s="7">
        <f t="shared" si="27"/>
        <v>0</v>
      </c>
      <c r="CT116" s="43">
        <v>1408</v>
      </c>
      <c r="CU116" s="7">
        <f t="shared" si="28"/>
        <v>1408</v>
      </c>
      <c r="CV116" s="10">
        <f t="shared" si="15"/>
        <v>70634</v>
      </c>
    </row>
    <row r="117" spans="1:100" x14ac:dyDescent="0.25">
      <c r="A117" s="348"/>
      <c r="B117" s="2" t="s">
        <v>108</v>
      </c>
      <c r="C117" s="40"/>
      <c r="D117" s="41"/>
      <c r="E117" s="43"/>
      <c r="F117" s="41"/>
      <c r="G117" s="41">
        <v>0</v>
      </c>
      <c r="H117" s="7">
        <f t="shared" si="16"/>
        <v>0</v>
      </c>
      <c r="I117" s="43"/>
      <c r="J117" s="41"/>
      <c r="K117" s="41"/>
      <c r="L117" s="41"/>
      <c r="M117" s="41"/>
      <c r="N117" s="41"/>
      <c r="O117" s="7">
        <f t="shared" si="17"/>
        <v>0</v>
      </c>
      <c r="P117" s="41">
        <v>0</v>
      </c>
      <c r="Q117" s="41"/>
      <c r="R117" s="41"/>
      <c r="S117" s="41">
        <v>2787</v>
      </c>
      <c r="T117" s="7">
        <f t="shared" si="18"/>
        <v>2787</v>
      </c>
      <c r="U117" s="43"/>
      <c r="V117" s="9">
        <v>0</v>
      </c>
      <c r="W117" s="7">
        <f t="shared" si="19"/>
        <v>0</v>
      </c>
      <c r="X117" s="43"/>
      <c r="Y117" s="9"/>
      <c r="Z117" s="9"/>
      <c r="AA117" s="9"/>
      <c r="AB117" s="9"/>
      <c r="AC117" s="9"/>
      <c r="AD117" s="41"/>
      <c r="AE117" s="9"/>
      <c r="AF117" s="9"/>
      <c r="AG117" s="9"/>
      <c r="AH117" s="9"/>
      <c r="AI117" s="9"/>
      <c r="AJ117" s="7">
        <v>46057</v>
      </c>
      <c r="AK117" s="43"/>
      <c r="AL117" s="7">
        <f t="shared" si="20"/>
        <v>0</v>
      </c>
      <c r="AM117" s="41">
        <v>0</v>
      </c>
      <c r="AN117" s="9"/>
      <c r="AO117" s="41"/>
      <c r="AP117" s="41"/>
      <c r="AQ117" s="41">
        <v>895</v>
      </c>
      <c r="AR117" s="41"/>
      <c r="AS117" s="41"/>
      <c r="AT117" s="41">
        <v>0</v>
      </c>
      <c r="AU117" s="41"/>
      <c r="AV117" s="41"/>
      <c r="AW117" s="7">
        <f t="shared" si="21"/>
        <v>895</v>
      </c>
      <c r="AX117" s="41">
        <v>0</v>
      </c>
      <c r="AY117" s="41"/>
      <c r="AZ117" s="41">
        <v>0</v>
      </c>
      <c r="BA117" s="41"/>
      <c r="BB117" s="41"/>
      <c r="BC117" s="41">
        <v>0</v>
      </c>
      <c r="BD117" s="41"/>
      <c r="BE117" s="7">
        <f t="shared" si="22"/>
        <v>0</v>
      </c>
      <c r="BF117" s="43"/>
      <c r="BG117" s="41"/>
      <c r="BH117" s="41">
        <v>0</v>
      </c>
      <c r="BI117" s="41"/>
      <c r="BJ117" s="41"/>
      <c r="BK117" s="41"/>
      <c r="BL117" s="41"/>
      <c r="BM117" s="41">
        <v>0</v>
      </c>
      <c r="BN117" s="41"/>
      <c r="BO117" s="41"/>
      <c r="BP117" s="9"/>
      <c r="BQ117" s="41"/>
      <c r="BR117" s="9"/>
      <c r="BS117" s="9">
        <v>0</v>
      </c>
      <c r="BT117" s="41">
        <v>340</v>
      </c>
      <c r="BU117" s="7">
        <f t="shared" si="23"/>
        <v>340</v>
      </c>
      <c r="BV117" s="43">
        <v>19407</v>
      </c>
      <c r="BW117" s="41">
        <v>0</v>
      </c>
      <c r="BX117" s="41"/>
      <c r="BY117" s="41"/>
      <c r="BZ117" s="41">
        <v>0</v>
      </c>
      <c r="CA117" s="41">
        <v>0</v>
      </c>
      <c r="CB117" s="7">
        <f t="shared" si="24"/>
        <v>19407</v>
      </c>
      <c r="CC117" s="43"/>
      <c r="CD117" s="41"/>
      <c r="CE117" s="41"/>
      <c r="CF117" s="41"/>
      <c r="CG117" s="7">
        <f t="shared" si="25"/>
        <v>0</v>
      </c>
      <c r="CH117" s="62"/>
      <c r="CI117" s="9"/>
      <c r="CJ117" s="41"/>
      <c r="CK117" s="41"/>
      <c r="CL117" s="41">
        <v>0</v>
      </c>
      <c r="CM117" s="41"/>
      <c r="CN117" s="41"/>
      <c r="CO117" s="7">
        <f t="shared" si="26"/>
        <v>0</v>
      </c>
      <c r="CP117" s="62"/>
      <c r="CQ117" s="41"/>
      <c r="CR117" s="41"/>
      <c r="CS117" s="7">
        <f t="shared" si="27"/>
        <v>0</v>
      </c>
      <c r="CT117" s="43">
        <v>580</v>
      </c>
      <c r="CU117" s="7">
        <f t="shared" si="28"/>
        <v>580</v>
      </c>
      <c r="CV117" s="10">
        <f t="shared" si="15"/>
        <v>70066</v>
      </c>
    </row>
    <row r="118" spans="1:100" x14ac:dyDescent="0.25">
      <c r="A118" s="348"/>
      <c r="B118" s="2" t="s">
        <v>109</v>
      </c>
      <c r="C118" s="40"/>
      <c r="D118" s="41"/>
      <c r="E118" s="43"/>
      <c r="F118" s="41"/>
      <c r="G118" s="41">
        <v>0</v>
      </c>
      <c r="H118" s="7">
        <f t="shared" si="16"/>
        <v>0</v>
      </c>
      <c r="I118" s="43"/>
      <c r="J118" s="41"/>
      <c r="K118" s="41"/>
      <c r="L118" s="41"/>
      <c r="M118" s="41"/>
      <c r="N118" s="41"/>
      <c r="O118" s="7">
        <f t="shared" si="17"/>
        <v>0</v>
      </c>
      <c r="P118" s="41">
        <v>0</v>
      </c>
      <c r="Q118" s="41"/>
      <c r="R118" s="41"/>
      <c r="S118" s="41">
        <v>2064</v>
      </c>
      <c r="T118" s="7">
        <f t="shared" si="18"/>
        <v>2064</v>
      </c>
      <c r="U118" s="43"/>
      <c r="V118" s="9">
        <v>0</v>
      </c>
      <c r="W118" s="7">
        <f t="shared" si="19"/>
        <v>0</v>
      </c>
      <c r="X118" s="43"/>
      <c r="Y118" s="9"/>
      <c r="Z118" s="9"/>
      <c r="AA118" s="9"/>
      <c r="AB118" s="9"/>
      <c r="AC118" s="9"/>
      <c r="AD118" s="41"/>
      <c r="AE118" s="9"/>
      <c r="AF118" s="9"/>
      <c r="AG118" s="9"/>
      <c r="AH118" s="9"/>
      <c r="AI118" s="9"/>
      <c r="AJ118" s="7">
        <v>58992</v>
      </c>
      <c r="AK118" s="43"/>
      <c r="AL118" s="7">
        <f t="shared" si="20"/>
        <v>0</v>
      </c>
      <c r="AM118" s="41">
        <v>0</v>
      </c>
      <c r="AN118" s="9"/>
      <c r="AO118" s="41"/>
      <c r="AP118" s="41"/>
      <c r="AQ118" s="41">
        <v>954</v>
      </c>
      <c r="AR118" s="41"/>
      <c r="AS118" s="41"/>
      <c r="AT118" s="41">
        <v>0</v>
      </c>
      <c r="AU118" s="41"/>
      <c r="AV118" s="41"/>
      <c r="AW118" s="7">
        <f t="shared" si="21"/>
        <v>954</v>
      </c>
      <c r="AX118" s="41">
        <v>0</v>
      </c>
      <c r="AY118" s="41"/>
      <c r="AZ118" s="41">
        <v>0</v>
      </c>
      <c r="BA118" s="41"/>
      <c r="BB118" s="41"/>
      <c r="BC118" s="41">
        <v>0</v>
      </c>
      <c r="BD118" s="41"/>
      <c r="BE118" s="7">
        <f t="shared" si="22"/>
        <v>0</v>
      </c>
      <c r="BF118" s="43"/>
      <c r="BG118" s="41"/>
      <c r="BH118" s="41">
        <v>0</v>
      </c>
      <c r="BI118" s="41"/>
      <c r="BJ118" s="41"/>
      <c r="BK118" s="41"/>
      <c r="BL118" s="41"/>
      <c r="BM118" s="41">
        <v>0</v>
      </c>
      <c r="BN118" s="41"/>
      <c r="BO118" s="41"/>
      <c r="BP118" s="9"/>
      <c r="BQ118" s="41"/>
      <c r="BR118" s="9"/>
      <c r="BS118" s="9">
        <v>0</v>
      </c>
      <c r="BT118" s="41">
        <v>270</v>
      </c>
      <c r="BU118" s="7">
        <f t="shared" si="23"/>
        <v>270</v>
      </c>
      <c r="BV118" s="43">
        <v>16871</v>
      </c>
      <c r="BW118" s="41">
        <v>0</v>
      </c>
      <c r="BX118" s="41"/>
      <c r="BY118" s="41"/>
      <c r="BZ118" s="41">
        <v>0</v>
      </c>
      <c r="CA118" s="41">
        <v>0</v>
      </c>
      <c r="CB118" s="7">
        <f t="shared" si="24"/>
        <v>16871</v>
      </c>
      <c r="CC118" s="43"/>
      <c r="CD118" s="41"/>
      <c r="CE118" s="41"/>
      <c r="CF118" s="41"/>
      <c r="CG118" s="7">
        <f t="shared" si="25"/>
        <v>0</v>
      </c>
      <c r="CH118" s="62"/>
      <c r="CI118" s="9"/>
      <c r="CJ118" s="41"/>
      <c r="CK118" s="41"/>
      <c r="CL118" s="41">
        <v>0</v>
      </c>
      <c r="CM118" s="41"/>
      <c r="CN118" s="41"/>
      <c r="CO118" s="7">
        <f t="shared" si="26"/>
        <v>0</v>
      </c>
      <c r="CP118" s="62"/>
      <c r="CQ118" s="41"/>
      <c r="CR118" s="41"/>
      <c r="CS118" s="7">
        <f t="shared" si="27"/>
        <v>0</v>
      </c>
      <c r="CT118" s="43">
        <v>1271</v>
      </c>
      <c r="CU118" s="7">
        <f t="shared" si="28"/>
        <v>1271</v>
      </c>
      <c r="CV118" s="10">
        <f t="shared" si="15"/>
        <v>80422</v>
      </c>
    </row>
    <row r="119" spans="1:100" x14ac:dyDescent="0.25">
      <c r="A119" s="348"/>
      <c r="B119" s="2" t="s">
        <v>110</v>
      </c>
      <c r="C119" s="40"/>
      <c r="D119" s="41"/>
      <c r="E119" s="43"/>
      <c r="F119" s="41"/>
      <c r="G119" s="41">
        <v>0</v>
      </c>
      <c r="H119" s="7">
        <f t="shared" si="16"/>
        <v>0</v>
      </c>
      <c r="I119" s="43"/>
      <c r="J119" s="41"/>
      <c r="K119" s="41"/>
      <c r="L119" s="41"/>
      <c r="M119" s="41"/>
      <c r="N119" s="41"/>
      <c r="O119" s="7">
        <f t="shared" si="17"/>
        <v>0</v>
      </c>
      <c r="P119" s="41">
        <v>0</v>
      </c>
      <c r="Q119" s="41"/>
      <c r="R119" s="41"/>
      <c r="S119" s="41">
        <v>1878</v>
      </c>
      <c r="T119" s="7">
        <f t="shared" si="18"/>
        <v>1878</v>
      </c>
      <c r="U119" s="43"/>
      <c r="V119" s="9">
        <v>0</v>
      </c>
      <c r="W119" s="7">
        <f t="shared" si="19"/>
        <v>0</v>
      </c>
      <c r="X119" s="43"/>
      <c r="Y119" s="9"/>
      <c r="Z119" s="9"/>
      <c r="AA119" s="9"/>
      <c r="AB119" s="9"/>
      <c r="AC119" s="9"/>
      <c r="AD119" s="41"/>
      <c r="AE119" s="9"/>
      <c r="AF119" s="9"/>
      <c r="AG119" s="9"/>
      <c r="AH119" s="9"/>
      <c r="AI119" s="9"/>
      <c r="AJ119" s="7">
        <v>34296</v>
      </c>
      <c r="AK119" s="43"/>
      <c r="AL119" s="7">
        <f t="shared" si="20"/>
        <v>0</v>
      </c>
      <c r="AM119" s="41">
        <v>0</v>
      </c>
      <c r="AN119" s="9"/>
      <c r="AO119" s="41"/>
      <c r="AP119" s="41"/>
      <c r="AQ119" s="41">
        <v>398</v>
      </c>
      <c r="AR119" s="41"/>
      <c r="AS119" s="41"/>
      <c r="AT119" s="41">
        <v>0</v>
      </c>
      <c r="AU119" s="41"/>
      <c r="AV119" s="41"/>
      <c r="AW119" s="7">
        <f t="shared" si="21"/>
        <v>398</v>
      </c>
      <c r="AX119" s="41">
        <v>0</v>
      </c>
      <c r="AY119" s="41"/>
      <c r="AZ119" s="41">
        <v>0</v>
      </c>
      <c r="BA119" s="41"/>
      <c r="BB119" s="41"/>
      <c r="BC119" s="41">
        <v>0</v>
      </c>
      <c r="BD119" s="41"/>
      <c r="BE119" s="7">
        <f t="shared" si="22"/>
        <v>0</v>
      </c>
      <c r="BF119" s="43"/>
      <c r="BG119" s="41"/>
      <c r="BH119" s="41">
        <v>0</v>
      </c>
      <c r="BI119" s="41"/>
      <c r="BJ119" s="41"/>
      <c r="BK119" s="41"/>
      <c r="BL119" s="41"/>
      <c r="BM119" s="41">
        <v>0</v>
      </c>
      <c r="BN119" s="41"/>
      <c r="BO119" s="41"/>
      <c r="BP119" s="9"/>
      <c r="BQ119" s="41"/>
      <c r="BR119" s="9"/>
      <c r="BS119" s="9">
        <v>0</v>
      </c>
      <c r="BT119" s="41">
        <v>715</v>
      </c>
      <c r="BU119" s="7">
        <f t="shared" si="23"/>
        <v>715</v>
      </c>
      <c r="BV119" s="43">
        <v>15978</v>
      </c>
      <c r="BW119" s="41">
        <v>0</v>
      </c>
      <c r="BX119" s="41"/>
      <c r="BY119" s="41"/>
      <c r="BZ119" s="41">
        <v>0</v>
      </c>
      <c r="CA119" s="41">
        <v>0</v>
      </c>
      <c r="CB119" s="7">
        <f t="shared" si="24"/>
        <v>15978</v>
      </c>
      <c r="CC119" s="43"/>
      <c r="CD119" s="41"/>
      <c r="CE119" s="41"/>
      <c r="CF119" s="41"/>
      <c r="CG119" s="7">
        <f t="shared" si="25"/>
        <v>0</v>
      </c>
      <c r="CH119" s="62"/>
      <c r="CI119" s="9"/>
      <c r="CJ119" s="41"/>
      <c r="CK119" s="41"/>
      <c r="CL119" s="41">
        <v>0</v>
      </c>
      <c r="CM119" s="41"/>
      <c r="CN119" s="41"/>
      <c r="CO119" s="7">
        <f t="shared" si="26"/>
        <v>0</v>
      </c>
      <c r="CP119" s="62"/>
      <c r="CQ119" s="41"/>
      <c r="CR119" s="41"/>
      <c r="CS119" s="7">
        <f t="shared" si="27"/>
        <v>0</v>
      </c>
      <c r="CT119" s="43">
        <v>3788</v>
      </c>
      <c r="CU119" s="7">
        <f t="shared" si="28"/>
        <v>3788</v>
      </c>
      <c r="CV119" s="10">
        <f t="shared" si="15"/>
        <v>57053</v>
      </c>
    </row>
    <row r="120" spans="1:100" x14ac:dyDescent="0.25">
      <c r="A120" s="348"/>
      <c r="B120" s="2" t="s">
        <v>111</v>
      </c>
      <c r="C120" s="40"/>
      <c r="D120" s="41"/>
      <c r="E120" s="43"/>
      <c r="F120" s="41"/>
      <c r="G120" s="41">
        <v>0</v>
      </c>
      <c r="H120" s="7">
        <f t="shared" si="16"/>
        <v>0</v>
      </c>
      <c r="I120" s="43"/>
      <c r="J120" s="41"/>
      <c r="K120" s="41"/>
      <c r="L120" s="41"/>
      <c r="M120" s="41"/>
      <c r="N120" s="41"/>
      <c r="O120" s="7">
        <f t="shared" si="17"/>
        <v>0</v>
      </c>
      <c r="P120" s="41">
        <v>0</v>
      </c>
      <c r="Q120" s="41"/>
      <c r="R120" s="41"/>
      <c r="S120" s="41">
        <v>1399</v>
      </c>
      <c r="T120" s="7">
        <f t="shared" si="18"/>
        <v>1399</v>
      </c>
      <c r="U120" s="43"/>
      <c r="V120" s="9">
        <v>0</v>
      </c>
      <c r="W120" s="7">
        <f t="shared" si="19"/>
        <v>0</v>
      </c>
      <c r="X120" s="43"/>
      <c r="Y120" s="9"/>
      <c r="Z120" s="9"/>
      <c r="AA120" s="9"/>
      <c r="AB120" s="9"/>
      <c r="AC120" s="9"/>
      <c r="AD120" s="41"/>
      <c r="AE120" s="9"/>
      <c r="AF120" s="9"/>
      <c r="AG120" s="9"/>
      <c r="AH120" s="9"/>
      <c r="AI120" s="9"/>
      <c r="AJ120" s="7">
        <v>35113</v>
      </c>
      <c r="AK120" s="43"/>
      <c r="AL120" s="7">
        <f t="shared" si="20"/>
        <v>0</v>
      </c>
      <c r="AM120" s="41">
        <v>0</v>
      </c>
      <c r="AN120" s="9"/>
      <c r="AO120" s="41"/>
      <c r="AP120" s="41"/>
      <c r="AQ120" s="41">
        <v>5560</v>
      </c>
      <c r="AR120" s="41"/>
      <c r="AS120" s="41"/>
      <c r="AT120" s="41">
        <v>0</v>
      </c>
      <c r="AU120" s="41"/>
      <c r="AV120" s="41"/>
      <c r="AW120" s="7">
        <f t="shared" si="21"/>
        <v>5560</v>
      </c>
      <c r="AX120" s="41">
        <v>0</v>
      </c>
      <c r="AY120" s="41"/>
      <c r="AZ120" s="41">
        <v>0</v>
      </c>
      <c r="BA120" s="41"/>
      <c r="BB120" s="41"/>
      <c r="BC120" s="41">
        <v>0</v>
      </c>
      <c r="BD120" s="41"/>
      <c r="BE120" s="7">
        <f t="shared" si="22"/>
        <v>0</v>
      </c>
      <c r="BF120" s="43"/>
      <c r="BG120" s="41"/>
      <c r="BH120" s="41">
        <v>0</v>
      </c>
      <c r="BI120" s="41"/>
      <c r="BJ120" s="41"/>
      <c r="BK120" s="41"/>
      <c r="BL120" s="41"/>
      <c r="BM120" s="41">
        <v>0</v>
      </c>
      <c r="BN120" s="41"/>
      <c r="BO120" s="41"/>
      <c r="BP120" s="9"/>
      <c r="BQ120" s="41"/>
      <c r="BR120" s="9"/>
      <c r="BS120" s="9">
        <v>0</v>
      </c>
      <c r="BT120" s="41">
        <v>425</v>
      </c>
      <c r="BU120" s="7">
        <f t="shared" si="23"/>
        <v>425</v>
      </c>
      <c r="BV120" s="43">
        <v>14920</v>
      </c>
      <c r="BW120" s="41">
        <v>0</v>
      </c>
      <c r="BX120" s="41"/>
      <c r="BY120" s="41"/>
      <c r="BZ120" s="41">
        <v>0</v>
      </c>
      <c r="CA120" s="41">
        <v>0</v>
      </c>
      <c r="CB120" s="7">
        <f t="shared" si="24"/>
        <v>14920</v>
      </c>
      <c r="CC120" s="43"/>
      <c r="CD120" s="41"/>
      <c r="CE120" s="41"/>
      <c r="CF120" s="41"/>
      <c r="CG120" s="7">
        <f t="shared" si="25"/>
        <v>0</v>
      </c>
      <c r="CH120" s="62"/>
      <c r="CI120" s="9"/>
      <c r="CJ120" s="41"/>
      <c r="CK120" s="41"/>
      <c r="CL120" s="41">
        <v>0</v>
      </c>
      <c r="CM120" s="41"/>
      <c r="CN120" s="41"/>
      <c r="CO120" s="7">
        <f t="shared" si="26"/>
        <v>0</v>
      </c>
      <c r="CP120" s="62"/>
      <c r="CQ120" s="41"/>
      <c r="CR120" s="41"/>
      <c r="CS120" s="7">
        <f t="shared" si="27"/>
        <v>0</v>
      </c>
      <c r="CT120" s="43">
        <v>3133</v>
      </c>
      <c r="CU120" s="7">
        <f t="shared" si="28"/>
        <v>3133</v>
      </c>
      <c r="CV120" s="10">
        <f t="shared" si="15"/>
        <v>60550</v>
      </c>
    </row>
    <row r="121" spans="1:100" ht="15.75" thickBot="1" x14ac:dyDescent="0.3">
      <c r="A121" s="349"/>
      <c r="B121" s="3" t="s">
        <v>112</v>
      </c>
      <c r="C121" s="44"/>
      <c r="D121" s="45"/>
      <c r="E121" s="47"/>
      <c r="F121" s="45"/>
      <c r="G121" s="45">
        <v>0</v>
      </c>
      <c r="H121" s="11">
        <f t="shared" si="16"/>
        <v>0</v>
      </c>
      <c r="I121" s="47"/>
      <c r="J121" s="45"/>
      <c r="K121" s="45"/>
      <c r="L121" s="45"/>
      <c r="M121" s="45"/>
      <c r="N121" s="45"/>
      <c r="O121" s="11">
        <f t="shared" si="17"/>
        <v>0</v>
      </c>
      <c r="P121" s="45">
        <v>0</v>
      </c>
      <c r="Q121" s="45"/>
      <c r="R121" s="45"/>
      <c r="S121" s="45">
        <v>2108</v>
      </c>
      <c r="T121" s="11">
        <f t="shared" si="18"/>
        <v>2108</v>
      </c>
      <c r="U121" s="47"/>
      <c r="V121" s="13">
        <v>0</v>
      </c>
      <c r="W121" s="11">
        <f t="shared" si="19"/>
        <v>0</v>
      </c>
      <c r="X121" s="47"/>
      <c r="Y121" s="13"/>
      <c r="Z121" s="13"/>
      <c r="AA121" s="13"/>
      <c r="AB121" s="13"/>
      <c r="AC121" s="13"/>
      <c r="AD121" s="45"/>
      <c r="AE121" s="13"/>
      <c r="AF121" s="13"/>
      <c r="AG121" s="13"/>
      <c r="AH121" s="13"/>
      <c r="AI121" s="13"/>
      <c r="AJ121" s="11">
        <v>34749</v>
      </c>
      <c r="AK121" s="47"/>
      <c r="AL121" s="11">
        <f t="shared" si="20"/>
        <v>0</v>
      </c>
      <c r="AM121" s="45">
        <v>0</v>
      </c>
      <c r="AN121" s="13"/>
      <c r="AO121" s="45"/>
      <c r="AP121" s="45"/>
      <c r="AQ121" s="45">
        <v>116</v>
      </c>
      <c r="AR121" s="45"/>
      <c r="AS121" s="45"/>
      <c r="AT121" s="45">
        <v>0</v>
      </c>
      <c r="AU121" s="45"/>
      <c r="AV121" s="45"/>
      <c r="AW121" s="11">
        <f t="shared" si="21"/>
        <v>116</v>
      </c>
      <c r="AX121" s="45">
        <v>0</v>
      </c>
      <c r="AY121" s="45"/>
      <c r="AZ121" s="45">
        <v>0</v>
      </c>
      <c r="BA121" s="45"/>
      <c r="BB121" s="45"/>
      <c r="BC121" s="45">
        <v>0</v>
      </c>
      <c r="BD121" s="45"/>
      <c r="BE121" s="11">
        <f t="shared" si="22"/>
        <v>0</v>
      </c>
      <c r="BF121" s="47"/>
      <c r="BG121" s="45"/>
      <c r="BH121" s="45">
        <v>0</v>
      </c>
      <c r="BI121" s="45"/>
      <c r="BJ121" s="45"/>
      <c r="BK121" s="45"/>
      <c r="BL121" s="45"/>
      <c r="BM121" s="45">
        <v>0</v>
      </c>
      <c r="BN121" s="45"/>
      <c r="BO121" s="45"/>
      <c r="BP121" s="13"/>
      <c r="BQ121" s="45"/>
      <c r="BR121" s="13"/>
      <c r="BS121" s="13">
        <v>0</v>
      </c>
      <c r="BT121" s="45">
        <v>972</v>
      </c>
      <c r="BU121" s="11">
        <f t="shared" si="23"/>
        <v>972</v>
      </c>
      <c r="BV121" s="47">
        <v>13930</v>
      </c>
      <c r="BW121" s="45">
        <v>0</v>
      </c>
      <c r="BX121" s="45"/>
      <c r="BY121" s="45"/>
      <c r="BZ121" s="45">
        <v>0</v>
      </c>
      <c r="CA121" s="45">
        <v>0</v>
      </c>
      <c r="CB121" s="11">
        <f t="shared" si="24"/>
        <v>13930</v>
      </c>
      <c r="CC121" s="47"/>
      <c r="CD121" s="45"/>
      <c r="CE121" s="45"/>
      <c r="CF121" s="45"/>
      <c r="CG121" s="11">
        <f t="shared" si="25"/>
        <v>0</v>
      </c>
      <c r="CH121" s="63"/>
      <c r="CI121" s="13"/>
      <c r="CJ121" s="45"/>
      <c r="CK121" s="45"/>
      <c r="CL121" s="45">
        <v>0</v>
      </c>
      <c r="CM121" s="45"/>
      <c r="CN121" s="45"/>
      <c r="CO121" s="11">
        <f t="shared" si="26"/>
        <v>0</v>
      </c>
      <c r="CP121" s="63"/>
      <c r="CQ121" s="45"/>
      <c r="CR121" s="45"/>
      <c r="CS121" s="11">
        <f t="shared" si="27"/>
        <v>0</v>
      </c>
      <c r="CT121" s="47">
        <v>842</v>
      </c>
      <c r="CU121" s="11">
        <f t="shared" si="28"/>
        <v>842</v>
      </c>
      <c r="CV121" s="15">
        <f t="shared" si="15"/>
        <v>52717</v>
      </c>
    </row>
    <row r="122" spans="1:100" x14ac:dyDescent="0.25">
      <c r="A122" s="347" t="s">
        <v>159</v>
      </c>
      <c r="B122" s="33" t="s">
        <v>101</v>
      </c>
      <c r="C122" s="34"/>
      <c r="D122" s="35"/>
      <c r="E122" s="52"/>
      <c r="F122" s="35"/>
      <c r="G122" s="35">
        <v>0</v>
      </c>
      <c r="H122" s="20">
        <f t="shared" si="16"/>
        <v>0</v>
      </c>
      <c r="I122" s="52"/>
      <c r="J122" s="35"/>
      <c r="K122" s="35"/>
      <c r="L122" s="35"/>
      <c r="M122" s="35"/>
      <c r="N122" s="35"/>
      <c r="O122" s="20">
        <f t="shared" si="17"/>
        <v>0</v>
      </c>
      <c r="P122" s="35">
        <v>0</v>
      </c>
      <c r="Q122" s="35"/>
      <c r="R122" s="35"/>
      <c r="S122" s="35">
        <v>1681</v>
      </c>
      <c r="T122" s="20">
        <f t="shared" si="18"/>
        <v>1681</v>
      </c>
      <c r="U122" s="52"/>
      <c r="V122" s="22">
        <v>0</v>
      </c>
      <c r="W122" s="20">
        <f t="shared" si="19"/>
        <v>0</v>
      </c>
      <c r="X122" s="52"/>
      <c r="Y122" s="22"/>
      <c r="Z122" s="22"/>
      <c r="AA122" s="22"/>
      <c r="AB122" s="22"/>
      <c r="AC122" s="22"/>
      <c r="AD122" s="35"/>
      <c r="AE122" s="22"/>
      <c r="AF122" s="22"/>
      <c r="AG122" s="22"/>
      <c r="AH122" s="22"/>
      <c r="AI122" s="22"/>
      <c r="AJ122" s="20">
        <v>24141</v>
      </c>
      <c r="AK122" s="52"/>
      <c r="AL122" s="20">
        <f t="shared" si="20"/>
        <v>0</v>
      </c>
      <c r="AM122" s="35">
        <v>0</v>
      </c>
      <c r="AN122" s="22"/>
      <c r="AO122" s="35"/>
      <c r="AP122" s="35"/>
      <c r="AQ122" s="35">
        <v>0</v>
      </c>
      <c r="AR122" s="35"/>
      <c r="AS122" s="35"/>
      <c r="AT122" s="35">
        <v>0</v>
      </c>
      <c r="AU122" s="35"/>
      <c r="AV122" s="35"/>
      <c r="AW122" s="20">
        <f t="shared" si="21"/>
        <v>0</v>
      </c>
      <c r="AX122" s="35">
        <v>0</v>
      </c>
      <c r="AY122" s="35"/>
      <c r="AZ122" s="35">
        <v>0</v>
      </c>
      <c r="BA122" s="35"/>
      <c r="BB122" s="35"/>
      <c r="BC122" s="35">
        <v>0</v>
      </c>
      <c r="BD122" s="35"/>
      <c r="BE122" s="20">
        <f t="shared" si="22"/>
        <v>0</v>
      </c>
      <c r="BF122" s="52"/>
      <c r="BG122" s="35"/>
      <c r="BH122" s="35">
        <v>0</v>
      </c>
      <c r="BI122" s="35"/>
      <c r="BJ122" s="35"/>
      <c r="BK122" s="35"/>
      <c r="BL122" s="35"/>
      <c r="BM122" s="35">
        <v>0</v>
      </c>
      <c r="BN122" s="35"/>
      <c r="BO122" s="35"/>
      <c r="BP122" s="22"/>
      <c r="BQ122" s="35"/>
      <c r="BR122" s="22"/>
      <c r="BS122" s="22">
        <v>0</v>
      </c>
      <c r="BT122" s="35">
        <v>1525</v>
      </c>
      <c r="BU122" s="20">
        <f t="shared" si="23"/>
        <v>1525</v>
      </c>
      <c r="BV122" s="52">
        <v>14438</v>
      </c>
      <c r="BW122" s="35">
        <v>0</v>
      </c>
      <c r="BX122" s="35"/>
      <c r="BY122" s="35"/>
      <c r="BZ122" s="35">
        <v>0</v>
      </c>
      <c r="CA122" s="35">
        <v>0</v>
      </c>
      <c r="CB122" s="20">
        <f t="shared" si="24"/>
        <v>14438</v>
      </c>
      <c r="CC122" s="52"/>
      <c r="CD122" s="35"/>
      <c r="CE122" s="35"/>
      <c r="CF122" s="35"/>
      <c r="CG122" s="20">
        <f t="shared" si="25"/>
        <v>0</v>
      </c>
      <c r="CH122" s="61"/>
      <c r="CI122" s="22"/>
      <c r="CJ122" s="35"/>
      <c r="CK122" s="35"/>
      <c r="CL122" s="35">
        <v>0</v>
      </c>
      <c r="CM122" s="35"/>
      <c r="CN122" s="35"/>
      <c r="CO122" s="20">
        <f t="shared" si="26"/>
        <v>0</v>
      </c>
      <c r="CP122" s="61"/>
      <c r="CQ122" s="35"/>
      <c r="CR122" s="35"/>
      <c r="CS122" s="20">
        <f t="shared" si="27"/>
        <v>0</v>
      </c>
      <c r="CT122" s="52">
        <v>760</v>
      </c>
      <c r="CU122" s="20">
        <f t="shared" si="28"/>
        <v>760</v>
      </c>
      <c r="CV122" s="23">
        <f t="shared" si="15"/>
        <v>42545</v>
      </c>
    </row>
    <row r="123" spans="1:100" x14ac:dyDescent="0.25">
      <c r="A123" s="348"/>
      <c r="B123" s="2" t="s">
        <v>102</v>
      </c>
      <c r="C123" s="40"/>
      <c r="D123" s="41"/>
      <c r="E123" s="43"/>
      <c r="F123" s="41"/>
      <c r="G123" s="41">
        <v>0</v>
      </c>
      <c r="H123" s="7">
        <f t="shared" si="16"/>
        <v>0</v>
      </c>
      <c r="I123" s="43"/>
      <c r="J123" s="41"/>
      <c r="K123" s="41"/>
      <c r="L123" s="41"/>
      <c r="M123" s="41"/>
      <c r="N123" s="41"/>
      <c r="O123" s="7">
        <f t="shared" si="17"/>
        <v>0</v>
      </c>
      <c r="P123" s="41">
        <v>0</v>
      </c>
      <c r="Q123" s="41"/>
      <c r="R123" s="41"/>
      <c r="S123" s="41">
        <v>986</v>
      </c>
      <c r="T123" s="7">
        <f t="shared" si="18"/>
        <v>986</v>
      </c>
      <c r="U123" s="43"/>
      <c r="V123" s="9">
        <v>0</v>
      </c>
      <c r="W123" s="7">
        <f t="shared" si="19"/>
        <v>0</v>
      </c>
      <c r="X123" s="43"/>
      <c r="Y123" s="9"/>
      <c r="Z123" s="9"/>
      <c r="AA123" s="9"/>
      <c r="AB123" s="9"/>
      <c r="AC123" s="9"/>
      <c r="AD123" s="41"/>
      <c r="AE123" s="9"/>
      <c r="AF123" s="9"/>
      <c r="AG123" s="9"/>
      <c r="AH123" s="9"/>
      <c r="AI123" s="9"/>
      <c r="AJ123" s="7">
        <v>13325</v>
      </c>
      <c r="AK123" s="43"/>
      <c r="AL123" s="7">
        <f t="shared" si="20"/>
        <v>0</v>
      </c>
      <c r="AM123" s="41">
        <v>0</v>
      </c>
      <c r="AN123" s="9"/>
      <c r="AO123" s="41"/>
      <c r="AP123" s="41"/>
      <c r="AQ123" s="41">
        <v>0</v>
      </c>
      <c r="AR123" s="41"/>
      <c r="AS123" s="41"/>
      <c r="AT123" s="41">
        <v>0</v>
      </c>
      <c r="AU123" s="41"/>
      <c r="AV123" s="41"/>
      <c r="AW123" s="7">
        <f t="shared" si="21"/>
        <v>0</v>
      </c>
      <c r="AX123" s="41">
        <v>0</v>
      </c>
      <c r="AY123" s="41"/>
      <c r="AZ123" s="41">
        <v>0</v>
      </c>
      <c r="BA123" s="41"/>
      <c r="BB123" s="41"/>
      <c r="BC123" s="41">
        <v>0</v>
      </c>
      <c r="BD123" s="41"/>
      <c r="BE123" s="7">
        <f t="shared" si="22"/>
        <v>0</v>
      </c>
      <c r="BF123" s="43"/>
      <c r="BG123" s="41"/>
      <c r="BH123" s="41">
        <v>0</v>
      </c>
      <c r="BI123" s="41"/>
      <c r="BJ123" s="41"/>
      <c r="BK123" s="41"/>
      <c r="BL123" s="41"/>
      <c r="BM123" s="41">
        <v>0</v>
      </c>
      <c r="BN123" s="41"/>
      <c r="BO123" s="41"/>
      <c r="BP123" s="9"/>
      <c r="BQ123" s="41"/>
      <c r="BR123" s="9"/>
      <c r="BS123" s="9">
        <v>540</v>
      </c>
      <c r="BT123" s="41">
        <v>880</v>
      </c>
      <c r="BU123" s="7">
        <f t="shared" si="23"/>
        <v>1420</v>
      </c>
      <c r="BV123" s="43">
        <v>11779</v>
      </c>
      <c r="BW123" s="41">
        <v>0</v>
      </c>
      <c r="BX123" s="41"/>
      <c r="BY123" s="41"/>
      <c r="BZ123" s="41">
        <v>0</v>
      </c>
      <c r="CA123" s="41">
        <v>0</v>
      </c>
      <c r="CB123" s="7">
        <f t="shared" si="24"/>
        <v>11779</v>
      </c>
      <c r="CC123" s="43"/>
      <c r="CD123" s="41"/>
      <c r="CE123" s="41"/>
      <c r="CF123" s="41"/>
      <c r="CG123" s="7">
        <f t="shared" si="25"/>
        <v>0</v>
      </c>
      <c r="CH123" s="62"/>
      <c r="CI123" s="9"/>
      <c r="CJ123" s="41"/>
      <c r="CK123" s="41"/>
      <c r="CL123" s="41">
        <v>0</v>
      </c>
      <c r="CM123" s="41"/>
      <c r="CN123" s="41"/>
      <c r="CO123" s="7">
        <f t="shared" si="26"/>
        <v>0</v>
      </c>
      <c r="CP123" s="62"/>
      <c r="CQ123" s="41"/>
      <c r="CR123" s="41"/>
      <c r="CS123" s="7">
        <f t="shared" si="27"/>
        <v>0</v>
      </c>
      <c r="CT123" s="43">
        <v>460</v>
      </c>
      <c r="CU123" s="7">
        <f t="shared" si="28"/>
        <v>460</v>
      </c>
      <c r="CV123" s="10">
        <f t="shared" si="15"/>
        <v>27970</v>
      </c>
    </row>
    <row r="124" spans="1:100" x14ac:dyDescent="0.25">
      <c r="A124" s="348"/>
      <c r="B124" s="2" t="s">
        <v>103</v>
      </c>
      <c r="C124" s="40"/>
      <c r="D124" s="41"/>
      <c r="E124" s="43"/>
      <c r="F124" s="41"/>
      <c r="G124" s="41">
        <v>0</v>
      </c>
      <c r="H124" s="7">
        <f t="shared" si="16"/>
        <v>0</v>
      </c>
      <c r="I124" s="43"/>
      <c r="J124" s="41"/>
      <c r="K124" s="41"/>
      <c r="L124" s="41"/>
      <c r="M124" s="41"/>
      <c r="N124" s="41"/>
      <c r="O124" s="7">
        <f t="shared" si="17"/>
        <v>0</v>
      </c>
      <c r="P124" s="41">
        <v>0</v>
      </c>
      <c r="Q124" s="41"/>
      <c r="R124" s="41"/>
      <c r="S124" s="41">
        <v>649</v>
      </c>
      <c r="T124" s="7">
        <f t="shared" si="18"/>
        <v>649</v>
      </c>
      <c r="U124" s="43"/>
      <c r="V124" s="9">
        <v>0</v>
      </c>
      <c r="W124" s="7">
        <f t="shared" si="19"/>
        <v>0</v>
      </c>
      <c r="X124" s="43"/>
      <c r="Y124" s="9"/>
      <c r="Z124" s="9"/>
      <c r="AA124" s="9"/>
      <c r="AB124" s="9"/>
      <c r="AC124" s="9"/>
      <c r="AD124" s="41"/>
      <c r="AE124" s="9"/>
      <c r="AF124" s="9"/>
      <c r="AG124" s="9"/>
      <c r="AH124" s="9"/>
      <c r="AI124" s="9"/>
      <c r="AJ124" s="7">
        <v>4919</v>
      </c>
      <c r="AK124" s="43"/>
      <c r="AL124" s="7">
        <f t="shared" si="20"/>
        <v>0</v>
      </c>
      <c r="AM124" s="41">
        <v>0</v>
      </c>
      <c r="AN124" s="9"/>
      <c r="AO124" s="41"/>
      <c r="AP124" s="41"/>
      <c r="AQ124" s="41">
        <v>0</v>
      </c>
      <c r="AR124" s="41"/>
      <c r="AS124" s="41"/>
      <c r="AT124" s="41">
        <v>0</v>
      </c>
      <c r="AU124" s="41"/>
      <c r="AV124" s="41"/>
      <c r="AW124" s="7">
        <f t="shared" si="21"/>
        <v>0</v>
      </c>
      <c r="AX124" s="41">
        <v>0</v>
      </c>
      <c r="AY124" s="41"/>
      <c r="AZ124" s="41">
        <v>0</v>
      </c>
      <c r="BA124" s="41"/>
      <c r="BB124" s="41"/>
      <c r="BC124" s="41">
        <v>0</v>
      </c>
      <c r="BD124" s="41"/>
      <c r="BE124" s="7">
        <f t="shared" si="22"/>
        <v>0</v>
      </c>
      <c r="BF124" s="43"/>
      <c r="BG124" s="41"/>
      <c r="BH124" s="41">
        <v>0</v>
      </c>
      <c r="BI124" s="41"/>
      <c r="BJ124" s="41"/>
      <c r="BK124" s="41"/>
      <c r="BL124" s="41"/>
      <c r="BM124" s="41">
        <v>0</v>
      </c>
      <c r="BN124" s="41"/>
      <c r="BO124" s="41"/>
      <c r="BP124" s="9"/>
      <c r="BQ124" s="41"/>
      <c r="BR124" s="9"/>
      <c r="BS124" s="9">
        <v>0</v>
      </c>
      <c r="BT124" s="41">
        <v>1721</v>
      </c>
      <c r="BU124" s="7">
        <f t="shared" si="23"/>
        <v>1721</v>
      </c>
      <c r="BV124" s="43">
        <v>8486</v>
      </c>
      <c r="BW124" s="41">
        <v>0</v>
      </c>
      <c r="BX124" s="41"/>
      <c r="BY124" s="41"/>
      <c r="BZ124" s="41">
        <v>0</v>
      </c>
      <c r="CA124" s="41">
        <v>0</v>
      </c>
      <c r="CB124" s="7">
        <f t="shared" si="24"/>
        <v>8486</v>
      </c>
      <c r="CC124" s="43"/>
      <c r="CD124" s="41"/>
      <c r="CE124" s="41"/>
      <c r="CF124" s="41"/>
      <c r="CG124" s="7">
        <f t="shared" si="25"/>
        <v>0</v>
      </c>
      <c r="CH124" s="62"/>
      <c r="CI124" s="9"/>
      <c r="CJ124" s="41"/>
      <c r="CK124" s="41"/>
      <c r="CL124" s="41">
        <v>0</v>
      </c>
      <c r="CM124" s="41"/>
      <c r="CN124" s="41"/>
      <c r="CO124" s="7">
        <f t="shared" si="26"/>
        <v>0</v>
      </c>
      <c r="CP124" s="62"/>
      <c r="CQ124" s="41"/>
      <c r="CR124" s="41"/>
      <c r="CS124" s="7">
        <f t="shared" si="27"/>
        <v>0</v>
      </c>
      <c r="CT124" s="43">
        <v>2168</v>
      </c>
      <c r="CU124" s="7">
        <f t="shared" si="28"/>
        <v>2168</v>
      </c>
      <c r="CV124" s="10">
        <f t="shared" si="15"/>
        <v>17943</v>
      </c>
    </row>
    <row r="125" spans="1:100" x14ac:dyDescent="0.25">
      <c r="A125" s="348"/>
      <c r="B125" s="2" t="s">
        <v>104</v>
      </c>
      <c r="C125" s="40"/>
      <c r="D125" s="41"/>
      <c r="E125" s="43"/>
      <c r="F125" s="41"/>
      <c r="G125" s="41">
        <v>0</v>
      </c>
      <c r="H125" s="7">
        <f t="shared" si="16"/>
        <v>0</v>
      </c>
      <c r="I125" s="43"/>
      <c r="J125" s="41"/>
      <c r="K125" s="41"/>
      <c r="L125" s="41"/>
      <c r="M125" s="41"/>
      <c r="N125" s="41"/>
      <c r="O125" s="7">
        <f t="shared" si="17"/>
        <v>0</v>
      </c>
      <c r="P125" s="41">
        <v>0</v>
      </c>
      <c r="Q125" s="41"/>
      <c r="R125" s="41"/>
      <c r="S125" s="41">
        <v>300</v>
      </c>
      <c r="T125" s="7">
        <f t="shared" si="18"/>
        <v>300</v>
      </c>
      <c r="U125" s="43"/>
      <c r="V125" s="9">
        <v>0</v>
      </c>
      <c r="W125" s="7">
        <f t="shared" si="19"/>
        <v>0</v>
      </c>
      <c r="X125" s="43"/>
      <c r="Y125" s="9"/>
      <c r="Z125" s="9"/>
      <c r="AA125" s="9"/>
      <c r="AB125" s="9"/>
      <c r="AC125" s="9"/>
      <c r="AD125" s="41"/>
      <c r="AE125" s="9"/>
      <c r="AF125" s="9"/>
      <c r="AG125" s="9"/>
      <c r="AH125" s="9"/>
      <c r="AI125" s="9"/>
      <c r="AJ125" s="7">
        <v>18416</v>
      </c>
      <c r="AK125" s="43"/>
      <c r="AL125" s="7">
        <f t="shared" si="20"/>
        <v>0</v>
      </c>
      <c r="AM125" s="41">
        <v>0</v>
      </c>
      <c r="AN125" s="9"/>
      <c r="AO125" s="41"/>
      <c r="AP125" s="41"/>
      <c r="AQ125" s="41">
        <v>0</v>
      </c>
      <c r="AR125" s="41"/>
      <c r="AS125" s="41"/>
      <c r="AT125" s="41">
        <v>0</v>
      </c>
      <c r="AU125" s="41"/>
      <c r="AV125" s="41"/>
      <c r="AW125" s="7">
        <f t="shared" si="21"/>
        <v>0</v>
      </c>
      <c r="AX125" s="41">
        <v>0</v>
      </c>
      <c r="AY125" s="41"/>
      <c r="AZ125" s="41">
        <v>0</v>
      </c>
      <c r="BA125" s="41"/>
      <c r="BB125" s="41"/>
      <c r="BC125" s="41">
        <v>0</v>
      </c>
      <c r="BD125" s="41"/>
      <c r="BE125" s="7">
        <f t="shared" si="22"/>
        <v>0</v>
      </c>
      <c r="BF125" s="43"/>
      <c r="BG125" s="41"/>
      <c r="BH125" s="41">
        <v>0</v>
      </c>
      <c r="BI125" s="41"/>
      <c r="BJ125" s="41"/>
      <c r="BK125" s="41"/>
      <c r="BL125" s="41"/>
      <c r="BM125" s="41">
        <v>0</v>
      </c>
      <c r="BN125" s="41"/>
      <c r="BO125" s="41"/>
      <c r="BP125" s="9"/>
      <c r="BQ125" s="41"/>
      <c r="BR125" s="9"/>
      <c r="BS125" s="9">
        <v>0</v>
      </c>
      <c r="BT125" s="41">
        <v>770</v>
      </c>
      <c r="BU125" s="7">
        <f t="shared" si="23"/>
        <v>770</v>
      </c>
      <c r="BV125" s="43">
        <v>3177</v>
      </c>
      <c r="BW125" s="41">
        <v>0</v>
      </c>
      <c r="BX125" s="41"/>
      <c r="BY125" s="41"/>
      <c r="BZ125" s="41">
        <v>0</v>
      </c>
      <c r="CA125" s="41">
        <v>0</v>
      </c>
      <c r="CB125" s="7">
        <f t="shared" si="24"/>
        <v>3177</v>
      </c>
      <c r="CC125" s="43"/>
      <c r="CD125" s="41"/>
      <c r="CE125" s="41"/>
      <c r="CF125" s="41"/>
      <c r="CG125" s="7">
        <f t="shared" si="25"/>
        <v>0</v>
      </c>
      <c r="CH125" s="62"/>
      <c r="CI125" s="9"/>
      <c r="CJ125" s="41"/>
      <c r="CK125" s="41"/>
      <c r="CL125" s="41">
        <v>0</v>
      </c>
      <c r="CM125" s="41"/>
      <c r="CN125" s="41"/>
      <c r="CO125" s="7">
        <f t="shared" si="26"/>
        <v>0</v>
      </c>
      <c r="CP125" s="62"/>
      <c r="CQ125" s="41"/>
      <c r="CR125" s="41"/>
      <c r="CS125" s="7">
        <f t="shared" si="27"/>
        <v>0</v>
      </c>
      <c r="CT125" s="43">
        <v>527</v>
      </c>
      <c r="CU125" s="7">
        <f t="shared" si="28"/>
        <v>527</v>
      </c>
      <c r="CV125" s="10">
        <f t="shared" si="15"/>
        <v>23190</v>
      </c>
    </row>
    <row r="126" spans="1:100" x14ac:dyDescent="0.25">
      <c r="A126" s="348"/>
      <c r="B126" s="2" t="s">
        <v>105</v>
      </c>
      <c r="C126" s="40"/>
      <c r="D126" s="41"/>
      <c r="E126" s="43"/>
      <c r="F126" s="41"/>
      <c r="G126" s="41">
        <v>0</v>
      </c>
      <c r="H126" s="7">
        <f t="shared" si="16"/>
        <v>0</v>
      </c>
      <c r="I126" s="43"/>
      <c r="J126" s="41"/>
      <c r="K126" s="41"/>
      <c r="L126" s="41"/>
      <c r="M126" s="41"/>
      <c r="N126" s="41"/>
      <c r="O126" s="7">
        <f t="shared" si="17"/>
        <v>0</v>
      </c>
      <c r="P126" s="41">
        <v>0</v>
      </c>
      <c r="Q126" s="41"/>
      <c r="R126" s="41"/>
      <c r="S126" s="41">
        <v>0</v>
      </c>
      <c r="T126" s="7">
        <f t="shared" si="18"/>
        <v>0</v>
      </c>
      <c r="U126" s="43"/>
      <c r="V126" s="9">
        <v>0</v>
      </c>
      <c r="W126" s="7">
        <f t="shared" si="19"/>
        <v>0</v>
      </c>
      <c r="X126" s="43"/>
      <c r="Y126" s="9"/>
      <c r="Z126" s="9"/>
      <c r="AA126" s="9"/>
      <c r="AB126" s="9"/>
      <c r="AC126" s="9"/>
      <c r="AD126" s="41"/>
      <c r="AE126" s="9"/>
      <c r="AF126" s="9"/>
      <c r="AG126" s="9"/>
      <c r="AH126" s="9"/>
      <c r="AI126" s="9"/>
      <c r="AJ126" s="7">
        <v>39149</v>
      </c>
      <c r="AK126" s="43"/>
      <c r="AL126" s="7">
        <f t="shared" si="20"/>
        <v>0</v>
      </c>
      <c r="AM126" s="41">
        <v>0</v>
      </c>
      <c r="AN126" s="9"/>
      <c r="AO126" s="41"/>
      <c r="AP126" s="41"/>
      <c r="AQ126" s="41">
        <v>582</v>
      </c>
      <c r="AR126" s="41"/>
      <c r="AS126" s="41"/>
      <c r="AT126" s="41">
        <v>0</v>
      </c>
      <c r="AU126" s="41"/>
      <c r="AV126" s="41"/>
      <c r="AW126" s="7">
        <f t="shared" si="21"/>
        <v>582</v>
      </c>
      <c r="AX126" s="41">
        <v>0</v>
      </c>
      <c r="AY126" s="41"/>
      <c r="AZ126" s="41">
        <v>0</v>
      </c>
      <c r="BA126" s="41"/>
      <c r="BB126" s="41"/>
      <c r="BC126" s="41">
        <v>0</v>
      </c>
      <c r="BD126" s="41"/>
      <c r="BE126" s="7">
        <f t="shared" si="22"/>
        <v>0</v>
      </c>
      <c r="BF126" s="43"/>
      <c r="BG126" s="41"/>
      <c r="BH126" s="41">
        <v>0</v>
      </c>
      <c r="BI126" s="41"/>
      <c r="BJ126" s="41"/>
      <c r="BK126" s="41"/>
      <c r="BL126" s="41"/>
      <c r="BM126" s="41">
        <v>0</v>
      </c>
      <c r="BN126" s="41"/>
      <c r="BO126" s="41"/>
      <c r="BP126" s="9"/>
      <c r="BQ126" s="41"/>
      <c r="BR126" s="9"/>
      <c r="BS126" s="9">
        <v>0</v>
      </c>
      <c r="BT126" s="41">
        <v>0</v>
      </c>
      <c r="BU126" s="7">
        <f t="shared" si="23"/>
        <v>0</v>
      </c>
      <c r="BV126" s="43">
        <v>1072</v>
      </c>
      <c r="BW126" s="41">
        <v>0</v>
      </c>
      <c r="BX126" s="41"/>
      <c r="BY126" s="41"/>
      <c r="BZ126" s="41">
        <v>0</v>
      </c>
      <c r="CA126" s="41">
        <v>0</v>
      </c>
      <c r="CB126" s="7">
        <f t="shared" si="24"/>
        <v>1072</v>
      </c>
      <c r="CC126" s="43"/>
      <c r="CD126" s="41"/>
      <c r="CE126" s="41"/>
      <c r="CF126" s="41"/>
      <c r="CG126" s="7">
        <f t="shared" si="25"/>
        <v>0</v>
      </c>
      <c r="CH126" s="62"/>
      <c r="CI126" s="9"/>
      <c r="CJ126" s="41"/>
      <c r="CK126" s="41"/>
      <c r="CL126" s="41">
        <v>0</v>
      </c>
      <c r="CM126" s="41"/>
      <c r="CN126" s="41"/>
      <c r="CO126" s="7">
        <f t="shared" si="26"/>
        <v>0</v>
      </c>
      <c r="CP126" s="62"/>
      <c r="CQ126" s="41"/>
      <c r="CR126" s="41"/>
      <c r="CS126" s="7">
        <f t="shared" si="27"/>
        <v>0</v>
      </c>
      <c r="CT126" s="43">
        <v>30</v>
      </c>
      <c r="CU126" s="7">
        <f t="shared" si="28"/>
        <v>30</v>
      </c>
      <c r="CV126" s="10">
        <f t="shared" si="15"/>
        <v>40833</v>
      </c>
    </row>
    <row r="127" spans="1:100" x14ac:dyDescent="0.25">
      <c r="A127" s="348"/>
      <c r="B127" s="2" t="s">
        <v>106</v>
      </c>
      <c r="C127" s="40"/>
      <c r="D127" s="41"/>
      <c r="E127" s="43"/>
      <c r="F127" s="41"/>
      <c r="G127" s="41">
        <v>0</v>
      </c>
      <c r="H127" s="7">
        <f t="shared" si="16"/>
        <v>0</v>
      </c>
      <c r="I127" s="43"/>
      <c r="J127" s="41"/>
      <c r="K127" s="41"/>
      <c r="L127" s="41"/>
      <c r="M127" s="41"/>
      <c r="N127" s="41"/>
      <c r="O127" s="7">
        <f t="shared" si="17"/>
        <v>0</v>
      </c>
      <c r="P127" s="41">
        <v>0</v>
      </c>
      <c r="Q127" s="41"/>
      <c r="R127" s="41"/>
      <c r="S127" s="41">
        <v>0</v>
      </c>
      <c r="T127" s="7">
        <f t="shared" si="18"/>
        <v>0</v>
      </c>
      <c r="U127" s="43"/>
      <c r="V127" s="9">
        <v>0</v>
      </c>
      <c r="W127" s="7">
        <f t="shared" si="19"/>
        <v>0</v>
      </c>
      <c r="X127" s="43"/>
      <c r="Y127" s="9"/>
      <c r="Z127" s="9"/>
      <c r="AA127" s="9"/>
      <c r="AB127" s="9"/>
      <c r="AC127" s="9"/>
      <c r="AD127" s="41"/>
      <c r="AE127" s="9"/>
      <c r="AF127" s="9"/>
      <c r="AG127" s="9"/>
      <c r="AH127" s="9"/>
      <c r="AI127" s="9"/>
      <c r="AJ127" s="7">
        <v>56660</v>
      </c>
      <c r="AK127" s="43"/>
      <c r="AL127" s="7">
        <f t="shared" si="20"/>
        <v>0</v>
      </c>
      <c r="AM127" s="41">
        <v>0</v>
      </c>
      <c r="AN127" s="9"/>
      <c r="AO127" s="41"/>
      <c r="AP127" s="41"/>
      <c r="AQ127" s="41">
        <v>0</v>
      </c>
      <c r="AR127" s="41"/>
      <c r="AS127" s="41"/>
      <c r="AT127" s="41">
        <v>0</v>
      </c>
      <c r="AU127" s="41"/>
      <c r="AV127" s="41"/>
      <c r="AW127" s="7">
        <f t="shared" si="21"/>
        <v>0</v>
      </c>
      <c r="AX127" s="41">
        <v>0</v>
      </c>
      <c r="AY127" s="41"/>
      <c r="AZ127" s="41">
        <v>0</v>
      </c>
      <c r="BA127" s="41"/>
      <c r="BB127" s="41"/>
      <c r="BC127" s="41">
        <v>0</v>
      </c>
      <c r="BD127" s="41"/>
      <c r="BE127" s="7">
        <f t="shared" si="22"/>
        <v>0</v>
      </c>
      <c r="BF127" s="43"/>
      <c r="BG127" s="41"/>
      <c r="BH127" s="41">
        <v>0</v>
      </c>
      <c r="BI127" s="41"/>
      <c r="BJ127" s="41"/>
      <c r="BK127" s="41"/>
      <c r="BL127" s="41"/>
      <c r="BM127" s="41">
        <v>0</v>
      </c>
      <c r="BN127" s="41"/>
      <c r="BO127" s="41"/>
      <c r="BP127" s="9"/>
      <c r="BQ127" s="41"/>
      <c r="BR127" s="9"/>
      <c r="BS127" s="9">
        <v>0</v>
      </c>
      <c r="BT127" s="41">
        <v>0</v>
      </c>
      <c r="BU127" s="7">
        <f t="shared" si="23"/>
        <v>0</v>
      </c>
      <c r="BV127" s="43">
        <v>0</v>
      </c>
      <c r="BW127" s="41">
        <v>0</v>
      </c>
      <c r="BX127" s="41"/>
      <c r="BY127" s="41"/>
      <c r="BZ127" s="41">
        <v>0</v>
      </c>
      <c r="CA127" s="41">
        <v>0</v>
      </c>
      <c r="CB127" s="7">
        <f t="shared" si="24"/>
        <v>0</v>
      </c>
      <c r="CC127" s="43"/>
      <c r="CD127" s="41"/>
      <c r="CE127" s="41"/>
      <c r="CF127" s="41"/>
      <c r="CG127" s="7">
        <f t="shared" si="25"/>
        <v>0</v>
      </c>
      <c r="CH127" s="62"/>
      <c r="CI127" s="9"/>
      <c r="CJ127" s="41"/>
      <c r="CK127" s="41"/>
      <c r="CL127" s="41">
        <v>0</v>
      </c>
      <c r="CM127" s="41"/>
      <c r="CN127" s="41"/>
      <c r="CO127" s="7">
        <f t="shared" si="26"/>
        <v>0</v>
      </c>
      <c r="CP127" s="62"/>
      <c r="CQ127" s="41"/>
      <c r="CR127" s="41"/>
      <c r="CS127" s="7">
        <f t="shared" si="27"/>
        <v>0</v>
      </c>
      <c r="CT127" s="43">
        <v>0</v>
      </c>
      <c r="CU127" s="7">
        <f t="shared" si="28"/>
        <v>0</v>
      </c>
      <c r="CV127" s="10">
        <f t="shared" si="15"/>
        <v>56660</v>
      </c>
    </row>
    <row r="128" spans="1:100" x14ac:dyDescent="0.25">
      <c r="A128" s="348"/>
      <c r="B128" s="2" t="s">
        <v>107</v>
      </c>
      <c r="C128" s="40"/>
      <c r="D128" s="41"/>
      <c r="E128" s="43"/>
      <c r="F128" s="41"/>
      <c r="G128" s="41">
        <v>0</v>
      </c>
      <c r="H128" s="7">
        <f t="shared" si="16"/>
        <v>0</v>
      </c>
      <c r="I128" s="43"/>
      <c r="J128" s="41"/>
      <c r="K128" s="41"/>
      <c r="L128" s="41"/>
      <c r="M128" s="41"/>
      <c r="N128" s="41"/>
      <c r="O128" s="7">
        <f t="shared" si="17"/>
        <v>0</v>
      </c>
      <c r="P128" s="41">
        <v>0</v>
      </c>
      <c r="Q128" s="41"/>
      <c r="R128" s="41"/>
      <c r="S128" s="41">
        <v>0</v>
      </c>
      <c r="T128" s="7">
        <f t="shared" si="18"/>
        <v>0</v>
      </c>
      <c r="U128" s="43"/>
      <c r="V128" s="9">
        <v>0</v>
      </c>
      <c r="W128" s="7">
        <f t="shared" si="19"/>
        <v>0</v>
      </c>
      <c r="X128" s="43"/>
      <c r="Y128" s="9"/>
      <c r="Z128" s="9"/>
      <c r="AA128" s="9"/>
      <c r="AB128" s="9"/>
      <c r="AC128" s="9"/>
      <c r="AD128" s="41"/>
      <c r="AE128" s="9"/>
      <c r="AF128" s="9"/>
      <c r="AG128" s="9"/>
      <c r="AH128" s="9"/>
      <c r="AI128" s="9"/>
      <c r="AJ128" s="7">
        <v>33755</v>
      </c>
      <c r="AK128" s="43"/>
      <c r="AL128" s="7">
        <f t="shared" si="20"/>
        <v>0</v>
      </c>
      <c r="AM128" s="41">
        <v>0</v>
      </c>
      <c r="AN128" s="9"/>
      <c r="AO128" s="41"/>
      <c r="AP128" s="41"/>
      <c r="AQ128" s="41">
        <v>0</v>
      </c>
      <c r="AR128" s="41"/>
      <c r="AS128" s="41"/>
      <c r="AT128" s="41">
        <v>0</v>
      </c>
      <c r="AU128" s="41"/>
      <c r="AV128" s="41"/>
      <c r="AW128" s="7">
        <f t="shared" si="21"/>
        <v>0</v>
      </c>
      <c r="AX128" s="41">
        <v>0</v>
      </c>
      <c r="AY128" s="41"/>
      <c r="AZ128" s="41">
        <v>0</v>
      </c>
      <c r="BA128" s="41"/>
      <c r="BB128" s="41"/>
      <c r="BC128" s="41">
        <v>0</v>
      </c>
      <c r="BD128" s="41"/>
      <c r="BE128" s="7">
        <f t="shared" si="22"/>
        <v>0</v>
      </c>
      <c r="BF128" s="43"/>
      <c r="BG128" s="41"/>
      <c r="BH128" s="41">
        <v>0</v>
      </c>
      <c r="BI128" s="41"/>
      <c r="BJ128" s="41"/>
      <c r="BK128" s="41"/>
      <c r="BL128" s="41"/>
      <c r="BM128" s="41">
        <v>0</v>
      </c>
      <c r="BN128" s="41"/>
      <c r="BO128" s="41"/>
      <c r="BP128" s="9"/>
      <c r="BQ128" s="41"/>
      <c r="BR128" s="9"/>
      <c r="BS128" s="9">
        <v>0</v>
      </c>
      <c r="BT128" s="41">
        <v>0</v>
      </c>
      <c r="BU128" s="7">
        <f t="shared" si="23"/>
        <v>0</v>
      </c>
      <c r="BV128" s="43">
        <v>9687</v>
      </c>
      <c r="BW128" s="41">
        <v>0</v>
      </c>
      <c r="BX128" s="41"/>
      <c r="BY128" s="41"/>
      <c r="BZ128" s="41">
        <v>0</v>
      </c>
      <c r="CA128" s="41">
        <v>0</v>
      </c>
      <c r="CB128" s="7">
        <f t="shared" si="24"/>
        <v>9687</v>
      </c>
      <c r="CC128" s="43"/>
      <c r="CD128" s="41"/>
      <c r="CE128" s="41"/>
      <c r="CF128" s="41"/>
      <c r="CG128" s="7">
        <f t="shared" si="25"/>
        <v>0</v>
      </c>
      <c r="CH128" s="62"/>
      <c r="CI128" s="9"/>
      <c r="CJ128" s="41"/>
      <c r="CK128" s="41"/>
      <c r="CL128" s="41">
        <v>0</v>
      </c>
      <c r="CM128" s="41"/>
      <c r="CN128" s="41"/>
      <c r="CO128" s="7">
        <f t="shared" si="26"/>
        <v>0</v>
      </c>
      <c r="CP128" s="62"/>
      <c r="CQ128" s="41"/>
      <c r="CR128" s="41"/>
      <c r="CS128" s="7">
        <f t="shared" si="27"/>
        <v>0</v>
      </c>
      <c r="CT128" s="43">
        <v>2102</v>
      </c>
      <c r="CU128" s="7">
        <f t="shared" si="28"/>
        <v>2102</v>
      </c>
      <c r="CV128" s="10">
        <f t="shared" si="15"/>
        <v>45544</v>
      </c>
    </row>
    <row r="129" spans="1:100" x14ac:dyDescent="0.25">
      <c r="A129" s="348"/>
      <c r="B129" s="2" t="s">
        <v>108</v>
      </c>
      <c r="C129" s="40"/>
      <c r="D129" s="41"/>
      <c r="E129" s="43"/>
      <c r="F129" s="41"/>
      <c r="G129" s="41">
        <v>0</v>
      </c>
      <c r="H129" s="7">
        <f t="shared" si="16"/>
        <v>0</v>
      </c>
      <c r="I129" s="43"/>
      <c r="J129" s="41"/>
      <c r="K129" s="41"/>
      <c r="L129" s="41"/>
      <c r="M129" s="41"/>
      <c r="N129" s="41"/>
      <c r="O129" s="7">
        <f t="shared" si="17"/>
        <v>0</v>
      </c>
      <c r="P129" s="41">
        <v>0</v>
      </c>
      <c r="Q129" s="41"/>
      <c r="R129" s="41"/>
      <c r="S129" s="41">
        <v>0</v>
      </c>
      <c r="T129" s="7">
        <f t="shared" si="18"/>
        <v>0</v>
      </c>
      <c r="U129" s="43"/>
      <c r="V129" s="9">
        <v>0</v>
      </c>
      <c r="W129" s="7">
        <f t="shared" si="19"/>
        <v>0</v>
      </c>
      <c r="X129" s="43"/>
      <c r="Y129" s="9"/>
      <c r="Z129" s="9"/>
      <c r="AA129" s="9"/>
      <c r="AB129" s="9"/>
      <c r="AC129" s="9"/>
      <c r="AD129" s="41"/>
      <c r="AE129" s="9"/>
      <c r="AF129" s="9"/>
      <c r="AG129" s="9"/>
      <c r="AH129" s="9"/>
      <c r="AI129" s="9"/>
      <c r="AJ129" s="7">
        <v>50236</v>
      </c>
      <c r="AK129" s="43"/>
      <c r="AL129" s="7">
        <f t="shared" si="20"/>
        <v>0</v>
      </c>
      <c r="AM129" s="41">
        <v>0</v>
      </c>
      <c r="AN129" s="9"/>
      <c r="AO129" s="41"/>
      <c r="AP129" s="41"/>
      <c r="AQ129" s="41">
        <v>0</v>
      </c>
      <c r="AR129" s="41"/>
      <c r="AS129" s="41"/>
      <c r="AT129" s="41">
        <v>0</v>
      </c>
      <c r="AU129" s="41"/>
      <c r="AV129" s="41"/>
      <c r="AW129" s="7">
        <f t="shared" si="21"/>
        <v>0</v>
      </c>
      <c r="AX129" s="41">
        <v>0</v>
      </c>
      <c r="AY129" s="41"/>
      <c r="AZ129" s="41">
        <v>0</v>
      </c>
      <c r="BA129" s="41"/>
      <c r="BB129" s="41"/>
      <c r="BC129" s="41">
        <v>0</v>
      </c>
      <c r="BD129" s="41"/>
      <c r="BE129" s="7">
        <f t="shared" si="22"/>
        <v>0</v>
      </c>
      <c r="BF129" s="43"/>
      <c r="BG129" s="41"/>
      <c r="BH129" s="41">
        <v>0</v>
      </c>
      <c r="BI129" s="41"/>
      <c r="BJ129" s="41"/>
      <c r="BK129" s="41"/>
      <c r="BL129" s="41"/>
      <c r="BM129" s="41">
        <v>0</v>
      </c>
      <c r="BN129" s="41"/>
      <c r="BO129" s="41"/>
      <c r="BP129" s="9"/>
      <c r="BQ129" s="41"/>
      <c r="BR129" s="9"/>
      <c r="BS129" s="9">
        <v>0</v>
      </c>
      <c r="BT129" s="41">
        <v>0</v>
      </c>
      <c r="BU129" s="7">
        <f t="shared" si="23"/>
        <v>0</v>
      </c>
      <c r="BV129" s="43">
        <v>10013</v>
      </c>
      <c r="BW129" s="41">
        <v>0</v>
      </c>
      <c r="BX129" s="41"/>
      <c r="BY129" s="41"/>
      <c r="BZ129" s="41">
        <v>0</v>
      </c>
      <c r="CA129" s="41">
        <v>0</v>
      </c>
      <c r="CB129" s="7">
        <f t="shared" si="24"/>
        <v>10013</v>
      </c>
      <c r="CC129" s="43"/>
      <c r="CD129" s="41"/>
      <c r="CE129" s="41"/>
      <c r="CF129" s="41"/>
      <c r="CG129" s="7">
        <f t="shared" si="25"/>
        <v>0</v>
      </c>
      <c r="CH129" s="62"/>
      <c r="CI129" s="9"/>
      <c r="CJ129" s="41"/>
      <c r="CK129" s="41"/>
      <c r="CL129" s="41">
        <v>0</v>
      </c>
      <c r="CM129" s="41"/>
      <c r="CN129" s="41"/>
      <c r="CO129" s="7">
        <f t="shared" si="26"/>
        <v>0</v>
      </c>
      <c r="CP129" s="62"/>
      <c r="CQ129" s="41"/>
      <c r="CR129" s="41"/>
      <c r="CS129" s="7">
        <f t="shared" si="27"/>
        <v>0</v>
      </c>
      <c r="CT129" s="43">
        <v>0</v>
      </c>
      <c r="CU129" s="7">
        <f t="shared" si="28"/>
        <v>0</v>
      </c>
      <c r="CV129" s="10">
        <f t="shared" si="15"/>
        <v>60249</v>
      </c>
    </row>
    <row r="130" spans="1:100" x14ac:dyDescent="0.25">
      <c r="A130" s="348"/>
      <c r="B130" s="2" t="s">
        <v>109</v>
      </c>
      <c r="C130" s="40"/>
      <c r="D130" s="41"/>
      <c r="E130" s="43"/>
      <c r="F130" s="41"/>
      <c r="G130" s="41">
        <v>0</v>
      </c>
      <c r="H130" s="7">
        <f t="shared" si="16"/>
        <v>0</v>
      </c>
      <c r="I130" s="43"/>
      <c r="J130" s="41"/>
      <c r="K130" s="41"/>
      <c r="L130" s="41"/>
      <c r="M130" s="41"/>
      <c r="N130" s="41"/>
      <c r="O130" s="7">
        <f t="shared" si="17"/>
        <v>0</v>
      </c>
      <c r="P130" s="41">
        <v>0</v>
      </c>
      <c r="Q130" s="41"/>
      <c r="R130" s="41"/>
      <c r="S130" s="41">
        <v>0</v>
      </c>
      <c r="T130" s="7">
        <f t="shared" si="18"/>
        <v>0</v>
      </c>
      <c r="U130" s="43"/>
      <c r="V130" s="9">
        <v>0</v>
      </c>
      <c r="W130" s="7">
        <f t="shared" si="19"/>
        <v>0</v>
      </c>
      <c r="X130" s="43"/>
      <c r="Y130" s="9"/>
      <c r="Z130" s="9"/>
      <c r="AA130" s="9"/>
      <c r="AB130" s="9"/>
      <c r="AC130" s="9"/>
      <c r="AD130" s="41"/>
      <c r="AE130" s="9"/>
      <c r="AF130" s="9"/>
      <c r="AG130" s="9"/>
      <c r="AH130" s="9"/>
      <c r="AI130" s="9"/>
      <c r="AJ130" s="7">
        <v>51700</v>
      </c>
      <c r="AK130" s="43"/>
      <c r="AL130" s="7">
        <f t="shared" si="20"/>
        <v>0</v>
      </c>
      <c r="AM130" s="41">
        <v>0</v>
      </c>
      <c r="AN130" s="9"/>
      <c r="AO130" s="41"/>
      <c r="AP130" s="41"/>
      <c r="AQ130" s="41">
        <v>0</v>
      </c>
      <c r="AR130" s="41"/>
      <c r="AS130" s="41"/>
      <c r="AT130" s="41">
        <v>0</v>
      </c>
      <c r="AU130" s="41"/>
      <c r="AV130" s="41"/>
      <c r="AW130" s="7">
        <f t="shared" si="21"/>
        <v>0</v>
      </c>
      <c r="AX130" s="41">
        <v>0</v>
      </c>
      <c r="AY130" s="41"/>
      <c r="AZ130" s="41">
        <v>0</v>
      </c>
      <c r="BA130" s="41"/>
      <c r="BB130" s="41"/>
      <c r="BC130" s="41">
        <v>0</v>
      </c>
      <c r="BD130" s="41"/>
      <c r="BE130" s="7">
        <f t="shared" si="22"/>
        <v>0</v>
      </c>
      <c r="BF130" s="43"/>
      <c r="BG130" s="41"/>
      <c r="BH130" s="41">
        <v>0</v>
      </c>
      <c r="BI130" s="41"/>
      <c r="BJ130" s="41"/>
      <c r="BK130" s="41"/>
      <c r="BL130" s="41"/>
      <c r="BM130" s="41">
        <v>0</v>
      </c>
      <c r="BN130" s="41"/>
      <c r="BO130" s="41"/>
      <c r="BP130" s="9"/>
      <c r="BQ130" s="41"/>
      <c r="BR130" s="9"/>
      <c r="BS130" s="9">
        <v>0</v>
      </c>
      <c r="BT130" s="41">
        <v>0</v>
      </c>
      <c r="BU130" s="7">
        <f t="shared" si="23"/>
        <v>0</v>
      </c>
      <c r="BV130" s="43">
        <v>12315</v>
      </c>
      <c r="BW130" s="41">
        <v>0</v>
      </c>
      <c r="BX130" s="41"/>
      <c r="BY130" s="41"/>
      <c r="BZ130" s="41">
        <v>0</v>
      </c>
      <c r="CA130" s="41">
        <v>0</v>
      </c>
      <c r="CB130" s="7">
        <f t="shared" si="24"/>
        <v>12315</v>
      </c>
      <c r="CC130" s="43"/>
      <c r="CD130" s="41"/>
      <c r="CE130" s="41"/>
      <c r="CF130" s="41"/>
      <c r="CG130" s="7">
        <f t="shared" si="25"/>
        <v>0</v>
      </c>
      <c r="CH130" s="62"/>
      <c r="CI130" s="9"/>
      <c r="CJ130" s="41"/>
      <c r="CK130" s="41"/>
      <c r="CL130" s="41">
        <v>0</v>
      </c>
      <c r="CM130" s="41"/>
      <c r="CN130" s="41"/>
      <c r="CO130" s="7">
        <f t="shared" si="26"/>
        <v>0</v>
      </c>
      <c r="CP130" s="62"/>
      <c r="CQ130" s="41"/>
      <c r="CR130" s="41"/>
      <c r="CS130" s="7">
        <f t="shared" si="27"/>
        <v>0</v>
      </c>
      <c r="CT130" s="43">
        <v>1411</v>
      </c>
      <c r="CU130" s="7">
        <f t="shared" si="28"/>
        <v>1411</v>
      </c>
      <c r="CV130" s="10">
        <f t="shared" si="15"/>
        <v>65426</v>
      </c>
    </row>
    <row r="131" spans="1:100" x14ac:dyDescent="0.25">
      <c r="A131" s="348"/>
      <c r="B131" s="2" t="s">
        <v>110</v>
      </c>
      <c r="C131" s="40"/>
      <c r="D131" s="41"/>
      <c r="E131" s="43"/>
      <c r="F131" s="41"/>
      <c r="G131" s="41">
        <v>0</v>
      </c>
      <c r="H131" s="7">
        <f t="shared" si="16"/>
        <v>0</v>
      </c>
      <c r="I131" s="43"/>
      <c r="J131" s="41"/>
      <c r="K131" s="41"/>
      <c r="L131" s="41"/>
      <c r="M131" s="41"/>
      <c r="N131" s="41"/>
      <c r="O131" s="7">
        <f t="shared" si="17"/>
        <v>0</v>
      </c>
      <c r="P131" s="41">
        <v>0</v>
      </c>
      <c r="Q131" s="41"/>
      <c r="R131" s="41"/>
      <c r="S131" s="41">
        <v>367</v>
      </c>
      <c r="T131" s="7">
        <f t="shared" si="18"/>
        <v>367</v>
      </c>
      <c r="U131" s="43"/>
      <c r="V131" s="9">
        <v>0</v>
      </c>
      <c r="W131" s="7">
        <f t="shared" si="19"/>
        <v>0</v>
      </c>
      <c r="X131" s="43"/>
      <c r="Y131" s="9"/>
      <c r="Z131" s="9"/>
      <c r="AA131" s="9"/>
      <c r="AB131" s="9"/>
      <c r="AC131" s="9"/>
      <c r="AD131" s="41"/>
      <c r="AE131" s="9"/>
      <c r="AF131" s="9"/>
      <c r="AG131" s="9"/>
      <c r="AH131" s="9"/>
      <c r="AI131" s="9"/>
      <c r="AJ131" s="7">
        <v>46834</v>
      </c>
      <c r="AK131" s="43"/>
      <c r="AL131" s="7">
        <f t="shared" si="20"/>
        <v>0</v>
      </c>
      <c r="AM131" s="41">
        <v>0</v>
      </c>
      <c r="AN131" s="9"/>
      <c r="AO131" s="41"/>
      <c r="AP131" s="41"/>
      <c r="AQ131" s="41">
        <v>0</v>
      </c>
      <c r="AR131" s="41"/>
      <c r="AS131" s="41"/>
      <c r="AT131" s="41">
        <v>0</v>
      </c>
      <c r="AU131" s="41"/>
      <c r="AV131" s="41"/>
      <c r="AW131" s="7">
        <f t="shared" si="21"/>
        <v>0</v>
      </c>
      <c r="AX131" s="41">
        <v>0</v>
      </c>
      <c r="AY131" s="41"/>
      <c r="AZ131" s="41">
        <v>0</v>
      </c>
      <c r="BA131" s="41"/>
      <c r="BB131" s="41"/>
      <c r="BC131" s="41">
        <v>0</v>
      </c>
      <c r="BD131" s="41"/>
      <c r="BE131" s="7">
        <f t="shared" si="22"/>
        <v>0</v>
      </c>
      <c r="BF131" s="43"/>
      <c r="BG131" s="41"/>
      <c r="BH131" s="41">
        <v>0</v>
      </c>
      <c r="BI131" s="41"/>
      <c r="BJ131" s="41"/>
      <c r="BK131" s="41"/>
      <c r="BL131" s="41"/>
      <c r="BM131" s="41">
        <v>0</v>
      </c>
      <c r="BN131" s="41"/>
      <c r="BO131" s="41"/>
      <c r="BP131" s="9"/>
      <c r="BQ131" s="41"/>
      <c r="BR131" s="9"/>
      <c r="BS131" s="9">
        <v>0</v>
      </c>
      <c r="BT131" s="41">
        <v>0</v>
      </c>
      <c r="BU131" s="7">
        <f t="shared" si="23"/>
        <v>0</v>
      </c>
      <c r="BV131" s="43">
        <v>12675</v>
      </c>
      <c r="BW131" s="41">
        <v>0</v>
      </c>
      <c r="BX131" s="41"/>
      <c r="BY131" s="41"/>
      <c r="BZ131" s="41">
        <v>0</v>
      </c>
      <c r="CA131" s="41">
        <v>0</v>
      </c>
      <c r="CB131" s="7">
        <f t="shared" si="24"/>
        <v>12675</v>
      </c>
      <c r="CC131" s="43"/>
      <c r="CD131" s="41"/>
      <c r="CE131" s="41"/>
      <c r="CF131" s="41"/>
      <c r="CG131" s="7">
        <f t="shared" si="25"/>
        <v>0</v>
      </c>
      <c r="CH131" s="62"/>
      <c r="CI131" s="9"/>
      <c r="CJ131" s="41"/>
      <c r="CK131" s="41"/>
      <c r="CL131" s="41">
        <v>0</v>
      </c>
      <c r="CM131" s="41"/>
      <c r="CN131" s="41"/>
      <c r="CO131" s="7">
        <f t="shared" si="26"/>
        <v>0</v>
      </c>
      <c r="CP131" s="62"/>
      <c r="CQ131" s="41"/>
      <c r="CR131" s="41"/>
      <c r="CS131" s="7">
        <f t="shared" si="27"/>
        <v>0</v>
      </c>
      <c r="CT131" s="43">
        <v>30</v>
      </c>
      <c r="CU131" s="7">
        <f t="shared" si="28"/>
        <v>30</v>
      </c>
      <c r="CV131" s="10">
        <f t="shared" si="15"/>
        <v>59906</v>
      </c>
    </row>
    <row r="132" spans="1:100" x14ac:dyDescent="0.25">
      <c r="A132" s="348"/>
      <c r="B132" s="2" t="s">
        <v>111</v>
      </c>
      <c r="C132" s="40"/>
      <c r="D132" s="41"/>
      <c r="E132" s="43"/>
      <c r="F132" s="41"/>
      <c r="G132" s="41">
        <v>0</v>
      </c>
      <c r="H132" s="7">
        <f t="shared" si="16"/>
        <v>0</v>
      </c>
      <c r="I132" s="43"/>
      <c r="J132" s="41"/>
      <c r="K132" s="41"/>
      <c r="L132" s="41"/>
      <c r="M132" s="41"/>
      <c r="N132" s="41"/>
      <c r="O132" s="7">
        <f t="shared" si="17"/>
        <v>0</v>
      </c>
      <c r="P132" s="41">
        <v>0</v>
      </c>
      <c r="Q132" s="41"/>
      <c r="R132" s="41"/>
      <c r="S132" s="41">
        <v>0</v>
      </c>
      <c r="T132" s="7">
        <f t="shared" si="18"/>
        <v>0</v>
      </c>
      <c r="U132" s="43"/>
      <c r="V132" s="9">
        <v>0</v>
      </c>
      <c r="W132" s="7">
        <f t="shared" si="19"/>
        <v>0</v>
      </c>
      <c r="X132" s="43"/>
      <c r="Y132" s="9"/>
      <c r="Z132" s="9"/>
      <c r="AA132" s="9"/>
      <c r="AB132" s="9"/>
      <c r="AC132" s="9"/>
      <c r="AD132" s="41"/>
      <c r="AE132" s="9"/>
      <c r="AF132" s="9"/>
      <c r="AG132" s="9"/>
      <c r="AH132" s="9"/>
      <c r="AI132" s="9"/>
      <c r="AJ132" s="7">
        <v>46142</v>
      </c>
      <c r="AK132" s="43"/>
      <c r="AL132" s="7">
        <f t="shared" si="20"/>
        <v>0</v>
      </c>
      <c r="AM132" s="41">
        <v>0</v>
      </c>
      <c r="AN132" s="9"/>
      <c r="AO132" s="41"/>
      <c r="AP132" s="41"/>
      <c r="AQ132" s="41">
        <v>0</v>
      </c>
      <c r="AR132" s="41"/>
      <c r="AS132" s="41"/>
      <c r="AT132" s="41">
        <v>0</v>
      </c>
      <c r="AU132" s="41"/>
      <c r="AV132" s="41"/>
      <c r="AW132" s="7">
        <f t="shared" si="21"/>
        <v>0</v>
      </c>
      <c r="AX132" s="41">
        <v>0</v>
      </c>
      <c r="AY132" s="41"/>
      <c r="AZ132" s="41">
        <v>0</v>
      </c>
      <c r="BA132" s="41"/>
      <c r="BB132" s="41"/>
      <c r="BC132" s="41">
        <v>0</v>
      </c>
      <c r="BD132" s="41"/>
      <c r="BE132" s="7">
        <f t="shared" si="22"/>
        <v>0</v>
      </c>
      <c r="BF132" s="43"/>
      <c r="BG132" s="41"/>
      <c r="BH132" s="41">
        <v>0</v>
      </c>
      <c r="BI132" s="41"/>
      <c r="BJ132" s="41"/>
      <c r="BK132" s="41"/>
      <c r="BL132" s="41"/>
      <c r="BM132" s="41">
        <v>0</v>
      </c>
      <c r="BN132" s="41"/>
      <c r="BO132" s="41"/>
      <c r="BP132" s="9"/>
      <c r="BQ132" s="41"/>
      <c r="BR132" s="9"/>
      <c r="BS132" s="9">
        <v>0</v>
      </c>
      <c r="BT132" s="41">
        <v>0</v>
      </c>
      <c r="BU132" s="7">
        <f t="shared" si="23"/>
        <v>0</v>
      </c>
      <c r="BV132" s="43">
        <v>8571</v>
      </c>
      <c r="BW132" s="41">
        <v>0</v>
      </c>
      <c r="BX132" s="41"/>
      <c r="BY132" s="41"/>
      <c r="BZ132" s="41">
        <v>0</v>
      </c>
      <c r="CA132" s="41">
        <v>0</v>
      </c>
      <c r="CB132" s="7">
        <f t="shared" si="24"/>
        <v>8571</v>
      </c>
      <c r="CC132" s="43"/>
      <c r="CD132" s="41"/>
      <c r="CE132" s="41"/>
      <c r="CF132" s="41"/>
      <c r="CG132" s="7">
        <f t="shared" si="25"/>
        <v>0</v>
      </c>
      <c r="CH132" s="62"/>
      <c r="CI132" s="9"/>
      <c r="CJ132" s="41"/>
      <c r="CK132" s="41"/>
      <c r="CL132" s="41">
        <v>0</v>
      </c>
      <c r="CM132" s="41"/>
      <c r="CN132" s="41"/>
      <c r="CO132" s="7">
        <f t="shared" si="26"/>
        <v>0</v>
      </c>
      <c r="CP132" s="62"/>
      <c r="CQ132" s="41"/>
      <c r="CR132" s="41"/>
      <c r="CS132" s="7">
        <f t="shared" si="27"/>
        <v>0</v>
      </c>
      <c r="CT132" s="43">
        <v>1290</v>
      </c>
      <c r="CU132" s="7">
        <f t="shared" si="28"/>
        <v>1290</v>
      </c>
      <c r="CV132" s="10">
        <f t="shared" si="15"/>
        <v>56003</v>
      </c>
    </row>
    <row r="133" spans="1:100" ht="15.75" thickBot="1" x14ac:dyDescent="0.3">
      <c r="A133" s="349"/>
      <c r="B133" s="3" t="s">
        <v>112</v>
      </c>
      <c r="C133" s="44"/>
      <c r="D133" s="45"/>
      <c r="E133" s="47"/>
      <c r="F133" s="45"/>
      <c r="G133" s="45">
        <v>0</v>
      </c>
      <c r="H133" s="11">
        <f t="shared" si="16"/>
        <v>0</v>
      </c>
      <c r="I133" s="47"/>
      <c r="J133" s="45"/>
      <c r="K133" s="45"/>
      <c r="L133" s="45"/>
      <c r="M133" s="45"/>
      <c r="N133" s="45"/>
      <c r="O133" s="11">
        <f t="shared" si="17"/>
        <v>0</v>
      </c>
      <c r="P133" s="45">
        <v>0</v>
      </c>
      <c r="Q133" s="45"/>
      <c r="R133" s="45"/>
      <c r="S133" s="45">
        <v>0</v>
      </c>
      <c r="T133" s="11">
        <f t="shared" si="18"/>
        <v>0</v>
      </c>
      <c r="U133" s="47"/>
      <c r="V133" s="13">
        <v>0</v>
      </c>
      <c r="W133" s="11">
        <f t="shared" si="19"/>
        <v>0</v>
      </c>
      <c r="X133" s="47"/>
      <c r="Y133" s="13"/>
      <c r="Z133" s="13"/>
      <c r="AA133" s="13"/>
      <c r="AB133" s="13"/>
      <c r="AC133" s="13"/>
      <c r="AD133" s="45"/>
      <c r="AE133" s="13"/>
      <c r="AF133" s="13"/>
      <c r="AG133" s="13"/>
      <c r="AH133" s="13"/>
      <c r="AI133" s="13"/>
      <c r="AJ133" s="11">
        <v>45125</v>
      </c>
      <c r="AK133" s="47"/>
      <c r="AL133" s="11">
        <f t="shared" si="20"/>
        <v>0</v>
      </c>
      <c r="AM133" s="45">
        <v>0</v>
      </c>
      <c r="AN133" s="13"/>
      <c r="AO133" s="45"/>
      <c r="AP133" s="45"/>
      <c r="AQ133" s="45">
        <v>0</v>
      </c>
      <c r="AR133" s="45"/>
      <c r="AS133" s="45"/>
      <c r="AT133" s="45">
        <v>0</v>
      </c>
      <c r="AU133" s="45"/>
      <c r="AV133" s="45"/>
      <c r="AW133" s="11">
        <f t="shared" si="21"/>
        <v>0</v>
      </c>
      <c r="AX133" s="45">
        <v>0</v>
      </c>
      <c r="AY133" s="45"/>
      <c r="AZ133" s="45">
        <v>0</v>
      </c>
      <c r="BA133" s="45"/>
      <c r="BB133" s="45"/>
      <c r="BC133" s="45">
        <v>0</v>
      </c>
      <c r="BD133" s="45"/>
      <c r="BE133" s="11">
        <f t="shared" si="22"/>
        <v>0</v>
      </c>
      <c r="BF133" s="47"/>
      <c r="BG133" s="45"/>
      <c r="BH133" s="45">
        <v>0</v>
      </c>
      <c r="BI133" s="45"/>
      <c r="BJ133" s="45"/>
      <c r="BK133" s="45"/>
      <c r="BL133" s="45"/>
      <c r="BM133" s="45">
        <v>0</v>
      </c>
      <c r="BN133" s="45"/>
      <c r="BO133" s="45"/>
      <c r="BP133" s="13"/>
      <c r="BQ133" s="45"/>
      <c r="BR133" s="13"/>
      <c r="BS133" s="13">
        <v>0</v>
      </c>
      <c r="BT133" s="45">
        <v>0</v>
      </c>
      <c r="BU133" s="11">
        <f t="shared" si="23"/>
        <v>0</v>
      </c>
      <c r="BV133" s="47">
        <v>10499</v>
      </c>
      <c r="BW133" s="45">
        <v>0</v>
      </c>
      <c r="BX133" s="45"/>
      <c r="BY133" s="45"/>
      <c r="BZ133" s="45">
        <v>0</v>
      </c>
      <c r="CA133" s="45">
        <v>0</v>
      </c>
      <c r="CB133" s="11">
        <f t="shared" si="24"/>
        <v>10499</v>
      </c>
      <c r="CC133" s="47"/>
      <c r="CD133" s="45"/>
      <c r="CE133" s="45"/>
      <c r="CF133" s="45"/>
      <c r="CG133" s="11">
        <f t="shared" si="25"/>
        <v>0</v>
      </c>
      <c r="CH133" s="63"/>
      <c r="CI133" s="13"/>
      <c r="CJ133" s="45"/>
      <c r="CK133" s="45"/>
      <c r="CL133" s="45">
        <v>0</v>
      </c>
      <c r="CM133" s="45"/>
      <c r="CN133" s="45"/>
      <c r="CO133" s="11">
        <f t="shared" si="26"/>
        <v>0</v>
      </c>
      <c r="CP133" s="63"/>
      <c r="CQ133" s="45"/>
      <c r="CR133" s="45"/>
      <c r="CS133" s="11">
        <f t="shared" si="27"/>
        <v>0</v>
      </c>
      <c r="CT133" s="47">
        <v>60</v>
      </c>
      <c r="CU133" s="11">
        <f t="shared" si="28"/>
        <v>60</v>
      </c>
      <c r="CV133" s="15">
        <f t="shared" si="15"/>
        <v>55684</v>
      </c>
    </row>
    <row r="134" spans="1:100" x14ac:dyDescent="0.25">
      <c r="A134" s="347" t="s">
        <v>160</v>
      </c>
      <c r="B134" s="33" t="s">
        <v>101</v>
      </c>
      <c r="C134" s="34"/>
      <c r="D134" s="35"/>
      <c r="E134" s="52"/>
      <c r="F134" s="35"/>
      <c r="G134" s="35">
        <v>0</v>
      </c>
      <c r="H134" s="20">
        <f t="shared" si="16"/>
        <v>0</v>
      </c>
      <c r="I134" s="52"/>
      <c r="J134" s="35"/>
      <c r="K134" s="35"/>
      <c r="L134" s="35"/>
      <c r="M134" s="35"/>
      <c r="N134" s="35"/>
      <c r="O134" s="20">
        <f t="shared" si="17"/>
        <v>0</v>
      </c>
      <c r="P134" s="35">
        <v>0</v>
      </c>
      <c r="Q134" s="35"/>
      <c r="R134" s="35"/>
      <c r="S134" s="35">
        <v>0</v>
      </c>
      <c r="T134" s="20">
        <f t="shared" si="18"/>
        <v>0</v>
      </c>
      <c r="U134" s="52"/>
      <c r="V134" s="22">
        <v>0</v>
      </c>
      <c r="W134" s="20">
        <f t="shared" si="19"/>
        <v>0</v>
      </c>
      <c r="X134" s="52"/>
      <c r="Y134" s="22"/>
      <c r="Z134" s="22"/>
      <c r="AA134" s="22"/>
      <c r="AB134" s="22"/>
      <c r="AC134" s="22"/>
      <c r="AD134" s="35"/>
      <c r="AE134" s="22"/>
      <c r="AF134" s="22"/>
      <c r="AG134" s="22"/>
      <c r="AH134" s="22"/>
      <c r="AI134" s="22"/>
      <c r="AJ134" s="20">
        <v>46418</v>
      </c>
      <c r="AK134" s="52"/>
      <c r="AL134" s="20">
        <f t="shared" si="20"/>
        <v>0</v>
      </c>
      <c r="AM134" s="35">
        <v>0</v>
      </c>
      <c r="AN134" s="22"/>
      <c r="AO134" s="35"/>
      <c r="AP134" s="35"/>
      <c r="AQ134" s="35">
        <v>0</v>
      </c>
      <c r="AR134" s="35"/>
      <c r="AS134" s="35"/>
      <c r="AT134" s="35">
        <v>0</v>
      </c>
      <c r="AU134" s="35"/>
      <c r="AV134" s="35"/>
      <c r="AW134" s="20">
        <f t="shared" si="21"/>
        <v>0</v>
      </c>
      <c r="AX134" s="35">
        <v>0</v>
      </c>
      <c r="AY134" s="35"/>
      <c r="AZ134" s="35">
        <v>0</v>
      </c>
      <c r="BA134" s="35"/>
      <c r="BB134" s="35"/>
      <c r="BC134" s="35">
        <v>0</v>
      </c>
      <c r="BD134" s="35"/>
      <c r="BE134" s="20">
        <f t="shared" si="22"/>
        <v>0</v>
      </c>
      <c r="BF134" s="52"/>
      <c r="BG134" s="35"/>
      <c r="BH134" s="35">
        <v>0</v>
      </c>
      <c r="BI134" s="35"/>
      <c r="BJ134" s="35"/>
      <c r="BK134" s="35"/>
      <c r="BL134" s="35"/>
      <c r="BM134" s="35">
        <v>0</v>
      </c>
      <c r="BN134" s="35"/>
      <c r="BO134" s="35"/>
      <c r="BP134" s="22"/>
      <c r="BQ134" s="35"/>
      <c r="BR134" s="22"/>
      <c r="BS134" s="22">
        <v>0</v>
      </c>
      <c r="BT134" s="35">
        <v>0</v>
      </c>
      <c r="BU134" s="20">
        <f t="shared" si="23"/>
        <v>0</v>
      </c>
      <c r="BV134" s="52">
        <v>11435</v>
      </c>
      <c r="BW134" s="35">
        <v>0</v>
      </c>
      <c r="BX134" s="35"/>
      <c r="BY134" s="35"/>
      <c r="BZ134" s="35">
        <v>0</v>
      </c>
      <c r="CA134" s="35">
        <v>0</v>
      </c>
      <c r="CB134" s="20">
        <f t="shared" si="24"/>
        <v>11435</v>
      </c>
      <c r="CC134" s="52"/>
      <c r="CD134" s="35"/>
      <c r="CE134" s="35"/>
      <c r="CF134" s="35"/>
      <c r="CG134" s="20">
        <f t="shared" si="25"/>
        <v>0</v>
      </c>
      <c r="CH134" s="61"/>
      <c r="CI134" s="22"/>
      <c r="CJ134" s="35"/>
      <c r="CK134" s="35"/>
      <c r="CL134" s="35">
        <v>0</v>
      </c>
      <c r="CM134" s="35"/>
      <c r="CN134" s="35"/>
      <c r="CO134" s="20">
        <f t="shared" si="26"/>
        <v>0</v>
      </c>
      <c r="CP134" s="61"/>
      <c r="CQ134" s="35"/>
      <c r="CR134" s="35"/>
      <c r="CS134" s="20">
        <f t="shared" si="27"/>
        <v>0</v>
      </c>
      <c r="CT134" s="52">
        <v>2176</v>
      </c>
      <c r="CU134" s="20">
        <f t="shared" si="28"/>
        <v>2176</v>
      </c>
      <c r="CV134" s="23">
        <f t="shared" si="15"/>
        <v>60029</v>
      </c>
    </row>
    <row r="135" spans="1:100" x14ac:dyDescent="0.25">
      <c r="A135" s="348"/>
      <c r="B135" s="2" t="s">
        <v>102</v>
      </c>
      <c r="C135" s="40"/>
      <c r="D135" s="41"/>
      <c r="E135" s="43"/>
      <c r="F135" s="41"/>
      <c r="G135" s="41">
        <v>0</v>
      </c>
      <c r="H135" s="7">
        <f t="shared" si="16"/>
        <v>0</v>
      </c>
      <c r="I135" s="43"/>
      <c r="J135" s="41"/>
      <c r="K135" s="41"/>
      <c r="L135" s="41"/>
      <c r="M135" s="41"/>
      <c r="N135" s="41"/>
      <c r="O135" s="7">
        <f t="shared" si="17"/>
        <v>0</v>
      </c>
      <c r="P135" s="41">
        <v>0</v>
      </c>
      <c r="Q135" s="41"/>
      <c r="R135" s="41"/>
      <c r="S135" s="41">
        <v>0</v>
      </c>
      <c r="T135" s="7">
        <f t="shared" si="18"/>
        <v>0</v>
      </c>
      <c r="U135" s="43"/>
      <c r="V135" s="9">
        <v>0</v>
      </c>
      <c r="W135" s="7">
        <f t="shared" si="19"/>
        <v>0</v>
      </c>
      <c r="X135" s="43"/>
      <c r="Y135" s="9"/>
      <c r="Z135" s="9"/>
      <c r="AA135" s="9"/>
      <c r="AB135" s="9"/>
      <c r="AC135" s="9"/>
      <c r="AD135" s="41"/>
      <c r="AE135" s="9"/>
      <c r="AF135" s="9"/>
      <c r="AG135" s="9"/>
      <c r="AH135" s="9"/>
      <c r="AI135" s="9"/>
      <c r="AJ135" s="7">
        <v>24971</v>
      </c>
      <c r="AK135" s="43"/>
      <c r="AL135" s="7">
        <f t="shared" si="20"/>
        <v>0</v>
      </c>
      <c r="AM135" s="41">
        <v>0</v>
      </c>
      <c r="AN135" s="9"/>
      <c r="AO135" s="41"/>
      <c r="AP135" s="41"/>
      <c r="AQ135" s="41">
        <v>0</v>
      </c>
      <c r="AR135" s="41"/>
      <c r="AS135" s="41"/>
      <c r="AT135" s="41">
        <v>0</v>
      </c>
      <c r="AU135" s="41"/>
      <c r="AV135" s="41"/>
      <c r="AW135" s="7">
        <f t="shared" si="21"/>
        <v>0</v>
      </c>
      <c r="AX135" s="41">
        <v>0</v>
      </c>
      <c r="AY135" s="41"/>
      <c r="AZ135" s="41">
        <v>0</v>
      </c>
      <c r="BA135" s="41"/>
      <c r="BB135" s="41"/>
      <c r="BC135" s="41">
        <v>0</v>
      </c>
      <c r="BD135" s="41"/>
      <c r="BE135" s="7">
        <f t="shared" si="22"/>
        <v>0</v>
      </c>
      <c r="BF135" s="43"/>
      <c r="BG135" s="41"/>
      <c r="BH135" s="41">
        <v>0</v>
      </c>
      <c r="BI135" s="41"/>
      <c r="BJ135" s="41"/>
      <c r="BK135" s="41"/>
      <c r="BL135" s="41"/>
      <c r="BM135" s="41">
        <v>0</v>
      </c>
      <c r="BN135" s="41"/>
      <c r="BO135" s="41"/>
      <c r="BP135" s="9"/>
      <c r="BQ135" s="41"/>
      <c r="BR135" s="9"/>
      <c r="BS135" s="9">
        <v>1040</v>
      </c>
      <c r="BT135" s="41">
        <v>500</v>
      </c>
      <c r="BU135" s="7">
        <f t="shared" si="23"/>
        <v>1540</v>
      </c>
      <c r="BV135" s="43">
        <v>9702</v>
      </c>
      <c r="BW135" s="41">
        <v>0</v>
      </c>
      <c r="BX135" s="41"/>
      <c r="BY135" s="41"/>
      <c r="BZ135" s="41">
        <v>0</v>
      </c>
      <c r="CA135" s="41">
        <v>0</v>
      </c>
      <c r="CB135" s="7">
        <f t="shared" si="24"/>
        <v>9702</v>
      </c>
      <c r="CC135" s="43"/>
      <c r="CD135" s="41"/>
      <c r="CE135" s="41"/>
      <c r="CF135" s="41"/>
      <c r="CG135" s="7">
        <f t="shared" si="25"/>
        <v>0</v>
      </c>
      <c r="CH135" s="62"/>
      <c r="CI135" s="9"/>
      <c r="CJ135" s="41"/>
      <c r="CK135" s="41"/>
      <c r="CL135" s="41">
        <v>0</v>
      </c>
      <c r="CM135" s="41"/>
      <c r="CN135" s="41"/>
      <c r="CO135" s="7">
        <f t="shared" si="26"/>
        <v>0</v>
      </c>
      <c r="CP135" s="62"/>
      <c r="CQ135" s="41"/>
      <c r="CR135" s="41"/>
      <c r="CS135" s="7">
        <f t="shared" si="27"/>
        <v>0</v>
      </c>
      <c r="CT135" s="43">
        <v>0</v>
      </c>
      <c r="CU135" s="7">
        <f t="shared" si="28"/>
        <v>0</v>
      </c>
      <c r="CV135" s="10">
        <f t="shared" si="15"/>
        <v>36213</v>
      </c>
    </row>
    <row r="136" spans="1:100" x14ac:dyDescent="0.25">
      <c r="A136" s="348"/>
      <c r="B136" s="2" t="s">
        <v>103</v>
      </c>
      <c r="C136" s="40"/>
      <c r="D136" s="41"/>
      <c r="E136" s="43"/>
      <c r="F136" s="41"/>
      <c r="G136" s="41">
        <v>0</v>
      </c>
      <c r="H136" s="7">
        <f t="shared" si="16"/>
        <v>0</v>
      </c>
      <c r="I136" s="43"/>
      <c r="J136" s="41"/>
      <c r="K136" s="41"/>
      <c r="L136" s="41"/>
      <c r="M136" s="41"/>
      <c r="N136" s="41"/>
      <c r="O136" s="7">
        <f t="shared" si="17"/>
        <v>0</v>
      </c>
      <c r="P136" s="41">
        <v>0</v>
      </c>
      <c r="Q136" s="41"/>
      <c r="R136" s="41"/>
      <c r="S136" s="41">
        <v>0</v>
      </c>
      <c r="T136" s="7">
        <f t="shared" si="18"/>
        <v>0</v>
      </c>
      <c r="U136" s="43"/>
      <c r="V136" s="9">
        <v>0</v>
      </c>
      <c r="W136" s="7">
        <f t="shared" si="19"/>
        <v>0</v>
      </c>
      <c r="X136" s="43"/>
      <c r="Y136" s="9"/>
      <c r="Z136" s="9"/>
      <c r="AA136" s="9"/>
      <c r="AB136" s="9"/>
      <c r="AC136" s="9"/>
      <c r="AD136" s="41"/>
      <c r="AE136" s="9"/>
      <c r="AF136" s="9"/>
      <c r="AG136" s="9"/>
      <c r="AH136" s="9"/>
      <c r="AI136" s="9"/>
      <c r="AJ136" s="7">
        <v>11186</v>
      </c>
      <c r="AK136" s="43"/>
      <c r="AL136" s="7">
        <f t="shared" si="20"/>
        <v>0</v>
      </c>
      <c r="AM136" s="41">
        <v>0</v>
      </c>
      <c r="AN136" s="9"/>
      <c r="AO136" s="41"/>
      <c r="AP136" s="41"/>
      <c r="AQ136" s="41">
        <v>0</v>
      </c>
      <c r="AR136" s="41"/>
      <c r="AS136" s="41"/>
      <c r="AT136" s="41">
        <v>0</v>
      </c>
      <c r="AU136" s="41"/>
      <c r="AV136" s="41"/>
      <c r="AW136" s="7">
        <f t="shared" si="21"/>
        <v>0</v>
      </c>
      <c r="AX136" s="41">
        <v>0</v>
      </c>
      <c r="AY136" s="41"/>
      <c r="AZ136" s="41">
        <v>0</v>
      </c>
      <c r="BA136" s="41"/>
      <c r="BB136" s="41"/>
      <c r="BC136" s="41">
        <v>0</v>
      </c>
      <c r="BD136" s="41"/>
      <c r="BE136" s="7">
        <f t="shared" si="22"/>
        <v>0</v>
      </c>
      <c r="BF136" s="43"/>
      <c r="BG136" s="41"/>
      <c r="BH136" s="41">
        <v>0</v>
      </c>
      <c r="BI136" s="41"/>
      <c r="BJ136" s="41"/>
      <c r="BK136" s="41"/>
      <c r="BL136" s="41"/>
      <c r="BM136" s="41">
        <v>0</v>
      </c>
      <c r="BN136" s="41"/>
      <c r="BO136" s="41"/>
      <c r="BP136" s="9"/>
      <c r="BQ136" s="41"/>
      <c r="BR136" s="9"/>
      <c r="BS136" s="9">
        <v>2550</v>
      </c>
      <c r="BT136" s="41">
        <v>1994</v>
      </c>
      <c r="BU136" s="7">
        <f t="shared" si="23"/>
        <v>4544</v>
      </c>
      <c r="BV136" s="43">
        <v>8057</v>
      </c>
      <c r="BW136" s="41">
        <v>0</v>
      </c>
      <c r="BX136" s="41"/>
      <c r="BY136" s="41"/>
      <c r="BZ136" s="41">
        <v>0</v>
      </c>
      <c r="CA136" s="41">
        <v>0</v>
      </c>
      <c r="CB136" s="7">
        <f t="shared" si="24"/>
        <v>8057</v>
      </c>
      <c r="CC136" s="43"/>
      <c r="CD136" s="41"/>
      <c r="CE136" s="41"/>
      <c r="CF136" s="41"/>
      <c r="CG136" s="7">
        <f t="shared" si="25"/>
        <v>0</v>
      </c>
      <c r="CH136" s="62"/>
      <c r="CI136" s="9"/>
      <c r="CJ136" s="41"/>
      <c r="CK136" s="41"/>
      <c r="CL136" s="41">
        <v>0</v>
      </c>
      <c r="CM136" s="41"/>
      <c r="CN136" s="41"/>
      <c r="CO136" s="7">
        <f t="shared" si="26"/>
        <v>0</v>
      </c>
      <c r="CP136" s="62"/>
      <c r="CQ136" s="41"/>
      <c r="CR136" s="41"/>
      <c r="CS136" s="7">
        <f t="shared" si="27"/>
        <v>0</v>
      </c>
      <c r="CT136" s="43">
        <v>30</v>
      </c>
      <c r="CU136" s="7">
        <f t="shared" si="28"/>
        <v>30</v>
      </c>
      <c r="CV136" s="10">
        <f t="shared" si="15"/>
        <v>23817</v>
      </c>
    </row>
    <row r="137" spans="1:100" x14ac:dyDescent="0.25">
      <c r="A137" s="348"/>
      <c r="B137" s="2" t="s">
        <v>104</v>
      </c>
      <c r="C137" s="40"/>
      <c r="D137" s="41"/>
      <c r="E137" s="43"/>
      <c r="F137" s="41"/>
      <c r="G137" s="41">
        <v>0</v>
      </c>
      <c r="H137" s="7">
        <f t="shared" si="16"/>
        <v>0</v>
      </c>
      <c r="I137" s="43"/>
      <c r="J137" s="41"/>
      <c r="K137" s="41"/>
      <c r="L137" s="41"/>
      <c r="M137" s="41"/>
      <c r="N137" s="41"/>
      <c r="O137" s="7">
        <f t="shared" si="17"/>
        <v>0</v>
      </c>
      <c r="P137" s="41">
        <v>0</v>
      </c>
      <c r="Q137" s="41"/>
      <c r="R137" s="41"/>
      <c r="S137" s="41">
        <v>0</v>
      </c>
      <c r="T137" s="7">
        <f t="shared" si="18"/>
        <v>0</v>
      </c>
      <c r="U137" s="43"/>
      <c r="V137" s="9">
        <v>0</v>
      </c>
      <c r="W137" s="7">
        <f t="shared" si="19"/>
        <v>0</v>
      </c>
      <c r="X137" s="43"/>
      <c r="Y137" s="9"/>
      <c r="Z137" s="9"/>
      <c r="AA137" s="9"/>
      <c r="AB137" s="9"/>
      <c r="AC137" s="9"/>
      <c r="AD137" s="41"/>
      <c r="AE137" s="9"/>
      <c r="AF137" s="9"/>
      <c r="AG137" s="9"/>
      <c r="AH137" s="9"/>
      <c r="AI137" s="9"/>
      <c r="AJ137" s="7">
        <v>39118</v>
      </c>
      <c r="AK137" s="43"/>
      <c r="AL137" s="7">
        <f t="shared" si="20"/>
        <v>0</v>
      </c>
      <c r="AM137" s="41">
        <v>0</v>
      </c>
      <c r="AN137" s="9"/>
      <c r="AO137" s="41"/>
      <c r="AP137" s="41"/>
      <c r="AQ137" s="41">
        <v>0</v>
      </c>
      <c r="AR137" s="41"/>
      <c r="AS137" s="41"/>
      <c r="AT137" s="41">
        <v>0</v>
      </c>
      <c r="AU137" s="41"/>
      <c r="AV137" s="41"/>
      <c r="AW137" s="7">
        <f t="shared" si="21"/>
        <v>0</v>
      </c>
      <c r="AX137" s="41">
        <v>0</v>
      </c>
      <c r="AY137" s="41"/>
      <c r="AZ137" s="41">
        <v>0</v>
      </c>
      <c r="BA137" s="41"/>
      <c r="BB137" s="41"/>
      <c r="BC137" s="41">
        <v>0</v>
      </c>
      <c r="BD137" s="41"/>
      <c r="BE137" s="7">
        <f t="shared" si="22"/>
        <v>0</v>
      </c>
      <c r="BF137" s="43"/>
      <c r="BG137" s="41"/>
      <c r="BH137" s="41">
        <v>0</v>
      </c>
      <c r="BI137" s="41"/>
      <c r="BJ137" s="41"/>
      <c r="BK137" s="41"/>
      <c r="BL137" s="41"/>
      <c r="BM137" s="41">
        <v>0</v>
      </c>
      <c r="BN137" s="41"/>
      <c r="BO137" s="41"/>
      <c r="BP137" s="9"/>
      <c r="BQ137" s="41"/>
      <c r="BR137" s="9"/>
      <c r="BS137" s="9">
        <v>3500</v>
      </c>
      <c r="BT137" s="41">
        <v>1086</v>
      </c>
      <c r="BU137" s="7">
        <f t="shared" si="23"/>
        <v>4586</v>
      </c>
      <c r="BV137" s="43">
        <v>5236</v>
      </c>
      <c r="BW137" s="41">
        <v>0</v>
      </c>
      <c r="BX137" s="41"/>
      <c r="BY137" s="41"/>
      <c r="BZ137" s="41">
        <v>0</v>
      </c>
      <c r="CA137" s="41">
        <v>0</v>
      </c>
      <c r="CB137" s="7">
        <f t="shared" si="24"/>
        <v>5236</v>
      </c>
      <c r="CC137" s="43"/>
      <c r="CD137" s="41"/>
      <c r="CE137" s="41"/>
      <c r="CF137" s="41"/>
      <c r="CG137" s="7">
        <f t="shared" si="25"/>
        <v>0</v>
      </c>
      <c r="CH137" s="62"/>
      <c r="CI137" s="9"/>
      <c r="CJ137" s="41"/>
      <c r="CK137" s="41"/>
      <c r="CL137" s="41">
        <v>0</v>
      </c>
      <c r="CM137" s="41"/>
      <c r="CN137" s="41"/>
      <c r="CO137" s="7">
        <f t="shared" si="26"/>
        <v>0</v>
      </c>
      <c r="CP137" s="62"/>
      <c r="CQ137" s="41"/>
      <c r="CR137" s="41"/>
      <c r="CS137" s="7">
        <f t="shared" si="27"/>
        <v>0</v>
      </c>
      <c r="CT137" s="43">
        <v>1085</v>
      </c>
      <c r="CU137" s="7">
        <f t="shared" si="28"/>
        <v>1085</v>
      </c>
      <c r="CV137" s="10">
        <f t="shared" si="15"/>
        <v>50025</v>
      </c>
    </row>
    <row r="138" spans="1:100" x14ac:dyDescent="0.25">
      <c r="A138" s="348"/>
      <c r="B138" s="2" t="s">
        <v>105</v>
      </c>
      <c r="C138" s="40"/>
      <c r="D138" s="41"/>
      <c r="E138" s="43"/>
      <c r="F138" s="41"/>
      <c r="G138" s="41">
        <v>0</v>
      </c>
      <c r="H138" s="7">
        <f t="shared" si="16"/>
        <v>0</v>
      </c>
      <c r="I138" s="43"/>
      <c r="J138" s="41"/>
      <c r="K138" s="41"/>
      <c r="L138" s="41"/>
      <c r="M138" s="41"/>
      <c r="N138" s="41"/>
      <c r="O138" s="7">
        <f t="shared" si="17"/>
        <v>0</v>
      </c>
      <c r="P138" s="41">
        <v>0</v>
      </c>
      <c r="Q138" s="41"/>
      <c r="R138" s="41"/>
      <c r="S138" s="41">
        <v>0</v>
      </c>
      <c r="T138" s="7">
        <f t="shared" si="18"/>
        <v>0</v>
      </c>
      <c r="U138" s="43"/>
      <c r="V138" s="9">
        <v>0</v>
      </c>
      <c r="W138" s="7">
        <f t="shared" si="19"/>
        <v>0</v>
      </c>
      <c r="X138" s="43"/>
      <c r="Y138" s="9"/>
      <c r="Z138" s="9"/>
      <c r="AA138" s="9"/>
      <c r="AB138" s="9"/>
      <c r="AC138" s="9"/>
      <c r="AD138" s="41"/>
      <c r="AE138" s="9"/>
      <c r="AF138" s="9"/>
      <c r="AG138" s="9"/>
      <c r="AH138" s="9"/>
      <c r="AI138" s="9"/>
      <c r="AJ138" s="7">
        <v>60321</v>
      </c>
      <c r="AK138" s="43"/>
      <c r="AL138" s="7">
        <f t="shared" si="20"/>
        <v>0</v>
      </c>
      <c r="AM138" s="41">
        <v>0</v>
      </c>
      <c r="AN138" s="9"/>
      <c r="AO138" s="41"/>
      <c r="AP138" s="41"/>
      <c r="AQ138" s="41">
        <v>0</v>
      </c>
      <c r="AR138" s="41"/>
      <c r="AS138" s="41"/>
      <c r="AT138" s="41">
        <v>0</v>
      </c>
      <c r="AU138" s="41"/>
      <c r="AV138" s="41"/>
      <c r="AW138" s="7">
        <f t="shared" si="21"/>
        <v>0</v>
      </c>
      <c r="AX138" s="41">
        <v>0</v>
      </c>
      <c r="AY138" s="41"/>
      <c r="AZ138" s="41">
        <v>0</v>
      </c>
      <c r="BA138" s="41"/>
      <c r="BB138" s="41"/>
      <c r="BC138" s="41">
        <v>0</v>
      </c>
      <c r="BD138" s="41"/>
      <c r="BE138" s="7">
        <f t="shared" si="22"/>
        <v>0</v>
      </c>
      <c r="BF138" s="43"/>
      <c r="BG138" s="41"/>
      <c r="BH138" s="41">
        <v>0</v>
      </c>
      <c r="BI138" s="41"/>
      <c r="BJ138" s="41"/>
      <c r="BK138" s="41"/>
      <c r="BL138" s="41"/>
      <c r="BM138" s="41">
        <v>0</v>
      </c>
      <c r="BN138" s="41"/>
      <c r="BO138" s="41"/>
      <c r="BP138" s="9"/>
      <c r="BQ138" s="41"/>
      <c r="BR138" s="9"/>
      <c r="BS138" s="9">
        <v>2880</v>
      </c>
      <c r="BT138" s="41">
        <v>957</v>
      </c>
      <c r="BU138" s="7">
        <f t="shared" si="23"/>
        <v>3837</v>
      </c>
      <c r="BV138" s="43">
        <v>5583</v>
      </c>
      <c r="BW138" s="41">
        <v>0</v>
      </c>
      <c r="BX138" s="41"/>
      <c r="BY138" s="41"/>
      <c r="BZ138" s="41">
        <v>0</v>
      </c>
      <c r="CA138" s="41">
        <v>0</v>
      </c>
      <c r="CB138" s="7">
        <f t="shared" si="24"/>
        <v>5583</v>
      </c>
      <c r="CC138" s="43"/>
      <c r="CD138" s="41"/>
      <c r="CE138" s="41"/>
      <c r="CF138" s="41"/>
      <c r="CG138" s="7">
        <f t="shared" si="25"/>
        <v>0</v>
      </c>
      <c r="CH138" s="62"/>
      <c r="CI138" s="9"/>
      <c r="CJ138" s="41"/>
      <c r="CK138" s="41"/>
      <c r="CL138" s="41">
        <v>0</v>
      </c>
      <c r="CM138" s="41"/>
      <c r="CN138" s="41"/>
      <c r="CO138" s="7">
        <f t="shared" si="26"/>
        <v>0</v>
      </c>
      <c r="CP138" s="62"/>
      <c r="CQ138" s="41"/>
      <c r="CR138" s="41"/>
      <c r="CS138" s="7">
        <f t="shared" si="27"/>
        <v>0</v>
      </c>
      <c r="CT138" s="43">
        <v>608</v>
      </c>
      <c r="CU138" s="7">
        <f t="shared" si="28"/>
        <v>608</v>
      </c>
      <c r="CV138" s="10">
        <f t="shared" si="15"/>
        <v>70349</v>
      </c>
    </row>
    <row r="139" spans="1:100" x14ac:dyDescent="0.25">
      <c r="A139" s="348"/>
      <c r="B139" s="2" t="s">
        <v>106</v>
      </c>
      <c r="C139" s="40"/>
      <c r="D139" s="41"/>
      <c r="E139" s="43"/>
      <c r="F139" s="41"/>
      <c r="G139" s="41">
        <v>0</v>
      </c>
      <c r="H139" s="7">
        <f t="shared" si="16"/>
        <v>0</v>
      </c>
      <c r="I139" s="43"/>
      <c r="J139" s="41"/>
      <c r="K139" s="41"/>
      <c r="L139" s="41"/>
      <c r="M139" s="41"/>
      <c r="N139" s="41"/>
      <c r="O139" s="7">
        <f t="shared" si="17"/>
        <v>0</v>
      </c>
      <c r="P139" s="41">
        <v>0</v>
      </c>
      <c r="Q139" s="41"/>
      <c r="R139" s="41"/>
      <c r="S139" s="41">
        <v>0</v>
      </c>
      <c r="T139" s="7">
        <f t="shared" si="18"/>
        <v>0</v>
      </c>
      <c r="U139" s="43"/>
      <c r="V139" s="9">
        <v>0</v>
      </c>
      <c r="W139" s="7">
        <f t="shared" si="19"/>
        <v>0</v>
      </c>
      <c r="X139" s="43"/>
      <c r="Y139" s="9"/>
      <c r="Z139" s="9"/>
      <c r="AA139" s="9"/>
      <c r="AB139" s="9"/>
      <c r="AC139" s="9"/>
      <c r="AD139" s="41"/>
      <c r="AE139" s="9"/>
      <c r="AF139" s="9"/>
      <c r="AG139" s="9"/>
      <c r="AH139" s="9"/>
      <c r="AI139" s="9"/>
      <c r="AJ139" s="7">
        <v>57550</v>
      </c>
      <c r="AK139" s="43"/>
      <c r="AL139" s="7">
        <f t="shared" si="20"/>
        <v>0</v>
      </c>
      <c r="AM139" s="41">
        <v>0</v>
      </c>
      <c r="AN139" s="9"/>
      <c r="AO139" s="41"/>
      <c r="AP139" s="41"/>
      <c r="AQ139" s="41">
        <v>0</v>
      </c>
      <c r="AR139" s="41"/>
      <c r="AS139" s="41"/>
      <c r="AT139" s="41">
        <v>0</v>
      </c>
      <c r="AU139" s="41"/>
      <c r="AV139" s="41"/>
      <c r="AW139" s="7">
        <f t="shared" si="21"/>
        <v>0</v>
      </c>
      <c r="AX139" s="41">
        <v>0</v>
      </c>
      <c r="AY139" s="41"/>
      <c r="AZ139" s="41">
        <v>0</v>
      </c>
      <c r="BA139" s="41"/>
      <c r="BB139" s="41"/>
      <c r="BC139" s="41">
        <v>0</v>
      </c>
      <c r="BD139" s="41"/>
      <c r="BE139" s="7">
        <f t="shared" si="22"/>
        <v>0</v>
      </c>
      <c r="BF139" s="43"/>
      <c r="BG139" s="41"/>
      <c r="BH139" s="41">
        <v>0</v>
      </c>
      <c r="BI139" s="41"/>
      <c r="BJ139" s="41"/>
      <c r="BK139" s="41"/>
      <c r="BL139" s="41"/>
      <c r="BM139" s="41">
        <v>280</v>
      </c>
      <c r="BN139" s="41"/>
      <c r="BO139" s="41"/>
      <c r="BP139" s="9"/>
      <c r="BQ139" s="41"/>
      <c r="BR139" s="9"/>
      <c r="BS139" s="9">
        <v>2860</v>
      </c>
      <c r="BT139" s="41">
        <v>0</v>
      </c>
      <c r="BU139" s="7">
        <f t="shared" si="23"/>
        <v>3140</v>
      </c>
      <c r="BV139" s="43">
        <v>11548</v>
      </c>
      <c r="BW139" s="41">
        <v>0</v>
      </c>
      <c r="BX139" s="41"/>
      <c r="BY139" s="41"/>
      <c r="BZ139" s="41">
        <v>0</v>
      </c>
      <c r="CA139" s="41">
        <v>0</v>
      </c>
      <c r="CB139" s="7">
        <f t="shared" si="24"/>
        <v>11548</v>
      </c>
      <c r="CC139" s="43"/>
      <c r="CD139" s="41"/>
      <c r="CE139" s="41"/>
      <c r="CF139" s="41"/>
      <c r="CG139" s="7">
        <f t="shared" si="25"/>
        <v>0</v>
      </c>
      <c r="CH139" s="62"/>
      <c r="CI139" s="9"/>
      <c r="CJ139" s="41"/>
      <c r="CK139" s="41"/>
      <c r="CL139" s="41">
        <v>0</v>
      </c>
      <c r="CM139" s="41"/>
      <c r="CN139" s="41"/>
      <c r="CO139" s="7">
        <f t="shared" si="26"/>
        <v>0</v>
      </c>
      <c r="CP139" s="62"/>
      <c r="CQ139" s="41"/>
      <c r="CR139" s="41"/>
      <c r="CS139" s="7">
        <f t="shared" si="27"/>
        <v>0</v>
      </c>
      <c r="CT139" s="43">
        <v>808</v>
      </c>
      <c r="CU139" s="7">
        <f t="shared" si="28"/>
        <v>808</v>
      </c>
      <c r="CV139" s="10">
        <f t="shared" si="15"/>
        <v>73046</v>
      </c>
    </row>
    <row r="140" spans="1:100" x14ac:dyDescent="0.25">
      <c r="A140" s="348"/>
      <c r="B140" s="2" t="s">
        <v>107</v>
      </c>
      <c r="C140" s="40"/>
      <c r="D140" s="41"/>
      <c r="E140" s="43"/>
      <c r="F140" s="41"/>
      <c r="G140" s="41">
        <v>0</v>
      </c>
      <c r="H140" s="7">
        <f t="shared" si="16"/>
        <v>0</v>
      </c>
      <c r="I140" s="43"/>
      <c r="J140" s="41"/>
      <c r="K140" s="41"/>
      <c r="L140" s="41"/>
      <c r="M140" s="41"/>
      <c r="N140" s="41"/>
      <c r="O140" s="7">
        <f t="shared" si="17"/>
        <v>0</v>
      </c>
      <c r="P140" s="41">
        <v>0</v>
      </c>
      <c r="Q140" s="41"/>
      <c r="R140" s="41"/>
      <c r="S140" s="41">
        <v>0</v>
      </c>
      <c r="T140" s="7">
        <f t="shared" si="18"/>
        <v>0</v>
      </c>
      <c r="U140" s="43"/>
      <c r="V140" s="9">
        <v>0</v>
      </c>
      <c r="W140" s="7">
        <f t="shared" si="19"/>
        <v>0</v>
      </c>
      <c r="X140" s="43"/>
      <c r="Y140" s="9"/>
      <c r="Z140" s="9"/>
      <c r="AA140" s="9"/>
      <c r="AB140" s="9"/>
      <c r="AC140" s="9"/>
      <c r="AD140" s="41"/>
      <c r="AE140" s="9"/>
      <c r="AF140" s="9"/>
      <c r="AG140" s="9"/>
      <c r="AH140" s="9"/>
      <c r="AI140" s="9"/>
      <c r="AJ140" s="7">
        <v>55546</v>
      </c>
      <c r="AK140" s="43"/>
      <c r="AL140" s="7">
        <f t="shared" si="20"/>
        <v>0</v>
      </c>
      <c r="AM140" s="41">
        <v>0</v>
      </c>
      <c r="AN140" s="9"/>
      <c r="AO140" s="41"/>
      <c r="AP140" s="41"/>
      <c r="AQ140" s="41">
        <v>0</v>
      </c>
      <c r="AR140" s="41"/>
      <c r="AS140" s="41"/>
      <c r="AT140" s="41">
        <v>0</v>
      </c>
      <c r="AU140" s="41"/>
      <c r="AV140" s="41"/>
      <c r="AW140" s="7">
        <f t="shared" si="21"/>
        <v>0</v>
      </c>
      <c r="AX140" s="41">
        <v>0</v>
      </c>
      <c r="AY140" s="41"/>
      <c r="AZ140" s="41">
        <v>0</v>
      </c>
      <c r="BA140" s="41"/>
      <c r="BB140" s="41"/>
      <c r="BC140" s="41">
        <v>0</v>
      </c>
      <c r="BD140" s="41"/>
      <c r="BE140" s="7">
        <f t="shared" si="22"/>
        <v>0</v>
      </c>
      <c r="BF140" s="43"/>
      <c r="BG140" s="41"/>
      <c r="BH140" s="41">
        <v>0</v>
      </c>
      <c r="BI140" s="41"/>
      <c r="BJ140" s="41"/>
      <c r="BK140" s="41"/>
      <c r="BL140" s="41"/>
      <c r="BM140" s="41">
        <v>210</v>
      </c>
      <c r="BN140" s="41"/>
      <c r="BO140" s="41"/>
      <c r="BP140" s="9"/>
      <c r="BQ140" s="41"/>
      <c r="BR140" s="9"/>
      <c r="BS140" s="9">
        <v>2910</v>
      </c>
      <c r="BT140" s="41">
        <v>1092</v>
      </c>
      <c r="BU140" s="7">
        <f t="shared" si="23"/>
        <v>4212</v>
      </c>
      <c r="BV140" s="43">
        <v>13109</v>
      </c>
      <c r="BW140" s="41">
        <v>0</v>
      </c>
      <c r="BX140" s="41"/>
      <c r="BY140" s="41"/>
      <c r="BZ140" s="41">
        <v>0</v>
      </c>
      <c r="CA140" s="41">
        <v>0</v>
      </c>
      <c r="CB140" s="7">
        <f t="shared" si="24"/>
        <v>13109</v>
      </c>
      <c r="CC140" s="43"/>
      <c r="CD140" s="41"/>
      <c r="CE140" s="41"/>
      <c r="CF140" s="41"/>
      <c r="CG140" s="7">
        <f t="shared" si="25"/>
        <v>0</v>
      </c>
      <c r="CH140" s="62"/>
      <c r="CI140" s="9"/>
      <c r="CJ140" s="41"/>
      <c r="CK140" s="41"/>
      <c r="CL140" s="41">
        <v>0</v>
      </c>
      <c r="CM140" s="41"/>
      <c r="CN140" s="41"/>
      <c r="CO140" s="7">
        <f t="shared" si="26"/>
        <v>0</v>
      </c>
      <c r="CP140" s="62"/>
      <c r="CQ140" s="41"/>
      <c r="CR140" s="41"/>
      <c r="CS140" s="7">
        <f t="shared" si="27"/>
        <v>0</v>
      </c>
      <c r="CT140" s="43">
        <v>30</v>
      </c>
      <c r="CU140" s="7">
        <f t="shared" si="28"/>
        <v>30</v>
      </c>
      <c r="CV140" s="10">
        <f t="shared" si="15"/>
        <v>72897</v>
      </c>
    </row>
    <row r="141" spans="1:100" x14ac:dyDescent="0.25">
      <c r="A141" s="348"/>
      <c r="B141" s="2" t="s">
        <v>108</v>
      </c>
      <c r="C141" s="40"/>
      <c r="D141" s="41"/>
      <c r="E141" s="43"/>
      <c r="F141" s="41"/>
      <c r="G141" s="41">
        <v>0</v>
      </c>
      <c r="H141" s="7">
        <f t="shared" si="16"/>
        <v>0</v>
      </c>
      <c r="I141" s="43"/>
      <c r="J141" s="41"/>
      <c r="K141" s="41"/>
      <c r="L141" s="41"/>
      <c r="M141" s="41"/>
      <c r="N141" s="41"/>
      <c r="O141" s="7">
        <f t="shared" si="17"/>
        <v>0</v>
      </c>
      <c r="P141" s="41">
        <v>0</v>
      </c>
      <c r="Q141" s="41"/>
      <c r="R141" s="41"/>
      <c r="S141" s="41">
        <v>0</v>
      </c>
      <c r="T141" s="7">
        <f t="shared" si="18"/>
        <v>0</v>
      </c>
      <c r="U141" s="43"/>
      <c r="V141" s="9">
        <v>0</v>
      </c>
      <c r="W141" s="7">
        <f t="shared" si="19"/>
        <v>0</v>
      </c>
      <c r="X141" s="43"/>
      <c r="Y141" s="9"/>
      <c r="Z141" s="9"/>
      <c r="AA141" s="9"/>
      <c r="AB141" s="9"/>
      <c r="AC141" s="9"/>
      <c r="AD141" s="41"/>
      <c r="AE141" s="9"/>
      <c r="AF141" s="9"/>
      <c r="AG141" s="9"/>
      <c r="AH141" s="9"/>
      <c r="AI141" s="9"/>
      <c r="AJ141" s="7">
        <v>58883</v>
      </c>
      <c r="AK141" s="43"/>
      <c r="AL141" s="7">
        <f t="shared" si="20"/>
        <v>0</v>
      </c>
      <c r="AM141" s="41">
        <v>0</v>
      </c>
      <c r="AN141" s="9"/>
      <c r="AO141" s="41"/>
      <c r="AP141" s="41"/>
      <c r="AQ141" s="41">
        <v>0</v>
      </c>
      <c r="AR141" s="41"/>
      <c r="AS141" s="41"/>
      <c r="AT141" s="41">
        <v>0</v>
      </c>
      <c r="AU141" s="41"/>
      <c r="AV141" s="41"/>
      <c r="AW141" s="7">
        <f t="shared" si="21"/>
        <v>0</v>
      </c>
      <c r="AX141" s="41">
        <v>0</v>
      </c>
      <c r="AY141" s="41"/>
      <c r="AZ141" s="41">
        <v>0</v>
      </c>
      <c r="BA141" s="41"/>
      <c r="BB141" s="41"/>
      <c r="BC141" s="41">
        <v>0</v>
      </c>
      <c r="BD141" s="41"/>
      <c r="BE141" s="7">
        <f t="shared" si="22"/>
        <v>0</v>
      </c>
      <c r="BF141" s="43"/>
      <c r="BG141" s="41"/>
      <c r="BH141" s="41">
        <v>0</v>
      </c>
      <c r="BI141" s="41"/>
      <c r="BJ141" s="41"/>
      <c r="BK141" s="41"/>
      <c r="BL141" s="41"/>
      <c r="BM141" s="41">
        <v>0</v>
      </c>
      <c r="BN141" s="41"/>
      <c r="BO141" s="41"/>
      <c r="BP141" s="9"/>
      <c r="BQ141" s="41"/>
      <c r="BR141" s="9"/>
      <c r="BS141" s="9">
        <v>2410</v>
      </c>
      <c r="BT141" s="41">
        <v>1140</v>
      </c>
      <c r="BU141" s="7">
        <f t="shared" si="23"/>
        <v>3550</v>
      </c>
      <c r="BV141" s="43">
        <v>11578</v>
      </c>
      <c r="BW141" s="41">
        <v>0</v>
      </c>
      <c r="BX141" s="41"/>
      <c r="BY141" s="41"/>
      <c r="BZ141" s="41">
        <v>0</v>
      </c>
      <c r="CA141" s="41">
        <v>0</v>
      </c>
      <c r="CB141" s="7">
        <f t="shared" si="24"/>
        <v>11578</v>
      </c>
      <c r="CC141" s="43"/>
      <c r="CD141" s="41"/>
      <c r="CE141" s="41"/>
      <c r="CF141" s="41"/>
      <c r="CG141" s="7">
        <f t="shared" si="25"/>
        <v>0</v>
      </c>
      <c r="CH141" s="62"/>
      <c r="CI141" s="9"/>
      <c r="CJ141" s="41"/>
      <c r="CK141" s="41"/>
      <c r="CL141" s="41">
        <v>0</v>
      </c>
      <c r="CM141" s="41"/>
      <c r="CN141" s="41"/>
      <c r="CO141" s="7">
        <f t="shared" si="26"/>
        <v>0</v>
      </c>
      <c r="CP141" s="62"/>
      <c r="CQ141" s="41"/>
      <c r="CR141" s="41"/>
      <c r="CS141" s="7">
        <f t="shared" si="27"/>
        <v>0</v>
      </c>
      <c r="CT141" s="43">
        <v>140</v>
      </c>
      <c r="CU141" s="7">
        <f t="shared" si="28"/>
        <v>140</v>
      </c>
      <c r="CV141" s="10">
        <f t="shared" si="15"/>
        <v>74151</v>
      </c>
    </row>
    <row r="142" spans="1:100" x14ac:dyDescent="0.25">
      <c r="A142" s="348"/>
      <c r="B142" s="2" t="s">
        <v>109</v>
      </c>
      <c r="C142" s="40"/>
      <c r="D142" s="41"/>
      <c r="E142" s="43"/>
      <c r="F142" s="41"/>
      <c r="G142" s="41">
        <v>0</v>
      </c>
      <c r="H142" s="7">
        <f t="shared" si="16"/>
        <v>0</v>
      </c>
      <c r="I142" s="43"/>
      <c r="J142" s="41"/>
      <c r="K142" s="41"/>
      <c r="L142" s="41"/>
      <c r="M142" s="41"/>
      <c r="N142" s="41"/>
      <c r="O142" s="7">
        <f t="shared" si="17"/>
        <v>0</v>
      </c>
      <c r="P142" s="41">
        <v>0</v>
      </c>
      <c r="Q142" s="41"/>
      <c r="R142" s="41"/>
      <c r="S142" s="41">
        <v>0</v>
      </c>
      <c r="T142" s="7">
        <f t="shared" si="18"/>
        <v>0</v>
      </c>
      <c r="U142" s="43"/>
      <c r="V142" s="9">
        <v>0</v>
      </c>
      <c r="W142" s="7">
        <f t="shared" si="19"/>
        <v>0</v>
      </c>
      <c r="X142" s="43"/>
      <c r="Y142" s="9"/>
      <c r="Z142" s="9"/>
      <c r="AA142" s="9"/>
      <c r="AB142" s="9"/>
      <c r="AC142" s="9"/>
      <c r="AD142" s="41"/>
      <c r="AE142" s="9"/>
      <c r="AF142" s="9"/>
      <c r="AG142" s="9"/>
      <c r="AH142" s="9"/>
      <c r="AI142" s="9"/>
      <c r="AJ142" s="7">
        <v>64237</v>
      </c>
      <c r="AK142" s="43"/>
      <c r="AL142" s="7">
        <f t="shared" si="20"/>
        <v>0</v>
      </c>
      <c r="AM142" s="41">
        <v>0</v>
      </c>
      <c r="AN142" s="9"/>
      <c r="AO142" s="41"/>
      <c r="AP142" s="41"/>
      <c r="AQ142" s="41">
        <v>0</v>
      </c>
      <c r="AR142" s="41"/>
      <c r="AS142" s="41"/>
      <c r="AT142" s="41">
        <v>0</v>
      </c>
      <c r="AU142" s="41"/>
      <c r="AV142" s="41"/>
      <c r="AW142" s="7">
        <f t="shared" si="21"/>
        <v>0</v>
      </c>
      <c r="AX142" s="41">
        <v>0</v>
      </c>
      <c r="AY142" s="41"/>
      <c r="AZ142" s="41">
        <v>0</v>
      </c>
      <c r="BA142" s="41"/>
      <c r="BB142" s="41"/>
      <c r="BC142" s="41">
        <v>0</v>
      </c>
      <c r="BD142" s="41"/>
      <c r="BE142" s="7">
        <f t="shared" si="22"/>
        <v>0</v>
      </c>
      <c r="BF142" s="43"/>
      <c r="BG142" s="41"/>
      <c r="BH142" s="41">
        <v>0</v>
      </c>
      <c r="BI142" s="41"/>
      <c r="BJ142" s="41"/>
      <c r="BK142" s="41"/>
      <c r="BL142" s="41"/>
      <c r="BM142" s="41">
        <v>0</v>
      </c>
      <c r="BN142" s="41"/>
      <c r="BO142" s="41"/>
      <c r="BP142" s="9"/>
      <c r="BQ142" s="41"/>
      <c r="BR142" s="9"/>
      <c r="BS142" s="9">
        <v>0</v>
      </c>
      <c r="BT142" s="41">
        <v>0</v>
      </c>
      <c r="BU142" s="7">
        <f t="shared" si="23"/>
        <v>0</v>
      </c>
      <c r="BV142" s="43">
        <v>11104</v>
      </c>
      <c r="BW142" s="41">
        <v>0</v>
      </c>
      <c r="BX142" s="41"/>
      <c r="BY142" s="41"/>
      <c r="BZ142" s="41">
        <v>0</v>
      </c>
      <c r="CA142" s="41">
        <v>0</v>
      </c>
      <c r="CB142" s="7">
        <f t="shared" si="24"/>
        <v>11104</v>
      </c>
      <c r="CC142" s="43"/>
      <c r="CD142" s="41"/>
      <c r="CE142" s="41"/>
      <c r="CF142" s="41"/>
      <c r="CG142" s="7">
        <f t="shared" si="25"/>
        <v>0</v>
      </c>
      <c r="CH142" s="62"/>
      <c r="CI142" s="9"/>
      <c r="CJ142" s="41"/>
      <c r="CK142" s="41"/>
      <c r="CL142" s="41">
        <v>0</v>
      </c>
      <c r="CM142" s="41"/>
      <c r="CN142" s="41"/>
      <c r="CO142" s="7">
        <f t="shared" si="26"/>
        <v>0</v>
      </c>
      <c r="CP142" s="62"/>
      <c r="CQ142" s="41"/>
      <c r="CR142" s="41"/>
      <c r="CS142" s="7">
        <f t="shared" si="27"/>
        <v>0</v>
      </c>
      <c r="CT142" s="43">
        <v>30</v>
      </c>
      <c r="CU142" s="7">
        <f t="shared" si="28"/>
        <v>30</v>
      </c>
      <c r="CV142" s="10">
        <f t="shared" ref="CV142:CV205" si="29">+H142+O142+T142+W142+AJ142+AL142+AW142+BE142+BU142+CB142+CG142+CO142+CS142+CU142</f>
        <v>75371</v>
      </c>
    </row>
    <row r="143" spans="1:100" x14ac:dyDescent="0.25">
      <c r="A143" s="348"/>
      <c r="B143" s="2" t="s">
        <v>110</v>
      </c>
      <c r="C143" s="40"/>
      <c r="D143" s="41"/>
      <c r="E143" s="43"/>
      <c r="F143" s="41"/>
      <c r="G143" s="41">
        <v>0</v>
      </c>
      <c r="H143" s="7">
        <f t="shared" ref="H143:H206" si="30">SUM(C143:G143)</f>
        <v>0</v>
      </c>
      <c r="I143" s="43"/>
      <c r="J143" s="41"/>
      <c r="K143" s="41"/>
      <c r="L143" s="41"/>
      <c r="M143" s="41"/>
      <c r="N143" s="41"/>
      <c r="O143" s="7">
        <f t="shared" ref="O143:O206" si="31">SUM(I143:N143)</f>
        <v>0</v>
      </c>
      <c r="P143" s="41">
        <v>0</v>
      </c>
      <c r="Q143" s="41"/>
      <c r="R143" s="41"/>
      <c r="S143" s="41">
        <v>0</v>
      </c>
      <c r="T143" s="7">
        <f t="shared" ref="T143:T206" si="32">SUM(P143:S143)</f>
        <v>0</v>
      </c>
      <c r="U143" s="43"/>
      <c r="V143" s="9">
        <v>0</v>
      </c>
      <c r="W143" s="7">
        <f t="shared" ref="W143:W206" si="33">SUM(U143:V143)</f>
        <v>0</v>
      </c>
      <c r="X143" s="43"/>
      <c r="Y143" s="9"/>
      <c r="Z143" s="9"/>
      <c r="AA143" s="9"/>
      <c r="AB143" s="9"/>
      <c r="AC143" s="9"/>
      <c r="AD143" s="41"/>
      <c r="AE143" s="9"/>
      <c r="AF143" s="9"/>
      <c r="AG143" s="9"/>
      <c r="AH143" s="9"/>
      <c r="AI143" s="9"/>
      <c r="AJ143" s="7">
        <v>66251</v>
      </c>
      <c r="AK143" s="43"/>
      <c r="AL143" s="7">
        <f t="shared" ref="AL143:AL206" si="34">+AK143</f>
        <v>0</v>
      </c>
      <c r="AM143" s="41">
        <v>0</v>
      </c>
      <c r="AN143" s="9"/>
      <c r="AO143" s="41"/>
      <c r="AP143" s="41"/>
      <c r="AQ143" s="41">
        <v>30</v>
      </c>
      <c r="AR143" s="41"/>
      <c r="AS143" s="41"/>
      <c r="AT143" s="41">
        <v>0</v>
      </c>
      <c r="AU143" s="41"/>
      <c r="AV143" s="41"/>
      <c r="AW143" s="7">
        <f t="shared" ref="AW143:AW206" si="35">SUM(AM143:AV143)</f>
        <v>30</v>
      </c>
      <c r="AX143" s="41">
        <v>0</v>
      </c>
      <c r="AY143" s="41"/>
      <c r="AZ143" s="41">
        <v>0</v>
      </c>
      <c r="BA143" s="41"/>
      <c r="BB143" s="41"/>
      <c r="BC143" s="41">
        <v>0</v>
      </c>
      <c r="BD143" s="41"/>
      <c r="BE143" s="7">
        <f t="shared" ref="BE143:BE206" si="36">SUM(AX143:BD143)</f>
        <v>0</v>
      </c>
      <c r="BF143" s="43"/>
      <c r="BG143" s="41"/>
      <c r="BH143" s="41">
        <v>0</v>
      </c>
      <c r="BI143" s="41"/>
      <c r="BJ143" s="41"/>
      <c r="BK143" s="41"/>
      <c r="BL143" s="41"/>
      <c r="BM143" s="41">
        <v>0</v>
      </c>
      <c r="BN143" s="41"/>
      <c r="BO143" s="41"/>
      <c r="BP143" s="9"/>
      <c r="BQ143" s="41"/>
      <c r="BR143" s="9"/>
      <c r="BS143" s="9">
        <v>0</v>
      </c>
      <c r="BT143" s="41">
        <v>0</v>
      </c>
      <c r="BU143" s="7">
        <f t="shared" ref="BU143:BU206" si="37">SUM(BF143:BT143)</f>
        <v>0</v>
      </c>
      <c r="BV143" s="43">
        <v>12640</v>
      </c>
      <c r="BW143" s="41">
        <v>0</v>
      </c>
      <c r="BX143" s="41"/>
      <c r="BY143" s="41"/>
      <c r="BZ143" s="41">
        <v>0</v>
      </c>
      <c r="CA143" s="41">
        <v>0</v>
      </c>
      <c r="CB143" s="7">
        <f t="shared" ref="CB143:CB206" si="38">SUM(BV143:CA143)</f>
        <v>12640</v>
      </c>
      <c r="CC143" s="43"/>
      <c r="CD143" s="41"/>
      <c r="CE143" s="41"/>
      <c r="CF143" s="41"/>
      <c r="CG143" s="7">
        <f t="shared" ref="CG143:CG206" si="39">SUM(CC143:CF143)</f>
        <v>0</v>
      </c>
      <c r="CH143" s="62"/>
      <c r="CI143" s="9"/>
      <c r="CJ143" s="41"/>
      <c r="CK143" s="41"/>
      <c r="CL143" s="41">
        <v>0</v>
      </c>
      <c r="CM143" s="41"/>
      <c r="CN143" s="41"/>
      <c r="CO143" s="7">
        <f t="shared" ref="CO143:CO206" si="40">SUM(CH143:CN143)</f>
        <v>0</v>
      </c>
      <c r="CP143" s="62"/>
      <c r="CQ143" s="41"/>
      <c r="CR143" s="41"/>
      <c r="CS143" s="7">
        <f t="shared" ref="CS143:CS206" si="41">SUM(CP143:CR143)</f>
        <v>0</v>
      </c>
      <c r="CT143" s="43">
        <v>1263</v>
      </c>
      <c r="CU143" s="7">
        <f t="shared" ref="CU143:CU206" si="42">+CT143</f>
        <v>1263</v>
      </c>
      <c r="CV143" s="10">
        <f t="shared" si="29"/>
        <v>80184</v>
      </c>
    </row>
    <row r="144" spans="1:100" x14ac:dyDescent="0.25">
      <c r="A144" s="348"/>
      <c r="B144" s="2" t="s">
        <v>111</v>
      </c>
      <c r="C144" s="40"/>
      <c r="D144" s="41"/>
      <c r="E144" s="43"/>
      <c r="F144" s="41"/>
      <c r="G144" s="41">
        <v>0</v>
      </c>
      <c r="H144" s="7">
        <f t="shared" si="30"/>
        <v>0</v>
      </c>
      <c r="I144" s="43"/>
      <c r="J144" s="41"/>
      <c r="K144" s="41"/>
      <c r="L144" s="41"/>
      <c r="M144" s="41"/>
      <c r="N144" s="41"/>
      <c r="O144" s="7">
        <f t="shared" si="31"/>
        <v>0</v>
      </c>
      <c r="P144" s="41">
        <v>0</v>
      </c>
      <c r="Q144" s="41"/>
      <c r="R144" s="41"/>
      <c r="S144" s="41">
        <v>0</v>
      </c>
      <c r="T144" s="7">
        <f t="shared" si="32"/>
        <v>0</v>
      </c>
      <c r="U144" s="43"/>
      <c r="V144" s="9">
        <v>0</v>
      </c>
      <c r="W144" s="7">
        <f t="shared" si="33"/>
        <v>0</v>
      </c>
      <c r="X144" s="43"/>
      <c r="Y144" s="9"/>
      <c r="Z144" s="9"/>
      <c r="AA144" s="9"/>
      <c r="AB144" s="9"/>
      <c r="AC144" s="9"/>
      <c r="AD144" s="41"/>
      <c r="AE144" s="9"/>
      <c r="AF144" s="9"/>
      <c r="AG144" s="9"/>
      <c r="AH144" s="9"/>
      <c r="AI144" s="9"/>
      <c r="AJ144" s="7">
        <v>54997</v>
      </c>
      <c r="AK144" s="43"/>
      <c r="AL144" s="7">
        <f t="shared" si="34"/>
        <v>0</v>
      </c>
      <c r="AM144" s="41">
        <v>0</v>
      </c>
      <c r="AN144" s="9"/>
      <c r="AO144" s="41"/>
      <c r="AP144" s="41"/>
      <c r="AQ144" s="41">
        <v>0</v>
      </c>
      <c r="AR144" s="41"/>
      <c r="AS144" s="41"/>
      <c r="AT144" s="41">
        <v>0</v>
      </c>
      <c r="AU144" s="41"/>
      <c r="AV144" s="41"/>
      <c r="AW144" s="7">
        <f t="shared" si="35"/>
        <v>0</v>
      </c>
      <c r="AX144" s="41">
        <v>0</v>
      </c>
      <c r="AY144" s="41"/>
      <c r="AZ144" s="41">
        <v>0</v>
      </c>
      <c r="BA144" s="41"/>
      <c r="BB144" s="41"/>
      <c r="BC144" s="41">
        <v>0</v>
      </c>
      <c r="BD144" s="41"/>
      <c r="BE144" s="7">
        <f t="shared" si="36"/>
        <v>0</v>
      </c>
      <c r="BF144" s="43"/>
      <c r="BG144" s="41"/>
      <c r="BH144" s="41">
        <v>0</v>
      </c>
      <c r="BI144" s="41"/>
      <c r="BJ144" s="41"/>
      <c r="BK144" s="41"/>
      <c r="BL144" s="41"/>
      <c r="BM144" s="41">
        <v>0</v>
      </c>
      <c r="BN144" s="41"/>
      <c r="BO144" s="41"/>
      <c r="BP144" s="9"/>
      <c r="BQ144" s="41"/>
      <c r="BR144" s="9"/>
      <c r="BS144" s="9">
        <v>920</v>
      </c>
      <c r="BT144" s="41">
        <v>0</v>
      </c>
      <c r="BU144" s="7">
        <f t="shared" si="37"/>
        <v>920</v>
      </c>
      <c r="BV144" s="43">
        <v>11560</v>
      </c>
      <c r="BW144" s="41">
        <v>0</v>
      </c>
      <c r="BX144" s="41"/>
      <c r="BY144" s="41"/>
      <c r="BZ144" s="41">
        <v>0</v>
      </c>
      <c r="CA144" s="41">
        <v>0</v>
      </c>
      <c r="CB144" s="7">
        <f t="shared" si="38"/>
        <v>11560</v>
      </c>
      <c r="CC144" s="43"/>
      <c r="CD144" s="41"/>
      <c r="CE144" s="41"/>
      <c r="CF144" s="41"/>
      <c r="CG144" s="7">
        <f t="shared" si="39"/>
        <v>0</v>
      </c>
      <c r="CH144" s="62"/>
      <c r="CI144" s="9"/>
      <c r="CJ144" s="41"/>
      <c r="CK144" s="41"/>
      <c r="CL144" s="41">
        <v>0</v>
      </c>
      <c r="CM144" s="41"/>
      <c r="CN144" s="41"/>
      <c r="CO144" s="7">
        <f t="shared" si="40"/>
        <v>0</v>
      </c>
      <c r="CP144" s="62"/>
      <c r="CQ144" s="41"/>
      <c r="CR144" s="41"/>
      <c r="CS144" s="7">
        <f t="shared" si="41"/>
        <v>0</v>
      </c>
      <c r="CT144" s="43">
        <v>890</v>
      </c>
      <c r="CU144" s="7">
        <f t="shared" si="42"/>
        <v>890</v>
      </c>
      <c r="CV144" s="10">
        <f t="shared" si="29"/>
        <v>68367</v>
      </c>
    </row>
    <row r="145" spans="1:100" ht="15.75" thickBot="1" x14ac:dyDescent="0.3">
      <c r="A145" s="349"/>
      <c r="B145" s="3" t="s">
        <v>112</v>
      </c>
      <c r="C145" s="44"/>
      <c r="D145" s="45"/>
      <c r="E145" s="47"/>
      <c r="F145" s="45"/>
      <c r="G145" s="45">
        <v>0</v>
      </c>
      <c r="H145" s="11">
        <f t="shared" si="30"/>
        <v>0</v>
      </c>
      <c r="I145" s="47"/>
      <c r="J145" s="45"/>
      <c r="K145" s="45"/>
      <c r="L145" s="45"/>
      <c r="M145" s="45"/>
      <c r="N145" s="45"/>
      <c r="O145" s="11">
        <f t="shared" si="31"/>
        <v>0</v>
      </c>
      <c r="P145" s="45">
        <v>0</v>
      </c>
      <c r="Q145" s="45"/>
      <c r="R145" s="45"/>
      <c r="S145" s="45">
        <v>0</v>
      </c>
      <c r="T145" s="11">
        <f t="shared" si="32"/>
        <v>0</v>
      </c>
      <c r="U145" s="47"/>
      <c r="V145" s="13">
        <v>0</v>
      </c>
      <c r="W145" s="11">
        <f t="shared" si="33"/>
        <v>0</v>
      </c>
      <c r="X145" s="47"/>
      <c r="Y145" s="13"/>
      <c r="Z145" s="13"/>
      <c r="AA145" s="13"/>
      <c r="AB145" s="13"/>
      <c r="AC145" s="13"/>
      <c r="AD145" s="45"/>
      <c r="AE145" s="13"/>
      <c r="AF145" s="13"/>
      <c r="AG145" s="13"/>
      <c r="AH145" s="13"/>
      <c r="AI145" s="13"/>
      <c r="AJ145" s="11">
        <v>59624</v>
      </c>
      <c r="AK145" s="47"/>
      <c r="AL145" s="11">
        <f t="shared" si="34"/>
        <v>0</v>
      </c>
      <c r="AM145" s="45">
        <v>0</v>
      </c>
      <c r="AN145" s="13"/>
      <c r="AO145" s="45"/>
      <c r="AP145" s="45"/>
      <c r="AQ145" s="45">
        <v>0</v>
      </c>
      <c r="AR145" s="45"/>
      <c r="AS145" s="45"/>
      <c r="AT145" s="45">
        <v>0</v>
      </c>
      <c r="AU145" s="45"/>
      <c r="AV145" s="45"/>
      <c r="AW145" s="11">
        <f t="shared" si="35"/>
        <v>0</v>
      </c>
      <c r="AX145" s="45">
        <v>0</v>
      </c>
      <c r="AY145" s="45"/>
      <c r="AZ145" s="45">
        <v>0</v>
      </c>
      <c r="BA145" s="45"/>
      <c r="BB145" s="45"/>
      <c r="BC145" s="45">
        <v>0</v>
      </c>
      <c r="BD145" s="45"/>
      <c r="BE145" s="11">
        <f t="shared" si="36"/>
        <v>0</v>
      </c>
      <c r="BF145" s="47"/>
      <c r="BG145" s="45"/>
      <c r="BH145" s="45">
        <v>0</v>
      </c>
      <c r="BI145" s="45"/>
      <c r="BJ145" s="45"/>
      <c r="BK145" s="45"/>
      <c r="BL145" s="45"/>
      <c r="BM145" s="45">
        <v>0</v>
      </c>
      <c r="BN145" s="45"/>
      <c r="BO145" s="45"/>
      <c r="BP145" s="13"/>
      <c r="BQ145" s="45"/>
      <c r="BR145" s="13"/>
      <c r="BS145" s="13">
        <v>980</v>
      </c>
      <c r="BT145" s="45">
        <v>0</v>
      </c>
      <c r="BU145" s="11">
        <f t="shared" si="37"/>
        <v>980</v>
      </c>
      <c r="BV145" s="47">
        <v>11326</v>
      </c>
      <c r="BW145" s="45">
        <v>0</v>
      </c>
      <c r="BX145" s="45"/>
      <c r="BY145" s="45"/>
      <c r="BZ145" s="45">
        <v>0</v>
      </c>
      <c r="CA145" s="45">
        <v>0</v>
      </c>
      <c r="CB145" s="11">
        <f t="shared" si="38"/>
        <v>11326</v>
      </c>
      <c r="CC145" s="47"/>
      <c r="CD145" s="45"/>
      <c r="CE145" s="45"/>
      <c r="CF145" s="45"/>
      <c r="CG145" s="11">
        <f t="shared" si="39"/>
        <v>0</v>
      </c>
      <c r="CH145" s="63"/>
      <c r="CI145" s="13"/>
      <c r="CJ145" s="45"/>
      <c r="CK145" s="45"/>
      <c r="CL145" s="45">
        <v>0</v>
      </c>
      <c r="CM145" s="45"/>
      <c r="CN145" s="45"/>
      <c r="CO145" s="11">
        <f t="shared" si="40"/>
        <v>0</v>
      </c>
      <c r="CP145" s="63"/>
      <c r="CQ145" s="45"/>
      <c r="CR145" s="45"/>
      <c r="CS145" s="11">
        <f t="shared" si="41"/>
        <v>0</v>
      </c>
      <c r="CT145" s="47">
        <v>732</v>
      </c>
      <c r="CU145" s="11">
        <f t="shared" si="42"/>
        <v>732</v>
      </c>
      <c r="CV145" s="15">
        <f t="shared" si="29"/>
        <v>72662</v>
      </c>
    </row>
    <row r="146" spans="1:100" x14ac:dyDescent="0.25">
      <c r="A146" s="347" t="s">
        <v>196</v>
      </c>
      <c r="B146" s="33" t="s">
        <v>101</v>
      </c>
      <c r="C146" s="34"/>
      <c r="D146" s="35"/>
      <c r="E146" s="52"/>
      <c r="F146" s="35"/>
      <c r="G146" s="35">
        <v>0</v>
      </c>
      <c r="H146" s="20">
        <f t="shared" si="30"/>
        <v>0</v>
      </c>
      <c r="I146" s="52"/>
      <c r="J146" s="35"/>
      <c r="K146" s="35"/>
      <c r="L146" s="35"/>
      <c r="M146" s="35"/>
      <c r="N146" s="35"/>
      <c r="O146" s="20">
        <f t="shared" si="31"/>
        <v>0</v>
      </c>
      <c r="P146" s="35">
        <v>0</v>
      </c>
      <c r="Q146" s="35"/>
      <c r="R146" s="35"/>
      <c r="S146" s="35">
        <v>0</v>
      </c>
      <c r="T146" s="20">
        <f t="shared" si="32"/>
        <v>0</v>
      </c>
      <c r="U146" s="52"/>
      <c r="V146" s="35">
        <v>0</v>
      </c>
      <c r="W146" s="20">
        <f t="shared" si="33"/>
        <v>0</v>
      </c>
      <c r="X146" s="52"/>
      <c r="Y146" s="22"/>
      <c r="Z146" s="22"/>
      <c r="AA146" s="22"/>
      <c r="AB146" s="22"/>
      <c r="AC146" s="22"/>
      <c r="AD146" s="35"/>
      <c r="AE146" s="22"/>
      <c r="AF146" s="22"/>
      <c r="AG146" s="22"/>
      <c r="AH146" s="22"/>
      <c r="AI146" s="22"/>
      <c r="AJ146" s="20">
        <v>56538</v>
      </c>
      <c r="AK146" s="52"/>
      <c r="AL146" s="20">
        <f t="shared" si="34"/>
        <v>0</v>
      </c>
      <c r="AM146" s="35">
        <v>0</v>
      </c>
      <c r="AN146" s="22"/>
      <c r="AO146" s="35"/>
      <c r="AP146" s="35"/>
      <c r="AQ146" s="35">
        <v>0</v>
      </c>
      <c r="AR146" s="35"/>
      <c r="AS146" s="35"/>
      <c r="AT146" s="35">
        <v>0</v>
      </c>
      <c r="AU146" s="35"/>
      <c r="AV146" s="35"/>
      <c r="AW146" s="20">
        <f t="shared" si="35"/>
        <v>0</v>
      </c>
      <c r="AX146" s="35">
        <v>0</v>
      </c>
      <c r="AY146" s="35"/>
      <c r="AZ146" s="35">
        <v>0</v>
      </c>
      <c r="BA146" s="35"/>
      <c r="BB146" s="35"/>
      <c r="BC146" s="35">
        <v>0</v>
      </c>
      <c r="BD146" s="35"/>
      <c r="BE146" s="20">
        <f t="shared" si="36"/>
        <v>0</v>
      </c>
      <c r="BF146" s="52"/>
      <c r="BG146" s="35"/>
      <c r="BH146" s="35">
        <v>0</v>
      </c>
      <c r="BI146" s="35"/>
      <c r="BJ146" s="35"/>
      <c r="BK146" s="35"/>
      <c r="BL146" s="35"/>
      <c r="BM146" s="35">
        <v>0</v>
      </c>
      <c r="BN146" s="35"/>
      <c r="BO146" s="35"/>
      <c r="BP146" s="22"/>
      <c r="BQ146" s="35"/>
      <c r="BR146" s="22"/>
      <c r="BS146" s="22">
        <v>2000</v>
      </c>
      <c r="BT146" s="35">
        <v>0</v>
      </c>
      <c r="BU146" s="20">
        <f t="shared" si="37"/>
        <v>2000</v>
      </c>
      <c r="BV146" s="52">
        <v>9862</v>
      </c>
      <c r="BW146" s="35">
        <v>0</v>
      </c>
      <c r="BX146" s="35"/>
      <c r="BY146" s="35"/>
      <c r="BZ146" s="35">
        <v>0</v>
      </c>
      <c r="CA146" s="35">
        <v>0</v>
      </c>
      <c r="CB146" s="20">
        <f t="shared" si="38"/>
        <v>9862</v>
      </c>
      <c r="CC146" s="52"/>
      <c r="CD146" s="35"/>
      <c r="CE146" s="35"/>
      <c r="CF146" s="35"/>
      <c r="CG146" s="20">
        <f t="shared" si="39"/>
        <v>0</v>
      </c>
      <c r="CH146" s="61"/>
      <c r="CI146" s="22"/>
      <c r="CJ146" s="35"/>
      <c r="CK146" s="35"/>
      <c r="CL146" s="35">
        <v>0</v>
      </c>
      <c r="CM146" s="35"/>
      <c r="CN146" s="35"/>
      <c r="CO146" s="20">
        <f t="shared" si="40"/>
        <v>0</v>
      </c>
      <c r="CP146" s="61"/>
      <c r="CQ146" s="35"/>
      <c r="CR146" s="35"/>
      <c r="CS146" s="20">
        <f t="shared" si="41"/>
        <v>0</v>
      </c>
      <c r="CT146" s="52">
        <v>1355</v>
      </c>
      <c r="CU146" s="20">
        <f t="shared" si="42"/>
        <v>1355</v>
      </c>
      <c r="CV146" s="23">
        <f t="shared" si="29"/>
        <v>69755</v>
      </c>
    </row>
    <row r="147" spans="1:100" x14ac:dyDescent="0.25">
      <c r="A147" s="348"/>
      <c r="B147" s="2" t="s">
        <v>102</v>
      </c>
      <c r="C147" s="40"/>
      <c r="D147" s="41"/>
      <c r="E147" s="43"/>
      <c r="F147" s="41"/>
      <c r="G147" s="41">
        <v>0</v>
      </c>
      <c r="H147" s="7">
        <f t="shared" si="30"/>
        <v>0</v>
      </c>
      <c r="I147" s="43"/>
      <c r="J147" s="41"/>
      <c r="K147" s="41"/>
      <c r="L147" s="41"/>
      <c r="M147" s="41"/>
      <c r="N147" s="41"/>
      <c r="O147" s="7">
        <f t="shared" si="31"/>
        <v>0</v>
      </c>
      <c r="P147" s="41">
        <v>0</v>
      </c>
      <c r="Q147" s="41"/>
      <c r="R147" s="41"/>
      <c r="S147" s="41">
        <v>0</v>
      </c>
      <c r="T147" s="7">
        <f t="shared" si="32"/>
        <v>0</v>
      </c>
      <c r="U147" s="43"/>
      <c r="V147" s="41">
        <v>0</v>
      </c>
      <c r="W147" s="7">
        <f t="shared" si="33"/>
        <v>0</v>
      </c>
      <c r="X147" s="43"/>
      <c r="Y147" s="9"/>
      <c r="Z147" s="9"/>
      <c r="AA147" s="9"/>
      <c r="AB147" s="9"/>
      <c r="AC147" s="9"/>
      <c r="AD147" s="41"/>
      <c r="AE147" s="9"/>
      <c r="AF147" s="9"/>
      <c r="AG147" s="9"/>
      <c r="AH147" s="9"/>
      <c r="AI147" s="9"/>
      <c r="AJ147" s="7">
        <v>46947</v>
      </c>
      <c r="AK147" s="43"/>
      <c r="AL147" s="7">
        <f t="shared" si="34"/>
        <v>0</v>
      </c>
      <c r="AM147" s="41">
        <v>0</v>
      </c>
      <c r="AN147" s="9"/>
      <c r="AO147" s="41"/>
      <c r="AP147" s="41"/>
      <c r="AQ147" s="41">
        <v>0</v>
      </c>
      <c r="AR147" s="41"/>
      <c r="AS147" s="41"/>
      <c r="AT147" s="41">
        <v>0</v>
      </c>
      <c r="AU147" s="41"/>
      <c r="AV147" s="41"/>
      <c r="AW147" s="7">
        <f t="shared" si="35"/>
        <v>0</v>
      </c>
      <c r="AX147" s="41">
        <v>0</v>
      </c>
      <c r="AY147" s="41"/>
      <c r="AZ147" s="41">
        <v>0</v>
      </c>
      <c r="BA147" s="41"/>
      <c r="BB147" s="41"/>
      <c r="BC147" s="41">
        <v>0</v>
      </c>
      <c r="BD147" s="41"/>
      <c r="BE147" s="7">
        <f t="shared" si="36"/>
        <v>0</v>
      </c>
      <c r="BF147" s="43"/>
      <c r="BG147" s="41"/>
      <c r="BH147" s="41">
        <v>0</v>
      </c>
      <c r="BI147" s="41"/>
      <c r="BJ147" s="41"/>
      <c r="BK147" s="41"/>
      <c r="BL147" s="41"/>
      <c r="BM147" s="41">
        <v>0</v>
      </c>
      <c r="BN147" s="41"/>
      <c r="BO147" s="41"/>
      <c r="BP147" s="9"/>
      <c r="BQ147" s="41"/>
      <c r="BR147" s="9"/>
      <c r="BS147" s="9">
        <v>1040</v>
      </c>
      <c r="BT147" s="41">
        <v>486</v>
      </c>
      <c r="BU147" s="7">
        <f t="shared" si="37"/>
        <v>1526</v>
      </c>
      <c r="BV147" s="43">
        <v>8491</v>
      </c>
      <c r="BW147" s="41">
        <v>0</v>
      </c>
      <c r="BX147" s="41"/>
      <c r="BY147" s="41"/>
      <c r="BZ147" s="41">
        <v>0</v>
      </c>
      <c r="CA147" s="41">
        <v>0</v>
      </c>
      <c r="CB147" s="7">
        <f t="shared" si="38"/>
        <v>8491</v>
      </c>
      <c r="CC147" s="43"/>
      <c r="CD147" s="41"/>
      <c r="CE147" s="41"/>
      <c r="CF147" s="41"/>
      <c r="CG147" s="7">
        <f t="shared" si="39"/>
        <v>0</v>
      </c>
      <c r="CH147" s="62"/>
      <c r="CI147" s="9"/>
      <c r="CJ147" s="41"/>
      <c r="CK147" s="41"/>
      <c r="CL147" s="41">
        <v>0</v>
      </c>
      <c r="CM147" s="41"/>
      <c r="CN147" s="41"/>
      <c r="CO147" s="7">
        <f t="shared" si="40"/>
        <v>0</v>
      </c>
      <c r="CP147" s="62"/>
      <c r="CQ147" s="41"/>
      <c r="CR147" s="41"/>
      <c r="CS147" s="7">
        <f t="shared" si="41"/>
        <v>0</v>
      </c>
      <c r="CT147" s="43">
        <v>60</v>
      </c>
      <c r="CU147" s="7">
        <f t="shared" si="42"/>
        <v>60</v>
      </c>
      <c r="CV147" s="10">
        <f t="shared" si="29"/>
        <v>57024</v>
      </c>
    </row>
    <row r="148" spans="1:100" x14ac:dyDescent="0.25">
      <c r="A148" s="348"/>
      <c r="B148" s="2" t="s">
        <v>103</v>
      </c>
      <c r="C148" s="40"/>
      <c r="D148" s="41"/>
      <c r="E148" s="43"/>
      <c r="F148" s="41"/>
      <c r="G148" s="41">
        <v>0</v>
      </c>
      <c r="H148" s="7">
        <f t="shared" si="30"/>
        <v>0</v>
      </c>
      <c r="I148" s="43"/>
      <c r="J148" s="41"/>
      <c r="K148" s="41"/>
      <c r="L148" s="41"/>
      <c r="M148" s="41"/>
      <c r="N148" s="41"/>
      <c r="O148" s="7">
        <f t="shared" si="31"/>
        <v>0</v>
      </c>
      <c r="P148" s="41">
        <v>0</v>
      </c>
      <c r="Q148" s="41"/>
      <c r="R148" s="41"/>
      <c r="S148" s="41">
        <v>0</v>
      </c>
      <c r="T148" s="7">
        <f t="shared" si="32"/>
        <v>0</v>
      </c>
      <c r="U148" s="43"/>
      <c r="V148" s="41">
        <v>0</v>
      </c>
      <c r="W148" s="7">
        <f t="shared" si="33"/>
        <v>0</v>
      </c>
      <c r="X148" s="43"/>
      <c r="Y148" s="9"/>
      <c r="Z148" s="9"/>
      <c r="AA148" s="9"/>
      <c r="AB148" s="9"/>
      <c r="AC148" s="9"/>
      <c r="AD148" s="41"/>
      <c r="AE148" s="9"/>
      <c r="AF148" s="9"/>
      <c r="AG148" s="9"/>
      <c r="AH148" s="9"/>
      <c r="AI148" s="9"/>
      <c r="AJ148" s="7">
        <v>27802</v>
      </c>
      <c r="AK148" s="43"/>
      <c r="AL148" s="7">
        <f t="shared" si="34"/>
        <v>0</v>
      </c>
      <c r="AM148" s="41">
        <v>0</v>
      </c>
      <c r="AN148" s="9"/>
      <c r="AO148" s="41"/>
      <c r="AP148" s="41"/>
      <c r="AQ148" s="41">
        <v>0</v>
      </c>
      <c r="AR148" s="41"/>
      <c r="AS148" s="41"/>
      <c r="AT148" s="41">
        <v>0</v>
      </c>
      <c r="AU148" s="41"/>
      <c r="AV148" s="41"/>
      <c r="AW148" s="7">
        <f t="shared" si="35"/>
        <v>0</v>
      </c>
      <c r="AX148" s="41">
        <v>0</v>
      </c>
      <c r="AY148" s="41"/>
      <c r="AZ148" s="41">
        <v>0</v>
      </c>
      <c r="BA148" s="41"/>
      <c r="BB148" s="41"/>
      <c r="BC148" s="41">
        <v>0</v>
      </c>
      <c r="BD148" s="41"/>
      <c r="BE148" s="7">
        <f t="shared" si="36"/>
        <v>0</v>
      </c>
      <c r="BF148" s="43"/>
      <c r="BG148" s="41"/>
      <c r="BH148" s="41">
        <v>0</v>
      </c>
      <c r="BI148" s="41"/>
      <c r="BJ148" s="41"/>
      <c r="BK148" s="41"/>
      <c r="BL148" s="41"/>
      <c r="BM148" s="41">
        <v>0</v>
      </c>
      <c r="BN148" s="41"/>
      <c r="BO148" s="41"/>
      <c r="BP148" s="9"/>
      <c r="BQ148" s="41"/>
      <c r="BR148" s="9"/>
      <c r="BS148" s="9">
        <v>520</v>
      </c>
      <c r="BT148" s="41">
        <v>0</v>
      </c>
      <c r="BU148" s="7">
        <f t="shared" si="37"/>
        <v>520</v>
      </c>
      <c r="BV148" s="43">
        <v>8495</v>
      </c>
      <c r="BW148" s="41">
        <v>0</v>
      </c>
      <c r="BX148" s="41"/>
      <c r="BY148" s="41"/>
      <c r="BZ148" s="41">
        <v>0</v>
      </c>
      <c r="CA148" s="41">
        <v>0</v>
      </c>
      <c r="CB148" s="7">
        <f t="shared" si="38"/>
        <v>8495</v>
      </c>
      <c r="CC148" s="43"/>
      <c r="CD148" s="41"/>
      <c r="CE148" s="41"/>
      <c r="CF148" s="41"/>
      <c r="CG148" s="7">
        <f t="shared" si="39"/>
        <v>0</v>
      </c>
      <c r="CH148" s="62"/>
      <c r="CI148" s="9"/>
      <c r="CJ148" s="41"/>
      <c r="CK148" s="41"/>
      <c r="CL148" s="41">
        <v>0</v>
      </c>
      <c r="CM148" s="41"/>
      <c r="CN148" s="41"/>
      <c r="CO148" s="7">
        <f t="shared" si="40"/>
        <v>0</v>
      </c>
      <c r="CP148" s="62"/>
      <c r="CQ148" s="41"/>
      <c r="CR148" s="41"/>
      <c r="CS148" s="7">
        <f t="shared" si="41"/>
        <v>0</v>
      </c>
      <c r="CT148" s="43">
        <v>0</v>
      </c>
      <c r="CU148" s="7">
        <f t="shared" si="42"/>
        <v>0</v>
      </c>
      <c r="CV148" s="10">
        <f t="shared" si="29"/>
        <v>36817</v>
      </c>
    </row>
    <row r="149" spans="1:100" x14ac:dyDescent="0.25">
      <c r="A149" s="348"/>
      <c r="B149" s="2" t="s">
        <v>104</v>
      </c>
      <c r="C149" s="40"/>
      <c r="D149" s="41"/>
      <c r="E149" s="43"/>
      <c r="F149" s="41"/>
      <c r="G149" s="41">
        <v>0</v>
      </c>
      <c r="H149" s="7">
        <f t="shared" si="30"/>
        <v>0</v>
      </c>
      <c r="I149" s="43"/>
      <c r="J149" s="41"/>
      <c r="K149" s="41"/>
      <c r="L149" s="41"/>
      <c r="M149" s="41"/>
      <c r="N149" s="41"/>
      <c r="O149" s="7">
        <f t="shared" si="31"/>
        <v>0</v>
      </c>
      <c r="P149" s="41">
        <v>0</v>
      </c>
      <c r="Q149" s="41"/>
      <c r="R149" s="41"/>
      <c r="S149" s="41">
        <v>0</v>
      </c>
      <c r="T149" s="7">
        <f t="shared" si="32"/>
        <v>0</v>
      </c>
      <c r="U149" s="43"/>
      <c r="V149" s="41">
        <v>0</v>
      </c>
      <c r="W149" s="7">
        <f t="shared" si="33"/>
        <v>0</v>
      </c>
      <c r="X149" s="43"/>
      <c r="Y149" s="9"/>
      <c r="Z149" s="9"/>
      <c r="AA149" s="9"/>
      <c r="AB149" s="9"/>
      <c r="AC149" s="9"/>
      <c r="AD149" s="41"/>
      <c r="AE149" s="9"/>
      <c r="AF149" s="9"/>
      <c r="AG149" s="9"/>
      <c r="AH149" s="9"/>
      <c r="AI149" s="9"/>
      <c r="AJ149" s="7">
        <v>70705</v>
      </c>
      <c r="AK149" s="43"/>
      <c r="AL149" s="7">
        <f t="shared" si="34"/>
        <v>0</v>
      </c>
      <c r="AM149" s="41">
        <v>0</v>
      </c>
      <c r="AN149" s="9"/>
      <c r="AO149" s="41"/>
      <c r="AP149" s="41"/>
      <c r="AQ149" s="41">
        <v>0</v>
      </c>
      <c r="AR149" s="41"/>
      <c r="AS149" s="41"/>
      <c r="AT149" s="41">
        <v>0</v>
      </c>
      <c r="AU149" s="41"/>
      <c r="AV149" s="41"/>
      <c r="AW149" s="7">
        <f t="shared" si="35"/>
        <v>0</v>
      </c>
      <c r="AX149" s="41">
        <v>0</v>
      </c>
      <c r="AY149" s="41"/>
      <c r="AZ149" s="41">
        <v>0</v>
      </c>
      <c r="BA149" s="41"/>
      <c r="BB149" s="41"/>
      <c r="BC149" s="41">
        <v>0</v>
      </c>
      <c r="BD149" s="41"/>
      <c r="BE149" s="7">
        <f t="shared" si="36"/>
        <v>0</v>
      </c>
      <c r="BF149" s="43"/>
      <c r="BG149" s="41"/>
      <c r="BH149" s="41">
        <v>0</v>
      </c>
      <c r="BI149" s="41"/>
      <c r="BJ149" s="41"/>
      <c r="BK149" s="41"/>
      <c r="BL149" s="41"/>
      <c r="BM149" s="41">
        <v>0</v>
      </c>
      <c r="BN149" s="41"/>
      <c r="BO149" s="41"/>
      <c r="BP149" s="9"/>
      <c r="BQ149" s="41"/>
      <c r="BR149" s="9"/>
      <c r="BS149" s="9">
        <v>2080</v>
      </c>
      <c r="BT149" s="41">
        <v>0</v>
      </c>
      <c r="BU149" s="7">
        <f t="shared" si="37"/>
        <v>2080</v>
      </c>
      <c r="BV149" s="43">
        <v>9566</v>
      </c>
      <c r="BW149" s="41">
        <v>0</v>
      </c>
      <c r="BX149" s="41"/>
      <c r="BY149" s="41"/>
      <c r="BZ149" s="41">
        <v>0</v>
      </c>
      <c r="CA149" s="41">
        <v>0</v>
      </c>
      <c r="CB149" s="7">
        <f t="shared" si="38"/>
        <v>9566</v>
      </c>
      <c r="CC149" s="43"/>
      <c r="CD149" s="41"/>
      <c r="CE149" s="41"/>
      <c r="CF149" s="41"/>
      <c r="CG149" s="7">
        <f t="shared" si="39"/>
        <v>0</v>
      </c>
      <c r="CH149" s="62"/>
      <c r="CI149" s="9"/>
      <c r="CJ149" s="41"/>
      <c r="CK149" s="41"/>
      <c r="CL149" s="41">
        <v>0</v>
      </c>
      <c r="CM149" s="41"/>
      <c r="CN149" s="41"/>
      <c r="CO149" s="7">
        <f t="shared" si="40"/>
        <v>0</v>
      </c>
      <c r="CP149" s="62"/>
      <c r="CQ149" s="41"/>
      <c r="CR149" s="41"/>
      <c r="CS149" s="7">
        <f t="shared" si="41"/>
        <v>0</v>
      </c>
      <c r="CT149" s="43">
        <v>0</v>
      </c>
      <c r="CU149" s="7">
        <f t="shared" si="42"/>
        <v>0</v>
      </c>
      <c r="CV149" s="10">
        <f t="shared" si="29"/>
        <v>82351</v>
      </c>
    </row>
    <row r="150" spans="1:100" x14ac:dyDescent="0.25">
      <c r="A150" s="348"/>
      <c r="B150" s="2" t="s">
        <v>105</v>
      </c>
      <c r="C150" s="40"/>
      <c r="D150" s="41"/>
      <c r="E150" s="43"/>
      <c r="F150" s="41"/>
      <c r="G150" s="41">
        <v>0</v>
      </c>
      <c r="H150" s="7">
        <f t="shared" si="30"/>
        <v>0</v>
      </c>
      <c r="I150" s="43"/>
      <c r="J150" s="41"/>
      <c r="K150" s="41"/>
      <c r="L150" s="41"/>
      <c r="M150" s="41"/>
      <c r="N150" s="41"/>
      <c r="O150" s="7">
        <f t="shared" si="31"/>
        <v>0</v>
      </c>
      <c r="P150" s="41">
        <v>0</v>
      </c>
      <c r="Q150" s="41"/>
      <c r="R150" s="41"/>
      <c r="S150" s="41">
        <v>0</v>
      </c>
      <c r="T150" s="7">
        <f t="shared" si="32"/>
        <v>0</v>
      </c>
      <c r="U150" s="43"/>
      <c r="V150" s="41">
        <v>0</v>
      </c>
      <c r="W150" s="7">
        <f t="shared" si="33"/>
        <v>0</v>
      </c>
      <c r="X150" s="43"/>
      <c r="Y150" s="9"/>
      <c r="Z150" s="9"/>
      <c r="AA150" s="9"/>
      <c r="AB150" s="9"/>
      <c r="AC150" s="9"/>
      <c r="AD150" s="41"/>
      <c r="AE150" s="9"/>
      <c r="AF150" s="9"/>
      <c r="AG150" s="9"/>
      <c r="AH150" s="9"/>
      <c r="AI150" s="9"/>
      <c r="AJ150" s="7">
        <v>47890</v>
      </c>
      <c r="AK150" s="43"/>
      <c r="AL150" s="7">
        <f t="shared" si="34"/>
        <v>0</v>
      </c>
      <c r="AM150" s="41">
        <v>0</v>
      </c>
      <c r="AN150" s="9"/>
      <c r="AO150" s="41"/>
      <c r="AP150" s="41"/>
      <c r="AQ150" s="41">
        <v>0</v>
      </c>
      <c r="AR150" s="41"/>
      <c r="AS150" s="41"/>
      <c r="AT150" s="41">
        <v>0</v>
      </c>
      <c r="AU150" s="41"/>
      <c r="AV150" s="41"/>
      <c r="AW150" s="7">
        <f t="shared" si="35"/>
        <v>0</v>
      </c>
      <c r="AX150" s="41">
        <v>0</v>
      </c>
      <c r="AY150" s="41"/>
      <c r="AZ150" s="41">
        <v>0</v>
      </c>
      <c r="BA150" s="41"/>
      <c r="BB150" s="41"/>
      <c r="BC150" s="41">
        <v>0</v>
      </c>
      <c r="BD150" s="41"/>
      <c r="BE150" s="7">
        <f t="shared" si="36"/>
        <v>0</v>
      </c>
      <c r="BF150" s="43"/>
      <c r="BG150" s="41"/>
      <c r="BH150" s="41">
        <v>0</v>
      </c>
      <c r="BI150" s="41"/>
      <c r="BJ150" s="41"/>
      <c r="BK150" s="41"/>
      <c r="BL150" s="41"/>
      <c r="BM150" s="41">
        <v>0</v>
      </c>
      <c r="BN150" s="41"/>
      <c r="BO150" s="41"/>
      <c r="BP150" s="9"/>
      <c r="BQ150" s="41"/>
      <c r="BR150" s="9"/>
      <c r="BS150" s="9">
        <v>2600</v>
      </c>
      <c r="BT150" s="41">
        <v>0</v>
      </c>
      <c r="BU150" s="7">
        <f t="shared" si="37"/>
        <v>2600</v>
      </c>
      <c r="BV150" s="43">
        <v>5789</v>
      </c>
      <c r="BW150" s="41">
        <v>0</v>
      </c>
      <c r="BX150" s="41"/>
      <c r="BY150" s="41"/>
      <c r="BZ150" s="41">
        <v>0</v>
      </c>
      <c r="CA150" s="41">
        <v>0</v>
      </c>
      <c r="CB150" s="7">
        <f t="shared" si="38"/>
        <v>5789</v>
      </c>
      <c r="CC150" s="43"/>
      <c r="CD150" s="41"/>
      <c r="CE150" s="41"/>
      <c r="CF150" s="41"/>
      <c r="CG150" s="7">
        <f t="shared" si="39"/>
        <v>0</v>
      </c>
      <c r="CH150" s="62"/>
      <c r="CI150" s="9"/>
      <c r="CJ150" s="41"/>
      <c r="CK150" s="41"/>
      <c r="CL150" s="41">
        <v>0</v>
      </c>
      <c r="CM150" s="41"/>
      <c r="CN150" s="41"/>
      <c r="CO150" s="7">
        <f t="shared" si="40"/>
        <v>0</v>
      </c>
      <c r="CP150" s="62"/>
      <c r="CQ150" s="41"/>
      <c r="CR150" s="41"/>
      <c r="CS150" s="7">
        <f t="shared" si="41"/>
        <v>0</v>
      </c>
      <c r="CT150" s="43">
        <v>1466</v>
      </c>
      <c r="CU150" s="7">
        <f t="shared" si="42"/>
        <v>1466</v>
      </c>
      <c r="CV150" s="10">
        <f t="shared" si="29"/>
        <v>57745</v>
      </c>
    </row>
    <row r="151" spans="1:100" x14ac:dyDescent="0.25">
      <c r="A151" s="348"/>
      <c r="B151" s="2" t="s">
        <v>106</v>
      </c>
      <c r="C151" s="40"/>
      <c r="D151" s="41"/>
      <c r="E151" s="43"/>
      <c r="F151" s="41"/>
      <c r="G151" s="41">
        <v>0</v>
      </c>
      <c r="H151" s="7">
        <f t="shared" si="30"/>
        <v>0</v>
      </c>
      <c r="I151" s="43"/>
      <c r="J151" s="41"/>
      <c r="K151" s="41"/>
      <c r="L151" s="41"/>
      <c r="M151" s="41"/>
      <c r="N151" s="41"/>
      <c r="O151" s="7">
        <f t="shared" si="31"/>
        <v>0</v>
      </c>
      <c r="P151" s="41">
        <v>0</v>
      </c>
      <c r="Q151" s="41"/>
      <c r="R151" s="41"/>
      <c r="S151" s="41">
        <v>0</v>
      </c>
      <c r="T151" s="7">
        <f t="shared" si="32"/>
        <v>0</v>
      </c>
      <c r="U151" s="43"/>
      <c r="V151" s="41">
        <v>0</v>
      </c>
      <c r="W151" s="7">
        <f t="shared" si="33"/>
        <v>0</v>
      </c>
      <c r="X151" s="43"/>
      <c r="Y151" s="9"/>
      <c r="Z151" s="9"/>
      <c r="AA151" s="9"/>
      <c r="AB151" s="9"/>
      <c r="AC151" s="9"/>
      <c r="AD151" s="41"/>
      <c r="AE151" s="9"/>
      <c r="AF151" s="9"/>
      <c r="AG151" s="9"/>
      <c r="AH151" s="9"/>
      <c r="AI151" s="9"/>
      <c r="AJ151" s="7">
        <v>26359</v>
      </c>
      <c r="AK151" s="43"/>
      <c r="AL151" s="7">
        <f t="shared" si="34"/>
        <v>0</v>
      </c>
      <c r="AM151" s="41">
        <v>0</v>
      </c>
      <c r="AN151" s="9"/>
      <c r="AO151" s="41"/>
      <c r="AP151" s="41"/>
      <c r="AQ151" s="41">
        <v>0</v>
      </c>
      <c r="AR151" s="41"/>
      <c r="AS151" s="41"/>
      <c r="AT151" s="41">
        <v>0</v>
      </c>
      <c r="AU151" s="41"/>
      <c r="AV151" s="41"/>
      <c r="AW151" s="7">
        <f t="shared" si="35"/>
        <v>0</v>
      </c>
      <c r="AX151" s="41">
        <v>0</v>
      </c>
      <c r="AY151" s="41"/>
      <c r="AZ151" s="41">
        <v>0</v>
      </c>
      <c r="BA151" s="41"/>
      <c r="BB151" s="41"/>
      <c r="BC151" s="41">
        <v>0</v>
      </c>
      <c r="BD151" s="41"/>
      <c r="BE151" s="7">
        <f t="shared" si="36"/>
        <v>0</v>
      </c>
      <c r="BF151" s="43"/>
      <c r="BG151" s="41"/>
      <c r="BH151" s="41">
        <v>0</v>
      </c>
      <c r="BI151" s="41"/>
      <c r="BJ151" s="41"/>
      <c r="BK151" s="41"/>
      <c r="BL151" s="41"/>
      <c r="BM151" s="41">
        <v>0</v>
      </c>
      <c r="BN151" s="41"/>
      <c r="BO151" s="41"/>
      <c r="BP151" s="9"/>
      <c r="BQ151" s="41"/>
      <c r="BR151" s="9"/>
      <c r="BS151" s="9">
        <v>1560</v>
      </c>
      <c r="BT151" s="41">
        <v>0</v>
      </c>
      <c r="BU151" s="7">
        <f t="shared" si="37"/>
        <v>1560</v>
      </c>
      <c r="BV151" s="43">
        <v>10596</v>
      </c>
      <c r="BW151" s="41">
        <v>0</v>
      </c>
      <c r="BX151" s="41"/>
      <c r="BY151" s="41"/>
      <c r="BZ151" s="41">
        <v>0</v>
      </c>
      <c r="CA151" s="41">
        <v>0</v>
      </c>
      <c r="CB151" s="7">
        <f t="shared" si="38"/>
        <v>10596</v>
      </c>
      <c r="CC151" s="43"/>
      <c r="CD151" s="41"/>
      <c r="CE151" s="41"/>
      <c r="CF151" s="41"/>
      <c r="CG151" s="7">
        <f t="shared" si="39"/>
        <v>0</v>
      </c>
      <c r="CH151" s="62"/>
      <c r="CI151" s="9"/>
      <c r="CJ151" s="41"/>
      <c r="CK151" s="41"/>
      <c r="CL151" s="41">
        <v>0</v>
      </c>
      <c r="CM151" s="41"/>
      <c r="CN151" s="41"/>
      <c r="CO151" s="7">
        <f t="shared" si="40"/>
        <v>0</v>
      </c>
      <c r="CP151" s="62"/>
      <c r="CQ151" s="41"/>
      <c r="CR151" s="41"/>
      <c r="CS151" s="7">
        <f t="shared" si="41"/>
        <v>0</v>
      </c>
      <c r="CT151" s="43">
        <v>899</v>
      </c>
      <c r="CU151" s="7">
        <f t="shared" si="42"/>
        <v>899</v>
      </c>
      <c r="CV151" s="10">
        <f t="shared" si="29"/>
        <v>39414</v>
      </c>
    </row>
    <row r="152" spans="1:100" x14ac:dyDescent="0.25">
      <c r="A152" s="348"/>
      <c r="B152" s="2" t="s">
        <v>107</v>
      </c>
      <c r="C152" s="40"/>
      <c r="D152" s="41"/>
      <c r="E152" s="43"/>
      <c r="F152" s="41"/>
      <c r="G152" s="41">
        <v>0</v>
      </c>
      <c r="H152" s="7">
        <f t="shared" si="30"/>
        <v>0</v>
      </c>
      <c r="I152" s="43"/>
      <c r="J152" s="41"/>
      <c r="K152" s="41"/>
      <c r="L152" s="41"/>
      <c r="M152" s="41"/>
      <c r="N152" s="41"/>
      <c r="O152" s="7">
        <f t="shared" si="31"/>
        <v>0</v>
      </c>
      <c r="P152" s="41">
        <v>0</v>
      </c>
      <c r="Q152" s="41"/>
      <c r="R152" s="41"/>
      <c r="S152" s="41">
        <v>0</v>
      </c>
      <c r="T152" s="7">
        <f t="shared" si="32"/>
        <v>0</v>
      </c>
      <c r="U152" s="43"/>
      <c r="V152" s="41">
        <v>0</v>
      </c>
      <c r="W152" s="7">
        <f t="shared" si="33"/>
        <v>0</v>
      </c>
      <c r="X152" s="43"/>
      <c r="Y152" s="9"/>
      <c r="Z152" s="9"/>
      <c r="AA152" s="9"/>
      <c r="AB152" s="9"/>
      <c r="AC152" s="9"/>
      <c r="AD152" s="41"/>
      <c r="AE152" s="9"/>
      <c r="AF152" s="9"/>
      <c r="AG152" s="9"/>
      <c r="AH152" s="9"/>
      <c r="AI152" s="9"/>
      <c r="AJ152" s="7">
        <v>86746</v>
      </c>
      <c r="AK152" s="43"/>
      <c r="AL152" s="7">
        <f t="shared" si="34"/>
        <v>0</v>
      </c>
      <c r="AM152" s="41">
        <v>0</v>
      </c>
      <c r="AN152" s="9"/>
      <c r="AO152" s="41"/>
      <c r="AP152" s="41"/>
      <c r="AQ152" s="41">
        <v>0</v>
      </c>
      <c r="AR152" s="41"/>
      <c r="AS152" s="41"/>
      <c r="AT152" s="41">
        <v>0</v>
      </c>
      <c r="AU152" s="41"/>
      <c r="AV152" s="41"/>
      <c r="AW152" s="7">
        <f t="shared" si="35"/>
        <v>0</v>
      </c>
      <c r="AX152" s="41">
        <v>0</v>
      </c>
      <c r="AY152" s="41"/>
      <c r="AZ152" s="41">
        <v>0</v>
      </c>
      <c r="BA152" s="41"/>
      <c r="BB152" s="41"/>
      <c r="BC152" s="41">
        <v>0</v>
      </c>
      <c r="BD152" s="41"/>
      <c r="BE152" s="7">
        <f t="shared" si="36"/>
        <v>0</v>
      </c>
      <c r="BF152" s="43"/>
      <c r="BG152" s="41"/>
      <c r="BH152" s="41">
        <v>0</v>
      </c>
      <c r="BI152" s="41"/>
      <c r="BJ152" s="41"/>
      <c r="BK152" s="41"/>
      <c r="BL152" s="41"/>
      <c r="BM152" s="41">
        <v>0</v>
      </c>
      <c r="BN152" s="41"/>
      <c r="BO152" s="41"/>
      <c r="BP152" s="9"/>
      <c r="BQ152" s="41"/>
      <c r="BR152" s="9"/>
      <c r="BS152" s="9">
        <v>2100</v>
      </c>
      <c r="BT152" s="41">
        <v>0</v>
      </c>
      <c r="BU152" s="7">
        <f t="shared" si="37"/>
        <v>2100</v>
      </c>
      <c r="BV152" s="43">
        <v>13651</v>
      </c>
      <c r="BW152" s="41">
        <v>0</v>
      </c>
      <c r="BX152" s="41"/>
      <c r="BY152" s="41"/>
      <c r="BZ152" s="41">
        <v>0</v>
      </c>
      <c r="CA152" s="41">
        <v>0</v>
      </c>
      <c r="CB152" s="7">
        <f t="shared" si="38"/>
        <v>13651</v>
      </c>
      <c r="CC152" s="43"/>
      <c r="CD152" s="41"/>
      <c r="CE152" s="41"/>
      <c r="CF152" s="41"/>
      <c r="CG152" s="7">
        <f t="shared" si="39"/>
        <v>0</v>
      </c>
      <c r="CH152" s="62"/>
      <c r="CI152" s="9"/>
      <c r="CJ152" s="41"/>
      <c r="CK152" s="41"/>
      <c r="CL152" s="41">
        <v>0</v>
      </c>
      <c r="CM152" s="41"/>
      <c r="CN152" s="41"/>
      <c r="CO152" s="7">
        <f t="shared" si="40"/>
        <v>0</v>
      </c>
      <c r="CP152" s="62"/>
      <c r="CQ152" s="41"/>
      <c r="CR152" s="41"/>
      <c r="CS152" s="7">
        <f t="shared" si="41"/>
        <v>0</v>
      </c>
      <c r="CT152" s="43">
        <v>30</v>
      </c>
      <c r="CU152" s="7">
        <f t="shared" si="42"/>
        <v>30</v>
      </c>
      <c r="CV152" s="10">
        <f t="shared" si="29"/>
        <v>102527</v>
      </c>
    </row>
    <row r="153" spans="1:100" x14ac:dyDescent="0.25">
      <c r="A153" s="348"/>
      <c r="B153" s="2" t="s">
        <v>108</v>
      </c>
      <c r="C153" s="40"/>
      <c r="D153" s="41"/>
      <c r="E153" s="43"/>
      <c r="F153" s="41"/>
      <c r="G153" s="41">
        <v>0</v>
      </c>
      <c r="H153" s="7">
        <f t="shared" si="30"/>
        <v>0</v>
      </c>
      <c r="I153" s="43"/>
      <c r="J153" s="41"/>
      <c r="K153" s="41"/>
      <c r="L153" s="41"/>
      <c r="M153" s="41"/>
      <c r="N153" s="41"/>
      <c r="O153" s="7">
        <f t="shared" si="31"/>
        <v>0</v>
      </c>
      <c r="P153" s="41">
        <v>0</v>
      </c>
      <c r="Q153" s="41"/>
      <c r="R153" s="41"/>
      <c r="S153" s="41">
        <v>0</v>
      </c>
      <c r="T153" s="7">
        <f t="shared" si="32"/>
        <v>0</v>
      </c>
      <c r="U153" s="43"/>
      <c r="V153" s="41">
        <v>0</v>
      </c>
      <c r="W153" s="7">
        <f t="shared" si="33"/>
        <v>0</v>
      </c>
      <c r="X153" s="43"/>
      <c r="Y153" s="9"/>
      <c r="Z153" s="9"/>
      <c r="AA153" s="9"/>
      <c r="AB153" s="9"/>
      <c r="AC153" s="9"/>
      <c r="AD153" s="41"/>
      <c r="AE153" s="9"/>
      <c r="AF153" s="9"/>
      <c r="AG153" s="9"/>
      <c r="AH153" s="9"/>
      <c r="AI153" s="9"/>
      <c r="AJ153" s="7">
        <v>88496</v>
      </c>
      <c r="AK153" s="43"/>
      <c r="AL153" s="7">
        <f t="shared" si="34"/>
        <v>0</v>
      </c>
      <c r="AM153" s="41">
        <v>0</v>
      </c>
      <c r="AN153" s="9"/>
      <c r="AO153" s="41"/>
      <c r="AP153" s="41"/>
      <c r="AQ153" s="41">
        <v>0</v>
      </c>
      <c r="AR153" s="41"/>
      <c r="AS153" s="41"/>
      <c r="AT153" s="41">
        <v>0</v>
      </c>
      <c r="AU153" s="41"/>
      <c r="AV153" s="41"/>
      <c r="AW153" s="7">
        <f t="shared" si="35"/>
        <v>0</v>
      </c>
      <c r="AX153" s="41">
        <v>0</v>
      </c>
      <c r="AY153" s="41"/>
      <c r="AZ153" s="41">
        <v>0</v>
      </c>
      <c r="BA153" s="41"/>
      <c r="BB153" s="41"/>
      <c r="BC153" s="41">
        <v>0</v>
      </c>
      <c r="BD153" s="41"/>
      <c r="BE153" s="7">
        <f t="shared" si="36"/>
        <v>0</v>
      </c>
      <c r="BF153" s="43"/>
      <c r="BG153" s="41"/>
      <c r="BH153" s="41">
        <v>0</v>
      </c>
      <c r="BI153" s="41"/>
      <c r="BJ153" s="41"/>
      <c r="BK153" s="41"/>
      <c r="BL153" s="41"/>
      <c r="BM153" s="41">
        <v>0</v>
      </c>
      <c r="BN153" s="41"/>
      <c r="BO153" s="41"/>
      <c r="BP153" s="9"/>
      <c r="BQ153" s="41"/>
      <c r="BR153" s="9"/>
      <c r="BS153" s="9">
        <v>2080</v>
      </c>
      <c r="BT153" s="41">
        <v>0</v>
      </c>
      <c r="BU153" s="7">
        <f t="shared" si="37"/>
        <v>2080</v>
      </c>
      <c r="BV153" s="43">
        <v>12142</v>
      </c>
      <c r="BW153" s="41">
        <v>0</v>
      </c>
      <c r="BX153" s="41"/>
      <c r="BY153" s="41"/>
      <c r="BZ153" s="41">
        <v>0</v>
      </c>
      <c r="CA153" s="41">
        <v>0</v>
      </c>
      <c r="CB153" s="7">
        <f t="shared" si="38"/>
        <v>12142</v>
      </c>
      <c r="CC153" s="43"/>
      <c r="CD153" s="41"/>
      <c r="CE153" s="41"/>
      <c r="CF153" s="41"/>
      <c r="CG153" s="7">
        <f t="shared" si="39"/>
        <v>0</v>
      </c>
      <c r="CH153" s="62"/>
      <c r="CI153" s="9"/>
      <c r="CJ153" s="41"/>
      <c r="CK153" s="41"/>
      <c r="CL153" s="41">
        <v>0</v>
      </c>
      <c r="CM153" s="41"/>
      <c r="CN153" s="41"/>
      <c r="CO153" s="7">
        <f t="shared" si="40"/>
        <v>0</v>
      </c>
      <c r="CP153" s="62"/>
      <c r="CQ153" s="41"/>
      <c r="CR153" s="41"/>
      <c r="CS153" s="7">
        <f t="shared" si="41"/>
        <v>0</v>
      </c>
      <c r="CT153" s="43">
        <v>30</v>
      </c>
      <c r="CU153" s="7">
        <f t="shared" si="42"/>
        <v>30</v>
      </c>
      <c r="CV153" s="10">
        <f t="shared" si="29"/>
        <v>102748</v>
      </c>
    </row>
    <row r="154" spans="1:100" x14ac:dyDescent="0.25">
      <c r="A154" s="348"/>
      <c r="B154" s="2" t="s">
        <v>109</v>
      </c>
      <c r="C154" s="40"/>
      <c r="D154" s="41"/>
      <c r="E154" s="43"/>
      <c r="F154" s="41"/>
      <c r="G154" s="41">
        <v>0</v>
      </c>
      <c r="H154" s="7">
        <f t="shared" si="30"/>
        <v>0</v>
      </c>
      <c r="I154" s="43"/>
      <c r="J154" s="41"/>
      <c r="K154" s="41"/>
      <c r="L154" s="41"/>
      <c r="M154" s="41"/>
      <c r="N154" s="41"/>
      <c r="O154" s="7">
        <f t="shared" si="31"/>
        <v>0</v>
      </c>
      <c r="P154" s="41">
        <v>0</v>
      </c>
      <c r="Q154" s="41"/>
      <c r="R154" s="41"/>
      <c r="S154" s="41">
        <v>0</v>
      </c>
      <c r="T154" s="7">
        <f t="shared" si="32"/>
        <v>0</v>
      </c>
      <c r="U154" s="43"/>
      <c r="V154" s="41">
        <v>0</v>
      </c>
      <c r="W154" s="7">
        <f t="shared" si="33"/>
        <v>0</v>
      </c>
      <c r="X154" s="43"/>
      <c r="Y154" s="9"/>
      <c r="Z154" s="9"/>
      <c r="AA154" s="9"/>
      <c r="AB154" s="9"/>
      <c r="AC154" s="9"/>
      <c r="AD154" s="41"/>
      <c r="AE154" s="9"/>
      <c r="AF154" s="9"/>
      <c r="AG154" s="9"/>
      <c r="AH154" s="9"/>
      <c r="AI154" s="9"/>
      <c r="AJ154" s="7">
        <v>88284</v>
      </c>
      <c r="AK154" s="43"/>
      <c r="AL154" s="7">
        <f t="shared" si="34"/>
        <v>0</v>
      </c>
      <c r="AM154" s="41">
        <v>0</v>
      </c>
      <c r="AN154" s="9"/>
      <c r="AO154" s="41"/>
      <c r="AP154" s="41"/>
      <c r="AQ154" s="41">
        <v>0</v>
      </c>
      <c r="AR154" s="41"/>
      <c r="AS154" s="41"/>
      <c r="AT154" s="41">
        <v>0</v>
      </c>
      <c r="AU154" s="41"/>
      <c r="AV154" s="41"/>
      <c r="AW154" s="7">
        <f t="shared" si="35"/>
        <v>0</v>
      </c>
      <c r="AX154" s="41">
        <v>0</v>
      </c>
      <c r="AY154" s="41"/>
      <c r="AZ154" s="41">
        <v>0</v>
      </c>
      <c r="BA154" s="41"/>
      <c r="BB154" s="41"/>
      <c r="BC154" s="41">
        <v>0</v>
      </c>
      <c r="BD154" s="41"/>
      <c r="BE154" s="7">
        <f t="shared" si="36"/>
        <v>0</v>
      </c>
      <c r="BF154" s="43"/>
      <c r="BG154" s="41"/>
      <c r="BH154" s="41">
        <v>0</v>
      </c>
      <c r="BI154" s="41"/>
      <c r="BJ154" s="41"/>
      <c r="BK154" s="41"/>
      <c r="BL154" s="41"/>
      <c r="BM154" s="41">
        <v>0</v>
      </c>
      <c r="BN154" s="41"/>
      <c r="BO154" s="41"/>
      <c r="BP154" s="9"/>
      <c r="BQ154" s="41"/>
      <c r="BR154" s="9"/>
      <c r="BS154" s="9">
        <v>2060</v>
      </c>
      <c r="BT154" s="41">
        <v>0</v>
      </c>
      <c r="BU154" s="7">
        <f t="shared" si="37"/>
        <v>2060</v>
      </c>
      <c r="BV154" s="43">
        <v>11518</v>
      </c>
      <c r="BW154" s="41">
        <v>0</v>
      </c>
      <c r="BX154" s="41"/>
      <c r="BY154" s="41"/>
      <c r="BZ154" s="41">
        <v>0</v>
      </c>
      <c r="CA154" s="41">
        <v>0</v>
      </c>
      <c r="CB154" s="7">
        <f t="shared" si="38"/>
        <v>11518</v>
      </c>
      <c r="CC154" s="43"/>
      <c r="CD154" s="41"/>
      <c r="CE154" s="41"/>
      <c r="CF154" s="41"/>
      <c r="CG154" s="7">
        <f t="shared" si="39"/>
        <v>0</v>
      </c>
      <c r="CH154" s="62"/>
      <c r="CI154" s="9"/>
      <c r="CJ154" s="41"/>
      <c r="CK154" s="41"/>
      <c r="CL154" s="41">
        <v>0</v>
      </c>
      <c r="CM154" s="41"/>
      <c r="CN154" s="41"/>
      <c r="CO154" s="7">
        <f t="shared" si="40"/>
        <v>0</v>
      </c>
      <c r="CP154" s="62"/>
      <c r="CQ154" s="41"/>
      <c r="CR154" s="41"/>
      <c r="CS154" s="7">
        <f t="shared" si="41"/>
        <v>0</v>
      </c>
      <c r="CT154" s="43">
        <v>30</v>
      </c>
      <c r="CU154" s="7">
        <f t="shared" si="42"/>
        <v>30</v>
      </c>
      <c r="CV154" s="10">
        <f t="shared" si="29"/>
        <v>101892</v>
      </c>
    </row>
    <row r="155" spans="1:100" x14ac:dyDescent="0.25">
      <c r="A155" s="348"/>
      <c r="B155" s="2" t="s">
        <v>110</v>
      </c>
      <c r="C155" s="40"/>
      <c r="D155" s="41"/>
      <c r="E155" s="43"/>
      <c r="F155" s="41"/>
      <c r="G155" s="41">
        <v>0</v>
      </c>
      <c r="H155" s="7">
        <f t="shared" si="30"/>
        <v>0</v>
      </c>
      <c r="I155" s="43"/>
      <c r="J155" s="41"/>
      <c r="K155" s="41"/>
      <c r="L155" s="41"/>
      <c r="M155" s="41"/>
      <c r="N155" s="41"/>
      <c r="O155" s="7">
        <f t="shared" si="31"/>
        <v>0</v>
      </c>
      <c r="P155" s="41">
        <v>0</v>
      </c>
      <c r="Q155" s="41"/>
      <c r="R155" s="41"/>
      <c r="S155" s="41">
        <v>0</v>
      </c>
      <c r="T155" s="7">
        <f t="shared" si="32"/>
        <v>0</v>
      </c>
      <c r="U155" s="43"/>
      <c r="V155" s="41">
        <v>0</v>
      </c>
      <c r="W155" s="7">
        <f t="shared" si="33"/>
        <v>0</v>
      </c>
      <c r="X155" s="43"/>
      <c r="Y155" s="9"/>
      <c r="Z155" s="9"/>
      <c r="AA155" s="9"/>
      <c r="AB155" s="9"/>
      <c r="AC155" s="9"/>
      <c r="AD155" s="41"/>
      <c r="AE155" s="9"/>
      <c r="AF155" s="9"/>
      <c r="AG155" s="9"/>
      <c r="AH155" s="9"/>
      <c r="AI155" s="9"/>
      <c r="AJ155" s="7">
        <v>82845</v>
      </c>
      <c r="AK155" s="43"/>
      <c r="AL155" s="7">
        <f t="shared" si="34"/>
        <v>0</v>
      </c>
      <c r="AM155" s="41">
        <v>0</v>
      </c>
      <c r="AN155" s="9"/>
      <c r="AO155" s="41"/>
      <c r="AP155" s="41"/>
      <c r="AQ155" s="41">
        <v>0</v>
      </c>
      <c r="AR155" s="41"/>
      <c r="AS155" s="41"/>
      <c r="AT155" s="41">
        <v>0</v>
      </c>
      <c r="AU155" s="41"/>
      <c r="AV155" s="41"/>
      <c r="AW155" s="7">
        <f t="shared" si="35"/>
        <v>0</v>
      </c>
      <c r="AX155" s="41">
        <v>0</v>
      </c>
      <c r="AY155" s="41"/>
      <c r="AZ155" s="41">
        <v>0</v>
      </c>
      <c r="BA155" s="41"/>
      <c r="BB155" s="41"/>
      <c r="BC155" s="41">
        <v>0</v>
      </c>
      <c r="BD155" s="41"/>
      <c r="BE155" s="7">
        <f t="shared" si="36"/>
        <v>0</v>
      </c>
      <c r="BF155" s="43"/>
      <c r="BG155" s="41"/>
      <c r="BH155" s="41">
        <v>0</v>
      </c>
      <c r="BI155" s="41"/>
      <c r="BJ155" s="41"/>
      <c r="BK155" s="41"/>
      <c r="BL155" s="41"/>
      <c r="BM155" s="41">
        <v>0</v>
      </c>
      <c r="BN155" s="41"/>
      <c r="BO155" s="41"/>
      <c r="BP155" s="9"/>
      <c r="BQ155" s="41"/>
      <c r="BR155" s="9"/>
      <c r="BS155" s="9">
        <v>2080</v>
      </c>
      <c r="BT155" s="41">
        <v>0</v>
      </c>
      <c r="BU155" s="7">
        <f t="shared" si="37"/>
        <v>2080</v>
      </c>
      <c r="BV155" s="43">
        <v>12492</v>
      </c>
      <c r="BW155" s="41">
        <v>0</v>
      </c>
      <c r="BX155" s="41"/>
      <c r="BY155" s="41"/>
      <c r="BZ155" s="41">
        <v>0</v>
      </c>
      <c r="CA155" s="41">
        <v>0</v>
      </c>
      <c r="CB155" s="7">
        <f t="shared" si="38"/>
        <v>12492</v>
      </c>
      <c r="CC155" s="43"/>
      <c r="CD155" s="41"/>
      <c r="CE155" s="41"/>
      <c r="CF155" s="41"/>
      <c r="CG155" s="7">
        <f t="shared" si="39"/>
        <v>0</v>
      </c>
      <c r="CH155" s="62"/>
      <c r="CI155" s="9"/>
      <c r="CJ155" s="41"/>
      <c r="CK155" s="41"/>
      <c r="CL155" s="41">
        <v>0</v>
      </c>
      <c r="CM155" s="41"/>
      <c r="CN155" s="41"/>
      <c r="CO155" s="7">
        <f t="shared" si="40"/>
        <v>0</v>
      </c>
      <c r="CP155" s="62"/>
      <c r="CQ155" s="41"/>
      <c r="CR155" s="41"/>
      <c r="CS155" s="7">
        <f t="shared" si="41"/>
        <v>0</v>
      </c>
      <c r="CT155" s="43">
        <v>0</v>
      </c>
      <c r="CU155" s="7">
        <f t="shared" si="42"/>
        <v>0</v>
      </c>
      <c r="CV155" s="10">
        <f t="shared" si="29"/>
        <v>97417</v>
      </c>
    </row>
    <row r="156" spans="1:100" x14ac:dyDescent="0.25">
      <c r="A156" s="348"/>
      <c r="B156" s="2" t="s">
        <v>111</v>
      </c>
      <c r="C156" s="40"/>
      <c r="D156" s="41"/>
      <c r="E156" s="43"/>
      <c r="F156" s="41"/>
      <c r="G156" s="41">
        <v>0</v>
      </c>
      <c r="H156" s="7">
        <f t="shared" si="30"/>
        <v>0</v>
      </c>
      <c r="I156" s="43"/>
      <c r="J156" s="41"/>
      <c r="K156" s="41"/>
      <c r="L156" s="41"/>
      <c r="M156" s="41"/>
      <c r="N156" s="41"/>
      <c r="O156" s="7">
        <f t="shared" si="31"/>
        <v>0</v>
      </c>
      <c r="P156" s="41">
        <v>0</v>
      </c>
      <c r="Q156" s="41"/>
      <c r="R156" s="41"/>
      <c r="S156" s="41">
        <v>0</v>
      </c>
      <c r="T156" s="7">
        <f t="shared" si="32"/>
        <v>0</v>
      </c>
      <c r="U156" s="43"/>
      <c r="V156" s="41">
        <v>0</v>
      </c>
      <c r="W156" s="7">
        <f t="shared" si="33"/>
        <v>0</v>
      </c>
      <c r="X156" s="43"/>
      <c r="Y156" s="9"/>
      <c r="Z156" s="9"/>
      <c r="AA156" s="9"/>
      <c r="AB156" s="9"/>
      <c r="AC156" s="9"/>
      <c r="AD156" s="41"/>
      <c r="AE156" s="9"/>
      <c r="AF156" s="9"/>
      <c r="AG156" s="9"/>
      <c r="AH156" s="9"/>
      <c r="AI156" s="9"/>
      <c r="AJ156" s="7">
        <v>72104</v>
      </c>
      <c r="AK156" s="43"/>
      <c r="AL156" s="7">
        <f t="shared" si="34"/>
        <v>0</v>
      </c>
      <c r="AM156" s="41">
        <v>0</v>
      </c>
      <c r="AN156" s="9"/>
      <c r="AO156" s="41"/>
      <c r="AP156" s="41"/>
      <c r="AQ156" s="41">
        <v>0</v>
      </c>
      <c r="AR156" s="41"/>
      <c r="AS156" s="41"/>
      <c r="AT156" s="41">
        <v>0</v>
      </c>
      <c r="AU156" s="41"/>
      <c r="AV156" s="41"/>
      <c r="AW156" s="7">
        <f t="shared" si="35"/>
        <v>0</v>
      </c>
      <c r="AX156" s="41">
        <v>0</v>
      </c>
      <c r="AY156" s="41"/>
      <c r="AZ156" s="41">
        <v>0</v>
      </c>
      <c r="BA156" s="41"/>
      <c r="BB156" s="41"/>
      <c r="BC156" s="41">
        <v>0</v>
      </c>
      <c r="BD156" s="41"/>
      <c r="BE156" s="7">
        <f t="shared" si="36"/>
        <v>0</v>
      </c>
      <c r="BF156" s="43"/>
      <c r="BG156" s="41"/>
      <c r="BH156" s="41">
        <v>0</v>
      </c>
      <c r="BI156" s="41"/>
      <c r="BJ156" s="41"/>
      <c r="BK156" s="41"/>
      <c r="BL156" s="41"/>
      <c r="BM156" s="41">
        <v>0</v>
      </c>
      <c r="BN156" s="41"/>
      <c r="BO156" s="41"/>
      <c r="BP156" s="9"/>
      <c r="BQ156" s="41"/>
      <c r="BR156" s="9"/>
      <c r="BS156" s="9">
        <v>2080</v>
      </c>
      <c r="BT156" s="41">
        <v>0</v>
      </c>
      <c r="BU156" s="7">
        <f t="shared" si="37"/>
        <v>2080</v>
      </c>
      <c r="BV156" s="43">
        <v>10457</v>
      </c>
      <c r="BW156" s="41">
        <v>0</v>
      </c>
      <c r="BX156" s="41"/>
      <c r="BY156" s="41"/>
      <c r="BZ156" s="41">
        <v>0</v>
      </c>
      <c r="CA156" s="41">
        <v>0</v>
      </c>
      <c r="CB156" s="7">
        <f t="shared" si="38"/>
        <v>10457</v>
      </c>
      <c r="CC156" s="43"/>
      <c r="CD156" s="41"/>
      <c r="CE156" s="41"/>
      <c r="CF156" s="41"/>
      <c r="CG156" s="7">
        <f t="shared" si="39"/>
        <v>0</v>
      </c>
      <c r="CH156" s="62"/>
      <c r="CI156" s="9"/>
      <c r="CJ156" s="41"/>
      <c r="CK156" s="41"/>
      <c r="CL156" s="41">
        <v>0</v>
      </c>
      <c r="CM156" s="41"/>
      <c r="CN156" s="41"/>
      <c r="CO156" s="7">
        <f t="shared" si="40"/>
        <v>0</v>
      </c>
      <c r="CP156" s="62"/>
      <c r="CQ156" s="41"/>
      <c r="CR156" s="41"/>
      <c r="CS156" s="7">
        <f t="shared" si="41"/>
        <v>0</v>
      </c>
      <c r="CT156" s="43">
        <v>30</v>
      </c>
      <c r="CU156" s="7">
        <f t="shared" si="42"/>
        <v>30</v>
      </c>
      <c r="CV156" s="10">
        <f t="shared" si="29"/>
        <v>84671</v>
      </c>
    </row>
    <row r="157" spans="1:100" ht="15.75" thickBot="1" x14ac:dyDescent="0.3">
      <c r="A157" s="349"/>
      <c r="B157" s="3" t="s">
        <v>112</v>
      </c>
      <c r="C157" s="44"/>
      <c r="D157" s="45"/>
      <c r="E157" s="47"/>
      <c r="F157" s="45"/>
      <c r="G157" s="45">
        <v>0</v>
      </c>
      <c r="H157" s="11">
        <f t="shared" si="30"/>
        <v>0</v>
      </c>
      <c r="I157" s="47"/>
      <c r="J157" s="45"/>
      <c r="K157" s="45"/>
      <c r="L157" s="45"/>
      <c r="M157" s="45"/>
      <c r="N157" s="45"/>
      <c r="O157" s="11">
        <f t="shared" si="31"/>
        <v>0</v>
      </c>
      <c r="P157" s="45">
        <v>0</v>
      </c>
      <c r="Q157" s="45"/>
      <c r="R157" s="45"/>
      <c r="S157" s="45">
        <v>0</v>
      </c>
      <c r="T157" s="11">
        <f t="shared" si="32"/>
        <v>0</v>
      </c>
      <c r="U157" s="47"/>
      <c r="V157" s="45">
        <v>0</v>
      </c>
      <c r="W157" s="11">
        <f t="shared" si="33"/>
        <v>0</v>
      </c>
      <c r="X157" s="47"/>
      <c r="Y157" s="13"/>
      <c r="Z157" s="13"/>
      <c r="AA157" s="13"/>
      <c r="AB157" s="13"/>
      <c r="AC157" s="13"/>
      <c r="AD157" s="45"/>
      <c r="AE157" s="13"/>
      <c r="AF157" s="13"/>
      <c r="AG157" s="13"/>
      <c r="AH157" s="13"/>
      <c r="AI157" s="13"/>
      <c r="AJ157" s="11">
        <v>89176</v>
      </c>
      <c r="AK157" s="47"/>
      <c r="AL157" s="11">
        <f t="shared" si="34"/>
        <v>0</v>
      </c>
      <c r="AM157" s="45">
        <v>0</v>
      </c>
      <c r="AN157" s="13"/>
      <c r="AO157" s="45"/>
      <c r="AP157" s="45"/>
      <c r="AQ157" s="45">
        <v>0</v>
      </c>
      <c r="AR157" s="45"/>
      <c r="AS157" s="45"/>
      <c r="AT157" s="45">
        <v>0</v>
      </c>
      <c r="AU157" s="45"/>
      <c r="AV157" s="45"/>
      <c r="AW157" s="11">
        <f t="shared" si="35"/>
        <v>0</v>
      </c>
      <c r="AX157" s="45">
        <v>0</v>
      </c>
      <c r="AY157" s="45"/>
      <c r="AZ157" s="45">
        <v>0</v>
      </c>
      <c r="BA157" s="45"/>
      <c r="BB157" s="45"/>
      <c r="BC157" s="45">
        <v>0</v>
      </c>
      <c r="BD157" s="45"/>
      <c r="BE157" s="11">
        <f t="shared" si="36"/>
        <v>0</v>
      </c>
      <c r="BF157" s="47"/>
      <c r="BG157" s="45"/>
      <c r="BH157" s="45">
        <v>0</v>
      </c>
      <c r="BI157" s="45"/>
      <c r="BJ157" s="45"/>
      <c r="BK157" s="45"/>
      <c r="BL157" s="45"/>
      <c r="BM157" s="45">
        <v>0</v>
      </c>
      <c r="BN157" s="45"/>
      <c r="BO157" s="45"/>
      <c r="BP157" s="13"/>
      <c r="BQ157" s="45"/>
      <c r="BR157" s="13"/>
      <c r="BS157" s="13">
        <v>3120</v>
      </c>
      <c r="BT157" s="45">
        <v>0</v>
      </c>
      <c r="BU157" s="11">
        <f t="shared" si="37"/>
        <v>3120</v>
      </c>
      <c r="BV157" s="47">
        <v>10970</v>
      </c>
      <c r="BW157" s="45">
        <v>0</v>
      </c>
      <c r="BX157" s="45"/>
      <c r="BY157" s="45"/>
      <c r="BZ157" s="45">
        <v>0</v>
      </c>
      <c r="CA157" s="45">
        <v>0</v>
      </c>
      <c r="CB157" s="11">
        <f t="shared" si="38"/>
        <v>10970</v>
      </c>
      <c r="CC157" s="47"/>
      <c r="CD157" s="45"/>
      <c r="CE157" s="45"/>
      <c r="CF157" s="45"/>
      <c r="CG157" s="11">
        <f t="shared" si="39"/>
        <v>0</v>
      </c>
      <c r="CH157" s="63"/>
      <c r="CI157" s="13"/>
      <c r="CJ157" s="45"/>
      <c r="CK157" s="45"/>
      <c r="CL157" s="45">
        <v>0</v>
      </c>
      <c r="CM157" s="45"/>
      <c r="CN157" s="45"/>
      <c r="CO157" s="11">
        <f t="shared" si="40"/>
        <v>0</v>
      </c>
      <c r="CP157" s="63"/>
      <c r="CQ157" s="45"/>
      <c r="CR157" s="45"/>
      <c r="CS157" s="11">
        <f t="shared" si="41"/>
        <v>0</v>
      </c>
      <c r="CT157" s="47">
        <v>30</v>
      </c>
      <c r="CU157" s="11">
        <f t="shared" si="42"/>
        <v>30</v>
      </c>
      <c r="CV157" s="15">
        <f t="shared" si="29"/>
        <v>103296</v>
      </c>
    </row>
    <row r="158" spans="1:100" x14ac:dyDescent="0.25">
      <c r="A158" s="347" t="s">
        <v>197</v>
      </c>
      <c r="B158" s="33" t="s">
        <v>101</v>
      </c>
      <c r="C158" s="34"/>
      <c r="D158" s="35"/>
      <c r="E158" s="52"/>
      <c r="F158" s="35"/>
      <c r="G158" s="35">
        <v>0</v>
      </c>
      <c r="H158" s="20">
        <f t="shared" si="30"/>
        <v>0</v>
      </c>
      <c r="I158" s="52"/>
      <c r="J158" s="35"/>
      <c r="K158" s="35"/>
      <c r="L158" s="35"/>
      <c r="M158" s="35"/>
      <c r="N158" s="35"/>
      <c r="O158" s="20">
        <f t="shared" si="31"/>
        <v>0</v>
      </c>
      <c r="P158" s="35">
        <v>0</v>
      </c>
      <c r="Q158" s="35"/>
      <c r="R158" s="35"/>
      <c r="S158" s="35">
        <v>0</v>
      </c>
      <c r="T158" s="20">
        <f t="shared" si="32"/>
        <v>0</v>
      </c>
      <c r="U158" s="52"/>
      <c r="V158" s="35">
        <v>0</v>
      </c>
      <c r="W158" s="20">
        <f t="shared" si="33"/>
        <v>0</v>
      </c>
      <c r="X158" s="52"/>
      <c r="Y158" s="22"/>
      <c r="Z158" s="22"/>
      <c r="AA158" s="22"/>
      <c r="AB158" s="22"/>
      <c r="AC158" s="22"/>
      <c r="AD158" s="35"/>
      <c r="AE158" s="22"/>
      <c r="AF158" s="22"/>
      <c r="AG158" s="22"/>
      <c r="AH158" s="22"/>
      <c r="AI158" s="22"/>
      <c r="AJ158" s="20">
        <v>84547</v>
      </c>
      <c r="AK158" s="52"/>
      <c r="AL158" s="20">
        <f t="shared" si="34"/>
        <v>0</v>
      </c>
      <c r="AM158" s="35">
        <v>0</v>
      </c>
      <c r="AN158" s="22"/>
      <c r="AO158" s="35"/>
      <c r="AP158" s="35"/>
      <c r="AQ158" s="35">
        <v>0</v>
      </c>
      <c r="AR158" s="35"/>
      <c r="AS158" s="35"/>
      <c r="AT158" s="35">
        <v>0</v>
      </c>
      <c r="AU158" s="35"/>
      <c r="AV158" s="35"/>
      <c r="AW158" s="20">
        <f t="shared" si="35"/>
        <v>0</v>
      </c>
      <c r="AX158" s="35">
        <v>0</v>
      </c>
      <c r="AY158" s="35"/>
      <c r="AZ158" s="35">
        <v>0</v>
      </c>
      <c r="BA158" s="35"/>
      <c r="BB158" s="35"/>
      <c r="BC158" s="35">
        <v>0</v>
      </c>
      <c r="BD158" s="35"/>
      <c r="BE158" s="20">
        <f t="shared" si="36"/>
        <v>0</v>
      </c>
      <c r="BF158" s="52"/>
      <c r="BG158" s="35"/>
      <c r="BH158" s="35">
        <v>0</v>
      </c>
      <c r="BI158" s="35"/>
      <c r="BJ158" s="35"/>
      <c r="BK158" s="35"/>
      <c r="BL158" s="35"/>
      <c r="BM158" s="35">
        <v>0</v>
      </c>
      <c r="BN158" s="35"/>
      <c r="BO158" s="35"/>
      <c r="BP158" s="22"/>
      <c r="BQ158" s="35"/>
      <c r="BR158" s="22"/>
      <c r="BS158" s="22">
        <v>3080</v>
      </c>
      <c r="BT158" s="35">
        <v>0</v>
      </c>
      <c r="BU158" s="20">
        <f t="shared" si="37"/>
        <v>3080</v>
      </c>
      <c r="BV158" s="52">
        <v>11890</v>
      </c>
      <c r="BW158" s="35">
        <v>0</v>
      </c>
      <c r="BX158" s="35"/>
      <c r="BY158" s="35"/>
      <c r="BZ158" s="35">
        <v>0</v>
      </c>
      <c r="CA158" s="35">
        <v>0</v>
      </c>
      <c r="CB158" s="20">
        <f t="shared" si="38"/>
        <v>11890</v>
      </c>
      <c r="CC158" s="52"/>
      <c r="CD158" s="35"/>
      <c r="CE158" s="35"/>
      <c r="CF158" s="35"/>
      <c r="CG158" s="20">
        <f t="shared" si="39"/>
        <v>0</v>
      </c>
      <c r="CH158" s="61"/>
      <c r="CI158" s="22"/>
      <c r="CJ158" s="35"/>
      <c r="CK158" s="35"/>
      <c r="CL158" s="35">
        <v>0</v>
      </c>
      <c r="CM158" s="35"/>
      <c r="CN158" s="35"/>
      <c r="CO158" s="20">
        <f t="shared" si="40"/>
        <v>0</v>
      </c>
      <c r="CP158" s="61"/>
      <c r="CQ158" s="35"/>
      <c r="CR158" s="35"/>
      <c r="CS158" s="20">
        <f t="shared" si="41"/>
        <v>0</v>
      </c>
      <c r="CT158" s="52">
        <v>1305</v>
      </c>
      <c r="CU158" s="20">
        <f t="shared" si="42"/>
        <v>1305</v>
      </c>
      <c r="CV158" s="23">
        <f t="shared" si="29"/>
        <v>100822</v>
      </c>
    </row>
    <row r="159" spans="1:100" x14ac:dyDescent="0.25">
      <c r="A159" s="348"/>
      <c r="B159" s="2" t="s">
        <v>102</v>
      </c>
      <c r="C159" s="40"/>
      <c r="D159" s="41"/>
      <c r="E159" s="43"/>
      <c r="F159" s="41"/>
      <c r="G159" s="41">
        <v>0</v>
      </c>
      <c r="H159" s="7">
        <f t="shared" si="30"/>
        <v>0</v>
      </c>
      <c r="I159" s="43"/>
      <c r="J159" s="41"/>
      <c r="K159" s="41"/>
      <c r="L159" s="41"/>
      <c r="M159" s="41"/>
      <c r="N159" s="41"/>
      <c r="O159" s="7">
        <f t="shared" si="31"/>
        <v>0</v>
      </c>
      <c r="P159" s="41">
        <v>0</v>
      </c>
      <c r="Q159" s="41"/>
      <c r="R159" s="41"/>
      <c r="S159" s="41">
        <v>0</v>
      </c>
      <c r="T159" s="7">
        <f t="shared" si="32"/>
        <v>0</v>
      </c>
      <c r="U159" s="43"/>
      <c r="V159" s="41">
        <v>0</v>
      </c>
      <c r="W159" s="7">
        <f t="shared" si="33"/>
        <v>0</v>
      </c>
      <c r="X159" s="43"/>
      <c r="Y159" s="9"/>
      <c r="Z159" s="9"/>
      <c r="AA159" s="9"/>
      <c r="AB159" s="9"/>
      <c r="AC159" s="9"/>
      <c r="AD159" s="41"/>
      <c r="AE159" s="9"/>
      <c r="AF159" s="9"/>
      <c r="AG159" s="9"/>
      <c r="AH159" s="9"/>
      <c r="AI159" s="9"/>
      <c r="AJ159" s="7">
        <v>56211</v>
      </c>
      <c r="AK159" s="43"/>
      <c r="AL159" s="7">
        <f t="shared" si="34"/>
        <v>0</v>
      </c>
      <c r="AM159" s="41">
        <v>0</v>
      </c>
      <c r="AN159" s="9"/>
      <c r="AO159" s="41"/>
      <c r="AP159" s="41"/>
      <c r="AQ159" s="41">
        <v>0</v>
      </c>
      <c r="AR159" s="41"/>
      <c r="AS159" s="41"/>
      <c r="AT159" s="41">
        <v>0</v>
      </c>
      <c r="AU159" s="41"/>
      <c r="AV159" s="41"/>
      <c r="AW159" s="7">
        <f t="shared" si="35"/>
        <v>0</v>
      </c>
      <c r="AX159" s="41">
        <v>0</v>
      </c>
      <c r="AY159" s="41"/>
      <c r="AZ159" s="41">
        <v>0</v>
      </c>
      <c r="BA159" s="41"/>
      <c r="BB159" s="41"/>
      <c r="BC159" s="41">
        <v>0</v>
      </c>
      <c r="BD159" s="41"/>
      <c r="BE159" s="7">
        <f t="shared" si="36"/>
        <v>0</v>
      </c>
      <c r="BF159" s="43"/>
      <c r="BG159" s="41"/>
      <c r="BH159" s="41">
        <v>0</v>
      </c>
      <c r="BI159" s="41"/>
      <c r="BJ159" s="41"/>
      <c r="BK159" s="41"/>
      <c r="BL159" s="41"/>
      <c r="BM159" s="41">
        <v>0</v>
      </c>
      <c r="BN159" s="41"/>
      <c r="BO159" s="41"/>
      <c r="BP159" s="9"/>
      <c r="BQ159" s="41"/>
      <c r="BR159" s="9"/>
      <c r="BS159" s="9">
        <v>2560</v>
      </c>
      <c r="BT159" s="41">
        <v>0</v>
      </c>
      <c r="BU159" s="7">
        <f t="shared" si="37"/>
        <v>2560</v>
      </c>
      <c r="BV159" s="43">
        <v>10878</v>
      </c>
      <c r="BW159" s="41">
        <v>0</v>
      </c>
      <c r="BX159" s="41"/>
      <c r="BY159" s="41"/>
      <c r="BZ159" s="41">
        <v>0</v>
      </c>
      <c r="CA159" s="41">
        <v>0</v>
      </c>
      <c r="CB159" s="7">
        <f t="shared" si="38"/>
        <v>10878</v>
      </c>
      <c r="CC159" s="43"/>
      <c r="CD159" s="41"/>
      <c r="CE159" s="41"/>
      <c r="CF159" s="41"/>
      <c r="CG159" s="7">
        <f t="shared" si="39"/>
        <v>0</v>
      </c>
      <c r="CH159" s="62"/>
      <c r="CI159" s="9"/>
      <c r="CJ159" s="41"/>
      <c r="CK159" s="41"/>
      <c r="CL159" s="41">
        <v>0</v>
      </c>
      <c r="CM159" s="41"/>
      <c r="CN159" s="41"/>
      <c r="CO159" s="7">
        <f t="shared" si="40"/>
        <v>0</v>
      </c>
      <c r="CP159" s="62"/>
      <c r="CQ159" s="41"/>
      <c r="CR159" s="41"/>
      <c r="CS159" s="7">
        <f t="shared" si="41"/>
        <v>0</v>
      </c>
      <c r="CT159" s="43">
        <v>727</v>
      </c>
      <c r="CU159" s="7">
        <f t="shared" si="42"/>
        <v>727</v>
      </c>
      <c r="CV159" s="10">
        <f t="shared" si="29"/>
        <v>70376</v>
      </c>
    </row>
    <row r="160" spans="1:100" x14ac:dyDescent="0.25">
      <c r="A160" s="348"/>
      <c r="B160" s="2" t="s">
        <v>103</v>
      </c>
      <c r="C160" s="40"/>
      <c r="D160" s="41"/>
      <c r="E160" s="43"/>
      <c r="F160" s="41"/>
      <c r="G160" s="41">
        <v>0</v>
      </c>
      <c r="H160" s="7">
        <f t="shared" si="30"/>
        <v>0</v>
      </c>
      <c r="I160" s="43"/>
      <c r="J160" s="41"/>
      <c r="K160" s="41"/>
      <c r="L160" s="41"/>
      <c r="M160" s="41"/>
      <c r="N160" s="41"/>
      <c r="O160" s="7">
        <f t="shared" si="31"/>
        <v>0</v>
      </c>
      <c r="P160" s="41">
        <v>0</v>
      </c>
      <c r="Q160" s="41"/>
      <c r="R160" s="41"/>
      <c r="S160" s="41">
        <v>0</v>
      </c>
      <c r="T160" s="7">
        <f t="shared" si="32"/>
        <v>0</v>
      </c>
      <c r="U160" s="43"/>
      <c r="V160" s="41">
        <v>0</v>
      </c>
      <c r="W160" s="7">
        <f t="shared" si="33"/>
        <v>0</v>
      </c>
      <c r="X160" s="43"/>
      <c r="Y160" s="9"/>
      <c r="Z160" s="9"/>
      <c r="AA160" s="9"/>
      <c r="AB160" s="9"/>
      <c r="AC160" s="9"/>
      <c r="AD160" s="41"/>
      <c r="AE160" s="9"/>
      <c r="AF160" s="9"/>
      <c r="AG160" s="9"/>
      <c r="AH160" s="9"/>
      <c r="AI160" s="9"/>
      <c r="AJ160" s="7">
        <v>48573</v>
      </c>
      <c r="AK160" s="43"/>
      <c r="AL160" s="7">
        <f t="shared" si="34"/>
        <v>0</v>
      </c>
      <c r="AM160" s="41">
        <v>0</v>
      </c>
      <c r="AN160" s="9"/>
      <c r="AO160" s="41"/>
      <c r="AP160" s="41"/>
      <c r="AQ160" s="41">
        <v>0</v>
      </c>
      <c r="AR160" s="41"/>
      <c r="AS160" s="41"/>
      <c r="AT160" s="41">
        <v>0</v>
      </c>
      <c r="AU160" s="41"/>
      <c r="AV160" s="41"/>
      <c r="AW160" s="7">
        <f t="shared" si="35"/>
        <v>0</v>
      </c>
      <c r="AX160" s="41">
        <v>0</v>
      </c>
      <c r="AY160" s="41"/>
      <c r="AZ160" s="41">
        <v>0</v>
      </c>
      <c r="BA160" s="41"/>
      <c r="BB160" s="41"/>
      <c r="BC160" s="41">
        <v>0</v>
      </c>
      <c r="BD160" s="41"/>
      <c r="BE160" s="7">
        <f t="shared" si="36"/>
        <v>0</v>
      </c>
      <c r="BF160" s="43"/>
      <c r="BG160" s="41"/>
      <c r="BH160" s="41">
        <v>0</v>
      </c>
      <c r="BI160" s="41"/>
      <c r="BJ160" s="41"/>
      <c r="BK160" s="41"/>
      <c r="BL160" s="41"/>
      <c r="BM160" s="41">
        <v>0</v>
      </c>
      <c r="BN160" s="41"/>
      <c r="BO160" s="41"/>
      <c r="BP160" s="9"/>
      <c r="BQ160" s="41"/>
      <c r="BR160" s="9"/>
      <c r="BS160" s="9">
        <v>4680</v>
      </c>
      <c r="BT160" s="41">
        <v>0</v>
      </c>
      <c r="BU160" s="7">
        <f t="shared" si="37"/>
        <v>4680</v>
      </c>
      <c r="BV160" s="43">
        <v>14727</v>
      </c>
      <c r="BW160" s="41">
        <v>0</v>
      </c>
      <c r="BX160" s="41"/>
      <c r="BY160" s="41"/>
      <c r="BZ160" s="41">
        <v>0</v>
      </c>
      <c r="CA160" s="41">
        <v>0</v>
      </c>
      <c r="CB160" s="7">
        <f t="shared" si="38"/>
        <v>14727</v>
      </c>
      <c r="CC160" s="43"/>
      <c r="CD160" s="41"/>
      <c r="CE160" s="41"/>
      <c r="CF160" s="41"/>
      <c r="CG160" s="7">
        <f t="shared" si="39"/>
        <v>0</v>
      </c>
      <c r="CH160" s="62"/>
      <c r="CI160" s="9"/>
      <c r="CJ160" s="41"/>
      <c r="CK160" s="41"/>
      <c r="CL160" s="41">
        <v>0</v>
      </c>
      <c r="CM160" s="41"/>
      <c r="CN160" s="41"/>
      <c r="CO160" s="7">
        <f t="shared" si="40"/>
        <v>0</v>
      </c>
      <c r="CP160" s="62"/>
      <c r="CQ160" s="41"/>
      <c r="CR160" s="41"/>
      <c r="CS160" s="7">
        <f t="shared" si="41"/>
        <v>0</v>
      </c>
      <c r="CT160" s="43">
        <v>30</v>
      </c>
      <c r="CU160" s="7">
        <f t="shared" si="42"/>
        <v>30</v>
      </c>
      <c r="CV160" s="10">
        <f t="shared" si="29"/>
        <v>68010</v>
      </c>
    </row>
    <row r="161" spans="1:100" x14ac:dyDescent="0.25">
      <c r="A161" s="348"/>
      <c r="B161" s="2" t="s">
        <v>104</v>
      </c>
      <c r="C161" s="40"/>
      <c r="D161" s="41"/>
      <c r="E161" s="43"/>
      <c r="F161" s="41"/>
      <c r="G161" s="41">
        <v>0</v>
      </c>
      <c r="H161" s="7">
        <f t="shared" si="30"/>
        <v>0</v>
      </c>
      <c r="I161" s="43"/>
      <c r="J161" s="41"/>
      <c r="K161" s="41"/>
      <c r="L161" s="41"/>
      <c r="M161" s="41"/>
      <c r="N161" s="41"/>
      <c r="O161" s="7">
        <f t="shared" si="31"/>
        <v>0</v>
      </c>
      <c r="P161" s="41">
        <v>0</v>
      </c>
      <c r="Q161" s="41"/>
      <c r="R161" s="41"/>
      <c r="S161" s="41">
        <v>0</v>
      </c>
      <c r="T161" s="7">
        <f t="shared" si="32"/>
        <v>0</v>
      </c>
      <c r="U161" s="43"/>
      <c r="V161" s="41">
        <v>0</v>
      </c>
      <c r="W161" s="7">
        <f t="shared" si="33"/>
        <v>0</v>
      </c>
      <c r="X161" s="43"/>
      <c r="Y161" s="9"/>
      <c r="Z161" s="9"/>
      <c r="AA161" s="9"/>
      <c r="AB161" s="9"/>
      <c r="AC161" s="9"/>
      <c r="AD161" s="41"/>
      <c r="AE161" s="9"/>
      <c r="AF161" s="9"/>
      <c r="AG161" s="9"/>
      <c r="AH161" s="9"/>
      <c r="AI161" s="9"/>
      <c r="AJ161" s="7">
        <v>74524</v>
      </c>
      <c r="AK161" s="43"/>
      <c r="AL161" s="7">
        <f t="shared" si="34"/>
        <v>0</v>
      </c>
      <c r="AM161" s="41">
        <v>0</v>
      </c>
      <c r="AN161" s="9"/>
      <c r="AO161" s="41"/>
      <c r="AP161" s="41"/>
      <c r="AQ161" s="41">
        <v>0</v>
      </c>
      <c r="AR161" s="41"/>
      <c r="AS161" s="41"/>
      <c r="AT161" s="41">
        <v>0</v>
      </c>
      <c r="AU161" s="41"/>
      <c r="AV161" s="41"/>
      <c r="AW161" s="7">
        <f t="shared" si="35"/>
        <v>0</v>
      </c>
      <c r="AX161" s="41">
        <v>0</v>
      </c>
      <c r="AY161" s="41"/>
      <c r="AZ161" s="41">
        <v>0</v>
      </c>
      <c r="BA161" s="41"/>
      <c r="BB161" s="41"/>
      <c r="BC161" s="41">
        <v>0</v>
      </c>
      <c r="BD161" s="41"/>
      <c r="BE161" s="7">
        <f t="shared" si="36"/>
        <v>0</v>
      </c>
      <c r="BF161" s="43"/>
      <c r="BG161" s="41"/>
      <c r="BH161" s="41">
        <v>0</v>
      </c>
      <c r="BI161" s="41"/>
      <c r="BJ161" s="41"/>
      <c r="BK161" s="41"/>
      <c r="BL161" s="41"/>
      <c r="BM161" s="41">
        <v>0</v>
      </c>
      <c r="BN161" s="41"/>
      <c r="BO161" s="41"/>
      <c r="BP161" s="9"/>
      <c r="BQ161" s="41"/>
      <c r="BR161" s="9"/>
      <c r="BS161" s="9">
        <v>5720</v>
      </c>
      <c r="BT161" s="41">
        <v>0</v>
      </c>
      <c r="BU161" s="7">
        <f t="shared" si="37"/>
        <v>5720</v>
      </c>
      <c r="BV161" s="43">
        <v>12537</v>
      </c>
      <c r="BW161" s="41">
        <v>0</v>
      </c>
      <c r="BX161" s="41"/>
      <c r="BY161" s="41"/>
      <c r="BZ161" s="41">
        <v>0</v>
      </c>
      <c r="CA161" s="41">
        <v>0</v>
      </c>
      <c r="CB161" s="7">
        <f t="shared" si="38"/>
        <v>12537</v>
      </c>
      <c r="CC161" s="43"/>
      <c r="CD161" s="41"/>
      <c r="CE161" s="41"/>
      <c r="CF161" s="41"/>
      <c r="CG161" s="7">
        <f t="shared" si="39"/>
        <v>0</v>
      </c>
      <c r="CH161" s="62"/>
      <c r="CI161" s="9"/>
      <c r="CJ161" s="41"/>
      <c r="CK161" s="41"/>
      <c r="CL161" s="41">
        <v>0</v>
      </c>
      <c r="CM161" s="41"/>
      <c r="CN161" s="41"/>
      <c r="CO161" s="7">
        <f t="shared" si="40"/>
        <v>0</v>
      </c>
      <c r="CP161" s="62"/>
      <c r="CQ161" s="41"/>
      <c r="CR161" s="41"/>
      <c r="CS161" s="7">
        <f t="shared" si="41"/>
        <v>0</v>
      </c>
      <c r="CT161" s="43">
        <v>0</v>
      </c>
      <c r="CU161" s="7">
        <f t="shared" si="42"/>
        <v>0</v>
      </c>
      <c r="CV161" s="10">
        <f t="shared" si="29"/>
        <v>92781</v>
      </c>
    </row>
    <row r="162" spans="1:100" x14ac:dyDescent="0.25">
      <c r="A162" s="348"/>
      <c r="B162" s="2" t="s">
        <v>105</v>
      </c>
      <c r="C162" s="40"/>
      <c r="D162" s="41"/>
      <c r="E162" s="43"/>
      <c r="F162" s="41"/>
      <c r="G162" s="41">
        <v>0</v>
      </c>
      <c r="H162" s="7">
        <f t="shared" si="30"/>
        <v>0</v>
      </c>
      <c r="I162" s="43"/>
      <c r="J162" s="41"/>
      <c r="K162" s="41"/>
      <c r="L162" s="41"/>
      <c r="M162" s="41"/>
      <c r="N162" s="41"/>
      <c r="O162" s="7">
        <f t="shared" si="31"/>
        <v>0</v>
      </c>
      <c r="P162" s="41">
        <v>0</v>
      </c>
      <c r="Q162" s="41"/>
      <c r="R162" s="41"/>
      <c r="S162" s="41">
        <v>0</v>
      </c>
      <c r="T162" s="7">
        <f t="shared" si="32"/>
        <v>0</v>
      </c>
      <c r="U162" s="43"/>
      <c r="V162" s="41">
        <v>0</v>
      </c>
      <c r="W162" s="7">
        <f t="shared" si="33"/>
        <v>0</v>
      </c>
      <c r="X162" s="43"/>
      <c r="Y162" s="9"/>
      <c r="Z162" s="9"/>
      <c r="AA162" s="9"/>
      <c r="AB162" s="9"/>
      <c r="AC162" s="9"/>
      <c r="AD162" s="41"/>
      <c r="AE162" s="9"/>
      <c r="AF162" s="9"/>
      <c r="AG162" s="9"/>
      <c r="AH162" s="9"/>
      <c r="AI162" s="9"/>
      <c r="AJ162" s="7">
        <v>85732</v>
      </c>
      <c r="AK162" s="43"/>
      <c r="AL162" s="7">
        <f t="shared" si="34"/>
        <v>0</v>
      </c>
      <c r="AM162" s="41">
        <v>0</v>
      </c>
      <c r="AN162" s="9"/>
      <c r="AO162" s="41"/>
      <c r="AP162" s="41"/>
      <c r="AQ162" s="41">
        <v>0</v>
      </c>
      <c r="AR162" s="41"/>
      <c r="AS162" s="41"/>
      <c r="AT162" s="41">
        <v>0</v>
      </c>
      <c r="AU162" s="41"/>
      <c r="AV162" s="41"/>
      <c r="AW162" s="7">
        <f t="shared" si="35"/>
        <v>0</v>
      </c>
      <c r="AX162" s="41">
        <v>0</v>
      </c>
      <c r="AY162" s="41"/>
      <c r="AZ162" s="41">
        <v>0</v>
      </c>
      <c r="BA162" s="41"/>
      <c r="BB162" s="41"/>
      <c r="BC162" s="41">
        <v>0</v>
      </c>
      <c r="BD162" s="41"/>
      <c r="BE162" s="7">
        <f t="shared" si="36"/>
        <v>0</v>
      </c>
      <c r="BF162" s="43"/>
      <c r="BG162" s="41"/>
      <c r="BH162" s="41">
        <v>0</v>
      </c>
      <c r="BI162" s="41"/>
      <c r="BJ162" s="41"/>
      <c r="BK162" s="41"/>
      <c r="BL162" s="41"/>
      <c r="BM162" s="41">
        <v>0</v>
      </c>
      <c r="BN162" s="41"/>
      <c r="BO162" s="41"/>
      <c r="BP162" s="9"/>
      <c r="BQ162" s="41"/>
      <c r="BR162" s="9"/>
      <c r="BS162" s="9">
        <v>6240</v>
      </c>
      <c r="BT162" s="41">
        <v>0</v>
      </c>
      <c r="BU162" s="7">
        <f t="shared" si="37"/>
        <v>6240</v>
      </c>
      <c r="BV162" s="43">
        <v>14523</v>
      </c>
      <c r="BW162" s="41">
        <v>0</v>
      </c>
      <c r="BX162" s="41"/>
      <c r="BY162" s="41"/>
      <c r="BZ162" s="41">
        <v>0</v>
      </c>
      <c r="CA162" s="41">
        <v>0</v>
      </c>
      <c r="CB162" s="7">
        <f t="shared" si="38"/>
        <v>14523</v>
      </c>
      <c r="CC162" s="43"/>
      <c r="CD162" s="41"/>
      <c r="CE162" s="41"/>
      <c r="CF162" s="41"/>
      <c r="CG162" s="7">
        <f t="shared" si="39"/>
        <v>0</v>
      </c>
      <c r="CH162" s="62"/>
      <c r="CI162" s="9"/>
      <c r="CJ162" s="41"/>
      <c r="CK162" s="41"/>
      <c r="CL162" s="41">
        <v>0</v>
      </c>
      <c r="CM162" s="41"/>
      <c r="CN162" s="41"/>
      <c r="CO162" s="7">
        <f t="shared" si="40"/>
        <v>0</v>
      </c>
      <c r="CP162" s="62"/>
      <c r="CQ162" s="41"/>
      <c r="CR162" s="41"/>
      <c r="CS162" s="7">
        <f t="shared" si="41"/>
        <v>0</v>
      </c>
      <c r="CT162" s="43">
        <v>1525</v>
      </c>
      <c r="CU162" s="7">
        <f t="shared" si="42"/>
        <v>1525</v>
      </c>
      <c r="CV162" s="10">
        <f t="shared" si="29"/>
        <v>108020</v>
      </c>
    </row>
    <row r="163" spans="1:100" x14ac:dyDescent="0.25">
      <c r="A163" s="348"/>
      <c r="B163" s="2" t="s">
        <v>106</v>
      </c>
      <c r="C163" s="40"/>
      <c r="D163" s="41"/>
      <c r="E163" s="43"/>
      <c r="F163" s="41"/>
      <c r="G163" s="41">
        <v>0</v>
      </c>
      <c r="H163" s="7">
        <f t="shared" si="30"/>
        <v>0</v>
      </c>
      <c r="I163" s="43"/>
      <c r="J163" s="41"/>
      <c r="K163" s="41"/>
      <c r="L163" s="41"/>
      <c r="M163" s="41"/>
      <c r="N163" s="41"/>
      <c r="O163" s="7">
        <f t="shared" si="31"/>
        <v>0</v>
      </c>
      <c r="P163" s="41">
        <v>0</v>
      </c>
      <c r="Q163" s="41"/>
      <c r="R163" s="41"/>
      <c r="S163" s="41">
        <v>0</v>
      </c>
      <c r="T163" s="7">
        <f t="shared" si="32"/>
        <v>0</v>
      </c>
      <c r="U163" s="43"/>
      <c r="V163" s="41">
        <v>0</v>
      </c>
      <c r="W163" s="7">
        <f t="shared" si="33"/>
        <v>0</v>
      </c>
      <c r="X163" s="43"/>
      <c r="Y163" s="9"/>
      <c r="Z163" s="9"/>
      <c r="AA163" s="9"/>
      <c r="AB163" s="9"/>
      <c r="AC163" s="9"/>
      <c r="AD163" s="41"/>
      <c r="AE163" s="9"/>
      <c r="AF163" s="9"/>
      <c r="AG163" s="9"/>
      <c r="AH163" s="9"/>
      <c r="AI163" s="9"/>
      <c r="AJ163" s="7">
        <v>90275</v>
      </c>
      <c r="AK163" s="43"/>
      <c r="AL163" s="7">
        <f t="shared" si="34"/>
        <v>0</v>
      </c>
      <c r="AM163" s="41">
        <v>0</v>
      </c>
      <c r="AN163" s="9"/>
      <c r="AO163" s="41"/>
      <c r="AP163" s="41"/>
      <c r="AQ163" s="41">
        <v>0</v>
      </c>
      <c r="AR163" s="41"/>
      <c r="AS163" s="41"/>
      <c r="AT163" s="41">
        <v>0</v>
      </c>
      <c r="AU163" s="41"/>
      <c r="AV163" s="41"/>
      <c r="AW163" s="7">
        <f t="shared" si="35"/>
        <v>0</v>
      </c>
      <c r="AX163" s="41">
        <v>0</v>
      </c>
      <c r="AY163" s="41"/>
      <c r="AZ163" s="41">
        <v>0</v>
      </c>
      <c r="BA163" s="41"/>
      <c r="BB163" s="41"/>
      <c r="BC163" s="41">
        <v>0</v>
      </c>
      <c r="BD163" s="41"/>
      <c r="BE163" s="7">
        <f t="shared" si="36"/>
        <v>0</v>
      </c>
      <c r="BF163" s="43"/>
      <c r="BG163" s="41"/>
      <c r="BH163" s="41">
        <v>0</v>
      </c>
      <c r="BI163" s="41"/>
      <c r="BJ163" s="41"/>
      <c r="BK163" s="41"/>
      <c r="BL163" s="41"/>
      <c r="BM163" s="41">
        <v>0</v>
      </c>
      <c r="BN163" s="41"/>
      <c r="BO163" s="41"/>
      <c r="BP163" s="9"/>
      <c r="BQ163" s="41"/>
      <c r="BR163" s="9"/>
      <c r="BS163" s="9">
        <v>4640</v>
      </c>
      <c r="BT163" s="41">
        <v>0</v>
      </c>
      <c r="BU163" s="7">
        <f t="shared" si="37"/>
        <v>4640</v>
      </c>
      <c r="BV163" s="43">
        <v>10389</v>
      </c>
      <c r="BW163" s="41">
        <v>0</v>
      </c>
      <c r="BX163" s="41"/>
      <c r="BY163" s="41"/>
      <c r="BZ163" s="41">
        <v>0</v>
      </c>
      <c r="CA163" s="41">
        <v>0</v>
      </c>
      <c r="CB163" s="7">
        <f t="shared" si="38"/>
        <v>10389</v>
      </c>
      <c r="CC163" s="43"/>
      <c r="CD163" s="41"/>
      <c r="CE163" s="41"/>
      <c r="CF163" s="41"/>
      <c r="CG163" s="7">
        <f t="shared" si="39"/>
        <v>0</v>
      </c>
      <c r="CH163" s="62"/>
      <c r="CI163" s="9"/>
      <c r="CJ163" s="41"/>
      <c r="CK163" s="41"/>
      <c r="CL163" s="41">
        <v>0</v>
      </c>
      <c r="CM163" s="41"/>
      <c r="CN163" s="41"/>
      <c r="CO163" s="7">
        <f t="shared" si="40"/>
        <v>0</v>
      </c>
      <c r="CP163" s="62"/>
      <c r="CQ163" s="41"/>
      <c r="CR163" s="41"/>
      <c r="CS163" s="7">
        <f t="shared" si="41"/>
        <v>0</v>
      </c>
      <c r="CT163" s="43">
        <v>2234</v>
      </c>
      <c r="CU163" s="7">
        <f t="shared" si="42"/>
        <v>2234</v>
      </c>
      <c r="CV163" s="10">
        <f t="shared" si="29"/>
        <v>107538</v>
      </c>
    </row>
    <row r="164" spans="1:100" x14ac:dyDescent="0.25">
      <c r="A164" s="348"/>
      <c r="B164" s="2" t="s">
        <v>107</v>
      </c>
      <c r="C164" s="40"/>
      <c r="D164" s="41"/>
      <c r="E164" s="43"/>
      <c r="F164" s="41"/>
      <c r="G164" s="41">
        <v>0</v>
      </c>
      <c r="H164" s="7">
        <f t="shared" si="30"/>
        <v>0</v>
      </c>
      <c r="I164" s="43"/>
      <c r="J164" s="41"/>
      <c r="K164" s="41"/>
      <c r="L164" s="41"/>
      <c r="M164" s="41"/>
      <c r="N164" s="41"/>
      <c r="O164" s="7">
        <f t="shared" si="31"/>
        <v>0</v>
      </c>
      <c r="P164" s="41">
        <v>0</v>
      </c>
      <c r="Q164" s="41"/>
      <c r="R164" s="41"/>
      <c r="S164" s="41">
        <v>0</v>
      </c>
      <c r="T164" s="7">
        <f t="shared" si="32"/>
        <v>0</v>
      </c>
      <c r="U164" s="43"/>
      <c r="V164" s="41">
        <v>0</v>
      </c>
      <c r="W164" s="7">
        <f t="shared" si="33"/>
        <v>0</v>
      </c>
      <c r="X164" s="43"/>
      <c r="Y164" s="9"/>
      <c r="Z164" s="9"/>
      <c r="AA164" s="9"/>
      <c r="AB164" s="9"/>
      <c r="AC164" s="9"/>
      <c r="AD164" s="41"/>
      <c r="AE164" s="9"/>
      <c r="AF164" s="9"/>
      <c r="AG164" s="9"/>
      <c r="AH164" s="9"/>
      <c r="AI164" s="9"/>
      <c r="AJ164" s="7">
        <v>94717</v>
      </c>
      <c r="AK164" s="43"/>
      <c r="AL164" s="7">
        <f t="shared" si="34"/>
        <v>0</v>
      </c>
      <c r="AM164" s="41">
        <v>0</v>
      </c>
      <c r="AN164" s="9"/>
      <c r="AO164" s="41"/>
      <c r="AP164" s="41"/>
      <c r="AQ164" s="41">
        <v>0</v>
      </c>
      <c r="AR164" s="41"/>
      <c r="AS164" s="41"/>
      <c r="AT164" s="41">
        <v>0</v>
      </c>
      <c r="AU164" s="41"/>
      <c r="AV164" s="41"/>
      <c r="AW164" s="7">
        <f t="shared" si="35"/>
        <v>0</v>
      </c>
      <c r="AX164" s="41">
        <v>0</v>
      </c>
      <c r="AY164" s="41"/>
      <c r="AZ164" s="41">
        <v>0</v>
      </c>
      <c r="BA164" s="41"/>
      <c r="BB164" s="41"/>
      <c r="BC164" s="41">
        <v>0</v>
      </c>
      <c r="BD164" s="41"/>
      <c r="BE164" s="7">
        <f t="shared" si="36"/>
        <v>0</v>
      </c>
      <c r="BF164" s="43"/>
      <c r="BG164" s="41"/>
      <c r="BH164" s="41">
        <v>0</v>
      </c>
      <c r="BI164" s="41"/>
      <c r="BJ164" s="41"/>
      <c r="BK164" s="41"/>
      <c r="BL164" s="41"/>
      <c r="BM164" s="41">
        <v>0</v>
      </c>
      <c r="BN164" s="41"/>
      <c r="BO164" s="41"/>
      <c r="BP164" s="9"/>
      <c r="BQ164" s="41"/>
      <c r="BR164" s="9"/>
      <c r="BS164" s="9">
        <v>5720</v>
      </c>
      <c r="BT164" s="41">
        <v>0</v>
      </c>
      <c r="BU164" s="7">
        <f t="shared" si="37"/>
        <v>5720</v>
      </c>
      <c r="BV164" s="43">
        <v>11946</v>
      </c>
      <c r="BW164" s="41">
        <v>0</v>
      </c>
      <c r="BX164" s="41"/>
      <c r="BY164" s="41"/>
      <c r="BZ164" s="41">
        <v>0</v>
      </c>
      <c r="CA164" s="41">
        <v>0</v>
      </c>
      <c r="CB164" s="7">
        <f t="shared" si="38"/>
        <v>11946</v>
      </c>
      <c r="CC164" s="43"/>
      <c r="CD164" s="41"/>
      <c r="CE164" s="41"/>
      <c r="CF164" s="41"/>
      <c r="CG164" s="7">
        <f t="shared" si="39"/>
        <v>0</v>
      </c>
      <c r="CH164" s="62"/>
      <c r="CI164" s="9"/>
      <c r="CJ164" s="41"/>
      <c r="CK164" s="41"/>
      <c r="CL164" s="41">
        <v>0</v>
      </c>
      <c r="CM164" s="41"/>
      <c r="CN164" s="41"/>
      <c r="CO164" s="7">
        <f t="shared" si="40"/>
        <v>0</v>
      </c>
      <c r="CP164" s="62"/>
      <c r="CQ164" s="41"/>
      <c r="CR164" s="41"/>
      <c r="CS164" s="7">
        <f t="shared" si="41"/>
        <v>0</v>
      </c>
      <c r="CT164" s="43">
        <v>330</v>
      </c>
      <c r="CU164" s="7">
        <f t="shared" si="42"/>
        <v>330</v>
      </c>
      <c r="CV164" s="10">
        <f t="shared" si="29"/>
        <v>112713</v>
      </c>
    </row>
    <row r="165" spans="1:100" x14ac:dyDescent="0.25">
      <c r="A165" s="348"/>
      <c r="B165" s="2" t="s">
        <v>108</v>
      </c>
      <c r="C165" s="40"/>
      <c r="D165" s="41"/>
      <c r="E165" s="43"/>
      <c r="F165" s="41"/>
      <c r="G165" s="41">
        <v>0</v>
      </c>
      <c r="H165" s="7">
        <f t="shared" si="30"/>
        <v>0</v>
      </c>
      <c r="I165" s="43"/>
      <c r="J165" s="41"/>
      <c r="K165" s="41"/>
      <c r="L165" s="41"/>
      <c r="M165" s="41"/>
      <c r="N165" s="41"/>
      <c r="O165" s="7">
        <f t="shared" si="31"/>
        <v>0</v>
      </c>
      <c r="P165" s="41">
        <v>0</v>
      </c>
      <c r="Q165" s="41"/>
      <c r="R165" s="41"/>
      <c r="S165" s="41">
        <v>0</v>
      </c>
      <c r="T165" s="7">
        <f t="shared" si="32"/>
        <v>0</v>
      </c>
      <c r="U165" s="43"/>
      <c r="V165" s="41">
        <v>0</v>
      </c>
      <c r="W165" s="7">
        <f t="shared" si="33"/>
        <v>0</v>
      </c>
      <c r="X165" s="43"/>
      <c r="Y165" s="9"/>
      <c r="Z165" s="9"/>
      <c r="AA165" s="9"/>
      <c r="AB165" s="9"/>
      <c r="AC165" s="9"/>
      <c r="AD165" s="41"/>
      <c r="AE165" s="9"/>
      <c r="AF165" s="9"/>
      <c r="AG165" s="9"/>
      <c r="AH165" s="9"/>
      <c r="AI165" s="9"/>
      <c r="AJ165" s="7">
        <v>75510</v>
      </c>
      <c r="AK165" s="43"/>
      <c r="AL165" s="7">
        <f t="shared" si="34"/>
        <v>0</v>
      </c>
      <c r="AM165" s="41">
        <v>0</v>
      </c>
      <c r="AN165" s="9"/>
      <c r="AO165" s="41"/>
      <c r="AP165" s="41"/>
      <c r="AQ165" s="41">
        <v>0</v>
      </c>
      <c r="AR165" s="41"/>
      <c r="AS165" s="41"/>
      <c r="AT165" s="41">
        <v>0</v>
      </c>
      <c r="AU165" s="41"/>
      <c r="AV165" s="41"/>
      <c r="AW165" s="7">
        <f t="shared" si="35"/>
        <v>0</v>
      </c>
      <c r="AX165" s="41">
        <v>0</v>
      </c>
      <c r="AY165" s="41"/>
      <c r="AZ165" s="41">
        <v>0</v>
      </c>
      <c r="BA165" s="41"/>
      <c r="BB165" s="41"/>
      <c r="BC165" s="41">
        <v>0</v>
      </c>
      <c r="BD165" s="41"/>
      <c r="BE165" s="7">
        <f t="shared" si="36"/>
        <v>0</v>
      </c>
      <c r="BF165" s="43"/>
      <c r="BG165" s="41"/>
      <c r="BH165" s="41">
        <v>0</v>
      </c>
      <c r="BI165" s="41"/>
      <c r="BJ165" s="41"/>
      <c r="BK165" s="41"/>
      <c r="BL165" s="41"/>
      <c r="BM165" s="41">
        <v>0</v>
      </c>
      <c r="BN165" s="41"/>
      <c r="BO165" s="41"/>
      <c r="BP165" s="9"/>
      <c r="BQ165" s="41"/>
      <c r="BR165" s="9"/>
      <c r="BS165" s="9">
        <v>5160</v>
      </c>
      <c r="BT165" s="41">
        <v>0</v>
      </c>
      <c r="BU165" s="7">
        <f t="shared" si="37"/>
        <v>5160</v>
      </c>
      <c r="BV165" s="43">
        <v>9905</v>
      </c>
      <c r="BW165" s="41">
        <v>0</v>
      </c>
      <c r="BX165" s="41"/>
      <c r="BY165" s="41"/>
      <c r="BZ165" s="41">
        <v>0</v>
      </c>
      <c r="CA165" s="41">
        <v>0</v>
      </c>
      <c r="CB165" s="7">
        <f t="shared" si="38"/>
        <v>9905</v>
      </c>
      <c r="CC165" s="43"/>
      <c r="CD165" s="41"/>
      <c r="CE165" s="41"/>
      <c r="CF165" s="41"/>
      <c r="CG165" s="7">
        <f t="shared" si="39"/>
        <v>0</v>
      </c>
      <c r="CH165" s="62"/>
      <c r="CI165" s="9"/>
      <c r="CJ165" s="41"/>
      <c r="CK165" s="41"/>
      <c r="CL165" s="41">
        <v>0</v>
      </c>
      <c r="CM165" s="41"/>
      <c r="CN165" s="41"/>
      <c r="CO165" s="7">
        <f t="shared" si="40"/>
        <v>0</v>
      </c>
      <c r="CP165" s="62"/>
      <c r="CQ165" s="41"/>
      <c r="CR165" s="41"/>
      <c r="CS165" s="7">
        <f t="shared" si="41"/>
        <v>0</v>
      </c>
      <c r="CT165" s="43">
        <v>489</v>
      </c>
      <c r="CU165" s="7">
        <f t="shared" si="42"/>
        <v>489</v>
      </c>
      <c r="CV165" s="10">
        <f t="shared" si="29"/>
        <v>91064</v>
      </c>
    </row>
    <row r="166" spans="1:100" x14ac:dyDescent="0.25">
      <c r="A166" s="348"/>
      <c r="B166" s="2" t="s">
        <v>109</v>
      </c>
      <c r="C166" s="40"/>
      <c r="D166" s="41"/>
      <c r="E166" s="43"/>
      <c r="F166" s="41"/>
      <c r="G166" s="41">
        <v>0</v>
      </c>
      <c r="H166" s="7">
        <f t="shared" si="30"/>
        <v>0</v>
      </c>
      <c r="I166" s="43"/>
      <c r="J166" s="41"/>
      <c r="K166" s="41"/>
      <c r="L166" s="41"/>
      <c r="M166" s="41"/>
      <c r="N166" s="41"/>
      <c r="O166" s="7">
        <f t="shared" si="31"/>
        <v>0</v>
      </c>
      <c r="P166" s="41">
        <v>0</v>
      </c>
      <c r="Q166" s="41"/>
      <c r="R166" s="41"/>
      <c r="S166" s="41">
        <v>0</v>
      </c>
      <c r="T166" s="7">
        <f t="shared" si="32"/>
        <v>0</v>
      </c>
      <c r="U166" s="43"/>
      <c r="V166" s="41">
        <v>0</v>
      </c>
      <c r="W166" s="7">
        <f t="shared" si="33"/>
        <v>0</v>
      </c>
      <c r="X166" s="43"/>
      <c r="Y166" s="9"/>
      <c r="Z166" s="9"/>
      <c r="AA166" s="9"/>
      <c r="AB166" s="9"/>
      <c r="AC166" s="9"/>
      <c r="AD166" s="41"/>
      <c r="AE166" s="9"/>
      <c r="AF166" s="9"/>
      <c r="AG166" s="9"/>
      <c r="AH166" s="9"/>
      <c r="AI166" s="9"/>
      <c r="AJ166" s="7">
        <v>77696</v>
      </c>
      <c r="AK166" s="43"/>
      <c r="AL166" s="7">
        <f t="shared" si="34"/>
        <v>0</v>
      </c>
      <c r="AM166" s="41">
        <v>0</v>
      </c>
      <c r="AN166" s="9"/>
      <c r="AO166" s="41"/>
      <c r="AP166" s="41"/>
      <c r="AQ166" s="41">
        <v>0</v>
      </c>
      <c r="AR166" s="41"/>
      <c r="AS166" s="41"/>
      <c r="AT166" s="41">
        <v>0</v>
      </c>
      <c r="AU166" s="41"/>
      <c r="AV166" s="41"/>
      <c r="AW166" s="7">
        <f t="shared" si="35"/>
        <v>0</v>
      </c>
      <c r="AX166" s="41">
        <v>0</v>
      </c>
      <c r="AY166" s="41"/>
      <c r="AZ166" s="41">
        <v>0</v>
      </c>
      <c r="BA166" s="41"/>
      <c r="BB166" s="41"/>
      <c r="BC166" s="41">
        <v>0</v>
      </c>
      <c r="BD166" s="41"/>
      <c r="BE166" s="7">
        <f t="shared" si="36"/>
        <v>0</v>
      </c>
      <c r="BF166" s="43"/>
      <c r="BG166" s="41"/>
      <c r="BH166" s="41">
        <v>0</v>
      </c>
      <c r="BI166" s="41"/>
      <c r="BJ166" s="41"/>
      <c r="BK166" s="41"/>
      <c r="BL166" s="41"/>
      <c r="BM166" s="41">
        <v>0</v>
      </c>
      <c r="BN166" s="41"/>
      <c r="BO166" s="41"/>
      <c r="BP166" s="9"/>
      <c r="BQ166" s="41"/>
      <c r="BR166" s="9"/>
      <c r="BS166" s="9">
        <v>7666</v>
      </c>
      <c r="BT166" s="41">
        <v>0</v>
      </c>
      <c r="BU166" s="7">
        <f t="shared" si="37"/>
        <v>7666</v>
      </c>
      <c r="BV166" s="43">
        <v>14617</v>
      </c>
      <c r="BW166" s="41">
        <v>0</v>
      </c>
      <c r="BX166" s="41"/>
      <c r="BY166" s="41"/>
      <c r="BZ166" s="41">
        <v>0</v>
      </c>
      <c r="CA166" s="41">
        <v>0</v>
      </c>
      <c r="CB166" s="7">
        <f t="shared" si="38"/>
        <v>14617</v>
      </c>
      <c r="CC166" s="43"/>
      <c r="CD166" s="41"/>
      <c r="CE166" s="41"/>
      <c r="CF166" s="41"/>
      <c r="CG166" s="7">
        <f t="shared" si="39"/>
        <v>0</v>
      </c>
      <c r="CH166" s="62"/>
      <c r="CI166" s="9"/>
      <c r="CJ166" s="41"/>
      <c r="CK166" s="41"/>
      <c r="CL166" s="41">
        <v>0</v>
      </c>
      <c r="CM166" s="41"/>
      <c r="CN166" s="41"/>
      <c r="CO166" s="7">
        <f t="shared" si="40"/>
        <v>0</v>
      </c>
      <c r="CP166" s="62"/>
      <c r="CQ166" s="41"/>
      <c r="CR166" s="41"/>
      <c r="CS166" s="7">
        <f t="shared" si="41"/>
        <v>0</v>
      </c>
      <c r="CT166" s="43">
        <v>948</v>
      </c>
      <c r="CU166" s="7">
        <f t="shared" si="42"/>
        <v>948</v>
      </c>
      <c r="CV166" s="10">
        <f t="shared" si="29"/>
        <v>100927</v>
      </c>
    </row>
    <row r="167" spans="1:100" x14ac:dyDescent="0.25">
      <c r="A167" s="348"/>
      <c r="B167" s="2" t="s">
        <v>110</v>
      </c>
      <c r="C167" s="40"/>
      <c r="D167" s="41"/>
      <c r="E167" s="43"/>
      <c r="F167" s="41"/>
      <c r="G167" s="41">
        <v>0</v>
      </c>
      <c r="H167" s="7">
        <f t="shared" si="30"/>
        <v>0</v>
      </c>
      <c r="I167" s="43"/>
      <c r="J167" s="41"/>
      <c r="K167" s="41"/>
      <c r="L167" s="41"/>
      <c r="M167" s="41"/>
      <c r="N167" s="41"/>
      <c r="O167" s="7">
        <f t="shared" si="31"/>
        <v>0</v>
      </c>
      <c r="P167" s="41">
        <v>0</v>
      </c>
      <c r="Q167" s="41"/>
      <c r="R167" s="41"/>
      <c r="S167" s="41">
        <v>0</v>
      </c>
      <c r="T167" s="7">
        <f t="shared" si="32"/>
        <v>0</v>
      </c>
      <c r="U167" s="43"/>
      <c r="V167" s="41">
        <v>0</v>
      </c>
      <c r="W167" s="7">
        <f t="shared" si="33"/>
        <v>0</v>
      </c>
      <c r="X167" s="43"/>
      <c r="Y167" s="9"/>
      <c r="Z167" s="9"/>
      <c r="AA167" s="9"/>
      <c r="AB167" s="9"/>
      <c r="AC167" s="9"/>
      <c r="AD167" s="41"/>
      <c r="AE167" s="9"/>
      <c r="AF167" s="9"/>
      <c r="AG167" s="9"/>
      <c r="AH167" s="9"/>
      <c r="AI167" s="9"/>
      <c r="AJ167" s="7">
        <v>76099</v>
      </c>
      <c r="AK167" s="43"/>
      <c r="AL167" s="7">
        <f t="shared" si="34"/>
        <v>0</v>
      </c>
      <c r="AM167" s="41">
        <v>0</v>
      </c>
      <c r="AN167" s="9"/>
      <c r="AO167" s="41"/>
      <c r="AP167" s="41"/>
      <c r="AQ167" s="41">
        <v>0</v>
      </c>
      <c r="AR167" s="41"/>
      <c r="AS167" s="41"/>
      <c r="AT167" s="41">
        <v>0</v>
      </c>
      <c r="AU167" s="41"/>
      <c r="AV167" s="41"/>
      <c r="AW167" s="7">
        <f t="shared" si="35"/>
        <v>0</v>
      </c>
      <c r="AX167" s="41">
        <v>0</v>
      </c>
      <c r="AY167" s="41"/>
      <c r="AZ167" s="41">
        <v>0</v>
      </c>
      <c r="BA167" s="41"/>
      <c r="BB167" s="41"/>
      <c r="BC167" s="41">
        <v>0</v>
      </c>
      <c r="BD167" s="41"/>
      <c r="BE167" s="7">
        <f t="shared" si="36"/>
        <v>0</v>
      </c>
      <c r="BF167" s="43"/>
      <c r="BG167" s="41"/>
      <c r="BH167" s="41">
        <v>0</v>
      </c>
      <c r="BI167" s="41"/>
      <c r="BJ167" s="41"/>
      <c r="BK167" s="41"/>
      <c r="BL167" s="41"/>
      <c r="BM167" s="41">
        <v>0</v>
      </c>
      <c r="BN167" s="41"/>
      <c r="BO167" s="41"/>
      <c r="BP167" s="9"/>
      <c r="BQ167" s="41"/>
      <c r="BR167" s="9"/>
      <c r="BS167" s="9">
        <v>7128</v>
      </c>
      <c r="BT167" s="41">
        <v>0</v>
      </c>
      <c r="BU167" s="7">
        <f t="shared" si="37"/>
        <v>7128</v>
      </c>
      <c r="BV167" s="43">
        <v>10429</v>
      </c>
      <c r="BW167" s="41">
        <v>0</v>
      </c>
      <c r="BX167" s="41"/>
      <c r="BY167" s="41"/>
      <c r="BZ167" s="41">
        <v>0</v>
      </c>
      <c r="CA167" s="41">
        <v>0</v>
      </c>
      <c r="CB167" s="7">
        <f t="shared" si="38"/>
        <v>10429</v>
      </c>
      <c r="CC167" s="43"/>
      <c r="CD167" s="41"/>
      <c r="CE167" s="41"/>
      <c r="CF167" s="41"/>
      <c r="CG167" s="7">
        <f t="shared" si="39"/>
        <v>0</v>
      </c>
      <c r="CH167" s="62"/>
      <c r="CI167" s="9"/>
      <c r="CJ167" s="41"/>
      <c r="CK167" s="41"/>
      <c r="CL167" s="41">
        <v>0</v>
      </c>
      <c r="CM167" s="41"/>
      <c r="CN167" s="41"/>
      <c r="CO167" s="7">
        <f t="shared" si="40"/>
        <v>0</v>
      </c>
      <c r="CP167" s="62"/>
      <c r="CQ167" s="41"/>
      <c r="CR167" s="41"/>
      <c r="CS167" s="7">
        <f t="shared" si="41"/>
        <v>0</v>
      </c>
      <c r="CT167" s="43">
        <v>1200</v>
      </c>
      <c r="CU167" s="7">
        <f t="shared" si="42"/>
        <v>1200</v>
      </c>
      <c r="CV167" s="10">
        <f t="shared" si="29"/>
        <v>94856</v>
      </c>
    </row>
    <row r="168" spans="1:100" x14ac:dyDescent="0.25">
      <c r="A168" s="348"/>
      <c r="B168" s="2" t="s">
        <v>111</v>
      </c>
      <c r="C168" s="40"/>
      <c r="D168" s="41"/>
      <c r="E168" s="43"/>
      <c r="F168" s="41"/>
      <c r="G168" s="41">
        <v>0</v>
      </c>
      <c r="H168" s="7">
        <f t="shared" si="30"/>
        <v>0</v>
      </c>
      <c r="I168" s="43"/>
      <c r="J168" s="41"/>
      <c r="K168" s="41"/>
      <c r="L168" s="41"/>
      <c r="M168" s="41"/>
      <c r="N168" s="41"/>
      <c r="O168" s="7">
        <f t="shared" si="31"/>
        <v>0</v>
      </c>
      <c r="P168" s="41">
        <v>0</v>
      </c>
      <c r="Q168" s="41"/>
      <c r="R168" s="41"/>
      <c r="S168" s="41">
        <v>0</v>
      </c>
      <c r="T168" s="7">
        <f t="shared" si="32"/>
        <v>0</v>
      </c>
      <c r="U168" s="43"/>
      <c r="V168" s="41">
        <v>0</v>
      </c>
      <c r="W168" s="7">
        <f t="shared" si="33"/>
        <v>0</v>
      </c>
      <c r="X168" s="43"/>
      <c r="Y168" s="9"/>
      <c r="Z168" s="9"/>
      <c r="AA168" s="9"/>
      <c r="AB168" s="9"/>
      <c r="AC168" s="9"/>
      <c r="AD168" s="41"/>
      <c r="AE168" s="9"/>
      <c r="AF168" s="9"/>
      <c r="AG168" s="9"/>
      <c r="AH168" s="9"/>
      <c r="AI168" s="9"/>
      <c r="AJ168" s="7">
        <v>63707</v>
      </c>
      <c r="AK168" s="43"/>
      <c r="AL168" s="7">
        <f t="shared" si="34"/>
        <v>0</v>
      </c>
      <c r="AM168" s="41">
        <v>0</v>
      </c>
      <c r="AN168" s="9"/>
      <c r="AO168" s="41"/>
      <c r="AP168" s="41"/>
      <c r="AQ168" s="41">
        <v>0</v>
      </c>
      <c r="AR168" s="41"/>
      <c r="AS168" s="41"/>
      <c r="AT168" s="41">
        <v>0</v>
      </c>
      <c r="AU168" s="41"/>
      <c r="AV168" s="41"/>
      <c r="AW168" s="7">
        <f t="shared" si="35"/>
        <v>0</v>
      </c>
      <c r="AX168" s="41">
        <v>0</v>
      </c>
      <c r="AY168" s="41"/>
      <c r="AZ168" s="41">
        <v>0</v>
      </c>
      <c r="BA168" s="41"/>
      <c r="BB168" s="41"/>
      <c r="BC168" s="41">
        <v>0</v>
      </c>
      <c r="BD168" s="41"/>
      <c r="BE168" s="7">
        <f t="shared" si="36"/>
        <v>0</v>
      </c>
      <c r="BF168" s="43"/>
      <c r="BG168" s="41"/>
      <c r="BH168" s="41">
        <v>0</v>
      </c>
      <c r="BI168" s="41"/>
      <c r="BJ168" s="41"/>
      <c r="BK168" s="41"/>
      <c r="BL168" s="41"/>
      <c r="BM168" s="41">
        <v>0</v>
      </c>
      <c r="BN168" s="41"/>
      <c r="BO168" s="41"/>
      <c r="BP168" s="9"/>
      <c r="BQ168" s="41"/>
      <c r="BR168" s="9"/>
      <c r="BS168" s="9">
        <v>7479</v>
      </c>
      <c r="BT168" s="41">
        <v>0</v>
      </c>
      <c r="BU168" s="7">
        <f t="shared" si="37"/>
        <v>7479</v>
      </c>
      <c r="BV168" s="43">
        <v>9271</v>
      </c>
      <c r="BW168" s="41">
        <v>0</v>
      </c>
      <c r="BX168" s="41"/>
      <c r="BY168" s="41"/>
      <c r="BZ168" s="41">
        <v>0</v>
      </c>
      <c r="CA168" s="41">
        <v>0</v>
      </c>
      <c r="CB168" s="7">
        <f t="shared" si="38"/>
        <v>9271</v>
      </c>
      <c r="CC168" s="43"/>
      <c r="CD168" s="41"/>
      <c r="CE168" s="41"/>
      <c r="CF168" s="41"/>
      <c r="CG168" s="7">
        <f t="shared" si="39"/>
        <v>0</v>
      </c>
      <c r="CH168" s="62"/>
      <c r="CI168" s="9"/>
      <c r="CJ168" s="41"/>
      <c r="CK168" s="41"/>
      <c r="CL168" s="41">
        <v>0</v>
      </c>
      <c r="CM168" s="41"/>
      <c r="CN168" s="41"/>
      <c r="CO168" s="7">
        <f t="shared" si="40"/>
        <v>0</v>
      </c>
      <c r="CP168" s="62"/>
      <c r="CQ168" s="41"/>
      <c r="CR168" s="41"/>
      <c r="CS168" s="7">
        <f t="shared" si="41"/>
        <v>0</v>
      </c>
      <c r="CT168" s="43">
        <v>0</v>
      </c>
      <c r="CU168" s="7">
        <f t="shared" si="42"/>
        <v>0</v>
      </c>
      <c r="CV168" s="10">
        <f t="shared" si="29"/>
        <v>80457</v>
      </c>
    </row>
    <row r="169" spans="1:100" ht="15.75" thickBot="1" x14ac:dyDescent="0.3">
      <c r="A169" s="349"/>
      <c r="B169" s="3" t="s">
        <v>112</v>
      </c>
      <c r="C169" s="44"/>
      <c r="D169" s="45"/>
      <c r="E169" s="47"/>
      <c r="F169" s="45"/>
      <c r="G169" s="45">
        <v>0</v>
      </c>
      <c r="H169" s="11">
        <f t="shared" si="30"/>
        <v>0</v>
      </c>
      <c r="I169" s="47"/>
      <c r="J169" s="45"/>
      <c r="K169" s="45"/>
      <c r="L169" s="45"/>
      <c r="M169" s="45"/>
      <c r="N169" s="45"/>
      <c r="O169" s="11">
        <f t="shared" si="31"/>
        <v>0</v>
      </c>
      <c r="P169" s="45">
        <v>0</v>
      </c>
      <c r="Q169" s="45"/>
      <c r="R169" s="45"/>
      <c r="S169" s="45">
        <v>0</v>
      </c>
      <c r="T169" s="11">
        <f t="shared" si="32"/>
        <v>0</v>
      </c>
      <c r="U169" s="47"/>
      <c r="V169" s="45">
        <v>0</v>
      </c>
      <c r="W169" s="11">
        <f t="shared" si="33"/>
        <v>0</v>
      </c>
      <c r="X169" s="47"/>
      <c r="Y169" s="13"/>
      <c r="Z169" s="13"/>
      <c r="AA169" s="13"/>
      <c r="AB169" s="13"/>
      <c r="AC169" s="13"/>
      <c r="AD169" s="45"/>
      <c r="AE169" s="13"/>
      <c r="AF169" s="13"/>
      <c r="AG169" s="13"/>
      <c r="AH169" s="13"/>
      <c r="AI169" s="13"/>
      <c r="AJ169" s="11">
        <v>59274</v>
      </c>
      <c r="AK169" s="47"/>
      <c r="AL169" s="11">
        <f t="shared" si="34"/>
        <v>0</v>
      </c>
      <c r="AM169" s="45">
        <v>0</v>
      </c>
      <c r="AN169" s="13"/>
      <c r="AO169" s="45"/>
      <c r="AP169" s="45"/>
      <c r="AQ169" s="45">
        <v>0</v>
      </c>
      <c r="AR169" s="45"/>
      <c r="AS169" s="45"/>
      <c r="AT169" s="45">
        <v>0</v>
      </c>
      <c r="AU169" s="45"/>
      <c r="AV169" s="45"/>
      <c r="AW169" s="11">
        <f t="shared" si="35"/>
        <v>0</v>
      </c>
      <c r="AX169" s="45">
        <v>0</v>
      </c>
      <c r="AY169" s="45"/>
      <c r="AZ169" s="45">
        <v>0</v>
      </c>
      <c r="BA169" s="45"/>
      <c r="BB169" s="45"/>
      <c r="BC169" s="45">
        <v>0</v>
      </c>
      <c r="BD169" s="45"/>
      <c r="BE169" s="11">
        <f t="shared" si="36"/>
        <v>0</v>
      </c>
      <c r="BF169" s="47"/>
      <c r="BG169" s="45"/>
      <c r="BH169" s="45">
        <v>0</v>
      </c>
      <c r="BI169" s="45"/>
      <c r="BJ169" s="45"/>
      <c r="BK169" s="45"/>
      <c r="BL169" s="45"/>
      <c r="BM169" s="45">
        <v>0</v>
      </c>
      <c r="BN169" s="45"/>
      <c r="BO169" s="45"/>
      <c r="BP169" s="13"/>
      <c r="BQ169" s="45"/>
      <c r="BR169" s="13"/>
      <c r="BS169" s="13">
        <v>8200</v>
      </c>
      <c r="BT169" s="45">
        <v>0</v>
      </c>
      <c r="BU169" s="11">
        <f t="shared" si="37"/>
        <v>8200</v>
      </c>
      <c r="BV169" s="47">
        <v>7723</v>
      </c>
      <c r="BW169" s="45">
        <v>0</v>
      </c>
      <c r="BX169" s="45"/>
      <c r="BY169" s="45"/>
      <c r="BZ169" s="45">
        <v>0</v>
      </c>
      <c r="CA169" s="45">
        <v>0</v>
      </c>
      <c r="CB169" s="11">
        <f t="shared" si="38"/>
        <v>7723</v>
      </c>
      <c r="CC169" s="47"/>
      <c r="CD169" s="45"/>
      <c r="CE169" s="45"/>
      <c r="CF169" s="45"/>
      <c r="CG169" s="11">
        <f t="shared" si="39"/>
        <v>0</v>
      </c>
      <c r="CH169" s="63"/>
      <c r="CI169" s="13"/>
      <c r="CJ169" s="45"/>
      <c r="CK169" s="45"/>
      <c r="CL169" s="45">
        <v>0</v>
      </c>
      <c r="CM169" s="45"/>
      <c r="CN169" s="45"/>
      <c r="CO169" s="11">
        <f t="shared" si="40"/>
        <v>0</v>
      </c>
      <c r="CP169" s="63"/>
      <c r="CQ169" s="45"/>
      <c r="CR169" s="45"/>
      <c r="CS169" s="11">
        <f t="shared" si="41"/>
        <v>0</v>
      </c>
      <c r="CT169" s="47">
        <v>654</v>
      </c>
      <c r="CU169" s="11">
        <f t="shared" si="42"/>
        <v>654</v>
      </c>
      <c r="CV169" s="15">
        <f t="shared" si="29"/>
        <v>75851</v>
      </c>
    </row>
    <row r="170" spans="1:100" x14ac:dyDescent="0.25">
      <c r="A170" s="347" t="s">
        <v>147</v>
      </c>
      <c r="B170" s="33" t="s">
        <v>101</v>
      </c>
      <c r="C170" s="34"/>
      <c r="D170" s="35"/>
      <c r="E170" s="52"/>
      <c r="F170" s="35"/>
      <c r="G170" s="35">
        <v>0</v>
      </c>
      <c r="H170" s="20">
        <f t="shared" si="30"/>
        <v>0</v>
      </c>
      <c r="I170" s="52"/>
      <c r="J170" s="35"/>
      <c r="K170" s="35"/>
      <c r="L170" s="35"/>
      <c r="M170" s="35"/>
      <c r="N170" s="35"/>
      <c r="O170" s="20">
        <f t="shared" si="31"/>
        <v>0</v>
      </c>
      <c r="P170" s="35">
        <v>0</v>
      </c>
      <c r="Q170" s="35"/>
      <c r="R170" s="35"/>
      <c r="S170" s="35">
        <v>0</v>
      </c>
      <c r="T170" s="20">
        <f t="shared" si="32"/>
        <v>0</v>
      </c>
      <c r="U170" s="52"/>
      <c r="V170" s="35">
        <v>0</v>
      </c>
      <c r="W170" s="20">
        <f t="shared" si="33"/>
        <v>0</v>
      </c>
      <c r="X170" s="52"/>
      <c r="Y170" s="22"/>
      <c r="Z170" s="22"/>
      <c r="AA170" s="22"/>
      <c r="AB170" s="22"/>
      <c r="AC170" s="22"/>
      <c r="AD170" s="35"/>
      <c r="AE170" s="22"/>
      <c r="AF170" s="22"/>
      <c r="AG170" s="22"/>
      <c r="AH170" s="22"/>
      <c r="AI170" s="22"/>
      <c r="AJ170" s="20">
        <v>59049</v>
      </c>
      <c r="AK170" s="52"/>
      <c r="AL170" s="20">
        <f t="shared" si="34"/>
        <v>0</v>
      </c>
      <c r="AM170" s="35">
        <v>0</v>
      </c>
      <c r="AN170" s="22"/>
      <c r="AO170" s="35"/>
      <c r="AP170" s="35"/>
      <c r="AQ170" s="35">
        <v>0</v>
      </c>
      <c r="AR170" s="35"/>
      <c r="AS170" s="35"/>
      <c r="AT170" s="35">
        <v>0</v>
      </c>
      <c r="AU170" s="35"/>
      <c r="AV170" s="35"/>
      <c r="AW170" s="20">
        <f t="shared" si="35"/>
        <v>0</v>
      </c>
      <c r="AX170" s="35">
        <v>0</v>
      </c>
      <c r="AY170" s="35"/>
      <c r="AZ170" s="35">
        <v>0</v>
      </c>
      <c r="BA170" s="35"/>
      <c r="BB170" s="35"/>
      <c r="BC170" s="35">
        <v>0</v>
      </c>
      <c r="BD170" s="35"/>
      <c r="BE170" s="20">
        <f t="shared" si="36"/>
        <v>0</v>
      </c>
      <c r="BF170" s="52"/>
      <c r="BG170" s="35"/>
      <c r="BH170" s="35">
        <v>0</v>
      </c>
      <c r="BI170" s="35"/>
      <c r="BJ170" s="35"/>
      <c r="BK170" s="35"/>
      <c r="BL170" s="35"/>
      <c r="BM170" s="35">
        <v>0</v>
      </c>
      <c r="BN170" s="35"/>
      <c r="BO170" s="35"/>
      <c r="BP170" s="22"/>
      <c r="BQ170" s="35"/>
      <c r="BR170" s="22"/>
      <c r="BS170" s="22">
        <v>9000</v>
      </c>
      <c r="BT170" s="35">
        <v>0</v>
      </c>
      <c r="BU170" s="20">
        <f t="shared" si="37"/>
        <v>9000</v>
      </c>
      <c r="BV170" s="52">
        <v>9923</v>
      </c>
      <c r="BW170" s="35">
        <v>0</v>
      </c>
      <c r="BX170" s="35"/>
      <c r="BY170" s="35"/>
      <c r="BZ170" s="35">
        <v>0</v>
      </c>
      <c r="CA170" s="35">
        <v>0</v>
      </c>
      <c r="CB170" s="20">
        <f t="shared" si="38"/>
        <v>9923</v>
      </c>
      <c r="CC170" s="52"/>
      <c r="CD170" s="35"/>
      <c r="CE170" s="35"/>
      <c r="CF170" s="35"/>
      <c r="CG170" s="20">
        <f t="shared" si="39"/>
        <v>0</v>
      </c>
      <c r="CH170" s="61"/>
      <c r="CI170" s="22"/>
      <c r="CJ170" s="35"/>
      <c r="CK170" s="35"/>
      <c r="CL170" s="35">
        <v>0</v>
      </c>
      <c r="CM170" s="35"/>
      <c r="CN170" s="35"/>
      <c r="CO170" s="20">
        <f t="shared" si="40"/>
        <v>0</v>
      </c>
      <c r="CP170" s="61"/>
      <c r="CQ170" s="35"/>
      <c r="CR170" s="35"/>
      <c r="CS170" s="20">
        <f t="shared" si="41"/>
        <v>0</v>
      </c>
      <c r="CT170" s="52">
        <v>1133</v>
      </c>
      <c r="CU170" s="20">
        <f t="shared" si="42"/>
        <v>1133</v>
      </c>
      <c r="CV170" s="23">
        <f t="shared" si="29"/>
        <v>79105</v>
      </c>
    </row>
    <row r="171" spans="1:100" x14ac:dyDescent="0.25">
      <c r="A171" s="348"/>
      <c r="B171" s="2" t="s">
        <v>102</v>
      </c>
      <c r="C171" s="40"/>
      <c r="D171" s="41"/>
      <c r="E171" s="43"/>
      <c r="F171" s="41"/>
      <c r="G171" s="41">
        <v>0</v>
      </c>
      <c r="H171" s="7">
        <f t="shared" si="30"/>
        <v>0</v>
      </c>
      <c r="I171" s="43"/>
      <c r="J171" s="41"/>
      <c r="K171" s="41"/>
      <c r="L171" s="41"/>
      <c r="M171" s="41"/>
      <c r="N171" s="41"/>
      <c r="O171" s="7">
        <f t="shared" si="31"/>
        <v>0</v>
      </c>
      <c r="P171" s="41">
        <v>0</v>
      </c>
      <c r="Q171" s="41"/>
      <c r="R171" s="41"/>
      <c r="S171" s="41">
        <v>0</v>
      </c>
      <c r="T171" s="7">
        <f t="shared" si="32"/>
        <v>0</v>
      </c>
      <c r="U171" s="43"/>
      <c r="V171" s="41">
        <v>0</v>
      </c>
      <c r="W171" s="7">
        <f t="shared" si="33"/>
        <v>0</v>
      </c>
      <c r="X171" s="43"/>
      <c r="Y171" s="9"/>
      <c r="Z171" s="9"/>
      <c r="AA171" s="9"/>
      <c r="AB171" s="9"/>
      <c r="AC171" s="9"/>
      <c r="AD171" s="41"/>
      <c r="AE171" s="9"/>
      <c r="AF171" s="9"/>
      <c r="AG171" s="9"/>
      <c r="AH171" s="9"/>
      <c r="AI171" s="9"/>
      <c r="AJ171" s="7">
        <v>30755</v>
      </c>
      <c r="AK171" s="43"/>
      <c r="AL171" s="7">
        <f t="shared" si="34"/>
        <v>0</v>
      </c>
      <c r="AM171" s="41">
        <v>0</v>
      </c>
      <c r="AN171" s="9"/>
      <c r="AO171" s="41"/>
      <c r="AP171" s="41"/>
      <c r="AQ171" s="41">
        <v>0</v>
      </c>
      <c r="AR171" s="41"/>
      <c r="AS171" s="41"/>
      <c r="AT171" s="41">
        <v>0</v>
      </c>
      <c r="AU171" s="41"/>
      <c r="AV171" s="41"/>
      <c r="AW171" s="7">
        <f t="shared" si="35"/>
        <v>0</v>
      </c>
      <c r="AX171" s="41">
        <v>0</v>
      </c>
      <c r="AY171" s="41"/>
      <c r="AZ171" s="41">
        <v>0</v>
      </c>
      <c r="BA171" s="41"/>
      <c r="BB171" s="41"/>
      <c r="BC171" s="41">
        <v>0</v>
      </c>
      <c r="BD171" s="41"/>
      <c r="BE171" s="7">
        <f t="shared" si="36"/>
        <v>0</v>
      </c>
      <c r="BF171" s="43"/>
      <c r="BG171" s="41"/>
      <c r="BH171" s="41">
        <v>0</v>
      </c>
      <c r="BI171" s="41"/>
      <c r="BJ171" s="41"/>
      <c r="BK171" s="41"/>
      <c r="BL171" s="41"/>
      <c r="BM171" s="41">
        <v>0</v>
      </c>
      <c r="BN171" s="41"/>
      <c r="BO171" s="41"/>
      <c r="BP171" s="9"/>
      <c r="BQ171" s="41"/>
      <c r="BR171" s="9"/>
      <c r="BS171" s="9">
        <v>6560</v>
      </c>
      <c r="BT171" s="41">
        <v>0</v>
      </c>
      <c r="BU171" s="7">
        <f t="shared" si="37"/>
        <v>6560</v>
      </c>
      <c r="BV171" s="43">
        <v>7851</v>
      </c>
      <c r="BW171" s="41">
        <v>0</v>
      </c>
      <c r="BX171" s="41"/>
      <c r="BY171" s="41"/>
      <c r="BZ171" s="41">
        <v>0</v>
      </c>
      <c r="CA171" s="41">
        <v>0</v>
      </c>
      <c r="CB171" s="7">
        <f t="shared" si="38"/>
        <v>7851</v>
      </c>
      <c r="CC171" s="43"/>
      <c r="CD171" s="41"/>
      <c r="CE171" s="41"/>
      <c r="CF171" s="41"/>
      <c r="CG171" s="7">
        <f t="shared" si="39"/>
        <v>0</v>
      </c>
      <c r="CH171" s="62"/>
      <c r="CI171" s="9"/>
      <c r="CJ171" s="41"/>
      <c r="CK171" s="41"/>
      <c r="CL171" s="41">
        <v>0</v>
      </c>
      <c r="CM171" s="41"/>
      <c r="CN171" s="41"/>
      <c r="CO171" s="7">
        <f t="shared" si="40"/>
        <v>0</v>
      </c>
      <c r="CP171" s="62"/>
      <c r="CQ171" s="41"/>
      <c r="CR171" s="41"/>
      <c r="CS171" s="7">
        <f t="shared" si="41"/>
        <v>0</v>
      </c>
      <c r="CT171" s="43">
        <v>440</v>
      </c>
      <c r="CU171" s="7">
        <f t="shared" si="42"/>
        <v>440</v>
      </c>
      <c r="CV171" s="10">
        <f t="shared" si="29"/>
        <v>45606</v>
      </c>
    </row>
    <row r="172" spans="1:100" x14ac:dyDescent="0.25">
      <c r="A172" s="348"/>
      <c r="B172" s="2" t="s">
        <v>103</v>
      </c>
      <c r="C172" s="40"/>
      <c r="D172" s="41"/>
      <c r="E172" s="43"/>
      <c r="F172" s="41"/>
      <c r="G172" s="41">
        <v>0</v>
      </c>
      <c r="H172" s="7">
        <f t="shared" si="30"/>
        <v>0</v>
      </c>
      <c r="I172" s="43"/>
      <c r="J172" s="41"/>
      <c r="K172" s="41"/>
      <c r="L172" s="41"/>
      <c r="M172" s="41"/>
      <c r="N172" s="41"/>
      <c r="O172" s="7">
        <f t="shared" si="31"/>
        <v>0</v>
      </c>
      <c r="P172" s="41">
        <v>0</v>
      </c>
      <c r="Q172" s="41"/>
      <c r="R172" s="41"/>
      <c r="S172" s="41">
        <v>0</v>
      </c>
      <c r="T172" s="7">
        <f t="shared" si="32"/>
        <v>0</v>
      </c>
      <c r="U172" s="43"/>
      <c r="V172" s="41">
        <v>0</v>
      </c>
      <c r="W172" s="7">
        <f t="shared" si="33"/>
        <v>0</v>
      </c>
      <c r="X172" s="43"/>
      <c r="Y172" s="9"/>
      <c r="Z172" s="9"/>
      <c r="AA172" s="9"/>
      <c r="AB172" s="9"/>
      <c r="AC172" s="9"/>
      <c r="AD172" s="41"/>
      <c r="AE172" s="9"/>
      <c r="AF172" s="9"/>
      <c r="AG172" s="9"/>
      <c r="AH172" s="9"/>
      <c r="AI172" s="9"/>
      <c r="AJ172" s="7">
        <v>28317.4</v>
      </c>
      <c r="AK172" s="43"/>
      <c r="AL172" s="7">
        <f t="shared" si="34"/>
        <v>0</v>
      </c>
      <c r="AM172" s="41">
        <v>0</v>
      </c>
      <c r="AN172" s="9"/>
      <c r="AO172" s="41"/>
      <c r="AP172" s="41"/>
      <c r="AQ172" s="41">
        <v>0</v>
      </c>
      <c r="AR172" s="41"/>
      <c r="AS172" s="41"/>
      <c r="AT172" s="41">
        <v>0</v>
      </c>
      <c r="AU172" s="41"/>
      <c r="AV172" s="41"/>
      <c r="AW172" s="7">
        <f t="shared" si="35"/>
        <v>0</v>
      </c>
      <c r="AX172" s="41">
        <v>0</v>
      </c>
      <c r="AY172" s="41"/>
      <c r="AZ172" s="41">
        <v>0</v>
      </c>
      <c r="BA172" s="41"/>
      <c r="BB172" s="41"/>
      <c r="BC172" s="41">
        <v>0</v>
      </c>
      <c r="BD172" s="41"/>
      <c r="BE172" s="7">
        <f t="shared" si="36"/>
        <v>0</v>
      </c>
      <c r="BF172" s="43"/>
      <c r="BG172" s="41"/>
      <c r="BH172" s="41">
        <v>0</v>
      </c>
      <c r="BI172" s="41"/>
      <c r="BJ172" s="41"/>
      <c r="BK172" s="41"/>
      <c r="BL172" s="41"/>
      <c r="BM172" s="41">
        <v>0</v>
      </c>
      <c r="BN172" s="41"/>
      <c r="BO172" s="41"/>
      <c r="BP172" s="9"/>
      <c r="BQ172" s="41"/>
      <c r="BR172" s="9"/>
      <c r="BS172" s="9">
        <v>8640.2999999999993</v>
      </c>
      <c r="BT172" s="41">
        <v>0</v>
      </c>
      <c r="BU172" s="7">
        <f t="shared" si="37"/>
        <v>8640.2999999999993</v>
      </c>
      <c r="BV172" s="43">
        <v>8965.2999999999993</v>
      </c>
      <c r="BW172" s="41">
        <v>0</v>
      </c>
      <c r="BX172" s="41"/>
      <c r="BY172" s="41"/>
      <c r="BZ172" s="41">
        <v>0</v>
      </c>
      <c r="CA172" s="41">
        <v>0</v>
      </c>
      <c r="CB172" s="7">
        <f t="shared" si="38"/>
        <v>8965.2999999999993</v>
      </c>
      <c r="CC172" s="43"/>
      <c r="CD172" s="41"/>
      <c r="CE172" s="41"/>
      <c r="CF172" s="41"/>
      <c r="CG172" s="7">
        <f t="shared" si="39"/>
        <v>0</v>
      </c>
      <c r="CH172" s="62"/>
      <c r="CI172" s="9"/>
      <c r="CJ172" s="41"/>
      <c r="CK172" s="41"/>
      <c r="CL172" s="41">
        <v>0</v>
      </c>
      <c r="CM172" s="41"/>
      <c r="CN172" s="41"/>
      <c r="CO172" s="7">
        <f t="shared" si="40"/>
        <v>0</v>
      </c>
      <c r="CP172" s="62"/>
      <c r="CQ172" s="41"/>
      <c r="CR172" s="41"/>
      <c r="CS172" s="7">
        <f t="shared" si="41"/>
        <v>0</v>
      </c>
      <c r="CT172" s="43">
        <v>1877</v>
      </c>
      <c r="CU172" s="7">
        <f t="shared" si="42"/>
        <v>1877</v>
      </c>
      <c r="CV172" s="10">
        <f t="shared" si="29"/>
        <v>47800</v>
      </c>
    </row>
    <row r="173" spans="1:100" x14ac:dyDescent="0.25">
      <c r="A173" s="348"/>
      <c r="B173" s="2" t="s">
        <v>104</v>
      </c>
      <c r="C173" s="40"/>
      <c r="D173" s="41"/>
      <c r="E173" s="43"/>
      <c r="F173" s="41"/>
      <c r="G173" s="41">
        <v>0</v>
      </c>
      <c r="H173" s="7">
        <f t="shared" si="30"/>
        <v>0</v>
      </c>
      <c r="I173" s="43"/>
      <c r="J173" s="41"/>
      <c r="K173" s="41"/>
      <c r="L173" s="41"/>
      <c r="M173" s="41"/>
      <c r="N173" s="41"/>
      <c r="O173" s="7">
        <f t="shared" si="31"/>
        <v>0</v>
      </c>
      <c r="P173" s="41">
        <v>0</v>
      </c>
      <c r="Q173" s="41"/>
      <c r="R173" s="41"/>
      <c r="S173" s="41">
        <v>0</v>
      </c>
      <c r="T173" s="7">
        <f t="shared" si="32"/>
        <v>0</v>
      </c>
      <c r="U173" s="43"/>
      <c r="V173" s="41">
        <v>0</v>
      </c>
      <c r="W173" s="7">
        <f t="shared" si="33"/>
        <v>0</v>
      </c>
      <c r="X173" s="43"/>
      <c r="Y173" s="9"/>
      <c r="Z173" s="9"/>
      <c r="AA173" s="9"/>
      <c r="AB173" s="9"/>
      <c r="AC173" s="9"/>
      <c r="AD173" s="41"/>
      <c r="AE173" s="9"/>
      <c r="AF173" s="9"/>
      <c r="AG173" s="9"/>
      <c r="AH173" s="9"/>
      <c r="AI173" s="9"/>
      <c r="AJ173" s="7">
        <v>84797</v>
      </c>
      <c r="AK173" s="43"/>
      <c r="AL173" s="7">
        <f t="shared" si="34"/>
        <v>0</v>
      </c>
      <c r="AM173" s="41">
        <v>0</v>
      </c>
      <c r="AN173" s="9"/>
      <c r="AO173" s="41"/>
      <c r="AP173" s="41"/>
      <c r="AQ173" s="41">
        <v>0</v>
      </c>
      <c r="AR173" s="41"/>
      <c r="AS173" s="41"/>
      <c r="AT173" s="41">
        <v>0</v>
      </c>
      <c r="AU173" s="41"/>
      <c r="AV173" s="41"/>
      <c r="AW173" s="7">
        <f t="shared" si="35"/>
        <v>0</v>
      </c>
      <c r="AX173" s="41">
        <v>0</v>
      </c>
      <c r="AY173" s="41"/>
      <c r="AZ173" s="41">
        <v>0</v>
      </c>
      <c r="BA173" s="41"/>
      <c r="BB173" s="41"/>
      <c r="BC173" s="41">
        <v>0</v>
      </c>
      <c r="BD173" s="41"/>
      <c r="BE173" s="7">
        <f t="shared" si="36"/>
        <v>0</v>
      </c>
      <c r="BF173" s="43"/>
      <c r="BG173" s="41"/>
      <c r="BH173" s="41">
        <v>0</v>
      </c>
      <c r="BI173" s="41"/>
      <c r="BJ173" s="41"/>
      <c r="BK173" s="41"/>
      <c r="BL173" s="41"/>
      <c r="BM173" s="41">
        <v>0</v>
      </c>
      <c r="BN173" s="41"/>
      <c r="BO173" s="41"/>
      <c r="BP173" s="9"/>
      <c r="BQ173" s="41"/>
      <c r="BR173" s="9"/>
      <c r="BS173" s="9">
        <v>10840</v>
      </c>
      <c r="BT173" s="41">
        <v>0</v>
      </c>
      <c r="BU173" s="7">
        <f t="shared" si="37"/>
        <v>10840</v>
      </c>
      <c r="BV173" s="43">
        <v>0</v>
      </c>
      <c r="BW173" s="41">
        <v>0</v>
      </c>
      <c r="BX173" s="41"/>
      <c r="BY173" s="41"/>
      <c r="BZ173" s="41">
        <v>0</v>
      </c>
      <c r="CA173" s="41">
        <v>0</v>
      </c>
      <c r="CB173" s="7">
        <f t="shared" si="38"/>
        <v>0</v>
      </c>
      <c r="CC173" s="43"/>
      <c r="CD173" s="41"/>
      <c r="CE173" s="41"/>
      <c r="CF173" s="41"/>
      <c r="CG173" s="7">
        <f t="shared" si="39"/>
        <v>0</v>
      </c>
      <c r="CH173" s="62"/>
      <c r="CI173" s="9"/>
      <c r="CJ173" s="41"/>
      <c r="CK173" s="41"/>
      <c r="CL173" s="41">
        <v>0</v>
      </c>
      <c r="CM173" s="41"/>
      <c r="CN173" s="41"/>
      <c r="CO173" s="7">
        <f t="shared" si="40"/>
        <v>0</v>
      </c>
      <c r="CP173" s="62"/>
      <c r="CQ173" s="41"/>
      <c r="CR173" s="41"/>
      <c r="CS173" s="7">
        <f t="shared" si="41"/>
        <v>0</v>
      </c>
      <c r="CT173" s="43">
        <v>2449</v>
      </c>
      <c r="CU173" s="7">
        <f t="shared" si="42"/>
        <v>2449</v>
      </c>
      <c r="CV173" s="10">
        <f t="shared" si="29"/>
        <v>98086</v>
      </c>
    </row>
    <row r="174" spans="1:100" x14ac:dyDescent="0.25">
      <c r="A174" s="348"/>
      <c r="B174" s="2" t="s">
        <v>105</v>
      </c>
      <c r="C174" s="40"/>
      <c r="D174" s="41"/>
      <c r="E174" s="43"/>
      <c r="F174" s="41"/>
      <c r="G174" s="41">
        <v>0</v>
      </c>
      <c r="H174" s="7">
        <f t="shared" si="30"/>
        <v>0</v>
      </c>
      <c r="I174" s="43"/>
      <c r="J174" s="41"/>
      <c r="K174" s="41"/>
      <c r="L174" s="41"/>
      <c r="M174" s="41"/>
      <c r="N174" s="41"/>
      <c r="O174" s="7">
        <f t="shared" si="31"/>
        <v>0</v>
      </c>
      <c r="P174" s="41">
        <v>0</v>
      </c>
      <c r="Q174" s="41"/>
      <c r="R174" s="41"/>
      <c r="S174" s="41">
        <v>0</v>
      </c>
      <c r="T174" s="7">
        <f t="shared" si="32"/>
        <v>0</v>
      </c>
      <c r="U174" s="43"/>
      <c r="V174" s="41">
        <v>0</v>
      </c>
      <c r="W174" s="7">
        <f t="shared" si="33"/>
        <v>0</v>
      </c>
      <c r="X174" s="43"/>
      <c r="Y174" s="9"/>
      <c r="Z174" s="9"/>
      <c r="AA174" s="9"/>
      <c r="AB174" s="9"/>
      <c r="AC174" s="9"/>
      <c r="AD174" s="41"/>
      <c r="AE174" s="9"/>
      <c r="AF174" s="9"/>
      <c r="AG174" s="9"/>
      <c r="AH174" s="9"/>
      <c r="AI174" s="9"/>
      <c r="AJ174" s="7">
        <v>94261</v>
      </c>
      <c r="AK174" s="43"/>
      <c r="AL174" s="7">
        <f t="shared" si="34"/>
        <v>0</v>
      </c>
      <c r="AM174" s="41">
        <v>0</v>
      </c>
      <c r="AN174" s="9"/>
      <c r="AO174" s="41"/>
      <c r="AP174" s="41"/>
      <c r="AQ174" s="41">
        <v>0</v>
      </c>
      <c r="AR174" s="41"/>
      <c r="AS174" s="41"/>
      <c r="AT174" s="41">
        <v>0</v>
      </c>
      <c r="AU174" s="41"/>
      <c r="AV174" s="41"/>
      <c r="AW174" s="7">
        <f t="shared" si="35"/>
        <v>0</v>
      </c>
      <c r="AX174" s="41">
        <v>0</v>
      </c>
      <c r="AY174" s="41"/>
      <c r="AZ174" s="41">
        <v>0</v>
      </c>
      <c r="BA174" s="41"/>
      <c r="BB174" s="41"/>
      <c r="BC174" s="41">
        <v>0</v>
      </c>
      <c r="BD174" s="41"/>
      <c r="BE174" s="7">
        <f t="shared" si="36"/>
        <v>0</v>
      </c>
      <c r="BF174" s="43"/>
      <c r="BG174" s="41"/>
      <c r="BH174" s="41">
        <v>0</v>
      </c>
      <c r="BI174" s="41"/>
      <c r="BJ174" s="41"/>
      <c r="BK174" s="41"/>
      <c r="BL174" s="41"/>
      <c r="BM174" s="41">
        <v>1120</v>
      </c>
      <c r="BN174" s="41"/>
      <c r="BO174" s="41"/>
      <c r="BP174" s="9"/>
      <c r="BQ174" s="41"/>
      <c r="BR174" s="9"/>
      <c r="BS174" s="9">
        <v>11320</v>
      </c>
      <c r="BT174" s="41">
        <v>0</v>
      </c>
      <c r="BU174" s="7">
        <f t="shared" si="37"/>
        <v>12440</v>
      </c>
      <c r="BV174" s="43">
        <v>6972</v>
      </c>
      <c r="BW174" s="41">
        <v>0</v>
      </c>
      <c r="BX174" s="41"/>
      <c r="BY174" s="41"/>
      <c r="BZ174" s="41">
        <v>0</v>
      </c>
      <c r="CA174" s="41">
        <v>0</v>
      </c>
      <c r="CB174" s="7">
        <f t="shared" si="38"/>
        <v>6972</v>
      </c>
      <c r="CC174" s="43"/>
      <c r="CD174" s="41"/>
      <c r="CE174" s="41"/>
      <c r="CF174" s="41"/>
      <c r="CG174" s="7">
        <f t="shared" si="39"/>
        <v>0</v>
      </c>
      <c r="CH174" s="62"/>
      <c r="CI174" s="9"/>
      <c r="CJ174" s="41"/>
      <c r="CK174" s="41"/>
      <c r="CL174" s="41">
        <v>0</v>
      </c>
      <c r="CM174" s="41"/>
      <c r="CN174" s="41"/>
      <c r="CO174" s="7">
        <f t="shared" si="40"/>
        <v>0</v>
      </c>
      <c r="CP174" s="62"/>
      <c r="CQ174" s="41"/>
      <c r="CR174" s="41"/>
      <c r="CS174" s="7">
        <f t="shared" si="41"/>
        <v>0</v>
      </c>
      <c r="CT174" s="43">
        <v>240</v>
      </c>
      <c r="CU174" s="7">
        <f t="shared" si="42"/>
        <v>240</v>
      </c>
      <c r="CV174" s="10">
        <f t="shared" si="29"/>
        <v>113913</v>
      </c>
    </row>
    <row r="175" spans="1:100" x14ac:dyDescent="0.25">
      <c r="A175" s="348"/>
      <c r="B175" s="2" t="s">
        <v>106</v>
      </c>
      <c r="C175" s="40"/>
      <c r="D175" s="41"/>
      <c r="E175" s="43"/>
      <c r="F175" s="41"/>
      <c r="G175" s="41">
        <v>0</v>
      </c>
      <c r="H175" s="7">
        <f t="shared" si="30"/>
        <v>0</v>
      </c>
      <c r="I175" s="43"/>
      <c r="J175" s="41"/>
      <c r="K175" s="41"/>
      <c r="L175" s="41"/>
      <c r="M175" s="41"/>
      <c r="N175" s="41"/>
      <c r="O175" s="7">
        <f t="shared" si="31"/>
        <v>0</v>
      </c>
      <c r="P175" s="41">
        <v>0</v>
      </c>
      <c r="Q175" s="41"/>
      <c r="R175" s="41"/>
      <c r="S175" s="41">
        <v>0</v>
      </c>
      <c r="T175" s="7">
        <f t="shared" si="32"/>
        <v>0</v>
      </c>
      <c r="U175" s="43"/>
      <c r="V175" s="41">
        <v>0</v>
      </c>
      <c r="W175" s="7">
        <f t="shared" si="33"/>
        <v>0</v>
      </c>
      <c r="X175" s="43"/>
      <c r="Y175" s="9"/>
      <c r="Z175" s="9"/>
      <c r="AA175" s="9"/>
      <c r="AB175" s="9"/>
      <c r="AC175" s="9"/>
      <c r="AD175" s="41"/>
      <c r="AE175" s="9"/>
      <c r="AF175" s="9"/>
      <c r="AG175" s="9"/>
      <c r="AH175" s="9"/>
      <c r="AI175" s="9"/>
      <c r="AJ175" s="7">
        <v>101814</v>
      </c>
      <c r="AK175" s="43"/>
      <c r="AL175" s="7">
        <f t="shared" si="34"/>
        <v>0</v>
      </c>
      <c r="AM175" s="41">
        <v>0</v>
      </c>
      <c r="AN175" s="9"/>
      <c r="AO175" s="41"/>
      <c r="AP175" s="41"/>
      <c r="AQ175" s="41">
        <v>0</v>
      </c>
      <c r="AR175" s="41"/>
      <c r="AS175" s="41"/>
      <c r="AT175" s="41">
        <v>0</v>
      </c>
      <c r="AU175" s="41"/>
      <c r="AV175" s="41"/>
      <c r="AW175" s="7">
        <f t="shared" si="35"/>
        <v>0</v>
      </c>
      <c r="AX175" s="41">
        <v>0</v>
      </c>
      <c r="AY175" s="41"/>
      <c r="AZ175" s="41">
        <v>0</v>
      </c>
      <c r="BA175" s="41"/>
      <c r="BB175" s="41"/>
      <c r="BC175" s="41">
        <v>0</v>
      </c>
      <c r="BD175" s="41"/>
      <c r="BE175" s="7">
        <f t="shared" si="36"/>
        <v>0</v>
      </c>
      <c r="BF175" s="43"/>
      <c r="BG175" s="41"/>
      <c r="BH175" s="41">
        <v>0</v>
      </c>
      <c r="BI175" s="41"/>
      <c r="BJ175" s="41"/>
      <c r="BK175" s="41"/>
      <c r="BL175" s="41"/>
      <c r="BM175" s="41">
        <v>0</v>
      </c>
      <c r="BN175" s="41"/>
      <c r="BO175" s="41"/>
      <c r="BP175" s="9"/>
      <c r="BQ175" s="41"/>
      <c r="BR175" s="9"/>
      <c r="BS175" s="9">
        <v>9520</v>
      </c>
      <c r="BT175" s="41">
        <v>0</v>
      </c>
      <c r="BU175" s="7">
        <f t="shared" si="37"/>
        <v>9520</v>
      </c>
      <c r="BV175" s="43">
        <v>8820</v>
      </c>
      <c r="BW175" s="41">
        <v>0</v>
      </c>
      <c r="BX175" s="41"/>
      <c r="BY175" s="41"/>
      <c r="BZ175" s="41">
        <v>0</v>
      </c>
      <c r="CA175" s="41">
        <v>0</v>
      </c>
      <c r="CB175" s="7">
        <f t="shared" si="38"/>
        <v>8820</v>
      </c>
      <c r="CC175" s="43"/>
      <c r="CD175" s="41"/>
      <c r="CE175" s="41"/>
      <c r="CF175" s="41"/>
      <c r="CG175" s="7">
        <f t="shared" si="39"/>
        <v>0</v>
      </c>
      <c r="CH175" s="62"/>
      <c r="CI175" s="9"/>
      <c r="CJ175" s="41"/>
      <c r="CK175" s="41"/>
      <c r="CL175" s="41">
        <v>0</v>
      </c>
      <c r="CM175" s="41"/>
      <c r="CN175" s="41"/>
      <c r="CO175" s="7">
        <f t="shared" si="40"/>
        <v>0</v>
      </c>
      <c r="CP175" s="62"/>
      <c r="CQ175" s="41"/>
      <c r="CR175" s="41"/>
      <c r="CS175" s="7">
        <f t="shared" si="41"/>
        <v>0</v>
      </c>
      <c r="CT175" s="43">
        <v>240</v>
      </c>
      <c r="CU175" s="7">
        <f t="shared" si="42"/>
        <v>240</v>
      </c>
      <c r="CV175" s="10">
        <f t="shared" si="29"/>
        <v>120394</v>
      </c>
    </row>
    <row r="176" spans="1:100" x14ac:dyDescent="0.25">
      <c r="A176" s="348"/>
      <c r="B176" s="2" t="s">
        <v>107</v>
      </c>
      <c r="C176" s="40"/>
      <c r="D176" s="41"/>
      <c r="E176" s="43"/>
      <c r="F176" s="41"/>
      <c r="G176" s="41">
        <v>0</v>
      </c>
      <c r="H176" s="7">
        <f t="shared" si="30"/>
        <v>0</v>
      </c>
      <c r="I176" s="43"/>
      <c r="J176" s="41"/>
      <c r="K176" s="41"/>
      <c r="L176" s="41"/>
      <c r="M176" s="41"/>
      <c r="N176" s="41"/>
      <c r="O176" s="7">
        <f t="shared" si="31"/>
        <v>0</v>
      </c>
      <c r="P176" s="41">
        <v>0</v>
      </c>
      <c r="Q176" s="41"/>
      <c r="R176" s="41"/>
      <c r="S176" s="41">
        <v>0</v>
      </c>
      <c r="T176" s="7">
        <f t="shared" si="32"/>
        <v>0</v>
      </c>
      <c r="U176" s="43"/>
      <c r="V176" s="41">
        <v>0</v>
      </c>
      <c r="W176" s="7">
        <f t="shared" si="33"/>
        <v>0</v>
      </c>
      <c r="X176" s="43"/>
      <c r="Y176" s="9"/>
      <c r="Z176" s="9"/>
      <c r="AA176" s="9"/>
      <c r="AB176" s="9"/>
      <c r="AC176" s="9"/>
      <c r="AD176" s="41"/>
      <c r="AE176" s="9"/>
      <c r="AF176" s="9"/>
      <c r="AG176" s="9"/>
      <c r="AH176" s="9"/>
      <c r="AI176" s="9"/>
      <c r="AJ176" s="7">
        <v>98307</v>
      </c>
      <c r="AK176" s="43"/>
      <c r="AL176" s="7">
        <f t="shared" si="34"/>
        <v>0</v>
      </c>
      <c r="AM176" s="41">
        <v>0</v>
      </c>
      <c r="AN176" s="9"/>
      <c r="AO176" s="41"/>
      <c r="AP176" s="41"/>
      <c r="AQ176" s="41">
        <v>0</v>
      </c>
      <c r="AR176" s="41"/>
      <c r="AS176" s="41"/>
      <c r="AT176" s="41">
        <v>0</v>
      </c>
      <c r="AU176" s="41"/>
      <c r="AV176" s="41"/>
      <c r="AW176" s="7">
        <f t="shared" si="35"/>
        <v>0</v>
      </c>
      <c r="AX176" s="41">
        <v>0</v>
      </c>
      <c r="AY176" s="41"/>
      <c r="AZ176" s="41">
        <v>0</v>
      </c>
      <c r="BA176" s="41"/>
      <c r="BB176" s="41"/>
      <c r="BC176" s="41">
        <v>0</v>
      </c>
      <c r="BD176" s="41"/>
      <c r="BE176" s="7">
        <f t="shared" si="36"/>
        <v>0</v>
      </c>
      <c r="BF176" s="43"/>
      <c r="BG176" s="41"/>
      <c r="BH176" s="41">
        <v>0</v>
      </c>
      <c r="BI176" s="41"/>
      <c r="BJ176" s="41"/>
      <c r="BK176" s="41"/>
      <c r="BL176" s="41"/>
      <c r="BM176" s="41">
        <v>0</v>
      </c>
      <c r="BN176" s="41"/>
      <c r="BO176" s="41"/>
      <c r="BP176" s="9"/>
      <c r="BQ176" s="41"/>
      <c r="BR176" s="9"/>
      <c r="BS176" s="9">
        <v>9800</v>
      </c>
      <c r="BT176" s="41">
        <v>0</v>
      </c>
      <c r="BU176" s="7">
        <f t="shared" si="37"/>
        <v>9800</v>
      </c>
      <c r="BV176" s="43">
        <v>10283</v>
      </c>
      <c r="BW176" s="41">
        <v>0</v>
      </c>
      <c r="BX176" s="41"/>
      <c r="BY176" s="41"/>
      <c r="BZ176" s="41">
        <v>0</v>
      </c>
      <c r="CA176" s="41">
        <v>0</v>
      </c>
      <c r="CB176" s="7">
        <f t="shared" si="38"/>
        <v>10283</v>
      </c>
      <c r="CC176" s="43"/>
      <c r="CD176" s="41"/>
      <c r="CE176" s="41"/>
      <c r="CF176" s="41"/>
      <c r="CG176" s="7">
        <f t="shared" si="39"/>
        <v>0</v>
      </c>
      <c r="CH176" s="62"/>
      <c r="CI176" s="9"/>
      <c r="CJ176" s="41"/>
      <c r="CK176" s="41"/>
      <c r="CL176" s="41">
        <v>0</v>
      </c>
      <c r="CM176" s="41"/>
      <c r="CN176" s="41"/>
      <c r="CO176" s="7">
        <f t="shared" si="40"/>
        <v>0</v>
      </c>
      <c r="CP176" s="62"/>
      <c r="CQ176" s="41"/>
      <c r="CR176" s="41"/>
      <c r="CS176" s="7">
        <f t="shared" si="41"/>
        <v>0</v>
      </c>
      <c r="CT176" s="43">
        <v>1822</v>
      </c>
      <c r="CU176" s="7">
        <f t="shared" si="42"/>
        <v>1822</v>
      </c>
      <c r="CV176" s="10">
        <f t="shared" si="29"/>
        <v>120212</v>
      </c>
    </row>
    <row r="177" spans="1:100" x14ac:dyDescent="0.25">
      <c r="A177" s="348"/>
      <c r="B177" s="2" t="s">
        <v>108</v>
      </c>
      <c r="C177" s="40"/>
      <c r="D177" s="41"/>
      <c r="E177" s="43"/>
      <c r="F177" s="41"/>
      <c r="G177" s="41">
        <v>0</v>
      </c>
      <c r="H177" s="7">
        <f t="shared" si="30"/>
        <v>0</v>
      </c>
      <c r="I177" s="43"/>
      <c r="J177" s="41"/>
      <c r="K177" s="41"/>
      <c r="L177" s="41"/>
      <c r="M177" s="41"/>
      <c r="N177" s="41"/>
      <c r="O177" s="7">
        <f t="shared" si="31"/>
        <v>0</v>
      </c>
      <c r="P177" s="41">
        <v>0</v>
      </c>
      <c r="Q177" s="41"/>
      <c r="R177" s="41"/>
      <c r="S177" s="41">
        <v>0</v>
      </c>
      <c r="T177" s="7">
        <f t="shared" si="32"/>
        <v>0</v>
      </c>
      <c r="U177" s="43"/>
      <c r="V177" s="41">
        <v>0</v>
      </c>
      <c r="W177" s="7">
        <f t="shared" si="33"/>
        <v>0</v>
      </c>
      <c r="X177" s="43"/>
      <c r="Y177" s="9"/>
      <c r="Z177" s="9"/>
      <c r="AA177" s="9"/>
      <c r="AB177" s="9"/>
      <c r="AC177" s="9"/>
      <c r="AD177" s="41"/>
      <c r="AE177" s="9"/>
      <c r="AF177" s="9"/>
      <c r="AG177" s="9"/>
      <c r="AH177" s="9"/>
      <c r="AI177" s="9"/>
      <c r="AJ177" s="7">
        <v>91431</v>
      </c>
      <c r="AK177" s="43"/>
      <c r="AL177" s="7">
        <f t="shared" si="34"/>
        <v>0</v>
      </c>
      <c r="AM177" s="41">
        <v>0</v>
      </c>
      <c r="AN177" s="9"/>
      <c r="AO177" s="41"/>
      <c r="AP177" s="41"/>
      <c r="AQ177" s="41">
        <v>0</v>
      </c>
      <c r="AR177" s="41"/>
      <c r="AS177" s="41"/>
      <c r="AT177" s="41">
        <v>0</v>
      </c>
      <c r="AU177" s="41"/>
      <c r="AV177" s="41"/>
      <c r="AW177" s="7">
        <f t="shared" si="35"/>
        <v>0</v>
      </c>
      <c r="AX177" s="41">
        <v>0</v>
      </c>
      <c r="AY177" s="41"/>
      <c r="AZ177" s="41">
        <v>0</v>
      </c>
      <c r="BA177" s="41"/>
      <c r="BB177" s="41"/>
      <c r="BC177" s="41">
        <v>0</v>
      </c>
      <c r="BD177" s="41"/>
      <c r="BE177" s="7">
        <f t="shared" si="36"/>
        <v>0</v>
      </c>
      <c r="BF177" s="43"/>
      <c r="BG177" s="41"/>
      <c r="BH177" s="41">
        <v>0</v>
      </c>
      <c r="BI177" s="41"/>
      <c r="BJ177" s="41"/>
      <c r="BK177" s="41"/>
      <c r="BL177" s="41"/>
      <c r="BM177" s="41">
        <v>0</v>
      </c>
      <c r="BN177" s="41"/>
      <c r="BO177" s="41"/>
      <c r="BP177" s="9"/>
      <c r="BQ177" s="41"/>
      <c r="BR177" s="9"/>
      <c r="BS177" s="9">
        <v>6880</v>
      </c>
      <c r="BT177" s="41">
        <v>0</v>
      </c>
      <c r="BU177" s="7">
        <f t="shared" si="37"/>
        <v>6880</v>
      </c>
      <c r="BV177" s="43">
        <v>10376</v>
      </c>
      <c r="BW177" s="41">
        <v>0</v>
      </c>
      <c r="BX177" s="41"/>
      <c r="BY177" s="41"/>
      <c r="BZ177" s="41">
        <v>0</v>
      </c>
      <c r="CA177" s="41">
        <v>0</v>
      </c>
      <c r="CB177" s="7">
        <f t="shared" si="38"/>
        <v>10376</v>
      </c>
      <c r="CC177" s="43"/>
      <c r="CD177" s="41"/>
      <c r="CE177" s="41"/>
      <c r="CF177" s="41"/>
      <c r="CG177" s="7">
        <f t="shared" si="39"/>
        <v>0</v>
      </c>
      <c r="CH177" s="62"/>
      <c r="CI177" s="9"/>
      <c r="CJ177" s="41"/>
      <c r="CK177" s="41"/>
      <c r="CL177" s="41">
        <v>0</v>
      </c>
      <c r="CM177" s="41"/>
      <c r="CN177" s="41"/>
      <c r="CO177" s="7">
        <f t="shared" si="40"/>
        <v>0</v>
      </c>
      <c r="CP177" s="62"/>
      <c r="CQ177" s="41"/>
      <c r="CR177" s="41"/>
      <c r="CS177" s="7">
        <f t="shared" si="41"/>
        <v>0</v>
      </c>
      <c r="CT177" s="43">
        <v>4987</v>
      </c>
      <c r="CU177" s="7">
        <f t="shared" si="42"/>
        <v>4987</v>
      </c>
      <c r="CV177" s="10">
        <f t="shared" si="29"/>
        <v>113674</v>
      </c>
    </row>
    <row r="178" spans="1:100" x14ac:dyDescent="0.25">
      <c r="A178" s="348"/>
      <c r="B178" s="2" t="s">
        <v>109</v>
      </c>
      <c r="C178" s="40"/>
      <c r="D178" s="41"/>
      <c r="E178" s="43"/>
      <c r="F178" s="41"/>
      <c r="G178" s="41">
        <v>0</v>
      </c>
      <c r="H178" s="7">
        <f t="shared" si="30"/>
        <v>0</v>
      </c>
      <c r="I178" s="43"/>
      <c r="J178" s="41"/>
      <c r="K178" s="41"/>
      <c r="L178" s="41"/>
      <c r="M178" s="41"/>
      <c r="N178" s="41"/>
      <c r="O178" s="7">
        <f t="shared" si="31"/>
        <v>0</v>
      </c>
      <c r="P178" s="41">
        <v>0</v>
      </c>
      <c r="Q178" s="41"/>
      <c r="R178" s="41"/>
      <c r="S178" s="41">
        <v>0</v>
      </c>
      <c r="T178" s="7">
        <f t="shared" si="32"/>
        <v>0</v>
      </c>
      <c r="U178" s="43"/>
      <c r="V178" s="41">
        <v>0</v>
      </c>
      <c r="W178" s="7">
        <f t="shared" si="33"/>
        <v>0</v>
      </c>
      <c r="X178" s="43"/>
      <c r="Y178" s="9"/>
      <c r="Z178" s="9"/>
      <c r="AA178" s="9"/>
      <c r="AB178" s="9"/>
      <c r="AC178" s="9"/>
      <c r="AD178" s="41"/>
      <c r="AE178" s="9"/>
      <c r="AF178" s="9"/>
      <c r="AG178" s="9"/>
      <c r="AH178" s="9"/>
      <c r="AI178" s="9"/>
      <c r="AJ178" s="7">
        <v>87325</v>
      </c>
      <c r="AK178" s="43"/>
      <c r="AL178" s="7">
        <f t="shared" si="34"/>
        <v>0</v>
      </c>
      <c r="AM178" s="41">
        <v>0</v>
      </c>
      <c r="AN178" s="9"/>
      <c r="AO178" s="41"/>
      <c r="AP178" s="41"/>
      <c r="AQ178" s="41">
        <v>1894</v>
      </c>
      <c r="AR178" s="41"/>
      <c r="AS178" s="41"/>
      <c r="AT178" s="41">
        <v>0</v>
      </c>
      <c r="AU178" s="41"/>
      <c r="AV178" s="41"/>
      <c r="AW178" s="7">
        <f t="shared" si="35"/>
        <v>1894</v>
      </c>
      <c r="AX178" s="41">
        <v>0</v>
      </c>
      <c r="AY178" s="41"/>
      <c r="AZ178" s="41">
        <v>0</v>
      </c>
      <c r="BA178" s="41"/>
      <c r="BB178" s="41"/>
      <c r="BC178" s="41">
        <v>0</v>
      </c>
      <c r="BD178" s="41"/>
      <c r="BE178" s="7">
        <f t="shared" si="36"/>
        <v>0</v>
      </c>
      <c r="BF178" s="43"/>
      <c r="BG178" s="41"/>
      <c r="BH178" s="41">
        <v>0</v>
      </c>
      <c r="BI178" s="41"/>
      <c r="BJ178" s="41"/>
      <c r="BK178" s="41"/>
      <c r="BL178" s="41"/>
      <c r="BM178" s="41">
        <v>0</v>
      </c>
      <c r="BN178" s="41"/>
      <c r="BO178" s="41"/>
      <c r="BP178" s="9"/>
      <c r="BQ178" s="41"/>
      <c r="BR178" s="9"/>
      <c r="BS178" s="9">
        <v>10498</v>
      </c>
      <c r="BT178" s="41">
        <v>0</v>
      </c>
      <c r="BU178" s="7">
        <f t="shared" si="37"/>
        <v>10498</v>
      </c>
      <c r="BV178" s="43">
        <v>9374</v>
      </c>
      <c r="BW178" s="41">
        <v>0</v>
      </c>
      <c r="BX178" s="41"/>
      <c r="BY178" s="41"/>
      <c r="BZ178" s="41">
        <v>0</v>
      </c>
      <c r="CA178" s="41">
        <v>0</v>
      </c>
      <c r="CB178" s="7">
        <f t="shared" si="38"/>
        <v>9374</v>
      </c>
      <c r="CC178" s="43"/>
      <c r="CD178" s="41"/>
      <c r="CE178" s="41"/>
      <c r="CF178" s="41"/>
      <c r="CG178" s="7">
        <f t="shared" si="39"/>
        <v>0</v>
      </c>
      <c r="CH178" s="62"/>
      <c r="CI178" s="9"/>
      <c r="CJ178" s="41"/>
      <c r="CK178" s="41"/>
      <c r="CL178" s="41">
        <v>0</v>
      </c>
      <c r="CM178" s="41"/>
      <c r="CN178" s="41"/>
      <c r="CO178" s="7">
        <f t="shared" si="40"/>
        <v>0</v>
      </c>
      <c r="CP178" s="62"/>
      <c r="CQ178" s="41"/>
      <c r="CR178" s="41"/>
      <c r="CS178" s="7">
        <f t="shared" si="41"/>
        <v>0</v>
      </c>
      <c r="CT178" s="43">
        <v>1075</v>
      </c>
      <c r="CU178" s="7">
        <f t="shared" si="42"/>
        <v>1075</v>
      </c>
      <c r="CV178" s="10">
        <f t="shared" si="29"/>
        <v>110166</v>
      </c>
    </row>
    <row r="179" spans="1:100" x14ac:dyDescent="0.25">
      <c r="A179" s="348"/>
      <c r="B179" s="2" t="s">
        <v>110</v>
      </c>
      <c r="C179" s="40"/>
      <c r="D179" s="41"/>
      <c r="E179" s="43"/>
      <c r="F179" s="41"/>
      <c r="G179" s="41">
        <v>0</v>
      </c>
      <c r="H179" s="7">
        <f t="shared" si="30"/>
        <v>0</v>
      </c>
      <c r="I179" s="43"/>
      <c r="J179" s="41"/>
      <c r="K179" s="41"/>
      <c r="L179" s="41"/>
      <c r="M179" s="41"/>
      <c r="N179" s="41"/>
      <c r="O179" s="7">
        <f t="shared" si="31"/>
        <v>0</v>
      </c>
      <c r="P179" s="41">
        <v>0</v>
      </c>
      <c r="Q179" s="41"/>
      <c r="R179" s="41"/>
      <c r="S179" s="41">
        <v>0</v>
      </c>
      <c r="T179" s="7">
        <f t="shared" si="32"/>
        <v>0</v>
      </c>
      <c r="U179" s="43"/>
      <c r="V179" s="41">
        <v>0</v>
      </c>
      <c r="W179" s="7">
        <f t="shared" si="33"/>
        <v>0</v>
      </c>
      <c r="X179" s="43"/>
      <c r="Y179" s="9"/>
      <c r="Z179" s="9"/>
      <c r="AA179" s="9"/>
      <c r="AB179" s="9"/>
      <c r="AC179" s="9"/>
      <c r="AD179" s="41"/>
      <c r="AE179" s="9"/>
      <c r="AF179" s="9"/>
      <c r="AG179" s="9"/>
      <c r="AH179" s="9"/>
      <c r="AI179" s="9"/>
      <c r="AJ179" s="7">
        <v>79563</v>
      </c>
      <c r="AK179" s="43"/>
      <c r="AL179" s="7">
        <f t="shared" si="34"/>
        <v>0</v>
      </c>
      <c r="AM179" s="41">
        <v>0</v>
      </c>
      <c r="AN179" s="9"/>
      <c r="AO179" s="41"/>
      <c r="AP179" s="41"/>
      <c r="AQ179" s="41">
        <v>2400</v>
      </c>
      <c r="AR179" s="41"/>
      <c r="AS179" s="41"/>
      <c r="AT179" s="41">
        <v>0</v>
      </c>
      <c r="AU179" s="41"/>
      <c r="AV179" s="41"/>
      <c r="AW179" s="7">
        <f t="shared" si="35"/>
        <v>2400</v>
      </c>
      <c r="AX179" s="41">
        <v>0</v>
      </c>
      <c r="AY179" s="41"/>
      <c r="AZ179" s="41">
        <v>0</v>
      </c>
      <c r="BA179" s="41"/>
      <c r="BB179" s="41"/>
      <c r="BC179" s="41">
        <v>0</v>
      </c>
      <c r="BD179" s="41"/>
      <c r="BE179" s="7">
        <f t="shared" si="36"/>
        <v>0</v>
      </c>
      <c r="BF179" s="43"/>
      <c r="BG179" s="41"/>
      <c r="BH179" s="41">
        <v>0</v>
      </c>
      <c r="BI179" s="41"/>
      <c r="BJ179" s="41"/>
      <c r="BK179" s="41"/>
      <c r="BL179" s="41"/>
      <c r="BM179" s="41">
        <v>0</v>
      </c>
      <c r="BN179" s="41"/>
      <c r="BO179" s="41"/>
      <c r="BP179" s="9"/>
      <c r="BQ179" s="41"/>
      <c r="BR179" s="9"/>
      <c r="BS179" s="9">
        <v>7960</v>
      </c>
      <c r="BT179" s="41">
        <v>0</v>
      </c>
      <c r="BU179" s="7">
        <f t="shared" si="37"/>
        <v>7960</v>
      </c>
      <c r="BV179" s="43">
        <v>8290</v>
      </c>
      <c r="BW179" s="41">
        <v>0</v>
      </c>
      <c r="BX179" s="41"/>
      <c r="BY179" s="41"/>
      <c r="BZ179" s="41">
        <v>0</v>
      </c>
      <c r="CA179" s="41">
        <v>0</v>
      </c>
      <c r="CB179" s="7">
        <f t="shared" si="38"/>
        <v>8290</v>
      </c>
      <c r="CC179" s="43"/>
      <c r="CD179" s="41"/>
      <c r="CE179" s="41"/>
      <c r="CF179" s="41"/>
      <c r="CG179" s="7">
        <f t="shared" si="39"/>
        <v>0</v>
      </c>
      <c r="CH179" s="62"/>
      <c r="CI179" s="9"/>
      <c r="CJ179" s="41"/>
      <c r="CK179" s="41"/>
      <c r="CL179" s="41">
        <v>0</v>
      </c>
      <c r="CM179" s="41"/>
      <c r="CN179" s="41"/>
      <c r="CO179" s="7">
        <f t="shared" si="40"/>
        <v>0</v>
      </c>
      <c r="CP179" s="62"/>
      <c r="CQ179" s="41"/>
      <c r="CR179" s="41"/>
      <c r="CS179" s="7">
        <f t="shared" si="41"/>
        <v>0</v>
      </c>
      <c r="CT179" s="43">
        <v>5949</v>
      </c>
      <c r="CU179" s="7">
        <f t="shared" si="42"/>
        <v>5949</v>
      </c>
      <c r="CV179" s="10">
        <f t="shared" si="29"/>
        <v>104162</v>
      </c>
    </row>
    <row r="180" spans="1:100" x14ac:dyDescent="0.25">
      <c r="A180" s="348"/>
      <c r="B180" s="2" t="s">
        <v>111</v>
      </c>
      <c r="C180" s="40"/>
      <c r="D180" s="41"/>
      <c r="E180" s="43"/>
      <c r="F180" s="41"/>
      <c r="G180" s="41">
        <v>0</v>
      </c>
      <c r="H180" s="7">
        <f t="shared" si="30"/>
        <v>0</v>
      </c>
      <c r="I180" s="43"/>
      <c r="J180" s="41"/>
      <c r="K180" s="41"/>
      <c r="L180" s="41"/>
      <c r="M180" s="41"/>
      <c r="N180" s="41"/>
      <c r="O180" s="7">
        <f t="shared" si="31"/>
        <v>0</v>
      </c>
      <c r="P180" s="41">
        <v>0</v>
      </c>
      <c r="Q180" s="41"/>
      <c r="R180" s="41"/>
      <c r="S180" s="41">
        <v>0</v>
      </c>
      <c r="T180" s="7">
        <f t="shared" si="32"/>
        <v>0</v>
      </c>
      <c r="U180" s="43"/>
      <c r="V180" s="41">
        <v>0</v>
      </c>
      <c r="W180" s="7">
        <f t="shared" si="33"/>
        <v>0</v>
      </c>
      <c r="X180" s="43"/>
      <c r="Y180" s="9"/>
      <c r="Z180" s="9"/>
      <c r="AA180" s="9"/>
      <c r="AB180" s="9"/>
      <c r="AC180" s="9"/>
      <c r="AD180" s="41"/>
      <c r="AE180" s="9"/>
      <c r="AF180" s="9"/>
      <c r="AG180" s="9"/>
      <c r="AH180" s="9"/>
      <c r="AI180" s="9"/>
      <c r="AJ180" s="7">
        <v>83666</v>
      </c>
      <c r="AK180" s="43"/>
      <c r="AL180" s="7">
        <f t="shared" si="34"/>
        <v>0</v>
      </c>
      <c r="AM180" s="41">
        <v>0</v>
      </c>
      <c r="AN180" s="9"/>
      <c r="AO180" s="41"/>
      <c r="AP180" s="41"/>
      <c r="AQ180" s="41">
        <v>2457</v>
      </c>
      <c r="AR180" s="41"/>
      <c r="AS180" s="41"/>
      <c r="AT180" s="41">
        <v>0</v>
      </c>
      <c r="AU180" s="41"/>
      <c r="AV180" s="41"/>
      <c r="AW180" s="7">
        <f t="shared" si="35"/>
        <v>2457</v>
      </c>
      <c r="AX180" s="41">
        <v>0</v>
      </c>
      <c r="AY180" s="41"/>
      <c r="AZ180" s="41">
        <v>0</v>
      </c>
      <c r="BA180" s="41"/>
      <c r="BB180" s="41"/>
      <c r="BC180" s="41">
        <v>0</v>
      </c>
      <c r="BD180" s="41"/>
      <c r="BE180" s="7">
        <f t="shared" si="36"/>
        <v>0</v>
      </c>
      <c r="BF180" s="43"/>
      <c r="BG180" s="41"/>
      <c r="BH180" s="41">
        <v>0</v>
      </c>
      <c r="BI180" s="41"/>
      <c r="BJ180" s="41"/>
      <c r="BK180" s="41"/>
      <c r="BL180" s="41"/>
      <c r="BM180" s="41">
        <v>0</v>
      </c>
      <c r="BN180" s="41"/>
      <c r="BO180" s="41"/>
      <c r="BP180" s="9"/>
      <c r="BQ180" s="41"/>
      <c r="BR180" s="9"/>
      <c r="BS180" s="9">
        <v>10253</v>
      </c>
      <c r="BT180" s="41">
        <v>0</v>
      </c>
      <c r="BU180" s="7">
        <f t="shared" si="37"/>
        <v>10253</v>
      </c>
      <c r="BV180" s="43">
        <v>8834</v>
      </c>
      <c r="BW180" s="41">
        <v>0</v>
      </c>
      <c r="BX180" s="41"/>
      <c r="BY180" s="41"/>
      <c r="BZ180" s="41">
        <v>0</v>
      </c>
      <c r="CA180" s="41">
        <v>0</v>
      </c>
      <c r="CB180" s="7">
        <f t="shared" si="38"/>
        <v>8834</v>
      </c>
      <c r="CC180" s="43"/>
      <c r="CD180" s="41"/>
      <c r="CE180" s="41"/>
      <c r="CF180" s="41"/>
      <c r="CG180" s="7">
        <f t="shared" si="39"/>
        <v>0</v>
      </c>
      <c r="CH180" s="62"/>
      <c r="CI180" s="9"/>
      <c r="CJ180" s="41"/>
      <c r="CK180" s="41"/>
      <c r="CL180" s="41">
        <v>0</v>
      </c>
      <c r="CM180" s="41"/>
      <c r="CN180" s="41"/>
      <c r="CO180" s="7">
        <f t="shared" si="40"/>
        <v>0</v>
      </c>
      <c r="CP180" s="62"/>
      <c r="CQ180" s="41"/>
      <c r="CR180" s="41"/>
      <c r="CS180" s="7">
        <f t="shared" si="41"/>
        <v>0</v>
      </c>
      <c r="CT180" s="43">
        <v>4820</v>
      </c>
      <c r="CU180" s="7">
        <f t="shared" si="42"/>
        <v>4820</v>
      </c>
      <c r="CV180" s="10">
        <f t="shared" si="29"/>
        <v>110030</v>
      </c>
    </row>
    <row r="181" spans="1:100" ht="15.75" thickBot="1" x14ac:dyDescent="0.3">
      <c r="A181" s="349"/>
      <c r="B181" s="3" t="s">
        <v>112</v>
      </c>
      <c r="C181" s="44"/>
      <c r="D181" s="45"/>
      <c r="E181" s="47"/>
      <c r="F181" s="45"/>
      <c r="G181" s="45">
        <v>0</v>
      </c>
      <c r="H181" s="11">
        <f t="shared" si="30"/>
        <v>0</v>
      </c>
      <c r="I181" s="47"/>
      <c r="J181" s="45"/>
      <c r="K181" s="45"/>
      <c r="L181" s="45"/>
      <c r="M181" s="45"/>
      <c r="N181" s="45"/>
      <c r="O181" s="11">
        <f t="shared" si="31"/>
        <v>0</v>
      </c>
      <c r="P181" s="45">
        <v>0</v>
      </c>
      <c r="Q181" s="45"/>
      <c r="R181" s="45"/>
      <c r="S181" s="45">
        <v>452</v>
      </c>
      <c r="T181" s="11">
        <f t="shared" si="32"/>
        <v>452</v>
      </c>
      <c r="U181" s="47"/>
      <c r="V181" s="45">
        <v>0</v>
      </c>
      <c r="W181" s="11">
        <f t="shared" si="33"/>
        <v>0</v>
      </c>
      <c r="X181" s="47"/>
      <c r="Y181" s="13"/>
      <c r="Z181" s="13"/>
      <c r="AA181" s="13"/>
      <c r="AB181" s="13"/>
      <c r="AC181" s="13"/>
      <c r="AD181" s="45"/>
      <c r="AE181" s="13"/>
      <c r="AF181" s="13"/>
      <c r="AG181" s="13"/>
      <c r="AH181" s="13"/>
      <c r="AI181" s="13"/>
      <c r="AJ181" s="11">
        <v>69973</v>
      </c>
      <c r="AK181" s="47"/>
      <c r="AL181" s="11">
        <f t="shared" si="34"/>
        <v>0</v>
      </c>
      <c r="AM181" s="45">
        <v>0</v>
      </c>
      <c r="AN181" s="13"/>
      <c r="AO181" s="45"/>
      <c r="AP181" s="45"/>
      <c r="AQ181" s="45">
        <v>2160</v>
      </c>
      <c r="AR181" s="45"/>
      <c r="AS181" s="45"/>
      <c r="AT181" s="45">
        <v>0</v>
      </c>
      <c r="AU181" s="45"/>
      <c r="AV181" s="45"/>
      <c r="AW181" s="11">
        <f t="shared" si="35"/>
        <v>2160</v>
      </c>
      <c r="AX181" s="45">
        <v>0</v>
      </c>
      <c r="AY181" s="45"/>
      <c r="AZ181" s="45">
        <v>0</v>
      </c>
      <c r="BA181" s="45"/>
      <c r="BB181" s="45"/>
      <c r="BC181" s="45">
        <v>0</v>
      </c>
      <c r="BD181" s="45"/>
      <c r="BE181" s="11">
        <f t="shared" si="36"/>
        <v>0</v>
      </c>
      <c r="BF181" s="47"/>
      <c r="BG181" s="45"/>
      <c r="BH181" s="45">
        <v>0</v>
      </c>
      <c r="BI181" s="45"/>
      <c r="BJ181" s="45"/>
      <c r="BK181" s="45"/>
      <c r="BL181" s="45"/>
      <c r="BM181" s="45">
        <v>0</v>
      </c>
      <c r="BN181" s="45"/>
      <c r="BO181" s="45"/>
      <c r="BP181" s="13"/>
      <c r="BQ181" s="45"/>
      <c r="BR181" s="13"/>
      <c r="BS181" s="13">
        <v>7843</v>
      </c>
      <c r="BT181" s="45">
        <v>0</v>
      </c>
      <c r="BU181" s="11">
        <f t="shared" si="37"/>
        <v>7843</v>
      </c>
      <c r="BV181" s="47">
        <v>9353</v>
      </c>
      <c r="BW181" s="45">
        <v>0</v>
      </c>
      <c r="BX181" s="45"/>
      <c r="BY181" s="45"/>
      <c r="BZ181" s="45">
        <v>0</v>
      </c>
      <c r="CA181" s="45">
        <v>0</v>
      </c>
      <c r="CB181" s="11">
        <f t="shared" si="38"/>
        <v>9353</v>
      </c>
      <c r="CC181" s="47"/>
      <c r="CD181" s="45"/>
      <c r="CE181" s="45"/>
      <c r="CF181" s="45"/>
      <c r="CG181" s="11">
        <f t="shared" si="39"/>
        <v>0</v>
      </c>
      <c r="CH181" s="63"/>
      <c r="CI181" s="13"/>
      <c r="CJ181" s="45"/>
      <c r="CK181" s="45"/>
      <c r="CL181" s="45">
        <v>0</v>
      </c>
      <c r="CM181" s="45"/>
      <c r="CN181" s="45"/>
      <c r="CO181" s="11">
        <f t="shared" si="40"/>
        <v>0</v>
      </c>
      <c r="CP181" s="63"/>
      <c r="CQ181" s="45"/>
      <c r="CR181" s="45"/>
      <c r="CS181" s="11">
        <f t="shared" si="41"/>
        <v>0</v>
      </c>
      <c r="CT181" s="47">
        <v>4595</v>
      </c>
      <c r="CU181" s="11">
        <f t="shared" si="42"/>
        <v>4595</v>
      </c>
      <c r="CV181" s="15">
        <f t="shared" si="29"/>
        <v>94376</v>
      </c>
    </row>
    <row r="182" spans="1:100" x14ac:dyDescent="0.25">
      <c r="A182" s="347" t="s">
        <v>198</v>
      </c>
      <c r="B182" s="33" t="s">
        <v>101</v>
      </c>
      <c r="C182" s="34"/>
      <c r="D182" s="35"/>
      <c r="E182" s="52"/>
      <c r="F182" s="35"/>
      <c r="G182" s="35">
        <v>0</v>
      </c>
      <c r="H182" s="20">
        <f t="shared" si="30"/>
        <v>0</v>
      </c>
      <c r="I182" s="52"/>
      <c r="J182" s="35"/>
      <c r="K182" s="35"/>
      <c r="L182" s="35"/>
      <c r="M182" s="35"/>
      <c r="N182" s="35"/>
      <c r="O182" s="20">
        <f t="shared" si="31"/>
        <v>0</v>
      </c>
      <c r="P182" s="35">
        <v>0</v>
      </c>
      <c r="Q182" s="35"/>
      <c r="R182" s="35"/>
      <c r="S182" s="35">
        <v>0</v>
      </c>
      <c r="T182" s="20">
        <f t="shared" si="32"/>
        <v>0</v>
      </c>
      <c r="U182" s="52"/>
      <c r="V182" s="35">
        <v>0</v>
      </c>
      <c r="W182" s="20">
        <f t="shared" si="33"/>
        <v>0</v>
      </c>
      <c r="X182" s="52"/>
      <c r="Y182" s="22"/>
      <c r="Z182" s="22"/>
      <c r="AA182" s="22"/>
      <c r="AB182" s="22"/>
      <c r="AC182" s="22"/>
      <c r="AD182" s="35"/>
      <c r="AE182" s="22"/>
      <c r="AF182" s="22"/>
      <c r="AG182" s="22"/>
      <c r="AH182" s="22"/>
      <c r="AI182" s="22"/>
      <c r="AJ182" s="20">
        <v>65161</v>
      </c>
      <c r="AK182" s="52"/>
      <c r="AL182" s="20">
        <f t="shared" si="34"/>
        <v>0</v>
      </c>
      <c r="AM182" s="35">
        <v>0</v>
      </c>
      <c r="AN182" s="22"/>
      <c r="AO182" s="35"/>
      <c r="AP182" s="35"/>
      <c r="AQ182" s="35">
        <v>1920</v>
      </c>
      <c r="AR182" s="35"/>
      <c r="AS182" s="35"/>
      <c r="AT182" s="35">
        <v>0</v>
      </c>
      <c r="AU182" s="35"/>
      <c r="AV182" s="35"/>
      <c r="AW182" s="20">
        <f t="shared" si="35"/>
        <v>1920</v>
      </c>
      <c r="AX182" s="35">
        <v>0</v>
      </c>
      <c r="AY182" s="35"/>
      <c r="AZ182" s="35">
        <v>0</v>
      </c>
      <c r="BA182" s="35"/>
      <c r="BB182" s="35"/>
      <c r="BC182" s="35">
        <v>0</v>
      </c>
      <c r="BD182" s="35"/>
      <c r="BE182" s="20">
        <f t="shared" si="36"/>
        <v>0</v>
      </c>
      <c r="BF182" s="52"/>
      <c r="BG182" s="35"/>
      <c r="BH182" s="35">
        <v>0</v>
      </c>
      <c r="BI182" s="35"/>
      <c r="BJ182" s="35"/>
      <c r="BK182" s="35"/>
      <c r="BL182" s="35"/>
      <c r="BM182" s="35">
        <v>0</v>
      </c>
      <c r="BN182" s="35"/>
      <c r="BO182" s="35"/>
      <c r="BP182" s="22"/>
      <c r="BQ182" s="35"/>
      <c r="BR182" s="22"/>
      <c r="BS182" s="22">
        <v>6120</v>
      </c>
      <c r="BT182" s="35">
        <v>0</v>
      </c>
      <c r="BU182" s="20">
        <f t="shared" si="37"/>
        <v>6120</v>
      </c>
      <c r="BV182" s="52">
        <v>6366</v>
      </c>
      <c r="BW182" s="35">
        <v>0</v>
      </c>
      <c r="BX182" s="35"/>
      <c r="BY182" s="35"/>
      <c r="BZ182" s="35">
        <v>0</v>
      </c>
      <c r="CA182" s="35">
        <v>0</v>
      </c>
      <c r="CB182" s="20">
        <f t="shared" si="38"/>
        <v>6366</v>
      </c>
      <c r="CC182" s="52"/>
      <c r="CD182" s="35"/>
      <c r="CE182" s="35"/>
      <c r="CF182" s="35"/>
      <c r="CG182" s="20">
        <f t="shared" si="39"/>
        <v>0</v>
      </c>
      <c r="CH182" s="61"/>
      <c r="CI182" s="22"/>
      <c r="CJ182" s="35"/>
      <c r="CK182" s="35"/>
      <c r="CL182" s="35">
        <v>0</v>
      </c>
      <c r="CM182" s="35"/>
      <c r="CN182" s="35"/>
      <c r="CO182" s="20">
        <f t="shared" si="40"/>
        <v>0</v>
      </c>
      <c r="CP182" s="61"/>
      <c r="CQ182" s="35"/>
      <c r="CR182" s="35"/>
      <c r="CS182" s="20">
        <f t="shared" si="41"/>
        <v>0</v>
      </c>
      <c r="CT182" s="52">
        <v>4609</v>
      </c>
      <c r="CU182" s="20">
        <f t="shared" si="42"/>
        <v>4609</v>
      </c>
      <c r="CV182" s="23">
        <f t="shared" si="29"/>
        <v>84176</v>
      </c>
    </row>
    <row r="183" spans="1:100" x14ac:dyDescent="0.25">
      <c r="A183" s="348"/>
      <c r="B183" s="2" t="s">
        <v>102</v>
      </c>
      <c r="C183" s="40"/>
      <c r="D183" s="41"/>
      <c r="E183" s="43"/>
      <c r="F183" s="41"/>
      <c r="G183" s="41">
        <v>0</v>
      </c>
      <c r="H183" s="7">
        <f t="shared" si="30"/>
        <v>0</v>
      </c>
      <c r="I183" s="43"/>
      <c r="J183" s="41"/>
      <c r="K183" s="41"/>
      <c r="L183" s="41"/>
      <c r="M183" s="41"/>
      <c r="N183" s="41"/>
      <c r="O183" s="7">
        <f t="shared" si="31"/>
        <v>0</v>
      </c>
      <c r="P183" s="41">
        <v>0</v>
      </c>
      <c r="Q183" s="41"/>
      <c r="R183" s="41"/>
      <c r="S183" s="41">
        <v>0</v>
      </c>
      <c r="T183" s="7">
        <f t="shared" si="32"/>
        <v>0</v>
      </c>
      <c r="U183" s="43"/>
      <c r="V183" s="41">
        <v>0</v>
      </c>
      <c r="W183" s="7">
        <f t="shared" si="33"/>
        <v>0</v>
      </c>
      <c r="X183" s="43"/>
      <c r="Y183" s="9"/>
      <c r="Z183" s="9"/>
      <c r="AA183" s="9"/>
      <c r="AB183" s="9"/>
      <c r="AC183" s="9"/>
      <c r="AD183" s="41"/>
      <c r="AE183" s="9"/>
      <c r="AF183" s="9"/>
      <c r="AG183" s="9"/>
      <c r="AH183" s="9"/>
      <c r="AI183" s="9"/>
      <c r="AJ183" s="7">
        <v>56179</v>
      </c>
      <c r="AK183" s="43"/>
      <c r="AL183" s="7">
        <f t="shared" si="34"/>
        <v>0</v>
      </c>
      <c r="AM183" s="41">
        <v>0</v>
      </c>
      <c r="AN183" s="9"/>
      <c r="AO183" s="41"/>
      <c r="AP183" s="41"/>
      <c r="AQ183" s="41">
        <v>2190</v>
      </c>
      <c r="AR183" s="41"/>
      <c r="AS183" s="41"/>
      <c r="AT183" s="41">
        <v>0</v>
      </c>
      <c r="AU183" s="41"/>
      <c r="AV183" s="41"/>
      <c r="AW183" s="7">
        <f t="shared" si="35"/>
        <v>2190</v>
      </c>
      <c r="AX183" s="41">
        <v>0</v>
      </c>
      <c r="AY183" s="41"/>
      <c r="AZ183" s="41">
        <v>0</v>
      </c>
      <c r="BA183" s="41"/>
      <c r="BB183" s="41"/>
      <c r="BC183" s="41">
        <v>0</v>
      </c>
      <c r="BD183" s="41"/>
      <c r="BE183" s="7">
        <f t="shared" si="36"/>
        <v>0</v>
      </c>
      <c r="BF183" s="43"/>
      <c r="BG183" s="41"/>
      <c r="BH183" s="41">
        <v>0</v>
      </c>
      <c r="BI183" s="41"/>
      <c r="BJ183" s="41"/>
      <c r="BK183" s="41"/>
      <c r="BL183" s="41"/>
      <c r="BM183" s="41">
        <v>0</v>
      </c>
      <c r="BN183" s="41"/>
      <c r="BO183" s="41"/>
      <c r="BP183" s="9"/>
      <c r="BQ183" s="41"/>
      <c r="BR183" s="9"/>
      <c r="BS183" s="9">
        <v>5880</v>
      </c>
      <c r="BT183" s="41">
        <v>0</v>
      </c>
      <c r="BU183" s="7">
        <f t="shared" si="37"/>
        <v>5880</v>
      </c>
      <c r="BV183" s="43">
        <v>8228</v>
      </c>
      <c r="BW183" s="41">
        <v>0</v>
      </c>
      <c r="BX183" s="41"/>
      <c r="BY183" s="41"/>
      <c r="BZ183" s="41">
        <v>0</v>
      </c>
      <c r="CA183" s="41">
        <v>0</v>
      </c>
      <c r="CB183" s="7">
        <f t="shared" si="38"/>
        <v>8228</v>
      </c>
      <c r="CC183" s="43"/>
      <c r="CD183" s="41"/>
      <c r="CE183" s="41"/>
      <c r="CF183" s="41"/>
      <c r="CG183" s="7">
        <f t="shared" si="39"/>
        <v>0</v>
      </c>
      <c r="CH183" s="62"/>
      <c r="CI183" s="9"/>
      <c r="CJ183" s="41"/>
      <c r="CK183" s="41"/>
      <c r="CL183" s="41">
        <v>0</v>
      </c>
      <c r="CM183" s="41"/>
      <c r="CN183" s="41"/>
      <c r="CO183" s="7">
        <f t="shared" si="40"/>
        <v>0</v>
      </c>
      <c r="CP183" s="62"/>
      <c r="CQ183" s="41"/>
      <c r="CR183" s="41"/>
      <c r="CS183" s="7">
        <f t="shared" si="41"/>
        <v>0</v>
      </c>
      <c r="CT183" s="43">
        <v>5927</v>
      </c>
      <c r="CU183" s="7">
        <f t="shared" si="42"/>
        <v>5927</v>
      </c>
      <c r="CV183" s="10">
        <f t="shared" si="29"/>
        <v>78404</v>
      </c>
    </row>
    <row r="184" spans="1:100" x14ac:dyDescent="0.25">
      <c r="A184" s="348"/>
      <c r="B184" s="2" t="s">
        <v>103</v>
      </c>
      <c r="C184" s="40"/>
      <c r="D184" s="41"/>
      <c r="E184" s="43"/>
      <c r="F184" s="41"/>
      <c r="G184" s="41">
        <v>0</v>
      </c>
      <c r="H184" s="7">
        <f t="shared" si="30"/>
        <v>0</v>
      </c>
      <c r="I184" s="43"/>
      <c r="J184" s="41"/>
      <c r="K184" s="41"/>
      <c r="L184" s="41"/>
      <c r="M184" s="41"/>
      <c r="N184" s="41"/>
      <c r="O184" s="7">
        <f t="shared" si="31"/>
        <v>0</v>
      </c>
      <c r="P184" s="41">
        <v>0</v>
      </c>
      <c r="Q184" s="41"/>
      <c r="R184" s="41"/>
      <c r="S184" s="41">
        <v>0</v>
      </c>
      <c r="T184" s="7">
        <f t="shared" si="32"/>
        <v>0</v>
      </c>
      <c r="U184" s="43"/>
      <c r="V184" s="41">
        <v>0</v>
      </c>
      <c r="W184" s="7">
        <f t="shared" si="33"/>
        <v>0</v>
      </c>
      <c r="X184" s="43"/>
      <c r="Y184" s="9"/>
      <c r="Z184" s="9"/>
      <c r="AA184" s="9"/>
      <c r="AB184" s="9"/>
      <c r="AC184" s="9"/>
      <c r="AD184" s="41"/>
      <c r="AE184" s="9"/>
      <c r="AF184" s="9"/>
      <c r="AG184" s="9"/>
      <c r="AH184" s="9"/>
      <c r="AI184" s="9"/>
      <c r="AJ184" s="7">
        <v>49088</v>
      </c>
      <c r="AK184" s="43"/>
      <c r="AL184" s="7">
        <f t="shared" si="34"/>
        <v>0</v>
      </c>
      <c r="AM184" s="41">
        <v>0</v>
      </c>
      <c r="AN184" s="9"/>
      <c r="AO184" s="41"/>
      <c r="AP184" s="41"/>
      <c r="AQ184" s="41">
        <v>1922</v>
      </c>
      <c r="AR184" s="41"/>
      <c r="AS184" s="41"/>
      <c r="AT184" s="41">
        <v>0</v>
      </c>
      <c r="AU184" s="41"/>
      <c r="AV184" s="41"/>
      <c r="AW184" s="7">
        <f t="shared" si="35"/>
        <v>1922</v>
      </c>
      <c r="AX184" s="41">
        <v>0</v>
      </c>
      <c r="AY184" s="41"/>
      <c r="AZ184" s="41">
        <v>0</v>
      </c>
      <c r="BA184" s="41"/>
      <c r="BB184" s="41"/>
      <c r="BC184" s="41">
        <v>0</v>
      </c>
      <c r="BD184" s="41"/>
      <c r="BE184" s="7">
        <f t="shared" si="36"/>
        <v>0</v>
      </c>
      <c r="BF184" s="43"/>
      <c r="BG184" s="41"/>
      <c r="BH184" s="41">
        <v>0</v>
      </c>
      <c r="BI184" s="41"/>
      <c r="BJ184" s="41"/>
      <c r="BK184" s="41"/>
      <c r="BL184" s="41"/>
      <c r="BM184" s="41">
        <v>406</v>
      </c>
      <c r="BN184" s="41"/>
      <c r="BO184" s="41"/>
      <c r="BP184" s="9"/>
      <c r="BQ184" s="41"/>
      <c r="BR184" s="9"/>
      <c r="BS184" s="9">
        <v>9565</v>
      </c>
      <c r="BT184" s="41">
        <v>0</v>
      </c>
      <c r="BU184" s="7">
        <f t="shared" si="37"/>
        <v>9971</v>
      </c>
      <c r="BV184" s="43">
        <v>7141</v>
      </c>
      <c r="BW184" s="41">
        <v>0</v>
      </c>
      <c r="BX184" s="41"/>
      <c r="BY184" s="41"/>
      <c r="BZ184" s="41">
        <v>0</v>
      </c>
      <c r="CA184" s="41">
        <v>0</v>
      </c>
      <c r="CB184" s="7">
        <f t="shared" si="38"/>
        <v>7141</v>
      </c>
      <c r="CC184" s="43"/>
      <c r="CD184" s="41"/>
      <c r="CE184" s="41"/>
      <c r="CF184" s="41"/>
      <c r="CG184" s="7">
        <f t="shared" si="39"/>
        <v>0</v>
      </c>
      <c r="CH184" s="62"/>
      <c r="CI184" s="9"/>
      <c r="CJ184" s="41"/>
      <c r="CK184" s="41"/>
      <c r="CL184" s="41">
        <v>0</v>
      </c>
      <c r="CM184" s="41"/>
      <c r="CN184" s="41"/>
      <c r="CO184" s="7">
        <f t="shared" si="40"/>
        <v>0</v>
      </c>
      <c r="CP184" s="62"/>
      <c r="CQ184" s="41"/>
      <c r="CR184" s="41"/>
      <c r="CS184" s="7">
        <f t="shared" si="41"/>
        <v>0</v>
      </c>
      <c r="CT184" s="43">
        <v>10080</v>
      </c>
      <c r="CU184" s="7">
        <f t="shared" si="42"/>
        <v>10080</v>
      </c>
      <c r="CV184" s="10">
        <f t="shared" si="29"/>
        <v>78202</v>
      </c>
    </row>
    <row r="185" spans="1:100" x14ac:dyDescent="0.25">
      <c r="A185" s="348"/>
      <c r="B185" s="2" t="s">
        <v>104</v>
      </c>
      <c r="C185" s="40"/>
      <c r="D185" s="41"/>
      <c r="E185" s="43"/>
      <c r="F185" s="41"/>
      <c r="G185" s="41">
        <v>0</v>
      </c>
      <c r="H185" s="7">
        <f t="shared" si="30"/>
        <v>0</v>
      </c>
      <c r="I185" s="43"/>
      <c r="J185" s="41"/>
      <c r="K185" s="41"/>
      <c r="L185" s="41"/>
      <c r="M185" s="41"/>
      <c r="N185" s="41"/>
      <c r="O185" s="7">
        <f t="shared" si="31"/>
        <v>0</v>
      </c>
      <c r="P185" s="41">
        <v>0</v>
      </c>
      <c r="Q185" s="41"/>
      <c r="R185" s="41"/>
      <c r="S185" s="41">
        <v>0</v>
      </c>
      <c r="T185" s="7">
        <f t="shared" si="32"/>
        <v>0</v>
      </c>
      <c r="U185" s="43"/>
      <c r="V185" s="41">
        <v>0</v>
      </c>
      <c r="W185" s="7">
        <f t="shared" si="33"/>
        <v>0</v>
      </c>
      <c r="X185" s="43"/>
      <c r="Y185" s="9"/>
      <c r="Z185" s="9"/>
      <c r="AA185" s="9"/>
      <c r="AB185" s="9"/>
      <c r="AC185" s="9"/>
      <c r="AD185" s="41"/>
      <c r="AE185" s="9"/>
      <c r="AF185" s="9"/>
      <c r="AG185" s="9"/>
      <c r="AH185" s="9"/>
      <c r="AI185" s="9"/>
      <c r="AJ185" s="7">
        <v>81901</v>
      </c>
      <c r="AK185" s="43"/>
      <c r="AL185" s="7">
        <f t="shared" si="34"/>
        <v>0</v>
      </c>
      <c r="AM185" s="41">
        <v>0</v>
      </c>
      <c r="AN185" s="9"/>
      <c r="AO185" s="41"/>
      <c r="AP185" s="41"/>
      <c r="AQ185" s="41">
        <v>1267</v>
      </c>
      <c r="AR185" s="41"/>
      <c r="AS185" s="41"/>
      <c r="AT185" s="41">
        <v>0</v>
      </c>
      <c r="AU185" s="41"/>
      <c r="AV185" s="41"/>
      <c r="AW185" s="7">
        <f t="shared" si="35"/>
        <v>1267</v>
      </c>
      <c r="AX185" s="41">
        <v>0</v>
      </c>
      <c r="AY185" s="41"/>
      <c r="AZ185" s="41">
        <v>0</v>
      </c>
      <c r="BA185" s="41"/>
      <c r="BB185" s="41"/>
      <c r="BC185" s="41">
        <v>0</v>
      </c>
      <c r="BD185" s="41"/>
      <c r="BE185" s="7">
        <f t="shared" si="36"/>
        <v>0</v>
      </c>
      <c r="BF185" s="43"/>
      <c r="BG185" s="41"/>
      <c r="BH185" s="41">
        <v>0</v>
      </c>
      <c r="BI185" s="41"/>
      <c r="BJ185" s="41"/>
      <c r="BK185" s="41"/>
      <c r="BL185" s="41"/>
      <c r="BM185" s="41">
        <v>4560</v>
      </c>
      <c r="BN185" s="41"/>
      <c r="BO185" s="41"/>
      <c r="BP185" s="9"/>
      <c r="BQ185" s="41"/>
      <c r="BR185" s="9"/>
      <c r="BS185" s="9">
        <v>13480</v>
      </c>
      <c r="BT185" s="41">
        <v>1700</v>
      </c>
      <c r="BU185" s="7">
        <f t="shared" si="37"/>
        <v>19740</v>
      </c>
      <c r="BV185" s="43">
        <v>1539</v>
      </c>
      <c r="BW185" s="41">
        <v>0</v>
      </c>
      <c r="BX185" s="41"/>
      <c r="BY185" s="41"/>
      <c r="BZ185" s="41">
        <v>0</v>
      </c>
      <c r="CA185" s="41">
        <v>0</v>
      </c>
      <c r="CB185" s="7">
        <f t="shared" si="38"/>
        <v>1539</v>
      </c>
      <c r="CC185" s="43"/>
      <c r="CD185" s="41"/>
      <c r="CE185" s="41"/>
      <c r="CF185" s="41"/>
      <c r="CG185" s="7">
        <f t="shared" si="39"/>
        <v>0</v>
      </c>
      <c r="CH185" s="62"/>
      <c r="CI185" s="9"/>
      <c r="CJ185" s="41"/>
      <c r="CK185" s="41"/>
      <c r="CL185" s="41">
        <v>0</v>
      </c>
      <c r="CM185" s="41"/>
      <c r="CN185" s="41"/>
      <c r="CO185" s="7">
        <f t="shared" si="40"/>
        <v>0</v>
      </c>
      <c r="CP185" s="62"/>
      <c r="CQ185" s="41"/>
      <c r="CR185" s="41"/>
      <c r="CS185" s="7">
        <f t="shared" si="41"/>
        <v>0</v>
      </c>
      <c r="CT185" s="43">
        <v>3721</v>
      </c>
      <c r="CU185" s="7">
        <f t="shared" si="42"/>
        <v>3721</v>
      </c>
      <c r="CV185" s="10">
        <f t="shared" si="29"/>
        <v>108168</v>
      </c>
    </row>
    <row r="186" spans="1:100" x14ac:dyDescent="0.25">
      <c r="A186" s="348"/>
      <c r="B186" s="2" t="s">
        <v>105</v>
      </c>
      <c r="C186" s="40"/>
      <c r="D186" s="41"/>
      <c r="E186" s="43"/>
      <c r="F186" s="41"/>
      <c r="G186" s="41">
        <v>0</v>
      </c>
      <c r="H186" s="7">
        <f t="shared" si="30"/>
        <v>0</v>
      </c>
      <c r="I186" s="43"/>
      <c r="J186" s="41"/>
      <c r="K186" s="41"/>
      <c r="L186" s="41"/>
      <c r="M186" s="41"/>
      <c r="N186" s="41"/>
      <c r="O186" s="7">
        <f t="shared" si="31"/>
        <v>0</v>
      </c>
      <c r="P186" s="41">
        <v>0</v>
      </c>
      <c r="Q186" s="41"/>
      <c r="R186" s="41"/>
      <c r="S186" s="41">
        <v>0</v>
      </c>
      <c r="T186" s="7">
        <f t="shared" si="32"/>
        <v>0</v>
      </c>
      <c r="U186" s="43"/>
      <c r="V186" s="41">
        <v>0</v>
      </c>
      <c r="W186" s="7">
        <f t="shared" si="33"/>
        <v>0</v>
      </c>
      <c r="X186" s="43"/>
      <c r="Y186" s="9"/>
      <c r="Z186" s="9"/>
      <c r="AA186" s="9"/>
      <c r="AB186" s="9"/>
      <c r="AC186" s="9"/>
      <c r="AD186" s="41"/>
      <c r="AE186" s="9"/>
      <c r="AF186" s="9"/>
      <c r="AG186" s="9"/>
      <c r="AH186" s="9"/>
      <c r="AI186" s="9"/>
      <c r="AJ186" s="7">
        <v>82390</v>
      </c>
      <c r="AK186" s="43"/>
      <c r="AL186" s="7">
        <f t="shared" si="34"/>
        <v>0</v>
      </c>
      <c r="AM186" s="41">
        <v>0</v>
      </c>
      <c r="AN186" s="9"/>
      <c r="AO186" s="41"/>
      <c r="AP186" s="41"/>
      <c r="AQ186" s="41">
        <v>710</v>
      </c>
      <c r="AR186" s="41"/>
      <c r="AS186" s="41"/>
      <c r="AT186" s="41">
        <v>0</v>
      </c>
      <c r="AU186" s="41"/>
      <c r="AV186" s="41"/>
      <c r="AW186" s="7">
        <f t="shared" si="35"/>
        <v>710</v>
      </c>
      <c r="AX186" s="41">
        <v>0</v>
      </c>
      <c r="AY186" s="41"/>
      <c r="AZ186" s="41">
        <v>0</v>
      </c>
      <c r="BA186" s="41"/>
      <c r="BB186" s="41"/>
      <c r="BC186" s="41">
        <v>0</v>
      </c>
      <c r="BD186" s="41"/>
      <c r="BE186" s="7">
        <f t="shared" si="36"/>
        <v>0</v>
      </c>
      <c r="BF186" s="43"/>
      <c r="BG186" s="41"/>
      <c r="BH186" s="41">
        <v>0</v>
      </c>
      <c r="BI186" s="41"/>
      <c r="BJ186" s="41"/>
      <c r="BK186" s="41"/>
      <c r="BL186" s="41"/>
      <c r="BM186" s="41">
        <v>4290</v>
      </c>
      <c r="BN186" s="41"/>
      <c r="BO186" s="41"/>
      <c r="BP186" s="9"/>
      <c r="BQ186" s="41"/>
      <c r="BR186" s="9"/>
      <c r="BS186" s="9">
        <v>16721</v>
      </c>
      <c r="BT186" s="41">
        <v>0</v>
      </c>
      <c r="BU186" s="7">
        <f t="shared" si="37"/>
        <v>21011</v>
      </c>
      <c r="BV186" s="43">
        <v>3578</v>
      </c>
      <c r="BW186" s="41">
        <v>0</v>
      </c>
      <c r="BX186" s="41"/>
      <c r="BY186" s="41"/>
      <c r="BZ186" s="41">
        <v>0</v>
      </c>
      <c r="CA186" s="41">
        <v>0</v>
      </c>
      <c r="CB186" s="7">
        <f t="shared" si="38"/>
        <v>3578</v>
      </c>
      <c r="CC186" s="43"/>
      <c r="CD186" s="41"/>
      <c r="CE186" s="41"/>
      <c r="CF186" s="41"/>
      <c r="CG186" s="7">
        <f t="shared" si="39"/>
        <v>0</v>
      </c>
      <c r="CH186" s="62"/>
      <c r="CI186" s="9"/>
      <c r="CJ186" s="41"/>
      <c r="CK186" s="41"/>
      <c r="CL186" s="41">
        <v>0</v>
      </c>
      <c r="CM186" s="41"/>
      <c r="CN186" s="41"/>
      <c r="CO186" s="7">
        <f t="shared" si="40"/>
        <v>0</v>
      </c>
      <c r="CP186" s="62"/>
      <c r="CQ186" s="41"/>
      <c r="CR186" s="41"/>
      <c r="CS186" s="7">
        <f t="shared" si="41"/>
        <v>0</v>
      </c>
      <c r="CT186" s="43">
        <v>6786</v>
      </c>
      <c r="CU186" s="7">
        <f t="shared" si="42"/>
        <v>6786</v>
      </c>
      <c r="CV186" s="10">
        <f t="shared" si="29"/>
        <v>114475</v>
      </c>
    </row>
    <row r="187" spans="1:100" x14ac:dyDescent="0.25">
      <c r="A187" s="348"/>
      <c r="B187" s="2" t="s">
        <v>106</v>
      </c>
      <c r="C187" s="40"/>
      <c r="D187" s="41"/>
      <c r="E187" s="43"/>
      <c r="F187" s="41"/>
      <c r="G187" s="41">
        <v>0</v>
      </c>
      <c r="H187" s="7">
        <f t="shared" si="30"/>
        <v>0</v>
      </c>
      <c r="I187" s="43"/>
      <c r="J187" s="41"/>
      <c r="K187" s="41"/>
      <c r="L187" s="41"/>
      <c r="M187" s="41"/>
      <c r="N187" s="41"/>
      <c r="O187" s="7">
        <f t="shared" si="31"/>
        <v>0</v>
      </c>
      <c r="P187" s="41">
        <v>0</v>
      </c>
      <c r="Q187" s="41"/>
      <c r="R187" s="41"/>
      <c r="S187" s="41">
        <v>0</v>
      </c>
      <c r="T187" s="7">
        <f t="shared" si="32"/>
        <v>0</v>
      </c>
      <c r="U187" s="43"/>
      <c r="V187" s="41">
        <v>0</v>
      </c>
      <c r="W187" s="7">
        <f t="shared" si="33"/>
        <v>0</v>
      </c>
      <c r="X187" s="43"/>
      <c r="Y187" s="9"/>
      <c r="Z187" s="9"/>
      <c r="AA187" s="9"/>
      <c r="AB187" s="9"/>
      <c r="AC187" s="9"/>
      <c r="AD187" s="41"/>
      <c r="AE187" s="9"/>
      <c r="AF187" s="9"/>
      <c r="AG187" s="9"/>
      <c r="AH187" s="9"/>
      <c r="AI187" s="9"/>
      <c r="AJ187" s="7">
        <v>79283</v>
      </c>
      <c r="AK187" s="43"/>
      <c r="AL187" s="7">
        <f t="shared" si="34"/>
        <v>0</v>
      </c>
      <c r="AM187" s="41">
        <v>0</v>
      </c>
      <c r="AN187" s="9"/>
      <c r="AO187" s="41"/>
      <c r="AP187" s="41"/>
      <c r="AQ187" s="41">
        <v>1235</v>
      </c>
      <c r="AR187" s="41"/>
      <c r="AS187" s="41"/>
      <c r="AT187" s="41">
        <v>0</v>
      </c>
      <c r="AU187" s="41"/>
      <c r="AV187" s="41"/>
      <c r="AW187" s="7">
        <f t="shared" si="35"/>
        <v>1235</v>
      </c>
      <c r="AX187" s="41">
        <v>0</v>
      </c>
      <c r="AY187" s="41"/>
      <c r="AZ187" s="41">
        <v>0</v>
      </c>
      <c r="BA187" s="41"/>
      <c r="BB187" s="41"/>
      <c r="BC187" s="41">
        <v>0</v>
      </c>
      <c r="BD187" s="41"/>
      <c r="BE187" s="7">
        <f t="shared" si="36"/>
        <v>0</v>
      </c>
      <c r="BF187" s="43"/>
      <c r="BG187" s="41"/>
      <c r="BH187" s="41">
        <v>0</v>
      </c>
      <c r="BI187" s="41"/>
      <c r="BJ187" s="41"/>
      <c r="BK187" s="41"/>
      <c r="BL187" s="41"/>
      <c r="BM187" s="41">
        <v>3995</v>
      </c>
      <c r="BN187" s="41"/>
      <c r="BO187" s="41"/>
      <c r="BP187" s="9"/>
      <c r="BQ187" s="41"/>
      <c r="BR187" s="9"/>
      <c r="BS187" s="9">
        <v>13493</v>
      </c>
      <c r="BT187" s="41">
        <v>0</v>
      </c>
      <c r="BU187" s="7">
        <f t="shared" si="37"/>
        <v>17488</v>
      </c>
      <c r="BV187" s="43">
        <v>10742</v>
      </c>
      <c r="BW187" s="41">
        <v>0</v>
      </c>
      <c r="BX187" s="41"/>
      <c r="BY187" s="41"/>
      <c r="BZ187" s="41">
        <v>0</v>
      </c>
      <c r="CA187" s="41">
        <v>0</v>
      </c>
      <c r="CB187" s="7">
        <f t="shared" si="38"/>
        <v>10742</v>
      </c>
      <c r="CC187" s="43"/>
      <c r="CD187" s="41"/>
      <c r="CE187" s="41"/>
      <c r="CF187" s="41"/>
      <c r="CG187" s="7">
        <f t="shared" si="39"/>
        <v>0</v>
      </c>
      <c r="CH187" s="62"/>
      <c r="CI187" s="9"/>
      <c r="CJ187" s="41"/>
      <c r="CK187" s="41"/>
      <c r="CL187" s="41">
        <v>0</v>
      </c>
      <c r="CM187" s="41"/>
      <c r="CN187" s="41"/>
      <c r="CO187" s="7">
        <f t="shared" si="40"/>
        <v>0</v>
      </c>
      <c r="CP187" s="62"/>
      <c r="CQ187" s="41"/>
      <c r="CR187" s="41"/>
      <c r="CS187" s="7">
        <f t="shared" si="41"/>
        <v>0</v>
      </c>
      <c r="CT187" s="43">
        <v>6388</v>
      </c>
      <c r="CU187" s="7">
        <f t="shared" si="42"/>
        <v>6388</v>
      </c>
      <c r="CV187" s="10">
        <f t="shared" si="29"/>
        <v>115136</v>
      </c>
    </row>
    <row r="188" spans="1:100" x14ac:dyDescent="0.25">
      <c r="A188" s="348"/>
      <c r="B188" s="2" t="s">
        <v>107</v>
      </c>
      <c r="C188" s="40"/>
      <c r="D188" s="41"/>
      <c r="E188" s="43"/>
      <c r="F188" s="41"/>
      <c r="G188" s="41">
        <v>0</v>
      </c>
      <c r="H188" s="7">
        <f t="shared" si="30"/>
        <v>0</v>
      </c>
      <c r="I188" s="43"/>
      <c r="J188" s="41"/>
      <c r="K188" s="41"/>
      <c r="L188" s="41"/>
      <c r="M188" s="41"/>
      <c r="N188" s="41"/>
      <c r="O188" s="7">
        <f t="shared" si="31"/>
        <v>0</v>
      </c>
      <c r="P188" s="41">
        <v>0</v>
      </c>
      <c r="Q188" s="41"/>
      <c r="R188" s="41"/>
      <c r="S188" s="41">
        <v>0</v>
      </c>
      <c r="T188" s="7">
        <f t="shared" si="32"/>
        <v>0</v>
      </c>
      <c r="U188" s="43"/>
      <c r="V188" s="41">
        <v>0</v>
      </c>
      <c r="W188" s="7">
        <f t="shared" si="33"/>
        <v>0</v>
      </c>
      <c r="X188" s="43"/>
      <c r="Y188" s="9"/>
      <c r="Z188" s="9"/>
      <c r="AA188" s="9"/>
      <c r="AB188" s="9"/>
      <c r="AC188" s="9"/>
      <c r="AD188" s="41"/>
      <c r="AE188" s="9"/>
      <c r="AF188" s="9"/>
      <c r="AG188" s="9"/>
      <c r="AH188" s="9"/>
      <c r="AI188" s="9"/>
      <c r="AJ188" s="7">
        <v>66896</v>
      </c>
      <c r="AK188" s="43"/>
      <c r="AL188" s="7">
        <f t="shared" si="34"/>
        <v>0</v>
      </c>
      <c r="AM188" s="41">
        <v>0</v>
      </c>
      <c r="AN188" s="9"/>
      <c r="AO188" s="41"/>
      <c r="AP188" s="41"/>
      <c r="AQ188" s="41">
        <v>0</v>
      </c>
      <c r="AR188" s="41"/>
      <c r="AS188" s="41"/>
      <c r="AT188" s="41">
        <v>0</v>
      </c>
      <c r="AU188" s="41"/>
      <c r="AV188" s="41"/>
      <c r="AW188" s="7">
        <f t="shared" si="35"/>
        <v>0</v>
      </c>
      <c r="AX188" s="41">
        <v>0</v>
      </c>
      <c r="AY188" s="41"/>
      <c r="AZ188" s="41">
        <v>0</v>
      </c>
      <c r="BA188" s="41"/>
      <c r="BB188" s="41"/>
      <c r="BC188" s="41">
        <v>0</v>
      </c>
      <c r="BD188" s="41"/>
      <c r="BE188" s="7">
        <f t="shared" si="36"/>
        <v>0</v>
      </c>
      <c r="BF188" s="43"/>
      <c r="BG188" s="41"/>
      <c r="BH188" s="41">
        <v>0</v>
      </c>
      <c r="BI188" s="41"/>
      <c r="BJ188" s="41"/>
      <c r="BK188" s="41"/>
      <c r="BL188" s="41"/>
      <c r="BM188" s="41">
        <v>5145</v>
      </c>
      <c r="BN188" s="41"/>
      <c r="BO188" s="41"/>
      <c r="BP188" s="9"/>
      <c r="BQ188" s="41"/>
      <c r="BR188" s="9"/>
      <c r="BS188" s="9">
        <v>10048</v>
      </c>
      <c r="BT188" s="41">
        <v>1620</v>
      </c>
      <c r="BU188" s="7">
        <f t="shared" si="37"/>
        <v>16813</v>
      </c>
      <c r="BV188" s="43">
        <v>8579</v>
      </c>
      <c r="BW188" s="41">
        <v>0</v>
      </c>
      <c r="BX188" s="41"/>
      <c r="BY188" s="41"/>
      <c r="BZ188" s="41">
        <v>0</v>
      </c>
      <c r="CA188" s="41">
        <v>0</v>
      </c>
      <c r="CB188" s="7">
        <f t="shared" si="38"/>
        <v>8579</v>
      </c>
      <c r="CC188" s="43"/>
      <c r="CD188" s="41"/>
      <c r="CE188" s="41"/>
      <c r="CF188" s="41"/>
      <c r="CG188" s="7">
        <f t="shared" si="39"/>
        <v>0</v>
      </c>
      <c r="CH188" s="62"/>
      <c r="CI188" s="9"/>
      <c r="CJ188" s="41"/>
      <c r="CK188" s="41"/>
      <c r="CL188" s="41">
        <v>0</v>
      </c>
      <c r="CM188" s="41"/>
      <c r="CN188" s="41"/>
      <c r="CO188" s="7">
        <f t="shared" si="40"/>
        <v>0</v>
      </c>
      <c r="CP188" s="62"/>
      <c r="CQ188" s="41"/>
      <c r="CR188" s="41"/>
      <c r="CS188" s="7">
        <f t="shared" si="41"/>
        <v>0</v>
      </c>
      <c r="CT188" s="43">
        <v>6430</v>
      </c>
      <c r="CU188" s="7">
        <f t="shared" si="42"/>
        <v>6430</v>
      </c>
      <c r="CV188" s="10">
        <f t="shared" si="29"/>
        <v>98718</v>
      </c>
    </row>
    <row r="189" spans="1:100" x14ac:dyDescent="0.25">
      <c r="A189" s="348"/>
      <c r="B189" s="2" t="s">
        <v>108</v>
      </c>
      <c r="C189" s="40"/>
      <c r="D189" s="41"/>
      <c r="E189" s="43"/>
      <c r="F189" s="41"/>
      <c r="G189" s="41">
        <v>0</v>
      </c>
      <c r="H189" s="7">
        <f t="shared" si="30"/>
        <v>0</v>
      </c>
      <c r="I189" s="43"/>
      <c r="J189" s="41"/>
      <c r="K189" s="41"/>
      <c r="L189" s="41"/>
      <c r="M189" s="41"/>
      <c r="N189" s="41"/>
      <c r="O189" s="7">
        <f t="shared" si="31"/>
        <v>0</v>
      </c>
      <c r="P189" s="41">
        <v>0</v>
      </c>
      <c r="Q189" s="41"/>
      <c r="R189" s="41"/>
      <c r="S189" s="41">
        <v>0</v>
      </c>
      <c r="T189" s="7">
        <f t="shared" si="32"/>
        <v>0</v>
      </c>
      <c r="U189" s="43"/>
      <c r="V189" s="41">
        <v>0</v>
      </c>
      <c r="W189" s="7">
        <f t="shared" si="33"/>
        <v>0</v>
      </c>
      <c r="X189" s="43"/>
      <c r="Y189" s="9"/>
      <c r="Z189" s="9"/>
      <c r="AA189" s="9"/>
      <c r="AB189" s="9"/>
      <c r="AC189" s="9"/>
      <c r="AD189" s="41"/>
      <c r="AE189" s="9"/>
      <c r="AF189" s="9"/>
      <c r="AG189" s="9"/>
      <c r="AH189" s="9"/>
      <c r="AI189" s="9"/>
      <c r="AJ189" s="7">
        <v>68460</v>
      </c>
      <c r="AK189" s="43"/>
      <c r="AL189" s="7">
        <f t="shared" si="34"/>
        <v>0</v>
      </c>
      <c r="AM189" s="41">
        <v>0</v>
      </c>
      <c r="AN189" s="9"/>
      <c r="AO189" s="41"/>
      <c r="AP189" s="41"/>
      <c r="AQ189" s="41">
        <v>2315</v>
      </c>
      <c r="AR189" s="41"/>
      <c r="AS189" s="41"/>
      <c r="AT189" s="41">
        <v>0</v>
      </c>
      <c r="AU189" s="41"/>
      <c r="AV189" s="41"/>
      <c r="AW189" s="7">
        <f t="shared" si="35"/>
        <v>2315</v>
      </c>
      <c r="AX189" s="41">
        <v>0</v>
      </c>
      <c r="AY189" s="41"/>
      <c r="AZ189" s="41">
        <v>0</v>
      </c>
      <c r="BA189" s="41"/>
      <c r="BB189" s="41"/>
      <c r="BC189" s="41">
        <v>0</v>
      </c>
      <c r="BD189" s="41"/>
      <c r="BE189" s="7">
        <f t="shared" si="36"/>
        <v>0</v>
      </c>
      <c r="BF189" s="43"/>
      <c r="BG189" s="41"/>
      <c r="BH189" s="41">
        <v>0</v>
      </c>
      <c r="BI189" s="41"/>
      <c r="BJ189" s="41"/>
      <c r="BK189" s="41"/>
      <c r="BL189" s="41"/>
      <c r="BM189" s="41">
        <v>4025</v>
      </c>
      <c r="BN189" s="41"/>
      <c r="BO189" s="41"/>
      <c r="BP189" s="9"/>
      <c r="BQ189" s="41"/>
      <c r="BR189" s="9"/>
      <c r="BS189" s="9">
        <v>9243</v>
      </c>
      <c r="BT189" s="41">
        <v>0</v>
      </c>
      <c r="BU189" s="7">
        <f t="shared" si="37"/>
        <v>13268</v>
      </c>
      <c r="BV189" s="43">
        <v>8153</v>
      </c>
      <c r="BW189" s="41">
        <v>0</v>
      </c>
      <c r="BX189" s="41"/>
      <c r="BY189" s="41"/>
      <c r="BZ189" s="41">
        <v>0</v>
      </c>
      <c r="CA189" s="41">
        <v>0</v>
      </c>
      <c r="CB189" s="7">
        <f t="shared" si="38"/>
        <v>8153</v>
      </c>
      <c r="CC189" s="43"/>
      <c r="CD189" s="41"/>
      <c r="CE189" s="41"/>
      <c r="CF189" s="41"/>
      <c r="CG189" s="7">
        <f t="shared" si="39"/>
        <v>0</v>
      </c>
      <c r="CH189" s="62"/>
      <c r="CI189" s="9"/>
      <c r="CJ189" s="41"/>
      <c r="CK189" s="41"/>
      <c r="CL189" s="41">
        <v>0</v>
      </c>
      <c r="CM189" s="41"/>
      <c r="CN189" s="41"/>
      <c r="CO189" s="7">
        <f t="shared" si="40"/>
        <v>0</v>
      </c>
      <c r="CP189" s="62"/>
      <c r="CQ189" s="41"/>
      <c r="CR189" s="41"/>
      <c r="CS189" s="7">
        <f t="shared" si="41"/>
        <v>0</v>
      </c>
      <c r="CT189" s="43">
        <v>6907</v>
      </c>
      <c r="CU189" s="7">
        <f t="shared" si="42"/>
        <v>6907</v>
      </c>
      <c r="CV189" s="10">
        <f t="shared" si="29"/>
        <v>99103</v>
      </c>
    </row>
    <row r="190" spans="1:100" x14ac:dyDescent="0.25">
      <c r="A190" s="348"/>
      <c r="B190" s="2" t="s">
        <v>109</v>
      </c>
      <c r="C190" s="40"/>
      <c r="D190" s="41"/>
      <c r="E190" s="43"/>
      <c r="F190" s="41"/>
      <c r="G190" s="41">
        <v>0</v>
      </c>
      <c r="H190" s="7">
        <f t="shared" si="30"/>
        <v>0</v>
      </c>
      <c r="I190" s="43"/>
      <c r="J190" s="41"/>
      <c r="K190" s="41"/>
      <c r="L190" s="41"/>
      <c r="M190" s="41"/>
      <c r="N190" s="41"/>
      <c r="O190" s="7">
        <f t="shared" si="31"/>
        <v>0</v>
      </c>
      <c r="P190" s="41">
        <v>0</v>
      </c>
      <c r="Q190" s="41"/>
      <c r="R190" s="41"/>
      <c r="S190" s="41">
        <v>0</v>
      </c>
      <c r="T190" s="7">
        <f t="shared" si="32"/>
        <v>0</v>
      </c>
      <c r="U190" s="43"/>
      <c r="V190" s="41">
        <v>0</v>
      </c>
      <c r="W190" s="7">
        <f t="shared" si="33"/>
        <v>0</v>
      </c>
      <c r="X190" s="43"/>
      <c r="Y190" s="9"/>
      <c r="Z190" s="9"/>
      <c r="AA190" s="9"/>
      <c r="AB190" s="9"/>
      <c r="AC190" s="9"/>
      <c r="AD190" s="41"/>
      <c r="AE190" s="9"/>
      <c r="AF190" s="9"/>
      <c r="AG190" s="9"/>
      <c r="AH190" s="9"/>
      <c r="AI190" s="9"/>
      <c r="AJ190" s="7">
        <v>73743</v>
      </c>
      <c r="AK190" s="43"/>
      <c r="AL190" s="7">
        <f t="shared" si="34"/>
        <v>0</v>
      </c>
      <c r="AM190" s="41">
        <v>0</v>
      </c>
      <c r="AN190" s="9"/>
      <c r="AO190" s="41"/>
      <c r="AP190" s="41"/>
      <c r="AQ190" s="41">
        <v>1360</v>
      </c>
      <c r="AR190" s="41"/>
      <c r="AS190" s="41"/>
      <c r="AT190" s="41">
        <v>0</v>
      </c>
      <c r="AU190" s="41"/>
      <c r="AV190" s="41"/>
      <c r="AW190" s="7">
        <f t="shared" si="35"/>
        <v>1360</v>
      </c>
      <c r="AX190" s="41">
        <v>0</v>
      </c>
      <c r="AY190" s="41"/>
      <c r="AZ190" s="41">
        <v>0</v>
      </c>
      <c r="BA190" s="41"/>
      <c r="BB190" s="41"/>
      <c r="BC190" s="41">
        <v>0</v>
      </c>
      <c r="BD190" s="41"/>
      <c r="BE190" s="7">
        <f t="shared" si="36"/>
        <v>0</v>
      </c>
      <c r="BF190" s="43"/>
      <c r="BG190" s="41"/>
      <c r="BH190" s="41">
        <v>0</v>
      </c>
      <c r="BI190" s="41"/>
      <c r="BJ190" s="41"/>
      <c r="BK190" s="41"/>
      <c r="BL190" s="41"/>
      <c r="BM190" s="41">
        <v>5505</v>
      </c>
      <c r="BN190" s="41"/>
      <c r="BO190" s="41"/>
      <c r="BP190" s="9"/>
      <c r="BQ190" s="41"/>
      <c r="BR190" s="9"/>
      <c r="BS190" s="9">
        <v>9375</v>
      </c>
      <c r="BT190" s="41">
        <v>0</v>
      </c>
      <c r="BU190" s="7">
        <f t="shared" si="37"/>
        <v>14880</v>
      </c>
      <c r="BV190" s="43">
        <v>9926</v>
      </c>
      <c r="BW190" s="41">
        <v>0</v>
      </c>
      <c r="BX190" s="41"/>
      <c r="BY190" s="41"/>
      <c r="BZ190" s="41">
        <v>0</v>
      </c>
      <c r="CA190" s="41">
        <v>0</v>
      </c>
      <c r="CB190" s="7">
        <f t="shared" si="38"/>
        <v>9926</v>
      </c>
      <c r="CC190" s="43"/>
      <c r="CD190" s="41"/>
      <c r="CE190" s="41"/>
      <c r="CF190" s="41"/>
      <c r="CG190" s="7">
        <f t="shared" si="39"/>
        <v>0</v>
      </c>
      <c r="CH190" s="62"/>
      <c r="CI190" s="9"/>
      <c r="CJ190" s="41"/>
      <c r="CK190" s="41"/>
      <c r="CL190" s="41">
        <v>0</v>
      </c>
      <c r="CM190" s="41"/>
      <c r="CN190" s="41"/>
      <c r="CO190" s="7">
        <f t="shared" si="40"/>
        <v>0</v>
      </c>
      <c r="CP190" s="62"/>
      <c r="CQ190" s="41"/>
      <c r="CR190" s="41"/>
      <c r="CS190" s="7">
        <f t="shared" si="41"/>
        <v>0</v>
      </c>
      <c r="CT190" s="43">
        <v>4681</v>
      </c>
      <c r="CU190" s="7">
        <f t="shared" si="42"/>
        <v>4681</v>
      </c>
      <c r="CV190" s="10">
        <f t="shared" si="29"/>
        <v>104590</v>
      </c>
    </row>
    <row r="191" spans="1:100" x14ac:dyDescent="0.25">
      <c r="A191" s="348"/>
      <c r="B191" s="2" t="s">
        <v>110</v>
      </c>
      <c r="C191" s="40"/>
      <c r="D191" s="41"/>
      <c r="E191" s="43"/>
      <c r="F191" s="41"/>
      <c r="G191" s="41">
        <v>0</v>
      </c>
      <c r="H191" s="7">
        <f t="shared" si="30"/>
        <v>0</v>
      </c>
      <c r="I191" s="43"/>
      <c r="J191" s="41"/>
      <c r="K191" s="41"/>
      <c r="L191" s="41"/>
      <c r="M191" s="41"/>
      <c r="N191" s="41"/>
      <c r="O191" s="7">
        <f t="shared" si="31"/>
        <v>0</v>
      </c>
      <c r="P191" s="41">
        <v>0</v>
      </c>
      <c r="Q191" s="41"/>
      <c r="R191" s="41"/>
      <c r="S191" s="41">
        <v>0</v>
      </c>
      <c r="T191" s="7">
        <f t="shared" si="32"/>
        <v>0</v>
      </c>
      <c r="U191" s="43"/>
      <c r="V191" s="41">
        <v>0</v>
      </c>
      <c r="W191" s="7">
        <f t="shared" si="33"/>
        <v>0</v>
      </c>
      <c r="X191" s="43"/>
      <c r="Y191" s="9"/>
      <c r="Z191" s="9"/>
      <c r="AA191" s="9"/>
      <c r="AB191" s="9"/>
      <c r="AC191" s="9"/>
      <c r="AD191" s="41"/>
      <c r="AE191" s="9"/>
      <c r="AF191" s="9"/>
      <c r="AG191" s="9"/>
      <c r="AH191" s="9"/>
      <c r="AI191" s="9"/>
      <c r="AJ191" s="7">
        <v>73167</v>
      </c>
      <c r="AK191" s="43"/>
      <c r="AL191" s="7">
        <f t="shared" si="34"/>
        <v>0</v>
      </c>
      <c r="AM191" s="41">
        <v>0</v>
      </c>
      <c r="AN191" s="9"/>
      <c r="AO191" s="41"/>
      <c r="AP191" s="41"/>
      <c r="AQ191" s="41">
        <v>1575</v>
      </c>
      <c r="AR191" s="41"/>
      <c r="AS191" s="41"/>
      <c r="AT191" s="41">
        <v>0</v>
      </c>
      <c r="AU191" s="41"/>
      <c r="AV191" s="41"/>
      <c r="AW191" s="7">
        <f t="shared" si="35"/>
        <v>1575</v>
      </c>
      <c r="AX191" s="41">
        <v>0</v>
      </c>
      <c r="AY191" s="41"/>
      <c r="AZ191" s="41">
        <v>0</v>
      </c>
      <c r="BA191" s="41"/>
      <c r="BB191" s="41"/>
      <c r="BC191" s="41">
        <v>0</v>
      </c>
      <c r="BD191" s="41"/>
      <c r="BE191" s="7">
        <f t="shared" si="36"/>
        <v>0</v>
      </c>
      <c r="BF191" s="43"/>
      <c r="BG191" s="41"/>
      <c r="BH191" s="41">
        <v>0</v>
      </c>
      <c r="BI191" s="41"/>
      <c r="BJ191" s="41"/>
      <c r="BK191" s="41"/>
      <c r="BL191" s="41"/>
      <c r="BM191" s="41">
        <v>4620</v>
      </c>
      <c r="BN191" s="41"/>
      <c r="BO191" s="41"/>
      <c r="BP191" s="9"/>
      <c r="BQ191" s="41"/>
      <c r="BR191" s="9"/>
      <c r="BS191" s="9">
        <v>10403</v>
      </c>
      <c r="BT191" s="41">
        <v>0</v>
      </c>
      <c r="BU191" s="7">
        <f t="shared" si="37"/>
        <v>15023</v>
      </c>
      <c r="BV191" s="43">
        <v>8688</v>
      </c>
      <c r="BW191" s="41">
        <v>0</v>
      </c>
      <c r="BX191" s="41"/>
      <c r="BY191" s="41"/>
      <c r="BZ191" s="41">
        <v>0</v>
      </c>
      <c r="CA191" s="41">
        <v>0</v>
      </c>
      <c r="CB191" s="7">
        <f t="shared" si="38"/>
        <v>8688</v>
      </c>
      <c r="CC191" s="43"/>
      <c r="CD191" s="41"/>
      <c r="CE191" s="41"/>
      <c r="CF191" s="41"/>
      <c r="CG191" s="7">
        <f t="shared" si="39"/>
        <v>0</v>
      </c>
      <c r="CH191" s="62"/>
      <c r="CI191" s="9"/>
      <c r="CJ191" s="41"/>
      <c r="CK191" s="41"/>
      <c r="CL191" s="41">
        <v>0</v>
      </c>
      <c r="CM191" s="41"/>
      <c r="CN191" s="41"/>
      <c r="CO191" s="7">
        <f t="shared" si="40"/>
        <v>0</v>
      </c>
      <c r="CP191" s="62"/>
      <c r="CQ191" s="41"/>
      <c r="CR191" s="41"/>
      <c r="CS191" s="7">
        <f t="shared" si="41"/>
        <v>0</v>
      </c>
      <c r="CT191" s="43">
        <v>6134</v>
      </c>
      <c r="CU191" s="7">
        <f t="shared" si="42"/>
        <v>6134</v>
      </c>
      <c r="CV191" s="10">
        <f t="shared" si="29"/>
        <v>104587</v>
      </c>
    </row>
    <row r="192" spans="1:100" x14ac:dyDescent="0.25">
      <c r="A192" s="348"/>
      <c r="B192" s="2" t="s">
        <v>111</v>
      </c>
      <c r="C192" s="40"/>
      <c r="D192" s="41"/>
      <c r="E192" s="43"/>
      <c r="F192" s="41"/>
      <c r="G192" s="41">
        <v>0</v>
      </c>
      <c r="H192" s="7">
        <f t="shared" si="30"/>
        <v>0</v>
      </c>
      <c r="I192" s="43"/>
      <c r="J192" s="41"/>
      <c r="K192" s="41"/>
      <c r="L192" s="41"/>
      <c r="M192" s="41"/>
      <c r="N192" s="41"/>
      <c r="O192" s="7">
        <f t="shared" si="31"/>
        <v>0</v>
      </c>
      <c r="P192" s="41">
        <v>0</v>
      </c>
      <c r="Q192" s="41"/>
      <c r="R192" s="41"/>
      <c r="S192" s="41">
        <v>0</v>
      </c>
      <c r="T192" s="7">
        <f t="shared" si="32"/>
        <v>0</v>
      </c>
      <c r="U192" s="43"/>
      <c r="V192" s="41">
        <v>0</v>
      </c>
      <c r="W192" s="7">
        <f t="shared" si="33"/>
        <v>0</v>
      </c>
      <c r="X192" s="43"/>
      <c r="Y192" s="9"/>
      <c r="Z192" s="9"/>
      <c r="AA192" s="9"/>
      <c r="AB192" s="9"/>
      <c r="AC192" s="9"/>
      <c r="AD192" s="41"/>
      <c r="AE192" s="9"/>
      <c r="AF192" s="9"/>
      <c r="AG192" s="9"/>
      <c r="AH192" s="9"/>
      <c r="AI192" s="9"/>
      <c r="AJ192" s="7">
        <v>54806</v>
      </c>
      <c r="AK192" s="43"/>
      <c r="AL192" s="7">
        <f t="shared" si="34"/>
        <v>0</v>
      </c>
      <c r="AM192" s="41">
        <v>0</v>
      </c>
      <c r="AN192" s="9"/>
      <c r="AO192" s="41"/>
      <c r="AP192" s="41"/>
      <c r="AQ192" s="41">
        <v>1380</v>
      </c>
      <c r="AR192" s="41"/>
      <c r="AS192" s="41"/>
      <c r="AT192" s="41">
        <v>0</v>
      </c>
      <c r="AU192" s="41"/>
      <c r="AV192" s="41"/>
      <c r="AW192" s="7">
        <f t="shared" si="35"/>
        <v>1380</v>
      </c>
      <c r="AX192" s="41">
        <v>0</v>
      </c>
      <c r="AY192" s="41"/>
      <c r="AZ192" s="41">
        <v>0</v>
      </c>
      <c r="BA192" s="41"/>
      <c r="BB192" s="41"/>
      <c r="BC192" s="41">
        <v>0</v>
      </c>
      <c r="BD192" s="41"/>
      <c r="BE192" s="7">
        <f t="shared" si="36"/>
        <v>0</v>
      </c>
      <c r="BF192" s="43"/>
      <c r="BG192" s="41"/>
      <c r="BH192" s="41">
        <v>0</v>
      </c>
      <c r="BI192" s="41"/>
      <c r="BJ192" s="41"/>
      <c r="BK192" s="41"/>
      <c r="BL192" s="41"/>
      <c r="BM192" s="41">
        <v>6870</v>
      </c>
      <c r="BN192" s="41"/>
      <c r="BO192" s="41"/>
      <c r="BP192" s="9"/>
      <c r="BQ192" s="41"/>
      <c r="BR192" s="9"/>
      <c r="BS192" s="9">
        <v>8515</v>
      </c>
      <c r="BT192" s="41">
        <v>0</v>
      </c>
      <c r="BU192" s="7">
        <f t="shared" si="37"/>
        <v>15385</v>
      </c>
      <c r="BV192" s="43">
        <v>6711</v>
      </c>
      <c r="BW192" s="41">
        <v>0</v>
      </c>
      <c r="BX192" s="41"/>
      <c r="BY192" s="41"/>
      <c r="BZ192" s="41">
        <v>0</v>
      </c>
      <c r="CA192" s="41">
        <v>0</v>
      </c>
      <c r="CB192" s="7">
        <f t="shared" si="38"/>
        <v>6711</v>
      </c>
      <c r="CC192" s="43"/>
      <c r="CD192" s="41"/>
      <c r="CE192" s="41"/>
      <c r="CF192" s="41"/>
      <c r="CG192" s="7">
        <f t="shared" si="39"/>
        <v>0</v>
      </c>
      <c r="CH192" s="62"/>
      <c r="CI192" s="9"/>
      <c r="CJ192" s="41"/>
      <c r="CK192" s="41"/>
      <c r="CL192" s="41">
        <v>0</v>
      </c>
      <c r="CM192" s="41"/>
      <c r="CN192" s="41"/>
      <c r="CO192" s="7">
        <f t="shared" si="40"/>
        <v>0</v>
      </c>
      <c r="CP192" s="62"/>
      <c r="CQ192" s="41"/>
      <c r="CR192" s="41"/>
      <c r="CS192" s="7">
        <f t="shared" si="41"/>
        <v>0</v>
      </c>
      <c r="CT192" s="43">
        <v>7995</v>
      </c>
      <c r="CU192" s="7">
        <f t="shared" si="42"/>
        <v>7995</v>
      </c>
      <c r="CV192" s="10">
        <f t="shared" si="29"/>
        <v>86277</v>
      </c>
    </row>
    <row r="193" spans="1:100" ht="15.75" thickBot="1" x14ac:dyDescent="0.3">
      <c r="A193" s="349"/>
      <c r="B193" s="3" t="s">
        <v>112</v>
      </c>
      <c r="C193" s="44"/>
      <c r="D193" s="45"/>
      <c r="E193" s="47"/>
      <c r="F193" s="45"/>
      <c r="G193" s="45">
        <v>0</v>
      </c>
      <c r="H193" s="11">
        <f t="shared" si="30"/>
        <v>0</v>
      </c>
      <c r="I193" s="47"/>
      <c r="J193" s="45"/>
      <c r="K193" s="45"/>
      <c r="L193" s="45"/>
      <c r="M193" s="45"/>
      <c r="N193" s="45"/>
      <c r="O193" s="11">
        <f t="shared" si="31"/>
        <v>0</v>
      </c>
      <c r="P193" s="45">
        <v>0</v>
      </c>
      <c r="Q193" s="45"/>
      <c r="R193" s="45"/>
      <c r="S193" s="45">
        <v>0</v>
      </c>
      <c r="T193" s="11">
        <f t="shared" si="32"/>
        <v>0</v>
      </c>
      <c r="U193" s="47"/>
      <c r="V193" s="45">
        <v>0</v>
      </c>
      <c r="W193" s="11">
        <f t="shared" si="33"/>
        <v>0</v>
      </c>
      <c r="X193" s="47"/>
      <c r="Y193" s="13"/>
      <c r="Z193" s="13"/>
      <c r="AA193" s="13"/>
      <c r="AB193" s="13"/>
      <c r="AC193" s="13"/>
      <c r="AD193" s="45"/>
      <c r="AE193" s="13"/>
      <c r="AF193" s="13"/>
      <c r="AG193" s="13"/>
      <c r="AH193" s="13"/>
      <c r="AI193" s="13"/>
      <c r="AJ193" s="11">
        <v>58614</v>
      </c>
      <c r="AK193" s="47"/>
      <c r="AL193" s="11">
        <f t="shared" si="34"/>
        <v>0</v>
      </c>
      <c r="AM193" s="45">
        <v>0</v>
      </c>
      <c r="AN193" s="13"/>
      <c r="AO193" s="45"/>
      <c r="AP193" s="45"/>
      <c r="AQ193" s="45">
        <v>798</v>
      </c>
      <c r="AR193" s="45"/>
      <c r="AS193" s="45"/>
      <c r="AT193" s="45">
        <v>0</v>
      </c>
      <c r="AU193" s="45"/>
      <c r="AV193" s="45"/>
      <c r="AW193" s="11">
        <f t="shared" si="35"/>
        <v>798</v>
      </c>
      <c r="AX193" s="45">
        <v>0</v>
      </c>
      <c r="AY193" s="45"/>
      <c r="AZ193" s="45">
        <v>0</v>
      </c>
      <c r="BA193" s="45"/>
      <c r="BB193" s="45"/>
      <c r="BC193" s="45">
        <v>0</v>
      </c>
      <c r="BD193" s="45"/>
      <c r="BE193" s="11">
        <f t="shared" si="36"/>
        <v>0</v>
      </c>
      <c r="BF193" s="47"/>
      <c r="BG193" s="45"/>
      <c r="BH193" s="45">
        <v>0</v>
      </c>
      <c r="BI193" s="45"/>
      <c r="BJ193" s="45"/>
      <c r="BK193" s="45"/>
      <c r="BL193" s="45"/>
      <c r="BM193" s="45">
        <v>0</v>
      </c>
      <c r="BN193" s="45"/>
      <c r="BO193" s="45"/>
      <c r="BP193" s="13"/>
      <c r="BQ193" s="45"/>
      <c r="BR193" s="13"/>
      <c r="BS193" s="13">
        <v>9057</v>
      </c>
      <c r="BT193" s="45">
        <v>0</v>
      </c>
      <c r="BU193" s="11">
        <f t="shared" si="37"/>
        <v>9057</v>
      </c>
      <c r="BV193" s="47">
        <v>7186</v>
      </c>
      <c r="BW193" s="45">
        <v>0</v>
      </c>
      <c r="BX193" s="45"/>
      <c r="BY193" s="45"/>
      <c r="BZ193" s="45">
        <v>0</v>
      </c>
      <c r="CA193" s="45">
        <v>0</v>
      </c>
      <c r="CB193" s="11">
        <f t="shared" si="38"/>
        <v>7186</v>
      </c>
      <c r="CC193" s="47"/>
      <c r="CD193" s="45"/>
      <c r="CE193" s="45"/>
      <c r="CF193" s="45"/>
      <c r="CG193" s="11">
        <f t="shared" si="39"/>
        <v>0</v>
      </c>
      <c r="CH193" s="63"/>
      <c r="CI193" s="13"/>
      <c r="CJ193" s="45"/>
      <c r="CK193" s="45"/>
      <c r="CL193" s="45">
        <v>0</v>
      </c>
      <c r="CM193" s="45"/>
      <c r="CN193" s="45"/>
      <c r="CO193" s="11">
        <f t="shared" si="40"/>
        <v>0</v>
      </c>
      <c r="CP193" s="63"/>
      <c r="CQ193" s="45"/>
      <c r="CR193" s="45"/>
      <c r="CS193" s="11">
        <f t="shared" si="41"/>
        <v>0</v>
      </c>
      <c r="CT193" s="47">
        <v>4394</v>
      </c>
      <c r="CU193" s="11">
        <f t="shared" si="42"/>
        <v>4394</v>
      </c>
      <c r="CV193" s="15">
        <f t="shared" si="29"/>
        <v>80049</v>
      </c>
    </row>
    <row r="194" spans="1:100" x14ac:dyDescent="0.25">
      <c r="A194" s="347" t="s">
        <v>199</v>
      </c>
      <c r="B194" s="33" t="s">
        <v>101</v>
      </c>
      <c r="C194" s="34"/>
      <c r="D194" s="35"/>
      <c r="E194" s="52"/>
      <c r="F194" s="35"/>
      <c r="G194" s="35">
        <v>0</v>
      </c>
      <c r="H194" s="20">
        <f t="shared" si="30"/>
        <v>0</v>
      </c>
      <c r="I194" s="52"/>
      <c r="J194" s="35"/>
      <c r="K194" s="35"/>
      <c r="L194" s="35"/>
      <c r="M194" s="35"/>
      <c r="N194" s="35"/>
      <c r="O194" s="20">
        <f t="shared" si="31"/>
        <v>0</v>
      </c>
      <c r="P194" s="35">
        <v>0</v>
      </c>
      <c r="Q194" s="35"/>
      <c r="R194" s="35"/>
      <c r="S194" s="35">
        <v>0</v>
      </c>
      <c r="T194" s="20">
        <f t="shared" si="32"/>
        <v>0</v>
      </c>
      <c r="U194" s="52"/>
      <c r="V194" s="35">
        <v>0</v>
      </c>
      <c r="W194" s="20">
        <f t="shared" si="33"/>
        <v>0</v>
      </c>
      <c r="X194" s="52"/>
      <c r="Y194" s="22"/>
      <c r="Z194" s="22"/>
      <c r="AA194" s="22"/>
      <c r="AB194" s="22"/>
      <c r="AC194" s="22"/>
      <c r="AD194" s="35"/>
      <c r="AE194" s="22"/>
      <c r="AF194" s="22"/>
      <c r="AG194" s="22"/>
      <c r="AH194" s="22"/>
      <c r="AI194" s="22"/>
      <c r="AJ194" s="20">
        <v>54368</v>
      </c>
      <c r="AK194" s="52"/>
      <c r="AL194" s="20">
        <f t="shared" si="34"/>
        <v>0</v>
      </c>
      <c r="AM194" s="35">
        <v>0</v>
      </c>
      <c r="AN194" s="22"/>
      <c r="AO194" s="35"/>
      <c r="AP194" s="35"/>
      <c r="AQ194" s="35">
        <v>1005</v>
      </c>
      <c r="AR194" s="35"/>
      <c r="AS194" s="35"/>
      <c r="AT194" s="35">
        <v>0</v>
      </c>
      <c r="AU194" s="35"/>
      <c r="AV194" s="35"/>
      <c r="AW194" s="20">
        <f t="shared" si="35"/>
        <v>1005</v>
      </c>
      <c r="AX194" s="35">
        <v>0</v>
      </c>
      <c r="AY194" s="35"/>
      <c r="AZ194" s="35">
        <v>0</v>
      </c>
      <c r="BA194" s="35"/>
      <c r="BB194" s="35"/>
      <c r="BC194" s="35">
        <v>0</v>
      </c>
      <c r="BD194" s="35"/>
      <c r="BE194" s="20">
        <f t="shared" si="36"/>
        <v>0</v>
      </c>
      <c r="BF194" s="52"/>
      <c r="BG194" s="35"/>
      <c r="BH194" s="35">
        <v>0</v>
      </c>
      <c r="BI194" s="35"/>
      <c r="BJ194" s="35"/>
      <c r="BK194" s="35"/>
      <c r="BL194" s="35"/>
      <c r="BM194" s="35">
        <v>1320</v>
      </c>
      <c r="BN194" s="35"/>
      <c r="BO194" s="35"/>
      <c r="BP194" s="22"/>
      <c r="BQ194" s="35"/>
      <c r="BR194" s="22"/>
      <c r="BS194" s="22">
        <v>7280</v>
      </c>
      <c r="BT194" s="35">
        <v>0</v>
      </c>
      <c r="BU194" s="20">
        <f t="shared" si="37"/>
        <v>8600</v>
      </c>
      <c r="BV194" s="52">
        <v>7695</v>
      </c>
      <c r="BW194" s="35">
        <v>0</v>
      </c>
      <c r="BX194" s="35"/>
      <c r="BY194" s="35"/>
      <c r="BZ194" s="35">
        <v>0</v>
      </c>
      <c r="CA194" s="35">
        <v>0</v>
      </c>
      <c r="CB194" s="20">
        <f t="shared" si="38"/>
        <v>7695</v>
      </c>
      <c r="CC194" s="52"/>
      <c r="CD194" s="35"/>
      <c r="CE194" s="35"/>
      <c r="CF194" s="35"/>
      <c r="CG194" s="20">
        <f t="shared" si="39"/>
        <v>0</v>
      </c>
      <c r="CH194" s="61"/>
      <c r="CI194" s="22"/>
      <c r="CJ194" s="35"/>
      <c r="CK194" s="35"/>
      <c r="CL194" s="35">
        <v>0</v>
      </c>
      <c r="CM194" s="35"/>
      <c r="CN194" s="35"/>
      <c r="CO194" s="20">
        <f t="shared" si="40"/>
        <v>0</v>
      </c>
      <c r="CP194" s="61"/>
      <c r="CQ194" s="35"/>
      <c r="CR194" s="35"/>
      <c r="CS194" s="20">
        <f t="shared" si="41"/>
        <v>0</v>
      </c>
      <c r="CT194" s="52">
        <v>2654</v>
      </c>
      <c r="CU194" s="20">
        <f t="shared" si="42"/>
        <v>2654</v>
      </c>
      <c r="CV194" s="23">
        <f t="shared" si="29"/>
        <v>74322</v>
      </c>
    </row>
    <row r="195" spans="1:100" x14ac:dyDescent="0.25">
      <c r="A195" s="348"/>
      <c r="B195" s="2" t="s">
        <v>102</v>
      </c>
      <c r="C195" s="40"/>
      <c r="D195" s="41"/>
      <c r="E195" s="43"/>
      <c r="F195" s="41"/>
      <c r="G195" s="41">
        <v>0</v>
      </c>
      <c r="H195" s="7">
        <f t="shared" si="30"/>
        <v>0</v>
      </c>
      <c r="I195" s="43"/>
      <c r="J195" s="41"/>
      <c r="K195" s="41"/>
      <c r="L195" s="41"/>
      <c r="M195" s="41"/>
      <c r="N195" s="41"/>
      <c r="O195" s="7">
        <f t="shared" si="31"/>
        <v>0</v>
      </c>
      <c r="P195" s="41">
        <v>0</v>
      </c>
      <c r="Q195" s="41"/>
      <c r="R195" s="41"/>
      <c r="S195" s="41">
        <v>0</v>
      </c>
      <c r="T195" s="7">
        <f t="shared" si="32"/>
        <v>0</v>
      </c>
      <c r="U195" s="43"/>
      <c r="V195" s="41">
        <v>0</v>
      </c>
      <c r="W195" s="7">
        <f t="shared" si="33"/>
        <v>0</v>
      </c>
      <c r="X195" s="43"/>
      <c r="Y195" s="9"/>
      <c r="Z195" s="9"/>
      <c r="AA195" s="9"/>
      <c r="AB195" s="9"/>
      <c r="AC195" s="9"/>
      <c r="AD195" s="41"/>
      <c r="AE195" s="9"/>
      <c r="AF195" s="9"/>
      <c r="AG195" s="9"/>
      <c r="AH195" s="9"/>
      <c r="AI195" s="9"/>
      <c r="AJ195" s="7">
        <v>52841</v>
      </c>
      <c r="AK195" s="43"/>
      <c r="AL195" s="7">
        <f t="shared" si="34"/>
        <v>0</v>
      </c>
      <c r="AM195" s="41">
        <v>0</v>
      </c>
      <c r="AN195" s="9"/>
      <c r="AO195" s="41"/>
      <c r="AP195" s="41"/>
      <c r="AQ195" s="41">
        <v>987</v>
      </c>
      <c r="AR195" s="41"/>
      <c r="AS195" s="41"/>
      <c r="AT195" s="41">
        <v>0</v>
      </c>
      <c r="AU195" s="41"/>
      <c r="AV195" s="41"/>
      <c r="AW195" s="7">
        <f t="shared" si="35"/>
        <v>987</v>
      </c>
      <c r="AX195" s="41">
        <v>0</v>
      </c>
      <c r="AY195" s="41"/>
      <c r="AZ195" s="41">
        <v>0</v>
      </c>
      <c r="BA195" s="41"/>
      <c r="BB195" s="41"/>
      <c r="BC195" s="41">
        <v>0</v>
      </c>
      <c r="BD195" s="41"/>
      <c r="BE195" s="7">
        <f t="shared" si="36"/>
        <v>0</v>
      </c>
      <c r="BF195" s="43"/>
      <c r="BG195" s="41"/>
      <c r="BH195" s="41">
        <v>0</v>
      </c>
      <c r="BI195" s="41"/>
      <c r="BJ195" s="41"/>
      <c r="BK195" s="41"/>
      <c r="BL195" s="41"/>
      <c r="BM195" s="41">
        <v>0</v>
      </c>
      <c r="BN195" s="41"/>
      <c r="BO195" s="41"/>
      <c r="BP195" s="9"/>
      <c r="BQ195" s="41"/>
      <c r="BR195" s="9"/>
      <c r="BS195" s="9">
        <v>4680</v>
      </c>
      <c r="BT195" s="41">
        <v>0</v>
      </c>
      <c r="BU195" s="7">
        <f t="shared" si="37"/>
        <v>4680</v>
      </c>
      <c r="BV195" s="43">
        <v>4894</v>
      </c>
      <c r="BW195" s="41">
        <v>0</v>
      </c>
      <c r="BX195" s="41"/>
      <c r="BY195" s="41"/>
      <c r="BZ195" s="41">
        <v>0</v>
      </c>
      <c r="CA195" s="41">
        <v>0</v>
      </c>
      <c r="CB195" s="7">
        <f t="shared" si="38"/>
        <v>4894</v>
      </c>
      <c r="CC195" s="43"/>
      <c r="CD195" s="41"/>
      <c r="CE195" s="41"/>
      <c r="CF195" s="41"/>
      <c r="CG195" s="7">
        <f t="shared" si="39"/>
        <v>0</v>
      </c>
      <c r="CH195" s="62"/>
      <c r="CI195" s="9"/>
      <c r="CJ195" s="41"/>
      <c r="CK195" s="41"/>
      <c r="CL195" s="41">
        <v>0</v>
      </c>
      <c r="CM195" s="41"/>
      <c r="CN195" s="41"/>
      <c r="CO195" s="7">
        <f t="shared" si="40"/>
        <v>0</v>
      </c>
      <c r="CP195" s="62"/>
      <c r="CQ195" s="41"/>
      <c r="CR195" s="41"/>
      <c r="CS195" s="7">
        <f t="shared" si="41"/>
        <v>0</v>
      </c>
      <c r="CT195" s="43">
        <v>6712</v>
      </c>
      <c r="CU195" s="7">
        <f t="shared" si="42"/>
        <v>6712</v>
      </c>
      <c r="CV195" s="10">
        <f t="shared" si="29"/>
        <v>70114</v>
      </c>
    </row>
    <row r="196" spans="1:100" x14ac:dyDescent="0.25">
      <c r="A196" s="348"/>
      <c r="B196" s="2" t="s">
        <v>103</v>
      </c>
      <c r="C196" s="40"/>
      <c r="D196" s="41"/>
      <c r="E196" s="43"/>
      <c r="F196" s="41"/>
      <c r="G196" s="41">
        <v>0</v>
      </c>
      <c r="H196" s="7">
        <f t="shared" si="30"/>
        <v>0</v>
      </c>
      <c r="I196" s="43"/>
      <c r="J196" s="41"/>
      <c r="K196" s="41"/>
      <c r="L196" s="41"/>
      <c r="M196" s="41"/>
      <c r="N196" s="41"/>
      <c r="O196" s="7">
        <f t="shared" si="31"/>
        <v>0</v>
      </c>
      <c r="P196" s="41">
        <v>0</v>
      </c>
      <c r="Q196" s="41"/>
      <c r="R196" s="41"/>
      <c r="S196" s="41">
        <v>0</v>
      </c>
      <c r="T196" s="7">
        <f t="shared" si="32"/>
        <v>0</v>
      </c>
      <c r="U196" s="43"/>
      <c r="V196" s="41">
        <v>0</v>
      </c>
      <c r="W196" s="7">
        <f t="shared" si="33"/>
        <v>0</v>
      </c>
      <c r="X196" s="43"/>
      <c r="Y196" s="9"/>
      <c r="Z196" s="9"/>
      <c r="AA196" s="9"/>
      <c r="AB196" s="9"/>
      <c r="AC196" s="9"/>
      <c r="AD196" s="41"/>
      <c r="AE196" s="9"/>
      <c r="AF196" s="9"/>
      <c r="AG196" s="9"/>
      <c r="AH196" s="9"/>
      <c r="AI196" s="9"/>
      <c r="AJ196" s="7">
        <v>60409</v>
      </c>
      <c r="AK196" s="43"/>
      <c r="AL196" s="7">
        <f t="shared" si="34"/>
        <v>0</v>
      </c>
      <c r="AM196" s="41">
        <v>0</v>
      </c>
      <c r="AN196" s="9"/>
      <c r="AO196" s="41"/>
      <c r="AP196" s="41"/>
      <c r="AQ196" s="41">
        <v>528</v>
      </c>
      <c r="AR196" s="41"/>
      <c r="AS196" s="41"/>
      <c r="AT196" s="41">
        <v>0</v>
      </c>
      <c r="AU196" s="41"/>
      <c r="AV196" s="41"/>
      <c r="AW196" s="7">
        <f t="shared" si="35"/>
        <v>528</v>
      </c>
      <c r="AX196" s="41">
        <v>0</v>
      </c>
      <c r="AY196" s="41"/>
      <c r="AZ196" s="41">
        <v>0</v>
      </c>
      <c r="BA196" s="41"/>
      <c r="BB196" s="41"/>
      <c r="BC196" s="41">
        <v>0</v>
      </c>
      <c r="BD196" s="41"/>
      <c r="BE196" s="7">
        <f t="shared" si="36"/>
        <v>0</v>
      </c>
      <c r="BF196" s="43"/>
      <c r="BG196" s="41"/>
      <c r="BH196" s="41">
        <v>0</v>
      </c>
      <c r="BI196" s="41"/>
      <c r="BJ196" s="41"/>
      <c r="BK196" s="41"/>
      <c r="BL196" s="41"/>
      <c r="BM196" s="41">
        <v>0</v>
      </c>
      <c r="BN196" s="41"/>
      <c r="BO196" s="41"/>
      <c r="BP196" s="9"/>
      <c r="BQ196" s="41"/>
      <c r="BR196" s="9"/>
      <c r="BS196" s="9">
        <v>8320</v>
      </c>
      <c r="BT196" s="41">
        <v>0</v>
      </c>
      <c r="BU196" s="7">
        <f t="shared" si="37"/>
        <v>8320</v>
      </c>
      <c r="BV196" s="43">
        <v>8749</v>
      </c>
      <c r="BW196" s="41">
        <v>0</v>
      </c>
      <c r="BX196" s="41"/>
      <c r="BY196" s="41"/>
      <c r="BZ196" s="41">
        <v>0</v>
      </c>
      <c r="CA196" s="41">
        <v>0</v>
      </c>
      <c r="CB196" s="7">
        <f t="shared" si="38"/>
        <v>8749</v>
      </c>
      <c r="CC196" s="43"/>
      <c r="CD196" s="41"/>
      <c r="CE196" s="41"/>
      <c r="CF196" s="41"/>
      <c r="CG196" s="7">
        <f t="shared" si="39"/>
        <v>0</v>
      </c>
      <c r="CH196" s="62"/>
      <c r="CI196" s="9"/>
      <c r="CJ196" s="41"/>
      <c r="CK196" s="41"/>
      <c r="CL196" s="41">
        <v>0</v>
      </c>
      <c r="CM196" s="41"/>
      <c r="CN196" s="41"/>
      <c r="CO196" s="7">
        <f t="shared" si="40"/>
        <v>0</v>
      </c>
      <c r="CP196" s="62"/>
      <c r="CQ196" s="41"/>
      <c r="CR196" s="41"/>
      <c r="CS196" s="7">
        <f t="shared" si="41"/>
        <v>0</v>
      </c>
      <c r="CT196" s="43">
        <v>1675</v>
      </c>
      <c r="CU196" s="7">
        <f t="shared" si="42"/>
        <v>1675</v>
      </c>
      <c r="CV196" s="10">
        <f t="shared" si="29"/>
        <v>79681</v>
      </c>
    </row>
    <row r="197" spans="1:100" x14ac:dyDescent="0.25">
      <c r="A197" s="348"/>
      <c r="B197" s="2" t="s">
        <v>104</v>
      </c>
      <c r="C197" s="40"/>
      <c r="D197" s="41"/>
      <c r="E197" s="43"/>
      <c r="F197" s="41"/>
      <c r="G197" s="41">
        <v>0</v>
      </c>
      <c r="H197" s="7">
        <f t="shared" si="30"/>
        <v>0</v>
      </c>
      <c r="I197" s="43"/>
      <c r="J197" s="41"/>
      <c r="K197" s="41"/>
      <c r="L197" s="41"/>
      <c r="M197" s="41"/>
      <c r="N197" s="41"/>
      <c r="O197" s="7">
        <f t="shared" si="31"/>
        <v>0</v>
      </c>
      <c r="P197" s="41">
        <v>0</v>
      </c>
      <c r="Q197" s="41"/>
      <c r="R197" s="41"/>
      <c r="S197" s="41">
        <v>0</v>
      </c>
      <c r="T197" s="7">
        <f t="shared" si="32"/>
        <v>0</v>
      </c>
      <c r="U197" s="43"/>
      <c r="V197" s="41">
        <v>0</v>
      </c>
      <c r="W197" s="7">
        <f t="shared" si="33"/>
        <v>0</v>
      </c>
      <c r="X197" s="43"/>
      <c r="Y197" s="9"/>
      <c r="Z197" s="9"/>
      <c r="AA197" s="9"/>
      <c r="AB197" s="9"/>
      <c r="AC197" s="9"/>
      <c r="AD197" s="41"/>
      <c r="AE197" s="9"/>
      <c r="AF197" s="9"/>
      <c r="AG197" s="9"/>
      <c r="AH197" s="9"/>
      <c r="AI197" s="9"/>
      <c r="AJ197" s="7">
        <v>57879</v>
      </c>
      <c r="AK197" s="43"/>
      <c r="AL197" s="7">
        <f t="shared" si="34"/>
        <v>0</v>
      </c>
      <c r="AM197" s="41">
        <v>0</v>
      </c>
      <c r="AN197" s="9"/>
      <c r="AO197" s="41"/>
      <c r="AP197" s="41"/>
      <c r="AQ197" s="41">
        <v>636</v>
      </c>
      <c r="AR197" s="41"/>
      <c r="AS197" s="41"/>
      <c r="AT197" s="41">
        <v>0</v>
      </c>
      <c r="AU197" s="41"/>
      <c r="AV197" s="41"/>
      <c r="AW197" s="7">
        <f t="shared" si="35"/>
        <v>636</v>
      </c>
      <c r="AX197" s="41">
        <v>0</v>
      </c>
      <c r="AY197" s="41"/>
      <c r="AZ197" s="41">
        <v>0</v>
      </c>
      <c r="BA197" s="41"/>
      <c r="BB197" s="41"/>
      <c r="BC197" s="41">
        <v>0</v>
      </c>
      <c r="BD197" s="41"/>
      <c r="BE197" s="7">
        <f t="shared" si="36"/>
        <v>0</v>
      </c>
      <c r="BF197" s="43"/>
      <c r="BG197" s="41"/>
      <c r="BH197" s="41">
        <v>0</v>
      </c>
      <c r="BI197" s="41"/>
      <c r="BJ197" s="41"/>
      <c r="BK197" s="41"/>
      <c r="BL197" s="41"/>
      <c r="BM197" s="41">
        <v>0</v>
      </c>
      <c r="BN197" s="41"/>
      <c r="BO197" s="41"/>
      <c r="BP197" s="9"/>
      <c r="BQ197" s="41"/>
      <c r="BR197" s="9"/>
      <c r="BS197" s="9">
        <v>6760</v>
      </c>
      <c r="BT197" s="41">
        <v>0</v>
      </c>
      <c r="BU197" s="7">
        <f t="shared" si="37"/>
        <v>6760</v>
      </c>
      <c r="BV197" s="43">
        <v>5877</v>
      </c>
      <c r="BW197" s="41">
        <v>0</v>
      </c>
      <c r="BX197" s="41"/>
      <c r="BY197" s="41"/>
      <c r="BZ197" s="41">
        <v>0</v>
      </c>
      <c r="CA197" s="41">
        <v>0</v>
      </c>
      <c r="CB197" s="7">
        <f t="shared" si="38"/>
        <v>5877</v>
      </c>
      <c r="CC197" s="43"/>
      <c r="CD197" s="41"/>
      <c r="CE197" s="41"/>
      <c r="CF197" s="41"/>
      <c r="CG197" s="7">
        <f t="shared" si="39"/>
        <v>0</v>
      </c>
      <c r="CH197" s="62"/>
      <c r="CI197" s="9"/>
      <c r="CJ197" s="41"/>
      <c r="CK197" s="41"/>
      <c r="CL197" s="41">
        <v>0</v>
      </c>
      <c r="CM197" s="41"/>
      <c r="CN197" s="41"/>
      <c r="CO197" s="7">
        <f t="shared" si="40"/>
        <v>0</v>
      </c>
      <c r="CP197" s="62"/>
      <c r="CQ197" s="41"/>
      <c r="CR197" s="41"/>
      <c r="CS197" s="7">
        <f t="shared" si="41"/>
        <v>0</v>
      </c>
      <c r="CT197" s="43">
        <v>3266</v>
      </c>
      <c r="CU197" s="7">
        <f t="shared" si="42"/>
        <v>3266</v>
      </c>
      <c r="CV197" s="10">
        <f t="shared" si="29"/>
        <v>74418</v>
      </c>
    </row>
    <row r="198" spans="1:100" x14ac:dyDescent="0.25">
      <c r="A198" s="348"/>
      <c r="B198" s="2" t="s">
        <v>105</v>
      </c>
      <c r="C198" s="40"/>
      <c r="D198" s="41"/>
      <c r="E198" s="43"/>
      <c r="F198" s="41"/>
      <c r="G198" s="41">
        <v>0</v>
      </c>
      <c r="H198" s="7">
        <f t="shared" si="30"/>
        <v>0</v>
      </c>
      <c r="I198" s="43"/>
      <c r="J198" s="41"/>
      <c r="K198" s="41"/>
      <c r="L198" s="41"/>
      <c r="M198" s="41"/>
      <c r="N198" s="41"/>
      <c r="O198" s="7">
        <f t="shared" si="31"/>
        <v>0</v>
      </c>
      <c r="P198" s="41">
        <v>0</v>
      </c>
      <c r="Q198" s="41"/>
      <c r="R198" s="41"/>
      <c r="S198" s="41">
        <v>0</v>
      </c>
      <c r="T198" s="7">
        <f t="shared" si="32"/>
        <v>0</v>
      </c>
      <c r="U198" s="43"/>
      <c r="V198" s="41">
        <v>0</v>
      </c>
      <c r="W198" s="7">
        <f t="shared" si="33"/>
        <v>0</v>
      </c>
      <c r="X198" s="43"/>
      <c r="Y198" s="9"/>
      <c r="Z198" s="9"/>
      <c r="AA198" s="9"/>
      <c r="AB198" s="9"/>
      <c r="AC198" s="9"/>
      <c r="AD198" s="41"/>
      <c r="AE198" s="9"/>
      <c r="AF198" s="9"/>
      <c r="AG198" s="9"/>
      <c r="AH198" s="9"/>
      <c r="AI198" s="9"/>
      <c r="AJ198" s="7">
        <v>69268</v>
      </c>
      <c r="AK198" s="43"/>
      <c r="AL198" s="7">
        <f t="shared" si="34"/>
        <v>0</v>
      </c>
      <c r="AM198" s="41">
        <v>0</v>
      </c>
      <c r="AN198" s="9"/>
      <c r="AO198" s="41"/>
      <c r="AP198" s="41"/>
      <c r="AQ198" s="41">
        <v>0</v>
      </c>
      <c r="AR198" s="41"/>
      <c r="AS198" s="41"/>
      <c r="AT198" s="41">
        <v>0</v>
      </c>
      <c r="AU198" s="41"/>
      <c r="AV198" s="41"/>
      <c r="AW198" s="7">
        <f t="shared" si="35"/>
        <v>0</v>
      </c>
      <c r="AX198" s="41">
        <v>0</v>
      </c>
      <c r="AY198" s="41"/>
      <c r="AZ198" s="41">
        <v>0</v>
      </c>
      <c r="BA198" s="41"/>
      <c r="BB198" s="41"/>
      <c r="BC198" s="41">
        <v>0</v>
      </c>
      <c r="BD198" s="41"/>
      <c r="BE198" s="7">
        <f t="shared" si="36"/>
        <v>0</v>
      </c>
      <c r="BF198" s="43"/>
      <c r="BG198" s="41"/>
      <c r="BH198" s="41">
        <v>0</v>
      </c>
      <c r="BI198" s="41"/>
      <c r="BJ198" s="41"/>
      <c r="BK198" s="41"/>
      <c r="BL198" s="41"/>
      <c r="BM198" s="41">
        <v>0</v>
      </c>
      <c r="BN198" s="41"/>
      <c r="BO198" s="41"/>
      <c r="BP198" s="9"/>
      <c r="BQ198" s="41"/>
      <c r="BR198" s="9"/>
      <c r="BS198" s="9">
        <v>10400</v>
      </c>
      <c r="BT198" s="41">
        <v>0</v>
      </c>
      <c r="BU198" s="7">
        <f t="shared" si="37"/>
        <v>10400</v>
      </c>
      <c r="BV198" s="43">
        <v>3997</v>
      </c>
      <c r="BW198" s="41">
        <v>0</v>
      </c>
      <c r="BX198" s="41"/>
      <c r="BY198" s="41"/>
      <c r="BZ198" s="41">
        <v>0</v>
      </c>
      <c r="CA198" s="41">
        <v>0</v>
      </c>
      <c r="CB198" s="7">
        <f t="shared" si="38"/>
        <v>3997</v>
      </c>
      <c r="CC198" s="43"/>
      <c r="CD198" s="41"/>
      <c r="CE198" s="41"/>
      <c r="CF198" s="41"/>
      <c r="CG198" s="7">
        <f t="shared" si="39"/>
        <v>0</v>
      </c>
      <c r="CH198" s="62"/>
      <c r="CI198" s="9"/>
      <c r="CJ198" s="41"/>
      <c r="CK198" s="41"/>
      <c r="CL198" s="41">
        <v>0</v>
      </c>
      <c r="CM198" s="41"/>
      <c r="CN198" s="41"/>
      <c r="CO198" s="7">
        <f t="shared" si="40"/>
        <v>0</v>
      </c>
      <c r="CP198" s="62"/>
      <c r="CQ198" s="41"/>
      <c r="CR198" s="41"/>
      <c r="CS198" s="7">
        <f t="shared" si="41"/>
        <v>0</v>
      </c>
      <c r="CT198" s="43">
        <v>5334</v>
      </c>
      <c r="CU198" s="7">
        <f t="shared" si="42"/>
        <v>5334</v>
      </c>
      <c r="CV198" s="10">
        <f t="shared" si="29"/>
        <v>88999</v>
      </c>
    </row>
    <row r="199" spans="1:100" x14ac:dyDescent="0.25">
      <c r="A199" s="348"/>
      <c r="B199" s="2" t="s">
        <v>106</v>
      </c>
      <c r="C199" s="40"/>
      <c r="D199" s="41"/>
      <c r="E199" s="43"/>
      <c r="F199" s="41"/>
      <c r="G199" s="41">
        <v>0</v>
      </c>
      <c r="H199" s="7">
        <f t="shared" si="30"/>
        <v>0</v>
      </c>
      <c r="I199" s="43"/>
      <c r="J199" s="41"/>
      <c r="K199" s="41"/>
      <c r="L199" s="41"/>
      <c r="M199" s="41"/>
      <c r="N199" s="41"/>
      <c r="O199" s="7">
        <f t="shared" si="31"/>
        <v>0</v>
      </c>
      <c r="P199" s="41">
        <v>0</v>
      </c>
      <c r="Q199" s="41"/>
      <c r="R199" s="41"/>
      <c r="S199" s="41">
        <v>0</v>
      </c>
      <c r="T199" s="7">
        <f t="shared" si="32"/>
        <v>0</v>
      </c>
      <c r="U199" s="43"/>
      <c r="V199" s="41">
        <v>0</v>
      </c>
      <c r="W199" s="7">
        <f t="shared" si="33"/>
        <v>0</v>
      </c>
      <c r="X199" s="43"/>
      <c r="Y199" s="9"/>
      <c r="Z199" s="9"/>
      <c r="AA199" s="9"/>
      <c r="AB199" s="9"/>
      <c r="AC199" s="9"/>
      <c r="AD199" s="41"/>
      <c r="AE199" s="9"/>
      <c r="AF199" s="9"/>
      <c r="AG199" s="9"/>
      <c r="AH199" s="9"/>
      <c r="AI199" s="9"/>
      <c r="AJ199" s="7">
        <v>66132</v>
      </c>
      <c r="AK199" s="43"/>
      <c r="AL199" s="7">
        <f t="shared" si="34"/>
        <v>0</v>
      </c>
      <c r="AM199" s="41">
        <v>0</v>
      </c>
      <c r="AN199" s="9"/>
      <c r="AO199" s="41"/>
      <c r="AP199" s="41"/>
      <c r="AQ199" s="41">
        <v>60</v>
      </c>
      <c r="AR199" s="41"/>
      <c r="AS199" s="41"/>
      <c r="AT199" s="41">
        <v>0</v>
      </c>
      <c r="AU199" s="41"/>
      <c r="AV199" s="41"/>
      <c r="AW199" s="7">
        <f t="shared" si="35"/>
        <v>60</v>
      </c>
      <c r="AX199" s="41">
        <v>0</v>
      </c>
      <c r="AY199" s="41"/>
      <c r="AZ199" s="41">
        <v>0</v>
      </c>
      <c r="BA199" s="41"/>
      <c r="BB199" s="41"/>
      <c r="BC199" s="41">
        <v>0</v>
      </c>
      <c r="BD199" s="41"/>
      <c r="BE199" s="7">
        <f t="shared" si="36"/>
        <v>0</v>
      </c>
      <c r="BF199" s="43"/>
      <c r="BG199" s="41"/>
      <c r="BH199" s="41">
        <v>0</v>
      </c>
      <c r="BI199" s="41"/>
      <c r="BJ199" s="41"/>
      <c r="BK199" s="41"/>
      <c r="BL199" s="41"/>
      <c r="BM199" s="41">
        <v>0</v>
      </c>
      <c r="BN199" s="41"/>
      <c r="BO199" s="41"/>
      <c r="BP199" s="9"/>
      <c r="BQ199" s="41"/>
      <c r="BR199" s="9"/>
      <c r="BS199" s="9">
        <v>10920</v>
      </c>
      <c r="BT199" s="41">
        <v>0</v>
      </c>
      <c r="BU199" s="7">
        <f t="shared" si="37"/>
        <v>10920</v>
      </c>
      <c r="BV199" s="43">
        <v>8283</v>
      </c>
      <c r="BW199" s="41">
        <v>0</v>
      </c>
      <c r="BX199" s="41"/>
      <c r="BY199" s="41"/>
      <c r="BZ199" s="41">
        <v>0</v>
      </c>
      <c r="CA199" s="41">
        <v>0</v>
      </c>
      <c r="CB199" s="7">
        <f t="shared" si="38"/>
        <v>8283</v>
      </c>
      <c r="CC199" s="43"/>
      <c r="CD199" s="41"/>
      <c r="CE199" s="41"/>
      <c r="CF199" s="41"/>
      <c r="CG199" s="7">
        <f t="shared" si="39"/>
        <v>0</v>
      </c>
      <c r="CH199" s="62"/>
      <c r="CI199" s="9"/>
      <c r="CJ199" s="41"/>
      <c r="CK199" s="41"/>
      <c r="CL199" s="41">
        <v>0</v>
      </c>
      <c r="CM199" s="41"/>
      <c r="CN199" s="41"/>
      <c r="CO199" s="7">
        <f t="shared" si="40"/>
        <v>0</v>
      </c>
      <c r="CP199" s="62"/>
      <c r="CQ199" s="41"/>
      <c r="CR199" s="41"/>
      <c r="CS199" s="7">
        <f t="shared" si="41"/>
        <v>0</v>
      </c>
      <c r="CT199" s="43">
        <v>4631</v>
      </c>
      <c r="CU199" s="7">
        <f t="shared" si="42"/>
        <v>4631</v>
      </c>
      <c r="CV199" s="10">
        <f t="shared" si="29"/>
        <v>90026</v>
      </c>
    </row>
    <row r="200" spans="1:100" x14ac:dyDescent="0.25">
      <c r="A200" s="348"/>
      <c r="B200" s="2" t="s">
        <v>107</v>
      </c>
      <c r="C200" s="40"/>
      <c r="D200" s="41"/>
      <c r="E200" s="43"/>
      <c r="F200" s="41"/>
      <c r="G200" s="41">
        <v>0</v>
      </c>
      <c r="H200" s="7">
        <f t="shared" si="30"/>
        <v>0</v>
      </c>
      <c r="I200" s="43"/>
      <c r="J200" s="41"/>
      <c r="K200" s="41"/>
      <c r="L200" s="41"/>
      <c r="M200" s="41"/>
      <c r="N200" s="41"/>
      <c r="O200" s="7">
        <f t="shared" si="31"/>
        <v>0</v>
      </c>
      <c r="P200" s="41">
        <v>0</v>
      </c>
      <c r="Q200" s="41"/>
      <c r="R200" s="41"/>
      <c r="S200" s="41">
        <v>0</v>
      </c>
      <c r="T200" s="7">
        <f t="shared" si="32"/>
        <v>0</v>
      </c>
      <c r="U200" s="43"/>
      <c r="V200" s="41">
        <v>0</v>
      </c>
      <c r="W200" s="7">
        <f t="shared" si="33"/>
        <v>0</v>
      </c>
      <c r="X200" s="43"/>
      <c r="Y200" s="9"/>
      <c r="Z200" s="9"/>
      <c r="AA200" s="9"/>
      <c r="AB200" s="9"/>
      <c r="AC200" s="9"/>
      <c r="AD200" s="41"/>
      <c r="AE200" s="9"/>
      <c r="AF200" s="9"/>
      <c r="AG200" s="9"/>
      <c r="AH200" s="9"/>
      <c r="AI200" s="9"/>
      <c r="AJ200" s="7">
        <v>65165</v>
      </c>
      <c r="AK200" s="43"/>
      <c r="AL200" s="7">
        <f t="shared" si="34"/>
        <v>0</v>
      </c>
      <c r="AM200" s="41">
        <v>0</v>
      </c>
      <c r="AN200" s="9"/>
      <c r="AO200" s="41"/>
      <c r="AP200" s="41"/>
      <c r="AQ200" s="41">
        <v>0</v>
      </c>
      <c r="AR200" s="41"/>
      <c r="AS200" s="41"/>
      <c r="AT200" s="41">
        <v>0</v>
      </c>
      <c r="AU200" s="41"/>
      <c r="AV200" s="41"/>
      <c r="AW200" s="7">
        <f t="shared" si="35"/>
        <v>0</v>
      </c>
      <c r="AX200" s="41">
        <v>0</v>
      </c>
      <c r="AY200" s="41"/>
      <c r="AZ200" s="41">
        <v>0</v>
      </c>
      <c r="BA200" s="41"/>
      <c r="BB200" s="41"/>
      <c r="BC200" s="41">
        <v>0</v>
      </c>
      <c r="BD200" s="41"/>
      <c r="BE200" s="7">
        <f t="shared" si="36"/>
        <v>0</v>
      </c>
      <c r="BF200" s="43"/>
      <c r="BG200" s="41"/>
      <c r="BH200" s="41">
        <v>0</v>
      </c>
      <c r="BI200" s="41"/>
      <c r="BJ200" s="41"/>
      <c r="BK200" s="41"/>
      <c r="BL200" s="41"/>
      <c r="BM200" s="41">
        <v>0</v>
      </c>
      <c r="BN200" s="41"/>
      <c r="BO200" s="41"/>
      <c r="BP200" s="9"/>
      <c r="BQ200" s="41"/>
      <c r="BR200" s="9"/>
      <c r="BS200" s="9">
        <v>10400</v>
      </c>
      <c r="BT200" s="41">
        <v>0</v>
      </c>
      <c r="BU200" s="7">
        <f t="shared" si="37"/>
        <v>10400</v>
      </c>
      <c r="BV200" s="43">
        <v>8613</v>
      </c>
      <c r="BW200" s="41">
        <v>0</v>
      </c>
      <c r="BX200" s="41"/>
      <c r="BY200" s="41"/>
      <c r="BZ200" s="41">
        <v>0</v>
      </c>
      <c r="CA200" s="41">
        <v>0</v>
      </c>
      <c r="CB200" s="7">
        <f t="shared" si="38"/>
        <v>8613</v>
      </c>
      <c r="CC200" s="43"/>
      <c r="CD200" s="41"/>
      <c r="CE200" s="41"/>
      <c r="CF200" s="41"/>
      <c r="CG200" s="7">
        <f t="shared" si="39"/>
        <v>0</v>
      </c>
      <c r="CH200" s="62"/>
      <c r="CI200" s="9"/>
      <c r="CJ200" s="41"/>
      <c r="CK200" s="41"/>
      <c r="CL200" s="41">
        <v>0</v>
      </c>
      <c r="CM200" s="41"/>
      <c r="CN200" s="41"/>
      <c r="CO200" s="7">
        <f t="shared" si="40"/>
        <v>0</v>
      </c>
      <c r="CP200" s="62"/>
      <c r="CQ200" s="41"/>
      <c r="CR200" s="41"/>
      <c r="CS200" s="7">
        <f t="shared" si="41"/>
        <v>0</v>
      </c>
      <c r="CT200" s="43">
        <v>6701</v>
      </c>
      <c r="CU200" s="7">
        <f t="shared" si="42"/>
        <v>6701</v>
      </c>
      <c r="CV200" s="10">
        <f t="shared" si="29"/>
        <v>90879</v>
      </c>
    </row>
    <row r="201" spans="1:100" x14ac:dyDescent="0.25">
      <c r="A201" s="348"/>
      <c r="B201" s="2" t="s">
        <v>108</v>
      </c>
      <c r="C201" s="40"/>
      <c r="D201" s="41"/>
      <c r="E201" s="43"/>
      <c r="F201" s="41"/>
      <c r="G201" s="41">
        <v>0</v>
      </c>
      <c r="H201" s="7">
        <f t="shared" si="30"/>
        <v>0</v>
      </c>
      <c r="I201" s="43"/>
      <c r="J201" s="41"/>
      <c r="K201" s="41"/>
      <c r="L201" s="41"/>
      <c r="M201" s="41"/>
      <c r="N201" s="41"/>
      <c r="O201" s="7">
        <f t="shared" si="31"/>
        <v>0</v>
      </c>
      <c r="P201" s="41">
        <v>0</v>
      </c>
      <c r="Q201" s="41"/>
      <c r="R201" s="41"/>
      <c r="S201" s="41">
        <v>0</v>
      </c>
      <c r="T201" s="7">
        <f t="shared" si="32"/>
        <v>0</v>
      </c>
      <c r="U201" s="43"/>
      <c r="V201" s="41">
        <v>0</v>
      </c>
      <c r="W201" s="7">
        <f t="shared" si="33"/>
        <v>0</v>
      </c>
      <c r="X201" s="43"/>
      <c r="Y201" s="9"/>
      <c r="Z201" s="9"/>
      <c r="AA201" s="9"/>
      <c r="AB201" s="9"/>
      <c r="AC201" s="9"/>
      <c r="AD201" s="41"/>
      <c r="AE201" s="9"/>
      <c r="AF201" s="9"/>
      <c r="AG201" s="9"/>
      <c r="AH201" s="9"/>
      <c r="AI201" s="9"/>
      <c r="AJ201" s="7">
        <v>53090</v>
      </c>
      <c r="AK201" s="43"/>
      <c r="AL201" s="7">
        <f t="shared" si="34"/>
        <v>0</v>
      </c>
      <c r="AM201" s="41">
        <v>0</v>
      </c>
      <c r="AN201" s="9"/>
      <c r="AO201" s="41"/>
      <c r="AP201" s="41"/>
      <c r="AQ201" s="41">
        <v>570</v>
      </c>
      <c r="AR201" s="41"/>
      <c r="AS201" s="41"/>
      <c r="AT201" s="41">
        <v>0</v>
      </c>
      <c r="AU201" s="41"/>
      <c r="AV201" s="41"/>
      <c r="AW201" s="7">
        <f t="shared" si="35"/>
        <v>570</v>
      </c>
      <c r="AX201" s="41">
        <v>0</v>
      </c>
      <c r="AY201" s="41"/>
      <c r="AZ201" s="41">
        <v>0</v>
      </c>
      <c r="BA201" s="41"/>
      <c r="BB201" s="41"/>
      <c r="BC201" s="41">
        <v>0</v>
      </c>
      <c r="BD201" s="41"/>
      <c r="BE201" s="7">
        <f t="shared" si="36"/>
        <v>0</v>
      </c>
      <c r="BF201" s="43"/>
      <c r="BG201" s="41"/>
      <c r="BH201" s="41">
        <v>0</v>
      </c>
      <c r="BI201" s="41"/>
      <c r="BJ201" s="41"/>
      <c r="BK201" s="41"/>
      <c r="BL201" s="41"/>
      <c r="BM201" s="41">
        <v>0</v>
      </c>
      <c r="BN201" s="41"/>
      <c r="BO201" s="41"/>
      <c r="BP201" s="9"/>
      <c r="BQ201" s="41"/>
      <c r="BR201" s="9"/>
      <c r="BS201" s="9">
        <v>6240</v>
      </c>
      <c r="BT201" s="41">
        <v>0</v>
      </c>
      <c r="BU201" s="7">
        <f t="shared" si="37"/>
        <v>6240</v>
      </c>
      <c r="BV201" s="43">
        <v>3531</v>
      </c>
      <c r="BW201" s="41">
        <v>0</v>
      </c>
      <c r="BX201" s="41"/>
      <c r="BY201" s="41"/>
      <c r="BZ201" s="41">
        <v>0</v>
      </c>
      <c r="CA201" s="41">
        <v>0</v>
      </c>
      <c r="CB201" s="7">
        <f t="shared" si="38"/>
        <v>3531</v>
      </c>
      <c r="CC201" s="43"/>
      <c r="CD201" s="41"/>
      <c r="CE201" s="41"/>
      <c r="CF201" s="41"/>
      <c r="CG201" s="7">
        <f t="shared" si="39"/>
        <v>0</v>
      </c>
      <c r="CH201" s="62"/>
      <c r="CI201" s="9"/>
      <c r="CJ201" s="41"/>
      <c r="CK201" s="41"/>
      <c r="CL201" s="41">
        <v>0</v>
      </c>
      <c r="CM201" s="41"/>
      <c r="CN201" s="41"/>
      <c r="CO201" s="7">
        <f t="shared" si="40"/>
        <v>0</v>
      </c>
      <c r="CP201" s="62"/>
      <c r="CQ201" s="41"/>
      <c r="CR201" s="41"/>
      <c r="CS201" s="7">
        <f t="shared" si="41"/>
        <v>0</v>
      </c>
      <c r="CT201" s="43">
        <v>4408</v>
      </c>
      <c r="CU201" s="7">
        <f t="shared" si="42"/>
        <v>4408</v>
      </c>
      <c r="CV201" s="10">
        <f t="shared" si="29"/>
        <v>67839</v>
      </c>
    </row>
    <row r="202" spans="1:100" x14ac:dyDescent="0.25">
      <c r="A202" s="348"/>
      <c r="B202" s="2" t="s">
        <v>109</v>
      </c>
      <c r="C202" s="40"/>
      <c r="D202" s="41"/>
      <c r="E202" s="43"/>
      <c r="F202" s="41"/>
      <c r="G202" s="41">
        <v>0</v>
      </c>
      <c r="H202" s="7">
        <f t="shared" si="30"/>
        <v>0</v>
      </c>
      <c r="I202" s="43"/>
      <c r="J202" s="41"/>
      <c r="K202" s="41"/>
      <c r="L202" s="41"/>
      <c r="M202" s="41"/>
      <c r="N202" s="41"/>
      <c r="O202" s="7">
        <f t="shared" si="31"/>
        <v>0</v>
      </c>
      <c r="P202" s="41">
        <v>0</v>
      </c>
      <c r="Q202" s="41"/>
      <c r="R202" s="41"/>
      <c r="S202" s="41">
        <v>0</v>
      </c>
      <c r="T202" s="7">
        <f t="shared" si="32"/>
        <v>0</v>
      </c>
      <c r="U202" s="43"/>
      <c r="V202" s="41">
        <v>0</v>
      </c>
      <c r="W202" s="7">
        <f t="shared" si="33"/>
        <v>0</v>
      </c>
      <c r="X202" s="43"/>
      <c r="Y202" s="9"/>
      <c r="Z202" s="9"/>
      <c r="AA202" s="9"/>
      <c r="AB202" s="9"/>
      <c r="AC202" s="9"/>
      <c r="AD202" s="41"/>
      <c r="AE202" s="9"/>
      <c r="AF202" s="9"/>
      <c r="AG202" s="9"/>
      <c r="AH202" s="9"/>
      <c r="AI202" s="9"/>
      <c r="AJ202" s="7">
        <v>32357</v>
      </c>
      <c r="AK202" s="43"/>
      <c r="AL202" s="7">
        <f t="shared" si="34"/>
        <v>0</v>
      </c>
      <c r="AM202" s="41">
        <v>0</v>
      </c>
      <c r="AN202" s="9"/>
      <c r="AO202" s="41"/>
      <c r="AP202" s="41"/>
      <c r="AQ202" s="41">
        <v>1008</v>
      </c>
      <c r="AR202" s="41"/>
      <c r="AS202" s="41"/>
      <c r="AT202" s="41">
        <v>0</v>
      </c>
      <c r="AU202" s="41"/>
      <c r="AV202" s="41"/>
      <c r="AW202" s="7">
        <f t="shared" si="35"/>
        <v>1008</v>
      </c>
      <c r="AX202" s="41">
        <v>0</v>
      </c>
      <c r="AY202" s="41"/>
      <c r="AZ202" s="41">
        <v>0</v>
      </c>
      <c r="BA202" s="41"/>
      <c r="BB202" s="41"/>
      <c r="BC202" s="41">
        <v>0</v>
      </c>
      <c r="BD202" s="41"/>
      <c r="BE202" s="7">
        <f t="shared" si="36"/>
        <v>0</v>
      </c>
      <c r="BF202" s="43"/>
      <c r="BG202" s="41"/>
      <c r="BH202" s="41">
        <v>0</v>
      </c>
      <c r="BI202" s="41"/>
      <c r="BJ202" s="41"/>
      <c r="BK202" s="41"/>
      <c r="BL202" s="41"/>
      <c r="BM202" s="41">
        <v>0</v>
      </c>
      <c r="BN202" s="41"/>
      <c r="BO202" s="41"/>
      <c r="BP202" s="9"/>
      <c r="BQ202" s="41"/>
      <c r="BR202" s="9"/>
      <c r="BS202" s="9">
        <v>0</v>
      </c>
      <c r="BT202" s="41">
        <v>0</v>
      </c>
      <c r="BU202" s="7">
        <f t="shared" si="37"/>
        <v>0</v>
      </c>
      <c r="BV202" s="43">
        <v>0</v>
      </c>
      <c r="BW202" s="41">
        <v>0</v>
      </c>
      <c r="BX202" s="41"/>
      <c r="BY202" s="41"/>
      <c r="BZ202" s="41">
        <v>0</v>
      </c>
      <c r="CA202" s="41">
        <v>0</v>
      </c>
      <c r="CB202" s="7">
        <f t="shared" si="38"/>
        <v>0</v>
      </c>
      <c r="CC202" s="43"/>
      <c r="CD202" s="41"/>
      <c r="CE202" s="41"/>
      <c r="CF202" s="41"/>
      <c r="CG202" s="7">
        <f t="shared" si="39"/>
        <v>0</v>
      </c>
      <c r="CH202" s="62"/>
      <c r="CI202" s="9"/>
      <c r="CJ202" s="41"/>
      <c r="CK202" s="41"/>
      <c r="CL202" s="41">
        <v>0</v>
      </c>
      <c r="CM202" s="41"/>
      <c r="CN202" s="41"/>
      <c r="CO202" s="7">
        <f t="shared" si="40"/>
        <v>0</v>
      </c>
      <c r="CP202" s="62"/>
      <c r="CQ202" s="41"/>
      <c r="CR202" s="41"/>
      <c r="CS202" s="7">
        <f t="shared" si="41"/>
        <v>0</v>
      </c>
      <c r="CT202" s="43">
        <v>0</v>
      </c>
      <c r="CU202" s="7">
        <f t="shared" si="42"/>
        <v>0</v>
      </c>
      <c r="CV202" s="10">
        <f t="shared" si="29"/>
        <v>33365</v>
      </c>
    </row>
    <row r="203" spans="1:100" x14ac:dyDescent="0.25">
      <c r="A203" s="348"/>
      <c r="B203" s="2" t="s">
        <v>110</v>
      </c>
      <c r="C203" s="40"/>
      <c r="D203" s="41"/>
      <c r="E203" s="43"/>
      <c r="F203" s="41"/>
      <c r="G203" s="41">
        <v>0</v>
      </c>
      <c r="H203" s="7">
        <f t="shared" si="30"/>
        <v>0</v>
      </c>
      <c r="I203" s="43"/>
      <c r="J203" s="41"/>
      <c r="K203" s="41"/>
      <c r="L203" s="41"/>
      <c r="M203" s="41"/>
      <c r="N203" s="41"/>
      <c r="O203" s="7">
        <f t="shared" si="31"/>
        <v>0</v>
      </c>
      <c r="P203" s="41">
        <v>0</v>
      </c>
      <c r="Q203" s="41"/>
      <c r="R203" s="41"/>
      <c r="S203" s="41">
        <v>0</v>
      </c>
      <c r="T203" s="7">
        <f t="shared" si="32"/>
        <v>0</v>
      </c>
      <c r="U203" s="43"/>
      <c r="V203" s="41">
        <v>0</v>
      </c>
      <c r="W203" s="7">
        <f t="shared" si="33"/>
        <v>0</v>
      </c>
      <c r="X203" s="43"/>
      <c r="Y203" s="9"/>
      <c r="Z203" s="9"/>
      <c r="AA203" s="9"/>
      <c r="AB203" s="9"/>
      <c r="AC203" s="9"/>
      <c r="AD203" s="41"/>
      <c r="AE203" s="9"/>
      <c r="AF203" s="9"/>
      <c r="AG203" s="9"/>
      <c r="AH203" s="9"/>
      <c r="AI203" s="9"/>
      <c r="AJ203" s="7">
        <v>23242</v>
      </c>
      <c r="AK203" s="43"/>
      <c r="AL203" s="7">
        <f t="shared" si="34"/>
        <v>0</v>
      </c>
      <c r="AM203" s="41">
        <v>0</v>
      </c>
      <c r="AN203" s="9"/>
      <c r="AO203" s="41"/>
      <c r="AP203" s="41"/>
      <c r="AQ203" s="41">
        <v>171</v>
      </c>
      <c r="AR203" s="41"/>
      <c r="AS203" s="41"/>
      <c r="AT203" s="41">
        <v>0</v>
      </c>
      <c r="AU203" s="41"/>
      <c r="AV203" s="41"/>
      <c r="AW203" s="7">
        <f t="shared" si="35"/>
        <v>171</v>
      </c>
      <c r="AX203" s="41">
        <v>0</v>
      </c>
      <c r="AY203" s="41"/>
      <c r="AZ203" s="41">
        <v>0</v>
      </c>
      <c r="BA203" s="41"/>
      <c r="BB203" s="41"/>
      <c r="BC203" s="41">
        <v>0</v>
      </c>
      <c r="BD203" s="41"/>
      <c r="BE203" s="7">
        <f t="shared" si="36"/>
        <v>0</v>
      </c>
      <c r="BF203" s="43"/>
      <c r="BG203" s="41"/>
      <c r="BH203" s="41">
        <v>0</v>
      </c>
      <c r="BI203" s="41"/>
      <c r="BJ203" s="41"/>
      <c r="BK203" s="41"/>
      <c r="BL203" s="41"/>
      <c r="BM203" s="41">
        <v>0</v>
      </c>
      <c r="BN203" s="41"/>
      <c r="BO203" s="41"/>
      <c r="BP203" s="9"/>
      <c r="BQ203" s="41"/>
      <c r="BR203" s="9"/>
      <c r="BS203" s="9">
        <v>0</v>
      </c>
      <c r="BT203" s="41">
        <v>0</v>
      </c>
      <c r="BU203" s="7">
        <f t="shared" si="37"/>
        <v>0</v>
      </c>
      <c r="BV203" s="43">
        <v>0</v>
      </c>
      <c r="BW203" s="41">
        <v>0</v>
      </c>
      <c r="BX203" s="41"/>
      <c r="BY203" s="41"/>
      <c r="BZ203" s="41">
        <v>0</v>
      </c>
      <c r="CA203" s="41">
        <v>0</v>
      </c>
      <c r="CB203" s="7">
        <f t="shared" si="38"/>
        <v>0</v>
      </c>
      <c r="CC203" s="43"/>
      <c r="CD203" s="41"/>
      <c r="CE203" s="41"/>
      <c r="CF203" s="41"/>
      <c r="CG203" s="7">
        <f t="shared" si="39"/>
        <v>0</v>
      </c>
      <c r="CH203" s="62"/>
      <c r="CI203" s="9"/>
      <c r="CJ203" s="41"/>
      <c r="CK203" s="41"/>
      <c r="CL203" s="41">
        <v>0</v>
      </c>
      <c r="CM203" s="41"/>
      <c r="CN203" s="41"/>
      <c r="CO203" s="7">
        <f t="shared" si="40"/>
        <v>0</v>
      </c>
      <c r="CP203" s="62"/>
      <c r="CQ203" s="41"/>
      <c r="CR203" s="41"/>
      <c r="CS203" s="7">
        <f t="shared" si="41"/>
        <v>0</v>
      </c>
      <c r="CT203" s="43">
        <v>192</v>
      </c>
      <c r="CU203" s="7">
        <f t="shared" si="42"/>
        <v>192</v>
      </c>
      <c r="CV203" s="10">
        <f t="shared" si="29"/>
        <v>23605</v>
      </c>
    </row>
    <row r="204" spans="1:100" x14ac:dyDescent="0.25">
      <c r="A204" s="348"/>
      <c r="B204" s="2" t="s">
        <v>111</v>
      </c>
      <c r="C204" s="40"/>
      <c r="D204" s="41"/>
      <c r="E204" s="43"/>
      <c r="F204" s="41"/>
      <c r="G204" s="41">
        <v>0</v>
      </c>
      <c r="H204" s="7">
        <f t="shared" si="30"/>
        <v>0</v>
      </c>
      <c r="I204" s="43"/>
      <c r="J204" s="41"/>
      <c r="K204" s="41"/>
      <c r="L204" s="41"/>
      <c r="M204" s="41"/>
      <c r="N204" s="41"/>
      <c r="O204" s="7">
        <f t="shared" si="31"/>
        <v>0</v>
      </c>
      <c r="P204" s="41">
        <v>0</v>
      </c>
      <c r="Q204" s="41"/>
      <c r="R204" s="41"/>
      <c r="S204" s="41">
        <v>0</v>
      </c>
      <c r="T204" s="7">
        <f t="shared" si="32"/>
        <v>0</v>
      </c>
      <c r="U204" s="43"/>
      <c r="V204" s="41">
        <v>0</v>
      </c>
      <c r="W204" s="7">
        <f t="shared" si="33"/>
        <v>0</v>
      </c>
      <c r="X204" s="43"/>
      <c r="Y204" s="9"/>
      <c r="Z204" s="9"/>
      <c r="AA204" s="9"/>
      <c r="AB204" s="9"/>
      <c r="AC204" s="9"/>
      <c r="AD204" s="41"/>
      <c r="AE204" s="9"/>
      <c r="AF204" s="9"/>
      <c r="AG204" s="9"/>
      <c r="AH204" s="9"/>
      <c r="AI204" s="9"/>
      <c r="AJ204" s="7">
        <v>25883</v>
      </c>
      <c r="AK204" s="43"/>
      <c r="AL204" s="7">
        <f t="shared" si="34"/>
        <v>0</v>
      </c>
      <c r="AM204" s="41">
        <v>0</v>
      </c>
      <c r="AN204" s="9"/>
      <c r="AO204" s="41"/>
      <c r="AP204" s="41"/>
      <c r="AQ204" s="41">
        <v>960</v>
      </c>
      <c r="AR204" s="41"/>
      <c r="AS204" s="41"/>
      <c r="AT204" s="41">
        <v>0</v>
      </c>
      <c r="AU204" s="41"/>
      <c r="AV204" s="41"/>
      <c r="AW204" s="7">
        <f t="shared" si="35"/>
        <v>960</v>
      </c>
      <c r="AX204" s="41">
        <v>0</v>
      </c>
      <c r="AY204" s="41"/>
      <c r="AZ204" s="41">
        <v>0</v>
      </c>
      <c r="BA204" s="41"/>
      <c r="BB204" s="41"/>
      <c r="BC204" s="41">
        <v>0</v>
      </c>
      <c r="BD204" s="41"/>
      <c r="BE204" s="7">
        <f t="shared" si="36"/>
        <v>0</v>
      </c>
      <c r="BF204" s="43"/>
      <c r="BG204" s="41"/>
      <c r="BH204" s="41">
        <v>0</v>
      </c>
      <c r="BI204" s="41"/>
      <c r="BJ204" s="41"/>
      <c r="BK204" s="41"/>
      <c r="BL204" s="41"/>
      <c r="BM204" s="41">
        <v>0</v>
      </c>
      <c r="BN204" s="41"/>
      <c r="BO204" s="41"/>
      <c r="BP204" s="9"/>
      <c r="BQ204" s="41"/>
      <c r="BR204" s="9"/>
      <c r="BS204" s="9">
        <v>0</v>
      </c>
      <c r="BT204" s="41">
        <v>0</v>
      </c>
      <c r="BU204" s="7">
        <f t="shared" si="37"/>
        <v>0</v>
      </c>
      <c r="BV204" s="43">
        <v>0</v>
      </c>
      <c r="BW204" s="41">
        <v>0</v>
      </c>
      <c r="BX204" s="41"/>
      <c r="BY204" s="41"/>
      <c r="BZ204" s="41">
        <v>0</v>
      </c>
      <c r="CA204" s="41">
        <v>0</v>
      </c>
      <c r="CB204" s="7">
        <f t="shared" si="38"/>
        <v>0</v>
      </c>
      <c r="CC204" s="43"/>
      <c r="CD204" s="41"/>
      <c r="CE204" s="41"/>
      <c r="CF204" s="41"/>
      <c r="CG204" s="7">
        <f t="shared" si="39"/>
        <v>0</v>
      </c>
      <c r="CH204" s="62"/>
      <c r="CI204" s="9"/>
      <c r="CJ204" s="41"/>
      <c r="CK204" s="41"/>
      <c r="CL204" s="41">
        <v>0</v>
      </c>
      <c r="CM204" s="41"/>
      <c r="CN204" s="41"/>
      <c r="CO204" s="7">
        <f t="shared" si="40"/>
        <v>0</v>
      </c>
      <c r="CP204" s="62"/>
      <c r="CQ204" s="41"/>
      <c r="CR204" s="41"/>
      <c r="CS204" s="7">
        <f t="shared" si="41"/>
        <v>0</v>
      </c>
      <c r="CT204" s="43">
        <v>0</v>
      </c>
      <c r="CU204" s="7">
        <f t="shared" si="42"/>
        <v>0</v>
      </c>
      <c r="CV204" s="10">
        <f t="shared" si="29"/>
        <v>26843</v>
      </c>
    </row>
    <row r="205" spans="1:100" ht="15.75" thickBot="1" x14ac:dyDescent="0.3">
      <c r="A205" s="349"/>
      <c r="B205" s="3" t="s">
        <v>112</v>
      </c>
      <c r="C205" s="44"/>
      <c r="D205" s="45"/>
      <c r="E205" s="47"/>
      <c r="F205" s="45"/>
      <c r="G205" s="45">
        <v>0</v>
      </c>
      <c r="H205" s="11">
        <f t="shared" si="30"/>
        <v>0</v>
      </c>
      <c r="I205" s="47"/>
      <c r="J205" s="45"/>
      <c r="K205" s="45"/>
      <c r="L205" s="45"/>
      <c r="M205" s="45"/>
      <c r="N205" s="45"/>
      <c r="O205" s="11">
        <f t="shared" si="31"/>
        <v>0</v>
      </c>
      <c r="P205" s="45">
        <v>0</v>
      </c>
      <c r="Q205" s="45"/>
      <c r="R205" s="45"/>
      <c r="S205" s="45">
        <v>0</v>
      </c>
      <c r="T205" s="11">
        <f t="shared" si="32"/>
        <v>0</v>
      </c>
      <c r="U205" s="47"/>
      <c r="V205" s="45">
        <v>0</v>
      </c>
      <c r="W205" s="11">
        <f t="shared" si="33"/>
        <v>0</v>
      </c>
      <c r="X205" s="47"/>
      <c r="Y205" s="13"/>
      <c r="Z205" s="13"/>
      <c r="AA205" s="13"/>
      <c r="AB205" s="13"/>
      <c r="AC205" s="13"/>
      <c r="AD205" s="45"/>
      <c r="AE205" s="13"/>
      <c r="AF205" s="13"/>
      <c r="AG205" s="13"/>
      <c r="AH205" s="13"/>
      <c r="AI205" s="13"/>
      <c r="AJ205" s="11">
        <v>42517</v>
      </c>
      <c r="AK205" s="47"/>
      <c r="AL205" s="11">
        <f t="shared" si="34"/>
        <v>0</v>
      </c>
      <c r="AM205" s="45">
        <v>0</v>
      </c>
      <c r="AN205" s="13"/>
      <c r="AO205" s="45"/>
      <c r="AP205" s="45"/>
      <c r="AQ205" s="45">
        <v>320</v>
      </c>
      <c r="AR205" s="45"/>
      <c r="AS205" s="45"/>
      <c r="AT205" s="45">
        <v>0</v>
      </c>
      <c r="AU205" s="45"/>
      <c r="AV205" s="45"/>
      <c r="AW205" s="11">
        <f t="shared" si="35"/>
        <v>320</v>
      </c>
      <c r="AX205" s="45">
        <v>0</v>
      </c>
      <c r="AY205" s="45"/>
      <c r="AZ205" s="45">
        <v>0</v>
      </c>
      <c r="BA205" s="45"/>
      <c r="BB205" s="45"/>
      <c r="BC205" s="45">
        <v>0</v>
      </c>
      <c r="BD205" s="45"/>
      <c r="BE205" s="11">
        <f t="shared" si="36"/>
        <v>0</v>
      </c>
      <c r="BF205" s="47"/>
      <c r="BG205" s="45"/>
      <c r="BH205" s="45">
        <v>0</v>
      </c>
      <c r="BI205" s="45"/>
      <c r="BJ205" s="45"/>
      <c r="BK205" s="45"/>
      <c r="BL205" s="45"/>
      <c r="BM205" s="45">
        <v>0</v>
      </c>
      <c r="BN205" s="45"/>
      <c r="BO205" s="45"/>
      <c r="BP205" s="13"/>
      <c r="BQ205" s="45"/>
      <c r="BR205" s="13"/>
      <c r="BS205" s="13">
        <v>0</v>
      </c>
      <c r="BT205" s="45">
        <v>0</v>
      </c>
      <c r="BU205" s="11">
        <f t="shared" si="37"/>
        <v>0</v>
      </c>
      <c r="BV205" s="47">
        <v>0</v>
      </c>
      <c r="BW205" s="45">
        <v>0</v>
      </c>
      <c r="BX205" s="45"/>
      <c r="BY205" s="45"/>
      <c r="BZ205" s="45">
        <v>0</v>
      </c>
      <c r="CA205" s="45">
        <v>0</v>
      </c>
      <c r="CB205" s="11">
        <f t="shared" si="38"/>
        <v>0</v>
      </c>
      <c r="CC205" s="47"/>
      <c r="CD205" s="45"/>
      <c r="CE205" s="45"/>
      <c r="CF205" s="45"/>
      <c r="CG205" s="11">
        <f t="shared" si="39"/>
        <v>0</v>
      </c>
      <c r="CH205" s="63"/>
      <c r="CI205" s="13"/>
      <c r="CJ205" s="45"/>
      <c r="CK205" s="45"/>
      <c r="CL205" s="45">
        <v>0</v>
      </c>
      <c r="CM205" s="45"/>
      <c r="CN205" s="45"/>
      <c r="CO205" s="11">
        <f t="shared" si="40"/>
        <v>0</v>
      </c>
      <c r="CP205" s="63"/>
      <c r="CQ205" s="45"/>
      <c r="CR205" s="45"/>
      <c r="CS205" s="11">
        <f t="shared" si="41"/>
        <v>0</v>
      </c>
      <c r="CT205" s="47">
        <v>2434</v>
      </c>
      <c r="CU205" s="11">
        <f t="shared" si="42"/>
        <v>2434</v>
      </c>
      <c r="CV205" s="15">
        <f t="shared" si="29"/>
        <v>45271</v>
      </c>
    </row>
    <row r="206" spans="1:100" x14ac:dyDescent="0.25">
      <c r="A206" s="347" t="s">
        <v>200</v>
      </c>
      <c r="B206" s="33" t="s">
        <v>101</v>
      </c>
      <c r="C206" s="34"/>
      <c r="D206" s="35"/>
      <c r="E206" s="52"/>
      <c r="F206" s="35"/>
      <c r="G206" s="35">
        <v>0</v>
      </c>
      <c r="H206" s="20">
        <f t="shared" si="30"/>
        <v>0</v>
      </c>
      <c r="I206" s="52"/>
      <c r="J206" s="35"/>
      <c r="K206" s="35"/>
      <c r="L206" s="35"/>
      <c r="M206" s="35"/>
      <c r="N206" s="35"/>
      <c r="O206" s="20">
        <f t="shared" si="31"/>
        <v>0</v>
      </c>
      <c r="P206" s="35">
        <v>0</v>
      </c>
      <c r="Q206" s="35"/>
      <c r="R206" s="35"/>
      <c r="S206" s="35">
        <v>0</v>
      </c>
      <c r="T206" s="20">
        <f t="shared" si="32"/>
        <v>0</v>
      </c>
      <c r="U206" s="52"/>
      <c r="V206" s="35">
        <v>0</v>
      </c>
      <c r="W206" s="20">
        <f t="shared" si="33"/>
        <v>0</v>
      </c>
      <c r="X206" s="52"/>
      <c r="Y206" s="22"/>
      <c r="Z206" s="22"/>
      <c r="AA206" s="22"/>
      <c r="AB206" s="22"/>
      <c r="AC206" s="22"/>
      <c r="AD206" s="35"/>
      <c r="AE206" s="22"/>
      <c r="AF206" s="22"/>
      <c r="AG206" s="22"/>
      <c r="AH206" s="22"/>
      <c r="AI206" s="22"/>
      <c r="AJ206" s="20">
        <v>30789</v>
      </c>
      <c r="AK206" s="52"/>
      <c r="AL206" s="20">
        <f t="shared" si="34"/>
        <v>0</v>
      </c>
      <c r="AM206" s="35">
        <v>0</v>
      </c>
      <c r="AN206" s="22"/>
      <c r="AO206" s="35"/>
      <c r="AP206" s="35"/>
      <c r="AQ206" s="35">
        <v>960</v>
      </c>
      <c r="AR206" s="35"/>
      <c r="AS206" s="35"/>
      <c r="AT206" s="35">
        <v>0</v>
      </c>
      <c r="AU206" s="35"/>
      <c r="AV206" s="35"/>
      <c r="AW206" s="20">
        <f t="shared" si="35"/>
        <v>960</v>
      </c>
      <c r="AX206" s="35">
        <v>0</v>
      </c>
      <c r="AY206" s="35"/>
      <c r="AZ206" s="35">
        <v>0</v>
      </c>
      <c r="BA206" s="35"/>
      <c r="BB206" s="35"/>
      <c r="BC206" s="35">
        <v>0</v>
      </c>
      <c r="BD206" s="35"/>
      <c r="BE206" s="20">
        <f t="shared" si="36"/>
        <v>0</v>
      </c>
      <c r="BF206" s="52"/>
      <c r="BG206" s="35"/>
      <c r="BH206" s="35">
        <v>0</v>
      </c>
      <c r="BI206" s="35"/>
      <c r="BJ206" s="35"/>
      <c r="BK206" s="35"/>
      <c r="BL206" s="35"/>
      <c r="BM206" s="35">
        <v>0</v>
      </c>
      <c r="BN206" s="35"/>
      <c r="BO206" s="35"/>
      <c r="BP206" s="22"/>
      <c r="BQ206" s="35"/>
      <c r="BR206" s="22"/>
      <c r="BS206" s="22">
        <v>10400</v>
      </c>
      <c r="BT206" s="35">
        <v>0</v>
      </c>
      <c r="BU206" s="20">
        <f t="shared" si="37"/>
        <v>10400</v>
      </c>
      <c r="BV206" s="52">
        <v>0</v>
      </c>
      <c r="BW206" s="35">
        <v>0</v>
      </c>
      <c r="BX206" s="35"/>
      <c r="BY206" s="35"/>
      <c r="BZ206" s="35">
        <v>0</v>
      </c>
      <c r="CA206" s="35">
        <v>0</v>
      </c>
      <c r="CB206" s="20">
        <f t="shared" si="38"/>
        <v>0</v>
      </c>
      <c r="CC206" s="52"/>
      <c r="CD206" s="35"/>
      <c r="CE206" s="35"/>
      <c r="CF206" s="35"/>
      <c r="CG206" s="20">
        <f t="shared" si="39"/>
        <v>0</v>
      </c>
      <c r="CH206" s="61"/>
      <c r="CI206" s="22"/>
      <c r="CJ206" s="35"/>
      <c r="CK206" s="35"/>
      <c r="CL206" s="35">
        <v>0</v>
      </c>
      <c r="CM206" s="35"/>
      <c r="CN206" s="35"/>
      <c r="CO206" s="20">
        <f t="shared" si="40"/>
        <v>0</v>
      </c>
      <c r="CP206" s="61"/>
      <c r="CQ206" s="35"/>
      <c r="CR206" s="35"/>
      <c r="CS206" s="20">
        <f t="shared" si="41"/>
        <v>0</v>
      </c>
      <c r="CT206" s="52">
        <v>0</v>
      </c>
      <c r="CU206" s="20">
        <f t="shared" si="42"/>
        <v>0</v>
      </c>
      <c r="CV206" s="23">
        <f t="shared" ref="CV206:CV235" si="43">+H206+O206+T206+W206+AJ206+AL206+AW206+BE206+BU206+CB206+CG206+CO206+CS206+CU206</f>
        <v>42149</v>
      </c>
    </row>
    <row r="207" spans="1:100" x14ac:dyDescent="0.25">
      <c r="A207" s="348"/>
      <c r="B207" s="2" t="s">
        <v>102</v>
      </c>
      <c r="C207" s="40"/>
      <c r="D207" s="41"/>
      <c r="E207" s="43"/>
      <c r="F207" s="41"/>
      <c r="G207" s="41">
        <v>0</v>
      </c>
      <c r="H207" s="7">
        <f t="shared" ref="H207:H242" si="44">SUM(C207:G207)</f>
        <v>0</v>
      </c>
      <c r="I207" s="43"/>
      <c r="J207" s="41"/>
      <c r="K207" s="41"/>
      <c r="L207" s="41"/>
      <c r="M207" s="41"/>
      <c r="N207" s="41"/>
      <c r="O207" s="7">
        <f t="shared" ref="O207:O242" si="45">SUM(I207:N207)</f>
        <v>0</v>
      </c>
      <c r="P207" s="41">
        <v>0</v>
      </c>
      <c r="Q207" s="41"/>
      <c r="R207" s="41"/>
      <c r="S207" s="41">
        <v>0</v>
      </c>
      <c r="T207" s="7">
        <f t="shared" ref="T207:T242" si="46">SUM(P207:S207)</f>
        <v>0</v>
      </c>
      <c r="U207" s="43"/>
      <c r="V207" s="41">
        <v>0</v>
      </c>
      <c r="W207" s="7">
        <f t="shared" ref="W207:W270" si="47">SUM(U207:V207)</f>
        <v>0</v>
      </c>
      <c r="X207" s="43"/>
      <c r="Y207" s="9"/>
      <c r="Z207" s="9"/>
      <c r="AA207" s="9"/>
      <c r="AB207" s="9"/>
      <c r="AC207" s="9"/>
      <c r="AD207" s="41"/>
      <c r="AE207" s="9"/>
      <c r="AF207" s="9"/>
      <c r="AG207" s="9"/>
      <c r="AH207" s="9"/>
      <c r="AI207" s="9"/>
      <c r="AJ207" s="7">
        <v>6005</v>
      </c>
      <c r="AK207" s="43"/>
      <c r="AL207" s="7">
        <f t="shared" ref="AL207:AL270" si="48">+AK207</f>
        <v>0</v>
      </c>
      <c r="AM207" s="41">
        <v>0</v>
      </c>
      <c r="AN207" s="9"/>
      <c r="AO207" s="41"/>
      <c r="AP207" s="41"/>
      <c r="AQ207" s="41">
        <v>0</v>
      </c>
      <c r="AR207" s="41"/>
      <c r="AS207" s="41"/>
      <c r="AT207" s="41">
        <v>0</v>
      </c>
      <c r="AU207" s="41"/>
      <c r="AV207" s="41"/>
      <c r="AW207" s="7">
        <f t="shared" ref="AW207:AW270" si="49">SUM(AM207:AV207)</f>
        <v>0</v>
      </c>
      <c r="AX207" s="41">
        <v>0</v>
      </c>
      <c r="AY207" s="41"/>
      <c r="AZ207" s="41">
        <v>0</v>
      </c>
      <c r="BA207" s="41"/>
      <c r="BB207" s="41"/>
      <c r="BC207" s="41">
        <v>0</v>
      </c>
      <c r="BD207" s="41"/>
      <c r="BE207" s="7">
        <f t="shared" ref="BE207:BE270" si="50">SUM(AX207:BD207)</f>
        <v>0</v>
      </c>
      <c r="BF207" s="43"/>
      <c r="BG207" s="41"/>
      <c r="BH207" s="41">
        <v>0</v>
      </c>
      <c r="BI207" s="41"/>
      <c r="BJ207" s="41"/>
      <c r="BK207" s="41"/>
      <c r="BL207" s="41"/>
      <c r="BM207" s="41">
        <v>0</v>
      </c>
      <c r="BN207" s="41"/>
      <c r="BO207" s="41"/>
      <c r="BP207" s="9"/>
      <c r="BQ207" s="41"/>
      <c r="BR207" s="9"/>
      <c r="BS207" s="9">
        <v>6240</v>
      </c>
      <c r="BT207" s="41">
        <v>0</v>
      </c>
      <c r="BU207" s="7">
        <f t="shared" ref="BU207:BU242" si="51">SUM(BF207:BT207)</f>
        <v>6240</v>
      </c>
      <c r="BV207" s="43">
        <v>0</v>
      </c>
      <c r="BW207" s="41">
        <v>0</v>
      </c>
      <c r="BX207" s="41"/>
      <c r="BY207" s="41"/>
      <c r="BZ207" s="41">
        <v>0</v>
      </c>
      <c r="CA207" s="41">
        <v>0</v>
      </c>
      <c r="CB207" s="7">
        <f t="shared" ref="CB207:CB241" si="52">SUM(BV207:CA207)</f>
        <v>0</v>
      </c>
      <c r="CC207" s="43"/>
      <c r="CD207" s="41"/>
      <c r="CE207" s="41"/>
      <c r="CF207" s="41"/>
      <c r="CG207" s="7">
        <f t="shared" ref="CG207:CG242" si="53">SUM(CC207:CF207)</f>
        <v>0</v>
      </c>
      <c r="CH207" s="62"/>
      <c r="CI207" s="9"/>
      <c r="CJ207" s="41"/>
      <c r="CK207" s="41"/>
      <c r="CL207" s="41">
        <v>0</v>
      </c>
      <c r="CM207" s="41"/>
      <c r="CN207" s="41"/>
      <c r="CO207" s="7">
        <f t="shared" ref="CO207:CO235" si="54">SUM(CH207:CN207)</f>
        <v>0</v>
      </c>
      <c r="CP207" s="62"/>
      <c r="CQ207" s="41"/>
      <c r="CR207" s="41"/>
      <c r="CS207" s="7">
        <f t="shared" ref="CS207:CS242" si="55">SUM(CP207:CR207)</f>
        <v>0</v>
      </c>
      <c r="CT207" s="43">
        <v>0</v>
      </c>
      <c r="CU207" s="7">
        <f t="shared" ref="CU207:CU237" si="56">+CT207</f>
        <v>0</v>
      </c>
      <c r="CV207" s="10">
        <f t="shared" si="43"/>
        <v>12245</v>
      </c>
    </row>
    <row r="208" spans="1:100" x14ac:dyDescent="0.25">
      <c r="A208" s="348"/>
      <c r="B208" s="2" t="s">
        <v>103</v>
      </c>
      <c r="C208" s="40"/>
      <c r="D208" s="41"/>
      <c r="E208" s="43"/>
      <c r="F208" s="41"/>
      <c r="G208" s="41">
        <v>0</v>
      </c>
      <c r="H208" s="7">
        <f t="shared" si="44"/>
        <v>0</v>
      </c>
      <c r="I208" s="43"/>
      <c r="J208" s="41"/>
      <c r="K208" s="41"/>
      <c r="L208" s="41"/>
      <c r="M208" s="41"/>
      <c r="N208" s="41"/>
      <c r="O208" s="7">
        <f t="shared" si="45"/>
        <v>0</v>
      </c>
      <c r="P208" s="41">
        <v>0</v>
      </c>
      <c r="Q208" s="41"/>
      <c r="R208" s="41"/>
      <c r="S208" s="41">
        <v>0</v>
      </c>
      <c r="T208" s="7">
        <f t="shared" si="46"/>
        <v>0</v>
      </c>
      <c r="U208" s="43"/>
      <c r="V208" s="41">
        <v>0</v>
      </c>
      <c r="W208" s="7">
        <f t="shared" si="47"/>
        <v>0</v>
      </c>
      <c r="X208" s="43"/>
      <c r="Y208" s="9"/>
      <c r="Z208" s="9"/>
      <c r="AA208" s="9"/>
      <c r="AB208" s="9"/>
      <c r="AC208" s="9"/>
      <c r="AD208" s="41"/>
      <c r="AE208" s="9"/>
      <c r="AF208" s="9"/>
      <c r="AG208" s="9"/>
      <c r="AH208" s="9"/>
      <c r="AI208" s="9"/>
      <c r="AJ208" s="7">
        <v>16421</v>
      </c>
      <c r="AK208" s="43"/>
      <c r="AL208" s="7">
        <f t="shared" si="48"/>
        <v>0</v>
      </c>
      <c r="AM208" s="41">
        <v>0</v>
      </c>
      <c r="AN208" s="9"/>
      <c r="AO208" s="41"/>
      <c r="AP208" s="41"/>
      <c r="AQ208" s="41">
        <v>940</v>
      </c>
      <c r="AR208" s="41"/>
      <c r="AS208" s="41"/>
      <c r="AT208" s="41">
        <v>0</v>
      </c>
      <c r="AU208" s="41"/>
      <c r="AV208" s="41"/>
      <c r="AW208" s="7">
        <f t="shared" si="49"/>
        <v>940</v>
      </c>
      <c r="AX208" s="41">
        <v>0</v>
      </c>
      <c r="AY208" s="41"/>
      <c r="AZ208" s="41">
        <v>0</v>
      </c>
      <c r="BA208" s="41"/>
      <c r="BB208" s="41"/>
      <c r="BC208" s="41">
        <v>0</v>
      </c>
      <c r="BD208" s="41"/>
      <c r="BE208" s="7">
        <f t="shared" si="50"/>
        <v>0</v>
      </c>
      <c r="BF208" s="43"/>
      <c r="BG208" s="41"/>
      <c r="BH208" s="41">
        <v>0</v>
      </c>
      <c r="BI208" s="41"/>
      <c r="BJ208" s="41"/>
      <c r="BK208" s="41"/>
      <c r="BL208" s="41"/>
      <c r="BM208" s="41">
        <v>0</v>
      </c>
      <c r="BN208" s="41"/>
      <c r="BO208" s="41"/>
      <c r="BP208" s="9"/>
      <c r="BQ208" s="41"/>
      <c r="BR208" s="9"/>
      <c r="BS208" s="9">
        <v>9376</v>
      </c>
      <c r="BT208" s="41">
        <v>0</v>
      </c>
      <c r="BU208" s="7">
        <f t="shared" si="51"/>
        <v>9376</v>
      </c>
      <c r="BV208" s="43">
        <v>5451</v>
      </c>
      <c r="BW208" s="41">
        <v>0</v>
      </c>
      <c r="BX208" s="41"/>
      <c r="BY208" s="41"/>
      <c r="BZ208" s="41">
        <v>0</v>
      </c>
      <c r="CA208" s="41">
        <v>0</v>
      </c>
      <c r="CB208" s="7">
        <f t="shared" si="52"/>
        <v>5451</v>
      </c>
      <c r="CC208" s="43"/>
      <c r="CD208" s="41"/>
      <c r="CE208" s="41"/>
      <c r="CF208" s="41"/>
      <c r="CG208" s="7">
        <f t="shared" si="53"/>
        <v>0</v>
      </c>
      <c r="CH208" s="62"/>
      <c r="CI208" s="9"/>
      <c r="CJ208" s="41"/>
      <c r="CK208" s="41"/>
      <c r="CL208" s="41">
        <v>0</v>
      </c>
      <c r="CM208" s="41"/>
      <c r="CN208" s="41"/>
      <c r="CO208" s="7">
        <f t="shared" si="54"/>
        <v>0</v>
      </c>
      <c r="CP208" s="62"/>
      <c r="CQ208" s="41"/>
      <c r="CR208" s="41"/>
      <c r="CS208" s="7">
        <f t="shared" si="55"/>
        <v>0</v>
      </c>
      <c r="CT208" s="43">
        <v>1140</v>
      </c>
      <c r="CU208" s="7">
        <f t="shared" si="56"/>
        <v>1140</v>
      </c>
      <c r="CV208" s="10">
        <f t="shared" si="43"/>
        <v>33328</v>
      </c>
    </row>
    <row r="209" spans="1:100" x14ac:dyDescent="0.25">
      <c r="A209" s="348"/>
      <c r="B209" s="2" t="s">
        <v>104</v>
      </c>
      <c r="C209" s="40"/>
      <c r="D209" s="41"/>
      <c r="E209" s="43"/>
      <c r="F209" s="41"/>
      <c r="G209" s="41">
        <v>0</v>
      </c>
      <c r="H209" s="7">
        <f t="shared" si="44"/>
        <v>0</v>
      </c>
      <c r="I209" s="43"/>
      <c r="J209" s="41"/>
      <c r="K209" s="41"/>
      <c r="L209" s="41"/>
      <c r="M209" s="41"/>
      <c r="N209" s="41"/>
      <c r="O209" s="7">
        <f t="shared" si="45"/>
        <v>0</v>
      </c>
      <c r="P209" s="41">
        <v>0</v>
      </c>
      <c r="Q209" s="41"/>
      <c r="R209" s="41"/>
      <c r="S209" s="41">
        <v>0</v>
      </c>
      <c r="T209" s="7">
        <f t="shared" si="46"/>
        <v>0</v>
      </c>
      <c r="U209" s="43"/>
      <c r="V209" s="41">
        <v>0</v>
      </c>
      <c r="W209" s="7">
        <f t="shared" si="47"/>
        <v>0</v>
      </c>
      <c r="X209" s="43"/>
      <c r="Y209" s="9"/>
      <c r="Z209" s="9"/>
      <c r="AA209" s="9"/>
      <c r="AB209" s="9"/>
      <c r="AC209" s="9"/>
      <c r="AD209" s="41"/>
      <c r="AE209" s="9"/>
      <c r="AF209" s="9"/>
      <c r="AG209" s="9"/>
      <c r="AH209" s="9"/>
      <c r="AI209" s="9"/>
      <c r="AJ209" s="7">
        <v>67885</v>
      </c>
      <c r="AK209" s="43"/>
      <c r="AL209" s="7">
        <f t="shared" si="48"/>
        <v>0</v>
      </c>
      <c r="AM209" s="41">
        <v>0</v>
      </c>
      <c r="AN209" s="9"/>
      <c r="AO209" s="41"/>
      <c r="AP209" s="41"/>
      <c r="AQ209" s="41">
        <v>1280</v>
      </c>
      <c r="AR209" s="41"/>
      <c r="AS209" s="41"/>
      <c r="AT209" s="41">
        <v>0</v>
      </c>
      <c r="AU209" s="41"/>
      <c r="AV209" s="41"/>
      <c r="AW209" s="7">
        <f t="shared" si="49"/>
        <v>1280</v>
      </c>
      <c r="AX209" s="41">
        <v>0</v>
      </c>
      <c r="AY209" s="41"/>
      <c r="AZ209" s="41">
        <v>0</v>
      </c>
      <c r="BA209" s="41"/>
      <c r="BB209" s="41"/>
      <c r="BC209" s="41">
        <v>0</v>
      </c>
      <c r="BD209" s="41"/>
      <c r="BE209" s="7">
        <f t="shared" si="50"/>
        <v>0</v>
      </c>
      <c r="BF209" s="43"/>
      <c r="BG209" s="41"/>
      <c r="BH209" s="41">
        <v>0</v>
      </c>
      <c r="BI209" s="41"/>
      <c r="BJ209" s="41"/>
      <c r="BK209" s="41"/>
      <c r="BL209" s="41"/>
      <c r="BM209" s="41">
        <v>0</v>
      </c>
      <c r="BN209" s="41"/>
      <c r="BO209" s="41"/>
      <c r="BP209" s="9"/>
      <c r="BQ209" s="41"/>
      <c r="BR209" s="9"/>
      <c r="BS209" s="9">
        <v>8320</v>
      </c>
      <c r="BT209" s="41">
        <v>0</v>
      </c>
      <c r="BU209" s="7">
        <f t="shared" si="51"/>
        <v>8320</v>
      </c>
      <c r="BV209" s="43">
        <v>3586</v>
      </c>
      <c r="BW209" s="41">
        <v>0</v>
      </c>
      <c r="BX209" s="41"/>
      <c r="BY209" s="41"/>
      <c r="BZ209" s="41">
        <v>0</v>
      </c>
      <c r="CA209" s="41">
        <v>0</v>
      </c>
      <c r="CB209" s="7">
        <f t="shared" si="52"/>
        <v>3586</v>
      </c>
      <c r="CC209" s="43"/>
      <c r="CD209" s="41"/>
      <c r="CE209" s="41"/>
      <c r="CF209" s="41"/>
      <c r="CG209" s="7">
        <f t="shared" si="53"/>
        <v>0</v>
      </c>
      <c r="CH209" s="62"/>
      <c r="CI209" s="9"/>
      <c r="CJ209" s="41"/>
      <c r="CK209" s="41"/>
      <c r="CL209" s="41">
        <v>0</v>
      </c>
      <c r="CM209" s="41"/>
      <c r="CN209" s="41"/>
      <c r="CO209" s="7">
        <f t="shared" si="54"/>
        <v>0</v>
      </c>
      <c r="CP209" s="62"/>
      <c r="CQ209" s="41"/>
      <c r="CR209" s="41"/>
      <c r="CS209" s="7">
        <f t="shared" si="55"/>
        <v>0</v>
      </c>
      <c r="CT209" s="43">
        <v>861</v>
      </c>
      <c r="CU209" s="7">
        <f t="shared" si="56"/>
        <v>861</v>
      </c>
      <c r="CV209" s="10">
        <f t="shared" si="43"/>
        <v>81932</v>
      </c>
    </row>
    <row r="210" spans="1:100" x14ac:dyDescent="0.25">
      <c r="A210" s="348"/>
      <c r="B210" s="2" t="s">
        <v>105</v>
      </c>
      <c r="C210" s="40"/>
      <c r="D210" s="41"/>
      <c r="E210" s="43"/>
      <c r="F210" s="41"/>
      <c r="G210" s="41">
        <v>0</v>
      </c>
      <c r="H210" s="7">
        <f t="shared" si="44"/>
        <v>0</v>
      </c>
      <c r="I210" s="43"/>
      <c r="J210" s="41"/>
      <c r="K210" s="41"/>
      <c r="L210" s="41"/>
      <c r="M210" s="41"/>
      <c r="N210" s="41"/>
      <c r="O210" s="7">
        <f t="shared" si="45"/>
        <v>0</v>
      </c>
      <c r="P210" s="41">
        <v>0</v>
      </c>
      <c r="Q210" s="41"/>
      <c r="R210" s="41"/>
      <c r="S210" s="41">
        <v>0</v>
      </c>
      <c r="T210" s="7">
        <f t="shared" si="46"/>
        <v>0</v>
      </c>
      <c r="U210" s="43"/>
      <c r="V210" s="41">
        <v>0</v>
      </c>
      <c r="W210" s="7">
        <f t="shared" si="47"/>
        <v>0</v>
      </c>
      <c r="X210" s="43"/>
      <c r="Y210" s="9"/>
      <c r="Z210" s="9"/>
      <c r="AA210" s="9"/>
      <c r="AB210" s="9"/>
      <c r="AC210" s="9"/>
      <c r="AD210" s="41"/>
      <c r="AE210" s="9"/>
      <c r="AF210" s="9"/>
      <c r="AG210" s="9"/>
      <c r="AH210" s="9"/>
      <c r="AI210" s="9"/>
      <c r="AJ210" s="7">
        <v>57701</v>
      </c>
      <c r="AK210" s="43"/>
      <c r="AL210" s="7">
        <f t="shared" si="48"/>
        <v>0</v>
      </c>
      <c r="AM210" s="41">
        <v>0</v>
      </c>
      <c r="AN210" s="9"/>
      <c r="AO210" s="41"/>
      <c r="AP210" s="41"/>
      <c r="AQ210" s="41">
        <v>1280</v>
      </c>
      <c r="AR210" s="41"/>
      <c r="AS210" s="41"/>
      <c r="AT210" s="41">
        <v>0</v>
      </c>
      <c r="AU210" s="41"/>
      <c r="AV210" s="41"/>
      <c r="AW210" s="7">
        <f t="shared" si="49"/>
        <v>1280</v>
      </c>
      <c r="AX210" s="41">
        <v>0</v>
      </c>
      <c r="AY210" s="41"/>
      <c r="AZ210" s="41">
        <v>0</v>
      </c>
      <c r="BA210" s="41"/>
      <c r="BB210" s="41"/>
      <c r="BC210" s="41">
        <v>0</v>
      </c>
      <c r="BD210" s="41"/>
      <c r="BE210" s="7">
        <f t="shared" si="50"/>
        <v>0</v>
      </c>
      <c r="BF210" s="43"/>
      <c r="BG210" s="41"/>
      <c r="BH210" s="41">
        <v>0</v>
      </c>
      <c r="BI210" s="41"/>
      <c r="BJ210" s="41"/>
      <c r="BK210" s="41"/>
      <c r="BL210" s="41"/>
      <c r="BM210" s="41">
        <v>0</v>
      </c>
      <c r="BN210" s="41"/>
      <c r="BO210" s="41"/>
      <c r="BP210" s="9"/>
      <c r="BQ210" s="41"/>
      <c r="BR210" s="9"/>
      <c r="BS210" s="9">
        <v>7280</v>
      </c>
      <c r="BT210" s="41">
        <v>0</v>
      </c>
      <c r="BU210" s="7">
        <f t="shared" si="51"/>
        <v>7280</v>
      </c>
      <c r="BV210" s="43">
        <v>4149</v>
      </c>
      <c r="BW210" s="41">
        <v>0</v>
      </c>
      <c r="BX210" s="41"/>
      <c r="BY210" s="41"/>
      <c r="BZ210" s="41">
        <v>0</v>
      </c>
      <c r="CA210" s="41">
        <v>0</v>
      </c>
      <c r="CB210" s="7">
        <f t="shared" si="52"/>
        <v>4149</v>
      </c>
      <c r="CC210" s="43"/>
      <c r="CD210" s="41"/>
      <c r="CE210" s="41"/>
      <c r="CF210" s="41"/>
      <c r="CG210" s="7">
        <f t="shared" si="53"/>
        <v>0</v>
      </c>
      <c r="CH210" s="62"/>
      <c r="CI210" s="9"/>
      <c r="CJ210" s="41"/>
      <c r="CK210" s="41"/>
      <c r="CL210" s="41">
        <v>0</v>
      </c>
      <c r="CM210" s="41"/>
      <c r="CN210" s="41"/>
      <c r="CO210" s="7">
        <f t="shared" si="54"/>
        <v>0</v>
      </c>
      <c r="CP210" s="62"/>
      <c r="CQ210" s="41"/>
      <c r="CR210" s="41"/>
      <c r="CS210" s="7">
        <f t="shared" si="55"/>
        <v>0</v>
      </c>
      <c r="CT210" s="43">
        <v>1060</v>
      </c>
      <c r="CU210" s="7">
        <f t="shared" si="56"/>
        <v>1060</v>
      </c>
      <c r="CV210" s="10">
        <f t="shared" si="43"/>
        <v>71470</v>
      </c>
    </row>
    <row r="211" spans="1:100" x14ac:dyDescent="0.25">
      <c r="A211" s="348"/>
      <c r="B211" s="2" t="s">
        <v>106</v>
      </c>
      <c r="C211" s="40"/>
      <c r="D211" s="41"/>
      <c r="E211" s="43"/>
      <c r="F211" s="41"/>
      <c r="G211" s="41">
        <v>0</v>
      </c>
      <c r="H211" s="7">
        <f t="shared" si="44"/>
        <v>0</v>
      </c>
      <c r="I211" s="43"/>
      <c r="J211" s="41"/>
      <c r="K211" s="41"/>
      <c r="L211" s="41"/>
      <c r="M211" s="41"/>
      <c r="N211" s="41"/>
      <c r="O211" s="7">
        <f t="shared" si="45"/>
        <v>0</v>
      </c>
      <c r="P211" s="41">
        <v>0</v>
      </c>
      <c r="Q211" s="41"/>
      <c r="R211" s="41"/>
      <c r="S211" s="41">
        <v>0</v>
      </c>
      <c r="T211" s="7">
        <f t="shared" si="46"/>
        <v>0</v>
      </c>
      <c r="U211" s="43"/>
      <c r="V211" s="41">
        <v>0</v>
      </c>
      <c r="W211" s="7">
        <f t="shared" si="47"/>
        <v>0</v>
      </c>
      <c r="X211" s="43"/>
      <c r="Y211" s="9"/>
      <c r="Z211" s="9"/>
      <c r="AA211" s="9"/>
      <c r="AB211" s="9"/>
      <c r="AC211" s="9"/>
      <c r="AD211" s="41"/>
      <c r="AE211" s="9"/>
      <c r="AF211" s="9"/>
      <c r="AG211" s="9"/>
      <c r="AH211" s="9"/>
      <c r="AI211" s="9"/>
      <c r="AJ211" s="7">
        <v>78128</v>
      </c>
      <c r="AK211" s="43"/>
      <c r="AL211" s="7">
        <f t="shared" si="48"/>
        <v>0</v>
      </c>
      <c r="AM211" s="41">
        <v>0</v>
      </c>
      <c r="AN211" s="9"/>
      <c r="AO211" s="41"/>
      <c r="AP211" s="41"/>
      <c r="AQ211" s="41">
        <v>2560</v>
      </c>
      <c r="AR211" s="41"/>
      <c r="AS211" s="41"/>
      <c r="AT211" s="41">
        <v>0</v>
      </c>
      <c r="AU211" s="41"/>
      <c r="AV211" s="41"/>
      <c r="AW211" s="7">
        <f t="shared" si="49"/>
        <v>2560</v>
      </c>
      <c r="AX211" s="41">
        <v>0</v>
      </c>
      <c r="AY211" s="41"/>
      <c r="AZ211" s="41">
        <v>0</v>
      </c>
      <c r="BA211" s="41"/>
      <c r="BB211" s="41"/>
      <c r="BC211" s="41">
        <v>0</v>
      </c>
      <c r="BD211" s="41"/>
      <c r="BE211" s="7">
        <f t="shared" si="50"/>
        <v>0</v>
      </c>
      <c r="BF211" s="43"/>
      <c r="BG211" s="41"/>
      <c r="BH211" s="41">
        <v>0</v>
      </c>
      <c r="BI211" s="41"/>
      <c r="BJ211" s="41"/>
      <c r="BK211" s="41"/>
      <c r="BL211" s="41"/>
      <c r="BM211" s="41">
        <v>1233</v>
      </c>
      <c r="BN211" s="41"/>
      <c r="BO211" s="41"/>
      <c r="BP211" s="9"/>
      <c r="BQ211" s="41"/>
      <c r="BR211" s="9"/>
      <c r="BS211" s="9">
        <v>10400</v>
      </c>
      <c r="BT211" s="41">
        <v>0</v>
      </c>
      <c r="BU211" s="7">
        <f t="shared" si="51"/>
        <v>11633</v>
      </c>
      <c r="BV211" s="43">
        <v>8751</v>
      </c>
      <c r="BW211" s="41">
        <v>0</v>
      </c>
      <c r="BX211" s="41"/>
      <c r="BY211" s="41"/>
      <c r="BZ211" s="41">
        <v>0</v>
      </c>
      <c r="CA211" s="41">
        <v>0</v>
      </c>
      <c r="CB211" s="7">
        <f t="shared" si="52"/>
        <v>8751</v>
      </c>
      <c r="CC211" s="43"/>
      <c r="CD211" s="41"/>
      <c r="CE211" s="41"/>
      <c r="CF211" s="41"/>
      <c r="CG211" s="7">
        <f t="shared" si="53"/>
        <v>0</v>
      </c>
      <c r="CH211" s="62"/>
      <c r="CI211" s="9"/>
      <c r="CJ211" s="41"/>
      <c r="CK211" s="41"/>
      <c r="CL211" s="41">
        <v>0</v>
      </c>
      <c r="CM211" s="41"/>
      <c r="CN211" s="41"/>
      <c r="CO211" s="7">
        <f t="shared" si="54"/>
        <v>0</v>
      </c>
      <c r="CP211" s="62"/>
      <c r="CQ211" s="41"/>
      <c r="CR211" s="41"/>
      <c r="CS211" s="7">
        <f t="shared" si="55"/>
        <v>0</v>
      </c>
      <c r="CT211" s="43">
        <v>0</v>
      </c>
      <c r="CU211" s="7">
        <f t="shared" si="56"/>
        <v>0</v>
      </c>
      <c r="CV211" s="10">
        <f t="shared" si="43"/>
        <v>101072</v>
      </c>
    </row>
    <row r="212" spans="1:100" x14ac:dyDescent="0.25">
      <c r="A212" s="348"/>
      <c r="B212" s="2" t="s">
        <v>107</v>
      </c>
      <c r="C212" s="40"/>
      <c r="D212" s="41"/>
      <c r="E212" s="43"/>
      <c r="F212" s="41"/>
      <c r="G212" s="41">
        <v>0</v>
      </c>
      <c r="H212" s="7">
        <f t="shared" si="44"/>
        <v>0</v>
      </c>
      <c r="I212" s="43"/>
      <c r="J212" s="41"/>
      <c r="K212" s="41"/>
      <c r="L212" s="41"/>
      <c r="M212" s="41"/>
      <c r="N212" s="41"/>
      <c r="O212" s="7">
        <f t="shared" si="45"/>
        <v>0</v>
      </c>
      <c r="P212" s="41">
        <v>0</v>
      </c>
      <c r="Q212" s="41"/>
      <c r="R212" s="41"/>
      <c r="S212" s="41">
        <v>0</v>
      </c>
      <c r="T212" s="7">
        <f t="shared" si="46"/>
        <v>0</v>
      </c>
      <c r="U212" s="43"/>
      <c r="V212" s="41">
        <v>0</v>
      </c>
      <c r="W212" s="7">
        <f t="shared" si="47"/>
        <v>0</v>
      </c>
      <c r="X212" s="43"/>
      <c r="Y212" s="9"/>
      <c r="Z212" s="9"/>
      <c r="AA212" s="9"/>
      <c r="AB212" s="9"/>
      <c r="AC212" s="9"/>
      <c r="AD212" s="41"/>
      <c r="AE212" s="9"/>
      <c r="AF212" s="9"/>
      <c r="AG212" s="9"/>
      <c r="AH212" s="9"/>
      <c r="AI212" s="9"/>
      <c r="AJ212" s="7">
        <v>76181</v>
      </c>
      <c r="AK212" s="43"/>
      <c r="AL212" s="7">
        <f t="shared" si="48"/>
        <v>0</v>
      </c>
      <c r="AM212" s="41">
        <v>0</v>
      </c>
      <c r="AN212" s="9"/>
      <c r="AO212" s="41"/>
      <c r="AP212" s="41"/>
      <c r="AQ212" s="41">
        <v>1920</v>
      </c>
      <c r="AR212" s="41"/>
      <c r="AS212" s="41"/>
      <c r="AT212" s="41">
        <v>0</v>
      </c>
      <c r="AU212" s="41"/>
      <c r="AV212" s="41"/>
      <c r="AW212" s="7">
        <f t="shared" si="49"/>
        <v>1920</v>
      </c>
      <c r="AX212" s="41">
        <v>0</v>
      </c>
      <c r="AY212" s="41"/>
      <c r="AZ212" s="41">
        <v>0</v>
      </c>
      <c r="BA212" s="41"/>
      <c r="BB212" s="41"/>
      <c r="BC212" s="41">
        <v>0</v>
      </c>
      <c r="BD212" s="41"/>
      <c r="BE212" s="7">
        <f t="shared" si="50"/>
        <v>0</v>
      </c>
      <c r="BF212" s="43"/>
      <c r="BG212" s="41"/>
      <c r="BH212" s="41">
        <v>0</v>
      </c>
      <c r="BI212" s="41"/>
      <c r="BJ212" s="41"/>
      <c r="BK212" s="41"/>
      <c r="BL212" s="41"/>
      <c r="BM212" s="41">
        <v>2810</v>
      </c>
      <c r="BN212" s="41"/>
      <c r="BO212" s="41"/>
      <c r="BP212" s="9"/>
      <c r="BQ212" s="41"/>
      <c r="BR212" s="9"/>
      <c r="BS212" s="9">
        <v>7280</v>
      </c>
      <c r="BT212" s="41">
        <v>0</v>
      </c>
      <c r="BU212" s="7">
        <f t="shared" si="51"/>
        <v>10090</v>
      </c>
      <c r="BV212" s="43">
        <v>10939</v>
      </c>
      <c r="BW212" s="41">
        <v>0</v>
      </c>
      <c r="BX212" s="41"/>
      <c r="BY212" s="41"/>
      <c r="BZ212" s="41">
        <v>0</v>
      </c>
      <c r="CA212" s="41">
        <v>0</v>
      </c>
      <c r="CB212" s="7">
        <f t="shared" si="52"/>
        <v>10939</v>
      </c>
      <c r="CC212" s="43"/>
      <c r="CD212" s="41"/>
      <c r="CE212" s="41"/>
      <c r="CF212" s="41"/>
      <c r="CG212" s="7">
        <f t="shared" si="53"/>
        <v>0</v>
      </c>
      <c r="CH212" s="62"/>
      <c r="CI212" s="9"/>
      <c r="CJ212" s="41"/>
      <c r="CK212" s="41"/>
      <c r="CL212" s="41">
        <v>0</v>
      </c>
      <c r="CM212" s="41"/>
      <c r="CN212" s="41"/>
      <c r="CO212" s="7">
        <f t="shared" si="54"/>
        <v>0</v>
      </c>
      <c r="CP212" s="62"/>
      <c r="CQ212" s="41"/>
      <c r="CR212" s="41"/>
      <c r="CS212" s="7">
        <f t="shared" si="55"/>
        <v>0</v>
      </c>
      <c r="CT212" s="43">
        <v>2441</v>
      </c>
      <c r="CU212" s="7">
        <f t="shared" si="56"/>
        <v>2441</v>
      </c>
      <c r="CV212" s="10">
        <f t="shared" si="43"/>
        <v>101571</v>
      </c>
    </row>
    <row r="213" spans="1:100" x14ac:dyDescent="0.25">
      <c r="A213" s="348"/>
      <c r="B213" s="2" t="s">
        <v>108</v>
      </c>
      <c r="C213" s="40"/>
      <c r="D213" s="41"/>
      <c r="E213" s="43"/>
      <c r="F213" s="41"/>
      <c r="G213" s="41">
        <v>0</v>
      </c>
      <c r="H213" s="7">
        <f t="shared" si="44"/>
        <v>0</v>
      </c>
      <c r="I213" s="43"/>
      <c r="J213" s="41"/>
      <c r="K213" s="41"/>
      <c r="L213" s="41"/>
      <c r="M213" s="41"/>
      <c r="N213" s="41"/>
      <c r="O213" s="7">
        <f t="shared" si="45"/>
        <v>0</v>
      </c>
      <c r="P213" s="41">
        <v>0</v>
      </c>
      <c r="Q213" s="41"/>
      <c r="R213" s="41"/>
      <c r="S213" s="41">
        <v>0</v>
      </c>
      <c r="T213" s="7">
        <f t="shared" si="46"/>
        <v>0</v>
      </c>
      <c r="U213" s="43"/>
      <c r="V213" s="41">
        <v>0</v>
      </c>
      <c r="W213" s="7">
        <f t="shared" si="47"/>
        <v>0</v>
      </c>
      <c r="X213" s="43"/>
      <c r="Y213" s="9"/>
      <c r="Z213" s="9"/>
      <c r="AA213" s="9"/>
      <c r="AB213" s="9"/>
      <c r="AC213" s="9"/>
      <c r="AD213" s="41"/>
      <c r="AE213" s="9"/>
      <c r="AF213" s="9"/>
      <c r="AG213" s="9"/>
      <c r="AH213" s="9"/>
      <c r="AI213" s="9"/>
      <c r="AJ213" s="7">
        <v>72051</v>
      </c>
      <c r="AK213" s="43"/>
      <c r="AL213" s="7">
        <f t="shared" si="48"/>
        <v>0</v>
      </c>
      <c r="AM213" s="41">
        <v>0</v>
      </c>
      <c r="AN213" s="9"/>
      <c r="AO213" s="41"/>
      <c r="AP213" s="41"/>
      <c r="AQ213" s="41">
        <v>2560</v>
      </c>
      <c r="AR213" s="41"/>
      <c r="AS213" s="41"/>
      <c r="AT213" s="41">
        <v>0</v>
      </c>
      <c r="AU213" s="41"/>
      <c r="AV213" s="41"/>
      <c r="AW213" s="7">
        <f t="shared" si="49"/>
        <v>2560</v>
      </c>
      <c r="AX213" s="41">
        <v>0</v>
      </c>
      <c r="AY213" s="41"/>
      <c r="AZ213" s="41">
        <v>0</v>
      </c>
      <c r="BA213" s="41"/>
      <c r="BB213" s="41"/>
      <c r="BC213" s="41">
        <v>0</v>
      </c>
      <c r="BD213" s="41"/>
      <c r="BE213" s="7">
        <f t="shared" si="50"/>
        <v>0</v>
      </c>
      <c r="BF213" s="43"/>
      <c r="BG213" s="41"/>
      <c r="BH213" s="41">
        <v>0</v>
      </c>
      <c r="BI213" s="41"/>
      <c r="BJ213" s="41"/>
      <c r="BK213" s="41"/>
      <c r="BL213" s="41"/>
      <c r="BM213" s="41">
        <v>3681</v>
      </c>
      <c r="BN213" s="41"/>
      <c r="BO213" s="41"/>
      <c r="BP213" s="9"/>
      <c r="BQ213" s="41"/>
      <c r="BR213" s="9"/>
      <c r="BS213" s="9">
        <v>8840</v>
      </c>
      <c r="BT213" s="41">
        <v>0</v>
      </c>
      <c r="BU213" s="7">
        <f t="shared" si="51"/>
        <v>12521</v>
      </c>
      <c r="BV213" s="43">
        <v>10310</v>
      </c>
      <c r="BW213" s="41">
        <v>0</v>
      </c>
      <c r="BX213" s="41"/>
      <c r="BY213" s="41"/>
      <c r="BZ213" s="41">
        <v>0</v>
      </c>
      <c r="CA213" s="41">
        <v>0</v>
      </c>
      <c r="CB213" s="7">
        <f t="shared" si="52"/>
        <v>10310</v>
      </c>
      <c r="CC213" s="43"/>
      <c r="CD213" s="41"/>
      <c r="CE213" s="41"/>
      <c r="CF213" s="41"/>
      <c r="CG213" s="7">
        <f t="shared" si="53"/>
        <v>0</v>
      </c>
      <c r="CH213" s="62"/>
      <c r="CI213" s="9"/>
      <c r="CJ213" s="41"/>
      <c r="CK213" s="41"/>
      <c r="CL213" s="41">
        <v>0</v>
      </c>
      <c r="CM213" s="41"/>
      <c r="CN213" s="41"/>
      <c r="CO213" s="7">
        <f t="shared" si="54"/>
        <v>0</v>
      </c>
      <c r="CP213" s="62"/>
      <c r="CQ213" s="41"/>
      <c r="CR213" s="41"/>
      <c r="CS213" s="7">
        <f t="shared" si="55"/>
        <v>0</v>
      </c>
      <c r="CT213" s="43">
        <v>3532</v>
      </c>
      <c r="CU213" s="7">
        <f t="shared" si="56"/>
        <v>3532</v>
      </c>
      <c r="CV213" s="10">
        <f t="shared" si="43"/>
        <v>100974</v>
      </c>
    </row>
    <row r="214" spans="1:100" x14ac:dyDescent="0.25">
      <c r="A214" s="348"/>
      <c r="B214" s="2" t="s">
        <v>109</v>
      </c>
      <c r="C214" s="40"/>
      <c r="D214" s="41"/>
      <c r="E214" s="43"/>
      <c r="F214" s="41"/>
      <c r="G214" s="41">
        <v>0</v>
      </c>
      <c r="H214" s="7">
        <f t="shared" si="44"/>
        <v>0</v>
      </c>
      <c r="I214" s="43"/>
      <c r="J214" s="41"/>
      <c r="K214" s="41"/>
      <c r="L214" s="41"/>
      <c r="M214" s="41"/>
      <c r="N214" s="41"/>
      <c r="O214" s="7">
        <f t="shared" si="45"/>
        <v>0</v>
      </c>
      <c r="P214" s="41">
        <v>0</v>
      </c>
      <c r="Q214" s="41"/>
      <c r="R214" s="41"/>
      <c r="S214" s="41">
        <v>0</v>
      </c>
      <c r="T214" s="7">
        <f t="shared" si="46"/>
        <v>0</v>
      </c>
      <c r="U214" s="43"/>
      <c r="V214" s="41">
        <v>0</v>
      </c>
      <c r="W214" s="7">
        <f t="shared" si="47"/>
        <v>0</v>
      </c>
      <c r="X214" s="43"/>
      <c r="Y214" s="9"/>
      <c r="Z214" s="9"/>
      <c r="AA214" s="9"/>
      <c r="AB214" s="9"/>
      <c r="AC214" s="9"/>
      <c r="AD214" s="41"/>
      <c r="AE214" s="9"/>
      <c r="AF214" s="9"/>
      <c r="AG214" s="9"/>
      <c r="AH214" s="9"/>
      <c r="AI214" s="9"/>
      <c r="AJ214" s="7">
        <v>47566</v>
      </c>
      <c r="AK214" s="43"/>
      <c r="AL214" s="7">
        <f t="shared" si="48"/>
        <v>0</v>
      </c>
      <c r="AM214" s="41">
        <v>0</v>
      </c>
      <c r="AN214" s="9"/>
      <c r="AO214" s="41"/>
      <c r="AP214" s="41"/>
      <c r="AQ214" s="41">
        <v>640</v>
      </c>
      <c r="AR214" s="41"/>
      <c r="AS214" s="41"/>
      <c r="AT214" s="41">
        <v>0</v>
      </c>
      <c r="AU214" s="41"/>
      <c r="AV214" s="41"/>
      <c r="AW214" s="7">
        <f t="shared" si="49"/>
        <v>640</v>
      </c>
      <c r="AX214" s="41">
        <v>0</v>
      </c>
      <c r="AY214" s="41"/>
      <c r="AZ214" s="41">
        <v>0</v>
      </c>
      <c r="BA214" s="41"/>
      <c r="BB214" s="41"/>
      <c r="BC214" s="41">
        <v>0</v>
      </c>
      <c r="BD214" s="41"/>
      <c r="BE214" s="7">
        <f t="shared" si="50"/>
        <v>0</v>
      </c>
      <c r="BF214" s="43"/>
      <c r="BG214" s="41"/>
      <c r="BH214" s="41">
        <v>0</v>
      </c>
      <c r="BI214" s="41"/>
      <c r="BJ214" s="41"/>
      <c r="BK214" s="41"/>
      <c r="BL214" s="41"/>
      <c r="BM214" s="41">
        <v>1505</v>
      </c>
      <c r="BN214" s="41"/>
      <c r="BO214" s="41"/>
      <c r="BP214" s="9"/>
      <c r="BQ214" s="41"/>
      <c r="BR214" s="9"/>
      <c r="BS214" s="9">
        <v>9360</v>
      </c>
      <c r="BT214" s="41">
        <v>0</v>
      </c>
      <c r="BU214" s="7">
        <f t="shared" si="51"/>
        <v>10865</v>
      </c>
      <c r="BV214" s="43">
        <v>8684</v>
      </c>
      <c r="BW214" s="41">
        <v>0</v>
      </c>
      <c r="BX214" s="41"/>
      <c r="BY214" s="41"/>
      <c r="BZ214" s="41">
        <v>0</v>
      </c>
      <c r="CA214" s="41">
        <v>0</v>
      </c>
      <c r="CB214" s="7">
        <f t="shared" si="52"/>
        <v>8684</v>
      </c>
      <c r="CC214" s="43"/>
      <c r="CD214" s="41"/>
      <c r="CE214" s="41"/>
      <c r="CF214" s="41"/>
      <c r="CG214" s="7">
        <f t="shared" si="53"/>
        <v>0</v>
      </c>
      <c r="CH214" s="62"/>
      <c r="CI214" s="9"/>
      <c r="CJ214" s="41"/>
      <c r="CK214" s="41"/>
      <c r="CL214" s="41">
        <v>0</v>
      </c>
      <c r="CM214" s="41"/>
      <c r="CN214" s="41"/>
      <c r="CO214" s="7">
        <f t="shared" si="54"/>
        <v>0</v>
      </c>
      <c r="CP214" s="62"/>
      <c r="CQ214" s="41"/>
      <c r="CR214" s="41"/>
      <c r="CS214" s="7">
        <f t="shared" si="55"/>
        <v>0</v>
      </c>
      <c r="CT214" s="43">
        <v>2201</v>
      </c>
      <c r="CU214" s="7">
        <f t="shared" si="56"/>
        <v>2201</v>
      </c>
      <c r="CV214" s="10">
        <f t="shared" si="43"/>
        <v>69956</v>
      </c>
    </row>
    <row r="215" spans="1:100" x14ac:dyDescent="0.25">
      <c r="A215" s="348"/>
      <c r="B215" s="2" t="s">
        <v>110</v>
      </c>
      <c r="C215" s="40"/>
      <c r="D215" s="41"/>
      <c r="E215" s="43"/>
      <c r="F215" s="41"/>
      <c r="G215" s="41">
        <v>0</v>
      </c>
      <c r="H215" s="7">
        <f t="shared" si="44"/>
        <v>0</v>
      </c>
      <c r="I215" s="43"/>
      <c r="J215" s="41"/>
      <c r="K215" s="41"/>
      <c r="L215" s="41"/>
      <c r="M215" s="41"/>
      <c r="N215" s="41"/>
      <c r="O215" s="7">
        <f t="shared" si="45"/>
        <v>0</v>
      </c>
      <c r="P215" s="41">
        <v>0</v>
      </c>
      <c r="Q215" s="41"/>
      <c r="R215" s="41"/>
      <c r="S215" s="41">
        <v>0</v>
      </c>
      <c r="T215" s="7">
        <f t="shared" si="46"/>
        <v>0</v>
      </c>
      <c r="U215" s="43"/>
      <c r="V215" s="41">
        <v>0</v>
      </c>
      <c r="W215" s="7">
        <f t="shared" si="47"/>
        <v>0</v>
      </c>
      <c r="X215" s="43"/>
      <c r="Y215" s="9"/>
      <c r="Z215" s="9"/>
      <c r="AA215" s="9"/>
      <c r="AB215" s="9"/>
      <c r="AC215" s="9"/>
      <c r="AD215" s="41"/>
      <c r="AE215" s="9"/>
      <c r="AF215" s="9"/>
      <c r="AG215" s="9"/>
      <c r="AH215" s="9"/>
      <c r="AI215" s="9"/>
      <c r="AJ215" s="7">
        <v>22642</v>
      </c>
      <c r="AK215" s="43"/>
      <c r="AL215" s="7">
        <f t="shared" si="48"/>
        <v>0</v>
      </c>
      <c r="AM215" s="41">
        <v>0</v>
      </c>
      <c r="AN215" s="9"/>
      <c r="AO215" s="41"/>
      <c r="AP215" s="41"/>
      <c r="AQ215" s="41">
        <v>960</v>
      </c>
      <c r="AR215" s="41"/>
      <c r="AS215" s="41"/>
      <c r="AT215" s="41">
        <v>0</v>
      </c>
      <c r="AU215" s="41"/>
      <c r="AV215" s="41"/>
      <c r="AW215" s="7">
        <f t="shared" si="49"/>
        <v>960</v>
      </c>
      <c r="AX215" s="41">
        <v>0</v>
      </c>
      <c r="AY215" s="41"/>
      <c r="AZ215" s="41">
        <v>0</v>
      </c>
      <c r="BA215" s="41"/>
      <c r="BB215" s="41"/>
      <c r="BC215" s="41">
        <v>0</v>
      </c>
      <c r="BD215" s="41"/>
      <c r="BE215" s="7">
        <f t="shared" si="50"/>
        <v>0</v>
      </c>
      <c r="BF215" s="43"/>
      <c r="BG215" s="41"/>
      <c r="BH215" s="41">
        <v>0</v>
      </c>
      <c r="BI215" s="41"/>
      <c r="BJ215" s="41"/>
      <c r="BK215" s="41"/>
      <c r="BL215" s="41"/>
      <c r="BM215" s="41">
        <v>2616</v>
      </c>
      <c r="BN215" s="41"/>
      <c r="BO215" s="41"/>
      <c r="BP215" s="9"/>
      <c r="BQ215" s="41"/>
      <c r="BR215" s="9"/>
      <c r="BS215" s="9">
        <v>8840</v>
      </c>
      <c r="BT215" s="41">
        <v>0</v>
      </c>
      <c r="BU215" s="7">
        <f t="shared" si="51"/>
        <v>11456</v>
      </c>
      <c r="BV215" s="43">
        <v>9811</v>
      </c>
      <c r="BW215" s="41">
        <v>0</v>
      </c>
      <c r="BX215" s="41"/>
      <c r="BY215" s="41"/>
      <c r="BZ215" s="41">
        <v>0</v>
      </c>
      <c r="CA215" s="41">
        <v>0</v>
      </c>
      <c r="CB215" s="7">
        <f t="shared" si="52"/>
        <v>9811</v>
      </c>
      <c r="CC215" s="43"/>
      <c r="CD215" s="41"/>
      <c r="CE215" s="41"/>
      <c r="CF215" s="41"/>
      <c r="CG215" s="7">
        <f t="shared" si="53"/>
        <v>0</v>
      </c>
      <c r="CH215" s="62"/>
      <c r="CI215" s="9"/>
      <c r="CJ215" s="41"/>
      <c r="CK215" s="41"/>
      <c r="CL215" s="41">
        <v>0</v>
      </c>
      <c r="CM215" s="41"/>
      <c r="CN215" s="41"/>
      <c r="CO215" s="7">
        <f t="shared" si="54"/>
        <v>0</v>
      </c>
      <c r="CP215" s="62"/>
      <c r="CQ215" s="41"/>
      <c r="CR215" s="41"/>
      <c r="CS215" s="7">
        <f t="shared" si="55"/>
        <v>0</v>
      </c>
      <c r="CT215" s="43">
        <v>4256</v>
      </c>
      <c r="CU215" s="7">
        <f t="shared" si="56"/>
        <v>4256</v>
      </c>
      <c r="CV215" s="10">
        <f t="shared" si="43"/>
        <v>49125</v>
      </c>
    </row>
    <row r="216" spans="1:100" x14ac:dyDescent="0.25">
      <c r="A216" s="348"/>
      <c r="B216" s="2" t="s">
        <v>111</v>
      </c>
      <c r="C216" s="40"/>
      <c r="D216" s="41"/>
      <c r="E216" s="43"/>
      <c r="F216" s="41"/>
      <c r="G216" s="41">
        <v>0</v>
      </c>
      <c r="H216" s="7">
        <f t="shared" si="44"/>
        <v>0</v>
      </c>
      <c r="I216" s="43"/>
      <c r="J216" s="41"/>
      <c r="K216" s="41"/>
      <c r="L216" s="41"/>
      <c r="M216" s="41"/>
      <c r="N216" s="41"/>
      <c r="O216" s="7">
        <f t="shared" si="45"/>
        <v>0</v>
      </c>
      <c r="P216" s="41">
        <v>0</v>
      </c>
      <c r="Q216" s="41"/>
      <c r="R216" s="41"/>
      <c r="S216" s="41">
        <v>0</v>
      </c>
      <c r="T216" s="7">
        <f t="shared" si="46"/>
        <v>0</v>
      </c>
      <c r="U216" s="43"/>
      <c r="V216" s="41">
        <v>0</v>
      </c>
      <c r="W216" s="7">
        <f t="shared" si="47"/>
        <v>0</v>
      </c>
      <c r="X216" s="43"/>
      <c r="Y216" s="9"/>
      <c r="Z216" s="9"/>
      <c r="AA216" s="9"/>
      <c r="AB216" s="9"/>
      <c r="AC216" s="9"/>
      <c r="AD216" s="41"/>
      <c r="AE216" s="9"/>
      <c r="AF216" s="9"/>
      <c r="AG216" s="9"/>
      <c r="AH216" s="9"/>
      <c r="AI216" s="9"/>
      <c r="AJ216" s="7">
        <v>16774</v>
      </c>
      <c r="AK216" s="43"/>
      <c r="AL216" s="7">
        <f t="shared" si="48"/>
        <v>0</v>
      </c>
      <c r="AM216" s="41">
        <v>0</v>
      </c>
      <c r="AN216" s="9"/>
      <c r="AO216" s="41"/>
      <c r="AP216" s="41"/>
      <c r="AQ216" s="41">
        <v>0</v>
      </c>
      <c r="AR216" s="41"/>
      <c r="AS216" s="41"/>
      <c r="AT216" s="41">
        <v>0</v>
      </c>
      <c r="AU216" s="41"/>
      <c r="AV216" s="41"/>
      <c r="AW216" s="7">
        <f t="shared" si="49"/>
        <v>0</v>
      </c>
      <c r="AX216" s="41">
        <v>0</v>
      </c>
      <c r="AY216" s="41"/>
      <c r="AZ216" s="41">
        <v>0</v>
      </c>
      <c r="BA216" s="41"/>
      <c r="BB216" s="41"/>
      <c r="BC216" s="41">
        <v>0</v>
      </c>
      <c r="BD216" s="41"/>
      <c r="BE216" s="7">
        <f t="shared" si="50"/>
        <v>0</v>
      </c>
      <c r="BF216" s="43"/>
      <c r="BG216" s="41"/>
      <c r="BH216" s="41">
        <v>0</v>
      </c>
      <c r="BI216" s="41"/>
      <c r="BJ216" s="41"/>
      <c r="BK216" s="41"/>
      <c r="BL216" s="41"/>
      <c r="BM216" s="41">
        <v>4127</v>
      </c>
      <c r="BN216" s="41"/>
      <c r="BO216" s="41"/>
      <c r="BP216" s="9"/>
      <c r="BQ216" s="41"/>
      <c r="BR216" s="9"/>
      <c r="BS216" s="9">
        <v>9720</v>
      </c>
      <c r="BT216" s="41">
        <v>408</v>
      </c>
      <c r="BU216" s="7">
        <f t="shared" si="51"/>
        <v>14255</v>
      </c>
      <c r="BV216" s="43">
        <v>10051</v>
      </c>
      <c r="BW216" s="41">
        <v>0</v>
      </c>
      <c r="BX216" s="41"/>
      <c r="BY216" s="41"/>
      <c r="BZ216" s="41">
        <v>0</v>
      </c>
      <c r="CA216" s="41">
        <v>0</v>
      </c>
      <c r="CB216" s="7">
        <f t="shared" si="52"/>
        <v>10051</v>
      </c>
      <c r="CC216" s="43"/>
      <c r="CD216" s="41"/>
      <c r="CE216" s="41"/>
      <c r="CF216" s="41"/>
      <c r="CG216" s="7">
        <f t="shared" si="53"/>
        <v>0</v>
      </c>
      <c r="CH216" s="62"/>
      <c r="CI216" s="9"/>
      <c r="CJ216" s="41"/>
      <c r="CK216" s="41"/>
      <c r="CL216" s="41">
        <v>0</v>
      </c>
      <c r="CM216" s="41"/>
      <c r="CN216" s="41"/>
      <c r="CO216" s="7">
        <f t="shared" si="54"/>
        <v>0</v>
      </c>
      <c r="CP216" s="62"/>
      <c r="CQ216" s="41"/>
      <c r="CR216" s="41"/>
      <c r="CS216" s="7">
        <f t="shared" si="55"/>
        <v>0</v>
      </c>
      <c r="CT216" s="43">
        <v>3429</v>
      </c>
      <c r="CU216" s="7">
        <f t="shared" si="56"/>
        <v>3429</v>
      </c>
      <c r="CV216" s="10">
        <f t="shared" si="43"/>
        <v>44509</v>
      </c>
    </row>
    <row r="217" spans="1:100" ht="15.75" thickBot="1" x14ac:dyDescent="0.3">
      <c r="A217" s="349"/>
      <c r="B217" s="3" t="s">
        <v>112</v>
      </c>
      <c r="C217" s="44"/>
      <c r="D217" s="45"/>
      <c r="E217" s="47"/>
      <c r="F217" s="45"/>
      <c r="G217" s="45">
        <v>0</v>
      </c>
      <c r="H217" s="11">
        <f t="shared" si="44"/>
        <v>0</v>
      </c>
      <c r="I217" s="47"/>
      <c r="J217" s="45"/>
      <c r="K217" s="45"/>
      <c r="L217" s="45"/>
      <c r="M217" s="45"/>
      <c r="N217" s="45"/>
      <c r="O217" s="11">
        <f t="shared" si="45"/>
        <v>0</v>
      </c>
      <c r="P217" s="45">
        <v>0</v>
      </c>
      <c r="Q217" s="45"/>
      <c r="R217" s="45"/>
      <c r="S217" s="45">
        <v>0</v>
      </c>
      <c r="T217" s="11">
        <f t="shared" si="46"/>
        <v>0</v>
      </c>
      <c r="U217" s="47"/>
      <c r="V217" s="45">
        <v>0</v>
      </c>
      <c r="W217" s="11">
        <f t="shared" si="47"/>
        <v>0</v>
      </c>
      <c r="X217" s="47"/>
      <c r="Y217" s="13"/>
      <c r="Z217" s="13"/>
      <c r="AA217" s="13"/>
      <c r="AB217" s="13"/>
      <c r="AC217" s="13"/>
      <c r="AD217" s="45"/>
      <c r="AE217" s="13"/>
      <c r="AF217" s="13"/>
      <c r="AG217" s="13"/>
      <c r="AH217" s="13"/>
      <c r="AI217" s="13"/>
      <c r="AJ217" s="11">
        <v>40712</v>
      </c>
      <c r="AK217" s="47"/>
      <c r="AL217" s="11">
        <f t="shared" si="48"/>
        <v>0</v>
      </c>
      <c r="AM217" s="45">
        <v>0</v>
      </c>
      <c r="AN217" s="13"/>
      <c r="AO217" s="45"/>
      <c r="AP217" s="45"/>
      <c r="AQ217" s="45">
        <v>320</v>
      </c>
      <c r="AR217" s="45"/>
      <c r="AS217" s="45"/>
      <c r="AT217" s="45">
        <v>0</v>
      </c>
      <c r="AU217" s="45"/>
      <c r="AV217" s="45"/>
      <c r="AW217" s="11">
        <f t="shared" si="49"/>
        <v>320</v>
      </c>
      <c r="AX217" s="45">
        <v>0</v>
      </c>
      <c r="AY217" s="45"/>
      <c r="AZ217" s="45">
        <v>0</v>
      </c>
      <c r="BA217" s="45"/>
      <c r="BB217" s="45"/>
      <c r="BC217" s="45">
        <v>0</v>
      </c>
      <c r="BD217" s="45"/>
      <c r="BE217" s="11">
        <f t="shared" si="50"/>
        <v>0</v>
      </c>
      <c r="BF217" s="47"/>
      <c r="BG217" s="45"/>
      <c r="BH217" s="45">
        <v>0</v>
      </c>
      <c r="BI217" s="45"/>
      <c r="BJ217" s="45"/>
      <c r="BK217" s="45"/>
      <c r="BL217" s="45"/>
      <c r="BM217" s="45">
        <v>2460</v>
      </c>
      <c r="BN217" s="45"/>
      <c r="BO217" s="45"/>
      <c r="BP217" s="13"/>
      <c r="BQ217" s="45"/>
      <c r="BR217" s="13"/>
      <c r="BS217" s="13">
        <v>5720</v>
      </c>
      <c r="BT217" s="45">
        <v>0</v>
      </c>
      <c r="BU217" s="11">
        <f t="shared" si="51"/>
        <v>8180</v>
      </c>
      <c r="BV217" s="47">
        <v>5073</v>
      </c>
      <c r="BW217" s="45">
        <v>0</v>
      </c>
      <c r="BX217" s="45"/>
      <c r="BY217" s="45"/>
      <c r="BZ217" s="45">
        <v>0</v>
      </c>
      <c r="CA217" s="45">
        <v>0</v>
      </c>
      <c r="CB217" s="11">
        <f t="shared" si="52"/>
        <v>5073</v>
      </c>
      <c r="CC217" s="47"/>
      <c r="CD217" s="45"/>
      <c r="CE217" s="45"/>
      <c r="CF217" s="45"/>
      <c r="CG217" s="11">
        <f t="shared" si="53"/>
        <v>0</v>
      </c>
      <c r="CH217" s="63"/>
      <c r="CI217" s="13"/>
      <c r="CJ217" s="45"/>
      <c r="CK217" s="45"/>
      <c r="CL217" s="45">
        <v>0</v>
      </c>
      <c r="CM217" s="45"/>
      <c r="CN217" s="45"/>
      <c r="CO217" s="11">
        <f t="shared" si="54"/>
        <v>0</v>
      </c>
      <c r="CP217" s="63"/>
      <c r="CQ217" s="45"/>
      <c r="CR217" s="45"/>
      <c r="CS217" s="11">
        <f t="shared" si="55"/>
        <v>0</v>
      </c>
      <c r="CT217" s="47">
        <v>4089</v>
      </c>
      <c r="CU217" s="11">
        <f t="shared" si="56"/>
        <v>4089</v>
      </c>
      <c r="CV217" s="15">
        <f t="shared" si="43"/>
        <v>58374</v>
      </c>
    </row>
    <row r="218" spans="1:100" x14ac:dyDescent="0.25">
      <c r="A218" s="347" t="s">
        <v>201</v>
      </c>
      <c r="B218" s="33" t="s">
        <v>101</v>
      </c>
      <c r="C218" s="34"/>
      <c r="D218" s="35"/>
      <c r="E218" s="52"/>
      <c r="F218" s="35"/>
      <c r="G218" s="35">
        <v>0</v>
      </c>
      <c r="H218" s="20">
        <f t="shared" si="44"/>
        <v>0</v>
      </c>
      <c r="I218" s="52"/>
      <c r="J218" s="35"/>
      <c r="K218" s="35"/>
      <c r="L218" s="35"/>
      <c r="M218" s="35"/>
      <c r="N218" s="35"/>
      <c r="O218" s="20">
        <f t="shared" si="45"/>
        <v>0</v>
      </c>
      <c r="P218" s="35">
        <v>0</v>
      </c>
      <c r="Q218" s="35"/>
      <c r="R218" s="35">
        <v>2188</v>
      </c>
      <c r="S218" s="35">
        <v>0</v>
      </c>
      <c r="T218" s="20">
        <f t="shared" si="46"/>
        <v>2188</v>
      </c>
      <c r="U218" s="52"/>
      <c r="V218" s="35">
        <v>0</v>
      </c>
      <c r="W218" s="20">
        <f t="shared" si="47"/>
        <v>0</v>
      </c>
      <c r="X218" s="52"/>
      <c r="Y218" s="22"/>
      <c r="Z218" s="22"/>
      <c r="AA218" s="22"/>
      <c r="AB218" s="22"/>
      <c r="AC218" s="22"/>
      <c r="AD218" s="35"/>
      <c r="AE218" s="22"/>
      <c r="AF218" s="22"/>
      <c r="AG218" s="22"/>
      <c r="AH218" s="22"/>
      <c r="AI218" s="22"/>
      <c r="AJ218" s="20">
        <v>38048</v>
      </c>
      <c r="AK218" s="52"/>
      <c r="AL218" s="20">
        <f t="shared" si="48"/>
        <v>0</v>
      </c>
      <c r="AM218" s="35">
        <v>0</v>
      </c>
      <c r="AN218" s="22"/>
      <c r="AO218" s="35"/>
      <c r="AP218" s="35"/>
      <c r="AQ218" s="35">
        <v>0</v>
      </c>
      <c r="AR218" s="35"/>
      <c r="AS218" s="35"/>
      <c r="AT218" s="35">
        <v>0</v>
      </c>
      <c r="AU218" s="35"/>
      <c r="AV218" s="35"/>
      <c r="AW218" s="20">
        <f t="shared" si="49"/>
        <v>0</v>
      </c>
      <c r="AX218" s="35">
        <v>0</v>
      </c>
      <c r="AY218" s="35"/>
      <c r="AZ218" s="35">
        <v>0</v>
      </c>
      <c r="BA218" s="35">
        <v>2240</v>
      </c>
      <c r="BB218" s="35"/>
      <c r="BC218" s="35">
        <v>0</v>
      </c>
      <c r="BD218" s="35"/>
      <c r="BE218" s="20">
        <f t="shared" si="50"/>
        <v>2240</v>
      </c>
      <c r="BF218" s="52"/>
      <c r="BG218" s="35"/>
      <c r="BH218" s="35">
        <v>0</v>
      </c>
      <c r="BI218" s="35"/>
      <c r="BJ218" s="35"/>
      <c r="BK218" s="35"/>
      <c r="BL218" s="35"/>
      <c r="BM218" s="35">
        <v>3540</v>
      </c>
      <c r="BN218" s="35"/>
      <c r="BO218" s="35"/>
      <c r="BP218" s="22"/>
      <c r="BQ218" s="35"/>
      <c r="BR218" s="22"/>
      <c r="BS218" s="22">
        <v>6240</v>
      </c>
      <c r="BT218" s="35">
        <v>0</v>
      </c>
      <c r="BU218" s="20">
        <f t="shared" si="51"/>
        <v>9780</v>
      </c>
      <c r="BV218" s="52">
        <v>7332</v>
      </c>
      <c r="BW218" s="35">
        <v>0</v>
      </c>
      <c r="BX218" s="35"/>
      <c r="BY218" s="35"/>
      <c r="BZ218" s="35">
        <v>0</v>
      </c>
      <c r="CA218" s="35">
        <v>0</v>
      </c>
      <c r="CB218" s="20">
        <f t="shared" si="52"/>
        <v>7332</v>
      </c>
      <c r="CC218" s="52"/>
      <c r="CD218" s="35"/>
      <c r="CE218" s="35"/>
      <c r="CF218" s="35"/>
      <c r="CG218" s="20">
        <f t="shared" si="53"/>
        <v>0</v>
      </c>
      <c r="CH218" s="61"/>
      <c r="CI218" s="22"/>
      <c r="CJ218" s="35"/>
      <c r="CK218" s="35"/>
      <c r="CL218" s="35">
        <v>0</v>
      </c>
      <c r="CM218" s="35"/>
      <c r="CN218" s="35"/>
      <c r="CO218" s="20">
        <f t="shared" si="54"/>
        <v>0</v>
      </c>
      <c r="CP218" s="61"/>
      <c r="CQ218" s="35"/>
      <c r="CR218" s="35"/>
      <c r="CS218" s="20">
        <f t="shared" si="55"/>
        <v>0</v>
      </c>
      <c r="CT218" s="52">
        <v>667</v>
      </c>
      <c r="CU218" s="20">
        <f t="shared" si="56"/>
        <v>667</v>
      </c>
      <c r="CV218" s="23">
        <f t="shared" si="43"/>
        <v>60255</v>
      </c>
    </row>
    <row r="219" spans="1:100" x14ac:dyDescent="0.25">
      <c r="A219" s="348"/>
      <c r="B219" s="2" t="s">
        <v>102</v>
      </c>
      <c r="C219" s="40"/>
      <c r="D219" s="41"/>
      <c r="E219" s="43"/>
      <c r="F219" s="41"/>
      <c r="G219" s="41">
        <v>0</v>
      </c>
      <c r="H219" s="7">
        <f t="shared" si="44"/>
        <v>0</v>
      </c>
      <c r="I219" s="43"/>
      <c r="J219" s="41"/>
      <c r="K219" s="41"/>
      <c r="L219" s="41"/>
      <c r="M219" s="41"/>
      <c r="N219" s="41"/>
      <c r="O219" s="7">
        <f t="shared" si="45"/>
        <v>0</v>
      </c>
      <c r="P219" s="41">
        <v>0</v>
      </c>
      <c r="Q219" s="41"/>
      <c r="R219" s="41">
        <v>1113</v>
      </c>
      <c r="S219" s="41">
        <v>0</v>
      </c>
      <c r="T219" s="7">
        <f t="shared" si="46"/>
        <v>1113</v>
      </c>
      <c r="U219" s="43"/>
      <c r="V219" s="41">
        <v>0</v>
      </c>
      <c r="W219" s="7">
        <f t="shared" si="47"/>
        <v>0</v>
      </c>
      <c r="X219" s="43"/>
      <c r="Y219" s="9"/>
      <c r="Z219" s="9"/>
      <c r="AA219" s="9"/>
      <c r="AB219" s="9"/>
      <c r="AC219" s="9"/>
      <c r="AD219" s="41"/>
      <c r="AE219" s="9"/>
      <c r="AF219" s="9"/>
      <c r="AG219" s="9"/>
      <c r="AH219" s="9"/>
      <c r="AI219" s="9"/>
      <c r="AJ219" s="7">
        <v>27078</v>
      </c>
      <c r="AK219" s="43"/>
      <c r="AL219" s="7">
        <f t="shared" si="48"/>
        <v>0</v>
      </c>
      <c r="AM219" s="41">
        <v>0</v>
      </c>
      <c r="AN219" s="9"/>
      <c r="AO219" s="41"/>
      <c r="AP219" s="41"/>
      <c r="AQ219" s="41">
        <v>0</v>
      </c>
      <c r="AR219" s="41"/>
      <c r="AS219" s="41"/>
      <c r="AT219" s="41">
        <v>0</v>
      </c>
      <c r="AU219" s="41"/>
      <c r="AV219" s="41"/>
      <c r="AW219" s="7">
        <f t="shared" si="49"/>
        <v>0</v>
      </c>
      <c r="AX219" s="41">
        <v>0</v>
      </c>
      <c r="AY219" s="41"/>
      <c r="AZ219" s="41">
        <v>0</v>
      </c>
      <c r="BA219" s="41">
        <v>2901</v>
      </c>
      <c r="BB219" s="41"/>
      <c r="BC219" s="41">
        <v>0</v>
      </c>
      <c r="BD219" s="41"/>
      <c r="BE219" s="7">
        <f t="shared" si="50"/>
        <v>2901</v>
      </c>
      <c r="BF219" s="43"/>
      <c r="BG219" s="41"/>
      <c r="BH219" s="41">
        <v>0</v>
      </c>
      <c r="BI219" s="41"/>
      <c r="BJ219" s="41"/>
      <c r="BK219" s="41"/>
      <c r="BL219" s="41"/>
      <c r="BM219" s="41">
        <v>3706</v>
      </c>
      <c r="BN219" s="41"/>
      <c r="BO219" s="41"/>
      <c r="BP219" s="9"/>
      <c r="BQ219" s="41"/>
      <c r="BR219" s="9"/>
      <c r="BS219" s="9">
        <v>5200</v>
      </c>
      <c r="BT219" s="41">
        <v>0</v>
      </c>
      <c r="BU219" s="7">
        <f t="shared" si="51"/>
        <v>8906</v>
      </c>
      <c r="BV219" s="43">
        <v>4725</v>
      </c>
      <c r="BW219" s="41">
        <v>0</v>
      </c>
      <c r="BX219" s="41"/>
      <c r="BY219" s="41"/>
      <c r="BZ219" s="41">
        <v>0</v>
      </c>
      <c r="CA219" s="41">
        <v>0</v>
      </c>
      <c r="CB219" s="7">
        <f t="shared" si="52"/>
        <v>4725</v>
      </c>
      <c r="CC219" s="43"/>
      <c r="CD219" s="41"/>
      <c r="CE219" s="41"/>
      <c r="CF219" s="41"/>
      <c r="CG219" s="7">
        <f t="shared" si="53"/>
        <v>0</v>
      </c>
      <c r="CH219" s="62"/>
      <c r="CI219" s="9"/>
      <c r="CJ219" s="41"/>
      <c r="CK219" s="41"/>
      <c r="CL219" s="41">
        <v>0</v>
      </c>
      <c r="CM219" s="41"/>
      <c r="CN219" s="41"/>
      <c r="CO219" s="7">
        <f t="shared" si="54"/>
        <v>0</v>
      </c>
      <c r="CP219" s="62"/>
      <c r="CQ219" s="41"/>
      <c r="CR219" s="41"/>
      <c r="CS219" s="7">
        <f t="shared" si="55"/>
        <v>0</v>
      </c>
      <c r="CT219" s="43">
        <v>30</v>
      </c>
      <c r="CU219" s="7">
        <f t="shared" si="56"/>
        <v>30</v>
      </c>
      <c r="CV219" s="10">
        <f t="shared" si="43"/>
        <v>44753</v>
      </c>
    </row>
    <row r="220" spans="1:100" x14ac:dyDescent="0.25">
      <c r="A220" s="348"/>
      <c r="B220" s="2" t="s">
        <v>103</v>
      </c>
      <c r="C220" s="40"/>
      <c r="D220" s="41"/>
      <c r="E220" s="43"/>
      <c r="F220" s="41"/>
      <c r="G220" s="41">
        <v>0</v>
      </c>
      <c r="H220" s="7">
        <f t="shared" si="44"/>
        <v>0</v>
      </c>
      <c r="I220" s="43"/>
      <c r="J220" s="41"/>
      <c r="K220" s="41"/>
      <c r="L220" s="41"/>
      <c r="M220" s="41"/>
      <c r="N220" s="41"/>
      <c r="O220" s="7">
        <f t="shared" si="45"/>
        <v>0</v>
      </c>
      <c r="P220" s="41">
        <v>0</v>
      </c>
      <c r="Q220" s="41"/>
      <c r="R220" s="41">
        <v>1577</v>
      </c>
      <c r="S220" s="41">
        <v>0</v>
      </c>
      <c r="T220" s="7">
        <f t="shared" si="46"/>
        <v>1577</v>
      </c>
      <c r="U220" s="43"/>
      <c r="V220" s="41">
        <v>0</v>
      </c>
      <c r="W220" s="7">
        <f t="shared" si="47"/>
        <v>0</v>
      </c>
      <c r="X220" s="43"/>
      <c r="Y220" s="9"/>
      <c r="Z220" s="9"/>
      <c r="AA220" s="9"/>
      <c r="AB220" s="9"/>
      <c r="AC220" s="9"/>
      <c r="AD220" s="41"/>
      <c r="AE220" s="9"/>
      <c r="AF220" s="9"/>
      <c r="AG220" s="9"/>
      <c r="AH220" s="9"/>
      <c r="AI220" s="9"/>
      <c r="AJ220" s="7">
        <v>17662</v>
      </c>
      <c r="AK220" s="43"/>
      <c r="AL220" s="7">
        <f t="shared" si="48"/>
        <v>0</v>
      </c>
      <c r="AM220" s="41">
        <v>0</v>
      </c>
      <c r="AN220" s="9"/>
      <c r="AO220" s="41"/>
      <c r="AP220" s="41"/>
      <c r="AQ220" s="41">
        <v>1200</v>
      </c>
      <c r="AR220" s="41"/>
      <c r="AS220" s="41"/>
      <c r="AT220" s="41">
        <v>0</v>
      </c>
      <c r="AU220" s="41"/>
      <c r="AV220" s="41"/>
      <c r="AW220" s="7">
        <f t="shared" si="49"/>
        <v>1200</v>
      </c>
      <c r="AX220" s="41">
        <v>0</v>
      </c>
      <c r="AY220" s="41"/>
      <c r="AZ220" s="41">
        <v>0</v>
      </c>
      <c r="BA220" s="41">
        <v>1886</v>
      </c>
      <c r="BB220" s="41"/>
      <c r="BC220" s="41">
        <v>0</v>
      </c>
      <c r="BD220" s="41"/>
      <c r="BE220" s="7">
        <f t="shared" si="50"/>
        <v>1886</v>
      </c>
      <c r="BF220" s="43"/>
      <c r="BG220" s="41"/>
      <c r="BH220" s="41">
        <v>0</v>
      </c>
      <c r="BI220" s="41"/>
      <c r="BJ220" s="41"/>
      <c r="BK220" s="41"/>
      <c r="BL220" s="41"/>
      <c r="BM220" s="41">
        <v>5683</v>
      </c>
      <c r="BN220" s="41"/>
      <c r="BO220" s="41"/>
      <c r="BP220" s="9"/>
      <c r="BQ220" s="41"/>
      <c r="BR220" s="9"/>
      <c r="BS220" s="9">
        <v>7280</v>
      </c>
      <c r="BT220" s="41">
        <v>0</v>
      </c>
      <c r="BU220" s="7">
        <f t="shared" si="51"/>
        <v>12963</v>
      </c>
      <c r="BV220" s="43">
        <v>5645</v>
      </c>
      <c r="BW220" s="41">
        <v>0</v>
      </c>
      <c r="BX220" s="41"/>
      <c r="BY220" s="41"/>
      <c r="BZ220" s="41">
        <v>0</v>
      </c>
      <c r="CA220" s="41">
        <v>0</v>
      </c>
      <c r="CB220" s="7">
        <f t="shared" si="52"/>
        <v>5645</v>
      </c>
      <c r="CC220" s="43"/>
      <c r="CD220" s="41"/>
      <c r="CE220" s="41"/>
      <c r="CF220" s="41"/>
      <c r="CG220" s="7">
        <f t="shared" si="53"/>
        <v>0</v>
      </c>
      <c r="CH220" s="62"/>
      <c r="CI220" s="9"/>
      <c r="CJ220" s="41"/>
      <c r="CK220" s="41"/>
      <c r="CL220" s="41">
        <v>0</v>
      </c>
      <c r="CM220" s="41"/>
      <c r="CN220" s="41"/>
      <c r="CO220" s="7">
        <f t="shared" si="54"/>
        <v>0</v>
      </c>
      <c r="CP220" s="62"/>
      <c r="CQ220" s="41"/>
      <c r="CR220" s="41"/>
      <c r="CS220" s="7">
        <f t="shared" si="55"/>
        <v>0</v>
      </c>
      <c r="CT220" s="43">
        <v>312</v>
      </c>
      <c r="CU220" s="7">
        <f t="shared" si="56"/>
        <v>312</v>
      </c>
      <c r="CV220" s="10">
        <f t="shared" si="43"/>
        <v>41245</v>
      </c>
    </row>
    <row r="221" spans="1:100" x14ac:dyDescent="0.25">
      <c r="A221" s="348"/>
      <c r="B221" s="2" t="s">
        <v>104</v>
      </c>
      <c r="C221" s="40"/>
      <c r="D221" s="41"/>
      <c r="E221" s="43"/>
      <c r="F221" s="41"/>
      <c r="G221" s="41">
        <v>0</v>
      </c>
      <c r="H221" s="7">
        <f t="shared" si="44"/>
        <v>0</v>
      </c>
      <c r="I221" s="43"/>
      <c r="J221" s="41"/>
      <c r="K221" s="41"/>
      <c r="L221" s="41"/>
      <c r="M221" s="41"/>
      <c r="N221" s="41"/>
      <c r="O221" s="7">
        <f t="shared" si="45"/>
        <v>0</v>
      </c>
      <c r="P221" s="41">
        <v>0</v>
      </c>
      <c r="Q221" s="41"/>
      <c r="R221" s="41">
        <v>1296</v>
      </c>
      <c r="S221" s="41">
        <v>0</v>
      </c>
      <c r="T221" s="7">
        <f t="shared" si="46"/>
        <v>1296</v>
      </c>
      <c r="U221" s="43"/>
      <c r="V221" s="41">
        <v>0</v>
      </c>
      <c r="W221" s="7">
        <f t="shared" si="47"/>
        <v>0</v>
      </c>
      <c r="X221" s="43"/>
      <c r="Y221" s="9"/>
      <c r="Z221" s="9"/>
      <c r="AA221" s="9"/>
      <c r="AB221" s="9"/>
      <c r="AC221" s="9"/>
      <c r="AD221" s="41"/>
      <c r="AE221" s="9"/>
      <c r="AF221" s="9"/>
      <c r="AG221" s="9"/>
      <c r="AH221" s="9"/>
      <c r="AI221" s="9"/>
      <c r="AJ221" s="7">
        <v>56584</v>
      </c>
      <c r="AK221" s="43"/>
      <c r="AL221" s="7">
        <f t="shared" si="48"/>
        <v>0</v>
      </c>
      <c r="AM221" s="41">
        <v>0</v>
      </c>
      <c r="AN221" s="9"/>
      <c r="AO221" s="41"/>
      <c r="AP221" s="41"/>
      <c r="AQ221" s="41">
        <v>0</v>
      </c>
      <c r="AR221" s="41"/>
      <c r="AS221" s="41"/>
      <c r="AT221" s="41">
        <v>0</v>
      </c>
      <c r="AU221" s="41"/>
      <c r="AV221" s="41"/>
      <c r="AW221" s="7">
        <f t="shared" si="49"/>
        <v>0</v>
      </c>
      <c r="AX221" s="41">
        <v>0</v>
      </c>
      <c r="AY221" s="41"/>
      <c r="AZ221" s="41">
        <v>0</v>
      </c>
      <c r="BA221" s="41">
        <v>2386</v>
      </c>
      <c r="BB221" s="41"/>
      <c r="BC221" s="41">
        <v>0</v>
      </c>
      <c r="BD221" s="41"/>
      <c r="BE221" s="7">
        <f t="shared" si="50"/>
        <v>2386</v>
      </c>
      <c r="BF221" s="43"/>
      <c r="BG221" s="41"/>
      <c r="BH221" s="41">
        <v>0</v>
      </c>
      <c r="BI221" s="41"/>
      <c r="BJ221" s="41"/>
      <c r="BK221" s="41"/>
      <c r="BL221" s="41"/>
      <c r="BM221" s="41">
        <v>4830</v>
      </c>
      <c r="BN221" s="41"/>
      <c r="BO221" s="41"/>
      <c r="BP221" s="9"/>
      <c r="BQ221" s="41"/>
      <c r="BR221" s="9"/>
      <c r="BS221" s="9">
        <v>6760</v>
      </c>
      <c r="BT221" s="41">
        <v>0</v>
      </c>
      <c r="BU221" s="7">
        <f t="shared" si="51"/>
        <v>11590</v>
      </c>
      <c r="BV221" s="43">
        <v>1606.98</v>
      </c>
      <c r="BW221" s="41">
        <v>0</v>
      </c>
      <c r="BX221" s="41"/>
      <c r="BY221" s="41"/>
      <c r="BZ221" s="41">
        <v>0</v>
      </c>
      <c r="CA221" s="41">
        <v>0</v>
      </c>
      <c r="CB221" s="7">
        <f t="shared" si="52"/>
        <v>1606.98</v>
      </c>
      <c r="CC221" s="43"/>
      <c r="CD221" s="41"/>
      <c r="CE221" s="41"/>
      <c r="CF221" s="41"/>
      <c r="CG221" s="7">
        <f t="shared" si="53"/>
        <v>0</v>
      </c>
      <c r="CH221" s="62"/>
      <c r="CI221" s="9"/>
      <c r="CJ221" s="41"/>
      <c r="CK221" s="41"/>
      <c r="CL221" s="41">
        <v>0</v>
      </c>
      <c r="CM221" s="41"/>
      <c r="CN221" s="41"/>
      <c r="CO221" s="7">
        <f t="shared" si="54"/>
        <v>0</v>
      </c>
      <c r="CP221" s="62"/>
      <c r="CQ221" s="41"/>
      <c r="CR221" s="41"/>
      <c r="CS221" s="7">
        <f t="shared" si="55"/>
        <v>0</v>
      </c>
      <c r="CT221" s="43">
        <v>370</v>
      </c>
      <c r="CU221" s="7">
        <f t="shared" si="56"/>
        <v>370</v>
      </c>
      <c r="CV221" s="10">
        <f t="shared" si="43"/>
        <v>73832.98</v>
      </c>
    </row>
    <row r="222" spans="1:100" x14ac:dyDescent="0.25">
      <c r="A222" s="348"/>
      <c r="B222" s="2" t="s">
        <v>105</v>
      </c>
      <c r="C222" s="40"/>
      <c r="D222" s="41"/>
      <c r="E222" s="43"/>
      <c r="F222" s="41"/>
      <c r="G222" s="41">
        <v>0</v>
      </c>
      <c r="H222" s="7">
        <f t="shared" si="44"/>
        <v>0</v>
      </c>
      <c r="I222" s="43"/>
      <c r="J222" s="41"/>
      <c r="K222" s="41"/>
      <c r="L222" s="41"/>
      <c r="M222" s="41"/>
      <c r="N222" s="41"/>
      <c r="O222" s="7">
        <f t="shared" si="45"/>
        <v>0</v>
      </c>
      <c r="P222" s="41">
        <v>0</v>
      </c>
      <c r="Q222" s="41"/>
      <c r="R222" s="41">
        <v>471</v>
      </c>
      <c r="S222" s="41">
        <v>0</v>
      </c>
      <c r="T222" s="7">
        <f t="shared" si="46"/>
        <v>471</v>
      </c>
      <c r="U222" s="43"/>
      <c r="V222" s="41">
        <v>1200</v>
      </c>
      <c r="W222" s="7">
        <f t="shared" si="47"/>
        <v>1200</v>
      </c>
      <c r="X222" s="43"/>
      <c r="Y222" s="9"/>
      <c r="Z222" s="9"/>
      <c r="AA222" s="9"/>
      <c r="AB222" s="9"/>
      <c r="AC222" s="9"/>
      <c r="AD222" s="41"/>
      <c r="AE222" s="9"/>
      <c r="AF222" s="9"/>
      <c r="AG222" s="9"/>
      <c r="AH222" s="9"/>
      <c r="AI222" s="9"/>
      <c r="AJ222" s="7">
        <v>70788</v>
      </c>
      <c r="AK222" s="43"/>
      <c r="AL222" s="7">
        <f t="shared" si="48"/>
        <v>0</v>
      </c>
      <c r="AM222" s="41">
        <v>0</v>
      </c>
      <c r="AN222" s="9"/>
      <c r="AO222" s="41"/>
      <c r="AP222" s="41"/>
      <c r="AQ222" s="41">
        <v>1044</v>
      </c>
      <c r="AR222" s="41"/>
      <c r="AS222" s="41"/>
      <c r="AT222" s="41">
        <v>0</v>
      </c>
      <c r="AU222" s="41"/>
      <c r="AV222" s="41"/>
      <c r="AW222" s="7">
        <f t="shared" si="49"/>
        <v>1044</v>
      </c>
      <c r="AX222" s="41">
        <v>0</v>
      </c>
      <c r="AY222" s="41"/>
      <c r="AZ222" s="41">
        <v>0</v>
      </c>
      <c r="BA222" s="41">
        <v>3010</v>
      </c>
      <c r="BB222" s="41"/>
      <c r="BC222" s="41">
        <v>0</v>
      </c>
      <c r="BD222" s="41"/>
      <c r="BE222" s="7">
        <f t="shared" si="50"/>
        <v>3010</v>
      </c>
      <c r="BF222" s="43"/>
      <c r="BG222" s="41"/>
      <c r="BH222" s="41">
        <v>0</v>
      </c>
      <c r="BI222" s="41"/>
      <c r="BJ222" s="41"/>
      <c r="BK222" s="41"/>
      <c r="BL222" s="41"/>
      <c r="BM222" s="41">
        <v>3757</v>
      </c>
      <c r="BN222" s="41"/>
      <c r="BO222" s="41"/>
      <c r="BP222" s="9"/>
      <c r="BQ222" s="41"/>
      <c r="BR222" s="9"/>
      <c r="BS222" s="9">
        <v>8800</v>
      </c>
      <c r="BT222" s="41">
        <v>0</v>
      </c>
      <c r="BU222" s="7">
        <f t="shared" si="51"/>
        <v>12557</v>
      </c>
      <c r="BV222" s="43">
        <v>0</v>
      </c>
      <c r="BW222" s="41">
        <v>0</v>
      </c>
      <c r="BX222" s="41"/>
      <c r="BY222" s="41"/>
      <c r="BZ222" s="41">
        <v>0</v>
      </c>
      <c r="CA222" s="41">
        <v>0</v>
      </c>
      <c r="CB222" s="7">
        <f t="shared" si="52"/>
        <v>0</v>
      </c>
      <c r="CC222" s="43"/>
      <c r="CD222" s="41"/>
      <c r="CE222" s="41"/>
      <c r="CF222" s="41"/>
      <c r="CG222" s="7">
        <f t="shared" si="53"/>
        <v>0</v>
      </c>
      <c r="CH222" s="62"/>
      <c r="CI222" s="9"/>
      <c r="CJ222" s="41"/>
      <c r="CK222" s="41"/>
      <c r="CL222" s="41">
        <v>0</v>
      </c>
      <c r="CM222" s="41"/>
      <c r="CN222" s="41"/>
      <c r="CO222" s="7">
        <f t="shared" si="54"/>
        <v>0</v>
      </c>
      <c r="CP222" s="62"/>
      <c r="CQ222" s="41"/>
      <c r="CR222" s="41"/>
      <c r="CS222" s="7">
        <f t="shared" si="55"/>
        <v>0</v>
      </c>
      <c r="CT222" s="43">
        <v>3476</v>
      </c>
      <c r="CU222" s="7">
        <f t="shared" si="56"/>
        <v>3476</v>
      </c>
      <c r="CV222" s="10">
        <f t="shared" si="43"/>
        <v>92546</v>
      </c>
    </row>
    <row r="223" spans="1:100" x14ac:dyDescent="0.25">
      <c r="A223" s="348"/>
      <c r="B223" s="2" t="s">
        <v>106</v>
      </c>
      <c r="C223" s="40"/>
      <c r="D223" s="41"/>
      <c r="E223" s="43"/>
      <c r="F223" s="41"/>
      <c r="G223" s="41">
        <v>0</v>
      </c>
      <c r="H223" s="7">
        <f t="shared" si="44"/>
        <v>0</v>
      </c>
      <c r="I223" s="43"/>
      <c r="J223" s="41"/>
      <c r="K223" s="41"/>
      <c r="L223" s="41"/>
      <c r="M223" s="41"/>
      <c r="N223" s="41"/>
      <c r="O223" s="7">
        <f t="shared" si="45"/>
        <v>0</v>
      </c>
      <c r="P223" s="41">
        <v>0</v>
      </c>
      <c r="Q223" s="41"/>
      <c r="R223" s="41">
        <v>1010</v>
      </c>
      <c r="S223" s="41">
        <v>0</v>
      </c>
      <c r="T223" s="7">
        <f t="shared" si="46"/>
        <v>1010</v>
      </c>
      <c r="U223" s="43"/>
      <c r="V223" s="41">
        <v>1760</v>
      </c>
      <c r="W223" s="7">
        <f t="shared" si="47"/>
        <v>1760</v>
      </c>
      <c r="X223" s="43"/>
      <c r="Y223" s="9"/>
      <c r="Z223" s="9"/>
      <c r="AA223" s="9"/>
      <c r="AB223" s="9"/>
      <c r="AC223" s="9"/>
      <c r="AD223" s="41"/>
      <c r="AE223" s="9"/>
      <c r="AF223" s="9"/>
      <c r="AG223" s="9"/>
      <c r="AH223" s="9"/>
      <c r="AI223" s="9"/>
      <c r="AJ223" s="7">
        <v>78952</v>
      </c>
      <c r="AK223" s="43"/>
      <c r="AL223" s="7">
        <f t="shared" si="48"/>
        <v>0</v>
      </c>
      <c r="AM223" s="41">
        <v>0</v>
      </c>
      <c r="AN223" s="9"/>
      <c r="AO223" s="41"/>
      <c r="AP223" s="41"/>
      <c r="AQ223" s="41">
        <v>0</v>
      </c>
      <c r="AR223" s="41"/>
      <c r="AS223" s="41"/>
      <c r="AT223" s="41">
        <v>0</v>
      </c>
      <c r="AU223" s="41"/>
      <c r="AV223" s="41"/>
      <c r="AW223" s="7">
        <f t="shared" si="49"/>
        <v>0</v>
      </c>
      <c r="AX223" s="41">
        <v>0</v>
      </c>
      <c r="AY223" s="41"/>
      <c r="AZ223" s="41">
        <v>0</v>
      </c>
      <c r="BA223" s="41">
        <v>2762</v>
      </c>
      <c r="BB223" s="41"/>
      <c r="BC223" s="41">
        <v>0</v>
      </c>
      <c r="BD223" s="41"/>
      <c r="BE223" s="7">
        <f t="shared" si="50"/>
        <v>2762</v>
      </c>
      <c r="BF223" s="43"/>
      <c r="BG223" s="41"/>
      <c r="BH223" s="41">
        <v>0</v>
      </c>
      <c r="BI223" s="41"/>
      <c r="BJ223" s="41"/>
      <c r="BK223" s="41"/>
      <c r="BL223" s="41"/>
      <c r="BM223" s="41">
        <v>4613</v>
      </c>
      <c r="BN223" s="41"/>
      <c r="BO223" s="41"/>
      <c r="BP223" s="9"/>
      <c r="BQ223" s="41"/>
      <c r="BR223" s="9"/>
      <c r="BS223" s="9">
        <v>8840</v>
      </c>
      <c r="BT223" s="41">
        <v>0</v>
      </c>
      <c r="BU223" s="7">
        <f t="shared" si="51"/>
        <v>13453</v>
      </c>
      <c r="BV223" s="43">
        <v>6106</v>
      </c>
      <c r="BW223" s="41">
        <v>0</v>
      </c>
      <c r="BX223" s="41"/>
      <c r="BY223" s="41"/>
      <c r="BZ223" s="41">
        <v>0</v>
      </c>
      <c r="CA223" s="41">
        <v>0</v>
      </c>
      <c r="CB223" s="7">
        <f t="shared" si="52"/>
        <v>6106</v>
      </c>
      <c r="CC223" s="43"/>
      <c r="CD223" s="41"/>
      <c r="CE223" s="41"/>
      <c r="CF223" s="41"/>
      <c r="CG223" s="7">
        <f t="shared" si="53"/>
        <v>0</v>
      </c>
      <c r="CH223" s="62"/>
      <c r="CI223" s="9"/>
      <c r="CJ223" s="41"/>
      <c r="CK223" s="41"/>
      <c r="CL223" s="41">
        <v>0</v>
      </c>
      <c r="CM223" s="41"/>
      <c r="CN223" s="41"/>
      <c r="CO223" s="7">
        <f t="shared" si="54"/>
        <v>0</v>
      </c>
      <c r="CP223" s="62"/>
      <c r="CQ223" s="41"/>
      <c r="CR223" s="41"/>
      <c r="CS223" s="7">
        <f t="shared" si="55"/>
        <v>0</v>
      </c>
      <c r="CT223" s="43">
        <v>911</v>
      </c>
      <c r="CU223" s="7">
        <f t="shared" si="56"/>
        <v>911</v>
      </c>
      <c r="CV223" s="10">
        <f t="shared" si="43"/>
        <v>104954</v>
      </c>
    </row>
    <row r="224" spans="1:100" x14ac:dyDescent="0.25">
      <c r="A224" s="348"/>
      <c r="B224" s="2" t="s">
        <v>107</v>
      </c>
      <c r="C224" s="40"/>
      <c r="D224" s="41"/>
      <c r="E224" s="43"/>
      <c r="F224" s="41"/>
      <c r="G224" s="41">
        <v>0</v>
      </c>
      <c r="H224" s="7">
        <f t="shared" si="44"/>
        <v>0</v>
      </c>
      <c r="I224" s="43"/>
      <c r="J224" s="41"/>
      <c r="K224" s="41"/>
      <c r="L224" s="41"/>
      <c r="M224" s="41"/>
      <c r="N224" s="41"/>
      <c r="O224" s="7">
        <f t="shared" si="45"/>
        <v>0</v>
      </c>
      <c r="P224" s="41">
        <v>0</v>
      </c>
      <c r="Q224" s="41"/>
      <c r="R224" s="41">
        <v>1838</v>
      </c>
      <c r="S224" s="41">
        <v>0</v>
      </c>
      <c r="T224" s="7">
        <f t="shared" si="46"/>
        <v>1838</v>
      </c>
      <c r="U224" s="43"/>
      <c r="V224" s="41">
        <v>2360</v>
      </c>
      <c r="W224" s="7">
        <f t="shared" si="47"/>
        <v>2360</v>
      </c>
      <c r="X224" s="43"/>
      <c r="Y224" s="9"/>
      <c r="Z224" s="9"/>
      <c r="AA224" s="9"/>
      <c r="AB224" s="9"/>
      <c r="AC224" s="9"/>
      <c r="AD224" s="41"/>
      <c r="AE224" s="9"/>
      <c r="AF224" s="9"/>
      <c r="AG224" s="9"/>
      <c r="AH224" s="9"/>
      <c r="AI224" s="9"/>
      <c r="AJ224" s="7">
        <v>76599</v>
      </c>
      <c r="AK224" s="43"/>
      <c r="AL224" s="7">
        <f t="shared" si="48"/>
        <v>0</v>
      </c>
      <c r="AM224" s="41">
        <v>0</v>
      </c>
      <c r="AN224" s="9"/>
      <c r="AO224" s="41"/>
      <c r="AP224" s="41"/>
      <c r="AQ224" s="41">
        <v>312</v>
      </c>
      <c r="AR224" s="41"/>
      <c r="AS224" s="41"/>
      <c r="AT224" s="41">
        <v>0</v>
      </c>
      <c r="AU224" s="41"/>
      <c r="AV224" s="41"/>
      <c r="AW224" s="7">
        <f t="shared" si="49"/>
        <v>312</v>
      </c>
      <c r="AX224" s="41">
        <v>0</v>
      </c>
      <c r="AY224" s="41"/>
      <c r="AZ224" s="41">
        <v>0</v>
      </c>
      <c r="BA224" s="41">
        <v>2361</v>
      </c>
      <c r="BB224" s="41"/>
      <c r="BC224" s="41">
        <v>0</v>
      </c>
      <c r="BD224" s="41"/>
      <c r="BE224" s="7">
        <f t="shared" si="50"/>
        <v>2361</v>
      </c>
      <c r="BF224" s="43"/>
      <c r="BG224" s="41"/>
      <c r="BH224" s="41">
        <v>0</v>
      </c>
      <c r="BI224" s="41"/>
      <c r="BJ224" s="41"/>
      <c r="BK224" s="41"/>
      <c r="BL224" s="41"/>
      <c r="BM224" s="41">
        <v>900</v>
      </c>
      <c r="BN224" s="41"/>
      <c r="BO224" s="41"/>
      <c r="BP224" s="9"/>
      <c r="BQ224" s="41"/>
      <c r="BR224" s="9"/>
      <c r="BS224" s="9">
        <v>7280</v>
      </c>
      <c r="BT224" s="41">
        <v>0</v>
      </c>
      <c r="BU224" s="7">
        <f t="shared" si="51"/>
        <v>8180</v>
      </c>
      <c r="BV224" s="43">
        <v>8424.14</v>
      </c>
      <c r="BW224" s="41">
        <v>0</v>
      </c>
      <c r="BX224" s="41"/>
      <c r="BY224" s="41"/>
      <c r="BZ224" s="41">
        <v>0</v>
      </c>
      <c r="CA224" s="41">
        <v>0</v>
      </c>
      <c r="CB224" s="7">
        <f t="shared" si="52"/>
        <v>8424.14</v>
      </c>
      <c r="CC224" s="43"/>
      <c r="CD224" s="41"/>
      <c r="CE224" s="41"/>
      <c r="CF224" s="41"/>
      <c r="CG224" s="7">
        <f t="shared" si="53"/>
        <v>0</v>
      </c>
      <c r="CH224" s="62"/>
      <c r="CI224" s="9"/>
      <c r="CJ224" s="41"/>
      <c r="CK224" s="41"/>
      <c r="CL224" s="41">
        <v>0</v>
      </c>
      <c r="CM224" s="41"/>
      <c r="CN224" s="41"/>
      <c r="CO224" s="7">
        <f t="shared" si="54"/>
        <v>0</v>
      </c>
      <c r="CP224" s="62"/>
      <c r="CQ224" s="41"/>
      <c r="CR224" s="41"/>
      <c r="CS224" s="7">
        <f t="shared" si="55"/>
        <v>0</v>
      </c>
      <c r="CT224" s="43">
        <v>4094</v>
      </c>
      <c r="CU224" s="7">
        <f t="shared" si="56"/>
        <v>4094</v>
      </c>
      <c r="CV224" s="10">
        <f t="shared" si="43"/>
        <v>104168.14</v>
      </c>
    </row>
    <row r="225" spans="1:100" x14ac:dyDescent="0.25">
      <c r="A225" s="348"/>
      <c r="B225" s="2" t="s">
        <v>108</v>
      </c>
      <c r="C225" s="40"/>
      <c r="D225" s="41"/>
      <c r="E225" s="43"/>
      <c r="F225" s="41"/>
      <c r="G225" s="41">
        <v>0</v>
      </c>
      <c r="H225" s="7">
        <f t="shared" si="44"/>
        <v>0</v>
      </c>
      <c r="I225" s="43"/>
      <c r="J225" s="41"/>
      <c r="K225" s="41"/>
      <c r="L225" s="41"/>
      <c r="M225" s="41"/>
      <c r="N225" s="41"/>
      <c r="O225" s="7">
        <f t="shared" si="45"/>
        <v>0</v>
      </c>
      <c r="P225" s="41">
        <v>0</v>
      </c>
      <c r="Q225" s="41"/>
      <c r="R225" s="41">
        <v>1513.2</v>
      </c>
      <c r="S225" s="41">
        <v>0</v>
      </c>
      <c r="T225" s="7">
        <f t="shared" si="46"/>
        <v>1513.2</v>
      </c>
      <c r="U225" s="43"/>
      <c r="V225" s="41">
        <v>7880</v>
      </c>
      <c r="W225" s="7">
        <f t="shared" si="47"/>
        <v>7880</v>
      </c>
      <c r="X225" s="43"/>
      <c r="Y225" s="9"/>
      <c r="Z225" s="9"/>
      <c r="AA225" s="9"/>
      <c r="AB225" s="9"/>
      <c r="AC225" s="9"/>
      <c r="AD225" s="41"/>
      <c r="AE225" s="9"/>
      <c r="AF225" s="9"/>
      <c r="AG225" s="9"/>
      <c r="AH225" s="9"/>
      <c r="AI225" s="9"/>
      <c r="AJ225" s="7">
        <v>70895.89</v>
      </c>
      <c r="AK225" s="43"/>
      <c r="AL225" s="7">
        <f t="shared" si="48"/>
        <v>0</v>
      </c>
      <c r="AM225" s="41">
        <v>0</v>
      </c>
      <c r="AN225" s="9"/>
      <c r="AO225" s="41"/>
      <c r="AP225" s="41"/>
      <c r="AQ225" s="41">
        <v>360</v>
      </c>
      <c r="AR225" s="41"/>
      <c r="AS225" s="41"/>
      <c r="AT225" s="41">
        <v>0</v>
      </c>
      <c r="AU225" s="41"/>
      <c r="AV225" s="41"/>
      <c r="AW225" s="7">
        <f t="shared" si="49"/>
        <v>360</v>
      </c>
      <c r="AX225" s="41">
        <v>0</v>
      </c>
      <c r="AY225" s="41"/>
      <c r="AZ225" s="41">
        <v>0</v>
      </c>
      <c r="BA225" s="41">
        <v>1849.26</v>
      </c>
      <c r="BB225" s="41"/>
      <c r="BC225" s="41">
        <v>0</v>
      </c>
      <c r="BD225" s="41"/>
      <c r="BE225" s="7">
        <f t="shared" si="50"/>
        <v>1849.26</v>
      </c>
      <c r="BF225" s="43"/>
      <c r="BG225" s="41"/>
      <c r="BH225" s="41">
        <v>0</v>
      </c>
      <c r="BI225" s="41"/>
      <c r="BJ225" s="41"/>
      <c r="BK225" s="41"/>
      <c r="BL225" s="41"/>
      <c r="BM225" s="41">
        <v>1440</v>
      </c>
      <c r="BN225" s="41"/>
      <c r="BO225" s="41"/>
      <c r="BP225" s="9"/>
      <c r="BQ225" s="41"/>
      <c r="BR225" s="9"/>
      <c r="BS225" s="9">
        <v>8617</v>
      </c>
      <c r="BT225" s="41">
        <v>0</v>
      </c>
      <c r="BU225" s="7">
        <f t="shared" si="51"/>
        <v>10057</v>
      </c>
      <c r="BV225" s="43">
        <v>9385.2199999999993</v>
      </c>
      <c r="BW225" s="41">
        <v>0</v>
      </c>
      <c r="BX225" s="41"/>
      <c r="BY225" s="41"/>
      <c r="BZ225" s="41">
        <v>0</v>
      </c>
      <c r="CA225" s="41">
        <v>0</v>
      </c>
      <c r="CB225" s="7">
        <f t="shared" si="52"/>
        <v>9385.2199999999993</v>
      </c>
      <c r="CC225" s="43"/>
      <c r="CD225" s="41"/>
      <c r="CE225" s="41"/>
      <c r="CF225" s="41"/>
      <c r="CG225" s="7">
        <f t="shared" si="53"/>
        <v>0</v>
      </c>
      <c r="CH225" s="62"/>
      <c r="CI225" s="9"/>
      <c r="CJ225" s="41"/>
      <c r="CK225" s="41"/>
      <c r="CL225" s="41">
        <v>0</v>
      </c>
      <c r="CM225" s="41"/>
      <c r="CN225" s="41"/>
      <c r="CO225" s="7">
        <f t="shared" si="54"/>
        <v>0</v>
      </c>
      <c r="CP225" s="62"/>
      <c r="CQ225" s="41"/>
      <c r="CR225" s="41"/>
      <c r="CS225" s="7">
        <f t="shared" si="55"/>
        <v>0</v>
      </c>
      <c r="CT225" s="43">
        <v>0</v>
      </c>
      <c r="CU225" s="7">
        <f t="shared" si="56"/>
        <v>0</v>
      </c>
      <c r="CV225" s="10">
        <f t="shared" si="43"/>
        <v>101940.56999999999</v>
      </c>
    </row>
    <row r="226" spans="1:100" x14ac:dyDescent="0.25">
      <c r="A226" s="348"/>
      <c r="B226" s="2" t="s">
        <v>109</v>
      </c>
      <c r="C226" s="40"/>
      <c r="D226" s="41"/>
      <c r="E226" s="43"/>
      <c r="F226" s="41"/>
      <c r="G226" s="41">
        <v>0</v>
      </c>
      <c r="H226" s="7">
        <f t="shared" si="44"/>
        <v>0</v>
      </c>
      <c r="I226" s="43"/>
      <c r="J226" s="41"/>
      <c r="K226" s="41"/>
      <c r="L226" s="41"/>
      <c r="M226" s="41"/>
      <c r="N226" s="41"/>
      <c r="O226" s="7">
        <f t="shared" si="45"/>
        <v>0</v>
      </c>
      <c r="P226" s="41">
        <v>0</v>
      </c>
      <c r="Q226" s="41"/>
      <c r="R226" s="41">
        <v>2043</v>
      </c>
      <c r="S226" s="41">
        <v>0</v>
      </c>
      <c r="T226" s="7">
        <f t="shared" si="46"/>
        <v>2043</v>
      </c>
      <c r="U226" s="43"/>
      <c r="V226" s="41">
        <v>0</v>
      </c>
      <c r="W226" s="7">
        <f t="shared" si="47"/>
        <v>0</v>
      </c>
      <c r="X226" s="43"/>
      <c r="Y226" s="9"/>
      <c r="Z226" s="9"/>
      <c r="AA226" s="9"/>
      <c r="AB226" s="9"/>
      <c r="AC226" s="9"/>
      <c r="AD226" s="41"/>
      <c r="AE226" s="9"/>
      <c r="AF226" s="9"/>
      <c r="AG226" s="9"/>
      <c r="AH226" s="9"/>
      <c r="AI226" s="9"/>
      <c r="AJ226" s="7">
        <v>77226.2</v>
      </c>
      <c r="AK226" s="43"/>
      <c r="AL226" s="7">
        <f t="shared" si="48"/>
        <v>0</v>
      </c>
      <c r="AM226" s="41">
        <v>0</v>
      </c>
      <c r="AN226" s="9"/>
      <c r="AO226" s="41"/>
      <c r="AP226" s="41"/>
      <c r="AQ226" s="41">
        <v>144</v>
      </c>
      <c r="AR226" s="41"/>
      <c r="AS226" s="41"/>
      <c r="AT226" s="41">
        <v>0</v>
      </c>
      <c r="AU226" s="41"/>
      <c r="AV226" s="41"/>
      <c r="AW226" s="7">
        <f t="shared" si="49"/>
        <v>144</v>
      </c>
      <c r="AX226" s="41">
        <v>0</v>
      </c>
      <c r="AY226" s="41"/>
      <c r="AZ226" s="41">
        <v>0</v>
      </c>
      <c r="BA226" s="41">
        <v>1281.8900000000001</v>
      </c>
      <c r="BB226" s="41"/>
      <c r="BC226" s="41">
        <v>0</v>
      </c>
      <c r="BD226" s="41"/>
      <c r="BE226" s="7">
        <f t="shared" si="50"/>
        <v>1281.8900000000001</v>
      </c>
      <c r="BF226" s="43"/>
      <c r="BG226" s="41"/>
      <c r="BH226" s="41">
        <v>0</v>
      </c>
      <c r="BI226" s="41"/>
      <c r="BJ226" s="41"/>
      <c r="BK226" s="41"/>
      <c r="BL226" s="41"/>
      <c r="BM226" s="41">
        <v>3020.21</v>
      </c>
      <c r="BN226" s="41"/>
      <c r="BO226" s="41"/>
      <c r="BP226" s="9"/>
      <c r="BQ226" s="41"/>
      <c r="BR226" s="9"/>
      <c r="BS226" s="9">
        <v>5960</v>
      </c>
      <c r="BT226" s="41">
        <v>0</v>
      </c>
      <c r="BU226" s="7">
        <f t="shared" si="51"/>
        <v>8980.2099999999991</v>
      </c>
      <c r="BV226" s="43">
        <v>8896.32</v>
      </c>
      <c r="BW226" s="41">
        <v>0</v>
      </c>
      <c r="BX226" s="41"/>
      <c r="BY226" s="41"/>
      <c r="BZ226" s="41">
        <v>0</v>
      </c>
      <c r="CA226" s="41">
        <v>0</v>
      </c>
      <c r="CB226" s="7">
        <f t="shared" si="52"/>
        <v>8896.32</v>
      </c>
      <c r="CC226" s="43"/>
      <c r="CD226" s="41"/>
      <c r="CE226" s="41"/>
      <c r="CF226" s="41"/>
      <c r="CG226" s="7">
        <f t="shared" si="53"/>
        <v>0</v>
      </c>
      <c r="CH226" s="62"/>
      <c r="CI226" s="9"/>
      <c r="CJ226" s="41"/>
      <c r="CK226" s="41"/>
      <c r="CL226" s="41">
        <v>0</v>
      </c>
      <c r="CM226" s="41"/>
      <c r="CN226" s="41"/>
      <c r="CO226" s="7">
        <f t="shared" si="54"/>
        <v>0</v>
      </c>
      <c r="CP226" s="62"/>
      <c r="CQ226" s="41"/>
      <c r="CR226" s="41"/>
      <c r="CS226" s="7">
        <f t="shared" si="55"/>
        <v>0</v>
      </c>
      <c r="CT226" s="43">
        <v>4205</v>
      </c>
      <c r="CU226" s="7">
        <f t="shared" si="56"/>
        <v>4205</v>
      </c>
      <c r="CV226" s="10">
        <f t="shared" si="43"/>
        <v>102776.62</v>
      </c>
    </row>
    <row r="227" spans="1:100" x14ac:dyDescent="0.25">
      <c r="A227" s="348"/>
      <c r="B227" s="2" t="s">
        <v>110</v>
      </c>
      <c r="C227" s="40"/>
      <c r="D227" s="41"/>
      <c r="E227" s="43"/>
      <c r="F227" s="41"/>
      <c r="G227" s="41">
        <v>0</v>
      </c>
      <c r="H227" s="7">
        <f t="shared" si="44"/>
        <v>0</v>
      </c>
      <c r="I227" s="43"/>
      <c r="J227" s="41"/>
      <c r="K227" s="41"/>
      <c r="L227" s="41"/>
      <c r="M227" s="41"/>
      <c r="N227" s="41"/>
      <c r="O227" s="7">
        <f t="shared" si="45"/>
        <v>0</v>
      </c>
      <c r="P227" s="41">
        <v>0</v>
      </c>
      <c r="Q227" s="41"/>
      <c r="R227" s="41">
        <v>1003.07</v>
      </c>
      <c r="S227" s="41">
        <v>0</v>
      </c>
      <c r="T227" s="7">
        <f t="shared" si="46"/>
        <v>1003.07</v>
      </c>
      <c r="U227" s="43"/>
      <c r="V227" s="41">
        <v>6480</v>
      </c>
      <c r="W227" s="7">
        <f t="shared" si="47"/>
        <v>6480</v>
      </c>
      <c r="X227" s="43"/>
      <c r="Y227" s="9"/>
      <c r="Z227" s="9"/>
      <c r="AA227" s="9"/>
      <c r="AB227" s="9"/>
      <c r="AC227" s="9"/>
      <c r="AD227" s="41"/>
      <c r="AE227" s="9"/>
      <c r="AF227" s="9"/>
      <c r="AG227" s="9"/>
      <c r="AH227" s="9"/>
      <c r="AI227" s="9"/>
      <c r="AJ227" s="7">
        <v>70437.06</v>
      </c>
      <c r="AK227" s="43"/>
      <c r="AL227" s="7">
        <f t="shared" si="48"/>
        <v>0</v>
      </c>
      <c r="AM227" s="41">
        <v>0</v>
      </c>
      <c r="AN227" s="9"/>
      <c r="AO227" s="41"/>
      <c r="AP227" s="41"/>
      <c r="AQ227" s="41">
        <v>1491.96</v>
      </c>
      <c r="AR227" s="41"/>
      <c r="AS227" s="41"/>
      <c r="AT227" s="41">
        <v>0</v>
      </c>
      <c r="AU227" s="41"/>
      <c r="AV227" s="41"/>
      <c r="AW227" s="7">
        <f t="shared" si="49"/>
        <v>1491.96</v>
      </c>
      <c r="AX227" s="41">
        <v>0</v>
      </c>
      <c r="AY227" s="41"/>
      <c r="AZ227" s="41">
        <v>0</v>
      </c>
      <c r="BA227" s="41">
        <v>2197.4699999999998</v>
      </c>
      <c r="BB227" s="41"/>
      <c r="BC227" s="41">
        <v>0</v>
      </c>
      <c r="BD227" s="41"/>
      <c r="BE227" s="7">
        <f t="shared" si="50"/>
        <v>2197.4699999999998</v>
      </c>
      <c r="BF227" s="43"/>
      <c r="BG227" s="41"/>
      <c r="BH227" s="41">
        <v>0</v>
      </c>
      <c r="BI227" s="41"/>
      <c r="BJ227" s="41"/>
      <c r="BK227" s="41"/>
      <c r="BL227" s="41"/>
      <c r="BM227" s="41">
        <v>3240</v>
      </c>
      <c r="BN227" s="41"/>
      <c r="BO227" s="41"/>
      <c r="BP227" s="9"/>
      <c r="BQ227" s="41"/>
      <c r="BR227" s="9"/>
      <c r="BS227" s="9">
        <v>5720</v>
      </c>
      <c r="BT227" s="41">
        <v>0</v>
      </c>
      <c r="BU227" s="7">
        <f t="shared" si="51"/>
        <v>8960</v>
      </c>
      <c r="BV227" s="43">
        <v>9242</v>
      </c>
      <c r="BW227" s="41">
        <v>0</v>
      </c>
      <c r="BX227" s="41"/>
      <c r="BY227" s="41"/>
      <c r="BZ227" s="41">
        <v>0</v>
      </c>
      <c r="CA227" s="41">
        <v>0</v>
      </c>
      <c r="CB227" s="7">
        <f t="shared" si="52"/>
        <v>9242</v>
      </c>
      <c r="CC227" s="43"/>
      <c r="CD227" s="41"/>
      <c r="CE227" s="41"/>
      <c r="CF227" s="41"/>
      <c r="CG227" s="7">
        <f t="shared" si="53"/>
        <v>0</v>
      </c>
      <c r="CH227" s="62"/>
      <c r="CI227" s="9"/>
      <c r="CJ227" s="41"/>
      <c r="CK227" s="41"/>
      <c r="CL227" s="41">
        <v>0</v>
      </c>
      <c r="CM227" s="41"/>
      <c r="CN227" s="41"/>
      <c r="CO227" s="7">
        <f t="shared" si="54"/>
        <v>0</v>
      </c>
      <c r="CP227" s="62"/>
      <c r="CQ227" s="41"/>
      <c r="CR227" s="41"/>
      <c r="CS227" s="7">
        <f t="shared" si="55"/>
        <v>0</v>
      </c>
      <c r="CT227" s="43">
        <v>2552</v>
      </c>
      <c r="CU227" s="7">
        <f t="shared" si="56"/>
        <v>2552</v>
      </c>
      <c r="CV227" s="10">
        <f t="shared" si="43"/>
        <v>102363.56000000001</v>
      </c>
    </row>
    <row r="228" spans="1:100" x14ac:dyDescent="0.25">
      <c r="A228" s="348"/>
      <c r="B228" s="2" t="s">
        <v>111</v>
      </c>
      <c r="C228" s="40"/>
      <c r="D228" s="41"/>
      <c r="E228" s="43"/>
      <c r="F228" s="41"/>
      <c r="G228" s="41">
        <v>0</v>
      </c>
      <c r="H228" s="7">
        <f t="shared" si="44"/>
        <v>0</v>
      </c>
      <c r="I228" s="43"/>
      <c r="J228" s="41"/>
      <c r="K228" s="41"/>
      <c r="L228" s="41"/>
      <c r="M228" s="41"/>
      <c r="N228" s="41"/>
      <c r="O228" s="7">
        <f t="shared" si="45"/>
        <v>0</v>
      </c>
      <c r="P228" s="41">
        <v>0</v>
      </c>
      <c r="Q228" s="41"/>
      <c r="R228" s="41">
        <v>2217</v>
      </c>
      <c r="S228" s="41">
        <v>0</v>
      </c>
      <c r="T228" s="7">
        <f t="shared" si="46"/>
        <v>2217</v>
      </c>
      <c r="U228" s="43"/>
      <c r="V228" s="41">
        <v>3880</v>
      </c>
      <c r="W228" s="7">
        <f t="shared" si="47"/>
        <v>3880</v>
      </c>
      <c r="X228" s="43"/>
      <c r="Y228" s="9"/>
      <c r="Z228" s="9"/>
      <c r="AA228" s="9"/>
      <c r="AB228" s="9"/>
      <c r="AC228" s="9"/>
      <c r="AD228" s="41"/>
      <c r="AE228" s="9"/>
      <c r="AF228" s="9"/>
      <c r="AG228" s="9"/>
      <c r="AH228" s="9"/>
      <c r="AI228" s="9"/>
      <c r="AJ228" s="7">
        <v>60235</v>
      </c>
      <c r="AK228" s="43"/>
      <c r="AL228" s="7">
        <f t="shared" si="48"/>
        <v>0</v>
      </c>
      <c r="AM228" s="41">
        <v>0</v>
      </c>
      <c r="AN228" s="9"/>
      <c r="AO228" s="41"/>
      <c r="AP228" s="41"/>
      <c r="AQ228" s="41">
        <v>0</v>
      </c>
      <c r="AR228" s="41"/>
      <c r="AS228" s="41"/>
      <c r="AT228" s="41">
        <v>0</v>
      </c>
      <c r="AU228" s="41"/>
      <c r="AV228" s="41"/>
      <c r="AW228" s="7">
        <f t="shared" si="49"/>
        <v>0</v>
      </c>
      <c r="AX228" s="41">
        <v>0</v>
      </c>
      <c r="AY228" s="41"/>
      <c r="AZ228" s="41">
        <v>0</v>
      </c>
      <c r="BA228" s="41">
        <v>1491</v>
      </c>
      <c r="BB228" s="41"/>
      <c r="BC228" s="41">
        <v>0</v>
      </c>
      <c r="BD228" s="41"/>
      <c r="BE228" s="7">
        <f t="shared" si="50"/>
        <v>1491</v>
      </c>
      <c r="BF228" s="43"/>
      <c r="BG228" s="41"/>
      <c r="BH228" s="41">
        <v>0</v>
      </c>
      <c r="BI228" s="41"/>
      <c r="BJ228" s="41"/>
      <c r="BK228" s="41"/>
      <c r="BL228" s="41"/>
      <c r="BM228" s="41">
        <v>2296</v>
      </c>
      <c r="BN228" s="41"/>
      <c r="BO228" s="41"/>
      <c r="BP228" s="9"/>
      <c r="BQ228" s="41"/>
      <c r="BR228" s="9"/>
      <c r="BS228" s="9">
        <v>5720</v>
      </c>
      <c r="BT228" s="41">
        <v>0</v>
      </c>
      <c r="BU228" s="7">
        <f t="shared" si="51"/>
        <v>8016</v>
      </c>
      <c r="BV228" s="43">
        <v>6756</v>
      </c>
      <c r="BW228" s="41">
        <v>0</v>
      </c>
      <c r="BX228" s="41"/>
      <c r="BY228" s="41"/>
      <c r="BZ228" s="41">
        <v>0</v>
      </c>
      <c r="CA228" s="41">
        <v>0</v>
      </c>
      <c r="CB228" s="7">
        <f t="shared" si="52"/>
        <v>6756</v>
      </c>
      <c r="CC228" s="43"/>
      <c r="CD228" s="41"/>
      <c r="CE228" s="41"/>
      <c r="CF228" s="41"/>
      <c r="CG228" s="7">
        <f t="shared" si="53"/>
        <v>0</v>
      </c>
      <c r="CH228" s="62"/>
      <c r="CI228" s="9"/>
      <c r="CJ228" s="41"/>
      <c r="CK228" s="41"/>
      <c r="CL228" s="41">
        <v>0</v>
      </c>
      <c r="CM228" s="41"/>
      <c r="CN228" s="41"/>
      <c r="CO228" s="7">
        <f t="shared" si="54"/>
        <v>0</v>
      </c>
      <c r="CP228" s="62"/>
      <c r="CQ228" s="41"/>
      <c r="CR228" s="41"/>
      <c r="CS228" s="7">
        <f t="shared" si="55"/>
        <v>0</v>
      </c>
      <c r="CT228" s="43">
        <v>2643</v>
      </c>
      <c r="CU228" s="7">
        <f t="shared" si="56"/>
        <v>2643</v>
      </c>
      <c r="CV228" s="10">
        <f t="shared" si="43"/>
        <v>85238</v>
      </c>
    </row>
    <row r="229" spans="1:100" ht="15.75" thickBot="1" x14ac:dyDescent="0.3">
      <c r="A229" s="349"/>
      <c r="B229" s="3" t="s">
        <v>112</v>
      </c>
      <c r="C229" s="44"/>
      <c r="D229" s="45"/>
      <c r="E229" s="47"/>
      <c r="F229" s="45"/>
      <c r="G229" s="45">
        <v>0</v>
      </c>
      <c r="H229" s="11">
        <f t="shared" si="44"/>
        <v>0</v>
      </c>
      <c r="I229" s="47"/>
      <c r="J229" s="45"/>
      <c r="K229" s="45"/>
      <c r="L229" s="45"/>
      <c r="M229" s="45"/>
      <c r="N229" s="45"/>
      <c r="O229" s="11">
        <f t="shared" si="45"/>
        <v>0</v>
      </c>
      <c r="P229" s="45">
        <v>0</v>
      </c>
      <c r="Q229" s="45"/>
      <c r="R229" s="45">
        <v>1973</v>
      </c>
      <c r="S229" s="45">
        <v>0</v>
      </c>
      <c r="T229" s="11">
        <f t="shared" si="46"/>
        <v>1973</v>
      </c>
      <c r="U229" s="47"/>
      <c r="V229" s="45">
        <v>0</v>
      </c>
      <c r="W229" s="11">
        <f t="shared" si="47"/>
        <v>0</v>
      </c>
      <c r="X229" s="47"/>
      <c r="Y229" s="13"/>
      <c r="Z229" s="13"/>
      <c r="AA229" s="13"/>
      <c r="AB229" s="13"/>
      <c r="AC229" s="13"/>
      <c r="AD229" s="45"/>
      <c r="AE229" s="13"/>
      <c r="AF229" s="13"/>
      <c r="AG229" s="13"/>
      <c r="AH229" s="13"/>
      <c r="AI229" s="13"/>
      <c r="AJ229" s="11">
        <v>49912</v>
      </c>
      <c r="AK229" s="47"/>
      <c r="AL229" s="11">
        <f t="shared" si="48"/>
        <v>0</v>
      </c>
      <c r="AM229" s="45">
        <v>0</v>
      </c>
      <c r="AN229" s="13"/>
      <c r="AO229" s="45"/>
      <c r="AP229" s="45"/>
      <c r="AQ229" s="45">
        <v>572</v>
      </c>
      <c r="AR229" s="45"/>
      <c r="AS229" s="45"/>
      <c r="AT229" s="45">
        <v>0</v>
      </c>
      <c r="AU229" s="45"/>
      <c r="AV229" s="45"/>
      <c r="AW229" s="11">
        <f t="shared" si="49"/>
        <v>572</v>
      </c>
      <c r="AX229" s="45">
        <v>0</v>
      </c>
      <c r="AY229" s="45"/>
      <c r="AZ229" s="45">
        <v>0</v>
      </c>
      <c r="BA229" s="45">
        <v>795</v>
      </c>
      <c r="BB229" s="45"/>
      <c r="BC229" s="45">
        <v>0</v>
      </c>
      <c r="BD229" s="45"/>
      <c r="BE229" s="11">
        <f t="shared" si="50"/>
        <v>795</v>
      </c>
      <c r="BF229" s="47"/>
      <c r="BG229" s="45"/>
      <c r="BH229" s="45">
        <v>0</v>
      </c>
      <c r="BI229" s="45"/>
      <c r="BJ229" s="45"/>
      <c r="BK229" s="45"/>
      <c r="BL229" s="45"/>
      <c r="BM229" s="45">
        <v>1200</v>
      </c>
      <c r="BN229" s="45"/>
      <c r="BO229" s="45"/>
      <c r="BP229" s="13"/>
      <c r="BQ229" s="45"/>
      <c r="BR229" s="13"/>
      <c r="BS229" s="13">
        <v>6760</v>
      </c>
      <c r="BT229" s="45">
        <v>0</v>
      </c>
      <c r="BU229" s="11">
        <f t="shared" si="51"/>
        <v>7960</v>
      </c>
      <c r="BV229" s="47">
        <v>6915</v>
      </c>
      <c r="BW229" s="45">
        <v>0</v>
      </c>
      <c r="BX229" s="45"/>
      <c r="BY229" s="45"/>
      <c r="BZ229" s="45">
        <v>0</v>
      </c>
      <c r="CA229" s="45">
        <v>0</v>
      </c>
      <c r="CB229" s="11">
        <f t="shared" si="52"/>
        <v>6915</v>
      </c>
      <c r="CC229" s="47"/>
      <c r="CD229" s="45"/>
      <c r="CE229" s="45"/>
      <c r="CF229" s="45"/>
      <c r="CG229" s="11">
        <f t="shared" si="53"/>
        <v>0</v>
      </c>
      <c r="CH229" s="63"/>
      <c r="CI229" s="13"/>
      <c r="CJ229" s="45"/>
      <c r="CK229" s="45"/>
      <c r="CL229" s="45">
        <v>0</v>
      </c>
      <c r="CM229" s="45"/>
      <c r="CN229" s="45"/>
      <c r="CO229" s="11">
        <f t="shared" si="54"/>
        <v>0</v>
      </c>
      <c r="CP229" s="63"/>
      <c r="CQ229" s="45"/>
      <c r="CR229" s="45"/>
      <c r="CS229" s="11">
        <f t="shared" si="55"/>
        <v>0</v>
      </c>
      <c r="CT229" s="47">
        <v>3743</v>
      </c>
      <c r="CU229" s="11">
        <f t="shared" si="56"/>
        <v>3743</v>
      </c>
      <c r="CV229" s="15">
        <f t="shared" si="43"/>
        <v>71870</v>
      </c>
    </row>
    <row r="230" spans="1:100" x14ac:dyDescent="0.25">
      <c r="A230" s="318">
        <v>2015</v>
      </c>
      <c r="B230" s="208" t="s">
        <v>101</v>
      </c>
      <c r="C230" s="34"/>
      <c r="D230" s="35"/>
      <c r="E230" s="52"/>
      <c r="F230" s="35"/>
      <c r="G230" s="35">
        <v>0</v>
      </c>
      <c r="H230" s="20">
        <f t="shared" si="44"/>
        <v>0</v>
      </c>
      <c r="I230" s="52"/>
      <c r="J230" s="35"/>
      <c r="K230" s="35"/>
      <c r="L230" s="35"/>
      <c r="M230" s="35"/>
      <c r="N230" s="35"/>
      <c r="O230" s="20">
        <f t="shared" si="45"/>
        <v>0</v>
      </c>
      <c r="P230" s="35">
        <v>1372</v>
      </c>
      <c r="Q230" s="35"/>
      <c r="R230" s="35">
        <v>0</v>
      </c>
      <c r="S230" s="35">
        <v>0</v>
      </c>
      <c r="T230" s="20">
        <f t="shared" si="46"/>
        <v>1372</v>
      </c>
      <c r="U230" s="52"/>
      <c r="V230" s="35">
        <v>0</v>
      </c>
      <c r="W230" s="20">
        <f t="shared" si="47"/>
        <v>0</v>
      </c>
      <c r="X230" s="52"/>
      <c r="Y230" s="22"/>
      <c r="Z230" s="22"/>
      <c r="AA230" s="22">
        <v>8015</v>
      </c>
      <c r="AB230" s="22">
        <v>3485</v>
      </c>
      <c r="AC230" s="22"/>
      <c r="AD230" s="35">
        <v>0</v>
      </c>
      <c r="AE230" s="22">
        <v>783</v>
      </c>
      <c r="AF230" s="22">
        <v>25373</v>
      </c>
      <c r="AG230" s="22"/>
      <c r="AH230" s="22">
        <v>0</v>
      </c>
      <c r="AI230" s="22"/>
      <c r="AJ230" s="20">
        <f t="shared" ref="AJ230:AJ273" si="57">SUM(X230:AI230)</f>
        <v>37656</v>
      </c>
      <c r="AK230" s="52">
        <v>927</v>
      </c>
      <c r="AL230" s="20">
        <f t="shared" si="48"/>
        <v>927</v>
      </c>
      <c r="AM230" s="35">
        <v>0</v>
      </c>
      <c r="AN230" s="22"/>
      <c r="AO230" s="35"/>
      <c r="AP230" s="35"/>
      <c r="AQ230" s="35">
        <v>0</v>
      </c>
      <c r="AR230" s="35"/>
      <c r="AS230" s="35"/>
      <c r="AT230" s="35">
        <v>0</v>
      </c>
      <c r="AU230" s="35"/>
      <c r="AV230" s="35"/>
      <c r="AW230" s="20">
        <f t="shared" si="49"/>
        <v>0</v>
      </c>
      <c r="AX230" s="52">
        <v>0</v>
      </c>
      <c r="AY230" s="35"/>
      <c r="AZ230" s="35">
        <v>3162</v>
      </c>
      <c r="BA230" s="35">
        <v>225</v>
      </c>
      <c r="BB230" s="35"/>
      <c r="BC230" s="35">
        <v>0</v>
      </c>
      <c r="BD230" s="35"/>
      <c r="BE230" s="20">
        <f t="shared" si="50"/>
        <v>3387</v>
      </c>
      <c r="BF230" s="52"/>
      <c r="BG230" s="35"/>
      <c r="BH230" s="35">
        <v>5200</v>
      </c>
      <c r="BI230" s="35"/>
      <c r="BJ230" s="35"/>
      <c r="BK230" s="35"/>
      <c r="BL230" s="35"/>
      <c r="BM230" s="35">
        <v>0</v>
      </c>
      <c r="BN230" s="35"/>
      <c r="BO230" s="35"/>
      <c r="BP230" s="22"/>
      <c r="BQ230" s="35"/>
      <c r="BR230" s="22"/>
      <c r="BS230" s="22">
        <v>2360</v>
      </c>
      <c r="BT230" s="35">
        <v>0</v>
      </c>
      <c r="BU230" s="20">
        <f t="shared" si="51"/>
        <v>7560</v>
      </c>
      <c r="BV230" s="52">
        <v>3977</v>
      </c>
      <c r="BW230" s="35">
        <v>0</v>
      </c>
      <c r="BX230" s="35"/>
      <c r="BY230" s="35"/>
      <c r="BZ230" s="35">
        <v>305</v>
      </c>
      <c r="CA230" s="35">
        <v>0</v>
      </c>
      <c r="CB230" s="20">
        <f t="shared" si="52"/>
        <v>4282</v>
      </c>
      <c r="CC230" s="52"/>
      <c r="CD230" s="35"/>
      <c r="CE230" s="35"/>
      <c r="CF230" s="35"/>
      <c r="CG230" s="20">
        <f t="shared" si="53"/>
        <v>0</v>
      </c>
      <c r="CH230" s="61"/>
      <c r="CI230" s="22"/>
      <c r="CJ230" s="35"/>
      <c r="CK230" s="35"/>
      <c r="CL230" s="35">
        <v>0</v>
      </c>
      <c r="CM230" s="35"/>
      <c r="CN230" s="35"/>
      <c r="CO230" s="20">
        <f t="shared" si="54"/>
        <v>0</v>
      </c>
      <c r="CP230" s="61"/>
      <c r="CQ230" s="35"/>
      <c r="CR230" s="35"/>
      <c r="CS230" s="20">
        <f t="shared" si="55"/>
        <v>0</v>
      </c>
      <c r="CT230" s="52">
        <v>4750</v>
      </c>
      <c r="CU230" s="20">
        <f t="shared" si="56"/>
        <v>4750</v>
      </c>
      <c r="CV230" s="23">
        <f t="shared" si="43"/>
        <v>59934</v>
      </c>
    </row>
    <row r="231" spans="1:100" x14ac:dyDescent="0.25">
      <c r="A231" s="319"/>
      <c r="B231" s="209" t="s">
        <v>102</v>
      </c>
      <c r="C231" s="40"/>
      <c r="D231" s="41"/>
      <c r="E231" s="43"/>
      <c r="F231" s="41"/>
      <c r="G231" s="41">
        <v>0</v>
      </c>
      <c r="H231" s="7">
        <f t="shared" si="44"/>
        <v>0</v>
      </c>
      <c r="I231" s="43"/>
      <c r="J231" s="41"/>
      <c r="K231" s="41"/>
      <c r="L231" s="41"/>
      <c r="M231" s="41"/>
      <c r="N231" s="41"/>
      <c r="O231" s="7">
        <f t="shared" si="45"/>
        <v>0</v>
      </c>
      <c r="P231" s="41">
        <v>1527</v>
      </c>
      <c r="Q231" s="41"/>
      <c r="R231" s="41">
        <v>0</v>
      </c>
      <c r="S231" s="41">
        <v>0</v>
      </c>
      <c r="T231" s="7">
        <f t="shared" si="46"/>
        <v>1527</v>
      </c>
      <c r="U231" s="43"/>
      <c r="V231" s="41">
        <v>800</v>
      </c>
      <c r="W231" s="7">
        <f t="shared" si="47"/>
        <v>800</v>
      </c>
      <c r="X231" s="43"/>
      <c r="Y231" s="9"/>
      <c r="Z231" s="9"/>
      <c r="AA231" s="9">
        <v>7210</v>
      </c>
      <c r="AB231" s="9">
        <v>5373</v>
      </c>
      <c r="AC231" s="9"/>
      <c r="AD231" s="41">
        <v>0</v>
      </c>
      <c r="AE231" s="9">
        <v>468</v>
      </c>
      <c r="AF231" s="9">
        <v>30943</v>
      </c>
      <c r="AG231" s="9"/>
      <c r="AH231" s="9">
        <v>0</v>
      </c>
      <c r="AI231" s="9"/>
      <c r="AJ231" s="7">
        <f t="shared" si="57"/>
        <v>43994</v>
      </c>
      <c r="AK231" s="43">
        <v>1387</v>
      </c>
      <c r="AL231" s="7">
        <f t="shared" si="48"/>
        <v>1387</v>
      </c>
      <c r="AM231" s="41">
        <v>0</v>
      </c>
      <c r="AN231" s="9"/>
      <c r="AO231" s="41"/>
      <c r="AP231" s="41"/>
      <c r="AQ231" s="41">
        <v>0</v>
      </c>
      <c r="AR231" s="41"/>
      <c r="AS231" s="41"/>
      <c r="AT231" s="41">
        <v>0</v>
      </c>
      <c r="AU231" s="41"/>
      <c r="AV231" s="41"/>
      <c r="AW231" s="7">
        <f t="shared" si="49"/>
        <v>0</v>
      </c>
      <c r="AX231" s="43">
        <v>0</v>
      </c>
      <c r="AY231" s="41"/>
      <c r="AZ231" s="41">
        <v>240</v>
      </c>
      <c r="BA231" s="41">
        <v>302</v>
      </c>
      <c r="BB231" s="41"/>
      <c r="BC231" s="41">
        <v>0</v>
      </c>
      <c r="BD231" s="41"/>
      <c r="BE231" s="7">
        <f t="shared" si="50"/>
        <v>542</v>
      </c>
      <c r="BF231" s="43"/>
      <c r="BG231" s="41"/>
      <c r="BH231" s="41">
        <v>5200</v>
      </c>
      <c r="BI231" s="41"/>
      <c r="BJ231" s="41"/>
      <c r="BK231" s="41"/>
      <c r="BL231" s="41"/>
      <c r="BM231" s="41">
        <v>0</v>
      </c>
      <c r="BN231" s="41"/>
      <c r="BO231" s="41"/>
      <c r="BP231" s="9"/>
      <c r="BQ231" s="41"/>
      <c r="BR231" s="9"/>
      <c r="BS231" s="9">
        <v>0</v>
      </c>
      <c r="BT231" s="41">
        <v>0</v>
      </c>
      <c r="BU231" s="7">
        <f t="shared" si="51"/>
        <v>5200</v>
      </c>
      <c r="BV231" s="43">
        <v>3150</v>
      </c>
      <c r="BW231" s="41">
        <v>0</v>
      </c>
      <c r="BX231" s="41"/>
      <c r="BY231" s="41"/>
      <c r="BZ231" s="41">
        <v>0</v>
      </c>
      <c r="CA231" s="41">
        <v>0</v>
      </c>
      <c r="CB231" s="7">
        <f t="shared" si="52"/>
        <v>3150</v>
      </c>
      <c r="CC231" s="43"/>
      <c r="CD231" s="41"/>
      <c r="CE231" s="41"/>
      <c r="CF231" s="41"/>
      <c r="CG231" s="7">
        <f t="shared" si="53"/>
        <v>0</v>
      </c>
      <c r="CH231" s="62"/>
      <c r="CI231" s="9"/>
      <c r="CJ231" s="41"/>
      <c r="CK231" s="41"/>
      <c r="CL231" s="41">
        <v>0</v>
      </c>
      <c r="CM231" s="41"/>
      <c r="CN231" s="41"/>
      <c r="CO231" s="7">
        <f t="shared" si="54"/>
        <v>0</v>
      </c>
      <c r="CP231" s="62"/>
      <c r="CQ231" s="41"/>
      <c r="CR231" s="41"/>
      <c r="CS231" s="7">
        <f t="shared" si="55"/>
        <v>0</v>
      </c>
      <c r="CT231" s="43">
        <v>0</v>
      </c>
      <c r="CU231" s="7">
        <f t="shared" si="56"/>
        <v>0</v>
      </c>
      <c r="CV231" s="10">
        <f t="shared" si="43"/>
        <v>56600</v>
      </c>
    </row>
    <row r="232" spans="1:100" x14ac:dyDescent="0.25">
      <c r="A232" s="319"/>
      <c r="B232" s="209" t="s">
        <v>103</v>
      </c>
      <c r="C232" s="40"/>
      <c r="D232" s="41"/>
      <c r="E232" s="43"/>
      <c r="F232" s="41"/>
      <c r="G232" s="41">
        <v>0</v>
      </c>
      <c r="H232" s="7">
        <f t="shared" si="44"/>
        <v>0</v>
      </c>
      <c r="I232" s="43"/>
      <c r="J232" s="41"/>
      <c r="K232" s="41"/>
      <c r="L232" s="41"/>
      <c r="M232" s="41"/>
      <c r="N232" s="41"/>
      <c r="O232" s="7">
        <f t="shared" si="45"/>
        <v>0</v>
      </c>
      <c r="P232" s="41">
        <v>1101.3</v>
      </c>
      <c r="Q232" s="41"/>
      <c r="R232" s="41">
        <v>0</v>
      </c>
      <c r="S232" s="41">
        <v>0</v>
      </c>
      <c r="T232" s="7">
        <f t="shared" si="46"/>
        <v>1101.3</v>
      </c>
      <c r="U232" s="43"/>
      <c r="V232" s="41">
        <v>1200</v>
      </c>
      <c r="W232" s="7">
        <f t="shared" si="47"/>
        <v>1200</v>
      </c>
      <c r="X232" s="43"/>
      <c r="Y232" s="9"/>
      <c r="Z232" s="9"/>
      <c r="AA232" s="9">
        <v>5250</v>
      </c>
      <c r="AB232" s="9">
        <v>20680.240000000002</v>
      </c>
      <c r="AC232" s="9"/>
      <c r="AD232" s="41">
        <v>0</v>
      </c>
      <c r="AE232" s="9">
        <v>92</v>
      </c>
      <c r="AF232" s="9">
        <v>14876.62</v>
      </c>
      <c r="AG232" s="9"/>
      <c r="AH232" s="9">
        <v>0</v>
      </c>
      <c r="AI232" s="9"/>
      <c r="AJ232" s="7">
        <f t="shared" si="57"/>
        <v>40898.86</v>
      </c>
      <c r="AK232" s="43">
        <v>61.83</v>
      </c>
      <c r="AL232" s="7">
        <f t="shared" si="48"/>
        <v>61.83</v>
      </c>
      <c r="AM232" s="41">
        <v>0</v>
      </c>
      <c r="AN232" s="9"/>
      <c r="AO232" s="41"/>
      <c r="AP232" s="41"/>
      <c r="AQ232" s="41">
        <v>0</v>
      </c>
      <c r="AR232" s="41"/>
      <c r="AS232" s="41"/>
      <c r="AT232" s="41">
        <v>0</v>
      </c>
      <c r="AU232" s="41"/>
      <c r="AV232" s="41"/>
      <c r="AW232" s="7">
        <f t="shared" si="49"/>
        <v>0</v>
      </c>
      <c r="AX232" s="43">
        <v>0</v>
      </c>
      <c r="AY232" s="41"/>
      <c r="AZ232" s="41">
        <v>0</v>
      </c>
      <c r="BA232" s="41">
        <v>0</v>
      </c>
      <c r="BB232" s="41"/>
      <c r="BC232" s="41">
        <v>0</v>
      </c>
      <c r="BD232" s="41"/>
      <c r="BE232" s="7">
        <f t="shared" si="50"/>
        <v>0</v>
      </c>
      <c r="BF232" s="43"/>
      <c r="BG232" s="41"/>
      <c r="BH232" s="41">
        <v>3120</v>
      </c>
      <c r="BI232" s="41"/>
      <c r="BJ232" s="41"/>
      <c r="BK232" s="41"/>
      <c r="BL232" s="41"/>
      <c r="BM232" s="41">
        <v>0</v>
      </c>
      <c r="BN232" s="41"/>
      <c r="BO232" s="41"/>
      <c r="BP232" s="9"/>
      <c r="BQ232" s="41"/>
      <c r="BR232" s="9"/>
      <c r="BS232" s="9">
        <v>0</v>
      </c>
      <c r="BT232" s="41">
        <v>0</v>
      </c>
      <c r="BU232" s="7">
        <f t="shared" si="51"/>
        <v>3120</v>
      </c>
      <c r="BV232" s="43">
        <v>1508</v>
      </c>
      <c r="BW232" s="41">
        <v>0</v>
      </c>
      <c r="BX232" s="41"/>
      <c r="BY232" s="41"/>
      <c r="BZ232" s="41">
        <v>0</v>
      </c>
      <c r="CA232" s="41">
        <v>0</v>
      </c>
      <c r="CB232" s="7">
        <f t="shared" si="52"/>
        <v>1508</v>
      </c>
      <c r="CC232" s="43"/>
      <c r="CD232" s="41"/>
      <c r="CE232" s="41"/>
      <c r="CF232" s="41"/>
      <c r="CG232" s="7">
        <f t="shared" si="53"/>
        <v>0</v>
      </c>
      <c r="CH232" s="62"/>
      <c r="CI232" s="9"/>
      <c r="CJ232" s="41"/>
      <c r="CK232" s="41"/>
      <c r="CL232" s="41">
        <v>0</v>
      </c>
      <c r="CM232" s="41"/>
      <c r="CN232" s="41"/>
      <c r="CO232" s="7">
        <f t="shared" si="54"/>
        <v>0</v>
      </c>
      <c r="CP232" s="62"/>
      <c r="CQ232" s="41"/>
      <c r="CR232" s="41"/>
      <c r="CS232" s="7">
        <f t="shared" si="55"/>
        <v>0</v>
      </c>
      <c r="CT232" s="43">
        <v>0</v>
      </c>
      <c r="CU232" s="7">
        <f t="shared" si="56"/>
        <v>0</v>
      </c>
      <c r="CV232" s="10">
        <f t="shared" si="43"/>
        <v>47889.990000000005</v>
      </c>
    </row>
    <row r="233" spans="1:100" x14ac:dyDescent="0.25">
      <c r="A233" s="319"/>
      <c r="B233" s="209" t="s">
        <v>104</v>
      </c>
      <c r="C233" s="40"/>
      <c r="D233" s="41"/>
      <c r="E233" s="43"/>
      <c r="F233" s="41"/>
      <c r="G233" s="41">
        <v>360.02</v>
      </c>
      <c r="H233" s="7">
        <f t="shared" si="44"/>
        <v>360.02</v>
      </c>
      <c r="I233" s="43"/>
      <c r="J233" s="41"/>
      <c r="K233" s="41"/>
      <c r="L233" s="41"/>
      <c r="M233" s="41"/>
      <c r="N233" s="41"/>
      <c r="O233" s="7">
        <f t="shared" si="45"/>
        <v>0</v>
      </c>
      <c r="P233" s="41">
        <v>2329.9299999999998</v>
      </c>
      <c r="Q233" s="41"/>
      <c r="R233" s="41">
        <v>0</v>
      </c>
      <c r="S233" s="41">
        <v>0</v>
      </c>
      <c r="T233" s="7">
        <f t="shared" si="46"/>
        <v>2329.9299999999998</v>
      </c>
      <c r="U233" s="43"/>
      <c r="V233" s="41">
        <v>1920</v>
      </c>
      <c r="W233" s="7">
        <f t="shared" si="47"/>
        <v>1920</v>
      </c>
      <c r="X233" s="43"/>
      <c r="Y233" s="9"/>
      <c r="Z233" s="9"/>
      <c r="AA233" s="9">
        <v>0</v>
      </c>
      <c r="AB233" s="9">
        <v>5207.1400000000003</v>
      </c>
      <c r="AC233" s="9"/>
      <c r="AD233" s="41">
        <v>0</v>
      </c>
      <c r="AE233" s="9">
        <v>92.16</v>
      </c>
      <c r="AF233" s="9">
        <v>46310.8</v>
      </c>
      <c r="AG233" s="9"/>
      <c r="AH233" s="9">
        <v>0</v>
      </c>
      <c r="AI233" s="9"/>
      <c r="AJ233" s="7">
        <f t="shared" si="57"/>
        <v>51610.100000000006</v>
      </c>
      <c r="AK233" s="43">
        <v>853.12</v>
      </c>
      <c r="AL233" s="7">
        <f t="shared" si="48"/>
        <v>853.12</v>
      </c>
      <c r="AM233" s="41">
        <v>360</v>
      </c>
      <c r="AN233" s="9"/>
      <c r="AO233" s="41"/>
      <c r="AP233" s="41"/>
      <c r="AQ233" s="41">
        <v>0</v>
      </c>
      <c r="AR233" s="41"/>
      <c r="AS233" s="41"/>
      <c r="AT233" s="41">
        <v>0</v>
      </c>
      <c r="AU233" s="41"/>
      <c r="AV233" s="41"/>
      <c r="AW233" s="7">
        <f t="shared" si="49"/>
        <v>360</v>
      </c>
      <c r="AX233" s="43">
        <v>0</v>
      </c>
      <c r="AY233" s="41"/>
      <c r="AZ233" s="41">
        <v>0</v>
      </c>
      <c r="BA233" s="41">
        <v>0</v>
      </c>
      <c r="BB233" s="41"/>
      <c r="BC233" s="41">
        <v>0</v>
      </c>
      <c r="BD233" s="41"/>
      <c r="BE233" s="7">
        <f t="shared" si="50"/>
        <v>0</v>
      </c>
      <c r="BF233" s="43"/>
      <c r="BG233" s="41"/>
      <c r="BH233" s="41">
        <v>5200</v>
      </c>
      <c r="BI233" s="41"/>
      <c r="BJ233" s="41"/>
      <c r="BK233" s="41"/>
      <c r="BL233" s="41"/>
      <c r="BM233" s="41">
        <v>0</v>
      </c>
      <c r="BN233" s="41"/>
      <c r="BO233" s="41"/>
      <c r="BP233" s="9"/>
      <c r="BQ233" s="41"/>
      <c r="BR233" s="9"/>
      <c r="BS233" s="9">
        <v>0</v>
      </c>
      <c r="BT233" s="41">
        <v>0</v>
      </c>
      <c r="BU233" s="7">
        <f t="shared" si="51"/>
        <v>5200</v>
      </c>
      <c r="BV233" s="43">
        <v>1529.79</v>
      </c>
      <c r="BW233" s="41">
        <v>0</v>
      </c>
      <c r="BX233" s="41"/>
      <c r="BY233" s="41"/>
      <c r="BZ233" s="41">
        <v>307.44</v>
      </c>
      <c r="CA233" s="41">
        <v>0</v>
      </c>
      <c r="CB233" s="7">
        <f t="shared" si="52"/>
        <v>1837.23</v>
      </c>
      <c r="CC233" s="43"/>
      <c r="CD233" s="41"/>
      <c r="CE233" s="41"/>
      <c r="CF233" s="41"/>
      <c r="CG233" s="7">
        <f t="shared" si="53"/>
        <v>0</v>
      </c>
      <c r="CH233" s="62"/>
      <c r="CI233" s="9"/>
      <c r="CJ233" s="41"/>
      <c r="CK233" s="41"/>
      <c r="CL233" s="41">
        <v>0</v>
      </c>
      <c r="CM233" s="41"/>
      <c r="CN233" s="41"/>
      <c r="CO233" s="7">
        <f t="shared" si="54"/>
        <v>0</v>
      </c>
      <c r="CP233" s="62"/>
      <c r="CQ233" s="41"/>
      <c r="CR233" s="41"/>
      <c r="CS233" s="7">
        <f t="shared" si="55"/>
        <v>0</v>
      </c>
      <c r="CT233" s="43">
        <v>30</v>
      </c>
      <c r="CU233" s="7">
        <f t="shared" si="56"/>
        <v>30</v>
      </c>
      <c r="CV233" s="10">
        <f t="shared" si="43"/>
        <v>64500.400000000009</v>
      </c>
    </row>
    <row r="234" spans="1:100" x14ac:dyDescent="0.25">
      <c r="A234" s="319"/>
      <c r="B234" s="209" t="s">
        <v>105</v>
      </c>
      <c r="C234" s="40"/>
      <c r="D234" s="41"/>
      <c r="E234" s="43"/>
      <c r="F234" s="41"/>
      <c r="G234" s="41">
        <v>0</v>
      </c>
      <c r="H234" s="7">
        <f t="shared" si="44"/>
        <v>0</v>
      </c>
      <c r="I234" s="43"/>
      <c r="J234" s="41"/>
      <c r="K234" s="41"/>
      <c r="L234" s="41"/>
      <c r="M234" s="41"/>
      <c r="N234" s="41"/>
      <c r="O234" s="7">
        <f t="shared" si="45"/>
        <v>0</v>
      </c>
      <c r="P234" s="41">
        <v>1125.5</v>
      </c>
      <c r="Q234" s="41"/>
      <c r="R234" s="41">
        <v>0</v>
      </c>
      <c r="S234" s="41">
        <v>0</v>
      </c>
      <c r="T234" s="7">
        <f t="shared" si="46"/>
        <v>1125.5</v>
      </c>
      <c r="U234" s="43"/>
      <c r="V234" s="41">
        <v>1800</v>
      </c>
      <c r="W234" s="7">
        <f t="shared" si="47"/>
        <v>1800</v>
      </c>
      <c r="X234" s="43"/>
      <c r="Y234" s="9"/>
      <c r="Z234" s="9"/>
      <c r="AA234" s="9">
        <v>0</v>
      </c>
      <c r="AB234" s="9">
        <v>0</v>
      </c>
      <c r="AC234" s="9"/>
      <c r="AD234" s="41">
        <v>0</v>
      </c>
      <c r="AE234" s="9">
        <v>0</v>
      </c>
      <c r="AF234" s="9">
        <v>54054.21</v>
      </c>
      <c r="AG234" s="9"/>
      <c r="AH234" s="9">
        <v>8881.8799999999992</v>
      </c>
      <c r="AI234" s="9"/>
      <c r="AJ234" s="7">
        <f t="shared" si="57"/>
        <v>62936.09</v>
      </c>
      <c r="AK234" s="43">
        <v>878</v>
      </c>
      <c r="AL234" s="7">
        <f t="shared" si="48"/>
        <v>878</v>
      </c>
      <c r="AM234" s="41">
        <v>0</v>
      </c>
      <c r="AN234" s="9"/>
      <c r="AO234" s="41"/>
      <c r="AP234" s="41"/>
      <c r="AQ234" s="41">
        <v>0</v>
      </c>
      <c r="AR234" s="41"/>
      <c r="AS234" s="41"/>
      <c r="AT234" s="41">
        <v>0</v>
      </c>
      <c r="AU234" s="41"/>
      <c r="AV234" s="41"/>
      <c r="AW234" s="7">
        <f t="shared" si="49"/>
        <v>0</v>
      </c>
      <c r="AX234" s="43">
        <v>0</v>
      </c>
      <c r="AY234" s="41"/>
      <c r="AZ234" s="41">
        <v>595</v>
      </c>
      <c r="BA234" s="41">
        <v>0</v>
      </c>
      <c r="BB234" s="41"/>
      <c r="BC234" s="41">
        <v>1054.8</v>
      </c>
      <c r="BD234" s="41"/>
      <c r="BE234" s="7">
        <f t="shared" si="50"/>
        <v>1649.8</v>
      </c>
      <c r="BF234" s="43"/>
      <c r="BG234" s="41"/>
      <c r="BH234" s="41">
        <v>7800</v>
      </c>
      <c r="BI234" s="41"/>
      <c r="BJ234" s="41"/>
      <c r="BK234" s="41"/>
      <c r="BL234" s="41"/>
      <c r="BM234" s="41">
        <v>0</v>
      </c>
      <c r="BN234" s="41"/>
      <c r="BO234" s="41"/>
      <c r="BP234" s="9"/>
      <c r="BQ234" s="41"/>
      <c r="BR234" s="9"/>
      <c r="BS234" s="9">
        <v>0</v>
      </c>
      <c r="BT234" s="41">
        <v>0</v>
      </c>
      <c r="BU234" s="7">
        <f t="shared" si="51"/>
        <v>7800</v>
      </c>
      <c r="BV234" s="43">
        <v>4131.16</v>
      </c>
      <c r="BW234" s="41">
        <v>0</v>
      </c>
      <c r="BX234" s="41"/>
      <c r="BY234" s="41"/>
      <c r="BZ234" s="41">
        <v>0</v>
      </c>
      <c r="CA234" s="41">
        <v>0</v>
      </c>
      <c r="CB234" s="7">
        <f t="shared" si="52"/>
        <v>4131.16</v>
      </c>
      <c r="CC234" s="43"/>
      <c r="CD234" s="41"/>
      <c r="CE234" s="41"/>
      <c r="CF234" s="41"/>
      <c r="CG234" s="7">
        <f t="shared" si="53"/>
        <v>0</v>
      </c>
      <c r="CH234" s="62"/>
      <c r="CI234" s="9"/>
      <c r="CJ234" s="41"/>
      <c r="CK234" s="41"/>
      <c r="CL234" s="41">
        <v>0</v>
      </c>
      <c r="CM234" s="41"/>
      <c r="CN234" s="41"/>
      <c r="CO234" s="7">
        <f t="shared" si="54"/>
        <v>0</v>
      </c>
      <c r="CP234" s="62"/>
      <c r="CQ234" s="41"/>
      <c r="CR234" s="41"/>
      <c r="CS234" s="7">
        <f t="shared" si="55"/>
        <v>0</v>
      </c>
      <c r="CT234" s="43">
        <v>85</v>
      </c>
      <c r="CU234" s="7">
        <f t="shared" si="56"/>
        <v>85</v>
      </c>
      <c r="CV234" s="10">
        <f t="shared" si="43"/>
        <v>80405.55</v>
      </c>
    </row>
    <row r="235" spans="1:100" x14ac:dyDescent="0.25">
      <c r="A235" s="319"/>
      <c r="B235" s="209" t="s">
        <v>106</v>
      </c>
      <c r="C235" s="40"/>
      <c r="D235" s="41"/>
      <c r="E235" s="43"/>
      <c r="F235" s="41"/>
      <c r="G235" s="41">
        <v>408</v>
      </c>
      <c r="H235" s="7">
        <f t="shared" si="44"/>
        <v>408</v>
      </c>
      <c r="I235" s="43"/>
      <c r="J235" s="41"/>
      <c r="K235" s="41"/>
      <c r="L235" s="41"/>
      <c r="M235" s="41"/>
      <c r="N235" s="41"/>
      <c r="O235" s="7">
        <f t="shared" si="45"/>
        <v>0</v>
      </c>
      <c r="P235" s="41">
        <v>626.99</v>
      </c>
      <c r="Q235" s="41"/>
      <c r="R235" s="41">
        <v>0</v>
      </c>
      <c r="S235" s="41">
        <v>0</v>
      </c>
      <c r="T235" s="7">
        <f t="shared" si="46"/>
        <v>626.99</v>
      </c>
      <c r="U235" s="43"/>
      <c r="V235" s="41">
        <v>1430</v>
      </c>
      <c r="W235" s="7">
        <f t="shared" si="47"/>
        <v>1430</v>
      </c>
      <c r="X235" s="43"/>
      <c r="Y235" s="9"/>
      <c r="Z235" s="9"/>
      <c r="AA235" s="9">
        <v>0</v>
      </c>
      <c r="AB235" s="9">
        <v>2127.0700000000002</v>
      </c>
      <c r="AC235" s="9"/>
      <c r="AD235" s="41">
        <v>0</v>
      </c>
      <c r="AE235" s="9">
        <v>552.9</v>
      </c>
      <c r="AF235" s="9">
        <v>62064.43</v>
      </c>
      <c r="AG235" s="9"/>
      <c r="AH235" s="9">
        <v>0</v>
      </c>
      <c r="AI235" s="9"/>
      <c r="AJ235" s="7">
        <f t="shared" si="57"/>
        <v>64744.4</v>
      </c>
      <c r="AK235" s="43">
        <v>1819</v>
      </c>
      <c r="AL235" s="7">
        <f t="shared" si="48"/>
        <v>1819</v>
      </c>
      <c r="AM235" s="41">
        <v>0</v>
      </c>
      <c r="AN235" s="9"/>
      <c r="AO235" s="41"/>
      <c r="AP235" s="41"/>
      <c r="AQ235" s="41">
        <v>0</v>
      </c>
      <c r="AR235" s="41"/>
      <c r="AS235" s="41"/>
      <c r="AT235" s="41">
        <v>0</v>
      </c>
      <c r="AU235" s="41"/>
      <c r="AV235" s="41"/>
      <c r="AW235" s="7">
        <f t="shared" si="49"/>
        <v>0</v>
      </c>
      <c r="AX235" s="43">
        <v>0</v>
      </c>
      <c r="AY235" s="41"/>
      <c r="AZ235" s="41">
        <v>0</v>
      </c>
      <c r="BA235" s="41">
        <v>0</v>
      </c>
      <c r="BB235" s="41"/>
      <c r="BC235" s="41">
        <v>1445</v>
      </c>
      <c r="BD235" s="41"/>
      <c r="BE235" s="7">
        <f t="shared" si="50"/>
        <v>1445</v>
      </c>
      <c r="BF235" s="43"/>
      <c r="BG235" s="41"/>
      <c r="BH235" s="41">
        <v>5200</v>
      </c>
      <c r="BI235" s="41"/>
      <c r="BJ235" s="41"/>
      <c r="BK235" s="41"/>
      <c r="BL235" s="41"/>
      <c r="BM235" s="41">
        <v>0</v>
      </c>
      <c r="BN235" s="41"/>
      <c r="BO235" s="41"/>
      <c r="BP235" s="9"/>
      <c r="BQ235" s="41"/>
      <c r="BR235" s="9"/>
      <c r="BS235" s="9">
        <v>0</v>
      </c>
      <c r="BT235" s="41">
        <v>0</v>
      </c>
      <c r="BU235" s="7">
        <f t="shared" si="51"/>
        <v>5200</v>
      </c>
      <c r="BV235" s="43">
        <v>4773.03</v>
      </c>
      <c r="BW235" s="41">
        <v>0</v>
      </c>
      <c r="BX235" s="41"/>
      <c r="BY235" s="41"/>
      <c r="BZ235" s="41">
        <v>604.79999999999995</v>
      </c>
      <c r="CA235" s="41">
        <v>0</v>
      </c>
      <c r="CB235" s="7">
        <f t="shared" si="52"/>
        <v>5377.83</v>
      </c>
      <c r="CC235" s="43"/>
      <c r="CD235" s="41"/>
      <c r="CE235" s="41"/>
      <c r="CF235" s="41"/>
      <c r="CG235" s="7">
        <f t="shared" si="53"/>
        <v>0</v>
      </c>
      <c r="CH235" s="62"/>
      <c r="CI235" s="9"/>
      <c r="CJ235" s="41"/>
      <c r="CK235" s="41"/>
      <c r="CL235" s="41">
        <v>0</v>
      </c>
      <c r="CM235" s="41"/>
      <c r="CN235" s="41"/>
      <c r="CO235" s="7">
        <f t="shared" si="54"/>
        <v>0</v>
      </c>
      <c r="CP235" s="62"/>
      <c r="CQ235" s="41"/>
      <c r="CR235" s="41"/>
      <c r="CS235" s="7">
        <f t="shared" si="55"/>
        <v>0</v>
      </c>
      <c r="CT235" s="43">
        <v>330</v>
      </c>
      <c r="CU235" s="7">
        <f t="shared" si="56"/>
        <v>330</v>
      </c>
      <c r="CV235" s="10">
        <f t="shared" si="43"/>
        <v>81381.22</v>
      </c>
    </row>
    <row r="236" spans="1:100" x14ac:dyDescent="0.25">
      <c r="A236" s="319"/>
      <c r="B236" s="209" t="s">
        <v>107</v>
      </c>
      <c r="C236" s="40"/>
      <c r="D236" s="41"/>
      <c r="E236" s="43"/>
      <c r="F236" s="41"/>
      <c r="G236" s="41">
        <v>327.98</v>
      </c>
      <c r="H236" s="7">
        <f t="shared" si="44"/>
        <v>327.98</v>
      </c>
      <c r="I236" s="43"/>
      <c r="J236" s="41"/>
      <c r="K236" s="41"/>
      <c r="L236" s="41"/>
      <c r="M236" s="41"/>
      <c r="N236" s="41"/>
      <c r="O236" s="7">
        <f t="shared" si="45"/>
        <v>0</v>
      </c>
      <c r="P236" s="41">
        <v>1003.28</v>
      </c>
      <c r="Q236" s="41"/>
      <c r="R236" s="41">
        <v>0</v>
      </c>
      <c r="S236" s="41">
        <v>0</v>
      </c>
      <c r="T236" s="7">
        <f t="shared" si="46"/>
        <v>1003.28</v>
      </c>
      <c r="U236" s="43"/>
      <c r="V236" s="41">
        <v>0</v>
      </c>
      <c r="W236" s="7">
        <f t="shared" si="47"/>
        <v>0</v>
      </c>
      <c r="X236" s="43"/>
      <c r="Y236" s="9"/>
      <c r="Z236" s="9"/>
      <c r="AA236" s="9">
        <v>0</v>
      </c>
      <c r="AB236" s="9">
        <v>6058.91</v>
      </c>
      <c r="AC236" s="9"/>
      <c r="AD236" s="41">
        <v>0</v>
      </c>
      <c r="AE236" s="9">
        <v>461</v>
      </c>
      <c r="AF236" s="9">
        <v>51466.7</v>
      </c>
      <c r="AG236" s="9"/>
      <c r="AH236" s="9">
        <v>0</v>
      </c>
      <c r="AI236" s="9"/>
      <c r="AJ236" s="7">
        <f t="shared" si="57"/>
        <v>57986.61</v>
      </c>
      <c r="AK236" s="43">
        <v>1646</v>
      </c>
      <c r="AL236" s="7">
        <f t="shared" si="48"/>
        <v>1646</v>
      </c>
      <c r="AM236" s="41">
        <v>0</v>
      </c>
      <c r="AN236" s="9"/>
      <c r="AO236" s="41"/>
      <c r="AP236" s="41"/>
      <c r="AQ236" s="41">
        <v>0</v>
      </c>
      <c r="AR236" s="41"/>
      <c r="AS236" s="41"/>
      <c r="AT236" s="41">
        <v>0</v>
      </c>
      <c r="AU236" s="41"/>
      <c r="AV236" s="41"/>
      <c r="AW236" s="7">
        <f t="shared" si="49"/>
        <v>0</v>
      </c>
      <c r="AX236" s="43">
        <v>0</v>
      </c>
      <c r="AY236" s="41"/>
      <c r="AZ236" s="41">
        <v>0</v>
      </c>
      <c r="BA236" s="41">
        <v>0</v>
      </c>
      <c r="BB236" s="41"/>
      <c r="BC236" s="41">
        <v>927</v>
      </c>
      <c r="BD236" s="41"/>
      <c r="BE236" s="7">
        <f t="shared" si="50"/>
        <v>927</v>
      </c>
      <c r="BF236" s="43"/>
      <c r="BG236" s="41"/>
      <c r="BH236" s="41">
        <v>6240</v>
      </c>
      <c r="BI236" s="41"/>
      <c r="BJ236" s="41"/>
      <c r="BK236" s="41"/>
      <c r="BL236" s="41"/>
      <c r="BM236" s="41">
        <v>0</v>
      </c>
      <c r="BN236" s="41"/>
      <c r="BO236" s="41"/>
      <c r="BP236" s="9"/>
      <c r="BQ236" s="41"/>
      <c r="BR236" s="9"/>
      <c r="BS236" s="9">
        <v>600</v>
      </c>
      <c r="BT236" s="41">
        <v>0</v>
      </c>
      <c r="BU236" s="7">
        <f t="shared" si="51"/>
        <v>6840</v>
      </c>
      <c r="BV236" s="43">
        <v>6446.54</v>
      </c>
      <c r="BW236" s="41">
        <v>0</v>
      </c>
      <c r="BX236" s="41"/>
      <c r="BY236" s="41"/>
      <c r="BZ236" s="41">
        <v>325.08</v>
      </c>
      <c r="CA236" s="41">
        <v>0</v>
      </c>
      <c r="CB236" s="7">
        <f t="shared" si="52"/>
        <v>6771.62</v>
      </c>
      <c r="CC236" s="43"/>
      <c r="CD236" s="41"/>
      <c r="CE236" s="41"/>
      <c r="CF236" s="41"/>
      <c r="CG236" s="7">
        <f t="shared" si="53"/>
        <v>0</v>
      </c>
      <c r="CH236" s="62"/>
      <c r="CI236" s="9"/>
      <c r="CJ236" s="41"/>
      <c r="CK236" s="41"/>
      <c r="CL236" s="41">
        <v>0</v>
      </c>
      <c r="CM236" s="41"/>
      <c r="CN236" s="41"/>
      <c r="CO236" s="7">
        <f t="shared" ref="CO236:CO242" si="58">SUM(CH236:CN236)</f>
        <v>0</v>
      </c>
      <c r="CP236" s="62"/>
      <c r="CQ236" s="41"/>
      <c r="CR236" s="41"/>
      <c r="CS236" s="7">
        <f t="shared" si="55"/>
        <v>0</v>
      </c>
      <c r="CT236" s="43">
        <v>0</v>
      </c>
      <c r="CU236" s="7">
        <f t="shared" si="56"/>
        <v>0</v>
      </c>
      <c r="CV236" s="10">
        <f t="shared" ref="CV236:CV249" si="59">+H236+O236+T236+W236+AJ236+AL236+AW236+BE236+BU236+CB236+CG236+CO236+CS236+CU236</f>
        <v>75502.489999999991</v>
      </c>
    </row>
    <row r="237" spans="1:100" x14ac:dyDescent="0.25">
      <c r="A237" s="319"/>
      <c r="B237" s="209" t="s">
        <v>108</v>
      </c>
      <c r="C237" s="40"/>
      <c r="D237" s="41"/>
      <c r="E237" s="43"/>
      <c r="F237" s="41"/>
      <c r="G237" s="41">
        <v>409.6</v>
      </c>
      <c r="H237" s="7">
        <f t="shared" si="44"/>
        <v>409.6</v>
      </c>
      <c r="I237" s="43"/>
      <c r="J237" s="41"/>
      <c r="K237" s="41"/>
      <c r="L237" s="41"/>
      <c r="M237" s="41"/>
      <c r="N237" s="41"/>
      <c r="O237" s="7">
        <f t="shared" si="45"/>
        <v>0</v>
      </c>
      <c r="P237" s="41">
        <v>1681.27</v>
      </c>
      <c r="Q237" s="41"/>
      <c r="R237" s="41">
        <v>0</v>
      </c>
      <c r="S237" s="41">
        <v>0</v>
      </c>
      <c r="T237" s="7">
        <f t="shared" si="46"/>
        <v>1681.27</v>
      </c>
      <c r="U237" s="43"/>
      <c r="V237" s="41">
        <v>2560</v>
      </c>
      <c r="W237" s="7">
        <f t="shared" si="47"/>
        <v>2560</v>
      </c>
      <c r="X237" s="43"/>
      <c r="Y237" s="9"/>
      <c r="Z237" s="9"/>
      <c r="AA237" s="9">
        <v>0</v>
      </c>
      <c r="AB237" s="9">
        <v>4766.3900000000003</v>
      </c>
      <c r="AC237" s="9"/>
      <c r="AD237" s="41">
        <v>442.71</v>
      </c>
      <c r="AE237" s="9">
        <v>828.96</v>
      </c>
      <c r="AF237" s="9">
        <v>44950.17</v>
      </c>
      <c r="AG237" s="9"/>
      <c r="AH237" s="9">
        <v>0</v>
      </c>
      <c r="AI237" s="9"/>
      <c r="AJ237" s="7">
        <f t="shared" si="57"/>
        <v>50988.229999999996</v>
      </c>
      <c r="AK237" s="43">
        <v>1513</v>
      </c>
      <c r="AL237" s="7">
        <f t="shared" si="48"/>
        <v>1513</v>
      </c>
      <c r="AM237" s="41">
        <v>0</v>
      </c>
      <c r="AN237" s="9"/>
      <c r="AO237" s="41"/>
      <c r="AP237" s="41"/>
      <c r="AQ237" s="41">
        <v>0</v>
      </c>
      <c r="AR237" s="41"/>
      <c r="AS237" s="41"/>
      <c r="AT237" s="41">
        <v>0</v>
      </c>
      <c r="AU237" s="41"/>
      <c r="AV237" s="41"/>
      <c r="AW237" s="7">
        <f t="shared" si="49"/>
        <v>0</v>
      </c>
      <c r="AX237" s="43">
        <v>0</v>
      </c>
      <c r="AY237" s="41"/>
      <c r="AZ237" s="41">
        <v>0</v>
      </c>
      <c r="BA237" s="41">
        <v>0</v>
      </c>
      <c r="BB237" s="41"/>
      <c r="BC237" s="41">
        <v>0</v>
      </c>
      <c r="BD237" s="41"/>
      <c r="BE237" s="7">
        <f t="shared" si="50"/>
        <v>0</v>
      </c>
      <c r="BF237" s="43"/>
      <c r="BG237" s="41"/>
      <c r="BH237" s="41">
        <v>3640</v>
      </c>
      <c r="BI237" s="41"/>
      <c r="BJ237" s="41"/>
      <c r="BK237" s="41"/>
      <c r="BL237" s="41"/>
      <c r="BM237" s="41">
        <v>0</v>
      </c>
      <c r="BN237" s="41"/>
      <c r="BO237" s="41"/>
      <c r="BP237" s="9"/>
      <c r="BQ237" s="41"/>
      <c r="BR237" s="9"/>
      <c r="BS237" s="9">
        <v>0</v>
      </c>
      <c r="BT237" s="41">
        <v>0</v>
      </c>
      <c r="BU237" s="7">
        <f t="shared" si="51"/>
        <v>3640</v>
      </c>
      <c r="BV237" s="43">
        <v>3812.96</v>
      </c>
      <c r="BW237" s="41">
        <v>0</v>
      </c>
      <c r="BX237" s="41"/>
      <c r="BY237" s="41"/>
      <c r="BZ237" s="41">
        <v>0</v>
      </c>
      <c r="CA237" s="41">
        <v>0</v>
      </c>
      <c r="CB237" s="7">
        <f t="shared" si="52"/>
        <v>3812.96</v>
      </c>
      <c r="CC237" s="43"/>
      <c r="CD237" s="41"/>
      <c r="CE237" s="41"/>
      <c r="CF237" s="41"/>
      <c r="CG237" s="7">
        <f t="shared" si="53"/>
        <v>0</v>
      </c>
      <c r="CH237" s="62"/>
      <c r="CI237" s="9"/>
      <c r="CJ237" s="41"/>
      <c r="CK237" s="41"/>
      <c r="CL237" s="41">
        <v>0</v>
      </c>
      <c r="CM237" s="41"/>
      <c r="CN237" s="41"/>
      <c r="CO237" s="7">
        <f t="shared" si="58"/>
        <v>0</v>
      </c>
      <c r="CP237" s="62"/>
      <c r="CQ237" s="41"/>
      <c r="CR237" s="41"/>
      <c r="CS237" s="7">
        <f t="shared" si="55"/>
        <v>0</v>
      </c>
      <c r="CT237" s="43">
        <v>1725.2</v>
      </c>
      <c r="CU237" s="7">
        <f t="shared" si="56"/>
        <v>1725.2</v>
      </c>
      <c r="CV237" s="10">
        <f t="shared" si="59"/>
        <v>66330.259999999995</v>
      </c>
    </row>
    <row r="238" spans="1:100" x14ac:dyDescent="0.25">
      <c r="A238" s="319"/>
      <c r="B238" s="209" t="s">
        <v>109</v>
      </c>
      <c r="C238" s="40"/>
      <c r="D238" s="41"/>
      <c r="E238" s="43"/>
      <c r="F238" s="41"/>
      <c r="G238" s="41">
        <v>361.44</v>
      </c>
      <c r="H238" s="7">
        <f t="shared" si="44"/>
        <v>361.44</v>
      </c>
      <c r="I238" s="43"/>
      <c r="J238" s="41"/>
      <c r="K238" s="41"/>
      <c r="L238" s="41"/>
      <c r="M238" s="41"/>
      <c r="N238" s="41"/>
      <c r="O238" s="7">
        <f t="shared" si="45"/>
        <v>0</v>
      </c>
      <c r="P238" s="41">
        <v>1466.97</v>
      </c>
      <c r="Q238" s="41"/>
      <c r="R238" s="41">
        <v>0</v>
      </c>
      <c r="S238" s="41">
        <v>0</v>
      </c>
      <c r="T238" s="7">
        <f t="shared" si="46"/>
        <v>1466.97</v>
      </c>
      <c r="U238" s="43"/>
      <c r="V238" s="41">
        <v>5079</v>
      </c>
      <c r="W238" s="7">
        <f t="shared" si="47"/>
        <v>5079</v>
      </c>
      <c r="X238" s="43"/>
      <c r="Y238" s="9"/>
      <c r="Z238" s="9"/>
      <c r="AA238" s="9">
        <v>0</v>
      </c>
      <c r="AB238" s="9">
        <v>8368.4599999999991</v>
      </c>
      <c r="AC238" s="9"/>
      <c r="AD238" s="41">
        <v>0</v>
      </c>
      <c r="AE238" s="9">
        <v>1249.04</v>
      </c>
      <c r="AF238" s="9">
        <v>50225.54</v>
      </c>
      <c r="AG238" s="9"/>
      <c r="AH238" s="9">
        <v>0</v>
      </c>
      <c r="AI238" s="9"/>
      <c r="AJ238" s="7">
        <f t="shared" si="57"/>
        <v>59843.040000000001</v>
      </c>
      <c r="AK238" s="43">
        <v>1792.25</v>
      </c>
      <c r="AL238" s="7">
        <f t="shared" si="48"/>
        <v>1792.25</v>
      </c>
      <c r="AM238" s="41">
        <v>0</v>
      </c>
      <c r="AN238" s="9"/>
      <c r="AO238" s="41"/>
      <c r="AP238" s="41"/>
      <c r="AQ238" s="41">
        <v>0</v>
      </c>
      <c r="AR238" s="41"/>
      <c r="AS238" s="41"/>
      <c r="AT238" s="41">
        <v>0</v>
      </c>
      <c r="AU238" s="41"/>
      <c r="AV238" s="41"/>
      <c r="AW238" s="7">
        <f t="shared" si="49"/>
        <v>0</v>
      </c>
      <c r="AX238" s="43">
        <v>0</v>
      </c>
      <c r="AY238" s="41"/>
      <c r="AZ238" s="41">
        <v>0</v>
      </c>
      <c r="BA238" s="41">
        <v>0</v>
      </c>
      <c r="BB238" s="41"/>
      <c r="BC238" s="41">
        <v>0</v>
      </c>
      <c r="BD238" s="41"/>
      <c r="BE238" s="7">
        <f t="shared" si="50"/>
        <v>0</v>
      </c>
      <c r="BF238" s="43"/>
      <c r="BG238" s="41"/>
      <c r="BH238" s="41">
        <v>7200</v>
      </c>
      <c r="BI238" s="41"/>
      <c r="BJ238" s="41"/>
      <c r="BK238" s="41"/>
      <c r="BL238" s="41"/>
      <c r="BM238" s="41">
        <v>0</v>
      </c>
      <c r="BN238" s="41"/>
      <c r="BO238" s="41"/>
      <c r="BP238" s="9"/>
      <c r="BQ238" s="41"/>
      <c r="BR238" s="9"/>
      <c r="BS238" s="9">
        <v>0</v>
      </c>
      <c r="BT238" s="41">
        <v>0</v>
      </c>
      <c r="BU238" s="7">
        <f t="shared" si="51"/>
        <v>7200</v>
      </c>
      <c r="BV238" s="43">
        <v>5319.7</v>
      </c>
      <c r="BW238" s="41">
        <v>0</v>
      </c>
      <c r="BX238" s="41"/>
      <c r="BY238" s="41"/>
      <c r="BZ238" s="41">
        <v>279.72000000000003</v>
      </c>
      <c r="CA238" s="41">
        <v>0</v>
      </c>
      <c r="CB238" s="7">
        <f t="shared" si="52"/>
        <v>5599.42</v>
      </c>
      <c r="CC238" s="43"/>
      <c r="CD238" s="41"/>
      <c r="CE238" s="41"/>
      <c r="CF238" s="41"/>
      <c r="CG238" s="7">
        <f t="shared" si="53"/>
        <v>0</v>
      </c>
      <c r="CH238" s="62"/>
      <c r="CI238" s="9"/>
      <c r="CJ238" s="41"/>
      <c r="CK238" s="41"/>
      <c r="CL238" s="41">
        <v>0</v>
      </c>
      <c r="CM238" s="41"/>
      <c r="CN238" s="41"/>
      <c r="CO238" s="7">
        <f t="shared" si="58"/>
        <v>0</v>
      </c>
      <c r="CP238" s="62"/>
      <c r="CQ238" s="41"/>
      <c r="CR238" s="41"/>
      <c r="CS238" s="7">
        <f t="shared" si="55"/>
        <v>0</v>
      </c>
      <c r="CT238" s="43">
        <v>1590</v>
      </c>
      <c r="CU238" s="7">
        <f t="shared" ref="CU238:CU249" si="60">+CT238</f>
        <v>1590</v>
      </c>
      <c r="CV238" s="10">
        <f t="shared" si="59"/>
        <v>82932.12</v>
      </c>
    </row>
    <row r="239" spans="1:100" x14ac:dyDescent="0.25">
      <c r="A239" s="319"/>
      <c r="B239" s="209" t="s">
        <v>110</v>
      </c>
      <c r="C239" s="40"/>
      <c r="D239" s="41"/>
      <c r="E239" s="43"/>
      <c r="F239" s="41"/>
      <c r="G239" s="41">
        <v>320</v>
      </c>
      <c r="H239" s="7">
        <f t="shared" si="44"/>
        <v>320</v>
      </c>
      <c r="I239" s="43"/>
      <c r="J239" s="41"/>
      <c r="K239" s="41"/>
      <c r="L239" s="41"/>
      <c r="M239" s="41"/>
      <c r="N239" s="41"/>
      <c r="O239" s="7">
        <f t="shared" si="45"/>
        <v>0</v>
      </c>
      <c r="P239" s="41">
        <v>854</v>
      </c>
      <c r="Q239" s="41"/>
      <c r="R239" s="41">
        <v>0</v>
      </c>
      <c r="S239" s="41">
        <v>0</v>
      </c>
      <c r="T239" s="7">
        <f t="shared" si="46"/>
        <v>854</v>
      </c>
      <c r="U239" s="43"/>
      <c r="V239" s="41">
        <v>4390</v>
      </c>
      <c r="W239" s="7">
        <f t="shared" si="47"/>
        <v>4390</v>
      </c>
      <c r="X239" s="43"/>
      <c r="Y239" s="9"/>
      <c r="Z239" s="9"/>
      <c r="AA239" s="9">
        <v>0</v>
      </c>
      <c r="AB239" s="9">
        <v>6825</v>
      </c>
      <c r="AC239" s="9"/>
      <c r="AD239" s="41">
        <v>0</v>
      </c>
      <c r="AE239" s="9">
        <v>2118</v>
      </c>
      <c r="AF239" s="9">
        <v>57971</v>
      </c>
      <c r="AG239" s="9"/>
      <c r="AH239" s="9">
        <v>0</v>
      </c>
      <c r="AI239" s="9"/>
      <c r="AJ239" s="7">
        <f t="shared" si="57"/>
        <v>66914</v>
      </c>
      <c r="AK239" s="43">
        <v>1609</v>
      </c>
      <c r="AL239" s="7">
        <f t="shared" si="48"/>
        <v>1609</v>
      </c>
      <c r="AM239" s="41">
        <v>0</v>
      </c>
      <c r="AN239" s="9"/>
      <c r="AO239" s="41"/>
      <c r="AP239" s="41"/>
      <c r="AQ239" s="41">
        <v>0</v>
      </c>
      <c r="AR239" s="41"/>
      <c r="AS239" s="41"/>
      <c r="AT239" s="41">
        <v>0</v>
      </c>
      <c r="AU239" s="41"/>
      <c r="AV239" s="41"/>
      <c r="AW239" s="7">
        <f t="shared" si="49"/>
        <v>0</v>
      </c>
      <c r="AX239" s="43">
        <v>1500</v>
      </c>
      <c r="AY239" s="41"/>
      <c r="AZ239" s="41">
        <v>767</v>
      </c>
      <c r="BA239" s="41">
        <v>302</v>
      </c>
      <c r="BB239" s="41"/>
      <c r="BC239" s="41">
        <v>0</v>
      </c>
      <c r="BD239" s="41"/>
      <c r="BE239" s="7">
        <f t="shared" si="50"/>
        <v>2569</v>
      </c>
      <c r="BF239" s="43"/>
      <c r="BG239" s="41"/>
      <c r="BH239" s="41">
        <v>7280</v>
      </c>
      <c r="BI239" s="41"/>
      <c r="BJ239" s="41"/>
      <c r="BK239" s="41"/>
      <c r="BL239" s="41"/>
      <c r="BM239" s="41">
        <v>0</v>
      </c>
      <c r="BN239" s="41"/>
      <c r="BO239" s="41"/>
      <c r="BP239" s="9"/>
      <c r="BQ239" s="41"/>
      <c r="BR239" s="9"/>
      <c r="BS239" s="9">
        <v>0</v>
      </c>
      <c r="BT239" s="41">
        <v>0</v>
      </c>
      <c r="BU239" s="7">
        <f t="shared" si="51"/>
        <v>7280</v>
      </c>
      <c r="BV239" s="43">
        <v>4686</v>
      </c>
      <c r="BW239" s="41">
        <v>0</v>
      </c>
      <c r="BX239" s="41"/>
      <c r="BY239" s="41"/>
      <c r="BZ239" s="41">
        <v>320</v>
      </c>
      <c r="CA239" s="41">
        <v>0</v>
      </c>
      <c r="CB239" s="7">
        <f t="shared" si="52"/>
        <v>5006</v>
      </c>
      <c r="CC239" s="43"/>
      <c r="CD239" s="41"/>
      <c r="CE239" s="41"/>
      <c r="CF239" s="41"/>
      <c r="CG239" s="7">
        <f t="shared" si="53"/>
        <v>0</v>
      </c>
      <c r="CH239" s="62"/>
      <c r="CI239" s="9"/>
      <c r="CJ239" s="41"/>
      <c r="CK239" s="41"/>
      <c r="CL239" s="41">
        <v>0</v>
      </c>
      <c r="CM239" s="41"/>
      <c r="CN239" s="41"/>
      <c r="CO239" s="7">
        <f t="shared" si="58"/>
        <v>0</v>
      </c>
      <c r="CP239" s="62"/>
      <c r="CQ239" s="41"/>
      <c r="CR239" s="41"/>
      <c r="CS239" s="7">
        <f t="shared" si="55"/>
        <v>0</v>
      </c>
      <c r="CT239" s="43">
        <v>2653</v>
      </c>
      <c r="CU239" s="7">
        <f t="shared" si="60"/>
        <v>2653</v>
      </c>
      <c r="CV239" s="10">
        <f t="shared" si="59"/>
        <v>91595</v>
      </c>
    </row>
    <row r="240" spans="1:100" x14ac:dyDescent="0.25">
      <c r="A240" s="319"/>
      <c r="B240" s="209" t="s">
        <v>111</v>
      </c>
      <c r="C240" s="40"/>
      <c r="D240" s="41"/>
      <c r="E240" s="43"/>
      <c r="F240" s="41"/>
      <c r="G240" s="41">
        <v>1831</v>
      </c>
      <c r="H240" s="7">
        <f t="shared" si="44"/>
        <v>1831</v>
      </c>
      <c r="I240" s="43"/>
      <c r="J240" s="41"/>
      <c r="K240" s="41"/>
      <c r="L240" s="41"/>
      <c r="M240" s="41"/>
      <c r="N240" s="41"/>
      <c r="O240" s="7">
        <f t="shared" si="45"/>
        <v>0</v>
      </c>
      <c r="P240" s="41">
        <v>1488.5</v>
      </c>
      <c r="Q240" s="41"/>
      <c r="R240" s="41">
        <v>0</v>
      </c>
      <c r="S240" s="41">
        <v>0</v>
      </c>
      <c r="T240" s="7">
        <f t="shared" si="46"/>
        <v>1488.5</v>
      </c>
      <c r="U240" s="43"/>
      <c r="V240" s="41">
        <v>5210</v>
      </c>
      <c r="W240" s="7">
        <f t="shared" si="47"/>
        <v>5210</v>
      </c>
      <c r="X240" s="43"/>
      <c r="Y240" s="9"/>
      <c r="Z240" s="9"/>
      <c r="AA240" s="9">
        <v>0</v>
      </c>
      <c r="AB240" s="9">
        <v>2287</v>
      </c>
      <c r="AC240" s="9"/>
      <c r="AD240" s="41">
        <v>0</v>
      </c>
      <c r="AE240" s="9">
        <v>645.1</v>
      </c>
      <c r="AF240" s="9">
        <v>43517.27</v>
      </c>
      <c r="AG240" s="9"/>
      <c r="AH240" s="9">
        <v>1350</v>
      </c>
      <c r="AI240" s="9"/>
      <c r="AJ240" s="7">
        <f t="shared" si="57"/>
        <v>47799.369999999995</v>
      </c>
      <c r="AK240" s="43">
        <v>3060</v>
      </c>
      <c r="AL240" s="7">
        <f t="shared" si="48"/>
        <v>3060</v>
      </c>
      <c r="AM240" s="41">
        <v>0</v>
      </c>
      <c r="AN240" s="9"/>
      <c r="AO240" s="41"/>
      <c r="AP240" s="41"/>
      <c r="AQ240" s="41">
        <v>0</v>
      </c>
      <c r="AR240" s="41"/>
      <c r="AS240" s="41"/>
      <c r="AT240" s="41">
        <v>0</v>
      </c>
      <c r="AU240" s="41"/>
      <c r="AV240" s="41"/>
      <c r="AW240" s="7">
        <f t="shared" si="49"/>
        <v>0</v>
      </c>
      <c r="AX240" s="43">
        <v>0</v>
      </c>
      <c r="AY240" s="41"/>
      <c r="AZ240" s="41">
        <v>0</v>
      </c>
      <c r="BA240" s="41">
        <v>0</v>
      </c>
      <c r="BB240" s="41"/>
      <c r="BC240" s="41">
        <v>0</v>
      </c>
      <c r="BD240" s="41"/>
      <c r="BE240" s="7">
        <f t="shared" si="50"/>
        <v>0</v>
      </c>
      <c r="BF240" s="43"/>
      <c r="BG240" s="41"/>
      <c r="BH240" s="41">
        <v>5200</v>
      </c>
      <c r="BI240" s="41"/>
      <c r="BJ240" s="41"/>
      <c r="BK240" s="41"/>
      <c r="BL240" s="41"/>
      <c r="BM240" s="41">
        <v>0</v>
      </c>
      <c r="BN240" s="41"/>
      <c r="BO240" s="41"/>
      <c r="BP240" s="9"/>
      <c r="BQ240" s="41"/>
      <c r="BR240" s="9"/>
      <c r="BS240" s="9">
        <v>0</v>
      </c>
      <c r="BT240" s="41">
        <v>750</v>
      </c>
      <c r="BU240" s="7">
        <f t="shared" si="51"/>
        <v>5950</v>
      </c>
      <c r="BV240" s="43">
        <v>4862.66</v>
      </c>
      <c r="BW240" s="41">
        <v>0</v>
      </c>
      <c r="BX240" s="41"/>
      <c r="BY240" s="41"/>
      <c r="BZ240" s="41">
        <v>307</v>
      </c>
      <c r="CA240" s="41">
        <v>0</v>
      </c>
      <c r="CB240" s="7">
        <f t="shared" si="52"/>
        <v>5169.66</v>
      </c>
      <c r="CC240" s="43"/>
      <c r="CD240" s="41"/>
      <c r="CE240" s="41"/>
      <c r="CF240" s="41"/>
      <c r="CG240" s="7">
        <f t="shared" si="53"/>
        <v>0</v>
      </c>
      <c r="CH240" s="62"/>
      <c r="CI240" s="9"/>
      <c r="CJ240" s="41"/>
      <c r="CK240" s="41"/>
      <c r="CL240" s="41">
        <v>0</v>
      </c>
      <c r="CM240" s="41"/>
      <c r="CN240" s="41"/>
      <c r="CO240" s="7">
        <f t="shared" si="58"/>
        <v>0</v>
      </c>
      <c r="CP240" s="62"/>
      <c r="CQ240" s="41"/>
      <c r="CR240" s="41"/>
      <c r="CS240" s="7">
        <f t="shared" si="55"/>
        <v>0</v>
      </c>
      <c r="CT240" s="43">
        <v>0</v>
      </c>
      <c r="CU240" s="7">
        <f t="shared" si="60"/>
        <v>0</v>
      </c>
      <c r="CV240" s="10">
        <f t="shared" si="59"/>
        <v>70508.53</v>
      </c>
    </row>
    <row r="241" spans="1:100" ht="15.75" thickBot="1" x14ac:dyDescent="0.3">
      <c r="A241" s="320"/>
      <c r="B241" s="210" t="s">
        <v>112</v>
      </c>
      <c r="C241" s="44"/>
      <c r="D241" s="45"/>
      <c r="E241" s="47"/>
      <c r="F241" s="45"/>
      <c r="G241" s="45">
        <v>0</v>
      </c>
      <c r="H241" s="11">
        <f t="shared" si="44"/>
        <v>0</v>
      </c>
      <c r="I241" s="47"/>
      <c r="J241" s="45"/>
      <c r="K241" s="45"/>
      <c r="L241" s="45"/>
      <c r="M241" s="45"/>
      <c r="N241" s="45"/>
      <c r="O241" s="11">
        <f t="shared" si="45"/>
        <v>0</v>
      </c>
      <c r="P241" s="45">
        <v>1788</v>
      </c>
      <c r="Q241" s="45"/>
      <c r="R241" s="45">
        <v>0</v>
      </c>
      <c r="S241" s="45">
        <v>0</v>
      </c>
      <c r="T241" s="11">
        <f t="shared" si="46"/>
        <v>1788</v>
      </c>
      <c r="U241" s="47"/>
      <c r="V241" s="45">
        <v>2346</v>
      </c>
      <c r="W241" s="11">
        <f t="shared" si="47"/>
        <v>2346</v>
      </c>
      <c r="X241" s="47"/>
      <c r="Y241" s="13"/>
      <c r="Z241" s="13"/>
      <c r="AA241" s="13">
        <v>4200</v>
      </c>
      <c r="AB241" s="13">
        <v>1175</v>
      </c>
      <c r="AC241" s="13"/>
      <c r="AD241" s="45">
        <v>0</v>
      </c>
      <c r="AE241" s="13">
        <v>1697</v>
      </c>
      <c r="AF241" s="13">
        <v>37633</v>
      </c>
      <c r="AG241" s="13"/>
      <c r="AH241" s="13">
        <v>0</v>
      </c>
      <c r="AI241" s="13"/>
      <c r="AJ241" s="11">
        <f t="shared" si="57"/>
        <v>44705</v>
      </c>
      <c r="AK241" s="47">
        <v>1770</v>
      </c>
      <c r="AL241" s="11">
        <f t="shared" si="48"/>
        <v>1770</v>
      </c>
      <c r="AM241" s="45">
        <v>0</v>
      </c>
      <c r="AN241" s="13"/>
      <c r="AO241" s="45"/>
      <c r="AP241" s="45"/>
      <c r="AQ241" s="45">
        <v>0</v>
      </c>
      <c r="AR241" s="45"/>
      <c r="AS241" s="45"/>
      <c r="AT241" s="45">
        <v>0</v>
      </c>
      <c r="AU241" s="45"/>
      <c r="AV241" s="45"/>
      <c r="AW241" s="11">
        <f t="shared" si="49"/>
        <v>0</v>
      </c>
      <c r="AX241" s="47">
        <v>750</v>
      </c>
      <c r="AY241" s="45"/>
      <c r="AZ241" s="45">
        <v>0</v>
      </c>
      <c r="BA241" s="45">
        <v>0</v>
      </c>
      <c r="BB241" s="45"/>
      <c r="BC241" s="45">
        <v>0</v>
      </c>
      <c r="BD241" s="45"/>
      <c r="BE241" s="11">
        <f t="shared" si="50"/>
        <v>750</v>
      </c>
      <c r="BF241" s="47"/>
      <c r="BG241" s="45"/>
      <c r="BH241" s="45">
        <v>6240</v>
      </c>
      <c r="BI241" s="45"/>
      <c r="BJ241" s="45"/>
      <c r="BK241" s="45"/>
      <c r="BL241" s="45"/>
      <c r="BM241" s="45">
        <v>0</v>
      </c>
      <c r="BN241" s="45"/>
      <c r="BO241" s="45"/>
      <c r="BP241" s="13"/>
      <c r="BQ241" s="45"/>
      <c r="BR241" s="13"/>
      <c r="BS241" s="13">
        <v>0</v>
      </c>
      <c r="BT241" s="45">
        <v>0</v>
      </c>
      <c r="BU241" s="11">
        <f t="shared" si="51"/>
        <v>6240</v>
      </c>
      <c r="BV241" s="47">
        <v>4672</v>
      </c>
      <c r="BW241" s="45">
        <v>0</v>
      </c>
      <c r="BX241" s="45"/>
      <c r="BY241" s="45"/>
      <c r="BZ241" s="45">
        <v>270</v>
      </c>
      <c r="CA241" s="45">
        <v>0</v>
      </c>
      <c r="CB241" s="11">
        <f t="shared" si="52"/>
        <v>4942</v>
      </c>
      <c r="CC241" s="47"/>
      <c r="CD241" s="45"/>
      <c r="CE241" s="45"/>
      <c r="CF241" s="45"/>
      <c r="CG241" s="11">
        <f t="shared" si="53"/>
        <v>0</v>
      </c>
      <c r="CH241" s="63"/>
      <c r="CI241" s="13"/>
      <c r="CJ241" s="45"/>
      <c r="CK241" s="45"/>
      <c r="CL241" s="45">
        <v>0</v>
      </c>
      <c r="CM241" s="45"/>
      <c r="CN241" s="45"/>
      <c r="CO241" s="11">
        <f t="shared" si="58"/>
        <v>0</v>
      </c>
      <c r="CP241" s="63"/>
      <c r="CQ241" s="45"/>
      <c r="CR241" s="45"/>
      <c r="CS241" s="11">
        <f t="shared" si="55"/>
        <v>0</v>
      </c>
      <c r="CT241" s="47">
        <v>1560</v>
      </c>
      <c r="CU241" s="11">
        <f t="shared" si="60"/>
        <v>1560</v>
      </c>
      <c r="CV241" s="15">
        <f t="shared" si="59"/>
        <v>64101</v>
      </c>
    </row>
    <row r="242" spans="1:100" x14ac:dyDescent="0.25">
      <c r="A242" s="318">
        <v>2016</v>
      </c>
      <c r="B242" s="208" t="s">
        <v>101</v>
      </c>
      <c r="C242" s="34"/>
      <c r="D242" s="35"/>
      <c r="E242" s="52"/>
      <c r="F242" s="35"/>
      <c r="G242" s="35">
        <v>0</v>
      </c>
      <c r="H242" s="20">
        <f t="shared" si="44"/>
        <v>0</v>
      </c>
      <c r="I242" s="52"/>
      <c r="J242" s="35"/>
      <c r="K242" s="35"/>
      <c r="L242" s="35"/>
      <c r="M242" s="35"/>
      <c r="N242" s="35"/>
      <c r="O242" s="20">
        <f t="shared" si="45"/>
        <v>0</v>
      </c>
      <c r="P242" s="35">
        <v>1330</v>
      </c>
      <c r="Q242" s="35"/>
      <c r="R242" s="35">
        <v>0</v>
      </c>
      <c r="S242" s="35">
        <v>0</v>
      </c>
      <c r="T242" s="20">
        <f t="shared" si="46"/>
        <v>1330</v>
      </c>
      <c r="U242" s="52"/>
      <c r="V242" s="35">
        <v>2600</v>
      </c>
      <c r="W242" s="20">
        <f t="shared" si="47"/>
        <v>2600</v>
      </c>
      <c r="X242" s="52"/>
      <c r="Y242" s="22"/>
      <c r="Z242" s="22"/>
      <c r="AA242" s="22">
        <v>4200</v>
      </c>
      <c r="AB242" s="22">
        <v>1063</v>
      </c>
      <c r="AC242" s="22"/>
      <c r="AD242" s="35">
        <v>0</v>
      </c>
      <c r="AE242" s="22">
        <v>1198</v>
      </c>
      <c r="AF242" s="22">
        <v>37560</v>
      </c>
      <c r="AG242" s="22"/>
      <c r="AH242" s="22">
        <v>0</v>
      </c>
      <c r="AI242" s="22"/>
      <c r="AJ242" s="20">
        <f t="shared" si="57"/>
        <v>44021</v>
      </c>
      <c r="AK242" s="52">
        <v>0</v>
      </c>
      <c r="AL242" s="20">
        <f t="shared" si="48"/>
        <v>0</v>
      </c>
      <c r="AM242" s="35">
        <v>0</v>
      </c>
      <c r="AN242" s="22"/>
      <c r="AO242" s="35">
        <v>0</v>
      </c>
      <c r="AP242" s="35"/>
      <c r="AQ242" s="35">
        <v>0</v>
      </c>
      <c r="AR242" s="35"/>
      <c r="AS242" s="35"/>
      <c r="AT242" s="35">
        <v>840</v>
      </c>
      <c r="AU242" s="35"/>
      <c r="AV242" s="35"/>
      <c r="AW242" s="20">
        <f t="shared" si="49"/>
        <v>840</v>
      </c>
      <c r="AX242" s="52">
        <v>0</v>
      </c>
      <c r="AY242" s="35"/>
      <c r="AZ242" s="35">
        <v>0</v>
      </c>
      <c r="BA242" s="35">
        <v>0</v>
      </c>
      <c r="BB242" s="35"/>
      <c r="BC242" s="35">
        <v>0</v>
      </c>
      <c r="BD242" s="35"/>
      <c r="BE242" s="20">
        <f t="shared" si="50"/>
        <v>0</v>
      </c>
      <c r="BF242" s="52"/>
      <c r="BG242" s="35">
        <v>0</v>
      </c>
      <c r="BH242" s="35">
        <v>5200</v>
      </c>
      <c r="BI242" s="35"/>
      <c r="BJ242" s="35"/>
      <c r="BK242" s="35"/>
      <c r="BL242" s="35"/>
      <c r="BM242" s="35">
        <v>0</v>
      </c>
      <c r="BN242" s="35"/>
      <c r="BO242" s="35"/>
      <c r="BP242" s="22"/>
      <c r="BQ242" s="35"/>
      <c r="BR242" s="22"/>
      <c r="BS242" s="22">
        <v>0</v>
      </c>
      <c r="BT242" s="35">
        <v>0</v>
      </c>
      <c r="BU242" s="20">
        <f t="shared" si="51"/>
        <v>5200</v>
      </c>
      <c r="BV242" s="52">
        <v>4328</v>
      </c>
      <c r="BW242" s="35">
        <v>0</v>
      </c>
      <c r="BX242" s="35"/>
      <c r="BY242" s="35"/>
      <c r="BZ242" s="35">
        <v>320</v>
      </c>
      <c r="CA242" s="35">
        <v>0</v>
      </c>
      <c r="CB242" s="20">
        <f>SUM(BV242:CA242)</f>
        <v>4648</v>
      </c>
      <c r="CC242" s="52"/>
      <c r="CD242" s="35"/>
      <c r="CE242" s="35"/>
      <c r="CF242" s="35"/>
      <c r="CG242" s="20">
        <f t="shared" si="53"/>
        <v>0</v>
      </c>
      <c r="CH242" s="61"/>
      <c r="CI242" s="22"/>
      <c r="CJ242" s="35"/>
      <c r="CK242" s="35"/>
      <c r="CL242" s="35">
        <v>0</v>
      </c>
      <c r="CM242" s="35"/>
      <c r="CN242" s="35"/>
      <c r="CO242" s="20">
        <f t="shared" si="58"/>
        <v>0</v>
      </c>
      <c r="CP242" s="61"/>
      <c r="CQ242" s="35"/>
      <c r="CR242" s="35"/>
      <c r="CS242" s="20">
        <f t="shared" si="55"/>
        <v>0</v>
      </c>
      <c r="CT242" s="52">
        <v>4989</v>
      </c>
      <c r="CU242" s="20">
        <f t="shared" si="60"/>
        <v>4989</v>
      </c>
      <c r="CV242" s="23">
        <f t="shared" si="59"/>
        <v>63628</v>
      </c>
    </row>
    <row r="243" spans="1:100" x14ac:dyDescent="0.25">
      <c r="A243" s="319"/>
      <c r="B243" s="209" t="s">
        <v>102</v>
      </c>
      <c r="C243" s="40"/>
      <c r="D243" s="41"/>
      <c r="E243" s="43"/>
      <c r="F243" s="41"/>
      <c r="G243" s="41">
        <v>0</v>
      </c>
      <c r="H243" s="7">
        <f t="shared" ref="H243:H273" si="61">SUM(C243:G243)</f>
        <v>0</v>
      </c>
      <c r="I243" s="43"/>
      <c r="J243" s="41"/>
      <c r="K243" s="41"/>
      <c r="L243" s="41"/>
      <c r="M243" s="41"/>
      <c r="N243" s="41"/>
      <c r="O243" s="7">
        <f t="shared" ref="O243:O273" si="62">SUM(I243:N243)</f>
        <v>0</v>
      </c>
      <c r="P243" s="41">
        <v>946.02</v>
      </c>
      <c r="Q243" s="41"/>
      <c r="R243" s="41">
        <v>0</v>
      </c>
      <c r="S243" s="41">
        <v>0</v>
      </c>
      <c r="T243" s="7">
        <f t="shared" ref="T243:T273" si="63">SUM(P243:S243)</f>
        <v>946.02</v>
      </c>
      <c r="U243" s="43"/>
      <c r="V243" s="41">
        <v>3704</v>
      </c>
      <c r="W243" s="7">
        <f t="shared" si="47"/>
        <v>3704</v>
      </c>
      <c r="X243" s="43"/>
      <c r="Y243" s="9"/>
      <c r="Z243" s="9"/>
      <c r="AA243" s="9">
        <v>1050</v>
      </c>
      <c r="AB243" s="9">
        <v>6175.75</v>
      </c>
      <c r="AC243" s="9"/>
      <c r="AD243" s="41">
        <v>0</v>
      </c>
      <c r="AE243" s="9">
        <v>691.28</v>
      </c>
      <c r="AF243" s="9">
        <v>26625.200000000001</v>
      </c>
      <c r="AG243" s="9"/>
      <c r="AH243" s="9">
        <v>2544.54</v>
      </c>
      <c r="AI243" s="9"/>
      <c r="AJ243" s="7">
        <f t="shared" si="57"/>
        <v>37086.770000000004</v>
      </c>
      <c r="AK243" s="43">
        <v>0</v>
      </c>
      <c r="AL243" s="7">
        <f t="shared" si="48"/>
        <v>0</v>
      </c>
      <c r="AM243" s="41">
        <v>0</v>
      </c>
      <c r="AN243" s="9"/>
      <c r="AO243" s="41">
        <v>1612</v>
      </c>
      <c r="AP243" s="41"/>
      <c r="AQ243" s="41">
        <v>0</v>
      </c>
      <c r="AR243" s="41"/>
      <c r="AS243" s="41"/>
      <c r="AT243" s="41">
        <v>0</v>
      </c>
      <c r="AU243" s="41"/>
      <c r="AV243" s="41"/>
      <c r="AW243" s="7">
        <f t="shared" si="49"/>
        <v>1612</v>
      </c>
      <c r="AX243" s="43">
        <v>0</v>
      </c>
      <c r="AY243" s="41"/>
      <c r="AZ243" s="41">
        <v>0</v>
      </c>
      <c r="BA243" s="41">
        <v>0</v>
      </c>
      <c r="BB243" s="41"/>
      <c r="BC243" s="41">
        <v>0</v>
      </c>
      <c r="BD243" s="41"/>
      <c r="BE243" s="7">
        <f t="shared" si="50"/>
        <v>0</v>
      </c>
      <c r="BF243" s="43"/>
      <c r="BG243" s="41">
        <v>0</v>
      </c>
      <c r="BH243" s="41">
        <v>2560</v>
      </c>
      <c r="BI243" s="41"/>
      <c r="BJ243" s="41"/>
      <c r="BK243" s="41"/>
      <c r="BL243" s="41"/>
      <c r="BM243" s="41">
        <v>0</v>
      </c>
      <c r="BN243" s="41"/>
      <c r="BO243" s="41"/>
      <c r="BP243" s="9"/>
      <c r="BQ243" s="41"/>
      <c r="BR243" s="9"/>
      <c r="BS243" s="9">
        <v>0</v>
      </c>
      <c r="BT243" s="41">
        <v>0</v>
      </c>
      <c r="BU243" s="7">
        <f t="shared" ref="BU243:BU273" si="64">SUM(BF243:BT243)</f>
        <v>2560</v>
      </c>
      <c r="BV243" s="43">
        <v>2043.73</v>
      </c>
      <c r="BW243" s="41">
        <v>0</v>
      </c>
      <c r="BX243" s="41"/>
      <c r="BY243" s="41"/>
      <c r="BZ243" s="41">
        <v>0</v>
      </c>
      <c r="CA243" s="41">
        <v>0</v>
      </c>
      <c r="CB243" s="7">
        <f t="shared" ref="CB243:CB273" si="65">SUM(BV243:CA243)</f>
        <v>2043.73</v>
      </c>
      <c r="CC243" s="43"/>
      <c r="CD243" s="41"/>
      <c r="CE243" s="41"/>
      <c r="CF243" s="41"/>
      <c r="CG243" s="7">
        <f t="shared" ref="CG243:CG273" si="66">SUM(CC243:CF243)</f>
        <v>0</v>
      </c>
      <c r="CH243" s="62"/>
      <c r="CI243" s="9"/>
      <c r="CJ243" s="41"/>
      <c r="CK243" s="41"/>
      <c r="CL243" s="41">
        <v>0</v>
      </c>
      <c r="CM243" s="41"/>
      <c r="CN243" s="41"/>
      <c r="CO243" s="7">
        <f t="shared" ref="CO243:CO273" si="67">SUM(CH243:CN243)</f>
        <v>0</v>
      </c>
      <c r="CP243" s="62"/>
      <c r="CQ243" s="41"/>
      <c r="CR243" s="41"/>
      <c r="CS243" s="7">
        <f t="shared" ref="CS243:CS271" si="68">SUM(CP243:CR243)</f>
        <v>0</v>
      </c>
      <c r="CT243" s="43">
        <v>3876</v>
      </c>
      <c r="CU243" s="7">
        <f t="shared" si="60"/>
        <v>3876</v>
      </c>
      <c r="CV243" s="10">
        <f t="shared" si="59"/>
        <v>51828.520000000011</v>
      </c>
    </row>
    <row r="244" spans="1:100" x14ac:dyDescent="0.25">
      <c r="A244" s="319"/>
      <c r="B244" s="209" t="s">
        <v>103</v>
      </c>
      <c r="C244" s="40"/>
      <c r="D244" s="41"/>
      <c r="E244" s="43"/>
      <c r="F244" s="41"/>
      <c r="G244" s="41">
        <v>0</v>
      </c>
      <c r="H244" s="7">
        <f t="shared" si="61"/>
        <v>0</v>
      </c>
      <c r="I244" s="43"/>
      <c r="J244" s="41"/>
      <c r="K244" s="41"/>
      <c r="L244" s="41"/>
      <c r="M244" s="41"/>
      <c r="N244" s="41"/>
      <c r="O244" s="7">
        <f t="shared" si="62"/>
        <v>0</v>
      </c>
      <c r="P244" s="41">
        <v>1511.28</v>
      </c>
      <c r="Q244" s="41"/>
      <c r="R244" s="41">
        <v>0</v>
      </c>
      <c r="S244" s="41">
        <v>0</v>
      </c>
      <c r="T244" s="7">
        <f t="shared" si="63"/>
        <v>1511.28</v>
      </c>
      <c r="U244" s="43"/>
      <c r="V244" s="41">
        <v>5915</v>
      </c>
      <c r="W244" s="7">
        <f t="shared" si="47"/>
        <v>5915</v>
      </c>
      <c r="X244" s="43"/>
      <c r="Y244" s="9"/>
      <c r="Z244" s="9"/>
      <c r="AA244" s="9">
        <v>4200</v>
      </c>
      <c r="AB244" s="9">
        <v>8827.2000000000007</v>
      </c>
      <c r="AC244" s="9"/>
      <c r="AD244" s="41">
        <v>0</v>
      </c>
      <c r="AE244" s="9">
        <v>1520.74</v>
      </c>
      <c r="AF244" s="9">
        <v>26444.7</v>
      </c>
      <c r="AG244" s="9"/>
      <c r="AH244" s="9">
        <v>11814.57</v>
      </c>
      <c r="AI244" s="9"/>
      <c r="AJ244" s="7">
        <f t="shared" si="57"/>
        <v>52807.21</v>
      </c>
      <c r="AK244" s="43">
        <v>0</v>
      </c>
      <c r="AL244" s="7">
        <f t="shared" si="48"/>
        <v>0</v>
      </c>
      <c r="AM244" s="41">
        <v>0</v>
      </c>
      <c r="AN244" s="9"/>
      <c r="AO244" s="41">
        <v>2496</v>
      </c>
      <c r="AP244" s="41"/>
      <c r="AQ244" s="41">
        <v>0</v>
      </c>
      <c r="AR244" s="41"/>
      <c r="AS244" s="41"/>
      <c r="AT244" s="41">
        <v>0</v>
      </c>
      <c r="AU244" s="41"/>
      <c r="AV244" s="41"/>
      <c r="AW244" s="7">
        <f t="shared" si="49"/>
        <v>2496</v>
      </c>
      <c r="AX244" s="43">
        <v>0</v>
      </c>
      <c r="AY244" s="41"/>
      <c r="AZ244" s="41">
        <v>0</v>
      </c>
      <c r="BA244" s="41">
        <v>0</v>
      </c>
      <c r="BB244" s="41"/>
      <c r="BC244" s="41">
        <v>0</v>
      </c>
      <c r="BD244" s="41"/>
      <c r="BE244" s="7">
        <f t="shared" si="50"/>
        <v>0</v>
      </c>
      <c r="BF244" s="43"/>
      <c r="BG244" s="41">
        <v>0</v>
      </c>
      <c r="BH244" s="41">
        <v>3640</v>
      </c>
      <c r="BI244" s="41"/>
      <c r="BJ244" s="41"/>
      <c r="BK244" s="41"/>
      <c r="BL244" s="41"/>
      <c r="BM244" s="41">
        <v>0</v>
      </c>
      <c r="BN244" s="41"/>
      <c r="BO244" s="41"/>
      <c r="BP244" s="9"/>
      <c r="BQ244" s="41"/>
      <c r="BR244" s="9"/>
      <c r="BS244" s="9">
        <v>0</v>
      </c>
      <c r="BT244" s="41">
        <v>0</v>
      </c>
      <c r="BU244" s="7">
        <f t="shared" si="64"/>
        <v>3640</v>
      </c>
      <c r="BV244" s="43">
        <v>5397.3</v>
      </c>
      <c r="BW244" s="41">
        <v>0</v>
      </c>
      <c r="BX244" s="41"/>
      <c r="BY244" s="41"/>
      <c r="BZ244" s="41">
        <v>0</v>
      </c>
      <c r="CA244" s="41">
        <v>0</v>
      </c>
      <c r="CB244" s="7">
        <f t="shared" si="65"/>
        <v>5397.3</v>
      </c>
      <c r="CC244" s="43"/>
      <c r="CD244" s="41"/>
      <c r="CE244" s="41"/>
      <c r="CF244" s="41"/>
      <c r="CG244" s="7">
        <f t="shared" si="66"/>
        <v>0</v>
      </c>
      <c r="CH244" s="62"/>
      <c r="CI244" s="9"/>
      <c r="CJ244" s="41"/>
      <c r="CK244" s="41"/>
      <c r="CL244" s="41">
        <v>0</v>
      </c>
      <c r="CM244" s="41"/>
      <c r="CN244" s="41"/>
      <c r="CO244" s="7">
        <f t="shared" si="67"/>
        <v>0</v>
      </c>
      <c r="CP244" s="62"/>
      <c r="CQ244" s="41"/>
      <c r="CR244" s="41"/>
      <c r="CS244" s="7">
        <f t="shared" si="68"/>
        <v>0</v>
      </c>
      <c r="CT244" s="43">
        <v>3466.52</v>
      </c>
      <c r="CU244" s="7">
        <f t="shared" si="60"/>
        <v>3466.52</v>
      </c>
      <c r="CV244" s="10">
        <f t="shared" si="59"/>
        <v>75233.31</v>
      </c>
    </row>
    <row r="245" spans="1:100" x14ac:dyDescent="0.25">
      <c r="A245" s="319"/>
      <c r="B245" s="209" t="s">
        <v>104</v>
      </c>
      <c r="C245" s="40"/>
      <c r="D245" s="41"/>
      <c r="E245" s="43"/>
      <c r="F245" s="41"/>
      <c r="G245" s="41">
        <v>0</v>
      </c>
      <c r="H245" s="7">
        <f t="shared" si="61"/>
        <v>0</v>
      </c>
      <c r="I245" s="43"/>
      <c r="J245" s="41"/>
      <c r="K245" s="41"/>
      <c r="L245" s="41"/>
      <c r="M245" s="41"/>
      <c r="N245" s="41"/>
      <c r="O245" s="7">
        <f t="shared" si="62"/>
        <v>0</v>
      </c>
      <c r="P245" s="41">
        <v>1748.46</v>
      </c>
      <c r="Q245" s="41"/>
      <c r="R245" s="41">
        <v>0</v>
      </c>
      <c r="S245" s="41">
        <v>0</v>
      </c>
      <c r="T245" s="7">
        <f t="shared" si="63"/>
        <v>1748.46</v>
      </c>
      <c r="U245" s="43"/>
      <c r="V245" s="41">
        <v>2876</v>
      </c>
      <c r="W245" s="7">
        <f t="shared" si="47"/>
        <v>2876</v>
      </c>
      <c r="X245" s="43"/>
      <c r="Y245" s="9"/>
      <c r="Z245" s="9"/>
      <c r="AA245" s="9">
        <v>0</v>
      </c>
      <c r="AB245" s="9">
        <v>4820</v>
      </c>
      <c r="AC245" s="9"/>
      <c r="AD245" s="41">
        <v>0</v>
      </c>
      <c r="AE245" s="9">
        <v>922</v>
      </c>
      <c r="AF245" s="9">
        <v>23738.47</v>
      </c>
      <c r="AG245" s="9"/>
      <c r="AH245" s="9">
        <v>7782</v>
      </c>
      <c r="AI245" s="9"/>
      <c r="AJ245" s="7">
        <f t="shared" si="57"/>
        <v>37262.47</v>
      </c>
      <c r="AK245" s="43">
        <v>1540</v>
      </c>
      <c r="AL245" s="7">
        <f t="shared" si="48"/>
        <v>1540</v>
      </c>
      <c r="AM245" s="41">
        <v>0</v>
      </c>
      <c r="AN245" s="9"/>
      <c r="AO245" s="41">
        <v>0</v>
      </c>
      <c r="AP245" s="41"/>
      <c r="AQ245" s="41">
        <v>0</v>
      </c>
      <c r="AR245" s="41"/>
      <c r="AS245" s="41"/>
      <c r="AT245" s="41">
        <v>0</v>
      </c>
      <c r="AU245" s="41"/>
      <c r="AV245" s="41"/>
      <c r="AW245" s="7">
        <f t="shared" si="49"/>
        <v>0</v>
      </c>
      <c r="AX245" s="43">
        <v>0</v>
      </c>
      <c r="AY245" s="41"/>
      <c r="AZ245" s="41">
        <v>0</v>
      </c>
      <c r="BA245" s="41">
        <v>529</v>
      </c>
      <c r="BB245" s="41"/>
      <c r="BC245" s="41">
        <v>0</v>
      </c>
      <c r="BD245" s="41"/>
      <c r="BE245" s="7">
        <f t="shared" si="50"/>
        <v>529</v>
      </c>
      <c r="BF245" s="43"/>
      <c r="BG245" s="41">
        <v>0</v>
      </c>
      <c r="BH245" s="41">
        <v>3080</v>
      </c>
      <c r="BI245" s="41"/>
      <c r="BJ245" s="41"/>
      <c r="BK245" s="41"/>
      <c r="BL245" s="41"/>
      <c r="BM245" s="41">
        <v>0</v>
      </c>
      <c r="BN245" s="41"/>
      <c r="BO245" s="41"/>
      <c r="BP245" s="9"/>
      <c r="BQ245" s="41"/>
      <c r="BR245" s="9"/>
      <c r="BS245" s="9">
        <v>0</v>
      </c>
      <c r="BT245" s="41">
        <v>0</v>
      </c>
      <c r="BU245" s="7">
        <f t="shared" si="64"/>
        <v>3080</v>
      </c>
      <c r="BV245" s="43">
        <v>3783.8</v>
      </c>
      <c r="BW245" s="41">
        <v>0</v>
      </c>
      <c r="BX245" s="41"/>
      <c r="BY245" s="41"/>
      <c r="BZ245" s="41">
        <v>0</v>
      </c>
      <c r="CA245" s="41">
        <v>0</v>
      </c>
      <c r="CB245" s="7">
        <f t="shared" si="65"/>
        <v>3783.8</v>
      </c>
      <c r="CC245" s="43"/>
      <c r="CD245" s="41"/>
      <c r="CE245" s="41"/>
      <c r="CF245" s="41"/>
      <c r="CG245" s="7">
        <f t="shared" si="66"/>
        <v>0</v>
      </c>
      <c r="CH245" s="62"/>
      <c r="CI245" s="9"/>
      <c r="CJ245" s="41"/>
      <c r="CK245" s="41"/>
      <c r="CL245" s="41">
        <v>0</v>
      </c>
      <c r="CM245" s="41"/>
      <c r="CN245" s="41"/>
      <c r="CO245" s="7">
        <f t="shared" si="67"/>
        <v>0</v>
      </c>
      <c r="CP245" s="62"/>
      <c r="CQ245" s="41"/>
      <c r="CR245" s="41"/>
      <c r="CS245" s="7">
        <f t="shared" si="68"/>
        <v>0</v>
      </c>
      <c r="CT245" s="43">
        <v>2544.54</v>
      </c>
      <c r="CU245" s="7">
        <f t="shared" si="60"/>
        <v>2544.54</v>
      </c>
      <c r="CV245" s="10">
        <f t="shared" si="59"/>
        <v>53364.270000000004</v>
      </c>
    </row>
    <row r="246" spans="1:100" x14ac:dyDescent="0.25">
      <c r="A246" s="319"/>
      <c r="B246" s="209" t="s">
        <v>105</v>
      </c>
      <c r="C246" s="40"/>
      <c r="D246" s="41"/>
      <c r="E246" s="43"/>
      <c r="F246" s="41"/>
      <c r="G246" s="41">
        <v>0</v>
      </c>
      <c r="H246" s="7">
        <f t="shared" si="61"/>
        <v>0</v>
      </c>
      <c r="I246" s="43"/>
      <c r="J246" s="41"/>
      <c r="K246" s="41"/>
      <c r="L246" s="41"/>
      <c r="M246" s="41"/>
      <c r="N246" s="41"/>
      <c r="O246" s="7">
        <f t="shared" si="62"/>
        <v>0</v>
      </c>
      <c r="P246" s="41">
        <v>1618.18</v>
      </c>
      <c r="Q246" s="41"/>
      <c r="R246" s="41">
        <v>0</v>
      </c>
      <c r="S246" s="41">
        <v>0</v>
      </c>
      <c r="T246" s="7">
        <f t="shared" si="63"/>
        <v>1618.18</v>
      </c>
      <c r="U246" s="43"/>
      <c r="V246" s="41">
        <v>3154</v>
      </c>
      <c r="W246" s="7">
        <f t="shared" si="47"/>
        <v>3154</v>
      </c>
      <c r="X246" s="43"/>
      <c r="Y246" s="9"/>
      <c r="Z246" s="9"/>
      <c r="AA246" s="9">
        <v>0</v>
      </c>
      <c r="AB246" s="9">
        <v>0</v>
      </c>
      <c r="AC246" s="9"/>
      <c r="AD246" s="41">
        <v>0</v>
      </c>
      <c r="AE246" s="9">
        <v>1244.3599999999999</v>
      </c>
      <c r="AF246" s="9">
        <v>50162.43</v>
      </c>
      <c r="AG246" s="9"/>
      <c r="AH246" s="9">
        <v>4891.76</v>
      </c>
      <c r="AI246" s="9"/>
      <c r="AJ246" s="7">
        <f t="shared" si="57"/>
        <v>56298.55</v>
      </c>
      <c r="AK246" s="43">
        <v>0</v>
      </c>
      <c r="AL246" s="7">
        <f t="shared" si="48"/>
        <v>0</v>
      </c>
      <c r="AM246" s="41">
        <v>0</v>
      </c>
      <c r="AN246" s="9"/>
      <c r="AO246" s="41">
        <v>1144</v>
      </c>
      <c r="AP246" s="41"/>
      <c r="AQ246" s="41">
        <v>0</v>
      </c>
      <c r="AR246" s="41"/>
      <c r="AS246" s="41"/>
      <c r="AT246" s="41">
        <v>0</v>
      </c>
      <c r="AU246" s="41"/>
      <c r="AV246" s="41"/>
      <c r="AW246" s="7">
        <f t="shared" si="49"/>
        <v>1144</v>
      </c>
      <c r="AX246" s="43">
        <v>0</v>
      </c>
      <c r="AY246" s="41"/>
      <c r="AZ246" s="41">
        <v>0</v>
      </c>
      <c r="BA246" s="41">
        <v>0</v>
      </c>
      <c r="BB246" s="41"/>
      <c r="BC246" s="41">
        <v>0</v>
      </c>
      <c r="BD246" s="41"/>
      <c r="BE246" s="7">
        <f t="shared" si="50"/>
        <v>0</v>
      </c>
      <c r="BF246" s="43"/>
      <c r="BG246" s="41">
        <v>0</v>
      </c>
      <c r="BH246" s="41">
        <v>4188</v>
      </c>
      <c r="BI246" s="41"/>
      <c r="BJ246" s="41"/>
      <c r="BK246" s="41"/>
      <c r="BL246" s="41"/>
      <c r="BM246" s="41">
        <v>0</v>
      </c>
      <c r="BN246" s="41"/>
      <c r="BO246" s="41"/>
      <c r="BP246" s="9"/>
      <c r="BQ246" s="41"/>
      <c r="BR246" s="9"/>
      <c r="BS246" s="9">
        <v>0</v>
      </c>
      <c r="BT246" s="41">
        <v>0</v>
      </c>
      <c r="BU246" s="7">
        <f t="shared" si="64"/>
        <v>4188</v>
      </c>
      <c r="BV246" s="43">
        <v>3768.34</v>
      </c>
      <c r="BW246" s="41">
        <v>0</v>
      </c>
      <c r="BX246" s="41"/>
      <c r="BY246" s="41"/>
      <c r="BZ246" s="41">
        <v>0</v>
      </c>
      <c r="CA246" s="41">
        <v>0</v>
      </c>
      <c r="CB246" s="7">
        <f t="shared" si="65"/>
        <v>3768.34</v>
      </c>
      <c r="CC246" s="43"/>
      <c r="CD246" s="41"/>
      <c r="CE246" s="41"/>
      <c r="CF246" s="41"/>
      <c r="CG246" s="7">
        <f t="shared" si="66"/>
        <v>0</v>
      </c>
      <c r="CH246" s="62"/>
      <c r="CI246" s="9"/>
      <c r="CJ246" s="41"/>
      <c r="CK246" s="41"/>
      <c r="CL246" s="41">
        <v>0</v>
      </c>
      <c r="CM246" s="41"/>
      <c r="CN246" s="41"/>
      <c r="CO246" s="7">
        <f t="shared" si="67"/>
        <v>0</v>
      </c>
      <c r="CP246" s="62"/>
      <c r="CQ246" s="41"/>
      <c r="CR246" s="41"/>
      <c r="CS246" s="7">
        <f t="shared" si="68"/>
        <v>0</v>
      </c>
      <c r="CT246" s="43">
        <v>6036.66</v>
      </c>
      <c r="CU246" s="7">
        <f t="shared" si="60"/>
        <v>6036.66</v>
      </c>
      <c r="CV246" s="10">
        <f t="shared" si="59"/>
        <v>76207.73000000001</v>
      </c>
    </row>
    <row r="247" spans="1:100" x14ac:dyDescent="0.25">
      <c r="A247" s="319"/>
      <c r="B247" s="209" t="s">
        <v>106</v>
      </c>
      <c r="C247" s="40"/>
      <c r="D247" s="41"/>
      <c r="E247" s="43"/>
      <c r="F247" s="41"/>
      <c r="G247" s="41">
        <v>0</v>
      </c>
      <c r="H247" s="7">
        <f t="shared" si="61"/>
        <v>0</v>
      </c>
      <c r="I247" s="43"/>
      <c r="J247" s="41"/>
      <c r="K247" s="41"/>
      <c r="L247" s="41"/>
      <c r="M247" s="41"/>
      <c r="N247" s="41"/>
      <c r="O247" s="7">
        <f t="shared" si="62"/>
        <v>0</v>
      </c>
      <c r="P247" s="41">
        <v>1022.25</v>
      </c>
      <c r="Q247" s="41"/>
      <c r="R247" s="41">
        <v>0</v>
      </c>
      <c r="S247" s="41">
        <v>0</v>
      </c>
      <c r="T247" s="7">
        <f t="shared" si="63"/>
        <v>1022.25</v>
      </c>
      <c r="U247" s="43"/>
      <c r="V247" s="41">
        <v>2307</v>
      </c>
      <c r="W247" s="7">
        <f t="shared" si="47"/>
        <v>2307</v>
      </c>
      <c r="X247" s="43"/>
      <c r="Y247" s="9"/>
      <c r="Z247" s="9"/>
      <c r="AA247" s="9">
        <v>0</v>
      </c>
      <c r="AB247" s="9">
        <v>2556.85</v>
      </c>
      <c r="AC247" s="9"/>
      <c r="AD247" s="41">
        <v>0</v>
      </c>
      <c r="AE247" s="9">
        <v>461.12</v>
      </c>
      <c r="AF247" s="9">
        <v>45561.87</v>
      </c>
      <c r="AG247" s="9"/>
      <c r="AH247" s="9">
        <v>0</v>
      </c>
      <c r="AI247" s="9"/>
      <c r="AJ247" s="7">
        <f t="shared" si="57"/>
        <v>48579.840000000004</v>
      </c>
      <c r="AK247" s="43">
        <v>0</v>
      </c>
      <c r="AL247" s="7">
        <f t="shared" si="48"/>
        <v>0</v>
      </c>
      <c r="AM247" s="41">
        <v>0</v>
      </c>
      <c r="AN247" s="9"/>
      <c r="AO247" s="41">
        <v>416</v>
      </c>
      <c r="AP247" s="41"/>
      <c r="AQ247" s="41">
        <v>0</v>
      </c>
      <c r="AR247" s="41"/>
      <c r="AS247" s="41"/>
      <c r="AT247" s="41">
        <v>0</v>
      </c>
      <c r="AU247" s="41"/>
      <c r="AV247" s="41"/>
      <c r="AW247" s="7">
        <f t="shared" si="49"/>
        <v>416</v>
      </c>
      <c r="AX247" s="43">
        <v>0</v>
      </c>
      <c r="AY247" s="41"/>
      <c r="AZ247" s="41">
        <v>665</v>
      </c>
      <c r="BA247" s="41">
        <v>0</v>
      </c>
      <c r="BB247" s="41"/>
      <c r="BC247" s="41">
        <v>0</v>
      </c>
      <c r="BD247" s="41"/>
      <c r="BE247" s="7">
        <f t="shared" si="50"/>
        <v>665</v>
      </c>
      <c r="BF247" s="43"/>
      <c r="BG247" s="41">
        <v>0</v>
      </c>
      <c r="BH247" s="41">
        <v>5244</v>
      </c>
      <c r="BI247" s="41"/>
      <c r="BJ247" s="41"/>
      <c r="BK247" s="41"/>
      <c r="BL247" s="41"/>
      <c r="BM247" s="41">
        <v>0</v>
      </c>
      <c r="BN247" s="41"/>
      <c r="BO247" s="41"/>
      <c r="BP247" s="9"/>
      <c r="BQ247" s="41"/>
      <c r="BR247" s="9"/>
      <c r="BS247" s="9">
        <v>0</v>
      </c>
      <c r="BT247" s="41">
        <v>0</v>
      </c>
      <c r="BU247" s="7">
        <f t="shared" si="64"/>
        <v>5244</v>
      </c>
      <c r="BV247" s="43">
        <v>4361.93</v>
      </c>
      <c r="BW247" s="41">
        <v>0</v>
      </c>
      <c r="BX247" s="41"/>
      <c r="BY247" s="41"/>
      <c r="BZ247" s="41">
        <v>0</v>
      </c>
      <c r="CA247" s="41">
        <v>0</v>
      </c>
      <c r="CB247" s="7">
        <f t="shared" si="65"/>
        <v>4361.93</v>
      </c>
      <c r="CC247" s="43"/>
      <c r="CD247" s="41"/>
      <c r="CE247" s="41"/>
      <c r="CF247" s="41"/>
      <c r="CG247" s="7">
        <f t="shared" si="66"/>
        <v>0</v>
      </c>
      <c r="CH247" s="62"/>
      <c r="CI247" s="9"/>
      <c r="CJ247" s="41"/>
      <c r="CK247" s="41"/>
      <c r="CL247" s="41">
        <v>0</v>
      </c>
      <c r="CM247" s="41"/>
      <c r="CN247" s="41"/>
      <c r="CO247" s="7">
        <f t="shared" si="67"/>
        <v>0</v>
      </c>
      <c r="CP247" s="62"/>
      <c r="CQ247" s="41"/>
      <c r="CR247" s="41"/>
      <c r="CS247" s="7">
        <f t="shared" si="68"/>
        <v>0</v>
      </c>
      <c r="CT247" s="43">
        <v>6704.24</v>
      </c>
      <c r="CU247" s="7">
        <f t="shared" si="60"/>
        <v>6704.24</v>
      </c>
      <c r="CV247" s="10">
        <f t="shared" si="59"/>
        <v>69300.260000000009</v>
      </c>
    </row>
    <row r="248" spans="1:100" x14ac:dyDescent="0.25">
      <c r="A248" s="319"/>
      <c r="B248" s="209" t="s">
        <v>107</v>
      </c>
      <c r="C248" s="40"/>
      <c r="D248" s="41"/>
      <c r="E248" s="43"/>
      <c r="F248" s="41"/>
      <c r="G248" s="41">
        <v>0</v>
      </c>
      <c r="H248" s="7">
        <f t="shared" si="61"/>
        <v>0</v>
      </c>
      <c r="I248" s="43"/>
      <c r="J248" s="41"/>
      <c r="K248" s="41"/>
      <c r="L248" s="41"/>
      <c r="M248" s="41"/>
      <c r="N248" s="41"/>
      <c r="O248" s="7">
        <f t="shared" si="62"/>
        <v>0</v>
      </c>
      <c r="P248" s="41">
        <v>1453.82</v>
      </c>
      <c r="Q248" s="41"/>
      <c r="R248" s="41">
        <v>0</v>
      </c>
      <c r="S248" s="41">
        <v>0</v>
      </c>
      <c r="T248" s="7">
        <f t="shared" si="63"/>
        <v>1453.82</v>
      </c>
      <c r="U248" s="43"/>
      <c r="V248" s="41">
        <v>4132</v>
      </c>
      <c r="W248" s="7">
        <f t="shared" si="47"/>
        <v>4132</v>
      </c>
      <c r="X248" s="43"/>
      <c r="Y248" s="9"/>
      <c r="Z248" s="9"/>
      <c r="AA248" s="9">
        <v>0</v>
      </c>
      <c r="AB248" s="9">
        <v>8575.69</v>
      </c>
      <c r="AC248" s="9"/>
      <c r="AD248" s="41">
        <v>0</v>
      </c>
      <c r="AE248" s="9">
        <v>1360.74</v>
      </c>
      <c r="AF248" s="9">
        <v>46832.639999999999</v>
      </c>
      <c r="AG248" s="9"/>
      <c r="AH248" s="9">
        <v>0</v>
      </c>
      <c r="AI248" s="9"/>
      <c r="AJ248" s="7">
        <f t="shared" si="57"/>
        <v>56769.07</v>
      </c>
      <c r="AK248" s="43">
        <v>0</v>
      </c>
      <c r="AL248" s="7">
        <f t="shared" si="48"/>
        <v>0</v>
      </c>
      <c r="AM248" s="41">
        <v>0</v>
      </c>
      <c r="AN248" s="9"/>
      <c r="AO248" s="41">
        <v>1742</v>
      </c>
      <c r="AP248" s="41"/>
      <c r="AQ248" s="41">
        <v>0</v>
      </c>
      <c r="AR248" s="41"/>
      <c r="AS248" s="41"/>
      <c r="AT248" s="41">
        <v>0</v>
      </c>
      <c r="AU248" s="41"/>
      <c r="AV248" s="41"/>
      <c r="AW248" s="7">
        <f t="shared" si="49"/>
        <v>1742</v>
      </c>
      <c r="AX248" s="43">
        <v>0</v>
      </c>
      <c r="AY248" s="41"/>
      <c r="AZ248" s="41">
        <v>348</v>
      </c>
      <c r="BA248" s="41">
        <v>0</v>
      </c>
      <c r="BB248" s="41"/>
      <c r="BC248" s="41">
        <v>0</v>
      </c>
      <c r="BD248" s="41"/>
      <c r="BE248" s="7">
        <f t="shared" si="50"/>
        <v>348</v>
      </c>
      <c r="BF248" s="43"/>
      <c r="BG248" s="41">
        <v>0</v>
      </c>
      <c r="BH248" s="41">
        <v>4214.88</v>
      </c>
      <c r="BI248" s="41"/>
      <c r="BJ248" s="41"/>
      <c r="BK248" s="41"/>
      <c r="BL248" s="41"/>
      <c r="BM248" s="41">
        <v>0</v>
      </c>
      <c r="BN248" s="41"/>
      <c r="BO248" s="41"/>
      <c r="BP248" s="9"/>
      <c r="BQ248" s="41"/>
      <c r="BR248" s="9"/>
      <c r="BS248" s="9">
        <v>0</v>
      </c>
      <c r="BT248" s="41">
        <v>0</v>
      </c>
      <c r="BU248" s="7">
        <f t="shared" si="64"/>
        <v>4214.88</v>
      </c>
      <c r="BV248" s="43">
        <v>4325.47</v>
      </c>
      <c r="BW248" s="41">
        <v>0</v>
      </c>
      <c r="BX248" s="41"/>
      <c r="BY248" s="41"/>
      <c r="BZ248" s="41">
        <v>0</v>
      </c>
      <c r="CA248" s="41">
        <v>0</v>
      </c>
      <c r="CB248" s="7">
        <f t="shared" si="65"/>
        <v>4325.47</v>
      </c>
      <c r="CC248" s="43"/>
      <c r="CD248" s="41"/>
      <c r="CE248" s="41"/>
      <c r="CF248" s="41"/>
      <c r="CG248" s="7">
        <f t="shared" si="66"/>
        <v>0</v>
      </c>
      <c r="CH248" s="62"/>
      <c r="CI248" s="9"/>
      <c r="CJ248" s="41"/>
      <c r="CK248" s="41"/>
      <c r="CL248" s="41">
        <v>0</v>
      </c>
      <c r="CM248" s="41"/>
      <c r="CN248" s="41"/>
      <c r="CO248" s="7">
        <f t="shared" si="67"/>
        <v>0</v>
      </c>
      <c r="CP248" s="62"/>
      <c r="CQ248" s="41"/>
      <c r="CR248" s="41"/>
      <c r="CS248" s="7">
        <f t="shared" si="68"/>
        <v>0</v>
      </c>
      <c r="CT248" s="43">
        <v>9945.2900000000009</v>
      </c>
      <c r="CU248" s="7">
        <f t="shared" si="60"/>
        <v>9945.2900000000009</v>
      </c>
      <c r="CV248" s="10">
        <f t="shared" si="59"/>
        <v>82930.53</v>
      </c>
    </row>
    <row r="249" spans="1:100" x14ac:dyDescent="0.25">
      <c r="A249" s="319"/>
      <c r="B249" s="209" t="s">
        <v>108</v>
      </c>
      <c r="C249" s="40"/>
      <c r="D249" s="41"/>
      <c r="E249" s="43"/>
      <c r="F249" s="41"/>
      <c r="G249" s="41">
        <v>0</v>
      </c>
      <c r="H249" s="7">
        <f t="shared" si="61"/>
        <v>0</v>
      </c>
      <c r="I249" s="43"/>
      <c r="J249" s="41"/>
      <c r="K249" s="41"/>
      <c r="L249" s="41"/>
      <c r="M249" s="41"/>
      <c r="N249" s="41"/>
      <c r="O249" s="7">
        <f t="shared" si="62"/>
        <v>0</v>
      </c>
      <c r="P249" s="41">
        <v>460.63</v>
      </c>
      <c r="Q249" s="41"/>
      <c r="R249" s="41">
        <v>0</v>
      </c>
      <c r="S249" s="41">
        <v>0</v>
      </c>
      <c r="T249" s="7">
        <f t="shared" si="63"/>
        <v>460.63</v>
      </c>
      <c r="U249" s="43"/>
      <c r="V249" s="41">
        <v>3780</v>
      </c>
      <c r="W249" s="7">
        <f t="shared" si="47"/>
        <v>3780</v>
      </c>
      <c r="X249" s="43"/>
      <c r="Y249" s="9"/>
      <c r="Z249" s="9"/>
      <c r="AA249" s="9">
        <v>0</v>
      </c>
      <c r="AB249" s="9">
        <v>27348.89</v>
      </c>
      <c r="AC249" s="9"/>
      <c r="AD249" s="41">
        <v>0</v>
      </c>
      <c r="AE249" s="9">
        <v>1832.92</v>
      </c>
      <c r="AF249" s="9">
        <v>36452</v>
      </c>
      <c r="AG249" s="9"/>
      <c r="AH249" s="9">
        <v>0</v>
      </c>
      <c r="AI249" s="9"/>
      <c r="AJ249" s="7">
        <f t="shared" si="57"/>
        <v>65633.81</v>
      </c>
      <c r="AK249" s="43">
        <v>3960</v>
      </c>
      <c r="AL249" s="7">
        <f t="shared" si="48"/>
        <v>3960</v>
      </c>
      <c r="AM249" s="41">
        <v>0</v>
      </c>
      <c r="AN249" s="9"/>
      <c r="AO249" s="41">
        <v>0</v>
      </c>
      <c r="AP249" s="41"/>
      <c r="AQ249" s="41">
        <v>0</v>
      </c>
      <c r="AR249" s="41"/>
      <c r="AS249" s="41"/>
      <c r="AT249" s="41">
        <v>0</v>
      </c>
      <c r="AU249" s="41"/>
      <c r="AV249" s="41"/>
      <c r="AW249" s="7">
        <f t="shared" si="49"/>
        <v>0</v>
      </c>
      <c r="AX249" s="43">
        <v>0</v>
      </c>
      <c r="AY249" s="41"/>
      <c r="AZ249" s="41">
        <v>900</v>
      </c>
      <c r="BA249" s="41">
        <v>0</v>
      </c>
      <c r="BB249" s="41"/>
      <c r="BC249" s="41">
        <v>2327</v>
      </c>
      <c r="BD249" s="41"/>
      <c r="BE249" s="7">
        <f t="shared" si="50"/>
        <v>3227</v>
      </c>
      <c r="BF249" s="43"/>
      <c r="BG249" s="41">
        <v>504</v>
      </c>
      <c r="BH249" s="41">
        <v>3771</v>
      </c>
      <c r="BI249" s="41"/>
      <c r="BJ249" s="41"/>
      <c r="BK249" s="41"/>
      <c r="BL249" s="41"/>
      <c r="BM249" s="41">
        <v>0</v>
      </c>
      <c r="BN249" s="41"/>
      <c r="BO249" s="41"/>
      <c r="BP249" s="9"/>
      <c r="BQ249" s="41"/>
      <c r="BR249" s="9"/>
      <c r="BS249" s="9">
        <v>0</v>
      </c>
      <c r="BT249" s="41">
        <v>0</v>
      </c>
      <c r="BU249" s="7">
        <f t="shared" si="64"/>
        <v>4275</v>
      </c>
      <c r="BV249" s="43">
        <v>4724.4399999999996</v>
      </c>
      <c r="BW249" s="41">
        <v>0</v>
      </c>
      <c r="BX249" s="41"/>
      <c r="BY249" s="41"/>
      <c r="BZ249" s="41">
        <v>0</v>
      </c>
      <c r="CA249" s="41">
        <v>0</v>
      </c>
      <c r="CB249" s="7">
        <f t="shared" si="65"/>
        <v>4724.4399999999996</v>
      </c>
      <c r="CC249" s="43"/>
      <c r="CD249" s="41"/>
      <c r="CE249" s="41"/>
      <c r="CF249" s="41"/>
      <c r="CG249" s="7">
        <f t="shared" si="66"/>
        <v>0</v>
      </c>
      <c r="CH249" s="62"/>
      <c r="CI249" s="9"/>
      <c r="CJ249" s="41"/>
      <c r="CK249" s="41"/>
      <c r="CL249" s="41">
        <v>0</v>
      </c>
      <c r="CM249" s="41"/>
      <c r="CN249" s="41"/>
      <c r="CO249" s="7">
        <f t="shared" si="67"/>
        <v>0</v>
      </c>
      <c r="CP249" s="62"/>
      <c r="CQ249" s="41"/>
      <c r="CR249" s="41"/>
      <c r="CS249" s="7">
        <f t="shared" si="68"/>
        <v>0</v>
      </c>
      <c r="CT249" s="43">
        <v>12596.67</v>
      </c>
      <c r="CU249" s="7">
        <f t="shared" si="60"/>
        <v>12596.67</v>
      </c>
      <c r="CV249" s="10">
        <f t="shared" si="59"/>
        <v>98657.55</v>
      </c>
    </row>
    <row r="250" spans="1:100" x14ac:dyDescent="0.25">
      <c r="A250" s="319"/>
      <c r="B250" s="209" t="s">
        <v>109</v>
      </c>
      <c r="C250" s="40"/>
      <c r="D250" s="41"/>
      <c r="E250" s="43"/>
      <c r="F250" s="41"/>
      <c r="G250" s="41">
        <v>0</v>
      </c>
      <c r="H250" s="7">
        <f t="shared" si="61"/>
        <v>0</v>
      </c>
      <c r="I250" s="43"/>
      <c r="J250" s="41"/>
      <c r="K250" s="41"/>
      <c r="L250" s="41"/>
      <c r="M250" s="41"/>
      <c r="N250" s="41"/>
      <c r="O250" s="7">
        <f t="shared" si="62"/>
        <v>0</v>
      </c>
      <c r="P250" s="41">
        <v>1438.47</v>
      </c>
      <c r="Q250" s="41"/>
      <c r="R250" s="41">
        <v>0</v>
      </c>
      <c r="S250" s="41">
        <v>0</v>
      </c>
      <c r="T250" s="7">
        <f t="shared" si="63"/>
        <v>1438.47</v>
      </c>
      <c r="U250" s="43"/>
      <c r="V250" s="41">
        <v>1792</v>
      </c>
      <c r="W250" s="7">
        <f t="shared" si="47"/>
        <v>1792</v>
      </c>
      <c r="X250" s="43"/>
      <c r="Y250" s="9"/>
      <c r="Z250" s="9"/>
      <c r="AA250" s="9">
        <v>0</v>
      </c>
      <c r="AB250" s="9">
        <v>11594.77</v>
      </c>
      <c r="AC250" s="9"/>
      <c r="AD250" s="41">
        <v>0</v>
      </c>
      <c r="AE250" s="9">
        <v>1370.94</v>
      </c>
      <c r="AF250" s="9">
        <v>44950.43</v>
      </c>
      <c r="AG250" s="9"/>
      <c r="AH250" s="9">
        <v>0</v>
      </c>
      <c r="AI250" s="9"/>
      <c r="AJ250" s="7">
        <f t="shared" si="57"/>
        <v>57916.14</v>
      </c>
      <c r="AK250" s="43">
        <v>0</v>
      </c>
      <c r="AL250" s="7">
        <f t="shared" si="48"/>
        <v>0</v>
      </c>
      <c r="AM250" s="41">
        <v>0</v>
      </c>
      <c r="AN250" s="9"/>
      <c r="AO250" s="41">
        <v>494</v>
      </c>
      <c r="AP250" s="41"/>
      <c r="AQ250" s="41">
        <v>0</v>
      </c>
      <c r="AR250" s="41"/>
      <c r="AS250" s="41"/>
      <c r="AT250" s="41">
        <v>0</v>
      </c>
      <c r="AU250" s="41"/>
      <c r="AV250" s="41"/>
      <c r="AW250" s="7">
        <f t="shared" si="49"/>
        <v>494</v>
      </c>
      <c r="AX250" s="43">
        <v>0</v>
      </c>
      <c r="AY250" s="41"/>
      <c r="AZ250" s="41">
        <v>1890</v>
      </c>
      <c r="BA250" s="41">
        <v>0</v>
      </c>
      <c r="BB250" s="41"/>
      <c r="BC250" s="41">
        <v>1809.68</v>
      </c>
      <c r="BD250" s="41"/>
      <c r="BE250" s="7">
        <f t="shared" si="50"/>
        <v>3699.6800000000003</v>
      </c>
      <c r="BF250" s="43"/>
      <c r="BG250" s="41">
        <v>0</v>
      </c>
      <c r="BH250" s="41">
        <v>4300.54</v>
      </c>
      <c r="BI250" s="41"/>
      <c r="BJ250" s="41"/>
      <c r="BK250" s="41"/>
      <c r="BL250" s="41"/>
      <c r="BM250" s="41">
        <v>0</v>
      </c>
      <c r="BN250" s="41"/>
      <c r="BO250" s="41"/>
      <c r="BP250" s="9"/>
      <c r="BQ250" s="41"/>
      <c r="BR250" s="9"/>
      <c r="BS250" s="9">
        <v>1056.02</v>
      </c>
      <c r="BT250" s="41">
        <v>0</v>
      </c>
      <c r="BU250" s="7">
        <f t="shared" si="64"/>
        <v>5356.5599999999995</v>
      </c>
      <c r="BV250" s="43">
        <v>5289.04</v>
      </c>
      <c r="BW250" s="41">
        <v>0</v>
      </c>
      <c r="BX250" s="41"/>
      <c r="BY250" s="41"/>
      <c r="BZ250" s="41">
        <v>0</v>
      </c>
      <c r="CA250" s="41">
        <v>0</v>
      </c>
      <c r="CB250" s="7">
        <f t="shared" si="65"/>
        <v>5289.04</v>
      </c>
      <c r="CC250" s="43"/>
      <c r="CD250" s="41"/>
      <c r="CE250" s="41"/>
      <c r="CF250" s="41"/>
      <c r="CG250" s="7">
        <f t="shared" si="66"/>
        <v>0</v>
      </c>
      <c r="CH250" s="62"/>
      <c r="CI250" s="9"/>
      <c r="CJ250" s="41"/>
      <c r="CK250" s="41"/>
      <c r="CL250" s="41">
        <v>0</v>
      </c>
      <c r="CM250" s="41"/>
      <c r="CN250" s="41"/>
      <c r="CO250" s="7">
        <f t="shared" si="67"/>
        <v>0</v>
      </c>
      <c r="CP250" s="62"/>
      <c r="CQ250" s="41"/>
      <c r="CR250" s="41"/>
      <c r="CS250" s="7">
        <f t="shared" si="68"/>
        <v>0</v>
      </c>
      <c r="CT250" s="43">
        <v>17506.11</v>
      </c>
      <c r="CU250" s="7">
        <f t="shared" ref="CU250:CU273" si="69">+CT250</f>
        <v>17506.11</v>
      </c>
      <c r="CV250" s="10">
        <f t="shared" ref="CV250:CV273" si="70">+H250+O250+T250+W250+AJ250+AL250+AW250+BE250+BU250+CB250+CG250+CO250+CS250+CU250</f>
        <v>93492</v>
      </c>
    </row>
    <row r="251" spans="1:100" x14ac:dyDescent="0.25">
      <c r="A251" s="319"/>
      <c r="B251" s="209" t="s">
        <v>110</v>
      </c>
      <c r="C251" s="40"/>
      <c r="D251" s="41"/>
      <c r="E251" s="43"/>
      <c r="F251" s="41"/>
      <c r="G251" s="41">
        <v>0</v>
      </c>
      <c r="H251" s="7">
        <f t="shared" si="61"/>
        <v>0</v>
      </c>
      <c r="I251" s="43"/>
      <c r="J251" s="41"/>
      <c r="K251" s="41"/>
      <c r="L251" s="41"/>
      <c r="M251" s="41"/>
      <c r="N251" s="41"/>
      <c r="O251" s="7">
        <f t="shared" si="62"/>
        <v>0</v>
      </c>
      <c r="P251" s="41">
        <v>418</v>
      </c>
      <c r="Q251" s="41"/>
      <c r="R251" s="41">
        <v>0</v>
      </c>
      <c r="S251" s="41">
        <v>0</v>
      </c>
      <c r="T251" s="7">
        <f t="shared" si="63"/>
        <v>418</v>
      </c>
      <c r="U251" s="43"/>
      <c r="V251" s="41">
        <v>3380</v>
      </c>
      <c r="W251" s="7">
        <f t="shared" si="47"/>
        <v>3380</v>
      </c>
      <c r="X251" s="43"/>
      <c r="Y251" s="9"/>
      <c r="Z251" s="9"/>
      <c r="AA251" s="9">
        <v>0</v>
      </c>
      <c r="AB251" s="9">
        <v>11716.36</v>
      </c>
      <c r="AC251" s="9"/>
      <c r="AD251" s="41">
        <v>0</v>
      </c>
      <c r="AE251" s="9">
        <v>459.12</v>
      </c>
      <c r="AF251" s="9">
        <v>42664.71</v>
      </c>
      <c r="AG251" s="9"/>
      <c r="AH251" s="9">
        <v>0</v>
      </c>
      <c r="AI251" s="9"/>
      <c r="AJ251" s="7">
        <f t="shared" si="57"/>
        <v>54840.19</v>
      </c>
      <c r="AK251" s="43">
        <v>0</v>
      </c>
      <c r="AL251" s="7">
        <f t="shared" si="48"/>
        <v>0</v>
      </c>
      <c r="AM251" s="41">
        <v>0</v>
      </c>
      <c r="AN251" s="9"/>
      <c r="AO251" s="41">
        <v>1274</v>
      </c>
      <c r="AP251" s="41"/>
      <c r="AQ251" s="41">
        <v>0</v>
      </c>
      <c r="AR251" s="41"/>
      <c r="AS251" s="41"/>
      <c r="AT251" s="41">
        <v>0</v>
      </c>
      <c r="AU251" s="41"/>
      <c r="AV251" s="41"/>
      <c r="AW251" s="7">
        <f t="shared" si="49"/>
        <v>1274</v>
      </c>
      <c r="AX251" s="43">
        <v>1230</v>
      </c>
      <c r="AY251" s="41"/>
      <c r="AZ251" s="41">
        <v>2753.4</v>
      </c>
      <c r="BA251" s="41">
        <v>0</v>
      </c>
      <c r="BB251" s="41"/>
      <c r="BC251" s="41">
        <v>3992.64</v>
      </c>
      <c r="BD251" s="41"/>
      <c r="BE251" s="7">
        <f t="shared" si="50"/>
        <v>7976.04</v>
      </c>
      <c r="BF251" s="43"/>
      <c r="BG251" s="41">
        <v>0</v>
      </c>
      <c r="BH251" s="41">
        <v>4879.95</v>
      </c>
      <c r="BI251" s="41"/>
      <c r="BJ251" s="41"/>
      <c r="BK251" s="41"/>
      <c r="BL251" s="41"/>
      <c r="BM251" s="41">
        <v>0</v>
      </c>
      <c r="BN251" s="41"/>
      <c r="BO251" s="41"/>
      <c r="BP251" s="9"/>
      <c r="BQ251" s="41"/>
      <c r="BR251" s="9"/>
      <c r="BS251" s="9">
        <v>522.72</v>
      </c>
      <c r="BT251" s="41">
        <v>0</v>
      </c>
      <c r="BU251" s="7">
        <f t="shared" si="64"/>
        <v>5402.67</v>
      </c>
      <c r="BV251" s="43">
        <v>7067.68</v>
      </c>
      <c r="BW251" s="41">
        <v>0</v>
      </c>
      <c r="BX251" s="41"/>
      <c r="BY251" s="41"/>
      <c r="BZ251" s="41">
        <v>0</v>
      </c>
      <c r="CA251" s="41">
        <v>0</v>
      </c>
      <c r="CB251" s="7">
        <f t="shared" si="65"/>
        <v>7067.68</v>
      </c>
      <c r="CC251" s="43"/>
      <c r="CD251" s="41"/>
      <c r="CE251" s="41"/>
      <c r="CF251" s="41"/>
      <c r="CG251" s="7">
        <f t="shared" si="66"/>
        <v>0</v>
      </c>
      <c r="CH251" s="62"/>
      <c r="CI251" s="9"/>
      <c r="CJ251" s="41"/>
      <c r="CK251" s="41"/>
      <c r="CL251" s="41">
        <v>0</v>
      </c>
      <c r="CM251" s="41"/>
      <c r="CN251" s="41"/>
      <c r="CO251" s="7">
        <f t="shared" si="67"/>
        <v>0</v>
      </c>
      <c r="CP251" s="62"/>
      <c r="CQ251" s="41"/>
      <c r="CR251" s="41"/>
      <c r="CS251" s="7">
        <f t="shared" si="68"/>
        <v>0</v>
      </c>
      <c r="CT251" s="43">
        <v>24627.18</v>
      </c>
      <c r="CU251" s="7">
        <f t="shared" si="69"/>
        <v>24627.18</v>
      </c>
      <c r="CV251" s="10">
        <f t="shared" si="70"/>
        <v>104985.75999999998</v>
      </c>
    </row>
    <row r="252" spans="1:100" x14ac:dyDescent="0.25">
      <c r="A252" s="319"/>
      <c r="B252" s="209" t="s">
        <v>111</v>
      </c>
      <c r="C252" s="40"/>
      <c r="D252" s="41"/>
      <c r="E252" s="43"/>
      <c r="F252" s="41"/>
      <c r="G252" s="41">
        <v>0</v>
      </c>
      <c r="H252" s="7">
        <f t="shared" si="61"/>
        <v>0</v>
      </c>
      <c r="I252" s="43"/>
      <c r="J252" s="41"/>
      <c r="K252" s="41"/>
      <c r="L252" s="41"/>
      <c r="M252" s="41"/>
      <c r="N252" s="41"/>
      <c r="O252" s="7">
        <f t="shared" si="62"/>
        <v>0</v>
      </c>
      <c r="P252" s="41">
        <v>0</v>
      </c>
      <c r="Q252" s="41"/>
      <c r="R252" s="41">
        <v>0</v>
      </c>
      <c r="S252" s="41">
        <v>0</v>
      </c>
      <c r="T252" s="7">
        <f t="shared" si="63"/>
        <v>0</v>
      </c>
      <c r="U252" s="43"/>
      <c r="V252" s="41">
        <v>2238</v>
      </c>
      <c r="W252" s="7">
        <f t="shared" si="47"/>
        <v>2238</v>
      </c>
      <c r="X252" s="43"/>
      <c r="Y252" s="9"/>
      <c r="Z252" s="9"/>
      <c r="AA252" s="9">
        <v>0</v>
      </c>
      <c r="AB252" s="9">
        <v>4384.28</v>
      </c>
      <c r="AC252" s="9"/>
      <c r="AD252" s="41">
        <v>0</v>
      </c>
      <c r="AE252" s="9">
        <v>954.8</v>
      </c>
      <c r="AF252" s="9">
        <v>48959.5</v>
      </c>
      <c r="AG252" s="9"/>
      <c r="AH252" s="9">
        <v>2254.6799999999998</v>
      </c>
      <c r="AI252" s="9"/>
      <c r="AJ252" s="7">
        <f t="shared" si="57"/>
        <v>56553.26</v>
      </c>
      <c r="AK252" s="43">
        <v>0</v>
      </c>
      <c r="AL252" s="7">
        <f t="shared" si="48"/>
        <v>0</v>
      </c>
      <c r="AM252" s="41">
        <v>0</v>
      </c>
      <c r="AN252" s="9"/>
      <c r="AO252" s="41">
        <v>0</v>
      </c>
      <c r="AP252" s="41"/>
      <c r="AQ252" s="41">
        <v>0</v>
      </c>
      <c r="AR252" s="41"/>
      <c r="AS252" s="41"/>
      <c r="AT252" s="41">
        <v>0</v>
      </c>
      <c r="AU252" s="41"/>
      <c r="AV252" s="41"/>
      <c r="AW252" s="7">
        <f t="shared" si="49"/>
        <v>0</v>
      </c>
      <c r="AX252" s="43">
        <v>13629</v>
      </c>
      <c r="AY252" s="41"/>
      <c r="AZ252" s="41">
        <v>5520</v>
      </c>
      <c r="BA252" s="41">
        <v>0</v>
      </c>
      <c r="BB252" s="41"/>
      <c r="BC252" s="41">
        <v>2257.1999999999998</v>
      </c>
      <c r="BD252" s="41"/>
      <c r="BE252" s="7">
        <f t="shared" si="50"/>
        <v>21406.2</v>
      </c>
      <c r="BF252" s="43"/>
      <c r="BG252" s="41">
        <v>0</v>
      </c>
      <c r="BH252" s="41">
        <v>3142.48</v>
      </c>
      <c r="BI252" s="41"/>
      <c r="BJ252" s="41"/>
      <c r="BK252" s="41"/>
      <c r="BL252" s="41"/>
      <c r="BM252" s="41">
        <v>0</v>
      </c>
      <c r="BN252" s="41"/>
      <c r="BO252" s="41"/>
      <c r="BP252" s="9"/>
      <c r="BQ252" s="41"/>
      <c r="BR252" s="9"/>
      <c r="BS252" s="9">
        <v>1039.51</v>
      </c>
      <c r="BT252" s="41">
        <v>0</v>
      </c>
      <c r="BU252" s="7">
        <f t="shared" si="64"/>
        <v>4181.99</v>
      </c>
      <c r="BV252" s="43">
        <v>5162.1000000000004</v>
      </c>
      <c r="BW252" s="41">
        <v>0</v>
      </c>
      <c r="BX252" s="41"/>
      <c r="BY252" s="41"/>
      <c r="BZ252" s="41">
        <v>0</v>
      </c>
      <c r="CA252" s="41">
        <v>0</v>
      </c>
      <c r="CB252" s="7">
        <f t="shared" si="65"/>
        <v>5162.1000000000004</v>
      </c>
      <c r="CC252" s="43"/>
      <c r="CD252" s="41"/>
      <c r="CE252" s="41"/>
      <c r="CF252" s="41"/>
      <c r="CG252" s="7">
        <f t="shared" si="66"/>
        <v>0</v>
      </c>
      <c r="CH252" s="62"/>
      <c r="CI252" s="9"/>
      <c r="CJ252" s="41"/>
      <c r="CK252" s="41"/>
      <c r="CL252" s="41">
        <v>0</v>
      </c>
      <c r="CM252" s="41"/>
      <c r="CN252" s="41"/>
      <c r="CO252" s="7">
        <f t="shared" si="67"/>
        <v>0</v>
      </c>
      <c r="CP252" s="62"/>
      <c r="CQ252" s="41"/>
      <c r="CR252" s="41"/>
      <c r="CS252" s="7">
        <f t="shared" si="68"/>
        <v>0</v>
      </c>
      <c r="CT252" s="43">
        <v>32020</v>
      </c>
      <c r="CU252" s="7">
        <f t="shared" si="69"/>
        <v>32020</v>
      </c>
      <c r="CV252" s="10">
        <f t="shared" si="70"/>
        <v>121561.55000000002</v>
      </c>
    </row>
    <row r="253" spans="1:100" ht="15.75" thickBot="1" x14ac:dyDescent="0.3">
      <c r="A253" s="320"/>
      <c r="B253" s="210" t="s">
        <v>112</v>
      </c>
      <c r="C253" s="44"/>
      <c r="D253" s="45"/>
      <c r="E253" s="47"/>
      <c r="F253" s="45"/>
      <c r="G253" s="45">
        <v>0</v>
      </c>
      <c r="H253" s="11">
        <f t="shared" si="61"/>
        <v>0</v>
      </c>
      <c r="I253" s="47"/>
      <c r="J253" s="45"/>
      <c r="K253" s="45"/>
      <c r="L253" s="45"/>
      <c r="M253" s="45"/>
      <c r="N253" s="45"/>
      <c r="O253" s="11">
        <f t="shared" si="62"/>
        <v>0</v>
      </c>
      <c r="P253" s="45">
        <v>0</v>
      </c>
      <c r="Q253" s="45"/>
      <c r="R253" s="45">
        <v>0</v>
      </c>
      <c r="S253" s="45">
        <v>0</v>
      </c>
      <c r="T253" s="11">
        <f t="shared" si="63"/>
        <v>0</v>
      </c>
      <c r="U253" s="47"/>
      <c r="V253" s="45">
        <v>0</v>
      </c>
      <c r="W253" s="11">
        <f t="shared" si="47"/>
        <v>0</v>
      </c>
      <c r="X253" s="47"/>
      <c r="Y253" s="13"/>
      <c r="Z253" s="13"/>
      <c r="AA253" s="13">
        <v>6090</v>
      </c>
      <c r="AB253" s="13">
        <v>3339.67</v>
      </c>
      <c r="AC253" s="13"/>
      <c r="AD253" s="45">
        <v>0</v>
      </c>
      <c r="AE253" s="13">
        <v>884</v>
      </c>
      <c r="AF253" s="13">
        <v>36925.370000000003</v>
      </c>
      <c r="AG253" s="13"/>
      <c r="AH253" s="13">
        <v>1177</v>
      </c>
      <c r="AI253" s="13"/>
      <c r="AJ253" s="11">
        <f t="shared" si="57"/>
        <v>48416.04</v>
      </c>
      <c r="AK253" s="47">
        <v>2970</v>
      </c>
      <c r="AL253" s="11">
        <f t="shared" si="48"/>
        <v>2970</v>
      </c>
      <c r="AM253" s="45">
        <v>0</v>
      </c>
      <c r="AN253" s="13"/>
      <c r="AO253" s="45">
        <v>0</v>
      </c>
      <c r="AP253" s="45"/>
      <c r="AQ253" s="45">
        <v>0</v>
      </c>
      <c r="AR253" s="45"/>
      <c r="AS253" s="45"/>
      <c r="AT253" s="45">
        <v>0</v>
      </c>
      <c r="AU253" s="45"/>
      <c r="AV253" s="45"/>
      <c r="AW253" s="11">
        <f t="shared" si="49"/>
        <v>0</v>
      </c>
      <c r="AX253" s="47">
        <v>14860</v>
      </c>
      <c r="AY253" s="45"/>
      <c r="AZ253" s="45">
        <v>5040</v>
      </c>
      <c r="BA253" s="45">
        <v>0</v>
      </c>
      <c r="BB253" s="45"/>
      <c r="BC253" s="45">
        <v>5905.2</v>
      </c>
      <c r="BD253" s="45"/>
      <c r="BE253" s="11">
        <f t="shared" si="50"/>
        <v>25805.200000000001</v>
      </c>
      <c r="BF253" s="47"/>
      <c r="BG253" s="45">
        <v>0</v>
      </c>
      <c r="BH253" s="45">
        <v>4189.6400000000003</v>
      </c>
      <c r="BI253" s="45"/>
      <c r="BJ253" s="45"/>
      <c r="BK253" s="45"/>
      <c r="BL253" s="45"/>
      <c r="BM253" s="45">
        <v>0</v>
      </c>
      <c r="BN253" s="45"/>
      <c r="BO253" s="45"/>
      <c r="BP253" s="13"/>
      <c r="BQ253" s="45"/>
      <c r="BR253" s="13"/>
      <c r="BS253" s="13">
        <v>542</v>
      </c>
      <c r="BT253" s="45">
        <v>0</v>
      </c>
      <c r="BU253" s="11">
        <f t="shared" si="64"/>
        <v>4731.6400000000003</v>
      </c>
      <c r="BV253" s="47">
        <v>3758.99</v>
      </c>
      <c r="BW253" s="45">
        <v>0</v>
      </c>
      <c r="BX253" s="45"/>
      <c r="BY253" s="45"/>
      <c r="BZ253" s="45">
        <v>0</v>
      </c>
      <c r="CA253" s="45">
        <v>0</v>
      </c>
      <c r="CB253" s="11">
        <f t="shared" si="65"/>
        <v>3758.99</v>
      </c>
      <c r="CC253" s="47"/>
      <c r="CD253" s="45"/>
      <c r="CE253" s="45"/>
      <c r="CF253" s="45"/>
      <c r="CG253" s="11">
        <f t="shared" si="66"/>
        <v>0</v>
      </c>
      <c r="CH253" s="63"/>
      <c r="CI253" s="13"/>
      <c r="CJ253" s="45"/>
      <c r="CK253" s="45"/>
      <c r="CL253" s="45">
        <v>1932</v>
      </c>
      <c r="CM253" s="45"/>
      <c r="CN253" s="45"/>
      <c r="CO253" s="11">
        <f t="shared" si="67"/>
        <v>1932</v>
      </c>
      <c r="CP253" s="63"/>
      <c r="CQ253" s="45"/>
      <c r="CR253" s="45"/>
      <c r="CS253" s="11">
        <f t="shared" si="68"/>
        <v>0</v>
      </c>
      <c r="CT253" s="47">
        <v>33804</v>
      </c>
      <c r="CU253" s="11">
        <f t="shared" si="69"/>
        <v>33804</v>
      </c>
      <c r="CV253" s="15">
        <f t="shared" si="70"/>
        <v>121417.87000000001</v>
      </c>
    </row>
    <row r="254" spans="1:100" x14ac:dyDescent="0.25">
      <c r="A254" s="318">
        <v>2017</v>
      </c>
      <c r="B254" s="208" t="s">
        <v>101</v>
      </c>
      <c r="C254" s="34"/>
      <c r="D254" s="35"/>
      <c r="E254" s="52"/>
      <c r="F254" s="35"/>
      <c r="G254" s="35">
        <v>0</v>
      </c>
      <c r="H254" s="20">
        <f t="shared" si="61"/>
        <v>0</v>
      </c>
      <c r="I254" s="52"/>
      <c r="J254" s="35"/>
      <c r="K254" s="35"/>
      <c r="L254" s="35"/>
      <c r="M254" s="35"/>
      <c r="N254" s="35"/>
      <c r="O254" s="20">
        <f t="shared" si="62"/>
        <v>0</v>
      </c>
      <c r="P254" s="35">
        <v>0</v>
      </c>
      <c r="Q254" s="35"/>
      <c r="R254" s="35">
        <v>0</v>
      </c>
      <c r="S254" s="35">
        <v>0</v>
      </c>
      <c r="T254" s="20">
        <f t="shared" si="63"/>
        <v>0</v>
      </c>
      <c r="U254" s="52"/>
      <c r="V254" s="35">
        <v>2580</v>
      </c>
      <c r="W254" s="20">
        <f t="shared" si="47"/>
        <v>2580</v>
      </c>
      <c r="X254" s="52"/>
      <c r="Y254" s="22"/>
      <c r="Z254" s="22"/>
      <c r="AA254" s="22">
        <v>1050</v>
      </c>
      <c r="AB254" s="22">
        <v>1129</v>
      </c>
      <c r="AC254" s="22"/>
      <c r="AD254" s="35">
        <v>0</v>
      </c>
      <c r="AE254" s="22">
        <v>1438</v>
      </c>
      <c r="AF254" s="22">
        <v>20633</v>
      </c>
      <c r="AG254" s="22"/>
      <c r="AH254" s="22">
        <v>2517</v>
      </c>
      <c r="AI254" s="22"/>
      <c r="AJ254" s="20">
        <f t="shared" si="57"/>
        <v>26767</v>
      </c>
      <c r="AK254" s="52">
        <v>0</v>
      </c>
      <c r="AL254" s="20">
        <f t="shared" si="48"/>
        <v>0</v>
      </c>
      <c r="AM254" s="35">
        <v>0</v>
      </c>
      <c r="AN254" s="22"/>
      <c r="AO254" s="35">
        <v>0</v>
      </c>
      <c r="AP254" s="35"/>
      <c r="AQ254" s="35">
        <v>0</v>
      </c>
      <c r="AR254" s="35"/>
      <c r="AS254" s="35"/>
      <c r="AT254" s="35">
        <v>0</v>
      </c>
      <c r="AU254" s="35"/>
      <c r="AV254" s="35"/>
      <c r="AW254" s="20">
        <f t="shared" si="49"/>
        <v>0</v>
      </c>
      <c r="AX254" s="52">
        <v>0</v>
      </c>
      <c r="AY254" s="35"/>
      <c r="AZ254" s="35">
        <v>2070</v>
      </c>
      <c r="BA254" s="35">
        <v>0</v>
      </c>
      <c r="BB254" s="35"/>
      <c r="BC254" s="35">
        <v>0</v>
      </c>
      <c r="BD254" s="35"/>
      <c r="BE254" s="20">
        <f t="shared" si="50"/>
        <v>2070</v>
      </c>
      <c r="BF254" s="52"/>
      <c r="BG254" s="35">
        <v>0</v>
      </c>
      <c r="BH254" s="35">
        <v>3794</v>
      </c>
      <c r="BI254" s="35"/>
      <c r="BJ254" s="35"/>
      <c r="BK254" s="35"/>
      <c r="BL254" s="35"/>
      <c r="BM254" s="35">
        <v>0</v>
      </c>
      <c r="BN254" s="35"/>
      <c r="BO254" s="35"/>
      <c r="BP254" s="22"/>
      <c r="BQ254" s="35"/>
      <c r="BR254" s="22"/>
      <c r="BS254" s="22">
        <v>0</v>
      </c>
      <c r="BT254" s="35">
        <v>0</v>
      </c>
      <c r="BU254" s="20">
        <f t="shared" si="64"/>
        <v>3794</v>
      </c>
      <c r="BV254" s="52">
        <v>3753</v>
      </c>
      <c r="BW254" s="35">
        <v>330</v>
      </c>
      <c r="BX254" s="35"/>
      <c r="BY254" s="35"/>
      <c r="BZ254" s="35">
        <v>0</v>
      </c>
      <c r="CA254" s="35">
        <v>0</v>
      </c>
      <c r="CB254" s="20">
        <f t="shared" si="65"/>
        <v>4083</v>
      </c>
      <c r="CC254" s="52"/>
      <c r="CD254" s="35"/>
      <c r="CE254" s="35"/>
      <c r="CF254" s="35"/>
      <c r="CG254" s="20">
        <f t="shared" si="66"/>
        <v>0</v>
      </c>
      <c r="CH254" s="61"/>
      <c r="CI254" s="22"/>
      <c r="CJ254" s="35"/>
      <c r="CK254" s="35"/>
      <c r="CL254" s="35">
        <v>872</v>
      </c>
      <c r="CM254" s="35"/>
      <c r="CN254" s="35"/>
      <c r="CO254" s="20">
        <f t="shared" si="67"/>
        <v>872</v>
      </c>
      <c r="CP254" s="61"/>
      <c r="CQ254" s="35"/>
      <c r="CR254" s="35"/>
      <c r="CS254" s="20">
        <f t="shared" si="68"/>
        <v>0</v>
      </c>
      <c r="CT254" s="52">
        <v>36740</v>
      </c>
      <c r="CU254" s="20">
        <f t="shared" si="69"/>
        <v>36740</v>
      </c>
      <c r="CV254" s="23">
        <f t="shared" si="70"/>
        <v>76906</v>
      </c>
    </row>
    <row r="255" spans="1:100" x14ac:dyDescent="0.25">
      <c r="A255" s="319"/>
      <c r="B255" s="209" t="s">
        <v>102</v>
      </c>
      <c r="C255" s="40"/>
      <c r="D255" s="41"/>
      <c r="E255" s="43"/>
      <c r="F255" s="41"/>
      <c r="G255" s="41">
        <v>0</v>
      </c>
      <c r="H255" s="7">
        <f t="shared" si="61"/>
        <v>0</v>
      </c>
      <c r="I255" s="43"/>
      <c r="J255" s="41"/>
      <c r="K255" s="41"/>
      <c r="L255" s="41"/>
      <c r="M255" s="41"/>
      <c r="N255" s="41"/>
      <c r="O255" s="7">
        <f t="shared" si="62"/>
        <v>0</v>
      </c>
      <c r="P255" s="41">
        <v>0</v>
      </c>
      <c r="Q255" s="41"/>
      <c r="R255" s="41">
        <v>0</v>
      </c>
      <c r="S255" s="41">
        <v>0</v>
      </c>
      <c r="T255" s="7">
        <f t="shared" si="63"/>
        <v>0</v>
      </c>
      <c r="U255" s="43"/>
      <c r="V255" s="41">
        <v>2607</v>
      </c>
      <c r="W255" s="7">
        <f t="shared" si="47"/>
        <v>2607</v>
      </c>
      <c r="X255" s="43"/>
      <c r="Y255" s="9"/>
      <c r="Z255" s="9"/>
      <c r="AA255" s="9">
        <v>5600</v>
      </c>
      <c r="AB255" s="9">
        <v>0</v>
      </c>
      <c r="AC255" s="9"/>
      <c r="AD255" s="41">
        <v>0</v>
      </c>
      <c r="AE255" s="9">
        <v>0</v>
      </c>
      <c r="AF255" s="9">
        <v>29902</v>
      </c>
      <c r="AG255" s="9"/>
      <c r="AH255" s="9">
        <v>2187</v>
      </c>
      <c r="AI255" s="9"/>
      <c r="AJ255" s="7">
        <f t="shared" si="57"/>
        <v>37689</v>
      </c>
      <c r="AK255" s="43">
        <v>3333</v>
      </c>
      <c r="AL255" s="7">
        <f t="shared" si="48"/>
        <v>3333</v>
      </c>
      <c r="AM255" s="41">
        <v>0</v>
      </c>
      <c r="AN255" s="9"/>
      <c r="AO255" s="41">
        <v>0</v>
      </c>
      <c r="AP255" s="41"/>
      <c r="AQ255" s="41">
        <v>0</v>
      </c>
      <c r="AR255" s="41"/>
      <c r="AS255" s="41"/>
      <c r="AT255" s="41">
        <v>0</v>
      </c>
      <c r="AU255" s="41"/>
      <c r="AV255" s="41"/>
      <c r="AW255" s="7">
        <f t="shared" si="49"/>
        <v>0</v>
      </c>
      <c r="AX255" s="43">
        <v>0</v>
      </c>
      <c r="AY255" s="41"/>
      <c r="AZ255" s="41">
        <v>3150</v>
      </c>
      <c r="BA255" s="41">
        <v>0</v>
      </c>
      <c r="BB255" s="41"/>
      <c r="BC255" s="41">
        <v>0</v>
      </c>
      <c r="BD255" s="41"/>
      <c r="BE255" s="7">
        <f t="shared" si="50"/>
        <v>3150</v>
      </c>
      <c r="BF255" s="43"/>
      <c r="BG255" s="41">
        <v>0</v>
      </c>
      <c r="BH255" s="41">
        <v>4280</v>
      </c>
      <c r="BI255" s="41"/>
      <c r="BJ255" s="41"/>
      <c r="BK255" s="41"/>
      <c r="BL255" s="41"/>
      <c r="BM255" s="41">
        <v>0</v>
      </c>
      <c r="BN255" s="41"/>
      <c r="BO255" s="41"/>
      <c r="BP255" s="9"/>
      <c r="BQ255" s="41"/>
      <c r="BR255" s="9"/>
      <c r="BS255" s="9">
        <v>0</v>
      </c>
      <c r="BT255" s="41">
        <v>0</v>
      </c>
      <c r="BU255" s="7">
        <f t="shared" si="64"/>
        <v>4280</v>
      </c>
      <c r="BV255" s="43">
        <v>4363</v>
      </c>
      <c r="BW255" s="41">
        <v>0</v>
      </c>
      <c r="BX255" s="41"/>
      <c r="BY255" s="41"/>
      <c r="BZ255" s="41">
        <v>0</v>
      </c>
      <c r="CA255" s="41">
        <v>0</v>
      </c>
      <c r="CB255" s="7">
        <f t="shared" si="65"/>
        <v>4363</v>
      </c>
      <c r="CC255" s="43"/>
      <c r="CD255" s="41"/>
      <c r="CE255" s="41"/>
      <c r="CF255" s="41"/>
      <c r="CG255" s="7">
        <f t="shared" si="66"/>
        <v>0</v>
      </c>
      <c r="CH255" s="62"/>
      <c r="CI255" s="9"/>
      <c r="CJ255" s="41"/>
      <c r="CK255" s="41"/>
      <c r="CL255" s="41">
        <v>988</v>
      </c>
      <c r="CM255" s="41"/>
      <c r="CN255" s="41"/>
      <c r="CO255" s="7">
        <f t="shared" si="67"/>
        <v>988</v>
      </c>
      <c r="CP255" s="62"/>
      <c r="CQ255" s="41"/>
      <c r="CR255" s="41"/>
      <c r="CS255" s="7">
        <f t="shared" si="68"/>
        <v>0</v>
      </c>
      <c r="CT255" s="43">
        <v>27853</v>
      </c>
      <c r="CU255" s="7">
        <f t="shared" si="69"/>
        <v>27853</v>
      </c>
      <c r="CV255" s="10">
        <f t="shared" si="70"/>
        <v>84263</v>
      </c>
    </row>
    <row r="256" spans="1:100" x14ac:dyDescent="0.25">
      <c r="A256" s="319"/>
      <c r="B256" s="209" t="s">
        <v>103</v>
      </c>
      <c r="C256" s="40"/>
      <c r="D256" s="41"/>
      <c r="E256" s="43"/>
      <c r="F256" s="41"/>
      <c r="G256" s="41">
        <v>0</v>
      </c>
      <c r="H256" s="7">
        <f t="shared" si="61"/>
        <v>0</v>
      </c>
      <c r="I256" s="43"/>
      <c r="J256" s="41"/>
      <c r="K256" s="41"/>
      <c r="L256" s="41"/>
      <c r="M256" s="41"/>
      <c r="N256" s="41"/>
      <c r="O256" s="7">
        <f t="shared" si="62"/>
        <v>0</v>
      </c>
      <c r="P256" s="41">
        <v>0</v>
      </c>
      <c r="Q256" s="41"/>
      <c r="R256" s="41">
        <v>0</v>
      </c>
      <c r="S256" s="41">
        <v>0</v>
      </c>
      <c r="T256" s="7">
        <f t="shared" si="63"/>
        <v>0</v>
      </c>
      <c r="U256" s="43"/>
      <c r="V256" s="41">
        <v>4831</v>
      </c>
      <c r="W256" s="7">
        <f t="shared" si="47"/>
        <v>4831</v>
      </c>
      <c r="X256" s="43"/>
      <c r="Y256" s="9"/>
      <c r="Z256" s="9"/>
      <c r="AA256" s="9">
        <v>5530</v>
      </c>
      <c r="AB256" s="9">
        <v>1682</v>
      </c>
      <c r="AC256" s="9"/>
      <c r="AD256" s="41">
        <v>0</v>
      </c>
      <c r="AE256" s="9">
        <v>1383</v>
      </c>
      <c r="AF256" s="9">
        <v>27035</v>
      </c>
      <c r="AG256" s="9"/>
      <c r="AH256" s="9">
        <v>0</v>
      </c>
      <c r="AI256" s="9"/>
      <c r="AJ256" s="7">
        <f t="shared" si="57"/>
        <v>35630</v>
      </c>
      <c r="AK256" s="43">
        <v>0</v>
      </c>
      <c r="AL256" s="7">
        <f t="shared" si="48"/>
        <v>0</v>
      </c>
      <c r="AM256" s="41">
        <v>0</v>
      </c>
      <c r="AN256" s="9"/>
      <c r="AO256" s="41">
        <v>0</v>
      </c>
      <c r="AP256" s="41"/>
      <c r="AQ256" s="41">
        <v>0</v>
      </c>
      <c r="AR256" s="41"/>
      <c r="AS256" s="41"/>
      <c r="AT256" s="41">
        <v>0</v>
      </c>
      <c r="AU256" s="41"/>
      <c r="AV256" s="41"/>
      <c r="AW256" s="7">
        <f t="shared" si="49"/>
        <v>0</v>
      </c>
      <c r="AX256" s="43">
        <v>0</v>
      </c>
      <c r="AY256" s="41"/>
      <c r="AZ256" s="41">
        <v>2410</v>
      </c>
      <c r="BA256" s="41"/>
      <c r="BB256" s="41"/>
      <c r="BC256" s="41">
        <v>0</v>
      </c>
      <c r="BD256" s="41"/>
      <c r="BE256" s="7">
        <f t="shared" si="50"/>
        <v>2410</v>
      </c>
      <c r="BF256" s="43"/>
      <c r="BG256" s="41">
        <v>0</v>
      </c>
      <c r="BH256" s="41">
        <v>4839</v>
      </c>
      <c r="BI256" s="41"/>
      <c r="BJ256" s="41"/>
      <c r="BK256" s="41"/>
      <c r="BL256" s="41"/>
      <c r="BM256" s="41">
        <v>0</v>
      </c>
      <c r="BN256" s="41"/>
      <c r="BO256" s="41"/>
      <c r="BP256" s="9"/>
      <c r="BQ256" s="41"/>
      <c r="BR256" s="9"/>
      <c r="BS256" s="9">
        <v>0</v>
      </c>
      <c r="BT256" s="41">
        <v>0</v>
      </c>
      <c r="BU256" s="7">
        <f t="shared" si="64"/>
        <v>4839</v>
      </c>
      <c r="BV256" s="43">
        <v>3204</v>
      </c>
      <c r="BW256" s="41">
        <v>900</v>
      </c>
      <c r="BX256" s="41"/>
      <c r="BY256" s="41"/>
      <c r="BZ256" s="41">
        <v>0</v>
      </c>
      <c r="CA256" s="41">
        <v>0</v>
      </c>
      <c r="CB256" s="7">
        <f t="shared" si="65"/>
        <v>4104</v>
      </c>
      <c r="CC256" s="43"/>
      <c r="CD256" s="41"/>
      <c r="CE256" s="41"/>
      <c r="CF256" s="41"/>
      <c r="CG256" s="7">
        <f t="shared" si="66"/>
        <v>0</v>
      </c>
      <c r="CH256" s="62"/>
      <c r="CI256" s="9"/>
      <c r="CJ256" s="41"/>
      <c r="CK256" s="41"/>
      <c r="CL256" s="41">
        <v>4505</v>
      </c>
      <c r="CM256" s="41"/>
      <c r="CN256" s="41"/>
      <c r="CO256" s="7">
        <f t="shared" si="67"/>
        <v>4505</v>
      </c>
      <c r="CP256" s="62"/>
      <c r="CQ256" s="41"/>
      <c r="CR256" s="41"/>
      <c r="CS256" s="7">
        <f t="shared" si="68"/>
        <v>0</v>
      </c>
      <c r="CT256" s="43">
        <v>24812</v>
      </c>
      <c r="CU256" s="7">
        <f t="shared" si="69"/>
        <v>24812</v>
      </c>
      <c r="CV256" s="10">
        <f t="shared" si="70"/>
        <v>81131</v>
      </c>
    </row>
    <row r="257" spans="1:100" x14ac:dyDescent="0.25">
      <c r="A257" s="319"/>
      <c r="B257" s="209" t="s">
        <v>104</v>
      </c>
      <c r="C257" s="40"/>
      <c r="D257" s="41"/>
      <c r="E257" s="43"/>
      <c r="F257" s="41"/>
      <c r="G257" s="41">
        <v>0</v>
      </c>
      <c r="H257" s="7">
        <f t="shared" si="61"/>
        <v>0</v>
      </c>
      <c r="I257" s="43"/>
      <c r="J257" s="41"/>
      <c r="K257" s="41"/>
      <c r="L257" s="41"/>
      <c r="M257" s="41"/>
      <c r="N257" s="41"/>
      <c r="O257" s="7">
        <f t="shared" si="62"/>
        <v>0</v>
      </c>
      <c r="P257" s="41">
        <v>0</v>
      </c>
      <c r="Q257" s="41"/>
      <c r="R257" s="41">
        <v>0</v>
      </c>
      <c r="S257" s="41">
        <v>0</v>
      </c>
      <c r="T257" s="7">
        <f t="shared" si="63"/>
        <v>0</v>
      </c>
      <c r="U257" s="43"/>
      <c r="V257" s="41">
        <v>0</v>
      </c>
      <c r="W257" s="7">
        <f t="shared" si="47"/>
        <v>0</v>
      </c>
      <c r="X257" s="43"/>
      <c r="Y257" s="9"/>
      <c r="Z257" s="9"/>
      <c r="AA257" s="9">
        <v>0</v>
      </c>
      <c r="AB257" s="9">
        <v>2532</v>
      </c>
      <c r="AC257" s="9"/>
      <c r="AD257" s="41">
        <v>0</v>
      </c>
      <c r="AE257" s="9">
        <v>0</v>
      </c>
      <c r="AF257" s="9">
        <v>40054</v>
      </c>
      <c r="AG257" s="9"/>
      <c r="AH257" s="9">
        <v>0</v>
      </c>
      <c r="AI257" s="9"/>
      <c r="AJ257" s="7">
        <f t="shared" si="57"/>
        <v>42586</v>
      </c>
      <c r="AK257" s="43">
        <v>990</v>
      </c>
      <c r="AL257" s="7">
        <f t="shared" si="48"/>
        <v>990</v>
      </c>
      <c r="AM257" s="41">
        <v>0</v>
      </c>
      <c r="AN257" s="9"/>
      <c r="AO257" s="41">
        <v>0</v>
      </c>
      <c r="AP257" s="41"/>
      <c r="AQ257" s="41">
        <v>0</v>
      </c>
      <c r="AR257" s="41"/>
      <c r="AS257" s="41"/>
      <c r="AT257" s="41">
        <v>0</v>
      </c>
      <c r="AU257" s="41"/>
      <c r="AV257" s="41"/>
      <c r="AW257" s="7">
        <f t="shared" si="49"/>
        <v>0</v>
      </c>
      <c r="AX257" s="43">
        <v>0</v>
      </c>
      <c r="AY257" s="41"/>
      <c r="AZ257" s="41">
        <v>807</v>
      </c>
      <c r="BA257" s="41"/>
      <c r="BB257" s="41"/>
      <c r="BC257" s="41">
        <v>684</v>
      </c>
      <c r="BD257" s="41"/>
      <c r="BE257" s="7">
        <f t="shared" si="50"/>
        <v>1491</v>
      </c>
      <c r="BF257" s="43"/>
      <c r="BG257" s="41">
        <v>0</v>
      </c>
      <c r="BH257" s="41">
        <v>3203</v>
      </c>
      <c r="BI257" s="41"/>
      <c r="BJ257" s="41"/>
      <c r="BK257" s="41"/>
      <c r="BL257" s="41"/>
      <c r="BM257" s="41">
        <v>0</v>
      </c>
      <c r="BN257" s="41"/>
      <c r="BO257" s="41"/>
      <c r="BP257" s="9"/>
      <c r="BQ257" s="41"/>
      <c r="BR257" s="9"/>
      <c r="BS257" s="9">
        <v>0</v>
      </c>
      <c r="BT257" s="41">
        <v>0</v>
      </c>
      <c r="BU257" s="7">
        <f t="shared" si="64"/>
        <v>3203</v>
      </c>
      <c r="BV257" s="43">
        <v>1664</v>
      </c>
      <c r="BW257" s="41">
        <v>816</v>
      </c>
      <c r="BX257" s="41"/>
      <c r="BY257" s="41"/>
      <c r="BZ257" s="41">
        <v>0</v>
      </c>
      <c r="CA257" s="41">
        <v>0</v>
      </c>
      <c r="CB257" s="7">
        <f t="shared" si="65"/>
        <v>2480</v>
      </c>
      <c r="CC257" s="43"/>
      <c r="CD257" s="41"/>
      <c r="CE257" s="41"/>
      <c r="CF257" s="41"/>
      <c r="CG257" s="7">
        <f t="shared" si="66"/>
        <v>0</v>
      </c>
      <c r="CH257" s="62"/>
      <c r="CI257" s="9"/>
      <c r="CJ257" s="41"/>
      <c r="CK257" s="41"/>
      <c r="CL257" s="41">
        <v>0</v>
      </c>
      <c r="CM257" s="41"/>
      <c r="CN257" s="41"/>
      <c r="CO257" s="7">
        <f t="shared" si="67"/>
        <v>0</v>
      </c>
      <c r="CP257" s="62"/>
      <c r="CQ257" s="41"/>
      <c r="CR257" s="41"/>
      <c r="CS257" s="7">
        <f t="shared" si="68"/>
        <v>0</v>
      </c>
      <c r="CT257" s="43">
        <v>14711</v>
      </c>
      <c r="CU257" s="7">
        <f t="shared" si="69"/>
        <v>14711</v>
      </c>
      <c r="CV257" s="10">
        <f t="shared" si="70"/>
        <v>65461</v>
      </c>
    </row>
    <row r="258" spans="1:100" x14ac:dyDescent="0.25">
      <c r="A258" s="319"/>
      <c r="B258" s="209" t="s">
        <v>105</v>
      </c>
      <c r="C258" s="40"/>
      <c r="D258" s="41"/>
      <c r="E258" s="43"/>
      <c r="F258" s="41"/>
      <c r="G258" s="41">
        <v>0</v>
      </c>
      <c r="H258" s="7">
        <f t="shared" si="61"/>
        <v>0</v>
      </c>
      <c r="I258" s="43"/>
      <c r="J258" s="41"/>
      <c r="K258" s="41"/>
      <c r="L258" s="41"/>
      <c r="M258" s="41"/>
      <c r="N258" s="41"/>
      <c r="O258" s="7">
        <f t="shared" si="62"/>
        <v>0</v>
      </c>
      <c r="P258" s="41">
        <v>0</v>
      </c>
      <c r="Q258" s="41"/>
      <c r="R258" s="41">
        <v>0</v>
      </c>
      <c r="S258" s="41">
        <v>0</v>
      </c>
      <c r="T258" s="7">
        <f t="shared" si="63"/>
        <v>0</v>
      </c>
      <c r="U258" s="43"/>
      <c r="V258" s="41">
        <v>0</v>
      </c>
      <c r="W258" s="7">
        <f t="shared" si="47"/>
        <v>0</v>
      </c>
      <c r="X258" s="43"/>
      <c r="Y258" s="9"/>
      <c r="Z258" s="9"/>
      <c r="AA258" s="9">
        <v>0</v>
      </c>
      <c r="AB258" s="9">
        <v>1184</v>
      </c>
      <c r="AC258" s="9"/>
      <c r="AD258" s="41">
        <v>0</v>
      </c>
      <c r="AE258" s="9">
        <v>0</v>
      </c>
      <c r="AF258" s="9">
        <v>51412</v>
      </c>
      <c r="AG258" s="9"/>
      <c r="AH258" s="9">
        <v>0</v>
      </c>
      <c r="AI258" s="9"/>
      <c r="AJ258" s="7">
        <f t="shared" si="57"/>
        <v>52596</v>
      </c>
      <c r="AK258" s="43">
        <v>1419</v>
      </c>
      <c r="AL258" s="7">
        <f t="shared" si="48"/>
        <v>1419</v>
      </c>
      <c r="AM258" s="41">
        <v>0</v>
      </c>
      <c r="AN258" s="9"/>
      <c r="AO258" s="41">
        <v>0</v>
      </c>
      <c r="AP258" s="41"/>
      <c r="AQ258" s="41">
        <v>0</v>
      </c>
      <c r="AR258" s="41"/>
      <c r="AS258" s="41"/>
      <c r="AT258" s="41">
        <v>0</v>
      </c>
      <c r="AU258" s="41"/>
      <c r="AV258" s="41"/>
      <c r="AW258" s="7">
        <f t="shared" si="49"/>
        <v>0</v>
      </c>
      <c r="AX258" s="43">
        <v>0</v>
      </c>
      <c r="AY258" s="41"/>
      <c r="AZ258" s="41">
        <v>2351</v>
      </c>
      <c r="BA258" s="41"/>
      <c r="BB258" s="41"/>
      <c r="BC258" s="41">
        <v>1368</v>
      </c>
      <c r="BD258" s="41"/>
      <c r="BE258" s="7">
        <f t="shared" si="50"/>
        <v>3719</v>
      </c>
      <c r="BF258" s="43"/>
      <c r="BG258" s="41">
        <v>0</v>
      </c>
      <c r="BH258" s="41">
        <v>6408</v>
      </c>
      <c r="BI258" s="41"/>
      <c r="BJ258" s="41"/>
      <c r="BK258" s="41"/>
      <c r="BL258" s="41"/>
      <c r="BM258" s="41">
        <v>0</v>
      </c>
      <c r="BN258" s="41"/>
      <c r="BO258" s="41"/>
      <c r="BP258" s="9"/>
      <c r="BQ258" s="41"/>
      <c r="BR258" s="9"/>
      <c r="BS258" s="9">
        <v>0</v>
      </c>
      <c r="BT258" s="41">
        <v>0</v>
      </c>
      <c r="BU258" s="7">
        <f t="shared" si="64"/>
        <v>6408</v>
      </c>
      <c r="BV258" s="43">
        <v>4338</v>
      </c>
      <c r="BW258" s="41">
        <v>0</v>
      </c>
      <c r="BX258" s="41"/>
      <c r="BY258" s="41"/>
      <c r="BZ258" s="41">
        <v>0</v>
      </c>
      <c r="CA258" s="41">
        <v>0</v>
      </c>
      <c r="CB258" s="7">
        <f t="shared" si="65"/>
        <v>4338</v>
      </c>
      <c r="CC258" s="43"/>
      <c r="CD258" s="41"/>
      <c r="CE258" s="41"/>
      <c r="CF258" s="41"/>
      <c r="CG258" s="7">
        <f t="shared" si="66"/>
        <v>0</v>
      </c>
      <c r="CH258" s="62"/>
      <c r="CI258" s="9"/>
      <c r="CJ258" s="41"/>
      <c r="CK258" s="41"/>
      <c r="CL258" s="41">
        <v>6911</v>
      </c>
      <c r="CM258" s="41"/>
      <c r="CN258" s="41"/>
      <c r="CO258" s="7">
        <f t="shared" si="67"/>
        <v>6911</v>
      </c>
      <c r="CP258" s="62"/>
      <c r="CQ258" s="41"/>
      <c r="CR258" s="41"/>
      <c r="CS258" s="7">
        <f t="shared" si="68"/>
        <v>0</v>
      </c>
      <c r="CT258" s="43">
        <v>15313</v>
      </c>
      <c r="CU258" s="7">
        <f t="shared" si="69"/>
        <v>15313</v>
      </c>
      <c r="CV258" s="10">
        <f t="shared" si="70"/>
        <v>90704</v>
      </c>
    </row>
    <row r="259" spans="1:100" x14ac:dyDescent="0.25">
      <c r="A259" s="319"/>
      <c r="B259" s="209" t="s">
        <v>106</v>
      </c>
      <c r="C259" s="40"/>
      <c r="D259" s="41"/>
      <c r="E259" s="43"/>
      <c r="F259" s="41"/>
      <c r="G259" s="41">
        <v>0</v>
      </c>
      <c r="H259" s="7">
        <f t="shared" si="61"/>
        <v>0</v>
      </c>
      <c r="I259" s="43"/>
      <c r="J259" s="41"/>
      <c r="K259" s="41"/>
      <c r="L259" s="41"/>
      <c r="M259" s="41"/>
      <c r="N259" s="41"/>
      <c r="O259" s="7">
        <f t="shared" si="62"/>
        <v>0</v>
      </c>
      <c r="P259" s="41">
        <v>0</v>
      </c>
      <c r="Q259" s="41"/>
      <c r="R259" s="41">
        <v>0</v>
      </c>
      <c r="S259" s="41">
        <v>0</v>
      </c>
      <c r="T259" s="7">
        <f t="shared" si="63"/>
        <v>0</v>
      </c>
      <c r="U259" s="43"/>
      <c r="V259" s="41">
        <v>0</v>
      </c>
      <c r="W259" s="7">
        <f t="shared" si="47"/>
        <v>0</v>
      </c>
      <c r="X259" s="43"/>
      <c r="Y259" s="9"/>
      <c r="Z259" s="9"/>
      <c r="AA259" s="9">
        <v>0</v>
      </c>
      <c r="AB259" s="9">
        <v>5555</v>
      </c>
      <c r="AC259" s="9"/>
      <c r="AD259" s="41">
        <v>0</v>
      </c>
      <c r="AE259" s="9">
        <v>231</v>
      </c>
      <c r="AF259" s="9">
        <v>50711</v>
      </c>
      <c r="AG259" s="9"/>
      <c r="AH259" s="9">
        <v>0</v>
      </c>
      <c r="AI259" s="9"/>
      <c r="AJ259" s="7">
        <f t="shared" si="57"/>
        <v>56497</v>
      </c>
      <c r="AK259" s="43">
        <v>2673</v>
      </c>
      <c r="AL259" s="7">
        <f t="shared" si="48"/>
        <v>2673</v>
      </c>
      <c r="AM259" s="41">
        <v>0</v>
      </c>
      <c r="AN259" s="9"/>
      <c r="AO259" s="41">
        <v>0</v>
      </c>
      <c r="AP259" s="41"/>
      <c r="AQ259" s="41">
        <v>0</v>
      </c>
      <c r="AR259" s="41"/>
      <c r="AS259" s="41"/>
      <c r="AT259" s="41">
        <v>0</v>
      </c>
      <c r="AU259" s="41"/>
      <c r="AV259" s="41"/>
      <c r="AW259" s="7">
        <f t="shared" si="49"/>
        <v>0</v>
      </c>
      <c r="AX259" s="43">
        <v>3135</v>
      </c>
      <c r="AY259" s="41"/>
      <c r="AZ259" s="41">
        <v>3156</v>
      </c>
      <c r="BA259" s="41"/>
      <c r="BB259" s="41"/>
      <c r="BC259" s="41">
        <v>1044</v>
      </c>
      <c r="BD259" s="41"/>
      <c r="BE259" s="7">
        <f t="shared" si="50"/>
        <v>7335</v>
      </c>
      <c r="BF259" s="43"/>
      <c r="BG259" s="41">
        <v>0</v>
      </c>
      <c r="BH259" s="41">
        <v>3746</v>
      </c>
      <c r="BI259" s="41"/>
      <c r="BJ259" s="41"/>
      <c r="BK259" s="41"/>
      <c r="BL259" s="41"/>
      <c r="BM259" s="41">
        <v>0</v>
      </c>
      <c r="BN259" s="41"/>
      <c r="BO259" s="41"/>
      <c r="BP259" s="9"/>
      <c r="BQ259" s="41"/>
      <c r="BR259" s="9"/>
      <c r="BS259" s="9">
        <v>0</v>
      </c>
      <c r="BT259" s="41">
        <v>0</v>
      </c>
      <c r="BU259" s="7">
        <f t="shared" si="64"/>
        <v>3746</v>
      </c>
      <c r="BV259" s="43">
        <v>4224</v>
      </c>
      <c r="BW259" s="41">
        <v>420</v>
      </c>
      <c r="BX259" s="41"/>
      <c r="BY259" s="41"/>
      <c r="BZ259" s="41">
        <v>0</v>
      </c>
      <c r="CA259" s="41">
        <v>0</v>
      </c>
      <c r="CB259" s="7">
        <f t="shared" si="65"/>
        <v>4644</v>
      </c>
      <c r="CC259" s="43"/>
      <c r="CD259" s="41"/>
      <c r="CE259" s="41"/>
      <c r="CF259" s="41"/>
      <c r="CG259" s="7">
        <f t="shared" si="66"/>
        <v>0</v>
      </c>
      <c r="CH259" s="62"/>
      <c r="CI259" s="9"/>
      <c r="CJ259" s="41"/>
      <c r="CK259" s="41"/>
      <c r="CL259" s="41">
        <v>6308</v>
      </c>
      <c r="CM259" s="41"/>
      <c r="CN259" s="41"/>
      <c r="CO259" s="7">
        <f t="shared" si="67"/>
        <v>6308</v>
      </c>
      <c r="CP259" s="62"/>
      <c r="CQ259" s="41"/>
      <c r="CR259" s="41"/>
      <c r="CS259" s="7">
        <f t="shared" si="68"/>
        <v>0</v>
      </c>
      <c r="CT259" s="43">
        <v>27127</v>
      </c>
      <c r="CU259" s="7">
        <f t="shared" si="69"/>
        <v>27127</v>
      </c>
      <c r="CV259" s="10">
        <f t="shared" si="70"/>
        <v>108330</v>
      </c>
    </row>
    <row r="260" spans="1:100" x14ac:dyDescent="0.25">
      <c r="A260" s="319"/>
      <c r="B260" s="209" t="s">
        <v>107</v>
      </c>
      <c r="C260" s="40"/>
      <c r="D260" s="41"/>
      <c r="E260" s="43"/>
      <c r="F260" s="41"/>
      <c r="G260" s="41">
        <v>0</v>
      </c>
      <c r="H260" s="7">
        <f t="shared" si="61"/>
        <v>0</v>
      </c>
      <c r="I260" s="43"/>
      <c r="J260" s="41"/>
      <c r="K260" s="41"/>
      <c r="L260" s="41"/>
      <c r="M260" s="41"/>
      <c r="N260" s="41"/>
      <c r="O260" s="7">
        <f t="shared" si="62"/>
        <v>0</v>
      </c>
      <c r="P260" s="41">
        <v>0</v>
      </c>
      <c r="Q260" s="41"/>
      <c r="R260" s="41">
        <v>0</v>
      </c>
      <c r="S260" s="41">
        <v>0</v>
      </c>
      <c r="T260" s="7">
        <f t="shared" si="63"/>
        <v>0</v>
      </c>
      <c r="U260" s="43"/>
      <c r="V260" s="41">
        <v>4280</v>
      </c>
      <c r="W260" s="7">
        <f t="shared" si="47"/>
        <v>4280</v>
      </c>
      <c r="X260" s="43"/>
      <c r="Y260" s="9"/>
      <c r="Z260" s="9"/>
      <c r="AA260" s="9">
        <v>0</v>
      </c>
      <c r="AB260" s="9">
        <v>30194</v>
      </c>
      <c r="AC260" s="9"/>
      <c r="AD260" s="41">
        <v>0</v>
      </c>
      <c r="AE260" s="9">
        <v>1383</v>
      </c>
      <c r="AF260" s="9">
        <v>27938</v>
      </c>
      <c r="AG260" s="9"/>
      <c r="AH260" s="9">
        <v>0</v>
      </c>
      <c r="AI260" s="9"/>
      <c r="AJ260" s="7">
        <f t="shared" si="57"/>
        <v>59515</v>
      </c>
      <c r="AK260" s="43">
        <v>0</v>
      </c>
      <c r="AL260" s="7">
        <f t="shared" si="48"/>
        <v>0</v>
      </c>
      <c r="AM260" s="41">
        <v>0</v>
      </c>
      <c r="AN260" s="9"/>
      <c r="AO260" s="41">
        <v>0</v>
      </c>
      <c r="AP260" s="41"/>
      <c r="AQ260" s="41">
        <v>0</v>
      </c>
      <c r="AR260" s="41"/>
      <c r="AS260" s="41"/>
      <c r="AT260" s="41">
        <v>0</v>
      </c>
      <c r="AU260" s="41"/>
      <c r="AV260" s="41"/>
      <c r="AW260" s="7">
        <f t="shared" si="49"/>
        <v>0</v>
      </c>
      <c r="AX260" s="43">
        <v>5330</v>
      </c>
      <c r="AY260" s="41"/>
      <c r="AZ260" s="41">
        <v>4530</v>
      </c>
      <c r="BA260" s="41"/>
      <c r="BB260" s="41"/>
      <c r="BC260" s="41">
        <v>3095</v>
      </c>
      <c r="BD260" s="41"/>
      <c r="BE260" s="7">
        <f t="shared" si="50"/>
        <v>12955</v>
      </c>
      <c r="BF260" s="43"/>
      <c r="BG260" s="41">
        <v>0</v>
      </c>
      <c r="BH260" s="41">
        <v>3204</v>
      </c>
      <c r="BI260" s="41"/>
      <c r="BJ260" s="41"/>
      <c r="BK260" s="41"/>
      <c r="BL260" s="41"/>
      <c r="BM260" s="41">
        <v>0</v>
      </c>
      <c r="BN260" s="41"/>
      <c r="BO260" s="41"/>
      <c r="BP260" s="9"/>
      <c r="BQ260" s="41"/>
      <c r="BR260" s="9"/>
      <c r="BS260" s="9">
        <v>0</v>
      </c>
      <c r="BT260" s="41">
        <v>0</v>
      </c>
      <c r="BU260" s="7">
        <f t="shared" si="64"/>
        <v>3204</v>
      </c>
      <c r="BV260" s="43">
        <v>6047</v>
      </c>
      <c r="BW260" s="41">
        <v>210</v>
      </c>
      <c r="BX260" s="41"/>
      <c r="BY260" s="41"/>
      <c r="BZ260" s="41">
        <v>0</v>
      </c>
      <c r="CA260" s="41">
        <v>0</v>
      </c>
      <c r="CB260" s="7">
        <f t="shared" si="65"/>
        <v>6257</v>
      </c>
      <c r="CC260" s="43"/>
      <c r="CD260" s="41"/>
      <c r="CE260" s="41"/>
      <c r="CF260" s="41"/>
      <c r="CG260" s="7">
        <f t="shared" si="66"/>
        <v>0</v>
      </c>
      <c r="CH260" s="62"/>
      <c r="CI260" s="9"/>
      <c r="CJ260" s="41"/>
      <c r="CK260" s="41"/>
      <c r="CL260" s="41">
        <v>4222</v>
      </c>
      <c r="CM260" s="41"/>
      <c r="CN260" s="41"/>
      <c r="CO260" s="7">
        <f t="shared" si="67"/>
        <v>4222</v>
      </c>
      <c r="CP260" s="62"/>
      <c r="CQ260" s="41"/>
      <c r="CR260" s="41"/>
      <c r="CS260" s="7">
        <f t="shared" si="68"/>
        <v>0</v>
      </c>
      <c r="CT260" s="43">
        <v>22478</v>
      </c>
      <c r="CU260" s="7">
        <f t="shared" si="69"/>
        <v>22478</v>
      </c>
      <c r="CV260" s="10">
        <f t="shared" si="70"/>
        <v>112911</v>
      </c>
    </row>
    <row r="261" spans="1:100" x14ac:dyDescent="0.25">
      <c r="A261" s="319"/>
      <c r="B261" s="209" t="s">
        <v>108</v>
      </c>
      <c r="C261" s="40"/>
      <c r="D261" s="41"/>
      <c r="E261" s="43"/>
      <c r="F261" s="41"/>
      <c r="G261" s="41">
        <v>0</v>
      </c>
      <c r="H261" s="7">
        <f t="shared" si="61"/>
        <v>0</v>
      </c>
      <c r="I261" s="43"/>
      <c r="J261" s="41"/>
      <c r="K261" s="41"/>
      <c r="L261" s="41"/>
      <c r="M261" s="41"/>
      <c r="N261" s="41"/>
      <c r="O261" s="7">
        <f t="shared" si="62"/>
        <v>0</v>
      </c>
      <c r="P261" s="41">
        <v>0</v>
      </c>
      <c r="Q261" s="41"/>
      <c r="R261" s="41">
        <v>0</v>
      </c>
      <c r="S261" s="41">
        <v>0</v>
      </c>
      <c r="T261" s="7">
        <f t="shared" si="63"/>
        <v>0</v>
      </c>
      <c r="U261" s="43"/>
      <c r="V261" s="41">
        <v>5580</v>
      </c>
      <c r="W261" s="7">
        <f t="shared" si="47"/>
        <v>5580</v>
      </c>
      <c r="X261" s="43"/>
      <c r="Y261" s="9"/>
      <c r="Z261" s="9"/>
      <c r="AA261" s="9">
        <v>0</v>
      </c>
      <c r="AB261" s="9">
        <v>22717</v>
      </c>
      <c r="AC261" s="9"/>
      <c r="AD261" s="41">
        <v>0</v>
      </c>
      <c r="AE261" s="9">
        <v>2000</v>
      </c>
      <c r="AF261" s="9">
        <v>41731</v>
      </c>
      <c r="AG261" s="9"/>
      <c r="AH261" s="9">
        <v>0</v>
      </c>
      <c r="AI261" s="9"/>
      <c r="AJ261" s="7">
        <f t="shared" si="57"/>
        <v>66448</v>
      </c>
      <c r="AK261" s="43">
        <v>990</v>
      </c>
      <c r="AL261" s="7">
        <f t="shared" si="48"/>
        <v>990</v>
      </c>
      <c r="AM261" s="41">
        <v>0</v>
      </c>
      <c r="AN261" s="9"/>
      <c r="AO261" s="41">
        <v>0</v>
      </c>
      <c r="AP261" s="41"/>
      <c r="AQ261" s="41">
        <v>0</v>
      </c>
      <c r="AR261" s="41"/>
      <c r="AS261" s="41"/>
      <c r="AT261" s="41">
        <v>0</v>
      </c>
      <c r="AU261" s="41"/>
      <c r="AV261" s="41"/>
      <c r="AW261" s="7">
        <f t="shared" si="49"/>
        <v>0</v>
      </c>
      <c r="AX261" s="43">
        <v>10440</v>
      </c>
      <c r="AY261" s="41"/>
      <c r="AZ261" s="41">
        <v>0</v>
      </c>
      <c r="BA261" s="41"/>
      <c r="BB261" s="41"/>
      <c r="BC261" s="41">
        <v>3576</v>
      </c>
      <c r="BD261" s="41"/>
      <c r="BE261" s="7">
        <f t="shared" si="50"/>
        <v>14016</v>
      </c>
      <c r="BF261" s="43"/>
      <c r="BG261" s="41">
        <v>0</v>
      </c>
      <c r="BH261" s="41">
        <v>534</v>
      </c>
      <c r="BI261" s="41"/>
      <c r="BJ261" s="41"/>
      <c r="BK261" s="41"/>
      <c r="BL261" s="41"/>
      <c r="BM261" s="41">
        <v>0</v>
      </c>
      <c r="BN261" s="41"/>
      <c r="BO261" s="41"/>
      <c r="BP261" s="9"/>
      <c r="BQ261" s="41"/>
      <c r="BR261" s="9"/>
      <c r="BS261" s="9">
        <v>0</v>
      </c>
      <c r="BT261" s="41">
        <v>0</v>
      </c>
      <c r="BU261" s="7">
        <f t="shared" si="64"/>
        <v>534</v>
      </c>
      <c r="BV261" s="43">
        <v>7338</v>
      </c>
      <c r="BW261" s="41">
        <v>240</v>
      </c>
      <c r="BX261" s="41"/>
      <c r="BY261" s="41"/>
      <c r="BZ261" s="41">
        <v>0</v>
      </c>
      <c r="CA261" s="41">
        <v>0</v>
      </c>
      <c r="CB261" s="7">
        <f t="shared" si="65"/>
        <v>7578</v>
      </c>
      <c r="CC261" s="43"/>
      <c r="CD261" s="41"/>
      <c r="CE261" s="41"/>
      <c r="CF261" s="41"/>
      <c r="CG261" s="7">
        <f t="shared" si="66"/>
        <v>0</v>
      </c>
      <c r="CH261" s="62"/>
      <c r="CI261" s="9"/>
      <c r="CJ261" s="41"/>
      <c r="CK261" s="41"/>
      <c r="CL261" s="41">
        <v>8759</v>
      </c>
      <c r="CM261" s="41"/>
      <c r="CN261" s="41"/>
      <c r="CO261" s="7">
        <f t="shared" si="67"/>
        <v>8759</v>
      </c>
      <c r="CP261" s="62"/>
      <c r="CQ261" s="41"/>
      <c r="CR261" s="41"/>
      <c r="CS261" s="7">
        <f t="shared" si="68"/>
        <v>0</v>
      </c>
      <c r="CT261" s="43">
        <v>17592</v>
      </c>
      <c r="CU261" s="7">
        <f t="shared" si="69"/>
        <v>17592</v>
      </c>
      <c r="CV261" s="10">
        <f t="shared" si="70"/>
        <v>121497</v>
      </c>
    </row>
    <row r="262" spans="1:100" x14ac:dyDescent="0.25">
      <c r="A262" s="319"/>
      <c r="B262" s="209" t="s">
        <v>109</v>
      </c>
      <c r="C262" s="40"/>
      <c r="D262" s="41"/>
      <c r="E262" s="43"/>
      <c r="F262" s="41"/>
      <c r="G262" s="41">
        <v>0</v>
      </c>
      <c r="H262" s="7">
        <f t="shared" si="61"/>
        <v>0</v>
      </c>
      <c r="I262" s="43"/>
      <c r="J262" s="41"/>
      <c r="K262" s="41"/>
      <c r="L262" s="41"/>
      <c r="M262" s="41"/>
      <c r="N262" s="41"/>
      <c r="O262" s="7">
        <f t="shared" si="62"/>
        <v>0</v>
      </c>
      <c r="P262" s="41">
        <v>0</v>
      </c>
      <c r="Q262" s="41"/>
      <c r="R262" s="41">
        <v>0</v>
      </c>
      <c r="S262" s="41">
        <v>0</v>
      </c>
      <c r="T262" s="7">
        <f t="shared" si="63"/>
        <v>0</v>
      </c>
      <c r="U262" s="43"/>
      <c r="V262" s="41">
        <v>7080</v>
      </c>
      <c r="W262" s="7">
        <f t="shared" si="47"/>
        <v>7080</v>
      </c>
      <c r="X262" s="43"/>
      <c r="Y262" s="9"/>
      <c r="Z262" s="9"/>
      <c r="AA262" s="9">
        <v>0</v>
      </c>
      <c r="AB262" s="9">
        <v>12203</v>
      </c>
      <c r="AC262" s="9"/>
      <c r="AD262" s="41">
        <v>0</v>
      </c>
      <c r="AE262" s="9">
        <v>2800</v>
      </c>
      <c r="AF262" s="9">
        <v>33417</v>
      </c>
      <c r="AG262" s="9"/>
      <c r="AH262" s="9">
        <v>0</v>
      </c>
      <c r="AI262" s="9"/>
      <c r="AJ262" s="7">
        <f t="shared" si="57"/>
        <v>48420</v>
      </c>
      <c r="AK262" s="43">
        <v>1980</v>
      </c>
      <c r="AL262" s="7">
        <f t="shared" si="48"/>
        <v>1980</v>
      </c>
      <c r="AM262" s="41">
        <v>0</v>
      </c>
      <c r="AN262" s="9"/>
      <c r="AO262" s="41">
        <v>0</v>
      </c>
      <c r="AP262" s="41"/>
      <c r="AQ262" s="41">
        <v>0</v>
      </c>
      <c r="AR262" s="41"/>
      <c r="AS262" s="41"/>
      <c r="AT262" s="41">
        <v>0</v>
      </c>
      <c r="AU262" s="41"/>
      <c r="AV262" s="41"/>
      <c r="AW262" s="7">
        <f t="shared" si="49"/>
        <v>0</v>
      </c>
      <c r="AX262" s="43">
        <v>6320</v>
      </c>
      <c r="AY262" s="41"/>
      <c r="AZ262" s="41">
        <v>0</v>
      </c>
      <c r="BA262" s="41"/>
      <c r="BB262" s="41"/>
      <c r="BC262" s="41">
        <v>3922</v>
      </c>
      <c r="BD262" s="41"/>
      <c r="BE262" s="7">
        <f t="shared" si="50"/>
        <v>10242</v>
      </c>
      <c r="BF262" s="43"/>
      <c r="BG262" s="41">
        <v>0</v>
      </c>
      <c r="BH262" s="41">
        <v>2144</v>
      </c>
      <c r="BI262" s="41"/>
      <c r="BJ262" s="41"/>
      <c r="BK262" s="41"/>
      <c r="BL262" s="41"/>
      <c r="BM262" s="41">
        <v>0</v>
      </c>
      <c r="BN262" s="41"/>
      <c r="BO262" s="41"/>
      <c r="BP262" s="9"/>
      <c r="BQ262" s="41"/>
      <c r="BR262" s="9"/>
      <c r="BS262" s="9">
        <v>0</v>
      </c>
      <c r="BT262" s="41">
        <v>0</v>
      </c>
      <c r="BU262" s="7">
        <f t="shared" si="64"/>
        <v>2144</v>
      </c>
      <c r="BV262" s="43">
        <v>2082</v>
      </c>
      <c r="BW262" s="41">
        <v>330</v>
      </c>
      <c r="BX262" s="41"/>
      <c r="BY262" s="41"/>
      <c r="BZ262" s="41">
        <v>0</v>
      </c>
      <c r="CA262" s="41">
        <v>0</v>
      </c>
      <c r="CB262" s="7">
        <f t="shared" si="65"/>
        <v>2412</v>
      </c>
      <c r="CC262" s="43"/>
      <c r="CD262" s="41"/>
      <c r="CE262" s="41"/>
      <c r="CF262" s="41"/>
      <c r="CG262" s="7">
        <f t="shared" si="66"/>
        <v>0</v>
      </c>
      <c r="CH262" s="62"/>
      <c r="CI262" s="9"/>
      <c r="CJ262" s="41"/>
      <c r="CK262" s="41"/>
      <c r="CL262" s="41">
        <v>8582</v>
      </c>
      <c r="CM262" s="41"/>
      <c r="CN262" s="41"/>
      <c r="CO262" s="7">
        <f t="shared" si="67"/>
        <v>8582</v>
      </c>
      <c r="CP262" s="62"/>
      <c r="CQ262" s="41"/>
      <c r="CR262" s="41"/>
      <c r="CS262" s="7">
        <f t="shared" si="68"/>
        <v>0</v>
      </c>
      <c r="CT262" s="43">
        <v>22437</v>
      </c>
      <c r="CU262" s="7">
        <f t="shared" si="69"/>
        <v>22437</v>
      </c>
      <c r="CV262" s="10">
        <f t="shared" si="70"/>
        <v>103297</v>
      </c>
    </row>
    <row r="263" spans="1:100" x14ac:dyDescent="0.25">
      <c r="A263" s="319"/>
      <c r="B263" s="209" t="s">
        <v>110</v>
      </c>
      <c r="C263" s="40"/>
      <c r="D263" s="41"/>
      <c r="E263" s="43"/>
      <c r="F263" s="41"/>
      <c r="G263" s="41">
        <v>0</v>
      </c>
      <c r="H263" s="7">
        <f t="shared" si="61"/>
        <v>0</v>
      </c>
      <c r="I263" s="43"/>
      <c r="J263" s="41"/>
      <c r="K263" s="41"/>
      <c r="L263" s="41"/>
      <c r="M263" s="41"/>
      <c r="N263" s="41"/>
      <c r="O263" s="7">
        <f t="shared" si="62"/>
        <v>0</v>
      </c>
      <c r="P263" s="41">
        <v>0</v>
      </c>
      <c r="Q263" s="41"/>
      <c r="R263" s="41">
        <v>0</v>
      </c>
      <c r="S263" s="41">
        <v>0</v>
      </c>
      <c r="T263" s="7">
        <f t="shared" si="63"/>
        <v>0</v>
      </c>
      <c r="U263" s="43"/>
      <c r="V263" s="41">
        <v>2260</v>
      </c>
      <c r="W263" s="7">
        <f t="shared" si="47"/>
        <v>2260</v>
      </c>
      <c r="X263" s="43"/>
      <c r="Y263" s="9"/>
      <c r="Z263" s="9"/>
      <c r="AA263" s="9">
        <v>0</v>
      </c>
      <c r="AB263" s="9">
        <v>17417</v>
      </c>
      <c r="AC263" s="9"/>
      <c r="AD263" s="41">
        <v>0</v>
      </c>
      <c r="AE263" s="9">
        <v>1383</v>
      </c>
      <c r="AF263" s="9">
        <v>42100</v>
      </c>
      <c r="AG263" s="9"/>
      <c r="AH263" s="9">
        <v>0</v>
      </c>
      <c r="AI263" s="9"/>
      <c r="AJ263" s="7">
        <f t="shared" si="57"/>
        <v>60900</v>
      </c>
      <c r="AK263" s="43">
        <v>1782</v>
      </c>
      <c r="AL263" s="7">
        <f t="shared" si="48"/>
        <v>1782</v>
      </c>
      <c r="AM263" s="41">
        <v>0</v>
      </c>
      <c r="AN263" s="9"/>
      <c r="AO263" s="41">
        <v>0</v>
      </c>
      <c r="AP263" s="41"/>
      <c r="AQ263" s="41">
        <v>0</v>
      </c>
      <c r="AR263" s="41"/>
      <c r="AS263" s="41"/>
      <c r="AT263" s="41">
        <v>0</v>
      </c>
      <c r="AU263" s="41"/>
      <c r="AV263" s="41"/>
      <c r="AW263" s="7">
        <f t="shared" si="49"/>
        <v>0</v>
      </c>
      <c r="AX263" s="43">
        <v>6880</v>
      </c>
      <c r="AY263" s="41"/>
      <c r="AZ263" s="41">
        <v>0</v>
      </c>
      <c r="BA263" s="41"/>
      <c r="BB263" s="41"/>
      <c r="BC263" s="41">
        <v>2645</v>
      </c>
      <c r="BD263" s="41"/>
      <c r="BE263" s="7">
        <f t="shared" si="50"/>
        <v>9525</v>
      </c>
      <c r="BF263" s="43"/>
      <c r="BG263" s="41">
        <v>0</v>
      </c>
      <c r="BH263" s="41">
        <v>5365</v>
      </c>
      <c r="BI263" s="41"/>
      <c r="BJ263" s="41"/>
      <c r="BK263" s="41"/>
      <c r="BL263" s="41"/>
      <c r="BM263" s="41">
        <v>0</v>
      </c>
      <c r="BN263" s="41"/>
      <c r="BO263" s="41"/>
      <c r="BP263" s="9"/>
      <c r="BQ263" s="41"/>
      <c r="BR263" s="9"/>
      <c r="BS263" s="9">
        <v>0</v>
      </c>
      <c r="BT263" s="41">
        <v>0</v>
      </c>
      <c r="BU263" s="7">
        <f t="shared" si="64"/>
        <v>5365</v>
      </c>
      <c r="BV263" s="43">
        <v>5801</v>
      </c>
      <c r="BW263" s="41">
        <v>630</v>
      </c>
      <c r="BX263" s="41"/>
      <c r="BY263" s="41"/>
      <c r="BZ263" s="41">
        <v>0</v>
      </c>
      <c r="CA263" s="41">
        <v>0</v>
      </c>
      <c r="CB263" s="7">
        <f t="shared" si="65"/>
        <v>6431</v>
      </c>
      <c r="CC263" s="43"/>
      <c r="CD263" s="41"/>
      <c r="CE263" s="41"/>
      <c r="CF263" s="41"/>
      <c r="CG263" s="7">
        <f t="shared" si="66"/>
        <v>0</v>
      </c>
      <c r="CH263" s="62"/>
      <c r="CI263" s="9"/>
      <c r="CJ263" s="41"/>
      <c r="CK263" s="41"/>
      <c r="CL263" s="41">
        <v>5540</v>
      </c>
      <c r="CM263" s="41"/>
      <c r="CN263" s="41"/>
      <c r="CO263" s="7">
        <f t="shared" si="67"/>
        <v>5540</v>
      </c>
      <c r="CP263" s="62"/>
      <c r="CQ263" s="41"/>
      <c r="CR263" s="41"/>
      <c r="CS263" s="7">
        <f t="shared" si="68"/>
        <v>0</v>
      </c>
      <c r="CT263" s="43">
        <v>28369</v>
      </c>
      <c r="CU263" s="7">
        <f t="shared" si="69"/>
        <v>28369</v>
      </c>
      <c r="CV263" s="10">
        <f t="shared" si="70"/>
        <v>120172</v>
      </c>
    </row>
    <row r="264" spans="1:100" x14ac:dyDescent="0.25">
      <c r="A264" s="319"/>
      <c r="B264" s="209" t="s">
        <v>111</v>
      </c>
      <c r="C264" s="40"/>
      <c r="D264" s="41"/>
      <c r="E264" s="43"/>
      <c r="F264" s="41"/>
      <c r="G264" s="41">
        <v>0</v>
      </c>
      <c r="H264" s="7">
        <f t="shared" si="61"/>
        <v>0</v>
      </c>
      <c r="I264" s="43"/>
      <c r="J264" s="41"/>
      <c r="K264" s="41"/>
      <c r="L264" s="41"/>
      <c r="M264" s="41"/>
      <c r="N264" s="41"/>
      <c r="O264" s="7">
        <f t="shared" si="62"/>
        <v>0</v>
      </c>
      <c r="P264" s="41">
        <v>0</v>
      </c>
      <c r="Q264" s="41"/>
      <c r="R264" s="41">
        <v>0</v>
      </c>
      <c r="S264" s="41">
        <v>0</v>
      </c>
      <c r="T264" s="7">
        <f t="shared" si="63"/>
        <v>0</v>
      </c>
      <c r="U264" s="43"/>
      <c r="V264" s="41">
        <v>0</v>
      </c>
      <c r="W264" s="7">
        <f t="shared" si="47"/>
        <v>0</v>
      </c>
      <c r="X264" s="43"/>
      <c r="Y264" s="9"/>
      <c r="Z264" s="9"/>
      <c r="AA264" s="9">
        <v>0</v>
      </c>
      <c r="AB264" s="9">
        <v>0</v>
      </c>
      <c r="AC264" s="9"/>
      <c r="AD264" s="41">
        <v>0</v>
      </c>
      <c r="AE264" s="9">
        <v>3062</v>
      </c>
      <c r="AF264" s="9">
        <v>65702</v>
      </c>
      <c r="AG264" s="9"/>
      <c r="AH264" s="9">
        <v>15369</v>
      </c>
      <c r="AI264" s="9"/>
      <c r="AJ264" s="7">
        <f t="shared" si="57"/>
        <v>84133</v>
      </c>
      <c r="AK264" s="43">
        <v>1287</v>
      </c>
      <c r="AL264" s="7">
        <f t="shared" si="48"/>
        <v>1287</v>
      </c>
      <c r="AM264" s="41">
        <v>0</v>
      </c>
      <c r="AN264" s="9"/>
      <c r="AO264" s="41">
        <v>0</v>
      </c>
      <c r="AP264" s="41"/>
      <c r="AQ264" s="41">
        <v>0</v>
      </c>
      <c r="AR264" s="41"/>
      <c r="AS264" s="41"/>
      <c r="AT264" s="41">
        <v>0</v>
      </c>
      <c r="AU264" s="41"/>
      <c r="AV264" s="41"/>
      <c r="AW264" s="7">
        <f t="shared" si="49"/>
        <v>0</v>
      </c>
      <c r="AX264" s="43">
        <v>9840</v>
      </c>
      <c r="AY264" s="41"/>
      <c r="AZ264" s="41">
        <v>3360</v>
      </c>
      <c r="BA264" s="41"/>
      <c r="BB264" s="41"/>
      <c r="BC264" s="41">
        <v>1730</v>
      </c>
      <c r="BD264" s="41"/>
      <c r="BE264" s="7">
        <f t="shared" si="50"/>
        <v>14930</v>
      </c>
      <c r="BF264" s="43"/>
      <c r="BG264" s="41">
        <v>0</v>
      </c>
      <c r="BH264" s="41">
        <v>4284</v>
      </c>
      <c r="BI264" s="41"/>
      <c r="BJ264" s="41"/>
      <c r="BK264" s="41"/>
      <c r="BL264" s="41"/>
      <c r="BM264" s="41">
        <v>0</v>
      </c>
      <c r="BN264" s="41"/>
      <c r="BO264" s="41"/>
      <c r="BP264" s="9"/>
      <c r="BQ264" s="41"/>
      <c r="BR264" s="9"/>
      <c r="BS264" s="9">
        <v>0</v>
      </c>
      <c r="BT264" s="41">
        <v>0</v>
      </c>
      <c r="BU264" s="7">
        <f t="shared" si="64"/>
        <v>4284</v>
      </c>
      <c r="BV264" s="43">
        <v>7265</v>
      </c>
      <c r="BW264" s="41">
        <v>462</v>
      </c>
      <c r="BX264" s="41"/>
      <c r="BY264" s="41"/>
      <c r="BZ264" s="41">
        <v>0</v>
      </c>
      <c r="CA264" s="41">
        <v>0</v>
      </c>
      <c r="CB264" s="7">
        <f t="shared" si="65"/>
        <v>7727</v>
      </c>
      <c r="CC264" s="43"/>
      <c r="CD264" s="41"/>
      <c r="CE264" s="41"/>
      <c r="CF264" s="41"/>
      <c r="CG264" s="7">
        <f t="shared" si="66"/>
        <v>0</v>
      </c>
      <c r="CH264" s="62"/>
      <c r="CI264" s="9"/>
      <c r="CJ264" s="41"/>
      <c r="CK264" s="41"/>
      <c r="CL264" s="41">
        <v>8778</v>
      </c>
      <c r="CM264" s="41"/>
      <c r="CN264" s="41"/>
      <c r="CO264" s="7">
        <f t="shared" si="67"/>
        <v>8778</v>
      </c>
      <c r="CP264" s="62"/>
      <c r="CQ264" s="41"/>
      <c r="CR264" s="41"/>
      <c r="CS264" s="7">
        <f t="shared" si="68"/>
        <v>0</v>
      </c>
      <c r="CT264" s="43">
        <v>30519</v>
      </c>
      <c r="CU264" s="7">
        <f t="shared" si="69"/>
        <v>30519</v>
      </c>
      <c r="CV264" s="10">
        <f t="shared" si="70"/>
        <v>151658</v>
      </c>
    </row>
    <row r="265" spans="1:100" ht="15.75" thickBot="1" x14ac:dyDescent="0.3">
      <c r="A265" s="320"/>
      <c r="B265" s="210" t="s">
        <v>112</v>
      </c>
      <c r="C265" s="44"/>
      <c r="D265" s="45"/>
      <c r="E265" s="47"/>
      <c r="F265" s="45"/>
      <c r="G265" s="45">
        <v>0</v>
      </c>
      <c r="H265" s="11">
        <f t="shared" si="61"/>
        <v>0</v>
      </c>
      <c r="I265" s="47"/>
      <c r="J265" s="45"/>
      <c r="K265" s="45"/>
      <c r="L265" s="45"/>
      <c r="M265" s="45"/>
      <c r="N265" s="45"/>
      <c r="O265" s="11">
        <f t="shared" si="62"/>
        <v>0</v>
      </c>
      <c r="P265" s="45">
        <v>0</v>
      </c>
      <c r="Q265" s="45"/>
      <c r="R265" s="45">
        <v>0</v>
      </c>
      <c r="S265" s="45">
        <v>0</v>
      </c>
      <c r="T265" s="11">
        <f t="shared" si="63"/>
        <v>0</v>
      </c>
      <c r="U265" s="47"/>
      <c r="V265" s="45">
        <v>1150</v>
      </c>
      <c r="W265" s="11">
        <f t="shared" si="47"/>
        <v>1150</v>
      </c>
      <c r="X265" s="47"/>
      <c r="Y265" s="13"/>
      <c r="Z265" s="13"/>
      <c r="AA265" s="13">
        <v>6241</v>
      </c>
      <c r="AB265" s="13">
        <v>10978</v>
      </c>
      <c r="AC265" s="13"/>
      <c r="AD265" s="45">
        <v>0</v>
      </c>
      <c r="AE265" s="13">
        <v>676</v>
      </c>
      <c r="AF265" s="13">
        <v>31629</v>
      </c>
      <c r="AG265" s="13"/>
      <c r="AH265" s="13">
        <v>0</v>
      </c>
      <c r="AI265" s="13"/>
      <c r="AJ265" s="11">
        <f t="shared" si="57"/>
        <v>49524</v>
      </c>
      <c r="AK265" s="47">
        <v>3234</v>
      </c>
      <c r="AL265" s="11">
        <f t="shared" si="48"/>
        <v>3234</v>
      </c>
      <c r="AM265" s="45">
        <v>0</v>
      </c>
      <c r="AN265" s="13"/>
      <c r="AO265" s="45">
        <v>0</v>
      </c>
      <c r="AP265" s="45"/>
      <c r="AQ265" s="45">
        <v>0</v>
      </c>
      <c r="AR265" s="45"/>
      <c r="AS265" s="45"/>
      <c r="AT265" s="45">
        <v>0</v>
      </c>
      <c r="AU265" s="45"/>
      <c r="AV265" s="45"/>
      <c r="AW265" s="11">
        <f t="shared" si="49"/>
        <v>0</v>
      </c>
      <c r="AX265" s="47">
        <v>11200</v>
      </c>
      <c r="AY265" s="45"/>
      <c r="AZ265" s="45">
        <v>510</v>
      </c>
      <c r="BA265" s="45"/>
      <c r="BB265" s="45"/>
      <c r="BC265" s="45">
        <v>4104</v>
      </c>
      <c r="BD265" s="45"/>
      <c r="BE265" s="11">
        <f t="shared" si="50"/>
        <v>15814</v>
      </c>
      <c r="BF265" s="47"/>
      <c r="BG265" s="45">
        <v>0</v>
      </c>
      <c r="BH265" s="45">
        <v>3229</v>
      </c>
      <c r="BI265" s="45"/>
      <c r="BJ265" s="45"/>
      <c r="BK265" s="45"/>
      <c r="BL265" s="45"/>
      <c r="BM265" s="45">
        <v>0</v>
      </c>
      <c r="BN265" s="45"/>
      <c r="BO265" s="45"/>
      <c r="BP265" s="13"/>
      <c r="BQ265" s="45"/>
      <c r="BR265" s="13"/>
      <c r="BS265" s="13">
        <v>0</v>
      </c>
      <c r="BT265" s="45">
        <v>3043</v>
      </c>
      <c r="BU265" s="11">
        <f t="shared" si="64"/>
        <v>6272</v>
      </c>
      <c r="BV265" s="47">
        <v>5887</v>
      </c>
      <c r="BW265" s="45">
        <v>240</v>
      </c>
      <c r="BX265" s="45"/>
      <c r="BY265" s="45"/>
      <c r="BZ265" s="45">
        <v>0</v>
      </c>
      <c r="CA265" s="45">
        <v>0</v>
      </c>
      <c r="CB265" s="11">
        <f t="shared" si="65"/>
        <v>6127</v>
      </c>
      <c r="CC265" s="47"/>
      <c r="CD265" s="45"/>
      <c r="CE265" s="45"/>
      <c r="CF265" s="45"/>
      <c r="CG265" s="11">
        <f t="shared" si="66"/>
        <v>0</v>
      </c>
      <c r="CH265" s="63"/>
      <c r="CI265" s="13"/>
      <c r="CJ265" s="45"/>
      <c r="CK265" s="45"/>
      <c r="CL265" s="45">
        <v>6525</v>
      </c>
      <c r="CM265" s="45"/>
      <c r="CN265" s="45"/>
      <c r="CO265" s="11">
        <f t="shared" si="67"/>
        <v>6525</v>
      </c>
      <c r="CP265" s="63"/>
      <c r="CQ265" s="45"/>
      <c r="CR265" s="45"/>
      <c r="CS265" s="11">
        <f t="shared" si="68"/>
        <v>0</v>
      </c>
      <c r="CT265" s="47">
        <v>44913</v>
      </c>
      <c r="CU265" s="11">
        <f t="shared" si="69"/>
        <v>44913</v>
      </c>
      <c r="CV265" s="15">
        <f t="shared" si="70"/>
        <v>133559</v>
      </c>
    </row>
    <row r="266" spans="1:100" x14ac:dyDescent="0.25">
      <c r="A266" s="377">
        <v>2018</v>
      </c>
      <c r="B266" s="208" t="s">
        <v>101</v>
      </c>
      <c r="C266" s="34"/>
      <c r="D266" s="35"/>
      <c r="E266" s="52"/>
      <c r="F266" s="35"/>
      <c r="G266" s="35">
        <v>0</v>
      </c>
      <c r="H266" s="20">
        <f t="shared" si="61"/>
        <v>0</v>
      </c>
      <c r="I266" s="52"/>
      <c r="J266" s="35"/>
      <c r="K266" s="35"/>
      <c r="L266" s="35"/>
      <c r="M266" s="35"/>
      <c r="N266" s="35"/>
      <c r="O266" s="20">
        <f t="shared" si="62"/>
        <v>0</v>
      </c>
      <c r="P266" s="35">
        <v>0</v>
      </c>
      <c r="Q266" s="35"/>
      <c r="R266" s="35">
        <v>0</v>
      </c>
      <c r="S266" s="35">
        <v>0</v>
      </c>
      <c r="T266" s="20">
        <f t="shared" si="63"/>
        <v>0</v>
      </c>
      <c r="U266" s="52"/>
      <c r="V266" s="35">
        <v>3090</v>
      </c>
      <c r="W266" s="20">
        <f t="shared" si="47"/>
        <v>3090</v>
      </c>
      <c r="X266" s="52"/>
      <c r="Y266" s="22"/>
      <c r="Z266" s="22"/>
      <c r="AA266" s="301">
        <v>14004.66</v>
      </c>
      <c r="AB266" s="301">
        <v>13666.49</v>
      </c>
      <c r="AC266" s="22"/>
      <c r="AD266" s="35">
        <v>0</v>
      </c>
      <c r="AE266" s="22">
        <v>0</v>
      </c>
      <c r="AF266" s="301">
        <v>29540.33</v>
      </c>
      <c r="AG266" s="22"/>
      <c r="AH266" s="301">
        <v>5680.52</v>
      </c>
      <c r="AI266" s="22"/>
      <c r="AJ266" s="20">
        <f t="shared" si="57"/>
        <v>62892</v>
      </c>
      <c r="AK266" s="52">
        <v>1881</v>
      </c>
      <c r="AL266" s="20">
        <f t="shared" si="48"/>
        <v>1881</v>
      </c>
      <c r="AM266" s="35">
        <v>0</v>
      </c>
      <c r="AN266" s="22"/>
      <c r="AO266" s="35">
        <v>0</v>
      </c>
      <c r="AP266" s="35"/>
      <c r="AQ266" s="35">
        <v>0</v>
      </c>
      <c r="AR266" s="35"/>
      <c r="AS266" s="35"/>
      <c r="AT266" s="35">
        <v>0</v>
      </c>
      <c r="AU266" s="35"/>
      <c r="AV266" s="35"/>
      <c r="AW266" s="20">
        <f t="shared" si="49"/>
        <v>0</v>
      </c>
      <c r="AX266" s="52">
        <v>0</v>
      </c>
      <c r="AY266" s="35"/>
      <c r="AZ266" s="35">
        <v>0</v>
      </c>
      <c r="BA266" s="35"/>
      <c r="BB266" s="35"/>
      <c r="BC266" s="291">
        <v>1683.2</v>
      </c>
      <c r="BD266" s="35"/>
      <c r="BE266" s="294">
        <f t="shared" si="50"/>
        <v>1683.2</v>
      </c>
      <c r="BF266" s="52"/>
      <c r="BG266" s="35">
        <v>0</v>
      </c>
      <c r="BH266" s="291">
        <v>3204.24</v>
      </c>
      <c r="BI266" s="35"/>
      <c r="BJ266" s="35"/>
      <c r="BK266" s="35"/>
      <c r="BL266" s="35"/>
      <c r="BM266" s="35">
        <v>0</v>
      </c>
      <c r="BN266" s="35"/>
      <c r="BO266" s="35"/>
      <c r="BP266" s="22"/>
      <c r="BQ266" s="35"/>
      <c r="BR266" s="22"/>
      <c r="BS266" s="22">
        <v>0</v>
      </c>
      <c r="BT266" s="291">
        <v>1964.5</v>
      </c>
      <c r="BU266" s="294">
        <f t="shared" si="64"/>
        <v>5168.74</v>
      </c>
      <c r="BV266" s="312">
        <v>3629.18</v>
      </c>
      <c r="BW266" s="35">
        <v>420</v>
      </c>
      <c r="BX266" s="35"/>
      <c r="BY266" s="35"/>
      <c r="BZ266" s="35">
        <v>0</v>
      </c>
      <c r="CA266" s="35">
        <v>0</v>
      </c>
      <c r="CB266" s="294">
        <f t="shared" si="65"/>
        <v>4049.18</v>
      </c>
      <c r="CC266" s="52"/>
      <c r="CD266" s="35"/>
      <c r="CE266" s="35"/>
      <c r="CF266" s="35"/>
      <c r="CG266" s="20">
        <f t="shared" si="66"/>
        <v>0</v>
      </c>
      <c r="CH266" s="61"/>
      <c r="CI266" s="22"/>
      <c r="CJ266" s="35"/>
      <c r="CK266" s="35"/>
      <c r="CL266" s="291">
        <v>4933.3999999999996</v>
      </c>
      <c r="CM266" s="291">
        <v>2863.68</v>
      </c>
      <c r="CN266" s="35"/>
      <c r="CO266" s="294">
        <f t="shared" si="67"/>
        <v>7797.08</v>
      </c>
      <c r="CP266" s="61"/>
      <c r="CQ266" s="35"/>
      <c r="CR266" s="35"/>
      <c r="CS266" s="20">
        <f t="shared" si="68"/>
        <v>0</v>
      </c>
      <c r="CT266" s="52">
        <v>28566</v>
      </c>
      <c r="CU266" s="20">
        <f t="shared" si="69"/>
        <v>28566</v>
      </c>
      <c r="CV266" s="306">
        <f t="shared" si="70"/>
        <v>115127.2</v>
      </c>
    </row>
    <row r="267" spans="1:100" x14ac:dyDescent="0.25">
      <c r="A267" s="378"/>
      <c r="B267" s="209" t="s">
        <v>102</v>
      </c>
      <c r="C267" s="40"/>
      <c r="D267" s="41"/>
      <c r="E267" s="43"/>
      <c r="F267" s="41"/>
      <c r="G267" s="41">
        <v>0</v>
      </c>
      <c r="H267" s="7">
        <f t="shared" si="61"/>
        <v>0</v>
      </c>
      <c r="I267" s="43"/>
      <c r="J267" s="41"/>
      <c r="K267" s="41"/>
      <c r="L267" s="41"/>
      <c r="M267" s="41"/>
      <c r="N267" s="41"/>
      <c r="O267" s="7">
        <f t="shared" si="62"/>
        <v>0</v>
      </c>
      <c r="P267" s="41">
        <v>0</v>
      </c>
      <c r="Q267" s="41"/>
      <c r="R267" s="41">
        <v>0</v>
      </c>
      <c r="S267" s="41">
        <v>0</v>
      </c>
      <c r="T267" s="7">
        <f t="shared" si="63"/>
        <v>0</v>
      </c>
      <c r="U267" s="43"/>
      <c r="V267" s="41">
        <v>2590</v>
      </c>
      <c r="W267" s="7">
        <f t="shared" si="47"/>
        <v>2590</v>
      </c>
      <c r="X267" s="43"/>
      <c r="Y267" s="9"/>
      <c r="Z267" s="9"/>
      <c r="AA267" s="303">
        <v>21416</v>
      </c>
      <c r="AB267" s="303">
        <v>12410</v>
      </c>
      <c r="AC267" s="9"/>
      <c r="AD267" s="41">
        <v>0</v>
      </c>
      <c r="AE267" s="9">
        <v>0</v>
      </c>
      <c r="AF267" s="303">
        <v>19423</v>
      </c>
      <c r="AG267" s="9"/>
      <c r="AH267" s="303">
        <v>1434</v>
      </c>
      <c r="AI267" s="9"/>
      <c r="AJ267" s="7">
        <f t="shared" si="57"/>
        <v>54683</v>
      </c>
      <c r="AK267" s="43">
        <v>2970</v>
      </c>
      <c r="AL267" s="7">
        <f t="shared" si="48"/>
        <v>2970</v>
      </c>
      <c r="AM267" s="41">
        <v>0</v>
      </c>
      <c r="AN267" s="9"/>
      <c r="AO267" s="41">
        <v>0</v>
      </c>
      <c r="AP267" s="41"/>
      <c r="AQ267" s="41">
        <v>0</v>
      </c>
      <c r="AR267" s="41"/>
      <c r="AS267" s="41"/>
      <c r="AT267" s="41">
        <v>0</v>
      </c>
      <c r="AU267" s="41"/>
      <c r="AV267" s="41"/>
      <c r="AW267" s="7">
        <f t="shared" si="49"/>
        <v>0</v>
      </c>
      <c r="AX267" s="43">
        <v>2590</v>
      </c>
      <c r="AY267" s="41"/>
      <c r="AZ267" s="41">
        <v>1320</v>
      </c>
      <c r="BA267" s="41"/>
      <c r="BB267" s="41"/>
      <c r="BC267" s="292">
        <v>2546</v>
      </c>
      <c r="BD267" s="41"/>
      <c r="BE267" s="295">
        <f t="shared" si="50"/>
        <v>6456</v>
      </c>
      <c r="BF267" s="43"/>
      <c r="BG267" s="41">
        <v>0</v>
      </c>
      <c r="BH267" s="292">
        <v>3217</v>
      </c>
      <c r="BI267" s="41"/>
      <c r="BJ267" s="41"/>
      <c r="BK267" s="41"/>
      <c r="BL267" s="41"/>
      <c r="BM267" s="41">
        <v>0</v>
      </c>
      <c r="BN267" s="41"/>
      <c r="BO267" s="41"/>
      <c r="BP267" s="9"/>
      <c r="BQ267" s="41"/>
      <c r="BR267" s="9"/>
      <c r="BS267" s="9">
        <v>0</v>
      </c>
      <c r="BT267" s="292">
        <v>605</v>
      </c>
      <c r="BU267" s="295">
        <f t="shared" si="64"/>
        <v>3822</v>
      </c>
      <c r="BV267" s="313">
        <v>3596</v>
      </c>
      <c r="BW267" s="41">
        <v>210</v>
      </c>
      <c r="BX267" s="41"/>
      <c r="BY267" s="41"/>
      <c r="BZ267" s="41">
        <v>0</v>
      </c>
      <c r="CA267" s="41">
        <v>0</v>
      </c>
      <c r="CB267" s="295">
        <f t="shared" si="65"/>
        <v>3806</v>
      </c>
      <c r="CC267" s="43"/>
      <c r="CD267" s="41"/>
      <c r="CE267" s="41"/>
      <c r="CF267" s="41"/>
      <c r="CG267" s="7">
        <f t="shared" si="66"/>
        <v>0</v>
      </c>
      <c r="CH267" s="62"/>
      <c r="CI267" s="9"/>
      <c r="CJ267" s="41"/>
      <c r="CK267" s="41"/>
      <c r="CL267" s="292">
        <v>11556</v>
      </c>
      <c r="CM267" s="292">
        <v>1483</v>
      </c>
      <c r="CN267" s="41"/>
      <c r="CO267" s="295">
        <f t="shared" si="67"/>
        <v>13039</v>
      </c>
      <c r="CP267" s="62"/>
      <c r="CQ267" s="41"/>
      <c r="CR267" s="41"/>
      <c r="CS267" s="7">
        <f t="shared" si="68"/>
        <v>0</v>
      </c>
      <c r="CT267" s="43">
        <v>43492</v>
      </c>
      <c r="CU267" s="7">
        <f t="shared" si="69"/>
        <v>43492</v>
      </c>
      <c r="CV267" s="10">
        <f t="shared" si="70"/>
        <v>130858</v>
      </c>
    </row>
    <row r="268" spans="1:100" x14ac:dyDescent="0.25">
      <c r="A268" s="378"/>
      <c r="B268" s="209" t="s">
        <v>103</v>
      </c>
      <c r="C268" s="40"/>
      <c r="D268" s="41"/>
      <c r="E268" s="43"/>
      <c r="F268" s="41"/>
      <c r="G268" s="41">
        <v>0</v>
      </c>
      <c r="H268" s="7">
        <f t="shared" si="61"/>
        <v>0</v>
      </c>
      <c r="I268" s="43"/>
      <c r="J268" s="41"/>
      <c r="K268" s="41"/>
      <c r="L268" s="41"/>
      <c r="M268" s="41"/>
      <c r="N268" s="41"/>
      <c r="O268" s="7">
        <f t="shared" si="62"/>
        <v>0</v>
      </c>
      <c r="P268" s="41">
        <v>0</v>
      </c>
      <c r="Q268" s="41"/>
      <c r="R268" s="41">
        <v>0</v>
      </c>
      <c r="S268" s="41">
        <v>0</v>
      </c>
      <c r="T268" s="7">
        <f t="shared" si="63"/>
        <v>0</v>
      </c>
      <c r="U268" s="43"/>
      <c r="V268" s="41">
        <v>2090</v>
      </c>
      <c r="W268" s="7">
        <f t="shared" si="47"/>
        <v>2090</v>
      </c>
      <c r="X268" s="43"/>
      <c r="Y268" s="9"/>
      <c r="Z268" s="9"/>
      <c r="AA268" s="303">
        <v>10567</v>
      </c>
      <c r="AB268" s="303">
        <v>12744</v>
      </c>
      <c r="AC268" s="9"/>
      <c r="AD268" s="41">
        <v>0</v>
      </c>
      <c r="AE268" s="9">
        <v>0</v>
      </c>
      <c r="AF268" s="303">
        <v>33560</v>
      </c>
      <c r="AG268" s="9"/>
      <c r="AH268" s="303">
        <v>648</v>
      </c>
      <c r="AI268" s="9"/>
      <c r="AJ268" s="7">
        <f t="shared" si="57"/>
        <v>57519</v>
      </c>
      <c r="AK268" s="43">
        <v>2970</v>
      </c>
      <c r="AL268" s="7">
        <f t="shared" si="48"/>
        <v>2970</v>
      </c>
      <c r="AM268" s="41">
        <v>0</v>
      </c>
      <c r="AN268" s="9"/>
      <c r="AO268" s="41">
        <v>0</v>
      </c>
      <c r="AP268" s="41"/>
      <c r="AQ268" s="41">
        <v>0</v>
      </c>
      <c r="AR268" s="41"/>
      <c r="AS268" s="41"/>
      <c r="AT268" s="41">
        <v>0</v>
      </c>
      <c r="AU268" s="41"/>
      <c r="AV268" s="41"/>
      <c r="AW268" s="7">
        <f t="shared" si="49"/>
        <v>0</v>
      </c>
      <c r="AX268" s="43">
        <v>0</v>
      </c>
      <c r="AY268" s="41"/>
      <c r="AZ268" s="41">
        <v>4710</v>
      </c>
      <c r="BA268" s="41"/>
      <c r="BB268" s="41"/>
      <c r="BC268" s="292">
        <v>2060</v>
      </c>
      <c r="BD268" s="41"/>
      <c r="BE268" s="295">
        <f t="shared" si="50"/>
        <v>6770</v>
      </c>
      <c r="BF268" s="43"/>
      <c r="BG268" s="41">
        <v>0</v>
      </c>
      <c r="BH268" s="292">
        <v>6527</v>
      </c>
      <c r="BI268" s="41"/>
      <c r="BJ268" s="41"/>
      <c r="BK268" s="41"/>
      <c r="BL268" s="41"/>
      <c r="BM268" s="41">
        <v>0</v>
      </c>
      <c r="BN268" s="41"/>
      <c r="BO268" s="41"/>
      <c r="BP268" s="9"/>
      <c r="BQ268" s="41"/>
      <c r="BR268" s="9"/>
      <c r="BS268" s="9">
        <v>0</v>
      </c>
      <c r="BT268" s="292">
        <v>2601</v>
      </c>
      <c r="BU268" s="295">
        <f t="shared" si="64"/>
        <v>9128</v>
      </c>
      <c r="BV268" s="313">
        <v>5246</v>
      </c>
      <c r="BW268" s="41">
        <v>420</v>
      </c>
      <c r="BX268" s="41"/>
      <c r="BY268" s="41"/>
      <c r="BZ268" s="41">
        <v>0</v>
      </c>
      <c r="CA268" s="41">
        <v>0</v>
      </c>
      <c r="CB268" s="295">
        <f t="shared" si="65"/>
        <v>5666</v>
      </c>
      <c r="CC268" s="43"/>
      <c r="CD268" s="41"/>
      <c r="CE268" s="41"/>
      <c r="CF268" s="41"/>
      <c r="CG268" s="7">
        <f t="shared" si="66"/>
        <v>0</v>
      </c>
      <c r="CH268" s="62"/>
      <c r="CI268" s="9"/>
      <c r="CJ268" s="41"/>
      <c r="CK268" s="41"/>
      <c r="CL268" s="292">
        <v>9427</v>
      </c>
      <c r="CM268" s="292">
        <v>2780</v>
      </c>
      <c r="CN268" s="41"/>
      <c r="CO268" s="295">
        <f t="shared" si="67"/>
        <v>12207</v>
      </c>
      <c r="CP268" s="62"/>
      <c r="CQ268" s="41"/>
      <c r="CR268" s="41"/>
      <c r="CS268" s="7">
        <f t="shared" si="68"/>
        <v>0</v>
      </c>
      <c r="CT268" s="43">
        <v>44648</v>
      </c>
      <c r="CU268" s="7">
        <f t="shared" si="69"/>
        <v>44648</v>
      </c>
      <c r="CV268" s="10">
        <f t="shared" si="70"/>
        <v>140998</v>
      </c>
    </row>
    <row r="269" spans="1:100" x14ac:dyDescent="0.25">
      <c r="A269" s="378"/>
      <c r="B269" s="209" t="s">
        <v>104</v>
      </c>
      <c r="C269" s="40"/>
      <c r="D269" s="41"/>
      <c r="E269" s="43"/>
      <c r="F269" s="41"/>
      <c r="G269" s="41">
        <v>0</v>
      </c>
      <c r="H269" s="7">
        <f t="shared" si="61"/>
        <v>0</v>
      </c>
      <c r="I269" s="43"/>
      <c r="J269" s="41"/>
      <c r="K269" s="41"/>
      <c r="L269" s="41"/>
      <c r="M269" s="41"/>
      <c r="N269" s="41"/>
      <c r="O269" s="7">
        <f t="shared" si="62"/>
        <v>0</v>
      </c>
      <c r="P269" s="41">
        <v>0</v>
      </c>
      <c r="Q269" s="41"/>
      <c r="R269" s="41">
        <v>0</v>
      </c>
      <c r="S269" s="41">
        <v>0</v>
      </c>
      <c r="T269" s="7">
        <f t="shared" si="63"/>
        <v>0</v>
      </c>
      <c r="U269" s="43"/>
      <c r="V269" s="41">
        <v>0</v>
      </c>
      <c r="W269" s="7">
        <f t="shared" si="47"/>
        <v>0</v>
      </c>
      <c r="X269" s="43"/>
      <c r="Y269" s="9"/>
      <c r="Z269" s="9"/>
      <c r="AA269" s="303">
        <v>3172.48</v>
      </c>
      <c r="AB269" s="303">
        <v>1081.9000000000001</v>
      </c>
      <c r="AC269" s="9"/>
      <c r="AD269" s="41">
        <v>0</v>
      </c>
      <c r="AE269" s="9">
        <v>0</v>
      </c>
      <c r="AF269" s="303">
        <v>61841.37</v>
      </c>
      <c r="AG269" s="9"/>
      <c r="AH269" s="303">
        <v>137.21</v>
      </c>
      <c r="AI269" s="9"/>
      <c r="AJ269" s="295">
        <f t="shared" si="57"/>
        <v>66232.960000000006</v>
      </c>
      <c r="AK269" s="43">
        <v>2772</v>
      </c>
      <c r="AL269" s="7">
        <f t="shared" si="48"/>
        <v>2772</v>
      </c>
      <c r="AM269" s="41">
        <v>0</v>
      </c>
      <c r="AN269" s="9"/>
      <c r="AO269" s="41">
        <v>0</v>
      </c>
      <c r="AP269" s="41"/>
      <c r="AQ269" s="41">
        <v>0</v>
      </c>
      <c r="AR269" s="41"/>
      <c r="AS269" s="41"/>
      <c r="AT269" s="41">
        <v>0</v>
      </c>
      <c r="AU269" s="41"/>
      <c r="AV269" s="41"/>
      <c r="AW269" s="7">
        <f t="shared" si="49"/>
        <v>0</v>
      </c>
      <c r="AX269" s="43">
        <v>7950</v>
      </c>
      <c r="AY269" s="41"/>
      <c r="AZ269" s="41">
        <v>3780</v>
      </c>
      <c r="BA269" s="41"/>
      <c r="BB269" s="41"/>
      <c r="BC269" s="292">
        <v>3595.92</v>
      </c>
      <c r="BD269" s="41"/>
      <c r="BE269" s="295">
        <f t="shared" si="50"/>
        <v>15325.92</v>
      </c>
      <c r="BF269" s="43"/>
      <c r="BG269" s="41">
        <v>0</v>
      </c>
      <c r="BH269" s="292">
        <v>542.28</v>
      </c>
      <c r="BI269" s="41"/>
      <c r="BJ269" s="41"/>
      <c r="BK269" s="41"/>
      <c r="BL269" s="41"/>
      <c r="BM269" s="41">
        <v>0</v>
      </c>
      <c r="BN269" s="41"/>
      <c r="BO269" s="41"/>
      <c r="BP269" s="9"/>
      <c r="BQ269" s="41"/>
      <c r="BR269" s="9"/>
      <c r="BS269" s="9">
        <v>0</v>
      </c>
      <c r="BT269" s="292">
        <v>2105.46</v>
      </c>
      <c r="BU269" s="295">
        <f t="shared" si="64"/>
        <v>2647.74</v>
      </c>
      <c r="BV269" s="313">
        <v>5274.21</v>
      </c>
      <c r="BW269" s="41">
        <v>240</v>
      </c>
      <c r="BX269" s="41"/>
      <c r="BY269" s="41"/>
      <c r="BZ269" s="41">
        <v>0</v>
      </c>
      <c r="CA269" s="41">
        <v>0</v>
      </c>
      <c r="CB269" s="295">
        <f t="shared" si="65"/>
        <v>5514.21</v>
      </c>
      <c r="CC269" s="43"/>
      <c r="CD269" s="41"/>
      <c r="CE269" s="41"/>
      <c r="CF269" s="41"/>
      <c r="CG269" s="7">
        <f t="shared" si="66"/>
        <v>0</v>
      </c>
      <c r="CH269" s="62"/>
      <c r="CI269" s="9"/>
      <c r="CJ269" s="41"/>
      <c r="CK269" s="41"/>
      <c r="CL269" s="292">
        <v>0</v>
      </c>
      <c r="CM269" s="292">
        <v>2594.65</v>
      </c>
      <c r="CN269" s="41"/>
      <c r="CO269" s="295">
        <f t="shared" si="67"/>
        <v>2594.65</v>
      </c>
      <c r="CP269" s="62"/>
      <c r="CQ269" s="41"/>
      <c r="CR269" s="41"/>
      <c r="CS269" s="7">
        <f t="shared" si="68"/>
        <v>0</v>
      </c>
      <c r="CT269" s="43">
        <v>46977</v>
      </c>
      <c r="CU269" s="7">
        <f t="shared" si="69"/>
        <v>46977</v>
      </c>
      <c r="CV269" s="307">
        <f t="shared" si="70"/>
        <v>142064.48000000001</v>
      </c>
    </row>
    <row r="270" spans="1:100" x14ac:dyDescent="0.25">
      <c r="A270" s="378"/>
      <c r="B270" s="209" t="s">
        <v>105</v>
      </c>
      <c r="C270" s="40"/>
      <c r="D270" s="41"/>
      <c r="E270" s="43"/>
      <c r="F270" s="41"/>
      <c r="G270" s="41">
        <v>0</v>
      </c>
      <c r="H270" s="7">
        <f t="shared" si="61"/>
        <v>0</v>
      </c>
      <c r="I270" s="43"/>
      <c r="J270" s="41"/>
      <c r="K270" s="41"/>
      <c r="L270" s="41"/>
      <c r="M270" s="41"/>
      <c r="N270" s="41"/>
      <c r="O270" s="7">
        <f t="shared" si="62"/>
        <v>0</v>
      </c>
      <c r="P270" s="41">
        <v>0</v>
      </c>
      <c r="Q270" s="41"/>
      <c r="R270" s="41">
        <v>0</v>
      </c>
      <c r="S270" s="41">
        <v>0</v>
      </c>
      <c r="T270" s="7">
        <f t="shared" si="63"/>
        <v>0</v>
      </c>
      <c r="U270" s="43"/>
      <c r="V270" s="41">
        <v>1350</v>
      </c>
      <c r="W270" s="7">
        <f t="shared" si="47"/>
        <v>1350</v>
      </c>
      <c r="X270" s="43"/>
      <c r="Y270" s="9"/>
      <c r="Z270" s="9"/>
      <c r="AA270" s="9">
        <v>0</v>
      </c>
      <c r="AB270" s="9">
        <v>0</v>
      </c>
      <c r="AC270" s="9"/>
      <c r="AD270" s="41">
        <v>0</v>
      </c>
      <c r="AE270" s="9">
        <v>0</v>
      </c>
      <c r="AF270" s="303">
        <v>68282</v>
      </c>
      <c r="AG270" s="9"/>
      <c r="AH270" s="303">
        <v>0</v>
      </c>
      <c r="AI270" s="9"/>
      <c r="AJ270" s="295">
        <f t="shared" si="57"/>
        <v>68282</v>
      </c>
      <c r="AK270" s="43">
        <v>4686</v>
      </c>
      <c r="AL270" s="7">
        <f t="shared" si="48"/>
        <v>4686</v>
      </c>
      <c r="AM270" s="41">
        <v>0</v>
      </c>
      <c r="AN270" s="9"/>
      <c r="AO270" s="41">
        <v>0</v>
      </c>
      <c r="AP270" s="41"/>
      <c r="AQ270" s="41">
        <v>0</v>
      </c>
      <c r="AR270" s="41"/>
      <c r="AS270" s="41"/>
      <c r="AT270" s="41">
        <v>0</v>
      </c>
      <c r="AU270" s="41"/>
      <c r="AV270" s="41"/>
      <c r="AW270" s="7">
        <f t="shared" si="49"/>
        <v>0</v>
      </c>
      <c r="AX270" s="43">
        <v>800</v>
      </c>
      <c r="AY270" s="41"/>
      <c r="AZ270" s="41">
        <v>3150</v>
      </c>
      <c r="BA270" s="41"/>
      <c r="BB270" s="41"/>
      <c r="BC270" s="292">
        <v>2458</v>
      </c>
      <c r="BD270" s="41"/>
      <c r="BE270" s="295">
        <f t="shared" si="50"/>
        <v>6408</v>
      </c>
      <c r="BF270" s="43"/>
      <c r="BG270" s="41">
        <v>0</v>
      </c>
      <c r="BH270" s="292">
        <v>4967</v>
      </c>
      <c r="BI270" s="41"/>
      <c r="BJ270" s="41"/>
      <c r="BK270" s="41"/>
      <c r="BL270" s="41"/>
      <c r="BM270" s="41">
        <v>0</v>
      </c>
      <c r="BN270" s="41"/>
      <c r="BO270" s="41"/>
      <c r="BP270" s="9"/>
      <c r="BQ270" s="41"/>
      <c r="BR270" s="9"/>
      <c r="BS270" s="9">
        <v>0</v>
      </c>
      <c r="BT270" s="292">
        <v>1521</v>
      </c>
      <c r="BU270" s="295">
        <f t="shared" si="64"/>
        <v>6488</v>
      </c>
      <c r="BV270" s="313">
        <v>4227</v>
      </c>
      <c r="BW270" s="41">
        <v>30</v>
      </c>
      <c r="BX270" s="41"/>
      <c r="BY270" s="41"/>
      <c r="BZ270" s="41">
        <v>0</v>
      </c>
      <c r="CA270" s="41">
        <v>0</v>
      </c>
      <c r="CB270" s="295">
        <f t="shared" si="65"/>
        <v>4257</v>
      </c>
      <c r="CC270" s="43"/>
      <c r="CD270" s="41"/>
      <c r="CE270" s="41"/>
      <c r="CF270" s="41"/>
      <c r="CG270" s="7">
        <f t="shared" si="66"/>
        <v>0</v>
      </c>
      <c r="CH270" s="62"/>
      <c r="CI270" s="9"/>
      <c r="CJ270" s="41"/>
      <c r="CK270" s="41"/>
      <c r="CL270" s="292">
        <v>0</v>
      </c>
      <c r="CM270" s="292">
        <v>8805</v>
      </c>
      <c r="CN270" s="41"/>
      <c r="CO270" s="295">
        <f t="shared" si="67"/>
        <v>8805</v>
      </c>
      <c r="CP270" s="62"/>
      <c r="CQ270" s="41"/>
      <c r="CR270" s="41"/>
      <c r="CS270" s="7">
        <f t="shared" si="68"/>
        <v>0</v>
      </c>
      <c r="CT270" s="43">
        <v>50784</v>
      </c>
      <c r="CU270" s="7">
        <f t="shared" si="69"/>
        <v>50784</v>
      </c>
      <c r="CV270" s="10">
        <f t="shared" si="70"/>
        <v>151060</v>
      </c>
    </row>
    <row r="271" spans="1:100" x14ac:dyDescent="0.25">
      <c r="A271" s="378"/>
      <c r="B271" s="209" t="s">
        <v>106</v>
      </c>
      <c r="C271" s="40"/>
      <c r="D271" s="41"/>
      <c r="E271" s="43"/>
      <c r="F271" s="41"/>
      <c r="G271" s="41">
        <v>0</v>
      </c>
      <c r="H271" s="7">
        <f t="shared" si="61"/>
        <v>0</v>
      </c>
      <c r="I271" s="43"/>
      <c r="J271" s="41"/>
      <c r="K271" s="41"/>
      <c r="L271" s="41"/>
      <c r="M271" s="41"/>
      <c r="N271" s="41"/>
      <c r="O271" s="7">
        <f t="shared" si="62"/>
        <v>0</v>
      </c>
      <c r="P271" s="41">
        <v>0</v>
      </c>
      <c r="Q271" s="41"/>
      <c r="R271" s="41">
        <v>0</v>
      </c>
      <c r="S271" s="41">
        <v>0</v>
      </c>
      <c r="T271" s="7">
        <f t="shared" si="63"/>
        <v>0</v>
      </c>
      <c r="U271" s="43"/>
      <c r="V271" s="41">
        <v>4930</v>
      </c>
      <c r="W271" s="7">
        <f t="shared" ref="W271:W273" si="71">SUM(U271:V271)</f>
        <v>4930</v>
      </c>
      <c r="X271" s="43"/>
      <c r="Y271" s="9"/>
      <c r="Z271" s="9"/>
      <c r="AA271" s="9">
        <v>0</v>
      </c>
      <c r="AB271" s="303">
        <v>7739.44</v>
      </c>
      <c r="AC271" s="9"/>
      <c r="AD271" s="41">
        <v>0</v>
      </c>
      <c r="AE271" s="9">
        <v>0</v>
      </c>
      <c r="AF271" s="303">
        <v>73956.509999999995</v>
      </c>
      <c r="AG271" s="9"/>
      <c r="AH271" s="303">
        <v>1812.68</v>
      </c>
      <c r="AI271" s="9"/>
      <c r="AJ271" s="295">
        <f t="shared" si="57"/>
        <v>83508.62999999999</v>
      </c>
      <c r="AK271" s="43">
        <v>3927</v>
      </c>
      <c r="AL271" s="7">
        <f t="shared" ref="AL271:AL273" si="72">+AK271</f>
        <v>3927</v>
      </c>
      <c r="AM271" s="41">
        <v>0</v>
      </c>
      <c r="AN271" s="9"/>
      <c r="AO271" s="41">
        <v>0</v>
      </c>
      <c r="AP271" s="41"/>
      <c r="AQ271" s="41">
        <v>0</v>
      </c>
      <c r="AR271" s="41"/>
      <c r="AS271" s="41"/>
      <c r="AT271" s="41">
        <v>0</v>
      </c>
      <c r="AU271" s="41"/>
      <c r="AV271" s="41"/>
      <c r="AW271" s="7">
        <f t="shared" ref="AW271:AW273" si="73">SUM(AM271:AV271)</f>
        <v>0</v>
      </c>
      <c r="AX271" s="43">
        <v>2400</v>
      </c>
      <c r="AY271" s="41"/>
      <c r="AZ271" s="41">
        <v>3420</v>
      </c>
      <c r="BA271" s="41"/>
      <c r="BB271" s="41"/>
      <c r="BC271" s="292">
        <v>2790.72</v>
      </c>
      <c r="BD271" s="41"/>
      <c r="BE271" s="295">
        <f t="shared" ref="BE271:BE273" si="74">SUM(AX271:BD271)</f>
        <v>8610.7199999999993</v>
      </c>
      <c r="BF271" s="43"/>
      <c r="BG271" s="41">
        <v>0</v>
      </c>
      <c r="BH271" s="292">
        <v>4843.5</v>
      </c>
      <c r="BI271" s="41"/>
      <c r="BJ271" s="41"/>
      <c r="BK271" s="41"/>
      <c r="BL271" s="41"/>
      <c r="BM271" s="41">
        <v>0</v>
      </c>
      <c r="BN271" s="41"/>
      <c r="BO271" s="41"/>
      <c r="BP271" s="9"/>
      <c r="BQ271" s="41"/>
      <c r="BR271" s="9"/>
      <c r="BS271" s="9">
        <v>0</v>
      </c>
      <c r="BT271" s="292">
        <v>2240.25</v>
      </c>
      <c r="BU271" s="295">
        <f t="shared" si="64"/>
        <v>7083.75</v>
      </c>
      <c r="BV271" s="313">
        <v>5797.06</v>
      </c>
      <c r="BW271" s="41">
        <v>0</v>
      </c>
      <c r="BX271" s="41"/>
      <c r="BY271" s="41"/>
      <c r="BZ271" s="41">
        <v>0</v>
      </c>
      <c r="CA271" s="41">
        <v>0</v>
      </c>
      <c r="CB271" s="295">
        <f t="shared" si="65"/>
        <v>5797.06</v>
      </c>
      <c r="CC271" s="43"/>
      <c r="CD271" s="41"/>
      <c r="CE271" s="41"/>
      <c r="CF271" s="41"/>
      <c r="CG271" s="7">
        <f t="shared" si="66"/>
        <v>0</v>
      </c>
      <c r="CH271" s="62"/>
      <c r="CI271" s="9"/>
      <c r="CJ271" s="41"/>
      <c r="CK271" s="41"/>
      <c r="CL271" s="292">
        <v>2840.35</v>
      </c>
      <c r="CM271" s="292">
        <v>2069.0300000000002</v>
      </c>
      <c r="CN271" s="41"/>
      <c r="CO271" s="295">
        <f t="shared" si="67"/>
        <v>4909.38</v>
      </c>
      <c r="CP271" s="62"/>
      <c r="CQ271" s="41"/>
      <c r="CR271" s="41"/>
      <c r="CS271" s="7">
        <f t="shared" si="68"/>
        <v>0</v>
      </c>
      <c r="CT271" s="313">
        <v>55545.16</v>
      </c>
      <c r="CU271" s="295">
        <f t="shared" si="69"/>
        <v>55545.16</v>
      </c>
      <c r="CV271" s="307">
        <f t="shared" si="70"/>
        <v>174311.7</v>
      </c>
    </row>
    <row r="272" spans="1:100" x14ac:dyDescent="0.25">
      <c r="A272" s="378"/>
      <c r="B272" s="209" t="s">
        <v>107</v>
      </c>
      <c r="C272" s="40"/>
      <c r="D272" s="41"/>
      <c r="E272" s="43"/>
      <c r="F272" s="41"/>
      <c r="G272" s="41">
        <v>0</v>
      </c>
      <c r="H272" s="7">
        <f t="shared" si="61"/>
        <v>0</v>
      </c>
      <c r="I272" s="43"/>
      <c r="J272" s="41"/>
      <c r="K272" s="41"/>
      <c r="L272" s="41"/>
      <c r="M272" s="41"/>
      <c r="N272" s="41"/>
      <c r="O272" s="7">
        <f t="shared" si="62"/>
        <v>0</v>
      </c>
      <c r="P272" s="41">
        <v>0</v>
      </c>
      <c r="Q272" s="41"/>
      <c r="R272" s="41">
        <v>0</v>
      </c>
      <c r="S272" s="41">
        <v>0</v>
      </c>
      <c r="T272" s="7">
        <f t="shared" si="63"/>
        <v>0</v>
      </c>
      <c r="U272" s="43"/>
      <c r="V272" s="41">
        <v>3880</v>
      </c>
      <c r="W272" s="7">
        <f t="shared" si="71"/>
        <v>3880</v>
      </c>
      <c r="X272" s="43"/>
      <c r="Y272" s="9"/>
      <c r="Z272" s="9"/>
      <c r="AA272" s="9">
        <v>0</v>
      </c>
      <c r="AB272" s="303">
        <v>24555.94</v>
      </c>
      <c r="AC272" s="9"/>
      <c r="AD272" s="41">
        <v>0</v>
      </c>
      <c r="AE272" s="9">
        <v>0</v>
      </c>
      <c r="AF272" s="303">
        <v>58513.25</v>
      </c>
      <c r="AG272" s="9"/>
      <c r="AH272" s="303">
        <v>3116.52</v>
      </c>
      <c r="AI272" s="9"/>
      <c r="AJ272" s="295">
        <f t="shared" si="57"/>
        <v>86185.71</v>
      </c>
      <c r="AK272" s="43">
        <v>4356</v>
      </c>
      <c r="AL272" s="7">
        <f t="shared" si="72"/>
        <v>4356</v>
      </c>
      <c r="AM272" s="41">
        <v>0</v>
      </c>
      <c r="AN272" s="9"/>
      <c r="AO272" s="41">
        <v>0</v>
      </c>
      <c r="AP272" s="41"/>
      <c r="AQ272" s="41">
        <v>0</v>
      </c>
      <c r="AR272" s="41"/>
      <c r="AS272" s="41"/>
      <c r="AT272" s="41">
        <v>0</v>
      </c>
      <c r="AU272" s="41"/>
      <c r="AV272" s="41"/>
      <c r="AW272" s="7">
        <f t="shared" si="73"/>
        <v>0</v>
      </c>
      <c r="AX272" s="43">
        <v>10350</v>
      </c>
      <c r="AY272" s="41"/>
      <c r="AZ272" s="41">
        <v>3600</v>
      </c>
      <c r="BA272" s="41"/>
      <c r="BB272" s="41"/>
      <c r="BC272" s="292">
        <v>369.36</v>
      </c>
      <c r="BD272" s="41"/>
      <c r="BE272" s="295">
        <f t="shared" si="74"/>
        <v>14319.36</v>
      </c>
      <c r="BF272" s="43"/>
      <c r="BG272" s="41">
        <v>0</v>
      </c>
      <c r="BH272" s="292">
        <v>4843.4399999999996</v>
      </c>
      <c r="BI272" s="41"/>
      <c r="BJ272" s="41"/>
      <c r="BK272" s="41"/>
      <c r="BL272" s="41"/>
      <c r="BM272" s="41">
        <v>0</v>
      </c>
      <c r="BN272" s="41"/>
      <c r="BO272" s="41"/>
      <c r="BP272" s="9"/>
      <c r="BQ272" s="41"/>
      <c r="BR272" s="9"/>
      <c r="BS272" s="9">
        <v>0</v>
      </c>
      <c r="BT272" s="292">
        <v>2088.58</v>
      </c>
      <c r="BU272" s="295">
        <f t="shared" si="64"/>
        <v>6932.0199999999995</v>
      </c>
      <c r="BV272" s="313">
        <v>6779.77</v>
      </c>
      <c r="BW272" s="41">
        <v>0</v>
      </c>
      <c r="BX272" s="41"/>
      <c r="BY272" s="41"/>
      <c r="BZ272" s="41">
        <v>0</v>
      </c>
      <c r="CA272" s="41">
        <v>0</v>
      </c>
      <c r="CB272" s="295">
        <f t="shared" si="65"/>
        <v>6779.77</v>
      </c>
      <c r="CC272" s="43"/>
      <c r="CD272" s="41"/>
      <c r="CE272" s="41"/>
      <c r="CF272" s="41"/>
      <c r="CG272" s="7">
        <f t="shared" si="66"/>
        <v>0</v>
      </c>
      <c r="CH272" s="62"/>
      <c r="CI272" s="9"/>
      <c r="CJ272" s="41"/>
      <c r="CK272" s="41"/>
      <c r="CL272" s="292">
        <v>4120.25</v>
      </c>
      <c r="CM272" s="292">
        <v>1870.98</v>
      </c>
      <c r="CN272" s="41"/>
      <c r="CO272" s="295">
        <f t="shared" si="67"/>
        <v>5991.23</v>
      </c>
      <c r="CP272" s="62"/>
      <c r="CQ272" s="41"/>
      <c r="CR272" s="41"/>
      <c r="CS272" s="7"/>
      <c r="CT272" s="313">
        <v>52278</v>
      </c>
      <c r="CU272" s="295">
        <f t="shared" si="69"/>
        <v>52278</v>
      </c>
      <c r="CV272" s="307">
        <f t="shared" si="70"/>
        <v>180722.09000000003</v>
      </c>
    </row>
    <row r="273" spans="1:100" ht="15.75" thickBot="1" x14ac:dyDescent="0.3">
      <c r="A273" s="379"/>
      <c r="B273" s="210" t="s">
        <v>108</v>
      </c>
      <c r="C273" s="44"/>
      <c r="D273" s="45"/>
      <c r="E273" s="47"/>
      <c r="F273" s="45"/>
      <c r="G273" s="45">
        <v>0</v>
      </c>
      <c r="H273" s="11">
        <f t="shared" si="61"/>
        <v>0</v>
      </c>
      <c r="I273" s="47"/>
      <c r="J273" s="45"/>
      <c r="K273" s="45"/>
      <c r="L273" s="45"/>
      <c r="M273" s="45"/>
      <c r="N273" s="45"/>
      <c r="O273" s="11">
        <f t="shared" si="62"/>
        <v>0</v>
      </c>
      <c r="P273" s="45">
        <v>0</v>
      </c>
      <c r="Q273" s="45"/>
      <c r="R273" s="45">
        <v>0</v>
      </c>
      <c r="S273" s="45">
        <v>0</v>
      </c>
      <c r="T273" s="11">
        <f t="shared" si="63"/>
        <v>0</v>
      </c>
      <c r="U273" s="47"/>
      <c r="V273" s="45">
        <v>0</v>
      </c>
      <c r="W273" s="11">
        <f t="shared" si="71"/>
        <v>0</v>
      </c>
      <c r="X273" s="47"/>
      <c r="Y273" s="13"/>
      <c r="Z273" s="13"/>
      <c r="AA273" s="13">
        <v>0</v>
      </c>
      <c r="AB273" s="305">
        <v>36670.550000000003</v>
      </c>
      <c r="AC273" s="13"/>
      <c r="AD273" s="45">
        <v>0</v>
      </c>
      <c r="AE273" s="13">
        <v>0</v>
      </c>
      <c r="AF273" s="305">
        <v>53556.7</v>
      </c>
      <c r="AG273" s="13"/>
      <c r="AH273" s="305">
        <v>2340.58</v>
      </c>
      <c r="AI273" s="13"/>
      <c r="AJ273" s="296">
        <f t="shared" si="57"/>
        <v>92567.83</v>
      </c>
      <c r="AK273" s="47">
        <v>6171</v>
      </c>
      <c r="AL273" s="11">
        <f t="shared" si="72"/>
        <v>6171</v>
      </c>
      <c r="AM273" s="45">
        <v>0</v>
      </c>
      <c r="AN273" s="13"/>
      <c r="AO273" s="45">
        <v>0</v>
      </c>
      <c r="AP273" s="45"/>
      <c r="AQ273" s="45">
        <v>0</v>
      </c>
      <c r="AR273" s="45"/>
      <c r="AS273" s="45"/>
      <c r="AT273" s="45">
        <v>0</v>
      </c>
      <c r="AU273" s="45"/>
      <c r="AV273" s="45"/>
      <c r="AW273" s="11">
        <f t="shared" si="73"/>
        <v>0</v>
      </c>
      <c r="AX273" s="47">
        <v>17676</v>
      </c>
      <c r="AY273" s="45"/>
      <c r="AZ273" s="45">
        <v>3090</v>
      </c>
      <c r="BA273" s="45"/>
      <c r="BB273" s="45"/>
      <c r="BC273" s="293">
        <v>2421.52</v>
      </c>
      <c r="BD273" s="45"/>
      <c r="BE273" s="296">
        <f t="shared" si="74"/>
        <v>23187.52</v>
      </c>
      <c r="BF273" s="47"/>
      <c r="BG273" s="45">
        <v>0</v>
      </c>
      <c r="BH273" s="293">
        <v>5385.72</v>
      </c>
      <c r="BI273" s="45"/>
      <c r="BJ273" s="45"/>
      <c r="BK273" s="45"/>
      <c r="BL273" s="45"/>
      <c r="BM273" s="45">
        <v>0</v>
      </c>
      <c r="BN273" s="45"/>
      <c r="BO273" s="45"/>
      <c r="BP273" s="13"/>
      <c r="BQ273" s="45"/>
      <c r="BR273" s="13"/>
      <c r="BS273" s="13">
        <v>0</v>
      </c>
      <c r="BT273" s="293">
        <v>0</v>
      </c>
      <c r="BU273" s="296">
        <f t="shared" si="64"/>
        <v>5385.72</v>
      </c>
      <c r="BV273" s="314">
        <v>7844.22</v>
      </c>
      <c r="BW273" s="45">
        <v>240</v>
      </c>
      <c r="BX273" s="45"/>
      <c r="BY273" s="45"/>
      <c r="BZ273" s="45">
        <v>0</v>
      </c>
      <c r="CA273" s="45">
        <v>0</v>
      </c>
      <c r="CB273" s="296">
        <f t="shared" si="65"/>
        <v>8084.22</v>
      </c>
      <c r="CC273" s="47"/>
      <c r="CD273" s="45"/>
      <c r="CE273" s="45"/>
      <c r="CF273" s="45"/>
      <c r="CG273" s="11">
        <f t="shared" si="66"/>
        <v>0</v>
      </c>
      <c r="CH273" s="63"/>
      <c r="CI273" s="13"/>
      <c r="CJ273" s="45"/>
      <c r="CK273" s="45"/>
      <c r="CL273" s="293">
        <v>4247.25</v>
      </c>
      <c r="CM273" s="293">
        <v>2098.02</v>
      </c>
      <c r="CN273" s="45"/>
      <c r="CO273" s="296">
        <f t="shared" si="67"/>
        <v>6345.27</v>
      </c>
      <c r="CP273" s="63"/>
      <c r="CQ273" s="45"/>
      <c r="CR273" s="45"/>
      <c r="CS273" s="11"/>
      <c r="CT273" s="314">
        <v>65396.47</v>
      </c>
      <c r="CU273" s="296">
        <f t="shared" si="69"/>
        <v>65396.47</v>
      </c>
      <c r="CV273" s="310">
        <f t="shared" si="70"/>
        <v>207138.03</v>
      </c>
    </row>
    <row r="274" spans="1:100" x14ac:dyDescent="0.25">
      <c r="BE274" s="311"/>
    </row>
    <row r="275" spans="1:100" x14ac:dyDescent="0.25">
      <c r="A275" s="163" t="s">
        <v>220</v>
      </c>
    </row>
    <row r="276" spans="1:100" ht="15.75" x14ac:dyDescent="0.25">
      <c r="A276" s="163" t="s">
        <v>384</v>
      </c>
    </row>
    <row r="277" spans="1:100" ht="15.75" x14ac:dyDescent="0.25">
      <c r="A277" s="163" t="s">
        <v>385</v>
      </c>
    </row>
    <row r="278" spans="1:100" ht="15.75" x14ac:dyDescent="0.25">
      <c r="A278" s="163" t="s">
        <v>386</v>
      </c>
    </row>
    <row r="279" spans="1:100" ht="15.75" x14ac:dyDescent="0.25">
      <c r="A279" s="163" t="s">
        <v>387</v>
      </c>
    </row>
    <row r="280" spans="1:100" ht="15.75" x14ac:dyDescent="0.25">
      <c r="A280" s="163" t="s">
        <v>388</v>
      </c>
    </row>
    <row r="281" spans="1:100" ht="15.75" x14ac:dyDescent="0.25">
      <c r="A281" s="163" t="s">
        <v>389</v>
      </c>
    </row>
    <row r="282" spans="1:100" ht="15.75" x14ac:dyDescent="0.25">
      <c r="A282" s="163" t="s">
        <v>390</v>
      </c>
    </row>
    <row r="283" spans="1:100" ht="15.75" x14ac:dyDescent="0.25">
      <c r="A283" s="163" t="s">
        <v>391</v>
      </c>
    </row>
    <row r="284" spans="1:100" ht="15.75" x14ac:dyDescent="0.25">
      <c r="A284" s="163" t="s">
        <v>392</v>
      </c>
    </row>
    <row r="285" spans="1:100" ht="15.75" x14ac:dyDescent="0.25">
      <c r="A285" s="163" t="s">
        <v>393</v>
      </c>
    </row>
    <row r="286" spans="1:100" ht="15.75" x14ac:dyDescent="0.25">
      <c r="A286" s="163" t="s">
        <v>394</v>
      </c>
    </row>
    <row r="287" spans="1:100" ht="15.75" x14ac:dyDescent="0.25">
      <c r="A287" s="163" t="s">
        <v>395</v>
      </c>
    </row>
    <row r="290" spans="1:1" x14ac:dyDescent="0.25">
      <c r="A290" s="140" t="s">
        <v>363</v>
      </c>
    </row>
  </sheetData>
  <mergeCells count="38">
    <mergeCell ref="AK12:AL12"/>
    <mergeCell ref="AM12:AW12"/>
    <mergeCell ref="AX12:BE12"/>
    <mergeCell ref="A170:A181"/>
    <mergeCell ref="A38:A49"/>
    <mergeCell ref="A50:A61"/>
    <mergeCell ref="A62:A73"/>
    <mergeCell ref="A74:A85"/>
    <mergeCell ref="A86:A97"/>
    <mergeCell ref="A98:A109"/>
    <mergeCell ref="A110:A121"/>
    <mergeCell ref="A122:A133"/>
    <mergeCell ref="A134:A145"/>
    <mergeCell ref="A146:A157"/>
    <mergeCell ref="A266:A273"/>
    <mergeCell ref="CH12:CO12"/>
    <mergeCell ref="CP12:CS12"/>
    <mergeCell ref="CT12:CU12"/>
    <mergeCell ref="CV12:CV13"/>
    <mergeCell ref="A14:A25"/>
    <mergeCell ref="BV12:CB12"/>
    <mergeCell ref="CC12:CG12"/>
    <mergeCell ref="BF12:BU12"/>
    <mergeCell ref="A12:B12"/>
    <mergeCell ref="C12:H12"/>
    <mergeCell ref="I12:O12"/>
    <mergeCell ref="P12:T12"/>
    <mergeCell ref="U12:W12"/>
    <mergeCell ref="X12:AJ12"/>
    <mergeCell ref="A26:A37"/>
    <mergeCell ref="A254:A265"/>
    <mergeCell ref="A242:A253"/>
    <mergeCell ref="A230:A241"/>
    <mergeCell ref="A158:A169"/>
    <mergeCell ref="A182:A193"/>
    <mergeCell ref="A194:A205"/>
    <mergeCell ref="A206:A217"/>
    <mergeCell ref="A218:A229"/>
  </mergeCells>
  <hyperlinks>
    <hyperlink ref="A290" location="Índice!A1" display="Volver al índice"/>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53"/>
  <sheetViews>
    <sheetView zoomScale="80" zoomScaleNormal="80" workbookViewId="0"/>
  </sheetViews>
  <sheetFormatPr baseColWidth="10" defaultColWidth="11.42578125" defaultRowHeight="15" x14ac:dyDescent="0.25"/>
  <cols>
    <col min="1" max="1" width="21.42578125" style="30" customWidth="1"/>
    <col min="2" max="9" width="11.42578125" style="30"/>
    <col min="10" max="10" width="11.5703125" style="30" customWidth="1"/>
    <col min="11" max="98" width="11.42578125" style="30"/>
    <col min="99" max="99" width="26.28515625" style="30" customWidth="1"/>
    <col min="100" max="16384" width="11.42578125" style="30"/>
  </cols>
  <sheetData>
    <row r="1" spans="1:99" x14ac:dyDescent="0.25">
      <c r="A1" s="16" t="s">
        <v>0</v>
      </c>
      <c r="B1" s="29"/>
    </row>
    <row r="2" spans="1:99" x14ac:dyDescent="0.25">
      <c r="A2" s="16" t="s">
        <v>1</v>
      </c>
      <c r="B2" s="29"/>
    </row>
    <row r="3" spans="1:99" x14ac:dyDescent="0.25">
      <c r="A3" s="16" t="s">
        <v>2</v>
      </c>
      <c r="B3" s="29"/>
    </row>
    <row r="4" spans="1:99" x14ac:dyDescent="0.25">
      <c r="A4" s="16" t="s">
        <v>3</v>
      </c>
      <c r="B4" s="29" t="s">
        <v>4</v>
      </c>
    </row>
    <row r="5" spans="1:99" x14ac:dyDescent="0.25">
      <c r="A5" s="16" t="s">
        <v>5</v>
      </c>
      <c r="B5" s="30" t="str">
        <f>+Índice!A39</f>
        <v>2.2.3.6.2</v>
      </c>
    </row>
    <row r="6" spans="1:99" x14ac:dyDescent="0.25">
      <c r="A6" s="16" t="s">
        <v>6</v>
      </c>
      <c r="B6" s="29" t="str">
        <f>+Índice!B39</f>
        <v>Trenes Argentinos Cargas y Logística (Línea Ex Gral. Belgrano). Carga transportada por año, por categoría y por producto. En toneladas</v>
      </c>
    </row>
    <row r="7" spans="1:99" x14ac:dyDescent="0.25">
      <c r="A7" s="16" t="s">
        <v>7</v>
      </c>
      <c r="B7" s="29" t="s">
        <v>8</v>
      </c>
    </row>
    <row r="8" spans="1:99" x14ac:dyDescent="0.25">
      <c r="A8" s="166" t="s">
        <v>9</v>
      </c>
      <c r="B8" s="155" t="str">
        <f>+'2.2.3.1.1'!B8</f>
        <v>agosto 2018</v>
      </c>
      <c r="D8" s="31"/>
    </row>
    <row r="9" spans="1:99" x14ac:dyDescent="0.25">
      <c r="A9" s="166" t="s">
        <v>10</v>
      </c>
      <c r="B9" s="155" t="str">
        <f>+'2.2.3.1.1'!B9</f>
        <v>octubre 2018</v>
      </c>
      <c r="D9" s="32"/>
    </row>
    <row r="10" spans="1:99" x14ac:dyDescent="0.25">
      <c r="A10" s="166"/>
      <c r="B10" s="167"/>
      <c r="D10" s="32"/>
    </row>
    <row r="11" spans="1:99" ht="15" customHeight="1" thickBot="1" x14ac:dyDescent="0.3"/>
    <row r="12" spans="1:99" ht="25.5" customHeight="1" x14ac:dyDescent="0.25">
      <c r="A12" s="149" t="s">
        <v>11</v>
      </c>
      <c r="B12" s="344" t="s">
        <v>12</v>
      </c>
      <c r="C12" s="345"/>
      <c r="D12" s="345"/>
      <c r="E12" s="345"/>
      <c r="F12" s="345"/>
      <c r="G12" s="346"/>
      <c r="H12" s="337" t="s">
        <v>13</v>
      </c>
      <c r="I12" s="343"/>
      <c r="J12" s="343"/>
      <c r="K12" s="343"/>
      <c r="L12" s="343"/>
      <c r="M12" s="343"/>
      <c r="N12" s="338"/>
      <c r="O12" s="337" t="s">
        <v>14</v>
      </c>
      <c r="P12" s="343"/>
      <c r="Q12" s="343"/>
      <c r="R12" s="343"/>
      <c r="S12" s="338"/>
      <c r="T12" s="337" t="s">
        <v>15</v>
      </c>
      <c r="U12" s="343"/>
      <c r="V12" s="342"/>
      <c r="W12" s="341" t="s">
        <v>116</v>
      </c>
      <c r="X12" s="343"/>
      <c r="Y12" s="343"/>
      <c r="Z12" s="343"/>
      <c r="AA12" s="343"/>
      <c r="AB12" s="343"/>
      <c r="AC12" s="343"/>
      <c r="AD12" s="343"/>
      <c r="AE12" s="343"/>
      <c r="AF12" s="343"/>
      <c r="AG12" s="343"/>
      <c r="AH12" s="342"/>
      <c r="AI12" s="342"/>
      <c r="AJ12" s="341" t="s">
        <v>16</v>
      </c>
      <c r="AK12" s="342"/>
      <c r="AL12" s="341" t="s">
        <v>17</v>
      </c>
      <c r="AM12" s="343"/>
      <c r="AN12" s="343"/>
      <c r="AO12" s="343"/>
      <c r="AP12" s="343"/>
      <c r="AQ12" s="343"/>
      <c r="AR12" s="343"/>
      <c r="AS12" s="343"/>
      <c r="AT12" s="343"/>
      <c r="AU12" s="343"/>
      <c r="AV12" s="342"/>
      <c r="AW12" s="341" t="s">
        <v>18</v>
      </c>
      <c r="AX12" s="343"/>
      <c r="AY12" s="343"/>
      <c r="AZ12" s="343"/>
      <c r="BA12" s="343"/>
      <c r="BB12" s="343"/>
      <c r="BC12" s="343"/>
      <c r="BD12" s="338"/>
      <c r="BE12" s="341" t="s">
        <v>19</v>
      </c>
      <c r="BF12" s="343"/>
      <c r="BG12" s="343"/>
      <c r="BH12" s="343"/>
      <c r="BI12" s="343"/>
      <c r="BJ12" s="343"/>
      <c r="BK12" s="343"/>
      <c r="BL12" s="343"/>
      <c r="BM12" s="343"/>
      <c r="BN12" s="343"/>
      <c r="BO12" s="343"/>
      <c r="BP12" s="343"/>
      <c r="BQ12" s="343"/>
      <c r="BR12" s="343"/>
      <c r="BS12" s="343"/>
      <c r="BT12" s="342"/>
      <c r="BU12" s="341" t="s">
        <v>20</v>
      </c>
      <c r="BV12" s="343"/>
      <c r="BW12" s="343"/>
      <c r="BX12" s="343"/>
      <c r="BY12" s="343"/>
      <c r="BZ12" s="343"/>
      <c r="CA12" s="342"/>
      <c r="CB12" s="341" t="s">
        <v>21</v>
      </c>
      <c r="CC12" s="343"/>
      <c r="CD12" s="343"/>
      <c r="CE12" s="343"/>
      <c r="CF12" s="338"/>
      <c r="CG12" s="341" t="s">
        <v>427</v>
      </c>
      <c r="CH12" s="343"/>
      <c r="CI12" s="343"/>
      <c r="CJ12" s="343"/>
      <c r="CK12" s="343"/>
      <c r="CL12" s="343"/>
      <c r="CM12" s="343"/>
      <c r="CN12" s="338"/>
      <c r="CO12" s="337" t="s">
        <v>22</v>
      </c>
      <c r="CP12" s="343"/>
      <c r="CQ12" s="343"/>
      <c r="CR12" s="338"/>
      <c r="CS12" s="337" t="s">
        <v>23</v>
      </c>
      <c r="CT12" s="338"/>
      <c r="CU12" s="330" t="s">
        <v>24</v>
      </c>
    </row>
    <row r="13" spans="1:99" ht="64.5" thickBot="1" x14ac:dyDescent="0.3">
      <c r="A13" s="169" t="s">
        <v>25</v>
      </c>
      <c r="B13" s="183" t="s">
        <v>27</v>
      </c>
      <c r="C13" s="184" t="s">
        <v>28</v>
      </c>
      <c r="D13" s="185" t="s">
        <v>29</v>
      </c>
      <c r="E13" s="184" t="s">
        <v>30</v>
      </c>
      <c r="F13" s="184" t="s">
        <v>31</v>
      </c>
      <c r="G13" s="180" t="s">
        <v>32</v>
      </c>
      <c r="H13" s="186" t="s">
        <v>33</v>
      </c>
      <c r="I13" s="88" t="s">
        <v>34</v>
      </c>
      <c r="J13" s="88" t="s">
        <v>35</v>
      </c>
      <c r="K13" s="88" t="s">
        <v>36</v>
      </c>
      <c r="L13" s="88" t="s">
        <v>37</v>
      </c>
      <c r="M13" s="88" t="s">
        <v>38</v>
      </c>
      <c r="N13" s="180" t="s">
        <v>32</v>
      </c>
      <c r="O13" s="186" t="s">
        <v>39</v>
      </c>
      <c r="P13" s="88" t="s">
        <v>40</v>
      </c>
      <c r="Q13" s="88" t="s">
        <v>41</v>
      </c>
      <c r="R13" s="88" t="s">
        <v>42</v>
      </c>
      <c r="S13" s="180" t="s">
        <v>32</v>
      </c>
      <c r="T13" s="186" t="s">
        <v>43</v>
      </c>
      <c r="U13" s="88" t="s">
        <v>44</v>
      </c>
      <c r="V13" s="180" t="s">
        <v>32</v>
      </c>
      <c r="W13" s="186" t="s">
        <v>45</v>
      </c>
      <c r="X13" s="88" t="s">
        <v>46</v>
      </c>
      <c r="Y13" s="88" t="s">
        <v>47</v>
      </c>
      <c r="Z13" s="88" t="s">
        <v>48</v>
      </c>
      <c r="AA13" s="88" t="s">
        <v>49</v>
      </c>
      <c r="AB13" s="88" t="s">
        <v>124</v>
      </c>
      <c r="AC13" s="88" t="s">
        <v>50</v>
      </c>
      <c r="AD13" s="88" t="s">
        <v>51</v>
      </c>
      <c r="AE13" s="88" t="s">
        <v>52</v>
      </c>
      <c r="AF13" s="88" t="s">
        <v>53</v>
      </c>
      <c r="AG13" s="88" t="s">
        <v>54</v>
      </c>
      <c r="AH13" s="88" t="s">
        <v>55</v>
      </c>
      <c r="AI13" s="180" t="s">
        <v>56</v>
      </c>
      <c r="AJ13" s="186" t="s">
        <v>16</v>
      </c>
      <c r="AK13" s="180" t="s">
        <v>56</v>
      </c>
      <c r="AL13" s="186" t="s">
        <v>57</v>
      </c>
      <c r="AM13" s="88" t="s">
        <v>58</v>
      </c>
      <c r="AN13" s="88" t="s">
        <v>59</v>
      </c>
      <c r="AO13" s="88" t="s">
        <v>60</v>
      </c>
      <c r="AP13" s="88" t="s">
        <v>174</v>
      </c>
      <c r="AQ13" s="88" t="s">
        <v>61</v>
      </c>
      <c r="AR13" s="88" t="s">
        <v>62</v>
      </c>
      <c r="AS13" s="88" t="s">
        <v>63</v>
      </c>
      <c r="AT13" s="88" t="s">
        <v>64</v>
      </c>
      <c r="AU13" s="88" t="s">
        <v>65</v>
      </c>
      <c r="AV13" s="180" t="s">
        <v>56</v>
      </c>
      <c r="AW13" s="86" t="s">
        <v>66</v>
      </c>
      <c r="AX13" s="87" t="s">
        <v>67</v>
      </c>
      <c r="AY13" s="87" t="s">
        <v>68</v>
      </c>
      <c r="AZ13" s="87" t="s">
        <v>69</v>
      </c>
      <c r="BA13" s="87" t="s">
        <v>70</v>
      </c>
      <c r="BB13" s="87" t="s">
        <v>71</v>
      </c>
      <c r="BC13" s="87" t="s">
        <v>72</v>
      </c>
      <c r="BD13" s="179" t="s">
        <v>56</v>
      </c>
      <c r="BE13" s="186" t="s">
        <v>73</v>
      </c>
      <c r="BF13" s="88" t="s">
        <v>74</v>
      </c>
      <c r="BG13" s="88" t="s">
        <v>75</v>
      </c>
      <c r="BH13" s="88" t="s">
        <v>76</v>
      </c>
      <c r="BI13" s="88" t="s">
        <v>77</v>
      </c>
      <c r="BJ13" s="88" t="s">
        <v>78</v>
      </c>
      <c r="BK13" s="88" t="s">
        <v>79</v>
      </c>
      <c r="BL13" s="88" t="s">
        <v>80</v>
      </c>
      <c r="BM13" s="88" t="s">
        <v>81</v>
      </c>
      <c r="BN13" s="88" t="s">
        <v>82</v>
      </c>
      <c r="BO13" s="88" t="s">
        <v>83</v>
      </c>
      <c r="BP13" s="88" t="s">
        <v>84</v>
      </c>
      <c r="BQ13" s="88" t="s">
        <v>85</v>
      </c>
      <c r="BR13" s="88" t="s">
        <v>86</v>
      </c>
      <c r="BS13" s="88" t="s">
        <v>87</v>
      </c>
      <c r="BT13" s="180" t="s">
        <v>56</v>
      </c>
      <c r="BU13" s="186" t="s">
        <v>88</v>
      </c>
      <c r="BV13" s="88" t="s">
        <v>415</v>
      </c>
      <c r="BW13" s="88" t="s">
        <v>90</v>
      </c>
      <c r="BX13" s="88" t="s">
        <v>91</v>
      </c>
      <c r="BY13" s="88" t="s">
        <v>416</v>
      </c>
      <c r="BZ13" s="88" t="s">
        <v>31</v>
      </c>
      <c r="CA13" s="180" t="s">
        <v>56</v>
      </c>
      <c r="CB13" s="186" t="s">
        <v>93</v>
      </c>
      <c r="CC13" s="88" t="s">
        <v>94</v>
      </c>
      <c r="CD13" s="88" t="s">
        <v>95</v>
      </c>
      <c r="CE13" s="88" t="s">
        <v>31</v>
      </c>
      <c r="CF13" s="180" t="s">
        <v>56</v>
      </c>
      <c r="CG13" s="186" t="s">
        <v>126</v>
      </c>
      <c r="CH13" s="88" t="s">
        <v>127</v>
      </c>
      <c r="CI13" s="88" t="s">
        <v>128</v>
      </c>
      <c r="CJ13" s="88" t="s">
        <v>129</v>
      </c>
      <c r="CK13" s="88" t="s">
        <v>97</v>
      </c>
      <c r="CL13" s="88" t="s">
        <v>96</v>
      </c>
      <c r="CM13" s="88" t="s">
        <v>31</v>
      </c>
      <c r="CN13" s="180" t="s">
        <v>417</v>
      </c>
      <c r="CO13" s="186" t="s">
        <v>98</v>
      </c>
      <c r="CP13" s="88" t="s">
        <v>99</v>
      </c>
      <c r="CQ13" s="88" t="s">
        <v>31</v>
      </c>
      <c r="CR13" s="180" t="s">
        <v>56</v>
      </c>
      <c r="CS13" s="187" t="s">
        <v>23</v>
      </c>
      <c r="CT13" s="180" t="s">
        <v>56</v>
      </c>
      <c r="CU13" s="331"/>
    </row>
    <row r="14" spans="1:99" ht="18" thickBot="1" x14ac:dyDescent="0.3">
      <c r="A14" s="150" t="s">
        <v>100</v>
      </c>
      <c r="B14" s="90"/>
      <c r="C14" s="91"/>
      <c r="D14" s="91"/>
      <c r="E14" s="91"/>
      <c r="F14" s="91">
        <f>+SUM('2.2.3.6.1'!G14:G25)</f>
        <v>0</v>
      </c>
      <c r="G14" s="99">
        <f>SUM(B14:F14)</f>
        <v>0</v>
      </c>
      <c r="H14" s="92"/>
      <c r="I14" s="91"/>
      <c r="J14" s="91"/>
      <c r="K14" s="91"/>
      <c r="L14" s="91"/>
      <c r="M14" s="91"/>
      <c r="N14" s="99">
        <f>SUM(H14:M14)</f>
        <v>0</v>
      </c>
      <c r="O14" s="92">
        <f>+SUM('2.2.3.6.1'!P14:P25)</f>
        <v>0</v>
      </c>
      <c r="P14" s="91"/>
      <c r="Q14" s="91">
        <f>+SUM('2.2.3.6.1'!R14:R25)</f>
        <v>0</v>
      </c>
      <c r="R14" s="91">
        <f>+SUM('2.2.3.6.1'!S14:S25)</f>
        <v>313162</v>
      </c>
      <c r="S14" s="99">
        <f>SUM(O14:R14)</f>
        <v>313162</v>
      </c>
      <c r="T14" s="92"/>
      <c r="U14" s="91">
        <f>+SUM('2.2.3.6.1'!V14:V25)</f>
        <v>0</v>
      </c>
      <c r="V14" s="99">
        <f>SUM(T14:U14)</f>
        <v>0</v>
      </c>
      <c r="W14" s="91"/>
      <c r="X14" s="91"/>
      <c r="Y14" s="91"/>
      <c r="Z14" s="91"/>
      <c r="AA14" s="91"/>
      <c r="AB14" s="91"/>
      <c r="AC14" s="91"/>
      <c r="AD14" s="91"/>
      <c r="AE14" s="91"/>
      <c r="AF14" s="91"/>
      <c r="AG14" s="91"/>
      <c r="AH14" s="91"/>
      <c r="AI14" s="99">
        <f>+SUM('2.2.3.6.1'!AJ14:AJ25)</f>
        <v>414853</v>
      </c>
      <c r="AJ14" s="90">
        <f>+SUM('2.2.3.6.1'!AK14:AK25)</f>
        <v>0</v>
      </c>
      <c r="AK14" s="99">
        <f>+AJ14</f>
        <v>0</v>
      </c>
      <c r="AL14" s="90">
        <f>+SUM('2.2.3.6.1'!AM14:AM25)</f>
        <v>0</v>
      </c>
      <c r="AM14" s="91"/>
      <c r="AN14" s="91">
        <f>+SUM('2.2.3.6.1'!AO14:AO25)</f>
        <v>0</v>
      </c>
      <c r="AO14" s="91"/>
      <c r="AP14" s="91">
        <f>+SUM('2.2.3.6.1'!AQ14:AQ25)</f>
        <v>0</v>
      </c>
      <c r="AQ14" s="91"/>
      <c r="AR14" s="91"/>
      <c r="AS14" s="91">
        <f>+SUM('2.2.3.6.1'!AT14:AT25)</f>
        <v>0</v>
      </c>
      <c r="AT14" s="91"/>
      <c r="AU14" s="91"/>
      <c r="AV14" s="99">
        <f>SUM(AL14:AU14)</f>
        <v>0</v>
      </c>
      <c r="AW14" s="95">
        <f>+SUM('2.2.3.6.1'!AX14:AX25)</f>
        <v>0</v>
      </c>
      <c r="AX14" s="95">
        <f>+SUM('2.2.3.6.1'!AY14:AY25)</f>
        <v>0</v>
      </c>
      <c r="AY14" s="95">
        <f>+SUM('2.2.3.6.1'!AZ14:AZ25)</f>
        <v>0</v>
      </c>
      <c r="AZ14" s="95">
        <f>+SUM('2.2.3.6.1'!BA14:BA25)</f>
        <v>0</v>
      </c>
      <c r="BA14" s="95"/>
      <c r="BB14" s="95">
        <f>+SUM('2.2.3.6.1'!BC14:BC25)</f>
        <v>0</v>
      </c>
      <c r="BC14" s="95"/>
      <c r="BD14" s="100">
        <f>SUM(AW14:BC14)</f>
        <v>0</v>
      </c>
      <c r="BE14" s="90"/>
      <c r="BF14" s="91"/>
      <c r="BG14" s="91">
        <f>+SUM('2.2.3.6.1'!BH14:BH25)</f>
        <v>0</v>
      </c>
      <c r="BH14" s="91"/>
      <c r="BI14" s="91"/>
      <c r="BJ14" s="91"/>
      <c r="BK14" s="91"/>
      <c r="BL14" s="91">
        <f>+SUM('2.2.3.6.1'!BM14:BM25)</f>
        <v>56050</v>
      </c>
      <c r="BM14" s="91"/>
      <c r="BN14" s="91"/>
      <c r="BO14" s="91"/>
      <c r="BP14" s="91"/>
      <c r="BQ14" s="91"/>
      <c r="BR14" s="91">
        <f>+SUM('2.2.3.6.1'!BS14:BS25)</f>
        <v>223433</v>
      </c>
      <c r="BS14" s="91">
        <f>+SUM('2.2.3.6.1'!BT14:BT25)</f>
        <v>258109</v>
      </c>
      <c r="BT14" s="99">
        <f>SUM(BE14:BS14)</f>
        <v>537592</v>
      </c>
      <c r="BU14" s="90">
        <f>+SUM('2.2.3.6.1'!BV14:BV25)</f>
        <v>188383</v>
      </c>
      <c r="BV14" s="91">
        <f>+SUM('2.2.3.6.1'!BW14:BW25)</f>
        <v>120</v>
      </c>
      <c r="BW14" s="91"/>
      <c r="BX14" s="91"/>
      <c r="BY14" s="91">
        <f>+SUM('2.2.3.6.1'!BZ14:BZ25)</f>
        <v>0</v>
      </c>
      <c r="BZ14" s="91">
        <f>+SUM('2.2.3.6.1'!CA14:CA25)</f>
        <v>11160</v>
      </c>
      <c r="CA14" s="101">
        <f>SUM(BU14:BZ14)</f>
        <v>199663</v>
      </c>
      <c r="CB14" s="90"/>
      <c r="CC14" s="91"/>
      <c r="CD14" s="91"/>
      <c r="CE14" s="91"/>
      <c r="CF14" s="99">
        <f>SUM(CB14:CE14)</f>
        <v>0</v>
      </c>
      <c r="CG14" s="90"/>
      <c r="CH14" s="91"/>
      <c r="CI14" s="91"/>
      <c r="CJ14" s="91"/>
      <c r="CK14" s="91">
        <f>+SUM('2.2.3.6.1'!CL14:CL25)</f>
        <v>0</v>
      </c>
      <c r="CL14" s="91"/>
      <c r="CM14" s="91"/>
      <c r="CN14" s="99">
        <f>SUM(CG14:CM14)</f>
        <v>0</v>
      </c>
      <c r="CO14" s="92"/>
      <c r="CP14" s="91"/>
      <c r="CQ14" s="91"/>
      <c r="CR14" s="99">
        <f>SUM(CO14:CQ14)</f>
        <v>0</v>
      </c>
      <c r="CS14" s="92">
        <f>+SUM('2.2.3.6.1'!CT14:CT25)</f>
        <v>188120</v>
      </c>
      <c r="CT14" s="99">
        <f>+CS14</f>
        <v>188120</v>
      </c>
      <c r="CU14" s="74">
        <f>+G14+N14+S14+V14+AI14+AK14+AV14+BD14+BT14+CA14+CF14+CN14+CR14+CT14</f>
        <v>1653390</v>
      </c>
    </row>
    <row r="15" spans="1:99" ht="18" thickBot="1" x14ac:dyDescent="0.3">
      <c r="A15" s="150" t="s">
        <v>135</v>
      </c>
      <c r="B15" s="94"/>
      <c r="C15" s="95"/>
      <c r="D15" s="95"/>
      <c r="E15" s="95"/>
      <c r="F15" s="95">
        <f>+SUM('2.2.3.6.1'!G26:G37)</f>
        <v>0</v>
      </c>
      <c r="G15" s="99">
        <f t="shared" ref="G15:G32" si="0">SUM(B15:F15)</f>
        <v>0</v>
      </c>
      <c r="H15" s="96"/>
      <c r="I15" s="95"/>
      <c r="J15" s="95"/>
      <c r="K15" s="95"/>
      <c r="L15" s="95"/>
      <c r="M15" s="95"/>
      <c r="N15" s="99">
        <f t="shared" ref="N15:N33" si="1">SUM(H15:M15)</f>
        <v>0</v>
      </c>
      <c r="O15" s="96">
        <f>+SUM('2.2.3.6.1'!P26:P37)</f>
        <v>0</v>
      </c>
      <c r="P15" s="95"/>
      <c r="Q15" s="95">
        <f>+SUM('2.2.3.6.1'!R26:R37)</f>
        <v>0</v>
      </c>
      <c r="R15" s="95">
        <f>+SUM('2.2.3.6.1'!S26:S37)</f>
        <v>320739</v>
      </c>
      <c r="S15" s="99">
        <f t="shared" ref="S15:S32" si="2">SUM(O15:R15)</f>
        <v>320739</v>
      </c>
      <c r="T15" s="96"/>
      <c r="U15" s="95">
        <f>+SUM('2.2.3.6.1'!V26:V37)</f>
        <v>0</v>
      </c>
      <c r="V15" s="99">
        <f t="shared" ref="V15:V33" si="3">SUM(T15:U15)</f>
        <v>0</v>
      </c>
      <c r="W15" s="95"/>
      <c r="X15" s="95"/>
      <c r="Y15" s="95"/>
      <c r="Z15" s="95"/>
      <c r="AA15" s="95"/>
      <c r="AB15" s="95"/>
      <c r="AC15" s="95"/>
      <c r="AD15" s="95"/>
      <c r="AE15" s="95"/>
      <c r="AF15" s="95"/>
      <c r="AG15" s="95"/>
      <c r="AH15" s="95"/>
      <c r="AI15" s="99">
        <f>+SUM('2.2.3.6.1'!AJ26:AJ37)</f>
        <v>563755</v>
      </c>
      <c r="AJ15" s="94">
        <f>+SUM('2.2.3.6.1'!AK26:AK37)</f>
        <v>0</v>
      </c>
      <c r="AK15" s="99">
        <f t="shared" ref="AK15:AK33" si="4">+AJ15</f>
        <v>0</v>
      </c>
      <c r="AL15" s="94">
        <f>+SUM('2.2.3.6.1'!AM26:AM37)</f>
        <v>0</v>
      </c>
      <c r="AM15" s="95"/>
      <c r="AN15" s="95">
        <f>+SUM('2.2.3.6.1'!AO26:AO37)</f>
        <v>0</v>
      </c>
      <c r="AO15" s="95"/>
      <c r="AP15" s="95">
        <f>+SUM('2.2.3.6.1'!AQ26:AQ37)</f>
        <v>0</v>
      </c>
      <c r="AQ15" s="95"/>
      <c r="AR15" s="95"/>
      <c r="AS15" s="95">
        <f>+SUM('2.2.3.6.1'!AT26:AT37)</f>
        <v>0</v>
      </c>
      <c r="AT15" s="95"/>
      <c r="AU15" s="95"/>
      <c r="AV15" s="99">
        <f t="shared" ref="AV15:AV33" si="5">SUM(AL15:AU15)</f>
        <v>0</v>
      </c>
      <c r="AW15" s="95">
        <f>+SUM('2.2.3.6.1'!AX26:AX37)</f>
        <v>0</v>
      </c>
      <c r="AX15" s="95">
        <f>+SUM('2.2.3.6.1'!AY26:AY37)</f>
        <v>0</v>
      </c>
      <c r="AY15" s="95">
        <f>+SUM('2.2.3.6.1'!AZ26:AZ37)</f>
        <v>0</v>
      </c>
      <c r="AZ15" s="95">
        <f>+SUM('2.2.3.6.1'!BA26:BA37)</f>
        <v>0</v>
      </c>
      <c r="BA15" s="95"/>
      <c r="BB15" s="95">
        <f>+SUM('2.2.3.6.1'!BC26:BC37)</f>
        <v>0</v>
      </c>
      <c r="BC15" s="95"/>
      <c r="BD15" s="99">
        <f t="shared" ref="BD15:BD33" si="6">SUM(AW15:BC15)</f>
        <v>0</v>
      </c>
      <c r="BE15" s="94"/>
      <c r="BF15" s="95"/>
      <c r="BG15" s="95">
        <f>+SUM('2.2.3.6.1'!BH26:BH37)</f>
        <v>0</v>
      </c>
      <c r="BH15" s="95"/>
      <c r="BI15" s="95"/>
      <c r="BJ15" s="95"/>
      <c r="BK15" s="95"/>
      <c r="BL15" s="95">
        <f>+SUM('2.2.3.6.1'!BM26:BM37)</f>
        <v>54922</v>
      </c>
      <c r="BM15" s="95"/>
      <c r="BN15" s="95"/>
      <c r="BO15" s="95"/>
      <c r="BP15" s="95"/>
      <c r="BQ15" s="95"/>
      <c r="BR15" s="95">
        <f>+SUM('2.2.3.6.1'!BS26:BS37)</f>
        <v>144732</v>
      </c>
      <c r="BS15" s="95">
        <f>+SUM('2.2.3.6.1'!BT26:BT37)</f>
        <v>200719</v>
      </c>
      <c r="BT15" s="99">
        <f t="shared" ref="BT15:BT33" si="7">SUM(BE15:BS15)</f>
        <v>400373</v>
      </c>
      <c r="BU15" s="94">
        <f>+SUM('2.2.3.6.1'!BV26:BV37)</f>
        <v>180688</v>
      </c>
      <c r="BV15" s="95">
        <f>+SUM('2.2.3.6.1'!BW26:BW37)</f>
        <v>0</v>
      </c>
      <c r="BW15" s="95"/>
      <c r="BX15" s="95"/>
      <c r="BY15" s="95">
        <f>+SUM('2.2.3.6.1'!BZ26:BZ37)</f>
        <v>0</v>
      </c>
      <c r="BZ15" s="95">
        <f>+SUM('2.2.3.6.1'!CA26:CA37)</f>
        <v>9440</v>
      </c>
      <c r="CA15" s="101">
        <f t="shared" ref="CA15:CA33" si="8">SUM(BU15:BZ15)</f>
        <v>190128</v>
      </c>
      <c r="CB15" s="94"/>
      <c r="CC15" s="95"/>
      <c r="CD15" s="95"/>
      <c r="CE15" s="95"/>
      <c r="CF15" s="99">
        <f t="shared" ref="CF15:CF33" si="9">SUM(CB15:CE15)</f>
        <v>0</v>
      </c>
      <c r="CG15" s="94"/>
      <c r="CH15" s="95"/>
      <c r="CI15" s="95"/>
      <c r="CJ15" s="95"/>
      <c r="CK15" s="95">
        <f>+SUM('2.2.3.6.1'!CL26:CL37)</f>
        <v>0</v>
      </c>
      <c r="CL15" s="95"/>
      <c r="CM15" s="95"/>
      <c r="CN15" s="99">
        <f t="shared" ref="CN15:CN33" si="10">SUM(CG15:CM15)</f>
        <v>0</v>
      </c>
      <c r="CO15" s="96"/>
      <c r="CP15" s="95"/>
      <c r="CQ15" s="95"/>
      <c r="CR15" s="99">
        <f t="shared" ref="CR15:CR33" si="11">SUM(CO15:CQ15)</f>
        <v>0</v>
      </c>
      <c r="CS15" s="96">
        <f>+SUM('2.2.3.6.1'!CT26:CT37)</f>
        <v>269243</v>
      </c>
      <c r="CT15" s="99">
        <f t="shared" ref="CT15:CT33" si="12">+CS15</f>
        <v>269243</v>
      </c>
      <c r="CU15" s="74">
        <f t="shared" ref="CU15:CU33" si="13">+G15+N15+S15+V15+AI15+AK15+AV15+BD15+BT15+CA15+CF15+CN15+CR15+CT15</f>
        <v>1744238</v>
      </c>
    </row>
    <row r="16" spans="1:99" ht="18" thickBot="1" x14ac:dyDescent="0.3">
      <c r="A16" s="150" t="s">
        <v>152</v>
      </c>
      <c r="B16" s="94"/>
      <c r="C16" s="95"/>
      <c r="D16" s="95"/>
      <c r="E16" s="95"/>
      <c r="F16" s="95">
        <f>+SUM('2.2.3.6.1'!G38:G49)</f>
        <v>0</v>
      </c>
      <c r="G16" s="99">
        <f t="shared" si="0"/>
        <v>0</v>
      </c>
      <c r="H16" s="96"/>
      <c r="I16" s="95"/>
      <c r="J16" s="95"/>
      <c r="K16" s="95"/>
      <c r="L16" s="95"/>
      <c r="M16" s="95"/>
      <c r="N16" s="99">
        <f t="shared" si="1"/>
        <v>0</v>
      </c>
      <c r="O16" s="96">
        <f>+SUM('2.2.3.6.1'!P38:P49)</f>
        <v>0</v>
      </c>
      <c r="P16" s="95"/>
      <c r="Q16" s="95">
        <f>+SUM('2.2.3.6.1'!R38:R49)</f>
        <v>0</v>
      </c>
      <c r="R16" s="95">
        <f>+SUM('2.2.3.6.1'!S38:S49)</f>
        <v>203444</v>
      </c>
      <c r="S16" s="99">
        <f t="shared" si="2"/>
        <v>203444</v>
      </c>
      <c r="T16" s="96"/>
      <c r="U16" s="95">
        <f>+SUM('2.2.3.6.1'!V38:V49)</f>
        <v>0</v>
      </c>
      <c r="V16" s="99">
        <f t="shared" si="3"/>
        <v>0</v>
      </c>
      <c r="W16" s="95"/>
      <c r="X16" s="95"/>
      <c r="Y16" s="95"/>
      <c r="Z16" s="95"/>
      <c r="AA16" s="95"/>
      <c r="AB16" s="95"/>
      <c r="AC16" s="95"/>
      <c r="AD16" s="95"/>
      <c r="AE16" s="95"/>
      <c r="AF16" s="95"/>
      <c r="AG16" s="95"/>
      <c r="AH16" s="95"/>
      <c r="AI16" s="99">
        <f>+SUM('2.2.3.6.1'!AJ38:AJ49)</f>
        <v>513669</v>
      </c>
      <c r="AJ16" s="94">
        <f>+SUM('2.2.3.6.1'!AK38:AK49)</f>
        <v>0</v>
      </c>
      <c r="AK16" s="99">
        <f t="shared" si="4"/>
        <v>0</v>
      </c>
      <c r="AL16" s="94">
        <f>+SUM('2.2.3.6.1'!AM38:AM49)</f>
        <v>0</v>
      </c>
      <c r="AM16" s="95"/>
      <c r="AN16" s="95">
        <f>+SUM('2.2.3.6.1'!AO38:AO49)</f>
        <v>0</v>
      </c>
      <c r="AO16" s="95"/>
      <c r="AP16" s="95">
        <f>+SUM('2.2.3.6.1'!AQ38:AQ49)</f>
        <v>0</v>
      </c>
      <c r="AQ16" s="95"/>
      <c r="AR16" s="95"/>
      <c r="AS16" s="95">
        <f>+SUM('2.2.3.6.1'!AT38:AT49)</f>
        <v>0</v>
      </c>
      <c r="AT16" s="95"/>
      <c r="AU16" s="95"/>
      <c r="AV16" s="99">
        <f t="shared" si="5"/>
        <v>0</v>
      </c>
      <c r="AW16" s="95">
        <f>+SUM('2.2.3.6.1'!AX38:AX49)</f>
        <v>0</v>
      </c>
      <c r="AX16" s="95">
        <f>+SUM('2.2.3.6.1'!AY38:AY49)</f>
        <v>0</v>
      </c>
      <c r="AY16" s="95">
        <f>+SUM('2.2.3.6.1'!AZ38:AZ49)</f>
        <v>0</v>
      </c>
      <c r="AZ16" s="95">
        <f>+SUM('2.2.3.6.1'!BA38:BA49)</f>
        <v>0</v>
      </c>
      <c r="BA16" s="95"/>
      <c r="BB16" s="95">
        <f>+SUM('2.2.3.6.1'!BC38:BC49)</f>
        <v>0</v>
      </c>
      <c r="BC16" s="95"/>
      <c r="BD16" s="99">
        <f t="shared" si="6"/>
        <v>0</v>
      </c>
      <c r="BE16" s="94"/>
      <c r="BF16" s="95"/>
      <c r="BG16" s="95">
        <f>+SUM('2.2.3.6.1'!BH38:BH49)</f>
        <v>0</v>
      </c>
      <c r="BH16" s="95"/>
      <c r="BI16" s="95"/>
      <c r="BJ16" s="95"/>
      <c r="BK16" s="95"/>
      <c r="BL16" s="95">
        <f>+SUM('2.2.3.6.1'!BM38:BM49)</f>
        <v>26045</v>
      </c>
      <c r="BM16" s="95"/>
      <c r="BN16" s="95"/>
      <c r="BO16" s="95"/>
      <c r="BP16" s="95"/>
      <c r="BQ16" s="95"/>
      <c r="BR16" s="95">
        <f>+SUM('2.2.3.6.1'!BS38:BS49)</f>
        <v>74595</v>
      </c>
      <c r="BS16" s="95">
        <f>+SUM('2.2.3.6.1'!BT38:BT49)</f>
        <v>81815</v>
      </c>
      <c r="BT16" s="99">
        <f t="shared" si="7"/>
        <v>182455</v>
      </c>
      <c r="BU16" s="94">
        <f>+SUM('2.2.3.6.1'!BV38:BV49)</f>
        <v>176228</v>
      </c>
      <c r="BV16" s="95">
        <f>+SUM('2.2.3.6.1'!BW38:BW49)</f>
        <v>0</v>
      </c>
      <c r="BW16" s="95"/>
      <c r="BX16" s="95"/>
      <c r="BY16" s="95">
        <f>+SUM('2.2.3.6.1'!BZ38:BZ49)</f>
        <v>0</v>
      </c>
      <c r="BZ16" s="95">
        <f>+SUM('2.2.3.6.1'!CA38:CA49)</f>
        <v>4990</v>
      </c>
      <c r="CA16" s="101">
        <f t="shared" si="8"/>
        <v>181218</v>
      </c>
      <c r="CB16" s="94"/>
      <c r="CC16" s="95"/>
      <c r="CD16" s="95"/>
      <c r="CE16" s="95"/>
      <c r="CF16" s="99">
        <f t="shared" si="9"/>
        <v>0</v>
      </c>
      <c r="CG16" s="94"/>
      <c r="CH16" s="95"/>
      <c r="CI16" s="95"/>
      <c r="CJ16" s="95"/>
      <c r="CK16" s="95">
        <f>+SUM('2.2.3.6.1'!CL38:CL49)</f>
        <v>0</v>
      </c>
      <c r="CL16" s="95"/>
      <c r="CM16" s="95"/>
      <c r="CN16" s="99">
        <f t="shared" si="10"/>
        <v>0</v>
      </c>
      <c r="CO16" s="96"/>
      <c r="CP16" s="95"/>
      <c r="CQ16" s="95"/>
      <c r="CR16" s="99">
        <f t="shared" si="11"/>
        <v>0</v>
      </c>
      <c r="CS16" s="96">
        <f>+SUM('2.2.3.6.1'!CT38:CT49)</f>
        <v>257888</v>
      </c>
      <c r="CT16" s="99">
        <f t="shared" si="12"/>
        <v>257888</v>
      </c>
      <c r="CU16" s="74">
        <f t="shared" si="13"/>
        <v>1338674</v>
      </c>
    </row>
    <row r="17" spans="1:99" ht="18" thickBot="1" x14ac:dyDescent="0.3">
      <c r="A17" s="150" t="s">
        <v>153</v>
      </c>
      <c r="B17" s="94"/>
      <c r="C17" s="95"/>
      <c r="D17" s="95"/>
      <c r="E17" s="95"/>
      <c r="F17" s="95">
        <f>+SUM('2.2.3.6.1'!G50:G61)</f>
        <v>0</v>
      </c>
      <c r="G17" s="99">
        <f t="shared" si="0"/>
        <v>0</v>
      </c>
      <c r="H17" s="96"/>
      <c r="I17" s="95"/>
      <c r="J17" s="95"/>
      <c r="K17" s="95"/>
      <c r="L17" s="95"/>
      <c r="M17" s="95"/>
      <c r="N17" s="99">
        <f t="shared" si="1"/>
        <v>0</v>
      </c>
      <c r="O17" s="96">
        <f>+SUM('2.2.3.6.1'!P50:P61)</f>
        <v>0</v>
      </c>
      <c r="P17" s="95"/>
      <c r="Q17" s="95">
        <f>+SUM('2.2.3.6.1'!R50:R61)</f>
        <v>0</v>
      </c>
      <c r="R17" s="95">
        <f>+SUM('2.2.3.6.1'!S50:S61)</f>
        <v>125025</v>
      </c>
      <c r="S17" s="99">
        <f t="shared" si="2"/>
        <v>125025</v>
      </c>
      <c r="T17" s="96"/>
      <c r="U17" s="95">
        <f>+SUM('2.2.3.6.1'!V50:V61)</f>
        <v>95000</v>
      </c>
      <c r="V17" s="99">
        <f t="shared" si="3"/>
        <v>95000</v>
      </c>
      <c r="W17" s="95"/>
      <c r="X17" s="95"/>
      <c r="Y17" s="95"/>
      <c r="Z17" s="95"/>
      <c r="AA17" s="95"/>
      <c r="AB17" s="95"/>
      <c r="AC17" s="95"/>
      <c r="AD17" s="95"/>
      <c r="AE17" s="95"/>
      <c r="AF17" s="95"/>
      <c r="AG17" s="95"/>
      <c r="AH17" s="95"/>
      <c r="AI17" s="99">
        <f>+SUM('2.2.3.6.1'!AJ50:AJ61)</f>
        <v>711332</v>
      </c>
      <c r="AJ17" s="94">
        <f>+SUM('2.2.3.6.1'!AK50:AK61)</f>
        <v>0</v>
      </c>
      <c r="AK17" s="99">
        <f t="shared" si="4"/>
        <v>0</v>
      </c>
      <c r="AL17" s="94">
        <f>+SUM('2.2.3.6.1'!AM50:AM61)</f>
        <v>0</v>
      </c>
      <c r="AM17" s="95"/>
      <c r="AN17" s="95">
        <f>+SUM('2.2.3.6.1'!AO50:AO61)</f>
        <v>0</v>
      </c>
      <c r="AO17" s="95"/>
      <c r="AP17" s="95">
        <f>+SUM('2.2.3.6.1'!AQ50:AQ61)</f>
        <v>0</v>
      </c>
      <c r="AQ17" s="95"/>
      <c r="AR17" s="95"/>
      <c r="AS17" s="95">
        <f>+SUM('2.2.3.6.1'!AT50:AT61)</f>
        <v>0</v>
      </c>
      <c r="AT17" s="95"/>
      <c r="AU17" s="95"/>
      <c r="AV17" s="99">
        <f t="shared" si="5"/>
        <v>0</v>
      </c>
      <c r="AW17" s="95">
        <f>+SUM('2.2.3.6.1'!AX50:AX61)</f>
        <v>0</v>
      </c>
      <c r="AX17" s="95"/>
      <c r="AY17" s="95">
        <f>+SUM('2.2.3.6.1'!AZ50:AZ61)</f>
        <v>0</v>
      </c>
      <c r="AZ17" s="95">
        <f>+SUM('2.2.3.6.1'!BA50:BA61)</f>
        <v>0</v>
      </c>
      <c r="BA17" s="95"/>
      <c r="BB17" s="95">
        <f>+SUM('2.2.3.6.1'!BC50:BC61)</f>
        <v>0</v>
      </c>
      <c r="BC17" s="95"/>
      <c r="BD17" s="99">
        <f t="shared" si="6"/>
        <v>0</v>
      </c>
      <c r="BE17" s="94"/>
      <c r="BF17" s="95">
        <f>+SUM('2.2.3.6.1'!BG50:BG61)</f>
        <v>0</v>
      </c>
      <c r="BG17" s="95">
        <f>+SUM('2.2.3.6.1'!BH50:BH61)</f>
        <v>0</v>
      </c>
      <c r="BH17" s="95"/>
      <c r="BI17" s="95"/>
      <c r="BJ17" s="95"/>
      <c r="BK17" s="95"/>
      <c r="BL17" s="95">
        <f>+SUM('2.2.3.6.1'!BM50:BM61)</f>
        <v>10510</v>
      </c>
      <c r="BM17" s="95"/>
      <c r="BN17" s="95"/>
      <c r="BO17" s="95"/>
      <c r="BP17" s="95"/>
      <c r="BQ17" s="95"/>
      <c r="BR17" s="95">
        <f>+SUM('2.2.3.6.1'!BS50:BS61)</f>
        <v>53387</v>
      </c>
      <c r="BS17" s="95">
        <f>+SUM('2.2.3.6.1'!BT50:BT61)</f>
        <v>76514</v>
      </c>
      <c r="BT17" s="99">
        <f t="shared" si="7"/>
        <v>140411</v>
      </c>
      <c r="BU17" s="94">
        <f>+SUM('2.2.3.6.1'!BV50:BV61)</f>
        <v>189252</v>
      </c>
      <c r="BV17" s="95">
        <f>+SUM('2.2.3.6.1'!BW50:BW61)</f>
        <v>0</v>
      </c>
      <c r="BW17" s="95"/>
      <c r="BX17" s="95"/>
      <c r="BY17" s="95">
        <f>+SUM('2.2.3.6.1'!BZ50:BZ61)</f>
        <v>0</v>
      </c>
      <c r="BZ17" s="95">
        <f>+SUM('2.2.3.6.1'!CA50:CA61)</f>
        <v>0</v>
      </c>
      <c r="CA17" s="101">
        <f t="shared" si="8"/>
        <v>189252</v>
      </c>
      <c r="CB17" s="94"/>
      <c r="CC17" s="95"/>
      <c r="CD17" s="95"/>
      <c r="CE17" s="95"/>
      <c r="CF17" s="99">
        <f t="shared" si="9"/>
        <v>0</v>
      </c>
      <c r="CG17" s="94"/>
      <c r="CH17" s="95"/>
      <c r="CI17" s="95"/>
      <c r="CJ17" s="95"/>
      <c r="CK17" s="95">
        <f>+SUM('2.2.3.6.1'!CL50:CL61)</f>
        <v>0</v>
      </c>
      <c r="CL17" s="95"/>
      <c r="CM17" s="95"/>
      <c r="CN17" s="99">
        <f t="shared" si="10"/>
        <v>0</v>
      </c>
      <c r="CO17" s="96"/>
      <c r="CP17" s="95"/>
      <c r="CQ17" s="95"/>
      <c r="CR17" s="99">
        <f t="shared" si="11"/>
        <v>0</v>
      </c>
      <c r="CS17" s="96">
        <f>+SUM('2.2.3.6.1'!CT50:CT61)</f>
        <v>116495</v>
      </c>
      <c r="CT17" s="99">
        <f t="shared" si="12"/>
        <v>116495</v>
      </c>
      <c r="CU17" s="74">
        <f t="shared" si="13"/>
        <v>1377515</v>
      </c>
    </row>
    <row r="18" spans="1:99" ht="18" thickBot="1" x14ac:dyDescent="0.3">
      <c r="A18" s="150" t="s">
        <v>187</v>
      </c>
      <c r="B18" s="94"/>
      <c r="C18" s="95"/>
      <c r="D18" s="95"/>
      <c r="E18" s="95"/>
      <c r="F18" s="95">
        <f>+SUM('2.2.3.6.1'!G62:G73)</f>
        <v>0</v>
      </c>
      <c r="G18" s="99">
        <f t="shared" si="0"/>
        <v>0</v>
      </c>
      <c r="H18" s="96"/>
      <c r="I18" s="95"/>
      <c r="J18" s="95"/>
      <c r="K18" s="95"/>
      <c r="L18" s="95"/>
      <c r="M18" s="95"/>
      <c r="N18" s="99">
        <f t="shared" si="1"/>
        <v>0</v>
      </c>
      <c r="O18" s="96">
        <f>+SUM('2.2.3.6.1'!P62:P73)</f>
        <v>0</v>
      </c>
      <c r="P18" s="95"/>
      <c r="Q18" s="95">
        <f>+SUM('2.2.3.6.1'!R62:R73)</f>
        <v>0</v>
      </c>
      <c r="R18" s="95">
        <f>+SUM('2.2.3.6.1'!S62:S73)</f>
        <v>77997</v>
      </c>
      <c r="S18" s="99">
        <f t="shared" si="2"/>
        <v>77997</v>
      </c>
      <c r="T18" s="96"/>
      <c r="U18" s="95">
        <f>+SUM('2.2.3.6.1'!V62:V73)</f>
        <v>270</v>
      </c>
      <c r="V18" s="99">
        <f t="shared" si="3"/>
        <v>270</v>
      </c>
      <c r="W18" s="95"/>
      <c r="X18" s="95"/>
      <c r="Y18" s="95"/>
      <c r="Z18" s="95"/>
      <c r="AA18" s="95"/>
      <c r="AB18" s="95"/>
      <c r="AC18" s="95"/>
      <c r="AD18" s="95"/>
      <c r="AE18" s="95"/>
      <c r="AF18" s="95"/>
      <c r="AG18" s="95"/>
      <c r="AH18" s="95"/>
      <c r="AI18" s="99">
        <f>+SUM('2.2.3.6.1'!AJ62:AJ73)</f>
        <v>703707</v>
      </c>
      <c r="AJ18" s="94">
        <f>+SUM('2.2.3.6.1'!AK62:AK73)</f>
        <v>0</v>
      </c>
      <c r="AK18" s="99">
        <f t="shared" si="4"/>
        <v>0</v>
      </c>
      <c r="AL18" s="94">
        <f>+SUM('2.2.3.6.1'!AM62:AM73)</f>
        <v>0</v>
      </c>
      <c r="AM18" s="95"/>
      <c r="AN18" s="95">
        <f>+SUM('2.2.3.6.1'!AO62:AO73)</f>
        <v>0</v>
      </c>
      <c r="AO18" s="95"/>
      <c r="AP18" s="95">
        <f>+SUM('2.2.3.6.1'!AQ62:AQ73)</f>
        <v>0</v>
      </c>
      <c r="AQ18" s="95"/>
      <c r="AR18" s="95"/>
      <c r="AS18" s="95">
        <f>+SUM('2.2.3.6.1'!AT62:AT73)</f>
        <v>0</v>
      </c>
      <c r="AT18" s="95"/>
      <c r="AU18" s="95"/>
      <c r="AV18" s="99">
        <f t="shared" si="5"/>
        <v>0</v>
      </c>
      <c r="AW18" s="95">
        <f>+SUM('2.2.3.6.1'!AX62:AX73)</f>
        <v>0</v>
      </c>
      <c r="AX18" s="95"/>
      <c r="AY18" s="95">
        <f>+SUM('2.2.3.6.1'!AZ62:AZ73)</f>
        <v>0</v>
      </c>
      <c r="AZ18" s="95">
        <f>+SUM('2.2.3.6.1'!BA62:BA73)</f>
        <v>0</v>
      </c>
      <c r="BA18" s="95"/>
      <c r="BB18" s="95">
        <f>+SUM('2.2.3.6.1'!BC62:BC73)</f>
        <v>0</v>
      </c>
      <c r="BC18" s="95"/>
      <c r="BD18" s="99">
        <f t="shared" si="6"/>
        <v>0</v>
      </c>
      <c r="BE18" s="94"/>
      <c r="BF18" s="95">
        <f>+SUM('2.2.3.6.1'!BG62:BG73)</f>
        <v>0</v>
      </c>
      <c r="BG18" s="95">
        <f>+SUM('2.2.3.6.1'!BH62:BH73)</f>
        <v>0</v>
      </c>
      <c r="BH18" s="95"/>
      <c r="BI18" s="95"/>
      <c r="BJ18" s="95"/>
      <c r="BK18" s="95"/>
      <c r="BL18" s="95">
        <f>+SUM('2.2.3.6.1'!BM62:BM73)</f>
        <v>73265</v>
      </c>
      <c r="BM18" s="95"/>
      <c r="BN18" s="95"/>
      <c r="BO18" s="95"/>
      <c r="BP18" s="95"/>
      <c r="BQ18" s="95"/>
      <c r="BR18" s="95">
        <f>+SUM('2.2.3.6.1'!BS62:BS73)</f>
        <v>57720</v>
      </c>
      <c r="BS18" s="95">
        <f>+SUM('2.2.3.6.1'!BT62:BT73)</f>
        <v>20557</v>
      </c>
      <c r="BT18" s="99">
        <f t="shared" si="7"/>
        <v>151542</v>
      </c>
      <c r="BU18" s="94">
        <f>+SUM('2.2.3.6.1'!BV62:BV73)</f>
        <v>163595</v>
      </c>
      <c r="BV18" s="95">
        <f>+SUM('2.2.3.6.1'!BW62:BW73)</f>
        <v>0</v>
      </c>
      <c r="BW18" s="95"/>
      <c r="BX18" s="95"/>
      <c r="BY18" s="95">
        <f>+SUM('2.2.3.6.1'!BZ62:BZ73)</f>
        <v>0</v>
      </c>
      <c r="BZ18" s="95">
        <f>+SUM('2.2.3.6.1'!CA62:CA73)</f>
        <v>0</v>
      </c>
      <c r="CA18" s="101">
        <f t="shared" si="8"/>
        <v>163595</v>
      </c>
      <c r="CB18" s="94"/>
      <c r="CC18" s="95"/>
      <c r="CD18" s="95"/>
      <c r="CE18" s="95"/>
      <c r="CF18" s="99">
        <f t="shared" si="9"/>
        <v>0</v>
      </c>
      <c r="CG18" s="94"/>
      <c r="CH18" s="95"/>
      <c r="CI18" s="95"/>
      <c r="CJ18" s="95"/>
      <c r="CK18" s="95">
        <f>+SUM('2.2.3.6.1'!CL62:CL73)</f>
        <v>0</v>
      </c>
      <c r="CL18" s="95"/>
      <c r="CM18" s="95"/>
      <c r="CN18" s="99">
        <f t="shared" si="10"/>
        <v>0</v>
      </c>
      <c r="CO18" s="96"/>
      <c r="CP18" s="95"/>
      <c r="CQ18" s="95"/>
      <c r="CR18" s="99">
        <f t="shared" si="11"/>
        <v>0</v>
      </c>
      <c r="CS18" s="96">
        <f>+SUM('2.2.3.6.1'!CT62:CT73)</f>
        <v>41383</v>
      </c>
      <c r="CT18" s="99">
        <f t="shared" si="12"/>
        <v>41383</v>
      </c>
      <c r="CU18" s="74">
        <f t="shared" si="13"/>
        <v>1138494</v>
      </c>
    </row>
    <row r="19" spans="1:99" ht="18" thickBot="1" x14ac:dyDescent="0.3">
      <c r="A19" s="150" t="s">
        <v>193</v>
      </c>
      <c r="B19" s="94"/>
      <c r="C19" s="95"/>
      <c r="D19" s="95"/>
      <c r="E19" s="95"/>
      <c r="F19" s="95">
        <f>+SUM('2.2.3.6.1'!G74:G85)</f>
        <v>0</v>
      </c>
      <c r="G19" s="99">
        <f t="shared" si="0"/>
        <v>0</v>
      </c>
      <c r="H19" s="96"/>
      <c r="I19" s="95"/>
      <c r="J19" s="95"/>
      <c r="K19" s="95"/>
      <c r="L19" s="95"/>
      <c r="M19" s="95"/>
      <c r="N19" s="99">
        <f t="shared" si="1"/>
        <v>0</v>
      </c>
      <c r="O19" s="96">
        <f>+SUM('2.2.3.6.1'!P74:P85)</f>
        <v>0</v>
      </c>
      <c r="P19" s="95"/>
      <c r="Q19" s="95">
        <f>+SUM('2.2.3.6.1'!R74:R85)</f>
        <v>0</v>
      </c>
      <c r="R19" s="95">
        <f>+SUM('2.2.3.6.1'!S74:S85)</f>
        <v>24674</v>
      </c>
      <c r="S19" s="99">
        <f t="shared" si="2"/>
        <v>24674</v>
      </c>
      <c r="T19" s="96"/>
      <c r="U19" s="95">
        <f>+SUM('2.2.3.6.1'!V74:V85)</f>
        <v>0</v>
      </c>
      <c r="V19" s="99">
        <f t="shared" si="3"/>
        <v>0</v>
      </c>
      <c r="W19" s="95"/>
      <c r="X19" s="95"/>
      <c r="Y19" s="95"/>
      <c r="Z19" s="95"/>
      <c r="AA19" s="95"/>
      <c r="AB19" s="95"/>
      <c r="AC19" s="95"/>
      <c r="AD19" s="95"/>
      <c r="AE19" s="95"/>
      <c r="AF19" s="95"/>
      <c r="AG19" s="95"/>
      <c r="AH19" s="95"/>
      <c r="AI19" s="99">
        <f>+SUM('2.2.3.6.1'!AJ74:AJ85)</f>
        <v>484051</v>
      </c>
      <c r="AJ19" s="94">
        <f>+SUM('2.2.3.6.1'!AK74:AK85)</f>
        <v>0</v>
      </c>
      <c r="AK19" s="99">
        <f t="shared" si="4"/>
        <v>0</v>
      </c>
      <c r="AL19" s="94">
        <f>+SUM('2.2.3.6.1'!AM74:AM85)</f>
        <v>0</v>
      </c>
      <c r="AM19" s="95"/>
      <c r="AN19" s="95">
        <f>+SUM('2.2.3.6.1'!AO74:AO85)</f>
        <v>0</v>
      </c>
      <c r="AO19" s="95"/>
      <c r="AP19" s="95">
        <f>+SUM('2.2.3.6.1'!AQ74:AQ85)</f>
        <v>36108</v>
      </c>
      <c r="AQ19" s="95"/>
      <c r="AR19" s="95"/>
      <c r="AS19" s="95">
        <f>+SUM('2.2.3.6.1'!AT74:AT85)</f>
        <v>0</v>
      </c>
      <c r="AT19" s="95"/>
      <c r="AU19" s="95"/>
      <c r="AV19" s="99">
        <f t="shared" si="5"/>
        <v>36108</v>
      </c>
      <c r="AW19" s="95">
        <f>+SUM('2.2.3.6.1'!AX74:AX85)</f>
        <v>0</v>
      </c>
      <c r="AX19" s="95"/>
      <c r="AY19" s="95">
        <f>+SUM('2.2.3.6.1'!AZ74:AZ85)</f>
        <v>0</v>
      </c>
      <c r="AZ19" s="95">
        <f>+SUM('2.2.3.6.1'!BA74:BA85)</f>
        <v>0</v>
      </c>
      <c r="BA19" s="95"/>
      <c r="BB19" s="95">
        <f>+SUM('2.2.3.6.1'!BC74:BC85)</f>
        <v>0</v>
      </c>
      <c r="BC19" s="95"/>
      <c r="BD19" s="99">
        <f t="shared" si="6"/>
        <v>0</v>
      </c>
      <c r="BE19" s="94"/>
      <c r="BF19" s="95">
        <f>+SUM('2.2.3.6.1'!BG74:BG85)</f>
        <v>0</v>
      </c>
      <c r="BG19" s="95">
        <f>+SUM('2.2.3.6.1'!BH74:BH85)</f>
        <v>0</v>
      </c>
      <c r="BH19" s="95"/>
      <c r="BI19" s="95"/>
      <c r="BJ19" s="95"/>
      <c r="BK19" s="95"/>
      <c r="BL19" s="95">
        <f>+SUM('2.2.3.6.1'!BM74:BM85)</f>
        <v>63765</v>
      </c>
      <c r="BM19" s="95"/>
      <c r="BN19" s="95"/>
      <c r="BO19" s="95"/>
      <c r="BP19" s="95"/>
      <c r="BQ19" s="95"/>
      <c r="BR19" s="95">
        <f>+SUM('2.2.3.6.1'!BS74:BS85)</f>
        <v>15140</v>
      </c>
      <c r="BS19" s="95">
        <f>+SUM('2.2.3.6.1'!BT74:BT85)</f>
        <v>11159</v>
      </c>
      <c r="BT19" s="99">
        <f t="shared" si="7"/>
        <v>90064</v>
      </c>
      <c r="BU19" s="94">
        <f>+SUM('2.2.3.6.1'!BV74:BV85)</f>
        <v>165609</v>
      </c>
      <c r="BV19" s="95">
        <f>+SUM('2.2.3.6.1'!BW74:BW85)</f>
        <v>0</v>
      </c>
      <c r="BW19" s="95"/>
      <c r="BX19" s="95"/>
      <c r="BY19" s="95">
        <f>+SUM('2.2.3.6.1'!BZ74:BZ85)</f>
        <v>0</v>
      </c>
      <c r="BZ19" s="95">
        <f>+SUM('2.2.3.6.1'!CA74:CA85)</f>
        <v>0</v>
      </c>
      <c r="CA19" s="101">
        <f t="shared" si="8"/>
        <v>165609</v>
      </c>
      <c r="CB19" s="94"/>
      <c r="CC19" s="95"/>
      <c r="CD19" s="95"/>
      <c r="CE19" s="95"/>
      <c r="CF19" s="99">
        <f t="shared" si="9"/>
        <v>0</v>
      </c>
      <c r="CG19" s="94"/>
      <c r="CH19" s="95"/>
      <c r="CI19" s="95"/>
      <c r="CJ19" s="95"/>
      <c r="CK19" s="95">
        <f>+SUM('2.2.3.6.1'!CL74:CL85)</f>
        <v>0</v>
      </c>
      <c r="CL19" s="95"/>
      <c r="CM19" s="95"/>
      <c r="CN19" s="99">
        <f t="shared" si="10"/>
        <v>0</v>
      </c>
      <c r="CO19" s="96"/>
      <c r="CP19" s="95"/>
      <c r="CQ19" s="95"/>
      <c r="CR19" s="99">
        <f t="shared" si="11"/>
        <v>0</v>
      </c>
      <c r="CS19" s="96">
        <f>+SUM('2.2.3.6.1'!CT74:CT85)</f>
        <v>7008</v>
      </c>
      <c r="CT19" s="99">
        <f t="shared" si="12"/>
        <v>7008</v>
      </c>
      <c r="CU19" s="74">
        <f t="shared" si="13"/>
        <v>807514</v>
      </c>
    </row>
    <row r="20" spans="1:99" ht="18" thickBot="1" x14ac:dyDescent="0.3">
      <c r="A20" s="150" t="s">
        <v>194</v>
      </c>
      <c r="B20" s="94"/>
      <c r="C20" s="95"/>
      <c r="D20" s="95"/>
      <c r="E20" s="95"/>
      <c r="F20" s="95">
        <f>+SUM('2.2.3.6.1'!G86:G97)</f>
        <v>0</v>
      </c>
      <c r="G20" s="99">
        <f t="shared" si="0"/>
        <v>0</v>
      </c>
      <c r="H20" s="96"/>
      <c r="I20" s="95"/>
      <c r="J20" s="95"/>
      <c r="K20" s="95"/>
      <c r="L20" s="95"/>
      <c r="M20" s="95"/>
      <c r="N20" s="99">
        <f t="shared" si="1"/>
        <v>0</v>
      </c>
      <c r="O20" s="96">
        <f>+SUM('2.2.3.6.1'!P86:P97)</f>
        <v>0</v>
      </c>
      <c r="P20" s="95"/>
      <c r="Q20" s="95">
        <f>+SUM('2.2.3.6.1'!R86:R97)</f>
        <v>0</v>
      </c>
      <c r="R20" s="95">
        <f>+SUM('2.2.3.6.1'!S86:S97)</f>
        <v>52264</v>
      </c>
      <c r="S20" s="99">
        <f t="shared" si="2"/>
        <v>52264</v>
      </c>
      <c r="T20" s="96"/>
      <c r="U20" s="95">
        <f>+SUM('2.2.3.6.1'!V86:V97)</f>
        <v>0</v>
      </c>
      <c r="V20" s="99">
        <f t="shared" si="3"/>
        <v>0</v>
      </c>
      <c r="W20" s="95"/>
      <c r="X20" s="95"/>
      <c r="Y20" s="95"/>
      <c r="Z20" s="95"/>
      <c r="AA20" s="95"/>
      <c r="AB20" s="95"/>
      <c r="AC20" s="95"/>
      <c r="AD20" s="95"/>
      <c r="AE20" s="95"/>
      <c r="AF20" s="95"/>
      <c r="AG20" s="95"/>
      <c r="AH20" s="95"/>
      <c r="AI20" s="99">
        <f>+SUM('2.2.3.6.1'!AJ86:AJ97)</f>
        <v>608421</v>
      </c>
      <c r="AJ20" s="94">
        <f>+SUM('2.2.3.6.1'!AK86:AK97)</f>
        <v>0</v>
      </c>
      <c r="AK20" s="99">
        <f t="shared" si="4"/>
        <v>0</v>
      </c>
      <c r="AL20" s="94">
        <f>+SUM('2.2.3.6.1'!AM86:AM97)</f>
        <v>0</v>
      </c>
      <c r="AM20" s="95"/>
      <c r="AN20" s="95">
        <f>+SUM('2.2.3.6.1'!AO86:AO97)</f>
        <v>0</v>
      </c>
      <c r="AO20" s="95"/>
      <c r="AP20" s="95">
        <f>+SUM('2.2.3.6.1'!AQ86:AQ97)</f>
        <v>7950</v>
      </c>
      <c r="AQ20" s="95"/>
      <c r="AR20" s="95"/>
      <c r="AS20" s="95">
        <f>+SUM('2.2.3.6.1'!AT86:AT97)</f>
        <v>0</v>
      </c>
      <c r="AT20" s="95"/>
      <c r="AU20" s="95"/>
      <c r="AV20" s="99">
        <f t="shared" si="5"/>
        <v>7950</v>
      </c>
      <c r="AW20" s="95">
        <f>+SUM('2.2.3.6.1'!AX86:AX97)</f>
        <v>0</v>
      </c>
      <c r="AX20" s="95"/>
      <c r="AY20" s="95">
        <f>+SUM('2.2.3.6.1'!AZ86:AZ97)</f>
        <v>0</v>
      </c>
      <c r="AZ20" s="95">
        <f>+SUM('2.2.3.6.1'!BA86:BA97)</f>
        <v>0</v>
      </c>
      <c r="BA20" s="95"/>
      <c r="BB20" s="95">
        <f>+SUM('2.2.3.6.1'!BC86:BC97)</f>
        <v>0</v>
      </c>
      <c r="BC20" s="95"/>
      <c r="BD20" s="99">
        <f t="shared" si="6"/>
        <v>0</v>
      </c>
      <c r="BE20" s="94"/>
      <c r="BF20" s="95">
        <f>+SUM('2.2.3.6.1'!BG86:BG97)</f>
        <v>0</v>
      </c>
      <c r="BG20" s="95">
        <f>+SUM('2.2.3.6.1'!BH86:BH97)</f>
        <v>0</v>
      </c>
      <c r="BH20" s="95"/>
      <c r="BI20" s="95"/>
      <c r="BJ20" s="95"/>
      <c r="BK20" s="95"/>
      <c r="BL20" s="95">
        <f>+SUM('2.2.3.6.1'!BM86:BM97)</f>
        <v>24475</v>
      </c>
      <c r="BM20" s="95"/>
      <c r="BN20" s="95"/>
      <c r="BO20" s="95"/>
      <c r="BP20" s="95"/>
      <c r="BQ20" s="95"/>
      <c r="BR20" s="95">
        <f>+SUM('2.2.3.6.1'!BS86:BS97)</f>
        <v>16740</v>
      </c>
      <c r="BS20" s="95">
        <f>+SUM('2.2.3.6.1'!BT86:BT97)</f>
        <v>26238</v>
      </c>
      <c r="BT20" s="99">
        <f t="shared" si="7"/>
        <v>67453</v>
      </c>
      <c r="BU20" s="94">
        <f>+SUM('2.2.3.6.1'!BV86:BV97)</f>
        <v>165289</v>
      </c>
      <c r="BV20" s="95">
        <f>+SUM('2.2.3.6.1'!BW86:BW97)</f>
        <v>0</v>
      </c>
      <c r="BW20" s="95"/>
      <c r="BX20" s="95"/>
      <c r="BY20" s="95">
        <f>+SUM('2.2.3.6.1'!BZ86:BZ97)</f>
        <v>0</v>
      </c>
      <c r="BZ20" s="95">
        <f>+SUM('2.2.3.6.1'!CA86:CA97)</f>
        <v>0</v>
      </c>
      <c r="CA20" s="101">
        <f t="shared" si="8"/>
        <v>165289</v>
      </c>
      <c r="CB20" s="94"/>
      <c r="CC20" s="95"/>
      <c r="CD20" s="95"/>
      <c r="CE20" s="95"/>
      <c r="CF20" s="99">
        <f t="shared" si="9"/>
        <v>0</v>
      </c>
      <c r="CG20" s="94"/>
      <c r="CH20" s="95"/>
      <c r="CI20" s="95"/>
      <c r="CJ20" s="95"/>
      <c r="CK20" s="95">
        <f>+SUM('2.2.3.6.1'!CL86:CL97)</f>
        <v>0</v>
      </c>
      <c r="CL20" s="95"/>
      <c r="CM20" s="95"/>
      <c r="CN20" s="99">
        <f t="shared" si="10"/>
        <v>0</v>
      </c>
      <c r="CO20" s="96"/>
      <c r="CP20" s="95"/>
      <c r="CQ20" s="95"/>
      <c r="CR20" s="99">
        <f t="shared" si="11"/>
        <v>0</v>
      </c>
      <c r="CS20" s="96">
        <f>+SUM('2.2.3.6.1'!CT86:CT97)</f>
        <v>14331</v>
      </c>
      <c r="CT20" s="99">
        <f t="shared" si="12"/>
        <v>14331</v>
      </c>
      <c r="CU20" s="74">
        <f t="shared" si="13"/>
        <v>915708</v>
      </c>
    </row>
    <row r="21" spans="1:99" ht="18" thickBot="1" x14ac:dyDescent="0.3">
      <c r="A21" s="150" t="s">
        <v>195</v>
      </c>
      <c r="B21" s="94"/>
      <c r="C21" s="95"/>
      <c r="D21" s="95"/>
      <c r="E21" s="95"/>
      <c r="F21" s="95">
        <f>+SUM('2.2.3.6.1'!G98:G109)</f>
        <v>0</v>
      </c>
      <c r="G21" s="99">
        <f t="shared" si="0"/>
        <v>0</v>
      </c>
      <c r="H21" s="96"/>
      <c r="I21" s="95"/>
      <c r="J21" s="95"/>
      <c r="K21" s="95"/>
      <c r="L21" s="95"/>
      <c r="M21" s="95"/>
      <c r="N21" s="99">
        <f t="shared" si="1"/>
        <v>0</v>
      </c>
      <c r="O21" s="96">
        <f>+SUM('2.2.3.6.1'!P98:P109)</f>
        <v>0</v>
      </c>
      <c r="P21" s="95"/>
      <c r="Q21" s="95">
        <f>+SUM('2.2.3.6.1'!R98:R109)</f>
        <v>0</v>
      </c>
      <c r="R21" s="95">
        <f>+SUM('2.2.3.6.1'!S98:S109)</f>
        <v>43012</v>
      </c>
      <c r="S21" s="99">
        <f t="shared" si="2"/>
        <v>43012</v>
      </c>
      <c r="T21" s="96"/>
      <c r="U21" s="95">
        <f>+SUM('2.2.3.6.1'!V98:V109)</f>
        <v>0</v>
      </c>
      <c r="V21" s="99">
        <f t="shared" si="3"/>
        <v>0</v>
      </c>
      <c r="W21" s="95"/>
      <c r="X21" s="95"/>
      <c r="Y21" s="95"/>
      <c r="Z21" s="95"/>
      <c r="AA21" s="95"/>
      <c r="AB21" s="95"/>
      <c r="AC21" s="95"/>
      <c r="AD21" s="95"/>
      <c r="AE21" s="95"/>
      <c r="AF21" s="95"/>
      <c r="AG21" s="95"/>
      <c r="AH21" s="95"/>
      <c r="AI21" s="99">
        <f>+SUM('2.2.3.6.1'!AJ98:AJ109)</f>
        <v>512144</v>
      </c>
      <c r="AJ21" s="94">
        <f>+SUM('2.2.3.6.1'!AK98:AK109)</f>
        <v>0</v>
      </c>
      <c r="AK21" s="99">
        <f t="shared" si="4"/>
        <v>0</v>
      </c>
      <c r="AL21" s="94">
        <f>+SUM('2.2.3.6.1'!AM98:AM109)</f>
        <v>0</v>
      </c>
      <c r="AM21" s="95"/>
      <c r="AN21" s="95">
        <f>+SUM('2.2.3.6.1'!AO98:AO109)</f>
        <v>0</v>
      </c>
      <c r="AO21" s="95"/>
      <c r="AP21" s="95">
        <f>+SUM('2.2.3.6.1'!AQ98:AQ109)</f>
        <v>2793</v>
      </c>
      <c r="AQ21" s="95"/>
      <c r="AR21" s="95"/>
      <c r="AS21" s="95">
        <f>+SUM('2.2.3.6.1'!AT98:AT109)</f>
        <v>0</v>
      </c>
      <c r="AT21" s="95"/>
      <c r="AU21" s="95"/>
      <c r="AV21" s="99">
        <f t="shared" si="5"/>
        <v>2793</v>
      </c>
      <c r="AW21" s="95">
        <f>+SUM('2.2.3.6.1'!AX98:AX109)</f>
        <v>0</v>
      </c>
      <c r="AX21" s="95"/>
      <c r="AY21" s="95">
        <f>+SUM('2.2.3.6.1'!AZ98:AZ109)</f>
        <v>0</v>
      </c>
      <c r="AZ21" s="95">
        <f>+SUM('2.2.3.6.1'!BA98:BA109)</f>
        <v>0</v>
      </c>
      <c r="BA21" s="95"/>
      <c r="BB21" s="95">
        <f>+SUM('2.2.3.6.1'!BC98:BC109)</f>
        <v>0</v>
      </c>
      <c r="BC21" s="95"/>
      <c r="BD21" s="99">
        <f t="shared" si="6"/>
        <v>0</v>
      </c>
      <c r="BE21" s="94"/>
      <c r="BF21" s="95">
        <f>+SUM('2.2.3.6.1'!BG98:BG109)</f>
        <v>0</v>
      </c>
      <c r="BG21" s="95">
        <f>+SUM('2.2.3.6.1'!BH98:BH109)</f>
        <v>0</v>
      </c>
      <c r="BH21" s="95"/>
      <c r="BI21" s="95"/>
      <c r="BJ21" s="95"/>
      <c r="BK21" s="95"/>
      <c r="BL21" s="95">
        <f>+SUM('2.2.3.6.1'!BM98:BM109)</f>
        <v>47420</v>
      </c>
      <c r="BM21" s="95"/>
      <c r="BN21" s="95"/>
      <c r="BO21" s="95"/>
      <c r="BP21" s="95"/>
      <c r="BQ21" s="95"/>
      <c r="BR21" s="95">
        <f>+SUM('2.2.3.6.1'!BS98:BS109)</f>
        <v>17820</v>
      </c>
      <c r="BS21" s="95">
        <f>+SUM('2.2.3.6.1'!BT98:BT109)</f>
        <v>5989</v>
      </c>
      <c r="BT21" s="99">
        <f t="shared" si="7"/>
        <v>71229</v>
      </c>
      <c r="BU21" s="94">
        <f>+SUM('2.2.3.6.1'!BV98:BV109)</f>
        <v>185768</v>
      </c>
      <c r="BV21" s="95">
        <f>+SUM('2.2.3.6.1'!BW98:BW109)</f>
        <v>0</v>
      </c>
      <c r="BW21" s="95"/>
      <c r="BX21" s="95"/>
      <c r="BY21" s="95">
        <f>+SUM('2.2.3.6.1'!BZ98:BZ109)</f>
        <v>0</v>
      </c>
      <c r="BZ21" s="95">
        <f>+SUM('2.2.3.6.1'!CA98:CA109)</f>
        <v>0</v>
      </c>
      <c r="CA21" s="101">
        <f t="shared" si="8"/>
        <v>185768</v>
      </c>
      <c r="CB21" s="94"/>
      <c r="CC21" s="95"/>
      <c r="CD21" s="95"/>
      <c r="CE21" s="95"/>
      <c r="CF21" s="99">
        <f t="shared" si="9"/>
        <v>0</v>
      </c>
      <c r="CG21" s="94"/>
      <c r="CH21" s="95"/>
      <c r="CI21" s="95"/>
      <c r="CJ21" s="95"/>
      <c r="CK21" s="95">
        <f>+SUM('2.2.3.6.1'!CL98:CL109)</f>
        <v>0</v>
      </c>
      <c r="CL21" s="95"/>
      <c r="CM21" s="95"/>
      <c r="CN21" s="99">
        <f t="shared" si="10"/>
        <v>0</v>
      </c>
      <c r="CO21" s="96"/>
      <c r="CP21" s="95"/>
      <c r="CQ21" s="95"/>
      <c r="CR21" s="99">
        <f t="shared" si="11"/>
        <v>0</v>
      </c>
      <c r="CS21" s="96">
        <f>+SUM('2.2.3.6.1'!CT98:CT109)</f>
        <v>11138</v>
      </c>
      <c r="CT21" s="99">
        <f t="shared" si="12"/>
        <v>11138</v>
      </c>
      <c r="CU21" s="74">
        <f t="shared" si="13"/>
        <v>826084</v>
      </c>
    </row>
    <row r="22" spans="1:99" ht="18" thickBot="1" x14ac:dyDescent="0.3">
      <c r="A22" s="150" t="s">
        <v>158</v>
      </c>
      <c r="B22" s="94"/>
      <c r="C22" s="95"/>
      <c r="D22" s="95"/>
      <c r="E22" s="95"/>
      <c r="F22" s="95">
        <f>+SUM('2.2.3.6.1'!G110:G121)</f>
        <v>0</v>
      </c>
      <c r="G22" s="99">
        <f t="shared" si="0"/>
        <v>0</v>
      </c>
      <c r="H22" s="96"/>
      <c r="I22" s="95"/>
      <c r="J22" s="95"/>
      <c r="K22" s="95"/>
      <c r="L22" s="95"/>
      <c r="M22" s="95"/>
      <c r="N22" s="99">
        <f t="shared" si="1"/>
        <v>0</v>
      </c>
      <c r="O22" s="96">
        <f>+SUM('2.2.3.6.1'!P110:P121)</f>
        <v>0</v>
      </c>
      <c r="P22" s="95"/>
      <c r="Q22" s="95">
        <f>+SUM('2.2.3.6.1'!R110:R121)</f>
        <v>0</v>
      </c>
      <c r="R22" s="95">
        <f>+SUM('2.2.3.6.1'!S110:S121)</f>
        <v>19654</v>
      </c>
      <c r="S22" s="99">
        <f t="shared" si="2"/>
        <v>19654</v>
      </c>
      <c r="T22" s="96"/>
      <c r="U22" s="95">
        <f>+SUM('2.2.3.6.1'!V110:V121)</f>
        <v>0</v>
      </c>
      <c r="V22" s="99">
        <f t="shared" si="3"/>
        <v>0</v>
      </c>
      <c r="W22" s="95"/>
      <c r="X22" s="95"/>
      <c r="Y22" s="95"/>
      <c r="Z22" s="95"/>
      <c r="AA22" s="95"/>
      <c r="AB22" s="95"/>
      <c r="AC22" s="95"/>
      <c r="AD22" s="95"/>
      <c r="AE22" s="95"/>
      <c r="AF22" s="95"/>
      <c r="AG22" s="95"/>
      <c r="AH22" s="95"/>
      <c r="AI22" s="99">
        <f>+SUM('2.2.3.6.1'!AJ110:AJ121)</f>
        <v>494717</v>
      </c>
      <c r="AJ22" s="94">
        <f>+SUM('2.2.3.6.1'!AK110:AK121)</f>
        <v>0</v>
      </c>
      <c r="AK22" s="99">
        <f t="shared" si="4"/>
        <v>0</v>
      </c>
      <c r="AL22" s="94">
        <f>+SUM('2.2.3.6.1'!AM110:AM121)</f>
        <v>0</v>
      </c>
      <c r="AM22" s="95"/>
      <c r="AN22" s="95">
        <f>+SUM('2.2.3.6.1'!AO110:AO121)</f>
        <v>0</v>
      </c>
      <c r="AO22" s="95"/>
      <c r="AP22" s="95">
        <f>+SUM('2.2.3.6.1'!AQ110:AQ121)</f>
        <v>9941</v>
      </c>
      <c r="AQ22" s="95"/>
      <c r="AR22" s="95"/>
      <c r="AS22" s="95">
        <f>+SUM('2.2.3.6.1'!AT110:AT121)</f>
        <v>0</v>
      </c>
      <c r="AT22" s="95"/>
      <c r="AU22" s="95"/>
      <c r="AV22" s="99">
        <f t="shared" si="5"/>
        <v>9941</v>
      </c>
      <c r="AW22" s="95">
        <f>+SUM('2.2.3.6.1'!AX110:AX121)</f>
        <v>0</v>
      </c>
      <c r="AX22" s="95"/>
      <c r="AY22" s="95">
        <f>+SUM('2.2.3.6.1'!AZ110:AZ121)</f>
        <v>0</v>
      </c>
      <c r="AZ22" s="95">
        <f>+SUM('2.2.3.6.1'!BA110:BA121)</f>
        <v>0</v>
      </c>
      <c r="BA22" s="95"/>
      <c r="BB22" s="95">
        <f>+SUM('2.2.3.6.1'!BC110:BC121)</f>
        <v>0</v>
      </c>
      <c r="BC22" s="95"/>
      <c r="BD22" s="99">
        <f t="shared" si="6"/>
        <v>0</v>
      </c>
      <c r="BE22" s="94"/>
      <c r="BF22" s="95">
        <f>+SUM('2.2.3.6.1'!BG110:BG121)</f>
        <v>0</v>
      </c>
      <c r="BG22" s="95">
        <f>+SUM('2.2.3.6.1'!BH110:BH121)</f>
        <v>0</v>
      </c>
      <c r="BH22" s="95"/>
      <c r="BI22" s="95"/>
      <c r="BJ22" s="95"/>
      <c r="BK22" s="95"/>
      <c r="BL22" s="95">
        <f>+SUM('2.2.3.6.1'!BM110:BM121)</f>
        <v>29608</v>
      </c>
      <c r="BM22" s="95"/>
      <c r="BN22" s="95"/>
      <c r="BO22" s="95"/>
      <c r="BP22" s="95"/>
      <c r="BQ22" s="95"/>
      <c r="BR22" s="95">
        <f>+SUM('2.2.3.6.1'!BS110:BS121)</f>
        <v>5940</v>
      </c>
      <c r="BS22" s="95">
        <f>+SUM('2.2.3.6.1'!BT110:BT121)</f>
        <v>12286</v>
      </c>
      <c r="BT22" s="99">
        <f t="shared" si="7"/>
        <v>47834</v>
      </c>
      <c r="BU22" s="94">
        <f>+SUM('2.2.3.6.1'!BV110:BV121)</f>
        <v>180932</v>
      </c>
      <c r="BV22" s="95">
        <f>+SUM('2.2.3.6.1'!BW110:BW121)</f>
        <v>0</v>
      </c>
      <c r="BW22" s="95"/>
      <c r="BX22" s="95"/>
      <c r="BY22" s="95">
        <f>+SUM('2.2.3.6.1'!BZ110:BZ121)</f>
        <v>0</v>
      </c>
      <c r="BZ22" s="95">
        <f>+SUM('2.2.3.6.1'!CA110:CA121)</f>
        <v>0</v>
      </c>
      <c r="CA22" s="101">
        <f t="shared" si="8"/>
        <v>180932</v>
      </c>
      <c r="CB22" s="94"/>
      <c r="CC22" s="95"/>
      <c r="CD22" s="95"/>
      <c r="CE22" s="95"/>
      <c r="CF22" s="99">
        <f t="shared" si="9"/>
        <v>0</v>
      </c>
      <c r="CG22" s="94"/>
      <c r="CH22" s="95"/>
      <c r="CI22" s="95"/>
      <c r="CJ22" s="95"/>
      <c r="CK22" s="95">
        <f>+SUM('2.2.3.6.1'!CL110:CL121)</f>
        <v>0</v>
      </c>
      <c r="CL22" s="95"/>
      <c r="CM22" s="95"/>
      <c r="CN22" s="99">
        <f t="shared" si="10"/>
        <v>0</v>
      </c>
      <c r="CO22" s="96"/>
      <c r="CP22" s="95"/>
      <c r="CQ22" s="95"/>
      <c r="CR22" s="99">
        <f t="shared" si="11"/>
        <v>0</v>
      </c>
      <c r="CS22" s="96">
        <f>+SUM('2.2.3.6.1'!CT110:CT121)</f>
        <v>19359</v>
      </c>
      <c r="CT22" s="99">
        <f t="shared" si="12"/>
        <v>19359</v>
      </c>
      <c r="CU22" s="74">
        <f t="shared" si="13"/>
        <v>772437</v>
      </c>
    </row>
    <row r="23" spans="1:99" ht="18" thickBot="1" x14ac:dyDescent="0.3">
      <c r="A23" s="150" t="s">
        <v>159</v>
      </c>
      <c r="B23" s="94"/>
      <c r="C23" s="95"/>
      <c r="D23" s="95"/>
      <c r="E23" s="95"/>
      <c r="F23" s="95">
        <f>+SUM('2.2.3.6.1'!G122:G133)</f>
        <v>0</v>
      </c>
      <c r="G23" s="99">
        <f t="shared" si="0"/>
        <v>0</v>
      </c>
      <c r="H23" s="96"/>
      <c r="I23" s="95"/>
      <c r="J23" s="95"/>
      <c r="K23" s="95"/>
      <c r="L23" s="95"/>
      <c r="M23" s="95"/>
      <c r="N23" s="99">
        <f t="shared" si="1"/>
        <v>0</v>
      </c>
      <c r="O23" s="96">
        <f>+SUM('2.2.3.6.1'!P122:P133)</f>
        <v>0</v>
      </c>
      <c r="P23" s="95"/>
      <c r="Q23" s="95">
        <f>+SUM('2.2.3.6.1'!R122:R133)</f>
        <v>0</v>
      </c>
      <c r="R23" s="95">
        <f>+SUM('2.2.3.6.1'!S122:S133)</f>
        <v>3983</v>
      </c>
      <c r="S23" s="99">
        <f t="shared" si="2"/>
        <v>3983</v>
      </c>
      <c r="T23" s="96"/>
      <c r="U23" s="95">
        <f>+SUM('2.2.3.6.1'!V122:V133)</f>
        <v>0</v>
      </c>
      <c r="V23" s="99">
        <f t="shared" si="3"/>
        <v>0</v>
      </c>
      <c r="W23" s="95"/>
      <c r="X23" s="95"/>
      <c r="Y23" s="95"/>
      <c r="Z23" s="95"/>
      <c r="AA23" s="95"/>
      <c r="AB23" s="95"/>
      <c r="AC23" s="95"/>
      <c r="AD23" s="95"/>
      <c r="AE23" s="95"/>
      <c r="AF23" s="95"/>
      <c r="AG23" s="95"/>
      <c r="AH23" s="95"/>
      <c r="AI23" s="99">
        <f>+SUM('2.2.3.6.1'!AJ122:AJ133)</f>
        <v>430402</v>
      </c>
      <c r="AJ23" s="94">
        <f>+SUM('2.2.3.6.1'!AK122:AK133)</f>
        <v>0</v>
      </c>
      <c r="AK23" s="99">
        <f t="shared" si="4"/>
        <v>0</v>
      </c>
      <c r="AL23" s="94">
        <f>+SUM('2.2.3.6.1'!AM122:AM133)</f>
        <v>0</v>
      </c>
      <c r="AM23" s="95"/>
      <c r="AN23" s="95">
        <f>+SUM('2.2.3.6.1'!AO122:AO133)</f>
        <v>0</v>
      </c>
      <c r="AO23" s="95"/>
      <c r="AP23" s="95">
        <f>+SUM('2.2.3.6.1'!AQ122:AQ133)</f>
        <v>582</v>
      </c>
      <c r="AQ23" s="95"/>
      <c r="AR23" s="95"/>
      <c r="AS23" s="95">
        <f>+SUM('2.2.3.6.1'!AT122:AT133)</f>
        <v>0</v>
      </c>
      <c r="AT23" s="95"/>
      <c r="AU23" s="95"/>
      <c r="AV23" s="99">
        <f t="shared" si="5"/>
        <v>582</v>
      </c>
      <c r="AW23" s="95">
        <f>+SUM('2.2.3.6.1'!AX122:AX133)</f>
        <v>0</v>
      </c>
      <c r="AX23" s="95"/>
      <c r="AY23" s="95">
        <f>+SUM('2.2.3.6.1'!AZ122:AZ133)</f>
        <v>0</v>
      </c>
      <c r="AZ23" s="95">
        <f>+SUM('2.2.3.6.1'!BA122:BA133)</f>
        <v>0</v>
      </c>
      <c r="BA23" s="95"/>
      <c r="BB23" s="95">
        <f>+SUM('2.2.3.6.1'!BC122:BC133)</f>
        <v>0</v>
      </c>
      <c r="BC23" s="95"/>
      <c r="BD23" s="99">
        <f t="shared" si="6"/>
        <v>0</v>
      </c>
      <c r="BE23" s="94"/>
      <c r="BF23" s="95">
        <f>+SUM('2.2.3.6.1'!BG122:BG133)</f>
        <v>0</v>
      </c>
      <c r="BG23" s="95">
        <f>+SUM('2.2.3.6.1'!BH122:BH133)</f>
        <v>0</v>
      </c>
      <c r="BH23" s="95"/>
      <c r="BI23" s="95"/>
      <c r="BJ23" s="95"/>
      <c r="BK23" s="95"/>
      <c r="BL23" s="95">
        <f>+SUM('2.2.3.6.1'!BM122:BM133)</f>
        <v>0</v>
      </c>
      <c r="BM23" s="95"/>
      <c r="BN23" s="95"/>
      <c r="BO23" s="95"/>
      <c r="BP23" s="95"/>
      <c r="BQ23" s="95"/>
      <c r="BR23" s="95">
        <f>+SUM('2.2.3.6.1'!BS122:BS133)</f>
        <v>540</v>
      </c>
      <c r="BS23" s="95">
        <f>+SUM('2.2.3.6.1'!BT122:BT133)</f>
        <v>4896</v>
      </c>
      <c r="BT23" s="99">
        <f t="shared" si="7"/>
        <v>5436</v>
      </c>
      <c r="BU23" s="94">
        <f>+SUM('2.2.3.6.1'!BV122:BV133)</f>
        <v>102712</v>
      </c>
      <c r="BV23" s="95">
        <f>+SUM('2.2.3.6.1'!BW122:BW133)</f>
        <v>0</v>
      </c>
      <c r="BW23" s="95"/>
      <c r="BX23" s="95"/>
      <c r="BY23" s="95">
        <f>+SUM('2.2.3.6.1'!BZ122:BZ133)</f>
        <v>0</v>
      </c>
      <c r="BZ23" s="95">
        <f>+SUM('2.2.3.6.1'!CA122:CA133)</f>
        <v>0</v>
      </c>
      <c r="CA23" s="101">
        <f t="shared" si="8"/>
        <v>102712</v>
      </c>
      <c r="CB23" s="94"/>
      <c r="CC23" s="95"/>
      <c r="CD23" s="95"/>
      <c r="CE23" s="95"/>
      <c r="CF23" s="99">
        <f t="shared" si="9"/>
        <v>0</v>
      </c>
      <c r="CG23" s="94"/>
      <c r="CH23" s="95"/>
      <c r="CI23" s="95"/>
      <c r="CJ23" s="95"/>
      <c r="CK23" s="95">
        <f>+SUM('2.2.3.6.1'!CL122:CL133)</f>
        <v>0</v>
      </c>
      <c r="CL23" s="95"/>
      <c r="CM23" s="95"/>
      <c r="CN23" s="99">
        <f t="shared" si="10"/>
        <v>0</v>
      </c>
      <c r="CO23" s="96"/>
      <c r="CP23" s="95"/>
      <c r="CQ23" s="95"/>
      <c r="CR23" s="99">
        <f t="shared" si="11"/>
        <v>0</v>
      </c>
      <c r="CS23" s="96">
        <f>+SUM('2.2.3.6.1'!CT122:CT133)</f>
        <v>8838</v>
      </c>
      <c r="CT23" s="99">
        <f t="shared" si="12"/>
        <v>8838</v>
      </c>
      <c r="CU23" s="74">
        <f t="shared" si="13"/>
        <v>551953</v>
      </c>
    </row>
    <row r="24" spans="1:99" ht="18" thickBot="1" x14ac:dyDescent="0.3">
      <c r="A24" s="150" t="s">
        <v>160</v>
      </c>
      <c r="B24" s="94"/>
      <c r="C24" s="95"/>
      <c r="D24" s="95"/>
      <c r="E24" s="95"/>
      <c r="F24" s="95">
        <f>+SUM('2.2.3.6.1'!G134:G145)</f>
        <v>0</v>
      </c>
      <c r="G24" s="99">
        <f t="shared" si="0"/>
        <v>0</v>
      </c>
      <c r="H24" s="96"/>
      <c r="I24" s="95"/>
      <c r="J24" s="95"/>
      <c r="K24" s="95"/>
      <c r="L24" s="95"/>
      <c r="M24" s="95"/>
      <c r="N24" s="99">
        <f t="shared" si="1"/>
        <v>0</v>
      </c>
      <c r="O24" s="96">
        <f>+SUM('2.2.3.6.1'!P134:P145)</f>
        <v>0</v>
      </c>
      <c r="P24" s="95"/>
      <c r="Q24" s="95">
        <f>+SUM('2.2.3.6.1'!R134:R145)</f>
        <v>0</v>
      </c>
      <c r="R24" s="95">
        <f>+SUM('2.2.3.6.1'!S134:S145)</f>
        <v>0</v>
      </c>
      <c r="S24" s="99">
        <f t="shared" si="2"/>
        <v>0</v>
      </c>
      <c r="T24" s="96"/>
      <c r="U24" s="95">
        <f>+SUM('2.2.3.6.1'!V134:V145)</f>
        <v>0</v>
      </c>
      <c r="V24" s="99">
        <f t="shared" si="3"/>
        <v>0</v>
      </c>
      <c r="W24" s="95"/>
      <c r="X24" s="95"/>
      <c r="Y24" s="95"/>
      <c r="Z24" s="95"/>
      <c r="AA24" s="95"/>
      <c r="AB24" s="95"/>
      <c r="AC24" s="95"/>
      <c r="AD24" s="95"/>
      <c r="AE24" s="95"/>
      <c r="AF24" s="95"/>
      <c r="AG24" s="95"/>
      <c r="AH24" s="95"/>
      <c r="AI24" s="99">
        <f>+SUM('2.2.3.6.1'!AJ134:AJ145)</f>
        <v>599102</v>
      </c>
      <c r="AJ24" s="94">
        <f>+SUM('2.2.3.6.1'!AK134:AK145)</f>
        <v>0</v>
      </c>
      <c r="AK24" s="99">
        <f t="shared" si="4"/>
        <v>0</v>
      </c>
      <c r="AL24" s="94">
        <f>+SUM('2.2.3.6.1'!AM134:AM145)</f>
        <v>0</v>
      </c>
      <c r="AM24" s="95"/>
      <c r="AN24" s="95">
        <f>+SUM('2.2.3.6.1'!AO134:AO145)</f>
        <v>0</v>
      </c>
      <c r="AO24" s="95"/>
      <c r="AP24" s="95">
        <f>+SUM('2.2.3.6.1'!AQ134:AQ145)</f>
        <v>30</v>
      </c>
      <c r="AQ24" s="95"/>
      <c r="AR24" s="95"/>
      <c r="AS24" s="95">
        <f>+SUM('2.2.3.6.1'!AT134:AT145)</f>
        <v>0</v>
      </c>
      <c r="AT24" s="95"/>
      <c r="AU24" s="95"/>
      <c r="AV24" s="99">
        <f t="shared" si="5"/>
        <v>30</v>
      </c>
      <c r="AW24" s="95">
        <f>+SUM('2.2.3.6.1'!AX134:AX145)</f>
        <v>0</v>
      </c>
      <c r="AX24" s="95"/>
      <c r="AY24" s="95">
        <f>+SUM('2.2.3.6.1'!AZ134:AZ145)</f>
        <v>0</v>
      </c>
      <c r="AZ24" s="95">
        <f>+SUM('2.2.3.6.1'!BA134:BA145)</f>
        <v>0</v>
      </c>
      <c r="BA24" s="95"/>
      <c r="BB24" s="95">
        <f>+SUM('2.2.3.6.1'!BC134:BC145)</f>
        <v>0</v>
      </c>
      <c r="BC24" s="95"/>
      <c r="BD24" s="99">
        <f t="shared" si="6"/>
        <v>0</v>
      </c>
      <c r="BE24" s="94"/>
      <c r="BF24" s="95">
        <f>+SUM('2.2.3.6.1'!BG134:BG145)</f>
        <v>0</v>
      </c>
      <c r="BG24" s="95">
        <f>+SUM('2.2.3.6.1'!BH134:BH145)</f>
        <v>0</v>
      </c>
      <c r="BH24" s="95"/>
      <c r="BI24" s="95"/>
      <c r="BJ24" s="95"/>
      <c r="BK24" s="95"/>
      <c r="BL24" s="95">
        <f>+SUM('2.2.3.6.1'!BM134:BM145)</f>
        <v>490</v>
      </c>
      <c r="BM24" s="95"/>
      <c r="BN24" s="95"/>
      <c r="BO24" s="95"/>
      <c r="BP24" s="95"/>
      <c r="BQ24" s="95"/>
      <c r="BR24" s="95">
        <f>+SUM('2.2.3.6.1'!BS134:BS145)</f>
        <v>20050</v>
      </c>
      <c r="BS24" s="95">
        <f>+SUM('2.2.3.6.1'!BT134:BT145)</f>
        <v>6769</v>
      </c>
      <c r="BT24" s="99">
        <f t="shared" si="7"/>
        <v>27309</v>
      </c>
      <c r="BU24" s="94">
        <f>+SUM('2.2.3.6.1'!BV134:BV145)</f>
        <v>122878</v>
      </c>
      <c r="BV24" s="95">
        <f>+SUM('2.2.3.6.1'!BW134:BW145)</f>
        <v>0</v>
      </c>
      <c r="BW24" s="95"/>
      <c r="BX24" s="95"/>
      <c r="BY24" s="95">
        <f>+SUM('2.2.3.6.1'!BZ134:BZ145)</f>
        <v>0</v>
      </c>
      <c r="BZ24" s="95">
        <f>+SUM('2.2.3.6.1'!CA134:CA145)</f>
        <v>0</v>
      </c>
      <c r="CA24" s="101">
        <f t="shared" si="8"/>
        <v>122878</v>
      </c>
      <c r="CB24" s="94"/>
      <c r="CC24" s="95"/>
      <c r="CD24" s="95"/>
      <c r="CE24" s="95"/>
      <c r="CF24" s="99">
        <f t="shared" si="9"/>
        <v>0</v>
      </c>
      <c r="CG24" s="94"/>
      <c r="CH24" s="95"/>
      <c r="CI24" s="95"/>
      <c r="CJ24" s="95"/>
      <c r="CK24" s="95">
        <f>+SUM('2.2.3.6.1'!CL134:CL145)</f>
        <v>0</v>
      </c>
      <c r="CL24" s="95"/>
      <c r="CM24" s="95"/>
      <c r="CN24" s="99">
        <f t="shared" si="10"/>
        <v>0</v>
      </c>
      <c r="CO24" s="96"/>
      <c r="CP24" s="95"/>
      <c r="CQ24" s="95"/>
      <c r="CR24" s="99">
        <f t="shared" si="11"/>
        <v>0</v>
      </c>
      <c r="CS24" s="96">
        <f>+SUM('2.2.3.6.1'!CT134:CT145)</f>
        <v>7792</v>
      </c>
      <c r="CT24" s="99">
        <f t="shared" si="12"/>
        <v>7792</v>
      </c>
      <c r="CU24" s="74">
        <f t="shared" si="13"/>
        <v>757111</v>
      </c>
    </row>
    <row r="25" spans="1:99" ht="18" thickBot="1" x14ac:dyDescent="0.3">
      <c r="A25" s="150" t="s">
        <v>196</v>
      </c>
      <c r="B25" s="94"/>
      <c r="C25" s="95"/>
      <c r="D25" s="95"/>
      <c r="E25" s="95"/>
      <c r="F25" s="95">
        <f>+SUM('2.2.3.6.1'!G146:G157)</f>
        <v>0</v>
      </c>
      <c r="G25" s="99">
        <f t="shared" si="0"/>
        <v>0</v>
      </c>
      <c r="H25" s="96"/>
      <c r="I25" s="95"/>
      <c r="J25" s="95"/>
      <c r="K25" s="95"/>
      <c r="L25" s="95"/>
      <c r="M25" s="95"/>
      <c r="N25" s="99">
        <f t="shared" si="1"/>
        <v>0</v>
      </c>
      <c r="O25" s="96">
        <f>+SUM('2.2.3.6.1'!P146:P157)</f>
        <v>0</v>
      </c>
      <c r="P25" s="95"/>
      <c r="Q25" s="95">
        <f>+SUM('2.2.3.6.1'!R146:R157)</f>
        <v>0</v>
      </c>
      <c r="R25" s="95">
        <f>+SUM('2.2.3.6.1'!S146:S157)</f>
        <v>0</v>
      </c>
      <c r="S25" s="99">
        <f t="shared" si="2"/>
        <v>0</v>
      </c>
      <c r="T25" s="96"/>
      <c r="U25" s="95">
        <f>+SUM('2.2.3.6.1'!V146:V157)</f>
        <v>0</v>
      </c>
      <c r="V25" s="99">
        <f t="shared" si="3"/>
        <v>0</v>
      </c>
      <c r="W25" s="95"/>
      <c r="X25" s="95"/>
      <c r="Y25" s="95"/>
      <c r="Z25" s="95"/>
      <c r="AA25" s="95"/>
      <c r="AB25" s="95"/>
      <c r="AC25" s="95"/>
      <c r="AD25" s="95"/>
      <c r="AE25" s="95"/>
      <c r="AF25" s="95"/>
      <c r="AG25" s="95"/>
      <c r="AH25" s="95"/>
      <c r="AI25" s="99">
        <f>+SUM('2.2.3.6.1'!AJ146:AJ157)</f>
        <v>783892</v>
      </c>
      <c r="AJ25" s="94">
        <f>+SUM('2.2.3.6.1'!AK146:AK157)</f>
        <v>0</v>
      </c>
      <c r="AK25" s="99">
        <f t="shared" si="4"/>
        <v>0</v>
      </c>
      <c r="AL25" s="94">
        <f>+SUM('2.2.3.6.1'!AM146:AM157)</f>
        <v>0</v>
      </c>
      <c r="AM25" s="95"/>
      <c r="AN25" s="95">
        <f>+SUM('2.2.3.6.1'!AO146:AO157)</f>
        <v>0</v>
      </c>
      <c r="AO25" s="95"/>
      <c r="AP25" s="95">
        <f>+SUM('2.2.3.6.1'!AQ146:AQ157)</f>
        <v>0</v>
      </c>
      <c r="AQ25" s="95"/>
      <c r="AR25" s="95"/>
      <c r="AS25" s="95">
        <f>+SUM('2.2.3.6.1'!AT146:AT157)</f>
        <v>0</v>
      </c>
      <c r="AT25" s="95"/>
      <c r="AU25" s="95"/>
      <c r="AV25" s="99">
        <f t="shared" si="5"/>
        <v>0</v>
      </c>
      <c r="AW25" s="95">
        <f>+SUM('2.2.3.6.1'!AX146:AX157)</f>
        <v>0</v>
      </c>
      <c r="AX25" s="95"/>
      <c r="AY25" s="95">
        <f>+SUM('2.2.3.6.1'!AZ146:AZ157)</f>
        <v>0</v>
      </c>
      <c r="AZ25" s="95">
        <f>+SUM('2.2.3.6.1'!BA146:BA157)</f>
        <v>0</v>
      </c>
      <c r="BA25" s="95"/>
      <c r="BB25" s="95">
        <f>+SUM('2.2.3.6.1'!BC146:BC157)</f>
        <v>0</v>
      </c>
      <c r="BC25" s="95"/>
      <c r="BD25" s="99">
        <f t="shared" si="6"/>
        <v>0</v>
      </c>
      <c r="BE25" s="94"/>
      <c r="BF25" s="95">
        <f>+SUM('2.2.3.6.1'!BG146:BG157)</f>
        <v>0</v>
      </c>
      <c r="BG25" s="95">
        <f>+SUM('2.2.3.6.1'!BH146:BH157)</f>
        <v>0</v>
      </c>
      <c r="BH25" s="95"/>
      <c r="BI25" s="95"/>
      <c r="BJ25" s="95"/>
      <c r="BK25" s="95"/>
      <c r="BL25" s="95">
        <f>+SUM('2.2.3.6.1'!BM146:BM157)</f>
        <v>0</v>
      </c>
      <c r="BM25" s="95"/>
      <c r="BN25" s="95"/>
      <c r="BO25" s="95"/>
      <c r="BP25" s="95"/>
      <c r="BQ25" s="95"/>
      <c r="BR25" s="95">
        <f>+SUM('2.2.3.6.1'!BS146:BS157)</f>
        <v>23320</v>
      </c>
      <c r="BS25" s="95">
        <f>+SUM('2.2.3.6.1'!BT146:BT157)</f>
        <v>486</v>
      </c>
      <c r="BT25" s="99">
        <f t="shared" si="7"/>
        <v>23806</v>
      </c>
      <c r="BU25" s="94">
        <f>+SUM('2.2.3.6.1'!BV146:BV157)</f>
        <v>124029</v>
      </c>
      <c r="BV25" s="95">
        <f>+SUM('2.2.3.6.1'!BW146:BW157)</f>
        <v>0</v>
      </c>
      <c r="BW25" s="95"/>
      <c r="BX25" s="95"/>
      <c r="BY25" s="95">
        <f>+SUM('2.2.3.6.1'!BZ146:BZ157)</f>
        <v>0</v>
      </c>
      <c r="BZ25" s="95">
        <f>+SUM('2.2.3.6.1'!CA146:CA157)</f>
        <v>0</v>
      </c>
      <c r="CA25" s="101">
        <f t="shared" si="8"/>
        <v>124029</v>
      </c>
      <c r="CB25" s="94"/>
      <c r="CC25" s="95"/>
      <c r="CD25" s="95"/>
      <c r="CE25" s="95"/>
      <c r="CF25" s="99">
        <f t="shared" si="9"/>
        <v>0</v>
      </c>
      <c r="CG25" s="94"/>
      <c r="CH25" s="95"/>
      <c r="CI25" s="95"/>
      <c r="CJ25" s="95"/>
      <c r="CK25" s="95">
        <f>+SUM('2.2.3.6.1'!CL146:CL157)</f>
        <v>0</v>
      </c>
      <c r="CL25" s="95"/>
      <c r="CM25" s="95"/>
      <c r="CN25" s="99">
        <f t="shared" si="10"/>
        <v>0</v>
      </c>
      <c r="CO25" s="96"/>
      <c r="CP25" s="95"/>
      <c r="CQ25" s="95"/>
      <c r="CR25" s="99">
        <f t="shared" si="11"/>
        <v>0</v>
      </c>
      <c r="CS25" s="96">
        <f>+SUM('2.2.3.6.1'!CT146:CT157)</f>
        <v>3930</v>
      </c>
      <c r="CT25" s="99">
        <f t="shared" si="12"/>
        <v>3930</v>
      </c>
      <c r="CU25" s="74">
        <f t="shared" si="13"/>
        <v>935657</v>
      </c>
    </row>
    <row r="26" spans="1:99" ht="18" thickBot="1" x14ac:dyDescent="0.3">
      <c r="A26" s="150" t="s">
        <v>197</v>
      </c>
      <c r="B26" s="94"/>
      <c r="C26" s="95"/>
      <c r="D26" s="95"/>
      <c r="E26" s="95"/>
      <c r="F26" s="95">
        <f>+SUM('2.2.3.6.1'!G158:G169)</f>
        <v>0</v>
      </c>
      <c r="G26" s="99">
        <f t="shared" si="0"/>
        <v>0</v>
      </c>
      <c r="H26" s="96"/>
      <c r="I26" s="95"/>
      <c r="J26" s="95"/>
      <c r="K26" s="95"/>
      <c r="L26" s="95"/>
      <c r="M26" s="95"/>
      <c r="N26" s="99">
        <f t="shared" si="1"/>
        <v>0</v>
      </c>
      <c r="O26" s="96">
        <f>+SUM('2.2.3.6.1'!P158:P169)</f>
        <v>0</v>
      </c>
      <c r="P26" s="95"/>
      <c r="Q26" s="95">
        <f>+SUM('2.2.3.6.1'!R158:R169)</f>
        <v>0</v>
      </c>
      <c r="R26" s="95">
        <f>+SUM('2.2.3.6.1'!S158:S169)</f>
        <v>0</v>
      </c>
      <c r="S26" s="99">
        <f t="shared" si="2"/>
        <v>0</v>
      </c>
      <c r="T26" s="96"/>
      <c r="U26" s="95">
        <f>+SUM('2.2.3.6.1'!V158:V169)</f>
        <v>0</v>
      </c>
      <c r="V26" s="99">
        <f t="shared" si="3"/>
        <v>0</v>
      </c>
      <c r="W26" s="95"/>
      <c r="X26" s="95"/>
      <c r="Y26" s="95"/>
      <c r="Z26" s="95"/>
      <c r="AA26" s="95"/>
      <c r="AB26" s="95"/>
      <c r="AC26" s="95"/>
      <c r="AD26" s="95"/>
      <c r="AE26" s="95"/>
      <c r="AF26" s="95"/>
      <c r="AG26" s="95"/>
      <c r="AH26" s="95"/>
      <c r="AI26" s="99">
        <f>+SUM('2.2.3.6.1'!AJ158:AJ169)</f>
        <v>886865</v>
      </c>
      <c r="AJ26" s="94">
        <f>+SUM('2.2.3.6.1'!AK158:AK169)</f>
        <v>0</v>
      </c>
      <c r="AK26" s="99">
        <f t="shared" si="4"/>
        <v>0</v>
      </c>
      <c r="AL26" s="94">
        <f>+SUM('2.2.3.6.1'!AM158:AM169)</f>
        <v>0</v>
      </c>
      <c r="AM26" s="95"/>
      <c r="AN26" s="95">
        <f>+SUM('2.2.3.6.1'!AO158:AO169)</f>
        <v>0</v>
      </c>
      <c r="AO26" s="95"/>
      <c r="AP26" s="95">
        <f>+SUM('2.2.3.6.1'!AQ158:AQ169)</f>
        <v>0</v>
      </c>
      <c r="AQ26" s="95"/>
      <c r="AR26" s="95"/>
      <c r="AS26" s="95">
        <f>+SUM('2.2.3.6.1'!AT158:AT169)</f>
        <v>0</v>
      </c>
      <c r="AT26" s="95"/>
      <c r="AU26" s="95"/>
      <c r="AV26" s="99">
        <f t="shared" si="5"/>
        <v>0</v>
      </c>
      <c r="AW26" s="95">
        <f>+SUM('2.2.3.6.1'!AX158:AX169)</f>
        <v>0</v>
      </c>
      <c r="AX26" s="95"/>
      <c r="AY26" s="95">
        <f>+SUM('2.2.3.6.1'!AZ158:AZ169)</f>
        <v>0</v>
      </c>
      <c r="AZ26" s="95">
        <f>+SUM('2.2.3.6.1'!BA158:BA169)</f>
        <v>0</v>
      </c>
      <c r="BA26" s="95"/>
      <c r="BB26" s="95">
        <f>+SUM('2.2.3.6.1'!BC158:BC169)</f>
        <v>0</v>
      </c>
      <c r="BC26" s="95"/>
      <c r="BD26" s="99">
        <f t="shared" si="6"/>
        <v>0</v>
      </c>
      <c r="BE26" s="94"/>
      <c r="BF26" s="95">
        <f>+SUM('2.2.3.6.1'!BG158:BG169)</f>
        <v>0</v>
      </c>
      <c r="BG26" s="95">
        <f>+SUM('2.2.3.6.1'!BH158:BH169)</f>
        <v>0</v>
      </c>
      <c r="BH26" s="95"/>
      <c r="BI26" s="95"/>
      <c r="BJ26" s="95"/>
      <c r="BK26" s="95"/>
      <c r="BL26" s="95">
        <f>+SUM('2.2.3.6.1'!BM158:BM169)</f>
        <v>0</v>
      </c>
      <c r="BM26" s="95"/>
      <c r="BN26" s="95"/>
      <c r="BO26" s="95"/>
      <c r="BP26" s="95"/>
      <c r="BQ26" s="95"/>
      <c r="BR26" s="95">
        <f>+SUM('2.2.3.6.1'!BS158:BS169)</f>
        <v>68273</v>
      </c>
      <c r="BS26" s="95">
        <f>+SUM('2.2.3.6.1'!BT158:BT169)</f>
        <v>0</v>
      </c>
      <c r="BT26" s="99">
        <f t="shared" si="7"/>
        <v>68273</v>
      </c>
      <c r="BU26" s="94">
        <f>+SUM('2.2.3.6.1'!BV158:BV169)</f>
        <v>138835</v>
      </c>
      <c r="BV26" s="95">
        <f>+SUM('2.2.3.6.1'!BW158:BW169)</f>
        <v>0</v>
      </c>
      <c r="BW26" s="95"/>
      <c r="BX26" s="95"/>
      <c r="BY26" s="95">
        <f>+SUM('2.2.3.6.1'!BZ158:BZ169)</f>
        <v>0</v>
      </c>
      <c r="BZ26" s="95">
        <f>+SUM('2.2.3.6.1'!CA158:CA169)</f>
        <v>0</v>
      </c>
      <c r="CA26" s="101">
        <f t="shared" si="8"/>
        <v>138835</v>
      </c>
      <c r="CB26" s="94"/>
      <c r="CC26" s="95"/>
      <c r="CD26" s="95"/>
      <c r="CE26" s="95"/>
      <c r="CF26" s="99">
        <f t="shared" si="9"/>
        <v>0</v>
      </c>
      <c r="CG26" s="94"/>
      <c r="CH26" s="95"/>
      <c r="CI26" s="95"/>
      <c r="CJ26" s="95"/>
      <c r="CK26" s="95">
        <f>+SUM('2.2.3.6.1'!CL158:CL169)</f>
        <v>0</v>
      </c>
      <c r="CL26" s="95"/>
      <c r="CM26" s="95"/>
      <c r="CN26" s="99">
        <f t="shared" si="10"/>
        <v>0</v>
      </c>
      <c r="CO26" s="96"/>
      <c r="CP26" s="95"/>
      <c r="CQ26" s="95"/>
      <c r="CR26" s="99">
        <f t="shared" si="11"/>
        <v>0</v>
      </c>
      <c r="CS26" s="96">
        <f>+SUM('2.2.3.6.1'!CT158:CT169)</f>
        <v>9442</v>
      </c>
      <c r="CT26" s="99">
        <f t="shared" si="12"/>
        <v>9442</v>
      </c>
      <c r="CU26" s="74">
        <f t="shared" si="13"/>
        <v>1103415</v>
      </c>
    </row>
    <row r="27" spans="1:99" ht="18" thickBot="1" x14ac:dyDescent="0.3">
      <c r="A27" s="150" t="s">
        <v>147</v>
      </c>
      <c r="B27" s="94"/>
      <c r="C27" s="95"/>
      <c r="D27" s="95"/>
      <c r="E27" s="95"/>
      <c r="F27" s="95">
        <f>+SUM('2.2.3.6.1'!G170:G181)</f>
        <v>0</v>
      </c>
      <c r="G27" s="99">
        <f t="shared" si="0"/>
        <v>0</v>
      </c>
      <c r="H27" s="96"/>
      <c r="I27" s="95"/>
      <c r="J27" s="95"/>
      <c r="K27" s="95"/>
      <c r="L27" s="95"/>
      <c r="M27" s="95"/>
      <c r="N27" s="99">
        <f t="shared" si="1"/>
        <v>0</v>
      </c>
      <c r="O27" s="96">
        <f>+SUM('2.2.3.6.1'!P170:P181)</f>
        <v>0</v>
      </c>
      <c r="P27" s="95"/>
      <c r="Q27" s="95">
        <f>+SUM('2.2.3.6.1'!R170:R181)</f>
        <v>0</v>
      </c>
      <c r="R27" s="95">
        <f>+SUM('2.2.3.6.1'!S170:S181)</f>
        <v>452</v>
      </c>
      <c r="S27" s="99">
        <f t="shared" si="2"/>
        <v>452</v>
      </c>
      <c r="T27" s="96"/>
      <c r="U27" s="95">
        <f>+SUM('2.2.3.6.1'!V170:V181)</f>
        <v>0</v>
      </c>
      <c r="V27" s="99">
        <f t="shared" si="3"/>
        <v>0</v>
      </c>
      <c r="W27" s="95"/>
      <c r="X27" s="95"/>
      <c r="Y27" s="95"/>
      <c r="Z27" s="95"/>
      <c r="AA27" s="95"/>
      <c r="AB27" s="95"/>
      <c r="AC27" s="95"/>
      <c r="AD27" s="95"/>
      <c r="AE27" s="95"/>
      <c r="AF27" s="95"/>
      <c r="AG27" s="95"/>
      <c r="AH27" s="95"/>
      <c r="AI27" s="99">
        <f>+SUM('2.2.3.6.1'!AJ170:AJ181)</f>
        <v>909258.4</v>
      </c>
      <c r="AJ27" s="94">
        <f>+SUM('2.2.3.6.1'!AK170:AK181)</f>
        <v>0</v>
      </c>
      <c r="AK27" s="99">
        <f t="shared" si="4"/>
        <v>0</v>
      </c>
      <c r="AL27" s="94">
        <f>+SUM('2.2.3.6.1'!AM170:AM181)</f>
        <v>0</v>
      </c>
      <c r="AM27" s="95"/>
      <c r="AN27" s="95">
        <f>+SUM('2.2.3.6.1'!AO170:AO181)</f>
        <v>0</v>
      </c>
      <c r="AO27" s="95"/>
      <c r="AP27" s="95">
        <f>+SUM('2.2.3.6.1'!AQ170:AQ181)</f>
        <v>8911</v>
      </c>
      <c r="AQ27" s="95"/>
      <c r="AR27" s="95"/>
      <c r="AS27" s="95">
        <f>+SUM('2.2.3.6.1'!AT170:AT181)</f>
        <v>0</v>
      </c>
      <c r="AT27" s="95"/>
      <c r="AU27" s="95"/>
      <c r="AV27" s="99">
        <f t="shared" si="5"/>
        <v>8911</v>
      </c>
      <c r="AW27" s="95">
        <f>+SUM('2.2.3.6.1'!AX170:AX181)</f>
        <v>0</v>
      </c>
      <c r="AX27" s="95"/>
      <c r="AY27" s="95">
        <f>+SUM('2.2.3.6.1'!AZ170:AZ181)</f>
        <v>0</v>
      </c>
      <c r="AZ27" s="95">
        <f>+SUM('2.2.3.6.1'!BA170:BA181)</f>
        <v>0</v>
      </c>
      <c r="BA27" s="95"/>
      <c r="BB27" s="95">
        <f>+SUM('2.2.3.6.1'!BC170:BC181)</f>
        <v>0</v>
      </c>
      <c r="BC27" s="95"/>
      <c r="BD27" s="99">
        <f t="shared" si="6"/>
        <v>0</v>
      </c>
      <c r="BE27" s="94"/>
      <c r="BF27" s="95">
        <f>+SUM('2.2.3.6.1'!BG170:BG181)</f>
        <v>0</v>
      </c>
      <c r="BG27" s="95">
        <f>+SUM('2.2.3.6.1'!BH170:BH181)</f>
        <v>0</v>
      </c>
      <c r="BH27" s="95"/>
      <c r="BI27" s="95"/>
      <c r="BJ27" s="95"/>
      <c r="BK27" s="95"/>
      <c r="BL27" s="95">
        <f>+SUM('2.2.3.6.1'!BM170:BM181)</f>
        <v>1120</v>
      </c>
      <c r="BM27" s="95"/>
      <c r="BN27" s="95"/>
      <c r="BO27" s="95"/>
      <c r="BP27" s="95"/>
      <c r="BQ27" s="95"/>
      <c r="BR27" s="95">
        <f>+SUM('2.2.3.6.1'!BS170:BS181)</f>
        <v>109114.3</v>
      </c>
      <c r="BS27" s="95">
        <f>+SUM('2.2.3.6.1'!BT170:BT181)</f>
        <v>0</v>
      </c>
      <c r="BT27" s="99">
        <f t="shared" si="7"/>
        <v>110234.3</v>
      </c>
      <c r="BU27" s="94">
        <f>+SUM('2.2.3.6.1'!BV170:BV181)</f>
        <v>99041.3</v>
      </c>
      <c r="BV27" s="95">
        <f>+SUM('2.2.3.6.1'!BW170:BW181)</f>
        <v>0</v>
      </c>
      <c r="BW27" s="95"/>
      <c r="BX27" s="95"/>
      <c r="BY27" s="95">
        <f>+SUM('2.2.3.6.1'!BZ170:BZ181)</f>
        <v>0</v>
      </c>
      <c r="BZ27" s="95">
        <f>+SUM('2.2.3.6.1'!CA170:CA181)</f>
        <v>0</v>
      </c>
      <c r="CA27" s="101">
        <f t="shared" si="8"/>
        <v>99041.3</v>
      </c>
      <c r="CB27" s="94"/>
      <c r="CC27" s="95"/>
      <c r="CD27" s="95"/>
      <c r="CE27" s="95"/>
      <c r="CF27" s="99">
        <f t="shared" si="9"/>
        <v>0</v>
      </c>
      <c r="CG27" s="94"/>
      <c r="CH27" s="95"/>
      <c r="CI27" s="95"/>
      <c r="CJ27" s="95"/>
      <c r="CK27" s="95">
        <f>+SUM('2.2.3.6.1'!CL170:CL181)</f>
        <v>0</v>
      </c>
      <c r="CL27" s="95"/>
      <c r="CM27" s="95"/>
      <c r="CN27" s="99">
        <f t="shared" si="10"/>
        <v>0</v>
      </c>
      <c r="CO27" s="96"/>
      <c r="CP27" s="95"/>
      <c r="CQ27" s="95"/>
      <c r="CR27" s="99">
        <f t="shared" si="11"/>
        <v>0</v>
      </c>
      <c r="CS27" s="96">
        <f>+SUM('2.2.3.6.1'!CT170:CT181)</f>
        <v>29627</v>
      </c>
      <c r="CT27" s="99">
        <f t="shared" si="12"/>
        <v>29627</v>
      </c>
      <c r="CU27" s="74">
        <f t="shared" si="13"/>
        <v>1157524</v>
      </c>
    </row>
    <row r="28" spans="1:99" ht="18" thickBot="1" x14ac:dyDescent="0.3">
      <c r="A28" s="150" t="s">
        <v>198</v>
      </c>
      <c r="B28" s="94"/>
      <c r="C28" s="95"/>
      <c r="D28" s="95"/>
      <c r="E28" s="95"/>
      <c r="F28" s="95">
        <f>+SUM('2.2.3.6.1'!G182:G193)</f>
        <v>0</v>
      </c>
      <c r="G28" s="99">
        <f t="shared" si="0"/>
        <v>0</v>
      </c>
      <c r="H28" s="96"/>
      <c r="I28" s="95"/>
      <c r="J28" s="95"/>
      <c r="K28" s="95"/>
      <c r="L28" s="95"/>
      <c r="M28" s="95"/>
      <c r="N28" s="99">
        <f t="shared" si="1"/>
        <v>0</v>
      </c>
      <c r="O28" s="96">
        <f>+SUM('2.2.3.6.1'!P182:P193)</f>
        <v>0</v>
      </c>
      <c r="P28" s="95"/>
      <c r="Q28" s="95">
        <f>+SUM('2.2.3.6.1'!R182:R193)</f>
        <v>0</v>
      </c>
      <c r="R28" s="95">
        <f>+SUM('2.2.3.6.1'!S182:S193)</f>
        <v>0</v>
      </c>
      <c r="S28" s="99">
        <f t="shared" si="2"/>
        <v>0</v>
      </c>
      <c r="T28" s="96"/>
      <c r="U28" s="95">
        <f>+SUM('2.2.3.6.1'!V182:V193)</f>
        <v>0</v>
      </c>
      <c r="V28" s="99">
        <f t="shared" si="3"/>
        <v>0</v>
      </c>
      <c r="W28" s="95"/>
      <c r="X28" s="95"/>
      <c r="Y28" s="95"/>
      <c r="Z28" s="95"/>
      <c r="AA28" s="95"/>
      <c r="AB28" s="95"/>
      <c r="AC28" s="95"/>
      <c r="AD28" s="95"/>
      <c r="AE28" s="95"/>
      <c r="AF28" s="95"/>
      <c r="AG28" s="95"/>
      <c r="AH28" s="95"/>
      <c r="AI28" s="99">
        <f>+SUM('2.2.3.6.1'!AJ182:AJ193)</f>
        <v>809688</v>
      </c>
      <c r="AJ28" s="94">
        <f>+SUM('2.2.3.6.1'!AK182:AK193)</f>
        <v>0</v>
      </c>
      <c r="AK28" s="99">
        <f t="shared" si="4"/>
        <v>0</v>
      </c>
      <c r="AL28" s="94">
        <f>+SUM('2.2.3.6.1'!AM182:AM193)</f>
        <v>0</v>
      </c>
      <c r="AM28" s="95"/>
      <c r="AN28" s="95">
        <f>+SUM('2.2.3.6.1'!AO182:AO193)</f>
        <v>0</v>
      </c>
      <c r="AO28" s="95"/>
      <c r="AP28" s="95">
        <f>+SUM('2.2.3.6.1'!AQ182:AQ193)</f>
        <v>16672</v>
      </c>
      <c r="AQ28" s="95"/>
      <c r="AR28" s="95"/>
      <c r="AS28" s="95">
        <f>+SUM('2.2.3.6.1'!AT182:AT193)</f>
        <v>0</v>
      </c>
      <c r="AT28" s="95"/>
      <c r="AU28" s="95"/>
      <c r="AV28" s="99">
        <f t="shared" si="5"/>
        <v>16672</v>
      </c>
      <c r="AW28" s="95">
        <f>+SUM('2.2.3.6.1'!AX182:AX193)</f>
        <v>0</v>
      </c>
      <c r="AX28" s="95"/>
      <c r="AY28" s="95">
        <f>+SUM('2.2.3.6.1'!AZ182:AZ193)</f>
        <v>0</v>
      </c>
      <c r="AZ28" s="95">
        <f>+SUM('2.2.3.6.1'!BA182:BA193)</f>
        <v>0</v>
      </c>
      <c r="BA28" s="95"/>
      <c r="BB28" s="95">
        <f>+SUM('2.2.3.6.1'!BC182:BC193)</f>
        <v>0</v>
      </c>
      <c r="BC28" s="95"/>
      <c r="BD28" s="99">
        <f t="shared" si="6"/>
        <v>0</v>
      </c>
      <c r="BE28" s="94"/>
      <c r="BF28" s="95">
        <f>+SUM('2.2.3.6.1'!BG182:BG193)</f>
        <v>0</v>
      </c>
      <c r="BG28" s="95">
        <f>+SUM('2.2.3.6.1'!BH182:BH193)</f>
        <v>0</v>
      </c>
      <c r="BH28" s="95"/>
      <c r="BI28" s="95"/>
      <c r="BJ28" s="95"/>
      <c r="BK28" s="95"/>
      <c r="BL28" s="95">
        <f>+SUM('2.2.3.6.1'!BM182:BM193)</f>
        <v>39416</v>
      </c>
      <c r="BM28" s="95"/>
      <c r="BN28" s="95"/>
      <c r="BO28" s="95"/>
      <c r="BP28" s="95"/>
      <c r="BQ28" s="95"/>
      <c r="BR28" s="95">
        <f>+SUM('2.2.3.6.1'!BS182:BS193)</f>
        <v>121900</v>
      </c>
      <c r="BS28" s="95">
        <f>+SUM('2.2.3.6.1'!BT182:BT193)</f>
        <v>3320</v>
      </c>
      <c r="BT28" s="99">
        <f t="shared" si="7"/>
        <v>164636</v>
      </c>
      <c r="BU28" s="94">
        <f>+SUM('2.2.3.6.1'!BV182:BV193)</f>
        <v>86837</v>
      </c>
      <c r="BV28" s="95">
        <f>+SUM('2.2.3.6.1'!BW182:BW193)</f>
        <v>0</v>
      </c>
      <c r="BW28" s="95"/>
      <c r="BX28" s="95"/>
      <c r="BY28" s="95">
        <f>+SUM('2.2.3.6.1'!BZ182:BZ193)</f>
        <v>0</v>
      </c>
      <c r="BZ28" s="95">
        <f>+SUM('2.2.3.6.1'!CA182:CA193)</f>
        <v>0</v>
      </c>
      <c r="CA28" s="101">
        <f t="shared" si="8"/>
        <v>86837</v>
      </c>
      <c r="CB28" s="94"/>
      <c r="CC28" s="95"/>
      <c r="CD28" s="95"/>
      <c r="CE28" s="95"/>
      <c r="CF28" s="99">
        <f t="shared" si="9"/>
        <v>0</v>
      </c>
      <c r="CG28" s="94"/>
      <c r="CH28" s="95"/>
      <c r="CI28" s="95"/>
      <c r="CJ28" s="95"/>
      <c r="CK28" s="95">
        <f>+SUM('2.2.3.6.1'!CL182:CL193)</f>
        <v>0</v>
      </c>
      <c r="CL28" s="95"/>
      <c r="CM28" s="95"/>
      <c r="CN28" s="99">
        <f t="shared" si="10"/>
        <v>0</v>
      </c>
      <c r="CO28" s="96"/>
      <c r="CP28" s="95"/>
      <c r="CQ28" s="95"/>
      <c r="CR28" s="99">
        <f t="shared" si="11"/>
        <v>0</v>
      </c>
      <c r="CS28" s="96">
        <f>+SUM('2.2.3.6.1'!CT182:CT193)</f>
        <v>74052</v>
      </c>
      <c r="CT28" s="99">
        <f t="shared" si="12"/>
        <v>74052</v>
      </c>
      <c r="CU28" s="74">
        <f t="shared" si="13"/>
        <v>1151885</v>
      </c>
    </row>
    <row r="29" spans="1:99" ht="18" thickBot="1" x14ac:dyDescent="0.3">
      <c r="A29" s="150" t="s">
        <v>199</v>
      </c>
      <c r="B29" s="94"/>
      <c r="C29" s="95"/>
      <c r="D29" s="95"/>
      <c r="E29" s="95"/>
      <c r="F29" s="95">
        <f>+SUM('2.2.3.6.1'!G194:G205)</f>
        <v>0</v>
      </c>
      <c r="G29" s="99">
        <f t="shared" si="0"/>
        <v>0</v>
      </c>
      <c r="H29" s="96"/>
      <c r="I29" s="95"/>
      <c r="J29" s="95"/>
      <c r="K29" s="95"/>
      <c r="L29" s="95"/>
      <c r="M29" s="95"/>
      <c r="N29" s="99">
        <f t="shared" si="1"/>
        <v>0</v>
      </c>
      <c r="O29" s="96">
        <f>+SUM('2.2.3.6.1'!P194:P205)</f>
        <v>0</v>
      </c>
      <c r="P29" s="95"/>
      <c r="Q29" s="95">
        <f>+SUM('2.2.3.6.1'!R194:R205)</f>
        <v>0</v>
      </c>
      <c r="R29" s="95">
        <f>+SUM('2.2.3.6.1'!S194:S205)</f>
        <v>0</v>
      </c>
      <c r="S29" s="99">
        <f t="shared" si="2"/>
        <v>0</v>
      </c>
      <c r="T29" s="96"/>
      <c r="U29" s="95">
        <f>+SUM('2.2.3.6.1'!V194:V205)</f>
        <v>0</v>
      </c>
      <c r="V29" s="99">
        <f t="shared" si="3"/>
        <v>0</v>
      </c>
      <c r="W29" s="95"/>
      <c r="X29" s="95"/>
      <c r="Y29" s="95"/>
      <c r="Z29" s="95"/>
      <c r="AA29" s="95"/>
      <c r="AB29" s="95"/>
      <c r="AC29" s="95"/>
      <c r="AD29" s="95"/>
      <c r="AE29" s="95"/>
      <c r="AF29" s="95"/>
      <c r="AG29" s="95"/>
      <c r="AH29" s="95"/>
      <c r="AI29" s="99">
        <f>+SUM('2.2.3.6.1'!AJ194:AJ205)</f>
        <v>603151</v>
      </c>
      <c r="AJ29" s="94">
        <f>+SUM('2.2.3.6.1'!AK194:AK205)</f>
        <v>0</v>
      </c>
      <c r="AK29" s="99">
        <f t="shared" si="4"/>
        <v>0</v>
      </c>
      <c r="AL29" s="94">
        <f>+SUM('2.2.3.6.1'!AM194:AM205)</f>
        <v>0</v>
      </c>
      <c r="AM29" s="95"/>
      <c r="AN29" s="95">
        <f>+SUM('2.2.3.6.1'!AO194:AO205)</f>
        <v>0</v>
      </c>
      <c r="AO29" s="95"/>
      <c r="AP29" s="95">
        <f>+SUM('2.2.3.6.1'!AQ194:AQ205)</f>
        <v>6245</v>
      </c>
      <c r="AQ29" s="95"/>
      <c r="AR29" s="95"/>
      <c r="AS29" s="95">
        <f>+SUM('2.2.3.6.1'!AT194:AT205)</f>
        <v>0</v>
      </c>
      <c r="AT29" s="95"/>
      <c r="AU29" s="95"/>
      <c r="AV29" s="99">
        <f t="shared" si="5"/>
        <v>6245</v>
      </c>
      <c r="AW29" s="95">
        <f>+SUM('2.2.3.6.1'!AX194:AX205)</f>
        <v>0</v>
      </c>
      <c r="AX29" s="95"/>
      <c r="AY29" s="95">
        <f>+SUM('2.2.3.6.1'!AZ194:AZ205)</f>
        <v>0</v>
      </c>
      <c r="AZ29" s="95">
        <f>+SUM('2.2.3.6.1'!BA194:BA205)</f>
        <v>0</v>
      </c>
      <c r="BA29" s="95"/>
      <c r="BB29" s="95">
        <f>+SUM('2.2.3.6.1'!BC194:BC205)</f>
        <v>0</v>
      </c>
      <c r="BC29" s="95"/>
      <c r="BD29" s="99">
        <f t="shared" si="6"/>
        <v>0</v>
      </c>
      <c r="BE29" s="94"/>
      <c r="BF29" s="95">
        <f>+SUM('2.2.3.6.1'!BG194:BG205)</f>
        <v>0</v>
      </c>
      <c r="BG29" s="95">
        <f>+SUM('2.2.3.6.1'!BH194:BH205)</f>
        <v>0</v>
      </c>
      <c r="BH29" s="95"/>
      <c r="BI29" s="95"/>
      <c r="BJ29" s="95"/>
      <c r="BK29" s="95"/>
      <c r="BL29" s="95">
        <f>+SUM('2.2.3.6.1'!BM194:BM205)</f>
        <v>1320</v>
      </c>
      <c r="BM29" s="95"/>
      <c r="BN29" s="95"/>
      <c r="BO29" s="95"/>
      <c r="BP29" s="95"/>
      <c r="BQ29" s="95"/>
      <c r="BR29" s="95">
        <f>+SUM('2.2.3.6.1'!BS194:BS205)</f>
        <v>65000</v>
      </c>
      <c r="BS29" s="95">
        <f>+SUM('2.2.3.6.1'!BT194:BT205)</f>
        <v>0</v>
      </c>
      <c r="BT29" s="99">
        <f t="shared" si="7"/>
        <v>66320</v>
      </c>
      <c r="BU29" s="94">
        <f>+SUM('2.2.3.6.1'!BV194:BV205)</f>
        <v>51639</v>
      </c>
      <c r="BV29" s="95">
        <f>+SUM('2.2.3.6.1'!BW194:BW205)</f>
        <v>0</v>
      </c>
      <c r="BW29" s="95"/>
      <c r="BX29" s="95"/>
      <c r="BY29" s="95">
        <f>+SUM('2.2.3.6.1'!BZ194:BZ205)</f>
        <v>0</v>
      </c>
      <c r="BZ29" s="95">
        <f>+SUM('2.2.3.6.1'!CA194:CA205)</f>
        <v>0</v>
      </c>
      <c r="CA29" s="101">
        <f t="shared" si="8"/>
        <v>51639</v>
      </c>
      <c r="CB29" s="94"/>
      <c r="CC29" s="95"/>
      <c r="CD29" s="95"/>
      <c r="CE29" s="95"/>
      <c r="CF29" s="99">
        <f t="shared" si="9"/>
        <v>0</v>
      </c>
      <c r="CG29" s="94"/>
      <c r="CH29" s="95"/>
      <c r="CI29" s="95"/>
      <c r="CJ29" s="95"/>
      <c r="CK29" s="95">
        <f>+SUM('2.2.3.6.1'!CL194:CL205)</f>
        <v>0</v>
      </c>
      <c r="CL29" s="95"/>
      <c r="CM29" s="95"/>
      <c r="CN29" s="99">
        <f t="shared" si="10"/>
        <v>0</v>
      </c>
      <c r="CO29" s="96"/>
      <c r="CP29" s="95"/>
      <c r="CQ29" s="95"/>
      <c r="CR29" s="99">
        <f t="shared" si="11"/>
        <v>0</v>
      </c>
      <c r="CS29" s="96">
        <f>+SUM('2.2.3.6.1'!CT194:CT205)</f>
        <v>38007</v>
      </c>
      <c r="CT29" s="99">
        <f t="shared" si="12"/>
        <v>38007</v>
      </c>
      <c r="CU29" s="74">
        <f t="shared" si="13"/>
        <v>765362</v>
      </c>
    </row>
    <row r="30" spans="1:99" ht="18" thickBot="1" x14ac:dyDescent="0.3">
      <c r="A30" s="150" t="s">
        <v>200</v>
      </c>
      <c r="B30" s="94"/>
      <c r="C30" s="95"/>
      <c r="D30" s="95"/>
      <c r="E30" s="95"/>
      <c r="F30" s="95">
        <f>+SUM('2.2.3.6.1'!G206:G217)</f>
        <v>0</v>
      </c>
      <c r="G30" s="99">
        <f t="shared" si="0"/>
        <v>0</v>
      </c>
      <c r="H30" s="96"/>
      <c r="I30" s="95"/>
      <c r="J30" s="95"/>
      <c r="K30" s="95"/>
      <c r="L30" s="95"/>
      <c r="M30" s="95"/>
      <c r="N30" s="99">
        <f t="shared" si="1"/>
        <v>0</v>
      </c>
      <c r="O30" s="96">
        <f>+SUM('2.2.3.6.1'!P206:P217)</f>
        <v>0</v>
      </c>
      <c r="P30" s="95"/>
      <c r="Q30" s="95">
        <f>+SUM('2.2.3.6.1'!R206:R217)</f>
        <v>0</v>
      </c>
      <c r="R30" s="95">
        <f>+SUM('2.2.3.6.1'!S206:S217)</f>
        <v>0</v>
      </c>
      <c r="S30" s="99">
        <f t="shared" si="2"/>
        <v>0</v>
      </c>
      <c r="T30" s="96"/>
      <c r="U30" s="95">
        <f>+SUM('2.2.3.6.1'!V206:V217)</f>
        <v>0</v>
      </c>
      <c r="V30" s="99">
        <f t="shared" si="3"/>
        <v>0</v>
      </c>
      <c r="W30" s="95"/>
      <c r="X30" s="95"/>
      <c r="Y30" s="95"/>
      <c r="Z30" s="95"/>
      <c r="AA30" s="95"/>
      <c r="AB30" s="95"/>
      <c r="AC30" s="95"/>
      <c r="AD30" s="95"/>
      <c r="AE30" s="95"/>
      <c r="AF30" s="95"/>
      <c r="AG30" s="95"/>
      <c r="AH30" s="95"/>
      <c r="AI30" s="99">
        <f>+SUM('2.2.3.6.1'!AJ206:AJ217)</f>
        <v>532855</v>
      </c>
      <c r="AJ30" s="94">
        <f>+SUM('2.2.3.6.1'!AK206:AK217)</f>
        <v>0</v>
      </c>
      <c r="AK30" s="99">
        <f t="shared" si="4"/>
        <v>0</v>
      </c>
      <c r="AL30" s="94">
        <f>+SUM('2.2.3.6.1'!AM206:AM217)</f>
        <v>0</v>
      </c>
      <c r="AM30" s="95"/>
      <c r="AN30" s="95">
        <f>+SUM('2.2.3.6.1'!AO206:AO217)</f>
        <v>0</v>
      </c>
      <c r="AO30" s="95"/>
      <c r="AP30" s="95">
        <f>+SUM('2.2.3.6.1'!AQ206:AQ217)</f>
        <v>13420</v>
      </c>
      <c r="AQ30" s="95"/>
      <c r="AR30" s="95"/>
      <c r="AS30" s="95">
        <f>+SUM('2.2.3.6.1'!AT206:AT217)</f>
        <v>0</v>
      </c>
      <c r="AT30" s="95"/>
      <c r="AU30" s="95"/>
      <c r="AV30" s="99">
        <f t="shared" si="5"/>
        <v>13420</v>
      </c>
      <c r="AW30" s="95">
        <f>+SUM('2.2.3.6.1'!AX206:AX217)</f>
        <v>0</v>
      </c>
      <c r="AX30" s="95"/>
      <c r="AY30" s="95">
        <f>+SUM('2.2.3.6.1'!AZ206:AZ217)</f>
        <v>0</v>
      </c>
      <c r="AZ30" s="95">
        <f>+SUM('2.2.3.6.1'!BA206:BA217)</f>
        <v>0</v>
      </c>
      <c r="BA30" s="95"/>
      <c r="BB30" s="95">
        <f>+SUM('2.2.3.6.1'!BC206:BC217)</f>
        <v>0</v>
      </c>
      <c r="BC30" s="95"/>
      <c r="BD30" s="99">
        <f t="shared" si="6"/>
        <v>0</v>
      </c>
      <c r="BE30" s="94"/>
      <c r="BF30" s="95">
        <f>+SUM('2.2.3.6.1'!BG206:BG217)</f>
        <v>0</v>
      </c>
      <c r="BG30" s="95">
        <f>+SUM('2.2.3.6.1'!BH206:BH217)</f>
        <v>0</v>
      </c>
      <c r="BH30" s="95"/>
      <c r="BI30" s="95"/>
      <c r="BJ30" s="95"/>
      <c r="BK30" s="95"/>
      <c r="BL30" s="95">
        <f>+SUM('2.2.3.6.1'!BM206:BM217)</f>
        <v>18432</v>
      </c>
      <c r="BM30" s="95"/>
      <c r="BN30" s="95"/>
      <c r="BO30" s="95"/>
      <c r="BP30" s="95"/>
      <c r="BQ30" s="95"/>
      <c r="BR30" s="95">
        <f>+SUM('2.2.3.6.1'!BS206:BS217)</f>
        <v>101776</v>
      </c>
      <c r="BS30" s="95">
        <f>+SUM('2.2.3.6.1'!BT206:BT217)</f>
        <v>408</v>
      </c>
      <c r="BT30" s="99">
        <f t="shared" si="7"/>
        <v>120616</v>
      </c>
      <c r="BU30" s="94">
        <f>+SUM('2.2.3.6.1'!BV206:BV217)</f>
        <v>76805</v>
      </c>
      <c r="BV30" s="95">
        <f>+SUM('2.2.3.6.1'!BW206:BW217)</f>
        <v>0</v>
      </c>
      <c r="BW30" s="95"/>
      <c r="BX30" s="95"/>
      <c r="BY30" s="95">
        <f>+SUM('2.2.3.6.1'!BZ206:BZ217)</f>
        <v>0</v>
      </c>
      <c r="BZ30" s="95">
        <f>+SUM('2.2.3.6.1'!CA206:CA217)</f>
        <v>0</v>
      </c>
      <c r="CA30" s="101">
        <f t="shared" si="8"/>
        <v>76805</v>
      </c>
      <c r="CB30" s="94"/>
      <c r="CC30" s="95"/>
      <c r="CD30" s="95"/>
      <c r="CE30" s="95"/>
      <c r="CF30" s="99">
        <f t="shared" si="9"/>
        <v>0</v>
      </c>
      <c r="CG30" s="94"/>
      <c r="CH30" s="95"/>
      <c r="CI30" s="95"/>
      <c r="CJ30" s="95"/>
      <c r="CK30" s="95">
        <f>+SUM('2.2.3.6.1'!CL206:CL217)</f>
        <v>0</v>
      </c>
      <c r="CL30" s="95"/>
      <c r="CM30" s="95"/>
      <c r="CN30" s="99">
        <f t="shared" si="10"/>
        <v>0</v>
      </c>
      <c r="CO30" s="96"/>
      <c r="CP30" s="95"/>
      <c r="CQ30" s="95"/>
      <c r="CR30" s="99">
        <f t="shared" si="11"/>
        <v>0</v>
      </c>
      <c r="CS30" s="96">
        <f>+SUM('2.2.3.6.1'!CT206:CT217)</f>
        <v>23009</v>
      </c>
      <c r="CT30" s="99">
        <f t="shared" si="12"/>
        <v>23009</v>
      </c>
      <c r="CU30" s="74">
        <f t="shared" si="13"/>
        <v>766705</v>
      </c>
    </row>
    <row r="31" spans="1:99" ht="18" thickBot="1" x14ac:dyDescent="0.3">
      <c r="A31" s="150" t="s">
        <v>201</v>
      </c>
      <c r="B31" s="94"/>
      <c r="C31" s="95"/>
      <c r="D31" s="95"/>
      <c r="E31" s="95"/>
      <c r="F31" s="95">
        <f>+SUM('2.2.3.6.1'!G218:G229)</f>
        <v>0</v>
      </c>
      <c r="G31" s="99">
        <f t="shared" si="0"/>
        <v>0</v>
      </c>
      <c r="H31" s="96"/>
      <c r="I31" s="95"/>
      <c r="J31" s="95"/>
      <c r="K31" s="95"/>
      <c r="L31" s="95"/>
      <c r="M31" s="95"/>
      <c r="N31" s="99">
        <f t="shared" si="1"/>
        <v>0</v>
      </c>
      <c r="O31" s="96">
        <f>+SUM('2.2.3.6.1'!P218:P229)</f>
        <v>0</v>
      </c>
      <c r="P31" s="95"/>
      <c r="Q31" s="95">
        <f>+SUM('2.2.3.6.1'!R218:R229)</f>
        <v>18242.27</v>
      </c>
      <c r="R31" s="95">
        <f>+SUM('2.2.3.6.1'!S218:S229)</f>
        <v>0</v>
      </c>
      <c r="S31" s="99">
        <f t="shared" si="2"/>
        <v>18242.27</v>
      </c>
      <c r="T31" s="96"/>
      <c r="U31" s="95">
        <f>+SUM('2.2.3.6.1'!V218:V229)</f>
        <v>23560</v>
      </c>
      <c r="V31" s="99">
        <f t="shared" si="3"/>
        <v>23560</v>
      </c>
      <c r="W31" s="95"/>
      <c r="X31" s="95"/>
      <c r="Y31" s="95"/>
      <c r="Z31" s="95"/>
      <c r="AA31" s="95"/>
      <c r="AB31" s="95"/>
      <c r="AC31" s="95"/>
      <c r="AD31" s="95"/>
      <c r="AE31" s="95"/>
      <c r="AF31" s="95"/>
      <c r="AG31" s="95"/>
      <c r="AH31" s="95"/>
      <c r="AI31" s="99">
        <f>+SUM('2.2.3.6.1'!AJ218:AJ229)</f>
        <v>694417.15</v>
      </c>
      <c r="AJ31" s="94">
        <f>+SUM('2.2.3.6.1'!AK218:AK229)</f>
        <v>0</v>
      </c>
      <c r="AK31" s="99">
        <f t="shared" si="4"/>
        <v>0</v>
      </c>
      <c r="AL31" s="94">
        <f>+SUM('2.2.3.6.1'!AM218:AM229)</f>
        <v>0</v>
      </c>
      <c r="AM31" s="95"/>
      <c r="AN31" s="95">
        <f>+SUM('2.2.3.6.1'!AO218:AO229)</f>
        <v>0</v>
      </c>
      <c r="AO31" s="95"/>
      <c r="AP31" s="95">
        <f>+SUM('2.2.3.6.1'!AQ218:AQ229)</f>
        <v>5123.96</v>
      </c>
      <c r="AQ31" s="95"/>
      <c r="AR31" s="95"/>
      <c r="AS31" s="95">
        <f>+SUM('2.2.3.6.1'!AT218:AT229)</f>
        <v>0</v>
      </c>
      <c r="AT31" s="95"/>
      <c r="AU31" s="95"/>
      <c r="AV31" s="99">
        <f t="shared" si="5"/>
        <v>5123.96</v>
      </c>
      <c r="AW31" s="95">
        <f>+SUM('2.2.3.6.1'!AX218:AX229)</f>
        <v>0</v>
      </c>
      <c r="AX31" s="95"/>
      <c r="AY31" s="95">
        <f>+SUM('2.2.3.6.1'!AZ218:AZ229)</f>
        <v>0</v>
      </c>
      <c r="AZ31" s="95">
        <f>+SUM('2.2.3.6.1'!BA218:BA229)</f>
        <v>25160.62</v>
      </c>
      <c r="BA31" s="95"/>
      <c r="BB31" s="95">
        <f>+SUM('2.2.3.6.1'!BC218:BC229)</f>
        <v>0</v>
      </c>
      <c r="BC31" s="95"/>
      <c r="BD31" s="99">
        <f t="shared" si="6"/>
        <v>25160.62</v>
      </c>
      <c r="BE31" s="94"/>
      <c r="BF31" s="95">
        <f>+SUM('2.2.3.6.1'!BG218:BG229)</f>
        <v>0</v>
      </c>
      <c r="BG31" s="95">
        <f>+SUM('2.2.3.6.1'!BH218:BH229)</f>
        <v>0</v>
      </c>
      <c r="BH31" s="95"/>
      <c r="BI31" s="95"/>
      <c r="BJ31" s="95"/>
      <c r="BK31" s="95"/>
      <c r="BL31" s="95">
        <f>+SUM('2.2.3.6.1'!BM218:BM229)</f>
        <v>38225.21</v>
      </c>
      <c r="BM31" s="95"/>
      <c r="BN31" s="95"/>
      <c r="BO31" s="95"/>
      <c r="BP31" s="95"/>
      <c r="BQ31" s="95"/>
      <c r="BR31" s="95">
        <f>+SUM('2.2.3.6.1'!BS218:BS229)</f>
        <v>83177</v>
      </c>
      <c r="BS31" s="95">
        <f>+SUM('2.2.3.6.1'!BT218:BT229)</f>
        <v>0</v>
      </c>
      <c r="BT31" s="99">
        <f t="shared" si="7"/>
        <v>121402.20999999999</v>
      </c>
      <c r="BU31" s="94">
        <f>+SUM('2.2.3.6.1'!BV218:BV229)</f>
        <v>75033.66</v>
      </c>
      <c r="BV31" s="95">
        <f>+SUM('2.2.3.6.1'!BW218:BW229)</f>
        <v>0</v>
      </c>
      <c r="BW31" s="95"/>
      <c r="BX31" s="95"/>
      <c r="BY31" s="95">
        <f>+SUM('2.2.3.6.1'!BZ218:BZ229)</f>
        <v>0</v>
      </c>
      <c r="BZ31" s="95">
        <f>+SUM('2.2.3.6.1'!CA218:CA229)</f>
        <v>0</v>
      </c>
      <c r="CA31" s="101">
        <f t="shared" si="8"/>
        <v>75033.66</v>
      </c>
      <c r="CB31" s="94"/>
      <c r="CC31" s="95"/>
      <c r="CD31" s="95"/>
      <c r="CE31" s="95"/>
      <c r="CF31" s="99">
        <f t="shared" si="9"/>
        <v>0</v>
      </c>
      <c r="CG31" s="94"/>
      <c r="CH31" s="95"/>
      <c r="CI31" s="95"/>
      <c r="CJ31" s="95"/>
      <c r="CK31" s="95">
        <f>+SUM('2.2.3.6.1'!CL218:CL229)</f>
        <v>0</v>
      </c>
      <c r="CL31" s="95"/>
      <c r="CM31" s="95"/>
      <c r="CN31" s="99">
        <f t="shared" si="10"/>
        <v>0</v>
      </c>
      <c r="CO31" s="96"/>
      <c r="CP31" s="95"/>
      <c r="CQ31" s="95"/>
      <c r="CR31" s="99">
        <f t="shared" si="11"/>
        <v>0</v>
      </c>
      <c r="CS31" s="96">
        <f>+SUM('2.2.3.6.1'!CT218:CT229)</f>
        <v>23003</v>
      </c>
      <c r="CT31" s="99">
        <f t="shared" si="12"/>
        <v>23003</v>
      </c>
      <c r="CU31" s="74">
        <f t="shared" si="13"/>
        <v>985942.87</v>
      </c>
    </row>
    <row r="32" spans="1:99" ht="16.5" thickBot="1" x14ac:dyDescent="0.3">
      <c r="A32" s="215">
        <v>2015</v>
      </c>
      <c r="B32" s="94"/>
      <c r="C32" s="95"/>
      <c r="D32" s="95"/>
      <c r="E32" s="95"/>
      <c r="F32" s="95">
        <f>+SUM('2.2.3.6.1'!G230:G241)</f>
        <v>4018.04</v>
      </c>
      <c r="G32" s="99">
        <f t="shared" si="0"/>
        <v>4018.04</v>
      </c>
      <c r="H32" s="96"/>
      <c r="I32" s="95"/>
      <c r="J32" s="95"/>
      <c r="K32" s="95"/>
      <c r="L32" s="95"/>
      <c r="M32" s="95"/>
      <c r="N32" s="99">
        <f t="shared" si="1"/>
        <v>0</v>
      </c>
      <c r="O32" s="96">
        <f>+SUM('2.2.3.6.1'!P230:P241)</f>
        <v>16364.74</v>
      </c>
      <c r="P32" s="95"/>
      <c r="Q32" s="95">
        <f>+SUM('2.2.3.6.1'!R230:R241)</f>
        <v>0</v>
      </c>
      <c r="R32" s="95">
        <f>+SUM('2.2.3.6.1'!S230:S241)</f>
        <v>0</v>
      </c>
      <c r="S32" s="99">
        <f t="shared" si="2"/>
        <v>16364.74</v>
      </c>
      <c r="T32" s="96"/>
      <c r="U32" s="95">
        <f>+SUM('2.2.3.6.1'!V230:V241)</f>
        <v>26735</v>
      </c>
      <c r="V32" s="99">
        <f t="shared" si="3"/>
        <v>26735</v>
      </c>
      <c r="W32" s="95"/>
      <c r="X32" s="95"/>
      <c r="Y32" s="95"/>
      <c r="Z32" s="95">
        <f>+SUM('2.2.3.6.1'!AA230:AA241)</f>
        <v>24675</v>
      </c>
      <c r="AA32" s="95">
        <f>+SUM('2.2.3.6.1'!AB230:AB241)</f>
        <v>66353.209999999992</v>
      </c>
      <c r="AB32" s="95"/>
      <c r="AC32" s="95">
        <f>+SUM('2.2.3.6.1'!AD230:AD241)</f>
        <v>442.71</v>
      </c>
      <c r="AD32" s="95">
        <f>+SUM('2.2.3.6.1'!AE230:AE241)</f>
        <v>8987.16</v>
      </c>
      <c r="AE32" s="95">
        <f>+SUM('2.2.3.6.1'!AF230:AF241)</f>
        <v>519385.74</v>
      </c>
      <c r="AF32" s="95"/>
      <c r="AG32" s="95">
        <f>+SUM('2.2.3.6.1'!AH230:AH241)</f>
        <v>10231.879999999999</v>
      </c>
      <c r="AH32" s="95"/>
      <c r="AI32" s="99">
        <f>SUM(W32:AH32)</f>
        <v>630075.69999999995</v>
      </c>
      <c r="AJ32" s="94">
        <f>+SUM('2.2.3.6.1'!AK230:AK241)</f>
        <v>17316.2</v>
      </c>
      <c r="AK32" s="99">
        <f t="shared" si="4"/>
        <v>17316.2</v>
      </c>
      <c r="AL32" s="94">
        <f>+SUM('2.2.3.6.1'!AM230:AM241)</f>
        <v>360</v>
      </c>
      <c r="AM32" s="95"/>
      <c r="AN32" s="95">
        <f>+SUM('2.2.3.6.1'!AO230:AO241)</f>
        <v>0</v>
      </c>
      <c r="AO32" s="95"/>
      <c r="AP32" s="95">
        <f>+SUM('2.2.3.6.1'!AQ230:AQ241)</f>
        <v>0</v>
      </c>
      <c r="AQ32" s="95"/>
      <c r="AR32" s="95"/>
      <c r="AS32" s="95">
        <f>+SUM('2.2.3.6.1'!AT230:AT241)</f>
        <v>0</v>
      </c>
      <c r="AT32" s="95"/>
      <c r="AU32" s="95"/>
      <c r="AV32" s="99">
        <f t="shared" si="5"/>
        <v>360</v>
      </c>
      <c r="AW32" s="95">
        <f>+SUM('2.2.3.6.1'!AX230:AX241)</f>
        <v>2250</v>
      </c>
      <c r="AX32" s="95"/>
      <c r="AY32" s="95">
        <f>+SUM('2.2.3.6.1'!AZ230:AZ241)</f>
        <v>4764</v>
      </c>
      <c r="AZ32" s="95">
        <f>+SUM('2.2.3.6.1'!BA230:BA241)</f>
        <v>829</v>
      </c>
      <c r="BA32" s="95"/>
      <c r="BB32" s="95">
        <f>+SUM('2.2.3.6.1'!BC230:BC241)</f>
        <v>3426.8</v>
      </c>
      <c r="BC32" s="95"/>
      <c r="BD32" s="99">
        <f t="shared" si="6"/>
        <v>11269.8</v>
      </c>
      <c r="BE32" s="94"/>
      <c r="BF32" s="95">
        <f>+SUM('2.2.3.6.1'!BG230:BG241)</f>
        <v>0</v>
      </c>
      <c r="BG32" s="95">
        <f>+SUM('2.2.3.6.1'!BH230:BH241)</f>
        <v>67520</v>
      </c>
      <c r="BH32" s="95"/>
      <c r="BI32" s="95"/>
      <c r="BJ32" s="95"/>
      <c r="BK32" s="95"/>
      <c r="BL32" s="95">
        <f>+SUM('2.2.3.6.1'!BM230:BM241)</f>
        <v>0</v>
      </c>
      <c r="BM32" s="95"/>
      <c r="BN32" s="95"/>
      <c r="BO32" s="95"/>
      <c r="BP32" s="95"/>
      <c r="BQ32" s="95"/>
      <c r="BR32" s="95">
        <f>+SUM('2.2.3.6.1'!BS230:BS241)</f>
        <v>2960</v>
      </c>
      <c r="BS32" s="95">
        <f>+SUM('2.2.3.6.1'!BT230:BT241)</f>
        <v>750</v>
      </c>
      <c r="BT32" s="99">
        <f t="shared" si="7"/>
        <v>71230</v>
      </c>
      <c r="BU32" s="94">
        <f>+SUM('2.2.3.6.1'!BV230:BV241)</f>
        <v>48868.84</v>
      </c>
      <c r="BV32" s="95">
        <f>+SUM('2.2.3.6.1'!BW230:BW241)</f>
        <v>0</v>
      </c>
      <c r="BW32" s="95"/>
      <c r="BX32" s="95"/>
      <c r="BY32" s="95">
        <f>+SUM('2.2.3.6.1'!BZ230:BZ241)</f>
        <v>2719.04</v>
      </c>
      <c r="BZ32" s="95">
        <f>+SUM('2.2.3.6.1'!CA230:CA241)</f>
        <v>0</v>
      </c>
      <c r="CA32" s="101">
        <f t="shared" si="8"/>
        <v>51587.88</v>
      </c>
      <c r="CB32" s="94"/>
      <c r="CC32" s="95"/>
      <c r="CD32" s="95"/>
      <c r="CE32" s="95"/>
      <c r="CF32" s="99">
        <f t="shared" si="9"/>
        <v>0</v>
      </c>
      <c r="CG32" s="94"/>
      <c r="CH32" s="95"/>
      <c r="CI32" s="95"/>
      <c r="CJ32" s="95"/>
      <c r="CK32" s="95">
        <f>+SUM('2.2.3.6.1'!CL230:CL241)</f>
        <v>0</v>
      </c>
      <c r="CL32" s="95"/>
      <c r="CM32" s="95"/>
      <c r="CN32" s="99">
        <f t="shared" si="10"/>
        <v>0</v>
      </c>
      <c r="CO32" s="96"/>
      <c r="CP32" s="95"/>
      <c r="CQ32" s="95"/>
      <c r="CR32" s="99">
        <f t="shared" si="11"/>
        <v>0</v>
      </c>
      <c r="CS32" s="96">
        <f>+SUM('2.2.3.6.1'!CT230:CT241)</f>
        <v>12723.2</v>
      </c>
      <c r="CT32" s="99">
        <f t="shared" si="12"/>
        <v>12723.2</v>
      </c>
      <c r="CU32" s="74">
        <f t="shared" si="13"/>
        <v>841680.55999999994</v>
      </c>
    </row>
    <row r="33" spans="1:99" ht="16.5" thickBot="1" x14ac:dyDescent="0.3">
      <c r="A33" s="243">
        <v>2016</v>
      </c>
      <c r="B33" s="94"/>
      <c r="C33" s="95"/>
      <c r="D33" s="95"/>
      <c r="E33" s="95"/>
      <c r="F33" s="95">
        <f>+SUM('2.2.3.6.1'!G242:G253)</f>
        <v>0</v>
      </c>
      <c r="G33" s="99">
        <f>SUM(B33:F33)</f>
        <v>0</v>
      </c>
      <c r="H33" s="96"/>
      <c r="I33" s="95"/>
      <c r="J33" s="95"/>
      <c r="K33" s="95"/>
      <c r="L33" s="95"/>
      <c r="M33" s="95"/>
      <c r="N33" s="99">
        <f t="shared" si="1"/>
        <v>0</v>
      </c>
      <c r="O33" s="96">
        <f>+SUM('2.2.3.6.1'!P242:P253)</f>
        <v>11947.109999999999</v>
      </c>
      <c r="P33" s="95"/>
      <c r="Q33" s="95">
        <f>+SUM('2.2.3.6.1'!R242:R253)</f>
        <v>0</v>
      </c>
      <c r="R33" s="95">
        <f>+SUM('2.2.3.6.1'!S242:S253)</f>
        <v>0</v>
      </c>
      <c r="S33" s="99">
        <f>SUM(O33:R33)</f>
        <v>11947.109999999999</v>
      </c>
      <c r="T33" s="96"/>
      <c r="U33" s="95">
        <f>+SUM('2.2.3.6.1'!V242:V253)</f>
        <v>35878</v>
      </c>
      <c r="V33" s="99">
        <f t="shared" si="3"/>
        <v>35878</v>
      </c>
      <c r="W33" s="95"/>
      <c r="X33" s="95"/>
      <c r="Y33" s="95"/>
      <c r="Z33" s="95">
        <f>+SUM('2.2.3.6.1'!AA242:AA253)</f>
        <v>15540</v>
      </c>
      <c r="AA33" s="95">
        <f>+SUM('2.2.3.6.1'!AB242:AB253)</f>
        <v>90402.459999999992</v>
      </c>
      <c r="AB33" s="95"/>
      <c r="AC33" s="95">
        <f>+SUM('2.2.3.6.1'!AD242:AD253)</f>
        <v>0</v>
      </c>
      <c r="AD33" s="95">
        <f>+SUM('2.2.3.6.1'!AE242:AE253)</f>
        <v>12900.02</v>
      </c>
      <c r="AE33" s="95">
        <f>+SUM('2.2.3.6.1'!AF242:AF253)</f>
        <v>466877.32</v>
      </c>
      <c r="AF33" s="95"/>
      <c r="AG33" s="95">
        <f>+SUM('2.2.3.6.1'!AH242:AH253)</f>
        <v>30464.550000000003</v>
      </c>
      <c r="AH33" s="95"/>
      <c r="AI33" s="99">
        <f>SUM(W33:AH33)</f>
        <v>616184.35000000009</v>
      </c>
      <c r="AJ33" s="94">
        <f>+SUM('2.2.3.6.1'!AK242:AK253)</f>
        <v>8470</v>
      </c>
      <c r="AK33" s="99">
        <f t="shared" si="4"/>
        <v>8470</v>
      </c>
      <c r="AL33" s="94">
        <f>+SUM('2.2.3.6.1'!AM242:AM253)</f>
        <v>0</v>
      </c>
      <c r="AM33" s="95"/>
      <c r="AN33" s="95">
        <f>+SUM('2.2.3.6.1'!AO242:AO253)</f>
        <v>9178</v>
      </c>
      <c r="AO33" s="95"/>
      <c r="AP33" s="95">
        <f>+SUM('2.2.3.6.1'!AQ242:AQ253)</f>
        <v>0</v>
      </c>
      <c r="AQ33" s="95"/>
      <c r="AR33" s="95"/>
      <c r="AS33" s="95">
        <f>+SUM('2.2.3.6.1'!AT242:AT253)</f>
        <v>840</v>
      </c>
      <c r="AT33" s="95"/>
      <c r="AU33" s="95"/>
      <c r="AV33" s="99">
        <f t="shared" si="5"/>
        <v>10018</v>
      </c>
      <c r="AW33" s="95">
        <f>+SUM('2.2.3.6.1'!AX242:AX253)</f>
        <v>29719</v>
      </c>
      <c r="AX33" s="95"/>
      <c r="AY33" s="95">
        <f>+SUM('2.2.3.6.1'!AZ242:AZ253)</f>
        <v>17116.400000000001</v>
      </c>
      <c r="AZ33" s="95">
        <f>+SUM('2.2.3.6.1'!BA242:BA253)</f>
        <v>529</v>
      </c>
      <c r="BA33" s="95"/>
      <c r="BB33" s="95">
        <f>+SUM('2.2.3.6.1'!BC242:BC253)</f>
        <v>16291.720000000001</v>
      </c>
      <c r="BC33" s="95"/>
      <c r="BD33" s="99">
        <f t="shared" si="6"/>
        <v>63656.12</v>
      </c>
      <c r="BE33" s="94"/>
      <c r="BF33" s="95">
        <f>+SUM('2.2.3.6.1'!BG242:BG253)</f>
        <v>504</v>
      </c>
      <c r="BG33" s="95">
        <f>+SUM('2.2.3.6.1'!BH242:BH253)</f>
        <v>48410.49</v>
      </c>
      <c r="BH33" s="95"/>
      <c r="BI33" s="95"/>
      <c r="BJ33" s="95"/>
      <c r="BK33" s="95"/>
      <c r="BL33" s="95">
        <f>+SUM('2.2.3.6.1'!BM242:BM253)</f>
        <v>0</v>
      </c>
      <c r="BM33" s="95"/>
      <c r="BN33" s="95"/>
      <c r="BO33" s="95"/>
      <c r="BP33" s="95"/>
      <c r="BQ33" s="95"/>
      <c r="BR33" s="95">
        <f>+SUM('2.2.3.6.1'!BS242:BS253)</f>
        <v>3160.25</v>
      </c>
      <c r="BS33" s="95">
        <f>+SUM('2.2.3.6.1'!BT242:BT253)</f>
        <v>0</v>
      </c>
      <c r="BT33" s="99">
        <f t="shared" si="7"/>
        <v>52074.74</v>
      </c>
      <c r="BU33" s="94">
        <f>+SUM('2.2.3.6.1'!BV242:BV253)</f>
        <v>54010.819999999992</v>
      </c>
      <c r="BV33" s="95">
        <f>+SUM('2.2.3.6.1'!BW242:BW253)</f>
        <v>0</v>
      </c>
      <c r="BW33" s="95"/>
      <c r="BX33" s="95"/>
      <c r="BY33" s="95">
        <f>+SUM('2.2.3.6.1'!BZ242:BZ253)</f>
        <v>320</v>
      </c>
      <c r="BZ33" s="95">
        <f>+SUM('2.2.3.6.1'!CA242:CA253)</f>
        <v>0</v>
      </c>
      <c r="CA33" s="101">
        <f t="shared" si="8"/>
        <v>54330.819999999992</v>
      </c>
      <c r="CB33" s="94"/>
      <c r="CC33" s="95"/>
      <c r="CD33" s="95"/>
      <c r="CE33" s="95"/>
      <c r="CF33" s="99">
        <f t="shared" si="9"/>
        <v>0</v>
      </c>
      <c r="CG33" s="95"/>
      <c r="CH33" s="95"/>
      <c r="CI33" s="95"/>
      <c r="CJ33" s="95"/>
      <c r="CK33" s="95">
        <f>+SUM('2.2.3.6.1'!CL242:CL253)</f>
        <v>1932</v>
      </c>
      <c r="CL33" s="95"/>
      <c r="CM33" s="95"/>
      <c r="CN33" s="99">
        <f t="shared" si="10"/>
        <v>1932</v>
      </c>
      <c r="CO33" s="96"/>
      <c r="CP33" s="95"/>
      <c r="CQ33" s="95"/>
      <c r="CR33" s="99">
        <f t="shared" si="11"/>
        <v>0</v>
      </c>
      <c r="CS33" s="96">
        <f>+SUM('2.2.3.6.1'!CT242:CT253)</f>
        <v>158116.21</v>
      </c>
      <c r="CT33" s="99">
        <f t="shared" si="12"/>
        <v>158116.21</v>
      </c>
      <c r="CU33" s="74">
        <f t="shared" si="13"/>
        <v>1012607.35</v>
      </c>
    </row>
    <row r="34" spans="1:99" ht="16.5" thickBot="1" x14ac:dyDescent="0.3">
      <c r="A34" s="116">
        <v>2017</v>
      </c>
      <c r="B34" s="94"/>
      <c r="C34" s="95"/>
      <c r="D34" s="95"/>
      <c r="E34" s="95"/>
      <c r="F34" s="95">
        <f>+SUM('2.2.3.6.1'!G254:G265)</f>
        <v>0</v>
      </c>
      <c r="G34" s="99">
        <f>SUM(B34:F34)</f>
        <v>0</v>
      </c>
      <c r="H34" s="96"/>
      <c r="I34" s="95"/>
      <c r="J34" s="95"/>
      <c r="K34" s="95"/>
      <c r="L34" s="95"/>
      <c r="M34" s="95"/>
      <c r="N34" s="99">
        <f>SUM(H34:M34)</f>
        <v>0</v>
      </c>
      <c r="O34" s="95">
        <f>+SUM('2.2.3.6.1'!P254:P265)</f>
        <v>0</v>
      </c>
      <c r="P34" s="95"/>
      <c r="Q34" s="95">
        <f>+SUM('2.2.3.6.1'!R254:R265)</f>
        <v>0</v>
      </c>
      <c r="R34" s="95">
        <f>+SUM('2.2.3.6.1'!S254:S265)</f>
        <v>0</v>
      </c>
      <c r="S34" s="99">
        <f>SUM(O34:R34)</f>
        <v>0</v>
      </c>
      <c r="T34" s="95"/>
      <c r="U34" s="95">
        <f>+SUM('2.2.3.6.1'!V254:V265)</f>
        <v>30368</v>
      </c>
      <c r="V34" s="99">
        <f>SUM(T34:U34)</f>
        <v>30368</v>
      </c>
      <c r="W34" s="95"/>
      <c r="X34" s="95"/>
      <c r="Y34" s="95"/>
      <c r="Z34" s="95">
        <f>+SUM('2.2.3.6.1'!AA254:AA265)</f>
        <v>18421</v>
      </c>
      <c r="AA34" s="95">
        <f>+SUM('2.2.3.6.1'!AB254:AB265)</f>
        <v>105591</v>
      </c>
      <c r="AB34" s="95"/>
      <c r="AC34" s="95">
        <f>+SUM('2.2.3.6.1'!AD254:AD265)</f>
        <v>0</v>
      </c>
      <c r="AD34" s="95">
        <f>+SUM('2.2.3.6.1'!AE254:AE265)</f>
        <v>14356</v>
      </c>
      <c r="AE34" s="95">
        <f>+SUM('2.2.3.6.1'!AF254:AF265)</f>
        <v>462264</v>
      </c>
      <c r="AF34" s="95"/>
      <c r="AG34" s="95">
        <f>+SUM('2.2.3.6.1'!AH254:AH265)</f>
        <v>20073</v>
      </c>
      <c r="AH34" s="95"/>
      <c r="AI34" s="99">
        <f>SUM(W34:AH34)</f>
        <v>620705</v>
      </c>
      <c r="AJ34" s="95">
        <f>+SUM('2.2.3.6.1'!AK254:AK265)</f>
        <v>17688</v>
      </c>
      <c r="AK34" s="99">
        <f>+AJ34</f>
        <v>17688</v>
      </c>
      <c r="AL34" s="95">
        <f>+SUM('2.2.3.6.1'!AM254:AM265)</f>
        <v>0</v>
      </c>
      <c r="AM34" s="95"/>
      <c r="AN34" s="95">
        <f>+SUM('2.2.3.6.1'!AO254:AO265)</f>
        <v>0</v>
      </c>
      <c r="AO34" s="95"/>
      <c r="AP34" s="95">
        <f>+SUM('2.2.3.6.1'!AQ254:AQ265)</f>
        <v>0</v>
      </c>
      <c r="AQ34" s="95"/>
      <c r="AR34" s="95"/>
      <c r="AS34" s="95">
        <f>+SUM('2.2.3.6.1'!AT254:AT265)</f>
        <v>0</v>
      </c>
      <c r="AT34" s="95"/>
      <c r="AU34" s="95"/>
      <c r="AV34" s="99">
        <f>SUM(AL34:AU34)</f>
        <v>0</v>
      </c>
      <c r="AW34" s="95">
        <f>+SUM('2.2.3.6.1'!AX254:AX265)</f>
        <v>53145</v>
      </c>
      <c r="AX34" s="95"/>
      <c r="AY34" s="95">
        <f>+SUM('2.2.3.6.1'!AZ254:AZ265)</f>
        <v>22344</v>
      </c>
      <c r="AZ34" s="95">
        <f>+SUM('2.2.3.6.1'!BA254:BA265)</f>
        <v>0</v>
      </c>
      <c r="BA34" s="95"/>
      <c r="BB34" s="95">
        <f>+SUM('2.2.3.6.1'!BC254:BC265)</f>
        <v>22168</v>
      </c>
      <c r="BC34" s="95"/>
      <c r="BD34" s="99">
        <f>SUM(AW34:BC34)</f>
        <v>97657</v>
      </c>
      <c r="BE34" s="95"/>
      <c r="BF34" s="95">
        <f>+SUM('2.2.3.6.1'!BG254:BG265)</f>
        <v>0</v>
      </c>
      <c r="BG34" s="95">
        <f>+SUM('2.2.3.6.1'!BH254:BH265)</f>
        <v>45030</v>
      </c>
      <c r="BH34" s="95"/>
      <c r="BI34" s="95"/>
      <c r="BJ34" s="95"/>
      <c r="BK34" s="95"/>
      <c r="BL34" s="95">
        <f>+SUM('2.2.3.6.1'!BM254:BM265)</f>
        <v>0</v>
      </c>
      <c r="BM34" s="95"/>
      <c r="BN34" s="95"/>
      <c r="BO34" s="95"/>
      <c r="BP34" s="95"/>
      <c r="BQ34" s="95"/>
      <c r="BR34" s="95">
        <f>+SUM('2.2.3.6.1'!BS254:BS265)</f>
        <v>0</v>
      </c>
      <c r="BS34" s="95">
        <f>+SUM('2.2.3.6.1'!BT254:BT265)</f>
        <v>3043</v>
      </c>
      <c r="BT34" s="99">
        <f>SUM(BE34:BS34)</f>
        <v>48073</v>
      </c>
      <c r="BU34" s="95">
        <f>+SUM('2.2.3.6.1'!BV254:BV265)</f>
        <v>55966</v>
      </c>
      <c r="BV34" s="95">
        <f>+SUM('2.2.3.6.1'!BW254:BW265)</f>
        <v>4578</v>
      </c>
      <c r="BW34" s="95"/>
      <c r="BX34" s="95"/>
      <c r="BY34" s="95">
        <f>+SUM('2.2.3.6.1'!BZ254:BZ265)</f>
        <v>0</v>
      </c>
      <c r="BZ34" s="95">
        <f>+SUM('2.2.3.6.1'!CA254:CA265)</f>
        <v>0</v>
      </c>
      <c r="CA34" s="101">
        <f>SUM(BU34:BZ34)</f>
        <v>60544</v>
      </c>
      <c r="CB34" s="94"/>
      <c r="CC34" s="95"/>
      <c r="CD34" s="95"/>
      <c r="CE34" s="95"/>
      <c r="CF34" s="99">
        <f>SUM(CB34:CE34)</f>
        <v>0</v>
      </c>
      <c r="CG34" s="95"/>
      <c r="CH34" s="95"/>
      <c r="CI34" s="95"/>
      <c r="CJ34" s="95"/>
      <c r="CK34" s="95">
        <f>+SUM('2.2.3.6.1'!CL254:CL265)</f>
        <v>61990</v>
      </c>
      <c r="CL34" s="95"/>
      <c r="CM34" s="95"/>
      <c r="CN34" s="99">
        <f>SUM(CG34:CM34)</f>
        <v>61990</v>
      </c>
      <c r="CO34" s="96"/>
      <c r="CP34" s="95"/>
      <c r="CQ34" s="95"/>
      <c r="CR34" s="99">
        <f>SUM(CO34:CQ34)</f>
        <v>0</v>
      </c>
      <c r="CS34" s="95">
        <f>+SUM('2.2.3.6.1'!CT254:CT265)</f>
        <v>312864</v>
      </c>
      <c r="CT34" s="99">
        <f>+CS34</f>
        <v>312864</v>
      </c>
      <c r="CU34" s="74">
        <f>+G34+N34+S34+V34+AI34+AK34+AV34+BD34+BT34+CA34+CF34+CN34+CR34+CT34</f>
        <v>1249889</v>
      </c>
    </row>
    <row r="35" spans="1:99" ht="16.5" thickBot="1" x14ac:dyDescent="0.3">
      <c r="A35" s="116" t="s">
        <v>449</v>
      </c>
      <c r="B35" s="94"/>
      <c r="C35" s="95"/>
      <c r="D35" s="95"/>
      <c r="E35" s="95"/>
      <c r="F35" s="95">
        <f>+SUM('2.2.3.6.1'!G266:G278)</f>
        <v>0</v>
      </c>
      <c r="G35" s="99">
        <f>SUM(B35:F35)</f>
        <v>0</v>
      </c>
      <c r="H35" s="96"/>
      <c r="I35" s="95"/>
      <c r="J35" s="95"/>
      <c r="K35" s="95"/>
      <c r="L35" s="95"/>
      <c r="M35" s="95"/>
      <c r="N35" s="99">
        <f>SUM(H35:M35)</f>
        <v>0</v>
      </c>
      <c r="O35" s="95">
        <f>+SUM('2.2.3.6.1'!P266:P278)</f>
        <v>0</v>
      </c>
      <c r="P35" s="95"/>
      <c r="Q35" s="95">
        <f>+SUM('2.2.3.6.1'!R266:R278)</f>
        <v>0</v>
      </c>
      <c r="R35" s="95">
        <f>+SUM('2.2.3.6.1'!S266:S278)</f>
        <v>0</v>
      </c>
      <c r="S35" s="99">
        <f>SUM(O35:R35)</f>
        <v>0</v>
      </c>
      <c r="T35" s="95"/>
      <c r="U35" s="95">
        <f>+SUM('2.2.3.6.1'!V266:V278)</f>
        <v>17930</v>
      </c>
      <c r="V35" s="99">
        <f>SUM(T35:U35)</f>
        <v>17930</v>
      </c>
      <c r="W35" s="95"/>
      <c r="X35" s="95"/>
      <c r="Y35" s="95"/>
      <c r="Z35" s="95">
        <f>+SUM('2.2.3.6.1'!AA266:AA278)</f>
        <v>49160.140000000007</v>
      </c>
      <c r="AA35" s="95">
        <f>+SUM('2.2.3.6.1'!AB266:AB278)</f>
        <v>108868.32</v>
      </c>
      <c r="AB35" s="95"/>
      <c r="AC35" s="95">
        <f>+SUM('2.2.3.6.1'!AD266:AD278)</f>
        <v>0</v>
      </c>
      <c r="AD35" s="95">
        <f>+SUM('2.2.3.6.1'!AE266:AE278)</f>
        <v>0</v>
      </c>
      <c r="AE35" s="95">
        <f>+SUM('2.2.3.6.1'!AF266:AF278)</f>
        <v>398673.16000000003</v>
      </c>
      <c r="AF35" s="95"/>
      <c r="AG35" s="95">
        <f>+SUM('2.2.3.6.1'!AH266:AH278)</f>
        <v>15169.51</v>
      </c>
      <c r="AH35" s="95"/>
      <c r="AI35" s="99">
        <f>SUM(W35:AH35)</f>
        <v>571871.13000000012</v>
      </c>
      <c r="AJ35" s="95">
        <f>+SUM('2.2.3.6.1'!AK266:AK278)</f>
        <v>29733</v>
      </c>
      <c r="AK35" s="99">
        <f>+AJ35</f>
        <v>29733</v>
      </c>
      <c r="AL35" s="95">
        <f>+SUM('2.2.3.6.1'!AM266:AM278)</f>
        <v>0</v>
      </c>
      <c r="AM35" s="95"/>
      <c r="AN35" s="95">
        <f>+SUM('2.2.3.6.1'!AO266:AO278)</f>
        <v>0</v>
      </c>
      <c r="AO35" s="95"/>
      <c r="AP35" s="95">
        <f>+SUM('2.2.3.6.1'!AQ266:AQ278)</f>
        <v>0</v>
      </c>
      <c r="AQ35" s="95"/>
      <c r="AR35" s="95"/>
      <c r="AS35" s="95">
        <f>+SUM('2.2.3.6.1'!AT266:AT278)</f>
        <v>0</v>
      </c>
      <c r="AT35" s="95"/>
      <c r="AU35" s="95"/>
      <c r="AV35" s="99">
        <f>SUM(AL35:AU35)</f>
        <v>0</v>
      </c>
      <c r="AW35" s="95">
        <f>+SUM('2.2.3.6.1'!AX266:AX278)</f>
        <v>41766</v>
      </c>
      <c r="AX35" s="95"/>
      <c r="AY35" s="95">
        <f>+SUM('2.2.3.6.1'!AZ266:AZ278)</f>
        <v>23070</v>
      </c>
      <c r="AZ35" s="95">
        <f>+SUM('2.2.3.6.1'!BA266:BA278)</f>
        <v>0</v>
      </c>
      <c r="BA35" s="95"/>
      <c r="BB35" s="95">
        <f>+SUM('2.2.3.6.1'!BC266:BC278)</f>
        <v>17924.719999999998</v>
      </c>
      <c r="BC35" s="95"/>
      <c r="BD35" s="99">
        <f>SUM(AW35:BC35)</f>
        <v>82760.72</v>
      </c>
      <c r="BE35" s="95"/>
      <c r="BF35" s="95">
        <f>+SUM('2.2.3.6.1'!BG266:BG278)</f>
        <v>0</v>
      </c>
      <c r="BG35" s="95">
        <f>+SUM('2.2.3.6.1'!BH266:BH278)</f>
        <v>33530.18</v>
      </c>
      <c r="BH35" s="95"/>
      <c r="BI35" s="95"/>
      <c r="BJ35" s="95"/>
      <c r="BK35" s="95"/>
      <c r="BL35" s="95">
        <f>+SUM('2.2.3.6.1'!BM266:BM278)</f>
        <v>0</v>
      </c>
      <c r="BM35" s="95"/>
      <c r="BN35" s="95"/>
      <c r="BO35" s="95"/>
      <c r="BP35" s="95"/>
      <c r="BQ35" s="95"/>
      <c r="BR35" s="95">
        <f>+SUM('2.2.3.6.1'!BS266:BS278)</f>
        <v>0</v>
      </c>
      <c r="BS35" s="95">
        <f>+SUM('2.2.3.6.1'!BT266:BT278)</f>
        <v>13125.789999999999</v>
      </c>
      <c r="BT35" s="99">
        <f>SUM(BE35:BS35)</f>
        <v>46655.97</v>
      </c>
      <c r="BU35" s="95">
        <f>+SUM('2.2.3.6.1'!BV266:BV278)</f>
        <v>42393.440000000002</v>
      </c>
      <c r="BV35" s="95">
        <f>+SUM('2.2.3.6.1'!BW266:BW278)</f>
        <v>1560</v>
      </c>
      <c r="BW35" s="95"/>
      <c r="BX35" s="95"/>
      <c r="BY35" s="95">
        <f>+SUM('2.2.3.6.1'!BZ266:BZ278)</f>
        <v>0</v>
      </c>
      <c r="BZ35" s="95">
        <f>+SUM('2.2.3.6.1'!CA266:CA278)</f>
        <v>0</v>
      </c>
      <c r="CA35" s="101">
        <f>SUM(BU35:BZ35)</f>
        <v>43953.440000000002</v>
      </c>
      <c r="CB35" s="94"/>
      <c r="CC35" s="95"/>
      <c r="CD35" s="95"/>
      <c r="CE35" s="95"/>
      <c r="CF35" s="99">
        <f>SUM(CB35:CE35)</f>
        <v>0</v>
      </c>
      <c r="CG35" s="95"/>
      <c r="CH35" s="95"/>
      <c r="CI35" s="95"/>
      <c r="CJ35" s="95"/>
      <c r="CK35" s="95">
        <f>+SUM('2.2.3.6.1'!CL266:CL278)</f>
        <v>37124.25</v>
      </c>
      <c r="CL35" s="95">
        <f>+SUM('2.2.3.6.1'!CM266:CM278)</f>
        <v>24564.36</v>
      </c>
      <c r="CM35" s="95">
        <f>+SUM('2.2.3.6.1'!CN266:CN278)</f>
        <v>0</v>
      </c>
      <c r="CN35" s="99">
        <f>SUM(CG35:CM35)</f>
        <v>61688.61</v>
      </c>
      <c r="CO35" s="96"/>
      <c r="CP35" s="95"/>
      <c r="CQ35" s="95"/>
      <c r="CR35" s="99">
        <f>SUM(CO35:CQ35)</f>
        <v>0</v>
      </c>
      <c r="CS35" s="95">
        <f>+SUM('2.2.3.6.1'!CT266:CT278)</f>
        <v>387686.63</v>
      </c>
      <c r="CT35" s="99">
        <f>+CS35</f>
        <v>387686.63</v>
      </c>
      <c r="CU35" s="74">
        <f>+G35+N35+S35+V35+AI35+AK35+AV35+BD35+BT35+CA35+CF35+CN35+CR35+CT35</f>
        <v>1242279.5</v>
      </c>
    </row>
    <row r="36" spans="1:99" x14ac:dyDescent="0.25">
      <c r="A36" s="163"/>
    </row>
    <row r="37" spans="1:99" x14ac:dyDescent="0.25">
      <c r="A37" s="163" t="s">
        <v>229</v>
      </c>
    </row>
    <row r="38" spans="1:99" x14ac:dyDescent="0.25">
      <c r="A38" s="163" t="s">
        <v>220</v>
      </c>
    </row>
    <row r="39" spans="1:99" ht="15.75" x14ac:dyDescent="0.25">
      <c r="A39" s="163" t="s">
        <v>384</v>
      </c>
    </row>
    <row r="40" spans="1:99" ht="15.75" x14ac:dyDescent="0.25">
      <c r="A40" s="163" t="s">
        <v>385</v>
      </c>
    </row>
    <row r="41" spans="1:99" ht="15.75" x14ac:dyDescent="0.25">
      <c r="A41" s="163" t="s">
        <v>386</v>
      </c>
    </row>
    <row r="42" spans="1:99" ht="15.75" x14ac:dyDescent="0.25">
      <c r="A42" s="163" t="s">
        <v>387</v>
      </c>
    </row>
    <row r="43" spans="1:99" ht="15.75" x14ac:dyDescent="0.25">
      <c r="A43" s="163" t="s">
        <v>388</v>
      </c>
    </row>
    <row r="44" spans="1:99" ht="15.75" x14ac:dyDescent="0.25">
      <c r="A44" s="163" t="s">
        <v>389</v>
      </c>
    </row>
    <row r="45" spans="1:99" ht="15.75" x14ac:dyDescent="0.25">
      <c r="A45" s="163" t="s">
        <v>390</v>
      </c>
    </row>
    <row r="46" spans="1:99" ht="15.75" x14ac:dyDescent="0.25">
      <c r="A46" s="163" t="s">
        <v>391</v>
      </c>
    </row>
    <row r="47" spans="1:99" ht="15.75" x14ac:dyDescent="0.25">
      <c r="A47" s="163" t="s">
        <v>392</v>
      </c>
    </row>
    <row r="48" spans="1:99" ht="15.75" x14ac:dyDescent="0.25">
      <c r="A48" s="163" t="s">
        <v>393</v>
      </c>
    </row>
    <row r="49" spans="1:1" ht="15.75" x14ac:dyDescent="0.25">
      <c r="A49" s="163" t="s">
        <v>394</v>
      </c>
    </row>
    <row r="50" spans="1:1" ht="15.75" x14ac:dyDescent="0.25">
      <c r="A50" s="163" t="s">
        <v>395</v>
      </c>
    </row>
    <row r="51" spans="1:1" x14ac:dyDescent="0.25">
      <c r="A51" s="163"/>
    </row>
    <row r="53" spans="1:1" x14ac:dyDescent="0.25">
      <c r="A53" s="140" t="s">
        <v>363</v>
      </c>
    </row>
  </sheetData>
  <mergeCells count="15">
    <mergeCell ref="CO12:CR12"/>
    <mergeCell ref="CS12:CT12"/>
    <mergeCell ref="CU12:CU13"/>
    <mergeCell ref="AL12:AV12"/>
    <mergeCell ref="AW12:BD12"/>
    <mergeCell ref="BE12:BT12"/>
    <mergeCell ref="BU12:CA12"/>
    <mergeCell ref="CB12:CF12"/>
    <mergeCell ref="CG12:CN12"/>
    <mergeCell ref="AJ12:AK12"/>
    <mergeCell ref="B12:G12"/>
    <mergeCell ref="H12:N12"/>
    <mergeCell ref="O12:S12"/>
    <mergeCell ref="T12:V12"/>
    <mergeCell ref="W12:AI12"/>
  </mergeCells>
  <hyperlinks>
    <hyperlink ref="A53" location="Índice!A1" display="Volver al índice"/>
  </hyperlinks>
  <pageMargins left="0.7" right="0.7" top="0.75" bottom="0.75" header="0.3" footer="0.3"/>
  <ignoredErrors>
    <ignoredError sqref="F15:F31 O15:O31 Q15:R31 Q14:R14 U15:U31 AI14:AJ14 AI15:AJ31 AL14 AL15:AL31 AP14 AP15:AP31 F14 O14 F32:V32 Z32:AA32 AC32:AL32 AN32:AR32 AK33 AH33:AI33 AF33 V33 S33:T33 P33 AO33 G33:N33 G34:N34 F33 O33 AP33:AR33 Q33:R33 U33 W33:AE33 AG33 AJ33 AL33:AN33 CU34 CG33:CJ33 BU33:BZ33 BD33 BB33 AW33:AZ33 BF33:BS33 AS33:AU33 AV34 BE33 AV33 BA33 BC33 BT33 CA33:CF33 CU33 CN33:CR33 CT33 CN34:CR34 CK33:CM33 CS33 CT15:CT31 CK15:CR31 CT14 CK14:CR14 CK32:CM32 CS14 CS15:CS31 CN32:CT32 BY32:CG32 BL32 BR32:BV32 AV32:AW32 AS32 BG32 AY32:BE32 CU14:CU32 BY15:BZ31 BY14:BZ14 BL15:BL31 BL14 BR15:BS31 BR14:BS14 BU15:BV31 BU14:BV14 BG15:BG31 BG14 BB15:BB31 BB14 AY15:AZ31 AY14:AZ14 AS14:AX14 BA14 AS15:AX31 BA15:BA31 BC14:BF14 BC15:BF31 BH14:BK14 BH15:BK31 BW14:BX14 BW15:BX31 BT14 BT15:BT31 BM14:BQ14 BM15:BQ31 CA14:CJ14 CA15:CJ31 AT32:AU32 BF32 BH32:BK32 AX32 BW32:BX32 BM32:BQ32 CH32:CJ32 S34 V34 AI34 AK34 BD34 BT34 CA34:CF34 CT34"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zoomScale="80" zoomScaleNormal="80" workbookViewId="0"/>
  </sheetViews>
  <sheetFormatPr baseColWidth="10" defaultColWidth="11.42578125" defaultRowHeight="18.75" x14ac:dyDescent="0.3"/>
  <cols>
    <col min="1" max="1" width="27.14062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1" width="20.5703125" style="30" customWidth="1"/>
    <col min="12"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x14ac:dyDescent="0.3">
      <c r="A1" s="16" t="s">
        <v>0</v>
      </c>
      <c r="B1" s="29"/>
    </row>
    <row r="2" spans="1:18" x14ac:dyDescent="0.3">
      <c r="A2" s="16" t="s">
        <v>1</v>
      </c>
      <c r="B2" s="29"/>
    </row>
    <row r="3" spans="1:18" x14ac:dyDescent="0.3">
      <c r="A3" s="16" t="s">
        <v>2</v>
      </c>
      <c r="B3" s="29"/>
    </row>
    <row r="4" spans="1:18" x14ac:dyDescent="0.3">
      <c r="A4" s="16" t="s">
        <v>3</v>
      </c>
      <c r="B4" s="29" t="s">
        <v>4</v>
      </c>
    </row>
    <row r="5" spans="1:18" x14ac:dyDescent="0.3">
      <c r="A5" s="16" t="s">
        <v>5</v>
      </c>
      <c r="B5" s="30" t="str">
        <f>+Índice!A40</f>
        <v>2.2.3.6.3</v>
      </c>
    </row>
    <row r="6" spans="1:18" x14ac:dyDescent="0.3">
      <c r="A6" s="16" t="s">
        <v>6</v>
      </c>
      <c r="B6" s="29" t="str">
        <f>+Índice!B40</f>
        <v>Trenes Argentinos Cargas y Logística (Línea Ex Gral. Belgrano). Carga transportada por año y por categoría. En toneladas</v>
      </c>
      <c r="G6" s="124"/>
    </row>
    <row r="7" spans="1:18" x14ac:dyDescent="0.3">
      <c r="A7" s="16" t="s">
        <v>7</v>
      </c>
      <c r="B7" s="29" t="s">
        <v>8</v>
      </c>
    </row>
    <row r="8" spans="1:18" x14ac:dyDescent="0.3">
      <c r="A8" s="166" t="s">
        <v>9</v>
      </c>
      <c r="B8" s="155" t="str">
        <f>+'2.2.3.1.1'!B8</f>
        <v>agosto 2018</v>
      </c>
      <c r="D8" s="31"/>
    </row>
    <row r="9" spans="1:18" x14ac:dyDescent="0.3">
      <c r="A9" s="166" t="s">
        <v>10</v>
      </c>
      <c r="B9" s="155" t="str">
        <f>+'2.2.3.1.1'!B9</f>
        <v>octubre 2018</v>
      </c>
      <c r="D9" s="32"/>
    </row>
    <row r="10" spans="1:18" x14ac:dyDescent="0.3">
      <c r="A10" s="166"/>
      <c r="B10" s="167"/>
      <c r="D10" s="32"/>
    </row>
    <row r="11" spans="1:18" ht="19.5" thickBot="1" x14ac:dyDescent="0.35"/>
    <row r="12" spans="1:18" s="73" customFormat="1" ht="42" customHeight="1" thickBot="1" x14ac:dyDescent="0.3">
      <c r="A12" s="173" t="s">
        <v>25</v>
      </c>
      <c r="B12" s="174" t="s">
        <v>12</v>
      </c>
      <c r="C12" s="175" t="s">
        <v>13</v>
      </c>
      <c r="D12" s="174" t="s">
        <v>14</v>
      </c>
      <c r="E12" s="174" t="s">
        <v>15</v>
      </c>
      <c r="F12" s="176" t="s">
        <v>116</v>
      </c>
      <c r="G12" s="174" t="s">
        <v>16</v>
      </c>
      <c r="H12" s="174" t="s">
        <v>17</v>
      </c>
      <c r="I12" s="176" t="s">
        <v>18</v>
      </c>
      <c r="J12" s="174" t="s">
        <v>19</v>
      </c>
      <c r="K12" s="174" t="s">
        <v>418</v>
      </c>
      <c r="L12" s="174" t="s">
        <v>21</v>
      </c>
      <c r="M12" s="174" t="s">
        <v>447</v>
      </c>
      <c r="N12" s="174" t="s">
        <v>22</v>
      </c>
      <c r="O12" s="174" t="s">
        <v>23</v>
      </c>
      <c r="P12" s="177" t="s">
        <v>24</v>
      </c>
    </row>
    <row r="13" spans="1:18" ht="19.5" thickBot="1" x14ac:dyDescent="0.3">
      <c r="A13" s="150" t="s">
        <v>100</v>
      </c>
      <c r="B13" s="110">
        <f>+'2.2.3.6.2'!G14</f>
        <v>0</v>
      </c>
      <c r="C13" s="111"/>
      <c r="D13" s="93">
        <f>+'2.2.3.6.2'!S14</f>
        <v>313162</v>
      </c>
      <c r="E13" s="93">
        <f>+'2.2.3.6.2'!V14</f>
        <v>0</v>
      </c>
      <c r="F13" s="93">
        <f>+'2.2.3.6.2'!AI14</f>
        <v>414853</v>
      </c>
      <c r="G13" s="93">
        <f>+'2.2.3.6.2'!AK14</f>
        <v>0</v>
      </c>
      <c r="H13" s="93">
        <f>+'2.2.3.6.2'!AV14</f>
        <v>0</v>
      </c>
      <c r="I13" s="93">
        <f>+'2.2.3.6.2'!BD14</f>
        <v>0</v>
      </c>
      <c r="J13" s="93">
        <f>+'2.2.3.6.2'!BT14</f>
        <v>537592</v>
      </c>
      <c r="K13" s="93">
        <f>+'2.2.3.6.2'!CA14</f>
        <v>199663</v>
      </c>
      <c r="L13" s="93"/>
      <c r="M13" s="93">
        <f>+'2.2.3.6.2'!CN14</f>
        <v>0</v>
      </c>
      <c r="N13" s="93"/>
      <c r="O13" s="93">
        <f>+'2.2.3.6.2'!CT14</f>
        <v>188120</v>
      </c>
      <c r="P13" s="77">
        <f>+B13+C13+D13+E13+F13+G13+H13+I13+J13+K13+L13+M13+N13+O13</f>
        <v>1653390</v>
      </c>
      <c r="Q13" s="72"/>
      <c r="R13" s="72"/>
    </row>
    <row r="14" spans="1:18" ht="19.5" thickBot="1" x14ac:dyDescent="0.3">
      <c r="A14" s="150" t="s">
        <v>135</v>
      </c>
      <c r="B14" s="110">
        <f>+'2.2.3.6.2'!G15</f>
        <v>0</v>
      </c>
      <c r="C14" s="111"/>
      <c r="D14" s="93">
        <f>+'2.2.3.6.2'!S15</f>
        <v>320739</v>
      </c>
      <c r="E14" s="93">
        <f>+'2.2.3.6.2'!V15</f>
        <v>0</v>
      </c>
      <c r="F14" s="93">
        <f>+'2.2.3.6.2'!AI15</f>
        <v>563755</v>
      </c>
      <c r="G14" s="93">
        <f>+'2.2.3.6.2'!AK15</f>
        <v>0</v>
      </c>
      <c r="H14" s="93">
        <f>+'2.2.3.6.2'!AV15</f>
        <v>0</v>
      </c>
      <c r="I14" s="93">
        <f>+'2.2.3.6.2'!BD15</f>
        <v>0</v>
      </c>
      <c r="J14" s="93">
        <f>+'2.2.3.6.2'!BT15</f>
        <v>400373</v>
      </c>
      <c r="K14" s="93">
        <f>+'2.2.3.6.2'!CA15</f>
        <v>190128</v>
      </c>
      <c r="L14" s="93"/>
      <c r="M14" s="93">
        <f>+'2.2.3.6.2'!CN15</f>
        <v>0</v>
      </c>
      <c r="N14" s="93"/>
      <c r="O14" s="93">
        <f>+'2.2.3.6.2'!CT15</f>
        <v>269243</v>
      </c>
      <c r="P14" s="78">
        <f t="shared" ref="P14:P31" si="0">+B14+C14+D14+E14+F14+G14+H14+I14+J14+K14+L14+M14+N14+O14</f>
        <v>1744238</v>
      </c>
      <c r="Q14" s="72"/>
      <c r="R14" s="72"/>
    </row>
    <row r="15" spans="1:18" ht="19.5" thickBot="1" x14ac:dyDescent="0.3">
      <c r="A15" s="150" t="s">
        <v>152</v>
      </c>
      <c r="B15" s="110">
        <f>+'2.2.3.6.2'!G16</f>
        <v>0</v>
      </c>
      <c r="C15" s="111"/>
      <c r="D15" s="93">
        <f>+'2.2.3.6.2'!S16</f>
        <v>203444</v>
      </c>
      <c r="E15" s="93">
        <f>+'2.2.3.6.2'!V16</f>
        <v>0</v>
      </c>
      <c r="F15" s="93">
        <f>+'2.2.3.6.2'!AI16</f>
        <v>513669</v>
      </c>
      <c r="G15" s="93">
        <f>+'2.2.3.6.2'!AK16</f>
        <v>0</v>
      </c>
      <c r="H15" s="93">
        <f>+'2.2.3.6.2'!AV16</f>
        <v>0</v>
      </c>
      <c r="I15" s="93">
        <f>+'2.2.3.6.2'!BD16</f>
        <v>0</v>
      </c>
      <c r="J15" s="93">
        <f>+'2.2.3.6.2'!BT16</f>
        <v>182455</v>
      </c>
      <c r="K15" s="93">
        <f>+'2.2.3.6.2'!CA16</f>
        <v>181218</v>
      </c>
      <c r="L15" s="93"/>
      <c r="M15" s="93">
        <f>+'2.2.3.6.2'!CN16</f>
        <v>0</v>
      </c>
      <c r="N15" s="93"/>
      <c r="O15" s="93">
        <f>+'2.2.3.6.2'!CT16</f>
        <v>257888</v>
      </c>
      <c r="P15" s="78">
        <f t="shared" si="0"/>
        <v>1338674</v>
      </c>
      <c r="Q15" s="72"/>
      <c r="R15" s="72"/>
    </row>
    <row r="16" spans="1:18" ht="19.5" thickBot="1" x14ac:dyDescent="0.3">
      <c r="A16" s="150" t="s">
        <v>153</v>
      </c>
      <c r="B16" s="110">
        <f>+'2.2.3.6.2'!G17</f>
        <v>0</v>
      </c>
      <c r="C16" s="111"/>
      <c r="D16" s="93">
        <f>+'2.2.3.6.2'!S17</f>
        <v>125025</v>
      </c>
      <c r="E16" s="93">
        <f>+'2.2.3.6.2'!V17</f>
        <v>95000</v>
      </c>
      <c r="F16" s="93">
        <f>+'2.2.3.6.2'!AI17</f>
        <v>711332</v>
      </c>
      <c r="G16" s="93">
        <f>+'2.2.3.6.2'!AK17</f>
        <v>0</v>
      </c>
      <c r="H16" s="93">
        <f>+'2.2.3.6.2'!AV17</f>
        <v>0</v>
      </c>
      <c r="I16" s="93">
        <f>+'2.2.3.6.2'!BD17</f>
        <v>0</v>
      </c>
      <c r="J16" s="93">
        <f>+'2.2.3.6.2'!BT17</f>
        <v>140411</v>
      </c>
      <c r="K16" s="93">
        <f>+'2.2.3.6.2'!CA17</f>
        <v>189252</v>
      </c>
      <c r="L16" s="93"/>
      <c r="M16" s="93">
        <f>+'2.2.3.6.2'!CN17</f>
        <v>0</v>
      </c>
      <c r="N16" s="93"/>
      <c r="O16" s="93">
        <f>+'2.2.3.6.2'!CT17</f>
        <v>116495</v>
      </c>
      <c r="P16" s="78">
        <f t="shared" si="0"/>
        <v>1377515</v>
      </c>
      <c r="Q16" s="72"/>
      <c r="R16" s="72"/>
    </row>
    <row r="17" spans="1:18" ht="19.5" thickBot="1" x14ac:dyDescent="0.3">
      <c r="A17" s="150" t="s">
        <v>187</v>
      </c>
      <c r="B17" s="110">
        <f>+'2.2.3.6.2'!G18</f>
        <v>0</v>
      </c>
      <c r="C17" s="111"/>
      <c r="D17" s="93">
        <f>+'2.2.3.6.2'!S18</f>
        <v>77997</v>
      </c>
      <c r="E17" s="93">
        <f>+'2.2.3.6.2'!V18</f>
        <v>270</v>
      </c>
      <c r="F17" s="93">
        <f>+'2.2.3.6.2'!AI18</f>
        <v>703707</v>
      </c>
      <c r="G17" s="93">
        <f>+'2.2.3.6.2'!AK18</f>
        <v>0</v>
      </c>
      <c r="H17" s="93">
        <f>+'2.2.3.6.2'!AV18</f>
        <v>0</v>
      </c>
      <c r="I17" s="93">
        <f>+'2.2.3.6.2'!BD18</f>
        <v>0</v>
      </c>
      <c r="J17" s="93">
        <f>+'2.2.3.6.2'!BT18</f>
        <v>151542</v>
      </c>
      <c r="K17" s="93">
        <f>+'2.2.3.6.2'!CA18</f>
        <v>163595</v>
      </c>
      <c r="L17" s="93"/>
      <c r="M17" s="93">
        <f>+'2.2.3.6.2'!CN18</f>
        <v>0</v>
      </c>
      <c r="N17" s="93"/>
      <c r="O17" s="93">
        <f>+'2.2.3.6.2'!CT18</f>
        <v>41383</v>
      </c>
      <c r="P17" s="78">
        <f t="shared" si="0"/>
        <v>1138494</v>
      </c>
      <c r="Q17" s="72"/>
      <c r="R17" s="72"/>
    </row>
    <row r="18" spans="1:18" ht="19.5" thickBot="1" x14ac:dyDescent="0.3">
      <c r="A18" s="150" t="s">
        <v>193</v>
      </c>
      <c r="B18" s="110">
        <f>+'2.2.3.6.2'!G19</f>
        <v>0</v>
      </c>
      <c r="C18" s="111"/>
      <c r="D18" s="93">
        <f>+'2.2.3.6.2'!S19</f>
        <v>24674</v>
      </c>
      <c r="E18" s="93">
        <f>+'2.2.3.6.2'!V19</f>
        <v>0</v>
      </c>
      <c r="F18" s="93">
        <f>+'2.2.3.6.2'!AI19</f>
        <v>484051</v>
      </c>
      <c r="G18" s="93">
        <f>+'2.2.3.6.2'!AK19</f>
        <v>0</v>
      </c>
      <c r="H18" s="93">
        <f>+'2.2.3.6.2'!AV19</f>
        <v>36108</v>
      </c>
      <c r="I18" s="93">
        <f>+'2.2.3.6.2'!BD19</f>
        <v>0</v>
      </c>
      <c r="J18" s="93">
        <f>+'2.2.3.6.2'!BT19</f>
        <v>90064</v>
      </c>
      <c r="K18" s="93">
        <f>+'2.2.3.6.2'!CA19</f>
        <v>165609</v>
      </c>
      <c r="L18" s="93"/>
      <c r="M18" s="93">
        <f>+'2.2.3.6.2'!CN19</f>
        <v>0</v>
      </c>
      <c r="N18" s="93"/>
      <c r="O18" s="93">
        <f>+'2.2.3.6.2'!CT19</f>
        <v>7008</v>
      </c>
      <c r="P18" s="78">
        <f t="shared" si="0"/>
        <v>807514</v>
      </c>
      <c r="Q18" s="72"/>
      <c r="R18" s="72"/>
    </row>
    <row r="19" spans="1:18" ht="19.5" thickBot="1" x14ac:dyDescent="0.3">
      <c r="A19" s="150" t="s">
        <v>194</v>
      </c>
      <c r="B19" s="110">
        <f>+'2.2.3.6.2'!G20</f>
        <v>0</v>
      </c>
      <c r="C19" s="111"/>
      <c r="D19" s="93">
        <f>+'2.2.3.6.2'!S20</f>
        <v>52264</v>
      </c>
      <c r="E19" s="93">
        <f>+'2.2.3.6.2'!V20</f>
        <v>0</v>
      </c>
      <c r="F19" s="93">
        <f>+'2.2.3.6.2'!AI20</f>
        <v>608421</v>
      </c>
      <c r="G19" s="93">
        <f>+'2.2.3.6.2'!AK20</f>
        <v>0</v>
      </c>
      <c r="H19" s="93">
        <f>+'2.2.3.6.2'!AV20</f>
        <v>7950</v>
      </c>
      <c r="I19" s="93">
        <f>+'2.2.3.6.2'!BD20</f>
        <v>0</v>
      </c>
      <c r="J19" s="93">
        <f>+'2.2.3.6.2'!BT20</f>
        <v>67453</v>
      </c>
      <c r="K19" s="93">
        <f>+'2.2.3.6.2'!CA20</f>
        <v>165289</v>
      </c>
      <c r="L19" s="93"/>
      <c r="M19" s="93">
        <f>+'2.2.3.6.2'!CN20</f>
        <v>0</v>
      </c>
      <c r="N19" s="93"/>
      <c r="O19" s="93">
        <f>+'2.2.3.6.2'!CT20</f>
        <v>14331</v>
      </c>
      <c r="P19" s="78">
        <f t="shared" si="0"/>
        <v>915708</v>
      </c>
      <c r="Q19" s="72"/>
      <c r="R19" s="72"/>
    </row>
    <row r="20" spans="1:18" ht="19.5" thickBot="1" x14ac:dyDescent="0.3">
      <c r="A20" s="150" t="s">
        <v>195</v>
      </c>
      <c r="B20" s="110">
        <f>+'2.2.3.6.2'!G21</f>
        <v>0</v>
      </c>
      <c r="C20" s="111"/>
      <c r="D20" s="93">
        <f>+'2.2.3.6.2'!S21</f>
        <v>43012</v>
      </c>
      <c r="E20" s="93">
        <f>+'2.2.3.6.2'!V21</f>
        <v>0</v>
      </c>
      <c r="F20" s="93">
        <f>+'2.2.3.6.2'!AI21</f>
        <v>512144</v>
      </c>
      <c r="G20" s="93">
        <f>+'2.2.3.6.2'!AK21</f>
        <v>0</v>
      </c>
      <c r="H20" s="93">
        <f>+'2.2.3.6.2'!AV21</f>
        <v>2793</v>
      </c>
      <c r="I20" s="93">
        <f>+'2.2.3.6.2'!BD21</f>
        <v>0</v>
      </c>
      <c r="J20" s="93">
        <f>+'2.2.3.6.2'!BT21</f>
        <v>71229</v>
      </c>
      <c r="K20" s="93">
        <f>+'2.2.3.6.2'!CA21</f>
        <v>185768</v>
      </c>
      <c r="L20" s="93"/>
      <c r="M20" s="93">
        <f>+'2.2.3.6.2'!CN21</f>
        <v>0</v>
      </c>
      <c r="N20" s="93"/>
      <c r="O20" s="93">
        <f>+'2.2.3.6.2'!CT21</f>
        <v>11138</v>
      </c>
      <c r="P20" s="78">
        <f t="shared" si="0"/>
        <v>826084</v>
      </c>
      <c r="Q20" s="72"/>
      <c r="R20" s="72"/>
    </row>
    <row r="21" spans="1:18" ht="19.5" thickBot="1" x14ac:dyDescent="0.3">
      <c r="A21" s="150" t="s">
        <v>158</v>
      </c>
      <c r="B21" s="110">
        <f>+'2.2.3.6.2'!G22</f>
        <v>0</v>
      </c>
      <c r="C21" s="111"/>
      <c r="D21" s="93">
        <f>+'2.2.3.6.2'!S22</f>
        <v>19654</v>
      </c>
      <c r="E21" s="93">
        <f>+'2.2.3.6.2'!V22</f>
        <v>0</v>
      </c>
      <c r="F21" s="93">
        <f>+'2.2.3.6.2'!AI22</f>
        <v>494717</v>
      </c>
      <c r="G21" s="93">
        <f>+'2.2.3.6.2'!AK22</f>
        <v>0</v>
      </c>
      <c r="H21" s="93">
        <f>+'2.2.3.6.2'!AV22</f>
        <v>9941</v>
      </c>
      <c r="I21" s="93">
        <f>+'2.2.3.6.2'!BD22</f>
        <v>0</v>
      </c>
      <c r="J21" s="93">
        <f>+'2.2.3.6.2'!BT22</f>
        <v>47834</v>
      </c>
      <c r="K21" s="93">
        <f>+'2.2.3.6.2'!CA22</f>
        <v>180932</v>
      </c>
      <c r="L21" s="93"/>
      <c r="M21" s="93">
        <f>+'2.2.3.6.2'!CN22</f>
        <v>0</v>
      </c>
      <c r="N21" s="93"/>
      <c r="O21" s="93">
        <f>+'2.2.3.6.2'!CT22</f>
        <v>19359</v>
      </c>
      <c r="P21" s="78">
        <f t="shared" si="0"/>
        <v>772437</v>
      </c>
      <c r="Q21" s="72"/>
      <c r="R21" s="72"/>
    </row>
    <row r="22" spans="1:18" ht="19.5" thickBot="1" x14ac:dyDescent="0.3">
      <c r="A22" s="150" t="s">
        <v>159</v>
      </c>
      <c r="B22" s="110">
        <f>+'2.2.3.6.2'!G23</f>
        <v>0</v>
      </c>
      <c r="C22" s="111"/>
      <c r="D22" s="93">
        <f>+'2.2.3.6.2'!S23</f>
        <v>3983</v>
      </c>
      <c r="E22" s="93">
        <f>+'2.2.3.6.2'!V23</f>
        <v>0</v>
      </c>
      <c r="F22" s="93">
        <f>+'2.2.3.6.2'!AI23</f>
        <v>430402</v>
      </c>
      <c r="G22" s="93">
        <f>+'2.2.3.6.2'!AK23</f>
        <v>0</v>
      </c>
      <c r="H22" s="93">
        <f>+'2.2.3.6.2'!AV23</f>
        <v>582</v>
      </c>
      <c r="I22" s="93">
        <f>+'2.2.3.6.2'!BD23</f>
        <v>0</v>
      </c>
      <c r="J22" s="93">
        <f>+'2.2.3.6.2'!BT23</f>
        <v>5436</v>
      </c>
      <c r="K22" s="93">
        <f>+'2.2.3.6.2'!CA23</f>
        <v>102712</v>
      </c>
      <c r="L22" s="93"/>
      <c r="M22" s="93">
        <f>+'2.2.3.6.2'!CN23</f>
        <v>0</v>
      </c>
      <c r="N22" s="93"/>
      <c r="O22" s="93">
        <f>+'2.2.3.6.2'!CT23</f>
        <v>8838</v>
      </c>
      <c r="P22" s="78">
        <f t="shared" si="0"/>
        <v>551953</v>
      </c>
      <c r="Q22" s="72"/>
      <c r="R22" s="72"/>
    </row>
    <row r="23" spans="1:18" ht="19.5" thickBot="1" x14ac:dyDescent="0.3">
      <c r="A23" s="150" t="s">
        <v>160</v>
      </c>
      <c r="B23" s="110">
        <f>+'2.2.3.6.2'!G24</f>
        <v>0</v>
      </c>
      <c r="C23" s="111"/>
      <c r="D23" s="93">
        <f>+'2.2.3.6.2'!S24</f>
        <v>0</v>
      </c>
      <c r="E23" s="93">
        <f>+'2.2.3.6.2'!V24</f>
        <v>0</v>
      </c>
      <c r="F23" s="93">
        <f>+'2.2.3.6.2'!AI24</f>
        <v>599102</v>
      </c>
      <c r="G23" s="93">
        <f>+'2.2.3.6.2'!AK24</f>
        <v>0</v>
      </c>
      <c r="H23" s="93">
        <f>+'2.2.3.6.2'!AV24</f>
        <v>30</v>
      </c>
      <c r="I23" s="93">
        <f>+'2.2.3.6.2'!BD24</f>
        <v>0</v>
      </c>
      <c r="J23" s="93">
        <f>+'2.2.3.6.2'!BT24</f>
        <v>27309</v>
      </c>
      <c r="K23" s="93">
        <f>+'2.2.3.6.2'!CA24</f>
        <v>122878</v>
      </c>
      <c r="L23" s="93"/>
      <c r="M23" s="93">
        <f>+'2.2.3.6.2'!CN24</f>
        <v>0</v>
      </c>
      <c r="N23" s="93"/>
      <c r="O23" s="93">
        <f>+'2.2.3.6.2'!CT24</f>
        <v>7792</v>
      </c>
      <c r="P23" s="78">
        <f t="shared" si="0"/>
        <v>757111</v>
      </c>
      <c r="Q23" s="72"/>
      <c r="R23" s="72"/>
    </row>
    <row r="24" spans="1:18" ht="19.5" thickBot="1" x14ac:dyDescent="0.3">
      <c r="A24" s="150" t="s">
        <v>196</v>
      </c>
      <c r="B24" s="110">
        <f>+'2.2.3.6.2'!G25</f>
        <v>0</v>
      </c>
      <c r="C24" s="111"/>
      <c r="D24" s="93">
        <f>+'2.2.3.6.2'!S25</f>
        <v>0</v>
      </c>
      <c r="E24" s="93">
        <f>+'2.2.3.6.2'!V25</f>
        <v>0</v>
      </c>
      <c r="F24" s="93">
        <f>+'2.2.3.6.2'!AI25</f>
        <v>783892</v>
      </c>
      <c r="G24" s="93">
        <f>+'2.2.3.6.2'!AK25</f>
        <v>0</v>
      </c>
      <c r="H24" s="93">
        <f>+'2.2.3.6.2'!AV25</f>
        <v>0</v>
      </c>
      <c r="I24" s="93">
        <f>+'2.2.3.6.2'!BD25</f>
        <v>0</v>
      </c>
      <c r="J24" s="93">
        <f>+'2.2.3.6.2'!BT25</f>
        <v>23806</v>
      </c>
      <c r="K24" s="93">
        <f>+'2.2.3.6.2'!CA25</f>
        <v>124029</v>
      </c>
      <c r="L24" s="93"/>
      <c r="M24" s="93">
        <f>+'2.2.3.6.2'!CN25</f>
        <v>0</v>
      </c>
      <c r="N24" s="93"/>
      <c r="O24" s="93">
        <f>+'2.2.3.6.2'!CT25</f>
        <v>3930</v>
      </c>
      <c r="P24" s="78">
        <f t="shared" si="0"/>
        <v>935657</v>
      </c>
      <c r="Q24" s="72"/>
      <c r="R24" s="72"/>
    </row>
    <row r="25" spans="1:18" ht="19.5" thickBot="1" x14ac:dyDescent="0.3">
      <c r="A25" s="150" t="s">
        <v>197</v>
      </c>
      <c r="B25" s="110">
        <f>+'2.2.3.6.2'!G26</f>
        <v>0</v>
      </c>
      <c r="C25" s="111"/>
      <c r="D25" s="93">
        <f>+'2.2.3.6.2'!S26</f>
        <v>0</v>
      </c>
      <c r="E25" s="93">
        <f>+'2.2.3.6.2'!V26</f>
        <v>0</v>
      </c>
      <c r="F25" s="93">
        <f>+'2.2.3.6.2'!AI26</f>
        <v>886865</v>
      </c>
      <c r="G25" s="93">
        <f>+'2.2.3.6.2'!AK26</f>
        <v>0</v>
      </c>
      <c r="H25" s="93">
        <f>+'2.2.3.6.2'!AV26</f>
        <v>0</v>
      </c>
      <c r="I25" s="93">
        <f>+'2.2.3.6.2'!BD26</f>
        <v>0</v>
      </c>
      <c r="J25" s="93">
        <f>+'2.2.3.6.2'!BT26</f>
        <v>68273</v>
      </c>
      <c r="K25" s="93">
        <f>+'2.2.3.6.2'!CA26</f>
        <v>138835</v>
      </c>
      <c r="L25" s="93"/>
      <c r="M25" s="93">
        <f>+'2.2.3.6.2'!CN26</f>
        <v>0</v>
      </c>
      <c r="N25" s="93"/>
      <c r="O25" s="93">
        <f>+'2.2.3.6.2'!CT26</f>
        <v>9442</v>
      </c>
      <c r="P25" s="78">
        <f t="shared" si="0"/>
        <v>1103415</v>
      </c>
      <c r="Q25" s="72"/>
      <c r="R25" s="72"/>
    </row>
    <row r="26" spans="1:18" ht="19.5" thickBot="1" x14ac:dyDescent="0.3">
      <c r="A26" s="150" t="s">
        <v>147</v>
      </c>
      <c r="B26" s="110">
        <f>+'2.2.3.6.2'!G27</f>
        <v>0</v>
      </c>
      <c r="C26" s="111"/>
      <c r="D26" s="93">
        <f>+'2.2.3.6.2'!S27</f>
        <v>452</v>
      </c>
      <c r="E26" s="93">
        <f>+'2.2.3.6.2'!V27</f>
        <v>0</v>
      </c>
      <c r="F26" s="93">
        <f>+'2.2.3.6.2'!AI27</f>
        <v>909258.4</v>
      </c>
      <c r="G26" s="93">
        <f>+'2.2.3.6.2'!AK27</f>
        <v>0</v>
      </c>
      <c r="H26" s="93">
        <f>+'2.2.3.6.2'!AV27</f>
        <v>8911</v>
      </c>
      <c r="I26" s="93">
        <f>+'2.2.3.6.2'!BD27</f>
        <v>0</v>
      </c>
      <c r="J26" s="93">
        <f>+'2.2.3.6.2'!BT27</f>
        <v>110234.3</v>
      </c>
      <c r="K26" s="93">
        <f>+'2.2.3.6.2'!CA27</f>
        <v>99041.3</v>
      </c>
      <c r="L26" s="93"/>
      <c r="M26" s="93">
        <f>+'2.2.3.6.2'!CN27</f>
        <v>0</v>
      </c>
      <c r="N26" s="93"/>
      <c r="O26" s="93">
        <f>+'2.2.3.6.2'!CT27</f>
        <v>29627</v>
      </c>
      <c r="P26" s="78">
        <f t="shared" si="0"/>
        <v>1157524</v>
      </c>
      <c r="Q26" s="72"/>
      <c r="R26" s="72"/>
    </row>
    <row r="27" spans="1:18" ht="19.5" thickBot="1" x14ac:dyDescent="0.3">
      <c r="A27" s="150" t="s">
        <v>198</v>
      </c>
      <c r="B27" s="110">
        <f>+'2.2.3.6.2'!G28</f>
        <v>0</v>
      </c>
      <c r="C27" s="111"/>
      <c r="D27" s="93">
        <f>+'2.2.3.6.2'!S28</f>
        <v>0</v>
      </c>
      <c r="E27" s="93">
        <f>+'2.2.3.6.2'!V28</f>
        <v>0</v>
      </c>
      <c r="F27" s="93">
        <f>+'2.2.3.6.2'!AI28</f>
        <v>809688</v>
      </c>
      <c r="G27" s="93">
        <f>+'2.2.3.6.2'!AK28</f>
        <v>0</v>
      </c>
      <c r="H27" s="93">
        <f>+'2.2.3.6.2'!AV28</f>
        <v>16672</v>
      </c>
      <c r="I27" s="93">
        <f>+'2.2.3.6.2'!BD28</f>
        <v>0</v>
      </c>
      <c r="J27" s="93">
        <f>+'2.2.3.6.2'!BT28</f>
        <v>164636</v>
      </c>
      <c r="K27" s="93">
        <f>+'2.2.3.6.2'!CA28</f>
        <v>86837</v>
      </c>
      <c r="L27" s="93"/>
      <c r="M27" s="93">
        <f>+'2.2.3.6.2'!CN28</f>
        <v>0</v>
      </c>
      <c r="N27" s="93"/>
      <c r="O27" s="93">
        <f>+'2.2.3.6.2'!CT28</f>
        <v>74052</v>
      </c>
      <c r="P27" s="78">
        <f t="shared" si="0"/>
        <v>1151885</v>
      </c>
      <c r="Q27" s="72"/>
      <c r="R27" s="72"/>
    </row>
    <row r="28" spans="1:18" ht="19.5" thickBot="1" x14ac:dyDescent="0.3">
      <c r="A28" s="150" t="s">
        <v>199</v>
      </c>
      <c r="B28" s="110">
        <f>+'2.2.3.6.2'!G29</f>
        <v>0</v>
      </c>
      <c r="C28" s="111"/>
      <c r="D28" s="93">
        <f>+'2.2.3.6.2'!S29</f>
        <v>0</v>
      </c>
      <c r="E28" s="93">
        <f>+'2.2.3.6.2'!V29</f>
        <v>0</v>
      </c>
      <c r="F28" s="93">
        <f>+'2.2.3.6.2'!AI29</f>
        <v>603151</v>
      </c>
      <c r="G28" s="93">
        <f>+'2.2.3.6.2'!AK29</f>
        <v>0</v>
      </c>
      <c r="H28" s="93">
        <f>+'2.2.3.6.2'!AV29</f>
        <v>6245</v>
      </c>
      <c r="I28" s="93">
        <f>+'2.2.3.6.2'!BD29</f>
        <v>0</v>
      </c>
      <c r="J28" s="93">
        <f>+'2.2.3.6.2'!BT29</f>
        <v>66320</v>
      </c>
      <c r="K28" s="93">
        <f>+'2.2.3.6.2'!CA29</f>
        <v>51639</v>
      </c>
      <c r="L28" s="93"/>
      <c r="M28" s="93">
        <f>+'2.2.3.6.2'!CN29</f>
        <v>0</v>
      </c>
      <c r="N28" s="93"/>
      <c r="O28" s="93">
        <f>+'2.2.3.6.2'!CT29</f>
        <v>38007</v>
      </c>
      <c r="P28" s="78">
        <f t="shared" si="0"/>
        <v>765362</v>
      </c>
      <c r="Q28" s="72"/>
      <c r="R28" s="72"/>
    </row>
    <row r="29" spans="1:18" ht="19.5" thickBot="1" x14ac:dyDescent="0.3">
      <c r="A29" s="150" t="s">
        <v>200</v>
      </c>
      <c r="B29" s="110">
        <f>+'2.2.3.6.2'!G30</f>
        <v>0</v>
      </c>
      <c r="C29" s="111"/>
      <c r="D29" s="93">
        <f>+'2.2.3.6.2'!S30</f>
        <v>0</v>
      </c>
      <c r="E29" s="93">
        <f>+'2.2.3.6.2'!V30</f>
        <v>0</v>
      </c>
      <c r="F29" s="93">
        <f>+'2.2.3.6.2'!AI30</f>
        <v>532855</v>
      </c>
      <c r="G29" s="93">
        <f>+'2.2.3.6.2'!AK30</f>
        <v>0</v>
      </c>
      <c r="H29" s="93">
        <f>+'2.2.3.6.2'!AV30</f>
        <v>13420</v>
      </c>
      <c r="I29" s="93">
        <f>+'2.2.3.6.2'!BD30</f>
        <v>0</v>
      </c>
      <c r="J29" s="93">
        <f>+'2.2.3.6.2'!BT30</f>
        <v>120616</v>
      </c>
      <c r="K29" s="93">
        <f>+'2.2.3.6.2'!CA30</f>
        <v>76805</v>
      </c>
      <c r="L29" s="93"/>
      <c r="M29" s="93">
        <f>+'2.2.3.6.2'!CN30</f>
        <v>0</v>
      </c>
      <c r="N29" s="93"/>
      <c r="O29" s="93">
        <f>+'2.2.3.6.2'!CT30</f>
        <v>23009</v>
      </c>
      <c r="P29" s="78">
        <f t="shared" si="0"/>
        <v>766705</v>
      </c>
      <c r="Q29" s="72"/>
      <c r="R29" s="72"/>
    </row>
    <row r="30" spans="1:18" ht="19.5" thickBot="1" x14ac:dyDescent="0.3">
      <c r="A30" s="150" t="s">
        <v>201</v>
      </c>
      <c r="B30" s="110">
        <f>+'2.2.3.6.2'!G31</f>
        <v>0</v>
      </c>
      <c r="C30" s="111"/>
      <c r="D30" s="93">
        <f>+'2.2.3.6.2'!S31</f>
        <v>18242.27</v>
      </c>
      <c r="E30" s="93">
        <f>+'2.2.3.6.2'!V31</f>
        <v>23560</v>
      </c>
      <c r="F30" s="93">
        <f>+'2.2.3.6.2'!AI31</f>
        <v>694417.15</v>
      </c>
      <c r="G30" s="93">
        <f>+'2.2.3.6.2'!AK31</f>
        <v>0</v>
      </c>
      <c r="H30" s="93">
        <f>+'2.2.3.6.2'!AV31</f>
        <v>5123.96</v>
      </c>
      <c r="I30" s="93">
        <f>+'2.2.3.6.2'!BD31</f>
        <v>25160.62</v>
      </c>
      <c r="J30" s="93">
        <f>+'2.2.3.6.2'!BT31</f>
        <v>121402.20999999999</v>
      </c>
      <c r="K30" s="93">
        <f>+'2.2.3.6.2'!CA31</f>
        <v>75033.66</v>
      </c>
      <c r="L30" s="93"/>
      <c r="M30" s="93">
        <f>+'2.2.3.6.2'!CN31</f>
        <v>0</v>
      </c>
      <c r="N30" s="93"/>
      <c r="O30" s="93">
        <f>+'2.2.3.6.2'!CT31</f>
        <v>23003</v>
      </c>
      <c r="P30" s="78">
        <f t="shared" si="0"/>
        <v>985942.87</v>
      </c>
      <c r="Q30" s="72"/>
      <c r="R30" s="72"/>
    </row>
    <row r="31" spans="1:18" ht="19.5" thickBot="1" x14ac:dyDescent="0.3">
      <c r="A31" s="116">
        <v>2015</v>
      </c>
      <c r="B31" s="110">
        <f>+'2.2.3.6.2'!G32</f>
        <v>4018.04</v>
      </c>
      <c r="C31" s="111"/>
      <c r="D31" s="93">
        <f>+'2.2.3.6.2'!S32</f>
        <v>16364.74</v>
      </c>
      <c r="E31" s="93">
        <f>+'2.2.3.6.2'!V32</f>
        <v>26735</v>
      </c>
      <c r="F31" s="93">
        <f>+'2.2.3.6.2'!AI32</f>
        <v>630075.69999999995</v>
      </c>
      <c r="G31" s="93">
        <f>+'2.2.3.6.2'!AK32</f>
        <v>17316.2</v>
      </c>
      <c r="H31" s="93">
        <f>+'2.2.3.6.2'!AV32</f>
        <v>360</v>
      </c>
      <c r="I31" s="93">
        <f>+'2.2.3.6.2'!BD32</f>
        <v>11269.8</v>
      </c>
      <c r="J31" s="93">
        <f>+'2.2.3.6.2'!BT32</f>
        <v>71230</v>
      </c>
      <c r="K31" s="93">
        <f>+'2.2.3.6.2'!CA32</f>
        <v>51587.88</v>
      </c>
      <c r="L31" s="93"/>
      <c r="M31" s="93">
        <f>+'2.2.3.6.2'!CN32</f>
        <v>0</v>
      </c>
      <c r="N31" s="93"/>
      <c r="O31" s="93">
        <f>+'2.2.3.6.2'!CT32</f>
        <v>12723.2</v>
      </c>
      <c r="P31" s="78">
        <f t="shared" si="0"/>
        <v>841680.55999999994</v>
      </c>
      <c r="Q31" s="72"/>
      <c r="R31" s="72"/>
    </row>
    <row r="32" spans="1:18" ht="19.5" thickBot="1" x14ac:dyDescent="0.3">
      <c r="A32" s="116">
        <v>2016</v>
      </c>
      <c r="B32" s="110">
        <f>+'2.2.3.6.2'!G33</f>
        <v>0</v>
      </c>
      <c r="C32" s="111"/>
      <c r="D32" s="93">
        <f>+'2.2.3.6.2'!S33</f>
        <v>11947.109999999999</v>
      </c>
      <c r="E32" s="93">
        <f>+'2.2.3.6.2'!V33</f>
        <v>35878</v>
      </c>
      <c r="F32" s="93">
        <f>+'2.2.3.6.2'!AI33</f>
        <v>616184.35000000009</v>
      </c>
      <c r="G32" s="93">
        <f>+'2.2.3.6.2'!AK33</f>
        <v>8470</v>
      </c>
      <c r="H32" s="93">
        <f>+'2.2.3.6.2'!AV33</f>
        <v>10018</v>
      </c>
      <c r="I32" s="93">
        <f>+'2.2.3.6.2'!BD33</f>
        <v>63656.12</v>
      </c>
      <c r="J32" s="93">
        <f>+'2.2.3.6.2'!BT33</f>
        <v>52074.74</v>
      </c>
      <c r="K32" s="93">
        <f>+'2.2.3.6.2'!CA33</f>
        <v>54330.819999999992</v>
      </c>
      <c r="L32" s="93"/>
      <c r="M32" s="93">
        <f>+'2.2.3.6.2'!CN33</f>
        <v>1932</v>
      </c>
      <c r="N32" s="93"/>
      <c r="O32" s="93">
        <f>+'2.2.3.6.2'!CT33</f>
        <v>158116.21</v>
      </c>
      <c r="P32" s="78">
        <f>+B32+C32+D32+E32+F32+G32+H32+I32+J32+K32+L32+M32+N32+O32</f>
        <v>1012607.35</v>
      </c>
      <c r="Q32" s="72"/>
      <c r="R32" s="72"/>
    </row>
    <row r="33" spans="1:18" ht="19.5" thickBot="1" x14ac:dyDescent="0.3">
      <c r="A33" s="116">
        <v>2017</v>
      </c>
      <c r="B33" s="110">
        <f>+'2.2.3.6.2'!G34</f>
        <v>0</v>
      </c>
      <c r="C33" s="111"/>
      <c r="D33" s="93">
        <f>+'2.2.3.6.2'!S34</f>
        <v>0</v>
      </c>
      <c r="E33" s="93">
        <f>+'2.2.3.6.2'!V34</f>
        <v>30368</v>
      </c>
      <c r="F33" s="93">
        <f>+'2.2.3.6.2'!AI34</f>
        <v>620705</v>
      </c>
      <c r="G33" s="93">
        <f>+'2.2.3.6.2'!AK34</f>
        <v>17688</v>
      </c>
      <c r="H33" s="93">
        <f>+'2.2.3.6.2'!AV34</f>
        <v>0</v>
      </c>
      <c r="I33" s="93">
        <f>+'2.2.3.6.2'!BD34</f>
        <v>97657</v>
      </c>
      <c r="J33" s="93">
        <f>+'2.2.3.6.2'!BT34</f>
        <v>48073</v>
      </c>
      <c r="K33" s="93">
        <f>+'2.2.3.6.2'!CA34</f>
        <v>60544</v>
      </c>
      <c r="L33" s="93"/>
      <c r="M33" s="93">
        <f>+'2.2.3.6.2'!CN34</f>
        <v>61990</v>
      </c>
      <c r="N33" s="93"/>
      <c r="O33" s="93">
        <f>+'2.2.3.6.2'!CT34</f>
        <v>312864</v>
      </c>
      <c r="P33" s="78">
        <f>+B33+C33+D33+E33+F33+G33+H33+I33+J33+K33+L33+M33+N33+O33</f>
        <v>1249889</v>
      </c>
      <c r="Q33" s="72"/>
      <c r="R33" s="72"/>
    </row>
    <row r="34" spans="1:18" ht="19.5" thickBot="1" x14ac:dyDescent="0.3">
      <c r="A34" s="116" t="s">
        <v>449</v>
      </c>
      <c r="B34" s="110">
        <f>+'2.2.3.6.2'!G35</f>
        <v>0</v>
      </c>
      <c r="C34" s="111"/>
      <c r="D34" s="93">
        <f>+'2.2.3.6.2'!S35</f>
        <v>0</v>
      </c>
      <c r="E34" s="93">
        <f>+'2.2.3.6.2'!V35</f>
        <v>17930</v>
      </c>
      <c r="F34" s="93">
        <f>+'2.2.3.6.2'!AI35</f>
        <v>571871.13000000012</v>
      </c>
      <c r="G34" s="93">
        <f>+'2.2.3.6.2'!AK35</f>
        <v>29733</v>
      </c>
      <c r="H34" s="93">
        <f>+'2.2.3.6.2'!AV35</f>
        <v>0</v>
      </c>
      <c r="I34" s="93">
        <f>+'2.2.3.6.2'!BD35</f>
        <v>82760.72</v>
      </c>
      <c r="J34" s="93">
        <f>+'2.2.3.6.2'!BT35</f>
        <v>46655.97</v>
      </c>
      <c r="K34" s="93">
        <f>+'2.2.3.6.2'!CA35</f>
        <v>43953.440000000002</v>
      </c>
      <c r="L34" s="93"/>
      <c r="M34" s="93">
        <f>+'2.2.3.6.2'!CN35</f>
        <v>61688.61</v>
      </c>
      <c r="N34" s="93"/>
      <c r="O34" s="93">
        <f>+'2.2.3.6.2'!CT35</f>
        <v>387686.63</v>
      </c>
      <c r="P34" s="78">
        <f>+B34+C34+D34+E34+F34+G34+H34+I34+J34+K34+L34+M34+N34+O34</f>
        <v>1242279.5</v>
      </c>
      <c r="Q34" s="202"/>
      <c r="R34" s="202"/>
    </row>
    <row r="36" spans="1:18" x14ac:dyDescent="0.3">
      <c r="A36" s="163" t="s">
        <v>229</v>
      </c>
    </row>
    <row r="37" spans="1:18" ht="15" x14ac:dyDescent="0.25">
      <c r="A37" s="163" t="s">
        <v>220</v>
      </c>
      <c r="P37" s="30"/>
    </row>
    <row r="38" spans="1:18" ht="15.75" x14ac:dyDescent="0.25">
      <c r="A38" s="163" t="s">
        <v>384</v>
      </c>
      <c r="P38" s="30"/>
    </row>
    <row r="39" spans="1:18" ht="15.75" x14ac:dyDescent="0.25">
      <c r="A39" s="163" t="s">
        <v>385</v>
      </c>
      <c r="P39" s="30"/>
    </row>
    <row r="40" spans="1:18" ht="15.75" x14ac:dyDescent="0.25">
      <c r="A40" s="163" t="s">
        <v>386</v>
      </c>
      <c r="P40" s="30"/>
    </row>
    <row r="41" spans="1:18" ht="15.75" x14ac:dyDescent="0.25">
      <c r="A41" s="163" t="s">
        <v>387</v>
      </c>
      <c r="P41" s="30"/>
    </row>
    <row r="42" spans="1:18" ht="15.75" x14ac:dyDescent="0.25">
      <c r="A42" s="163" t="s">
        <v>388</v>
      </c>
      <c r="P42" s="30"/>
    </row>
    <row r="43" spans="1:18" ht="15.75" x14ac:dyDescent="0.25">
      <c r="A43" s="163" t="s">
        <v>389</v>
      </c>
      <c r="P43" s="30"/>
    </row>
    <row r="44" spans="1:18" ht="15.75" x14ac:dyDescent="0.25">
      <c r="A44" s="163" t="s">
        <v>390</v>
      </c>
      <c r="P44" s="30"/>
    </row>
    <row r="45" spans="1:18" ht="15.75" x14ac:dyDescent="0.25">
      <c r="A45" s="163" t="s">
        <v>391</v>
      </c>
      <c r="P45" s="30"/>
    </row>
    <row r="46" spans="1:18" ht="15.75" x14ac:dyDescent="0.25">
      <c r="A46" s="163" t="s">
        <v>392</v>
      </c>
      <c r="P46" s="30"/>
    </row>
    <row r="47" spans="1:18" x14ac:dyDescent="0.3">
      <c r="A47" s="163" t="s">
        <v>393</v>
      </c>
    </row>
    <row r="48" spans="1:18" x14ac:dyDescent="0.3">
      <c r="A48" s="163" t="s">
        <v>394</v>
      </c>
    </row>
    <row r="49" spans="1:1" x14ac:dyDescent="0.3">
      <c r="A49" s="163" t="s">
        <v>395</v>
      </c>
    </row>
    <row r="51" spans="1:1" x14ac:dyDescent="0.3">
      <c r="A51" s="140" t="s">
        <v>363</v>
      </c>
    </row>
  </sheetData>
  <hyperlinks>
    <hyperlink ref="A51" location="Índice!A1" display="Volver al índice"/>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5"/>
  <sheetViews>
    <sheetView zoomScale="80" zoomScaleNormal="80" workbookViewId="0"/>
  </sheetViews>
  <sheetFormatPr baseColWidth="10" defaultColWidth="11.42578125" defaultRowHeight="15" x14ac:dyDescent="0.25"/>
  <cols>
    <col min="1" max="1" width="22.140625" style="30" customWidth="1"/>
    <col min="2" max="98" width="11.42578125" style="30"/>
    <col min="99" max="99" width="26.28515625" style="30" customWidth="1"/>
    <col min="100" max="16384" width="11.42578125" style="30"/>
  </cols>
  <sheetData>
    <row r="1" spans="1:99" x14ac:dyDescent="0.25">
      <c r="A1" s="16" t="s">
        <v>0</v>
      </c>
      <c r="B1" s="29"/>
    </row>
    <row r="2" spans="1:99" x14ac:dyDescent="0.25">
      <c r="A2" s="16" t="s">
        <v>1</v>
      </c>
      <c r="B2" s="29"/>
    </row>
    <row r="3" spans="1:99" x14ac:dyDescent="0.25">
      <c r="A3" s="16" t="s">
        <v>2</v>
      </c>
      <c r="B3" s="29"/>
    </row>
    <row r="4" spans="1:99" x14ac:dyDescent="0.25">
      <c r="A4" s="16" t="s">
        <v>3</v>
      </c>
      <c r="B4" s="29" t="s">
        <v>4</v>
      </c>
    </row>
    <row r="5" spans="1:99" x14ac:dyDescent="0.25">
      <c r="A5" s="16" t="s">
        <v>5</v>
      </c>
      <c r="B5" s="30" t="str">
        <f>+Índice!A9</f>
        <v>2.2.3.1.2</v>
      </c>
    </row>
    <row r="6" spans="1:99" x14ac:dyDescent="0.25">
      <c r="A6" s="16" t="s">
        <v>6</v>
      </c>
      <c r="B6" s="29" t="str">
        <f>+Índice!B9</f>
        <v>Ferroexpreso Pampeano S.A. Carga transportada por año, por categoría y por producto. En toneladas</v>
      </c>
    </row>
    <row r="7" spans="1:99" x14ac:dyDescent="0.25">
      <c r="A7" s="16" t="s">
        <v>7</v>
      </c>
      <c r="B7" s="29" t="s">
        <v>8</v>
      </c>
    </row>
    <row r="8" spans="1:99" x14ac:dyDescent="0.25">
      <c r="A8" s="166" t="s">
        <v>9</v>
      </c>
      <c r="B8" s="155" t="str">
        <f>+'2.2.3.1.1'!B8</f>
        <v>agosto 2018</v>
      </c>
      <c r="D8" s="31"/>
    </row>
    <row r="9" spans="1:99" x14ac:dyDescent="0.25">
      <c r="A9" s="166" t="s">
        <v>10</v>
      </c>
      <c r="B9" s="155" t="str">
        <f>+'2.2.3.1.1'!B9</f>
        <v>octubre 2018</v>
      </c>
      <c r="D9" s="32"/>
    </row>
    <row r="10" spans="1:99" x14ac:dyDescent="0.25">
      <c r="A10" s="166"/>
      <c r="B10" s="167"/>
      <c r="D10" s="32"/>
    </row>
    <row r="11" spans="1:99" ht="15" customHeight="1" thickBot="1" x14ac:dyDescent="0.3"/>
    <row r="12" spans="1:99" ht="25.5" customHeight="1" x14ac:dyDescent="0.25">
      <c r="A12" s="149" t="s">
        <v>11</v>
      </c>
      <c r="B12" s="344" t="s">
        <v>12</v>
      </c>
      <c r="C12" s="345"/>
      <c r="D12" s="345"/>
      <c r="E12" s="345"/>
      <c r="F12" s="345"/>
      <c r="G12" s="346"/>
      <c r="H12" s="337" t="s">
        <v>13</v>
      </c>
      <c r="I12" s="343"/>
      <c r="J12" s="343"/>
      <c r="K12" s="343"/>
      <c r="L12" s="343"/>
      <c r="M12" s="343"/>
      <c r="N12" s="338"/>
      <c r="O12" s="337" t="s">
        <v>14</v>
      </c>
      <c r="P12" s="343"/>
      <c r="Q12" s="343"/>
      <c r="R12" s="343"/>
      <c r="S12" s="338"/>
      <c r="T12" s="337" t="s">
        <v>15</v>
      </c>
      <c r="U12" s="343"/>
      <c r="V12" s="342"/>
      <c r="W12" s="341" t="s">
        <v>116</v>
      </c>
      <c r="X12" s="343"/>
      <c r="Y12" s="343"/>
      <c r="Z12" s="343"/>
      <c r="AA12" s="343"/>
      <c r="AB12" s="343"/>
      <c r="AC12" s="343"/>
      <c r="AD12" s="343"/>
      <c r="AE12" s="343"/>
      <c r="AF12" s="343"/>
      <c r="AG12" s="343"/>
      <c r="AH12" s="342"/>
      <c r="AI12" s="342"/>
      <c r="AJ12" s="341" t="s">
        <v>16</v>
      </c>
      <c r="AK12" s="342"/>
      <c r="AL12" s="341" t="s">
        <v>17</v>
      </c>
      <c r="AM12" s="343"/>
      <c r="AN12" s="343"/>
      <c r="AO12" s="343"/>
      <c r="AP12" s="343"/>
      <c r="AQ12" s="343"/>
      <c r="AR12" s="343"/>
      <c r="AS12" s="343"/>
      <c r="AT12" s="343"/>
      <c r="AU12" s="343"/>
      <c r="AV12" s="342"/>
      <c r="AW12" s="341" t="s">
        <v>18</v>
      </c>
      <c r="AX12" s="343"/>
      <c r="AY12" s="343"/>
      <c r="AZ12" s="343"/>
      <c r="BA12" s="343"/>
      <c r="BB12" s="343"/>
      <c r="BC12" s="343"/>
      <c r="BD12" s="342"/>
      <c r="BE12" s="341" t="s">
        <v>19</v>
      </c>
      <c r="BF12" s="343"/>
      <c r="BG12" s="343"/>
      <c r="BH12" s="343"/>
      <c r="BI12" s="343"/>
      <c r="BJ12" s="343"/>
      <c r="BK12" s="343"/>
      <c r="BL12" s="343"/>
      <c r="BM12" s="343"/>
      <c r="BN12" s="343"/>
      <c r="BO12" s="343"/>
      <c r="BP12" s="343"/>
      <c r="BQ12" s="343"/>
      <c r="BR12" s="343"/>
      <c r="BS12" s="343"/>
      <c r="BT12" s="342"/>
      <c r="BU12" s="341" t="s">
        <v>20</v>
      </c>
      <c r="BV12" s="343"/>
      <c r="BW12" s="343"/>
      <c r="BX12" s="343"/>
      <c r="BY12" s="343"/>
      <c r="BZ12" s="343"/>
      <c r="CA12" s="342"/>
      <c r="CB12" s="341" t="s">
        <v>21</v>
      </c>
      <c r="CC12" s="343"/>
      <c r="CD12" s="343"/>
      <c r="CE12" s="343"/>
      <c r="CF12" s="338"/>
      <c r="CG12" s="341" t="s">
        <v>427</v>
      </c>
      <c r="CH12" s="343"/>
      <c r="CI12" s="343"/>
      <c r="CJ12" s="343"/>
      <c r="CK12" s="343"/>
      <c r="CL12" s="343"/>
      <c r="CM12" s="343"/>
      <c r="CN12" s="338"/>
      <c r="CO12" s="337" t="s">
        <v>22</v>
      </c>
      <c r="CP12" s="343"/>
      <c r="CQ12" s="343"/>
      <c r="CR12" s="338"/>
      <c r="CS12" s="337" t="s">
        <v>23</v>
      </c>
      <c r="CT12" s="338"/>
      <c r="CU12" s="330" t="s">
        <v>24</v>
      </c>
    </row>
    <row r="13" spans="1:99" ht="64.5" thickBot="1" x14ac:dyDescent="0.3">
      <c r="A13" s="169" t="s">
        <v>25</v>
      </c>
      <c r="B13" s="83" t="s">
        <v>27</v>
      </c>
      <c r="C13" s="84" t="s">
        <v>28</v>
      </c>
      <c r="D13" s="85" t="s">
        <v>29</v>
      </c>
      <c r="E13" s="84" t="s">
        <v>30</v>
      </c>
      <c r="F13" s="84" t="s">
        <v>31</v>
      </c>
      <c r="G13" s="98" t="s">
        <v>32</v>
      </c>
      <c r="H13" s="89" t="s">
        <v>33</v>
      </c>
      <c r="I13" s="87" t="s">
        <v>34</v>
      </c>
      <c r="J13" s="87" t="s">
        <v>35</v>
      </c>
      <c r="K13" s="87" t="s">
        <v>36</v>
      </c>
      <c r="L13" s="87" t="s">
        <v>37</v>
      </c>
      <c r="M13" s="87" t="s">
        <v>38</v>
      </c>
      <c r="N13" s="98" t="s">
        <v>32</v>
      </c>
      <c r="O13" s="89" t="s">
        <v>39</v>
      </c>
      <c r="P13" s="87" t="s">
        <v>40</v>
      </c>
      <c r="Q13" s="87" t="s">
        <v>41</v>
      </c>
      <c r="R13" s="87" t="s">
        <v>42</v>
      </c>
      <c r="S13" s="98" t="s">
        <v>32</v>
      </c>
      <c r="T13" s="89" t="s">
        <v>43</v>
      </c>
      <c r="U13" s="87" t="s">
        <v>44</v>
      </c>
      <c r="V13" s="98" t="s">
        <v>32</v>
      </c>
      <c r="W13" s="86" t="s">
        <v>45</v>
      </c>
      <c r="X13" s="87" t="s">
        <v>46</v>
      </c>
      <c r="Y13" s="87" t="s">
        <v>47</v>
      </c>
      <c r="Z13" s="87" t="s">
        <v>48</v>
      </c>
      <c r="AA13" s="87" t="s">
        <v>49</v>
      </c>
      <c r="AB13" s="87" t="s">
        <v>124</v>
      </c>
      <c r="AC13" s="87" t="s">
        <v>50</v>
      </c>
      <c r="AD13" s="87" t="s">
        <v>51</v>
      </c>
      <c r="AE13" s="87" t="s">
        <v>52</v>
      </c>
      <c r="AF13" s="87" t="s">
        <v>53</v>
      </c>
      <c r="AG13" s="87" t="s">
        <v>54</v>
      </c>
      <c r="AH13" s="87" t="s">
        <v>55</v>
      </c>
      <c r="AI13" s="98" t="s">
        <v>56</v>
      </c>
      <c r="AJ13" s="86" t="s">
        <v>16</v>
      </c>
      <c r="AK13" s="98" t="s">
        <v>56</v>
      </c>
      <c r="AL13" s="86" t="s">
        <v>57</v>
      </c>
      <c r="AM13" s="87" t="s">
        <v>58</v>
      </c>
      <c r="AN13" s="87" t="s">
        <v>59</v>
      </c>
      <c r="AO13" s="87" t="s">
        <v>60</v>
      </c>
      <c r="AP13" s="87" t="s">
        <v>174</v>
      </c>
      <c r="AQ13" s="87" t="s">
        <v>61</v>
      </c>
      <c r="AR13" s="87" t="s">
        <v>62</v>
      </c>
      <c r="AS13" s="87" t="s">
        <v>63</v>
      </c>
      <c r="AT13" s="87" t="s">
        <v>64</v>
      </c>
      <c r="AU13" s="87" t="s">
        <v>65</v>
      </c>
      <c r="AV13" s="98" t="s">
        <v>56</v>
      </c>
      <c r="AW13" s="86" t="s">
        <v>66</v>
      </c>
      <c r="AX13" s="87" t="s">
        <v>67</v>
      </c>
      <c r="AY13" s="87" t="s">
        <v>68</v>
      </c>
      <c r="AZ13" s="87" t="s">
        <v>69</v>
      </c>
      <c r="BA13" s="87" t="s">
        <v>70</v>
      </c>
      <c r="BB13" s="87" t="s">
        <v>71</v>
      </c>
      <c r="BC13" s="87" t="s">
        <v>72</v>
      </c>
      <c r="BD13" s="98" t="s">
        <v>56</v>
      </c>
      <c r="BE13" s="86" t="s">
        <v>73</v>
      </c>
      <c r="BF13" s="87" t="s">
        <v>74</v>
      </c>
      <c r="BG13" s="87" t="s">
        <v>75</v>
      </c>
      <c r="BH13" s="87" t="s">
        <v>76</v>
      </c>
      <c r="BI13" s="87" t="s">
        <v>77</v>
      </c>
      <c r="BJ13" s="87" t="s">
        <v>78</v>
      </c>
      <c r="BK13" s="87" t="s">
        <v>79</v>
      </c>
      <c r="BL13" s="87" t="s">
        <v>80</v>
      </c>
      <c r="BM13" s="87" t="s">
        <v>81</v>
      </c>
      <c r="BN13" s="87" t="s">
        <v>82</v>
      </c>
      <c r="BO13" s="87" t="s">
        <v>83</v>
      </c>
      <c r="BP13" s="87" t="s">
        <v>84</v>
      </c>
      <c r="BQ13" s="87" t="s">
        <v>85</v>
      </c>
      <c r="BR13" s="87" t="s">
        <v>86</v>
      </c>
      <c r="BS13" s="87" t="s">
        <v>87</v>
      </c>
      <c r="BT13" s="98" t="s">
        <v>56</v>
      </c>
      <c r="BU13" s="86" t="s">
        <v>88</v>
      </c>
      <c r="BV13" s="87" t="s">
        <v>89</v>
      </c>
      <c r="BW13" s="87" t="s">
        <v>90</v>
      </c>
      <c r="BX13" s="87" t="s">
        <v>91</v>
      </c>
      <c r="BY13" s="87" t="s">
        <v>92</v>
      </c>
      <c r="BZ13" s="87" t="s">
        <v>31</v>
      </c>
      <c r="CA13" s="98" t="s">
        <v>56</v>
      </c>
      <c r="CB13" s="86" t="s">
        <v>93</v>
      </c>
      <c r="CC13" s="87" t="s">
        <v>94</v>
      </c>
      <c r="CD13" s="87" t="s">
        <v>95</v>
      </c>
      <c r="CE13" s="87" t="s">
        <v>31</v>
      </c>
      <c r="CF13" s="98" t="s">
        <v>56</v>
      </c>
      <c r="CG13" s="86" t="s">
        <v>126</v>
      </c>
      <c r="CH13" s="87" t="s">
        <v>127</v>
      </c>
      <c r="CI13" s="87" t="s">
        <v>128</v>
      </c>
      <c r="CJ13" s="87" t="s">
        <v>129</v>
      </c>
      <c r="CK13" s="87" t="s">
        <v>97</v>
      </c>
      <c r="CL13" s="87" t="s">
        <v>96</v>
      </c>
      <c r="CM13" s="87" t="s">
        <v>31</v>
      </c>
      <c r="CN13" s="98" t="s">
        <v>56</v>
      </c>
      <c r="CO13" s="89" t="s">
        <v>98</v>
      </c>
      <c r="CP13" s="87" t="s">
        <v>99</v>
      </c>
      <c r="CQ13" s="87" t="s">
        <v>31</v>
      </c>
      <c r="CR13" s="98" t="s">
        <v>56</v>
      </c>
      <c r="CS13" s="89" t="s">
        <v>23</v>
      </c>
      <c r="CT13" s="98" t="s">
        <v>56</v>
      </c>
      <c r="CU13" s="331"/>
    </row>
    <row r="14" spans="1:99" ht="18" thickBot="1" x14ac:dyDescent="0.3">
      <c r="A14" s="150" t="s">
        <v>100</v>
      </c>
      <c r="B14" s="90"/>
      <c r="C14" s="91"/>
      <c r="D14" s="91"/>
      <c r="E14" s="91"/>
      <c r="F14" s="92"/>
      <c r="G14" s="99">
        <f>+SUM('2.2.3.1.1'!H14:H25)</f>
        <v>38687</v>
      </c>
      <c r="H14" s="92"/>
      <c r="I14" s="91"/>
      <c r="J14" s="91"/>
      <c r="K14" s="91"/>
      <c r="L14" s="91"/>
      <c r="M14" s="91"/>
      <c r="N14" s="99">
        <f>+SUM('2.2.3.1.1'!O14:O25)</f>
        <v>301573</v>
      </c>
      <c r="O14" s="92"/>
      <c r="P14" s="91"/>
      <c r="Q14" s="91"/>
      <c r="R14" s="91"/>
      <c r="S14" s="99">
        <f>SUM(O14:R14)</f>
        <v>0</v>
      </c>
      <c r="T14" s="92"/>
      <c r="U14" s="91">
        <f>+SUM('2.2.3.1.1'!V14:V25)</f>
        <v>667</v>
      </c>
      <c r="V14" s="99">
        <f>SUM(T14:U14)</f>
        <v>667</v>
      </c>
      <c r="W14" s="90"/>
      <c r="X14" s="91">
        <f>+SUM('2.2.3.1.1'!Y14:Y25)</f>
        <v>0</v>
      </c>
      <c r="Y14" s="91">
        <f>+SUM('2.2.3.1.1'!Z14:Z25)</f>
        <v>78977</v>
      </c>
      <c r="Z14" s="91">
        <f>+SUM('2.2.3.1.1'!AA14:AA25)</f>
        <v>621236</v>
      </c>
      <c r="AA14" s="91">
        <f>+SUM('2.2.3.1.1'!AB14:AB25)</f>
        <v>635849</v>
      </c>
      <c r="AB14" s="91">
        <f>+SUM('2.2.3.1.1'!AC14:AC25)</f>
        <v>119443</v>
      </c>
      <c r="AC14" s="91"/>
      <c r="AD14" s="91"/>
      <c r="AE14" s="91">
        <f>+SUM('2.2.3.1.1'!AF14:AF25)</f>
        <v>48112</v>
      </c>
      <c r="AF14" s="91">
        <f>+SUM('2.2.3.1.1'!AG14:AG25)</f>
        <v>24464</v>
      </c>
      <c r="AG14" s="91">
        <f>+SUM('2.2.3.1.1'!AH14:AH25)</f>
        <v>735961</v>
      </c>
      <c r="AH14" s="91"/>
      <c r="AI14" s="99">
        <f>SUM(W14:AH14)</f>
        <v>2264042</v>
      </c>
      <c r="AJ14" s="90"/>
      <c r="AK14" s="99">
        <f>+AJ14</f>
        <v>0</v>
      </c>
      <c r="AL14" s="90">
        <f>+SUM('2.2.3.1.1'!AM14:AM25)</f>
        <v>0</v>
      </c>
      <c r="AM14" s="91">
        <f>+SUM('2.2.3.1.1'!AN14:AN25)</f>
        <v>137878</v>
      </c>
      <c r="AN14" s="91"/>
      <c r="AO14" s="91"/>
      <c r="AP14" s="91"/>
      <c r="AQ14" s="91"/>
      <c r="AR14" s="91"/>
      <c r="AS14" s="91"/>
      <c r="AT14" s="91"/>
      <c r="AU14" s="91"/>
      <c r="AV14" s="99">
        <f>SUM(AL14:AU14)</f>
        <v>137878</v>
      </c>
      <c r="AW14" s="90"/>
      <c r="AX14" s="91"/>
      <c r="AY14" s="91">
        <f>+SUM('2.2.3.1.1'!AZ14:AZ25)</f>
        <v>0</v>
      </c>
      <c r="AZ14" s="91"/>
      <c r="BA14" s="91"/>
      <c r="BB14" s="91"/>
      <c r="BC14" s="91"/>
      <c r="BD14" s="99">
        <f>SUM(AW14:BC14)</f>
        <v>0</v>
      </c>
      <c r="BE14" s="90"/>
      <c r="BF14" s="91"/>
      <c r="BG14" s="91"/>
      <c r="BH14" s="91"/>
      <c r="BI14" s="91"/>
      <c r="BJ14" s="91"/>
      <c r="BK14" s="91"/>
      <c r="BL14" s="91"/>
      <c r="BM14" s="91"/>
      <c r="BN14" s="91"/>
      <c r="BO14" s="91">
        <f>+SUM('2.2.3.1.1'!BP14:BP25)</f>
        <v>0</v>
      </c>
      <c r="BP14" s="91"/>
      <c r="BQ14" s="91">
        <f>+SUM('2.2.3.1.1'!BR14:BR25)</f>
        <v>0</v>
      </c>
      <c r="BR14" s="91">
        <f>+SUM('2.2.3.1.1'!BS14:BS25)</f>
        <v>0</v>
      </c>
      <c r="BS14" s="91"/>
      <c r="BT14" s="99">
        <f>SUM(BE14:BS14)</f>
        <v>0</v>
      </c>
      <c r="BU14" s="90"/>
      <c r="BV14" s="91"/>
      <c r="BW14" s="91"/>
      <c r="BX14" s="91"/>
      <c r="BY14" s="91"/>
      <c r="BZ14" s="91"/>
      <c r="CA14" s="101">
        <f>SUM(BU14:BZ14)</f>
        <v>0</v>
      </c>
      <c r="CB14" s="90">
        <f>+SUM('2.2.3.1.1'!CC14:CC25)</f>
        <v>0</v>
      </c>
      <c r="CC14" s="91"/>
      <c r="CD14" s="91"/>
      <c r="CE14" s="91"/>
      <c r="CF14" s="99">
        <f>SUM(CB14:CE14)</f>
        <v>0</v>
      </c>
      <c r="CG14" s="90">
        <f>+SUM('2.2.3.1.1'!CH14:CH25)</f>
        <v>143392</v>
      </c>
      <c r="CH14" s="91">
        <f>+SUM('2.2.3.1.1'!CI14:CI25)</f>
        <v>270203</v>
      </c>
      <c r="CI14" s="91"/>
      <c r="CJ14" s="91"/>
      <c r="CK14" s="91">
        <f>+SUM('2.2.3.1.1'!CL14:CL25)</f>
        <v>0</v>
      </c>
      <c r="CL14" s="91">
        <f>+SUM('2.2.3.1.1'!CM14:CM25)</f>
        <v>0</v>
      </c>
      <c r="CM14" s="91"/>
      <c r="CN14" s="99">
        <f>SUM(CG14:CM14)</f>
        <v>413595</v>
      </c>
      <c r="CO14" s="92">
        <f>+SUM('2.2.3.1.1'!CP14:CP25)</f>
        <v>82617</v>
      </c>
      <c r="CP14" s="91"/>
      <c r="CQ14" s="91"/>
      <c r="CR14" s="99">
        <f>+SUM(CO14:CQ14)</f>
        <v>82617</v>
      </c>
      <c r="CS14" s="92">
        <f>+SUM('2.2.3.1.1'!CT14:CT25)</f>
        <v>158</v>
      </c>
      <c r="CT14" s="99">
        <f>+CS14</f>
        <v>158</v>
      </c>
      <c r="CU14" s="74">
        <f>+G14+N14+S14+V14+AI14+AK14+AV14+BD14+BT14+CA14+CF14+CN14+CR14+CT14</f>
        <v>3239217</v>
      </c>
    </row>
    <row r="15" spans="1:99" ht="18" thickBot="1" x14ac:dyDescent="0.3">
      <c r="A15" s="150" t="s">
        <v>113</v>
      </c>
      <c r="B15" s="94"/>
      <c r="C15" s="95"/>
      <c r="D15" s="95"/>
      <c r="E15" s="95"/>
      <c r="F15" s="96"/>
      <c r="G15" s="99">
        <f>+SUM('2.2.3.1.1'!H26:H37)</f>
        <v>9288</v>
      </c>
      <c r="H15" s="96"/>
      <c r="I15" s="95"/>
      <c r="J15" s="95"/>
      <c r="K15" s="95"/>
      <c r="L15" s="95"/>
      <c r="M15" s="95"/>
      <c r="N15" s="99">
        <f>+SUM('2.2.3.1.1'!O26:O37)</f>
        <v>233422</v>
      </c>
      <c r="O15" s="96"/>
      <c r="P15" s="95"/>
      <c r="Q15" s="95"/>
      <c r="R15" s="95"/>
      <c r="S15" s="99">
        <f t="shared" ref="S15:S32" si="0">SUM(O15:R15)</f>
        <v>0</v>
      </c>
      <c r="T15" s="96"/>
      <c r="U15" s="95">
        <f>+SUM('2.2.3.1.1'!V26:V37)</f>
        <v>1167</v>
      </c>
      <c r="V15" s="100">
        <f t="shared" ref="V15:V35" si="1">SUM(T15:U15)</f>
        <v>1167</v>
      </c>
      <c r="W15" s="94"/>
      <c r="X15" s="95">
        <f>+SUM('2.2.3.1.1'!Y26:Y37)</f>
        <v>0</v>
      </c>
      <c r="Y15" s="95">
        <f>+SUM('2.2.3.1.1'!Z26:Z37)</f>
        <v>33007</v>
      </c>
      <c r="Z15" s="95">
        <f>+SUM('2.2.3.1.1'!AA26:AA37)</f>
        <v>626855</v>
      </c>
      <c r="AA15" s="95">
        <f>+SUM('2.2.3.1.1'!AB26:AB37)</f>
        <v>687020</v>
      </c>
      <c r="AB15" s="95">
        <f>+SUM('2.2.3.1.1'!AC26:AC37)</f>
        <v>108948</v>
      </c>
      <c r="AC15" s="95"/>
      <c r="AD15" s="95"/>
      <c r="AE15" s="95">
        <f>+SUM('2.2.3.1.1'!AF26:AF37)</f>
        <v>144562</v>
      </c>
      <c r="AF15" s="95">
        <f>+SUM('2.2.3.1.1'!AG26:AG37)</f>
        <v>5253</v>
      </c>
      <c r="AG15" s="95">
        <f>+SUM('2.2.3.1.1'!AH26:AH37)</f>
        <v>823128</v>
      </c>
      <c r="AH15" s="95"/>
      <c r="AI15" s="99">
        <f t="shared" ref="AI15:AI35" si="2">SUM(W15:AH15)</f>
        <v>2428773</v>
      </c>
      <c r="AJ15" s="94"/>
      <c r="AK15" s="99">
        <f t="shared" ref="AK15:AK35" si="3">+AJ15</f>
        <v>0</v>
      </c>
      <c r="AL15" s="94">
        <f>+SUM('2.2.3.1.1'!AM26:AM37)</f>
        <v>0</v>
      </c>
      <c r="AM15" s="95">
        <f>+SUM('2.2.3.1.1'!AN26:AN37)</f>
        <v>91991</v>
      </c>
      <c r="AN15" s="95"/>
      <c r="AO15" s="95"/>
      <c r="AP15" s="95"/>
      <c r="AQ15" s="95"/>
      <c r="AR15" s="95"/>
      <c r="AS15" s="95"/>
      <c r="AT15" s="95"/>
      <c r="AU15" s="95"/>
      <c r="AV15" s="99">
        <f t="shared" ref="AV15:AV33" si="4">SUM(AL15:AU15)</f>
        <v>91991</v>
      </c>
      <c r="AW15" s="94"/>
      <c r="AX15" s="95"/>
      <c r="AY15" s="95">
        <f>+SUM('2.2.3.1.1'!AZ26:AZ37)</f>
        <v>0</v>
      </c>
      <c r="AZ15" s="95"/>
      <c r="BA15" s="95"/>
      <c r="BB15" s="95"/>
      <c r="BC15" s="95"/>
      <c r="BD15" s="99">
        <f t="shared" ref="BD15:BD35" si="5">SUM(AW15:BC15)</f>
        <v>0</v>
      </c>
      <c r="BE15" s="94"/>
      <c r="BF15" s="95"/>
      <c r="BG15" s="95"/>
      <c r="BH15" s="95"/>
      <c r="BI15" s="95"/>
      <c r="BJ15" s="95"/>
      <c r="BK15" s="95"/>
      <c r="BL15" s="95"/>
      <c r="BM15" s="95"/>
      <c r="BN15" s="95"/>
      <c r="BO15" s="95">
        <f>+SUM('2.2.3.1.1'!BP26:BP37)</f>
        <v>0</v>
      </c>
      <c r="BP15" s="95"/>
      <c r="BQ15" s="95">
        <f>+SUM('2.2.3.1.1'!BR26:BR37)</f>
        <v>0</v>
      </c>
      <c r="BR15" s="95">
        <f>+SUM('2.2.3.1.1'!BS26:BS37)</f>
        <v>0</v>
      </c>
      <c r="BS15" s="95"/>
      <c r="BT15" s="99">
        <f t="shared" ref="BT15:BT35" si="6">SUM(BE15:BS15)</f>
        <v>0</v>
      </c>
      <c r="BU15" s="94"/>
      <c r="BV15" s="95"/>
      <c r="BW15" s="95"/>
      <c r="BX15" s="95"/>
      <c r="BY15" s="95"/>
      <c r="BZ15" s="95"/>
      <c r="CA15" s="101">
        <f t="shared" ref="CA15:CA35" si="7">SUM(BU15:BZ15)</f>
        <v>0</v>
      </c>
      <c r="CB15" s="94">
        <f>+SUM('2.2.3.1.1'!CC26:CC37)</f>
        <v>0</v>
      </c>
      <c r="CC15" s="95"/>
      <c r="CD15" s="95"/>
      <c r="CE15" s="95"/>
      <c r="CF15" s="99">
        <f t="shared" ref="CF15:CF35" si="8">SUM(CB15:CE15)</f>
        <v>0</v>
      </c>
      <c r="CG15" s="94">
        <f>+SUM('2.2.3.1.1'!CH26:CH37)</f>
        <v>92124</v>
      </c>
      <c r="CH15" s="95">
        <f>+SUM('2.2.3.1.1'!CI26:CI37)</f>
        <v>227804</v>
      </c>
      <c r="CI15" s="95"/>
      <c r="CJ15" s="95"/>
      <c r="CK15" s="95">
        <f>+SUM('2.2.3.1.1'!CL26:CL37)</f>
        <v>108877</v>
      </c>
      <c r="CL15" s="95">
        <f>+SUM('2.2.3.1.1'!CM26:CM37)</f>
        <v>0</v>
      </c>
      <c r="CM15" s="95"/>
      <c r="CN15" s="99">
        <f t="shared" ref="CN15:CN35" si="9">SUM(CG15:CM15)</f>
        <v>428805</v>
      </c>
      <c r="CO15" s="96">
        <f>+SUM('2.2.3.1.1'!CP26:CP37)</f>
        <v>87844</v>
      </c>
      <c r="CP15" s="95"/>
      <c r="CQ15" s="95"/>
      <c r="CR15" s="100">
        <f t="shared" ref="CR15:CR31" si="10">+SUM(CO15:CQ15)</f>
        <v>87844</v>
      </c>
      <c r="CS15" s="96">
        <f>+SUM('2.2.3.1.1'!CT26:CT37)</f>
        <v>478</v>
      </c>
      <c r="CT15" s="100">
        <f t="shared" ref="CT15:CT35" si="11">+CS15</f>
        <v>478</v>
      </c>
      <c r="CU15" s="75">
        <f t="shared" ref="CU15:CU30" si="12">+G15+N15+S15+V15+AI15+AK15+AV15+BD15+BT15+CA15+CF15+CN15+CR15+CT15</f>
        <v>3281768</v>
      </c>
    </row>
    <row r="16" spans="1:99" ht="18" thickBot="1" x14ac:dyDescent="0.3">
      <c r="A16" s="150" t="s">
        <v>114</v>
      </c>
      <c r="B16" s="94"/>
      <c r="C16" s="95"/>
      <c r="D16" s="95"/>
      <c r="E16" s="95"/>
      <c r="F16" s="96"/>
      <c r="G16" s="99">
        <f>+SUM('2.2.3.1.1'!H38:H49)</f>
        <v>13021.27</v>
      </c>
      <c r="H16" s="96"/>
      <c r="I16" s="95"/>
      <c r="J16" s="95"/>
      <c r="K16" s="95"/>
      <c r="L16" s="95"/>
      <c r="M16" s="95"/>
      <c r="N16" s="99">
        <f>+SUM('2.2.3.1.1'!O38:O49)</f>
        <v>260848.37</v>
      </c>
      <c r="O16" s="96"/>
      <c r="P16" s="95"/>
      <c r="Q16" s="95"/>
      <c r="R16" s="95"/>
      <c r="S16" s="99">
        <f t="shared" si="0"/>
        <v>0</v>
      </c>
      <c r="T16" s="96"/>
      <c r="U16" s="95">
        <f>+SUM('2.2.3.1.1'!V38:V49)</f>
        <v>0</v>
      </c>
      <c r="V16" s="100">
        <f t="shared" si="1"/>
        <v>0</v>
      </c>
      <c r="W16" s="94"/>
      <c r="X16" s="95">
        <f>+SUM('2.2.3.1.1'!Y38:Y49)</f>
        <v>0</v>
      </c>
      <c r="Y16" s="95">
        <f>+SUM('2.2.3.1.1'!Z38:Z49)</f>
        <v>60158.619999999995</v>
      </c>
      <c r="Z16" s="95">
        <f>+SUM('2.2.3.1.1'!AA38:AA49)</f>
        <v>704245.6</v>
      </c>
      <c r="AA16" s="95">
        <f>+SUM('2.2.3.1.1'!AB38:AB49)</f>
        <v>313930.55</v>
      </c>
      <c r="AB16" s="95">
        <f>+SUM('2.2.3.1.1'!AC38:AC49)</f>
        <v>159497.57</v>
      </c>
      <c r="AC16" s="95"/>
      <c r="AD16" s="95"/>
      <c r="AE16" s="95">
        <f>+SUM('2.2.3.1.1'!AF38:AF49)</f>
        <v>109585.41</v>
      </c>
      <c r="AF16" s="95">
        <f>+SUM('2.2.3.1.1'!AG38:AG49)</f>
        <v>1290.5</v>
      </c>
      <c r="AG16" s="95">
        <f>+SUM('2.2.3.1.1'!AH38:AH49)</f>
        <v>480338.98</v>
      </c>
      <c r="AH16" s="95"/>
      <c r="AI16" s="99">
        <f t="shared" si="2"/>
        <v>1829047.23</v>
      </c>
      <c r="AJ16" s="94"/>
      <c r="AK16" s="99">
        <f t="shared" si="3"/>
        <v>0</v>
      </c>
      <c r="AL16" s="94">
        <f>+SUM('2.2.3.1.1'!AM38:AM49)</f>
        <v>0</v>
      </c>
      <c r="AM16" s="95">
        <f>+SUM('2.2.3.1.1'!AN38:AN49)</f>
        <v>5668</v>
      </c>
      <c r="AN16" s="95"/>
      <c r="AO16" s="95"/>
      <c r="AP16" s="95"/>
      <c r="AQ16" s="95"/>
      <c r="AR16" s="95"/>
      <c r="AS16" s="95"/>
      <c r="AT16" s="95"/>
      <c r="AU16" s="95"/>
      <c r="AV16" s="99">
        <f t="shared" si="4"/>
        <v>5668</v>
      </c>
      <c r="AW16" s="94"/>
      <c r="AX16" s="95"/>
      <c r="AY16" s="95">
        <f>+SUM('2.2.3.1.1'!AZ38:AZ49)</f>
        <v>0</v>
      </c>
      <c r="AZ16" s="95"/>
      <c r="BA16" s="95"/>
      <c r="BB16" s="95"/>
      <c r="BC16" s="95"/>
      <c r="BD16" s="99">
        <f t="shared" si="5"/>
        <v>0</v>
      </c>
      <c r="BE16" s="94"/>
      <c r="BF16" s="95"/>
      <c r="BG16" s="95"/>
      <c r="BH16" s="95"/>
      <c r="BI16" s="95"/>
      <c r="BJ16" s="95"/>
      <c r="BK16" s="95"/>
      <c r="BL16" s="95"/>
      <c r="BM16" s="95"/>
      <c r="BN16" s="95"/>
      <c r="BO16" s="95">
        <f>+SUM('2.2.3.1.1'!BP38:BP49)</f>
        <v>0</v>
      </c>
      <c r="BP16" s="95"/>
      <c r="BQ16" s="95">
        <f>+SUM('2.2.3.1.1'!BR38:BR49)</f>
        <v>0</v>
      </c>
      <c r="BR16" s="95">
        <f>+SUM('2.2.3.1.1'!BS38:BS49)</f>
        <v>0</v>
      </c>
      <c r="BS16" s="95"/>
      <c r="BT16" s="99">
        <f t="shared" si="6"/>
        <v>0</v>
      </c>
      <c r="BU16" s="94"/>
      <c r="BV16" s="95"/>
      <c r="BW16" s="95"/>
      <c r="BX16" s="95"/>
      <c r="BY16" s="95"/>
      <c r="BZ16" s="95"/>
      <c r="CA16" s="101">
        <f t="shared" si="7"/>
        <v>0</v>
      </c>
      <c r="CB16" s="94">
        <f>+SUM('2.2.3.1.1'!CC38:CC49)</f>
        <v>0</v>
      </c>
      <c r="CC16" s="95"/>
      <c r="CD16" s="95"/>
      <c r="CE16" s="95"/>
      <c r="CF16" s="99">
        <f t="shared" si="8"/>
        <v>0</v>
      </c>
      <c r="CG16" s="94">
        <f>+SUM('2.2.3.1.1'!CH38:CH49)</f>
        <v>188202.28</v>
      </c>
      <c r="CH16" s="95">
        <f>+SUM('2.2.3.1.1'!CI38:CI49)</f>
        <v>146557.94</v>
      </c>
      <c r="CI16" s="95"/>
      <c r="CJ16" s="95"/>
      <c r="CK16" s="95">
        <f>+SUM('2.2.3.1.1'!CL38:CL49)</f>
        <v>25196</v>
      </c>
      <c r="CL16" s="95">
        <f>+SUM('2.2.3.1.1'!CM38:CM49)</f>
        <v>0</v>
      </c>
      <c r="CM16" s="95"/>
      <c r="CN16" s="99">
        <f t="shared" si="9"/>
        <v>359956.22</v>
      </c>
      <c r="CO16" s="96">
        <f>+SUM('2.2.3.1.1'!CP38:CP49)</f>
        <v>15712</v>
      </c>
      <c r="CP16" s="95"/>
      <c r="CQ16" s="95"/>
      <c r="CR16" s="100">
        <f t="shared" si="10"/>
        <v>15712</v>
      </c>
      <c r="CS16" s="96">
        <f>+SUM('2.2.3.1.1'!CT38:CT49)</f>
        <v>1351</v>
      </c>
      <c r="CT16" s="100">
        <f t="shared" si="11"/>
        <v>1351</v>
      </c>
      <c r="CU16" s="75">
        <f t="shared" si="12"/>
        <v>2485604.09</v>
      </c>
    </row>
    <row r="17" spans="1:99" ht="18" thickBot="1" x14ac:dyDescent="0.3">
      <c r="A17" s="150" t="s">
        <v>115</v>
      </c>
      <c r="B17" s="94"/>
      <c r="C17" s="95"/>
      <c r="D17" s="95"/>
      <c r="E17" s="95"/>
      <c r="F17" s="96"/>
      <c r="G17" s="99">
        <f>+SUM('2.2.3.1.1'!H50:H61)</f>
        <v>21829</v>
      </c>
      <c r="H17" s="96"/>
      <c r="I17" s="95"/>
      <c r="J17" s="95"/>
      <c r="K17" s="95"/>
      <c r="L17" s="95"/>
      <c r="M17" s="95"/>
      <c r="N17" s="99">
        <f>+SUM('2.2.3.1.1'!O50:O61)</f>
        <v>30720</v>
      </c>
      <c r="O17" s="96"/>
      <c r="P17" s="95"/>
      <c r="Q17" s="95"/>
      <c r="R17" s="95"/>
      <c r="S17" s="99">
        <f t="shared" si="0"/>
        <v>0</v>
      </c>
      <c r="T17" s="96"/>
      <c r="U17" s="95">
        <f>+SUM('2.2.3.1.1'!V50:V61)</f>
        <v>0</v>
      </c>
      <c r="V17" s="100">
        <f t="shared" si="1"/>
        <v>0</v>
      </c>
      <c r="W17" s="94"/>
      <c r="X17" s="95">
        <f>+SUM('2.2.3.1.1'!Y50:Y61)</f>
        <v>0</v>
      </c>
      <c r="Y17" s="95">
        <f>+SUM('2.2.3.1.1'!Z50:Z61)</f>
        <v>66961</v>
      </c>
      <c r="Z17" s="95">
        <f>+SUM('2.2.3.1.1'!AA50:AA61)</f>
        <v>537545</v>
      </c>
      <c r="AA17" s="95">
        <f>+SUM('2.2.3.1.1'!AB50:AB61)</f>
        <v>664520</v>
      </c>
      <c r="AB17" s="95">
        <f>+SUM('2.2.3.1.1'!AC50:AC61)</f>
        <v>177802</v>
      </c>
      <c r="AC17" s="95"/>
      <c r="AD17" s="95"/>
      <c r="AE17" s="95">
        <f>+SUM('2.2.3.1.1'!AF50:AF61)</f>
        <v>211332</v>
      </c>
      <c r="AF17" s="95">
        <f>+SUM('2.2.3.1.1'!AG50:AG61)</f>
        <v>2406</v>
      </c>
      <c r="AG17" s="95">
        <f>+SUM('2.2.3.1.1'!AH50:AH61)</f>
        <v>554100</v>
      </c>
      <c r="AH17" s="95"/>
      <c r="AI17" s="99">
        <f t="shared" si="2"/>
        <v>2214666</v>
      </c>
      <c r="AJ17" s="94"/>
      <c r="AK17" s="99">
        <f t="shared" si="3"/>
        <v>0</v>
      </c>
      <c r="AL17" s="94">
        <f>+SUM('2.2.3.1.1'!AM50:AM61)</f>
        <v>0</v>
      </c>
      <c r="AM17" s="95">
        <f>+SUM('2.2.3.1.1'!AN50:AN61)</f>
        <v>0</v>
      </c>
      <c r="AN17" s="95"/>
      <c r="AO17" s="95"/>
      <c r="AP17" s="95"/>
      <c r="AQ17" s="95"/>
      <c r="AR17" s="95"/>
      <c r="AS17" s="95"/>
      <c r="AT17" s="95"/>
      <c r="AU17" s="95"/>
      <c r="AV17" s="99">
        <f t="shared" si="4"/>
        <v>0</v>
      </c>
      <c r="AW17" s="94"/>
      <c r="AX17" s="95"/>
      <c r="AY17" s="95">
        <f>+SUM('2.2.3.1.1'!AZ50:AZ61)</f>
        <v>0</v>
      </c>
      <c r="AZ17" s="95"/>
      <c r="BA17" s="95"/>
      <c r="BB17" s="95"/>
      <c r="BC17" s="95"/>
      <c r="BD17" s="99">
        <f t="shared" si="5"/>
        <v>0</v>
      </c>
      <c r="BE17" s="94"/>
      <c r="BF17" s="95"/>
      <c r="BG17" s="95"/>
      <c r="BH17" s="95"/>
      <c r="BI17" s="95"/>
      <c r="BJ17" s="95"/>
      <c r="BK17" s="95"/>
      <c r="BL17" s="95"/>
      <c r="BM17" s="95"/>
      <c r="BN17" s="95"/>
      <c r="BO17" s="95">
        <f>+SUM('2.2.3.1.1'!BP50:BP61)</f>
        <v>0</v>
      </c>
      <c r="BP17" s="95"/>
      <c r="BQ17" s="95">
        <f>+SUM('2.2.3.1.1'!BR50:BR61)</f>
        <v>0</v>
      </c>
      <c r="BR17" s="95">
        <f>+SUM('2.2.3.1.1'!BS50:BS61)</f>
        <v>0</v>
      </c>
      <c r="BS17" s="95"/>
      <c r="BT17" s="99">
        <f t="shared" si="6"/>
        <v>0</v>
      </c>
      <c r="BU17" s="94"/>
      <c r="BV17" s="95"/>
      <c r="BW17" s="95"/>
      <c r="BX17" s="95"/>
      <c r="BY17" s="95"/>
      <c r="BZ17" s="95"/>
      <c r="CA17" s="101">
        <f t="shared" si="7"/>
        <v>0</v>
      </c>
      <c r="CB17" s="94">
        <f>+SUM('2.2.3.1.1'!CC50:CC61)</f>
        <v>0</v>
      </c>
      <c r="CC17" s="95"/>
      <c r="CD17" s="95"/>
      <c r="CE17" s="95"/>
      <c r="CF17" s="99">
        <f t="shared" si="8"/>
        <v>0</v>
      </c>
      <c r="CG17" s="94">
        <f>+SUM('2.2.3.1.1'!CH50:CH61)</f>
        <v>58262</v>
      </c>
      <c r="CH17" s="95">
        <f>+SUM('2.2.3.1.1'!CI50:CI61)</f>
        <v>26864</v>
      </c>
      <c r="CI17" s="95"/>
      <c r="CJ17" s="95"/>
      <c r="CK17" s="95">
        <f>+SUM('2.2.3.1.1'!CL50:CL61)</f>
        <v>1406</v>
      </c>
      <c r="CL17" s="95">
        <f>+SUM('2.2.3.1.1'!CM50:CM61)</f>
        <v>0</v>
      </c>
      <c r="CM17" s="95"/>
      <c r="CN17" s="99">
        <f t="shared" si="9"/>
        <v>86532</v>
      </c>
      <c r="CO17" s="96">
        <f>+SUM('2.2.3.1.1'!CP50:CP61)</f>
        <v>3110</v>
      </c>
      <c r="CP17" s="95"/>
      <c r="CQ17" s="95"/>
      <c r="CR17" s="100">
        <f t="shared" si="10"/>
        <v>3110</v>
      </c>
      <c r="CS17" s="96">
        <f>+SUM('2.2.3.1.1'!CT50:CT61)</f>
        <v>1896</v>
      </c>
      <c r="CT17" s="100">
        <f t="shared" si="11"/>
        <v>1896</v>
      </c>
      <c r="CU17" s="75">
        <f t="shared" si="12"/>
        <v>2358753</v>
      </c>
    </row>
    <row r="18" spans="1:99" ht="18" thickBot="1" x14ac:dyDescent="0.3">
      <c r="A18" s="150" t="s">
        <v>117</v>
      </c>
      <c r="B18" s="94"/>
      <c r="C18" s="95"/>
      <c r="D18" s="95"/>
      <c r="E18" s="95"/>
      <c r="F18" s="96"/>
      <c r="G18" s="99">
        <f>+SUM('2.2.3.1.1'!H62:H73)</f>
        <v>124514</v>
      </c>
      <c r="H18" s="96"/>
      <c r="I18" s="95"/>
      <c r="J18" s="95"/>
      <c r="K18" s="95"/>
      <c r="L18" s="95"/>
      <c r="M18" s="95"/>
      <c r="N18" s="99">
        <f>+SUM('2.2.3.1.1'!O62:O73)</f>
        <v>91775</v>
      </c>
      <c r="O18" s="96"/>
      <c r="P18" s="95"/>
      <c r="Q18" s="95"/>
      <c r="R18" s="95"/>
      <c r="S18" s="99">
        <f t="shared" si="0"/>
        <v>0</v>
      </c>
      <c r="T18" s="96"/>
      <c r="U18" s="95">
        <f>+SUM('2.2.3.1.1'!V62:V73)</f>
        <v>0</v>
      </c>
      <c r="V18" s="100">
        <f t="shared" si="1"/>
        <v>0</v>
      </c>
      <c r="W18" s="94"/>
      <c r="X18" s="95">
        <f>+SUM('2.2.3.1.1'!Y62:Y73)</f>
        <v>5813</v>
      </c>
      <c r="Y18" s="95">
        <f>+SUM('2.2.3.1.1'!Z62:Z73)</f>
        <v>126316</v>
      </c>
      <c r="Z18" s="95">
        <f>+SUM('2.2.3.1.1'!AA62:AA73)</f>
        <v>289882</v>
      </c>
      <c r="AA18" s="95">
        <f>+SUM('2.2.3.1.1'!AB62:AB73)</f>
        <v>466523</v>
      </c>
      <c r="AB18" s="95">
        <f>+SUM('2.2.3.1.1'!AC62:AC73)</f>
        <v>134597</v>
      </c>
      <c r="AC18" s="95"/>
      <c r="AD18" s="95"/>
      <c r="AE18" s="95">
        <f>+SUM('2.2.3.1.1'!AF62:AF73)</f>
        <v>350940</v>
      </c>
      <c r="AF18" s="95">
        <f>+SUM('2.2.3.1.1'!AG62:AG73)</f>
        <v>1514</v>
      </c>
      <c r="AG18" s="95">
        <f>+SUM('2.2.3.1.1'!AH62:AH73)</f>
        <v>657551</v>
      </c>
      <c r="AH18" s="95"/>
      <c r="AI18" s="99">
        <f t="shared" si="2"/>
        <v>2033136</v>
      </c>
      <c r="AJ18" s="94"/>
      <c r="AK18" s="99">
        <f t="shared" si="3"/>
        <v>0</v>
      </c>
      <c r="AL18" s="94">
        <f>+SUM('2.2.3.1.1'!AM62:AM73)</f>
        <v>0</v>
      </c>
      <c r="AM18" s="95">
        <f>+SUM('2.2.3.1.1'!AN62:AN73)</f>
        <v>0</v>
      </c>
      <c r="AN18" s="95"/>
      <c r="AO18" s="95"/>
      <c r="AP18" s="95"/>
      <c r="AQ18" s="95"/>
      <c r="AR18" s="95"/>
      <c r="AS18" s="95"/>
      <c r="AT18" s="95"/>
      <c r="AU18" s="95"/>
      <c r="AV18" s="99">
        <f t="shared" si="4"/>
        <v>0</v>
      </c>
      <c r="AW18" s="94"/>
      <c r="AX18" s="95"/>
      <c r="AY18" s="95">
        <f>+SUM('2.2.3.1.1'!AZ62:AZ73)</f>
        <v>0</v>
      </c>
      <c r="AZ18" s="95"/>
      <c r="BA18" s="95"/>
      <c r="BB18" s="95"/>
      <c r="BC18" s="95"/>
      <c r="BD18" s="99">
        <f t="shared" si="5"/>
        <v>0</v>
      </c>
      <c r="BE18" s="94"/>
      <c r="BF18" s="95"/>
      <c r="BG18" s="95"/>
      <c r="BH18" s="95"/>
      <c r="BI18" s="95"/>
      <c r="BJ18" s="95"/>
      <c r="BK18" s="95"/>
      <c r="BL18" s="95"/>
      <c r="BM18" s="95"/>
      <c r="BN18" s="95"/>
      <c r="BO18" s="95">
        <f>+SUM('2.2.3.1.1'!BP62:BP73)</f>
        <v>0</v>
      </c>
      <c r="BP18" s="95"/>
      <c r="BQ18" s="95">
        <f>+SUM('2.2.3.1.1'!BR62:BR73)</f>
        <v>0</v>
      </c>
      <c r="BR18" s="95">
        <f>+SUM('2.2.3.1.1'!BS62:BS73)</f>
        <v>0</v>
      </c>
      <c r="BS18" s="95"/>
      <c r="BT18" s="99">
        <f t="shared" si="6"/>
        <v>0</v>
      </c>
      <c r="BU18" s="94"/>
      <c r="BV18" s="95"/>
      <c r="BW18" s="95"/>
      <c r="BX18" s="95"/>
      <c r="BY18" s="95"/>
      <c r="BZ18" s="95"/>
      <c r="CA18" s="101">
        <f t="shared" si="7"/>
        <v>0</v>
      </c>
      <c r="CB18" s="94">
        <f>+SUM('2.2.3.1.1'!CC62:CC73)</f>
        <v>0</v>
      </c>
      <c r="CC18" s="95"/>
      <c r="CD18" s="95"/>
      <c r="CE18" s="95"/>
      <c r="CF18" s="99">
        <f t="shared" si="8"/>
        <v>0</v>
      </c>
      <c r="CG18" s="94">
        <f>+SUM('2.2.3.1.1'!CH62:CH73)</f>
        <v>75186</v>
      </c>
      <c r="CH18" s="95">
        <f>+SUM('2.2.3.1.1'!CI62:CI73)</f>
        <v>63965</v>
      </c>
      <c r="CI18" s="95"/>
      <c r="CJ18" s="95"/>
      <c r="CK18" s="95">
        <f>+SUM('2.2.3.1.1'!CL62:CL73)</f>
        <v>3065</v>
      </c>
      <c r="CL18" s="95">
        <f>+SUM('2.2.3.1.1'!CM62:CM73)</f>
        <v>0</v>
      </c>
      <c r="CM18" s="95"/>
      <c r="CN18" s="99">
        <f t="shared" si="9"/>
        <v>142216</v>
      </c>
      <c r="CO18" s="96">
        <f>+SUM('2.2.3.1.1'!CP62:CP73)</f>
        <v>9626</v>
      </c>
      <c r="CP18" s="95"/>
      <c r="CQ18" s="95"/>
      <c r="CR18" s="100">
        <f t="shared" si="10"/>
        <v>9626</v>
      </c>
      <c r="CS18" s="96">
        <f>+SUM('2.2.3.1.1'!CT62:CT73)</f>
        <v>7237</v>
      </c>
      <c r="CT18" s="100">
        <f t="shared" si="11"/>
        <v>7237</v>
      </c>
      <c r="CU18" s="75">
        <f t="shared" si="12"/>
        <v>2408504</v>
      </c>
    </row>
    <row r="19" spans="1:99" ht="18" thickBot="1" x14ac:dyDescent="0.3">
      <c r="A19" s="150" t="s">
        <v>118</v>
      </c>
      <c r="B19" s="94"/>
      <c r="C19" s="95"/>
      <c r="D19" s="95"/>
      <c r="E19" s="95"/>
      <c r="F19" s="96"/>
      <c r="G19" s="99">
        <f>+SUM('2.2.3.1.1'!H74:H85)</f>
        <v>124526</v>
      </c>
      <c r="H19" s="96"/>
      <c r="I19" s="95"/>
      <c r="J19" s="95"/>
      <c r="K19" s="95"/>
      <c r="L19" s="95"/>
      <c r="M19" s="95"/>
      <c r="N19" s="99">
        <f>+SUM('2.2.3.1.1'!O74:O85)</f>
        <v>177441</v>
      </c>
      <c r="O19" s="96"/>
      <c r="P19" s="95"/>
      <c r="Q19" s="95"/>
      <c r="R19" s="95"/>
      <c r="S19" s="99">
        <f t="shared" si="0"/>
        <v>0</v>
      </c>
      <c r="T19" s="96"/>
      <c r="U19" s="95">
        <f>+SUM('2.2.3.1.1'!V74:V85)</f>
        <v>0</v>
      </c>
      <c r="V19" s="100">
        <f t="shared" si="1"/>
        <v>0</v>
      </c>
      <c r="W19" s="94"/>
      <c r="X19" s="95">
        <f>+SUM('2.2.3.1.1'!Y74:Y85)</f>
        <v>0</v>
      </c>
      <c r="Y19" s="95">
        <f>+SUM('2.2.3.1.1'!Z74:Z85)</f>
        <v>56161</v>
      </c>
      <c r="Z19" s="95">
        <f>+SUM('2.2.3.1.1'!AA74:AA85)</f>
        <v>329017</v>
      </c>
      <c r="AA19" s="95">
        <f>+SUM('2.2.3.1.1'!AB74:AB85)</f>
        <v>353608</v>
      </c>
      <c r="AB19" s="95">
        <f>+SUM('2.2.3.1.1'!AC74:AC85)</f>
        <v>170610</v>
      </c>
      <c r="AC19" s="95"/>
      <c r="AD19" s="95"/>
      <c r="AE19" s="95">
        <f>+SUM('2.2.3.1.1'!AF74:AF85)</f>
        <v>321313</v>
      </c>
      <c r="AF19" s="95">
        <f>+SUM('2.2.3.1.1'!AG74:AG85)</f>
        <v>795</v>
      </c>
      <c r="AG19" s="95">
        <f>+SUM('2.2.3.1.1'!AH74:AH85)</f>
        <v>430790</v>
      </c>
      <c r="AH19" s="95"/>
      <c r="AI19" s="99">
        <f t="shared" si="2"/>
        <v>1662294</v>
      </c>
      <c r="AJ19" s="94"/>
      <c r="AK19" s="99">
        <f t="shared" si="3"/>
        <v>0</v>
      </c>
      <c r="AL19" s="94">
        <f>+SUM('2.2.3.1.1'!AM74:AM85)</f>
        <v>0</v>
      </c>
      <c r="AM19" s="95">
        <f>+SUM('2.2.3.1.1'!AN74:AN85)</f>
        <v>0</v>
      </c>
      <c r="AN19" s="95"/>
      <c r="AO19" s="95"/>
      <c r="AP19" s="95"/>
      <c r="AQ19" s="95"/>
      <c r="AR19" s="95"/>
      <c r="AS19" s="95"/>
      <c r="AT19" s="95"/>
      <c r="AU19" s="95"/>
      <c r="AV19" s="99">
        <f t="shared" si="4"/>
        <v>0</v>
      </c>
      <c r="AW19" s="94"/>
      <c r="AX19" s="95"/>
      <c r="AY19" s="95">
        <f>+SUM('2.2.3.1.1'!AZ74:AZ85)</f>
        <v>0</v>
      </c>
      <c r="AZ19" s="95"/>
      <c r="BA19" s="95"/>
      <c r="BB19" s="95"/>
      <c r="BC19" s="95"/>
      <c r="BD19" s="99">
        <f t="shared" si="5"/>
        <v>0</v>
      </c>
      <c r="BE19" s="94"/>
      <c r="BF19" s="95"/>
      <c r="BG19" s="95"/>
      <c r="BH19" s="95"/>
      <c r="BI19" s="95"/>
      <c r="BJ19" s="95"/>
      <c r="BK19" s="95"/>
      <c r="BL19" s="95"/>
      <c r="BM19" s="95"/>
      <c r="BN19" s="95"/>
      <c r="BO19" s="95">
        <f>+SUM('2.2.3.1.1'!BP74:BP85)</f>
        <v>0</v>
      </c>
      <c r="BP19" s="95"/>
      <c r="BQ19" s="95">
        <f>+SUM('2.2.3.1.1'!BR74:BR85)</f>
        <v>0</v>
      </c>
      <c r="BR19" s="95">
        <f>+SUM('2.2.3.1.1'!BS74:BS85)</f>
        <v>0</v>
      </c>
      <c r="BS19" s="95"/>
      <c r="BT19" s="99">
        <f t="shared" si="6"/>
        <v>0</v>
      </c>
      <c r="BU19" s="94"/>
      <c r="BV19" s="95"/>
      <c r="BW19" s="95"/>
      <c r="BX19" s="95"/>
      <c r="BY19" s="95"/>
      <c r="BZ19" s="95"/>
      <c r="CA19" s="101">
        <f t="shared" si="7"/>
        <v>0</v>
      </c>
      <c r="CB19" s="94">
        <f>+SUM('2.2.3.1.1'!CC74:CC85)</f>
        <v>0</v>
      </c>
      <c r="CC19" s="95"/>
      <c r="CD19" s="95"/>
      <c r="CE19" s="95"/>
      <c r="CF19" s="99">
        <f t="shared" si="8"/>
        <v>0</v>
      </c>
      <c r="CG19" s="94">
        <f>+SUM('2.2.3.1.1'!CH74:CH85)</f>
        <v>294667</v>
      </c>
      <c r="CH19" s="95">
        <f>+SUM('2.2.3.1.1'!CI74:CI85)</f>
        <v>168503</v>
      </c>
      <c r="CI19" s="95"/>
      <c r="CJ19" s="95"/>
      <c r="CK19" s="95">
        <f>+SUM('2.2.3.1.1'!CL74:CL85)</f>
        <v>0</v>
      </c>
      <c r="CL19" s="95">
        <f>+SUM('2.2.3.1.1'!CM74:CM85)</f>
        <v>0</v>
      </c>
      <c r="CM19" s="95"/>
      <c r="CN19" s="99">
        <f t="shared" si="9"/>
        <v>463170</v>
      </c>
      <c r="CO19" s="96">
        <f>+SUM('2.2.3.1.1'!CP74:CP85)</f>
        <v>0</v>
      </c>
      <c r="CP19" s="95"/>
      <c r="CQ19" s="95"/>
      <c r="CR19" s="100">
        <f t="shared" si="10"/>
        <v>0</v>
      </c>
      <c r="CS19" s="96">
        <f>+SUM('2.2.3.1.1'!CT74:CT85)</f>
        <v>552</v>
      </c>
      <c r="CT19" s="100">
        <f t="shared" si="11"/>
        <v>552</v>
      </c>
      <c r="CU19" s="75">
        <f t="shared" si="12"/>
        <v>2427983</v>
      </c>
    </row>
    <row r="20" spans="1:99" ht="18" thickBot="1" x14ac:dyDescent="0.3">
      <c r="A20" s="150" t="s">
        <v>119</v>
      </c>
      <c r="B20" s="94"/>
      <c r="C20" s="95"/>
      <c r="D20" s="95"/>
      <c r="E20" s="95"/>
      <c r="F20" s="96"/>
      <c r="G20" s="99">
        <f>+SUM('2.2.3.1.1'!H86:H97)</f>
        <v>132813</v>
      </c>
      <c r="H20" s="96"/>
      <c r="I20" s="95"/>
      <c r="J20" s="95"/>
      <c r="K20" s="95"/>
      <c r="L20" s="95"/>
      <c r="M20" s="95"/>
      <c r="N20" s="99">
        <f>+SUM('2.2.3.1.1'!O86:O97)</f>
        <v>225003</v>
      </c>
      <c r="O20" s="96"/>
      <c r="P20" s="95"/>
      <c r="Q20" s="95"/>
      <c r="R20" s="95"/>
      <c r="S20" s="99">
        <f t="shared" si="0"/>
        <v>0</v>
      </c>
      <c r="T20" s="96"/>
      <c r="U20" s="95">
        <f>+SUM('2.2.3.1.1'!V86:V97)</f>
        <v>0</v>
      </c>
      <c r="V20" s="100">
        <f t="shared" si="1"/>
        <v>0</v>
      </c>
      <c r="W20" s="94"/>
      <c r="X20" s="95"/>
      <c r="Y20" s="95"/>
      <c r="Z20" s="95"/>
      <c r="AA20" s="95"/>
      <c r="AB20" s="95"/>
      <c r="AC20" s="95"/>
      <c r="AD20" s="95"/>
      <c r="AE20" s="95"/>
      <c r="AF20" s="95"/>
      <c r="AG20" s="95"/>
      <c r="AH20" s="95"/>
      <c r="AI20" s="99">
        <f>+SUM('2.2.3.1.1'!AJ86:AJ97)</f>
        <v>1805420</v>
      </c>
      <c r="AJ20" s="94"/>
      <c r="AK20" s="99">
        <f t="shared" si="3"/>
        <v>0</v>
      </c>
      <c r="AL20" s="94">
        <f>+SUM('2.2.3.1.1'!AM86:AM97)</f>
        <v>0</v>
      </c>
      <c r="AM20" s="95">
        <f>+SUM('2.2.3.1.1'!AN86:AN97)</f>
        <v>0</v>
      </c>
      <c r="AN20" s="95"/>
      <c r="AO20" s="95"/>
      <c r="AP20" s="95"/>
      <c r="AQ20" s="95"/>
      <c r="AR20" s="95"/>
      <c r="AS20" s="95"/>
      <c r="AT20" s="95"/>
      <c r="AU20" s="95"/>
      <c r="AV20" s="99">
        <f t="shared" si="4"/>
        <v>0</v>
      </c>
      <c r="AW20" s="94"/>
      <c r="AX20" s="95"/>
      <c r="AY20" s="95">
        <f>+SUM('2.2.3.1.1'!AZ86:AZ97)</f>
        <v>0</v>
      </c>
      <c r="AZ20" s="95"/>
      <c r="BA20" s="95"/>
      <c r="BB20" s="95"/>
      <c r="BC20" s="95"/>
      <c r="BD20" s="99">
        <f t="shared" si="5"/>
        <v>0</v>
      </c>
      <c r="BE20" s="94"/>
      <c r="BF20" s="95"/>
      <c r="BG20" s="95"/>
      <c r="BH20" s="95"/>
      <c r="BI20" s="95"/>
      <c r="BJ20" s="95"/>
      <c r="BK20" s="95"/>
      <c r="BL20" s="95"/>
      <c r="BM20" s="95"/>
      <c r="BN20" s="95"/>
      <c r="BO20" s="95">
        <f>+SUM('2.2.3.1.1'!BP86:BP97)</f>
        <v>0</v>
      </c>
      <c r="BP20" s="95"/>
      <c r="BQ20" s="95">
        <f>+SUM('2.2.3.1.1'!BR86:BR97)</f>
        <v>0</v>
      </c>
      <c r="BR20" s="95">
        <f>+SUM('2.2.3.1.1'!BS86:BS97)</f>
        <v>0</v>
      </c>
      <c r="BS20" s="95"/>
      <c r="BT20" s="99">
        <f t="shared" si="6"/>
        <v>0</v>
      </c>
      <c r="BU20" s="94"/>
      <c r="BV20" s="95"/>
      <c r="BW20" s="95"/>
      <c r="BX20" s="95"/>
      <c r="BY20" s="95"/>
      <c r="BZ20" s="95"/>
      <c r="CA20" s="101">
        <f t="shared" si="7"/>
        <v>0</v>
      </c>
      <c r="CB20" s="94">
        <f>+SUM('2.2.3.1.1'!CC86:CC97)</f>
        <v>0</v>
      </c>
      <c r="CC20" s="95"/>
      <c r="CD20" s="95"/>
      <c r="CE20" s="95"/>
      <c r="CF20" s="99">
        <f t="shared" si="8"/>
        <v>0</v>
      </c>
      <c r="CG20" s="94"/>
      <c r="CH20" s="95"/>
      <c r="CI20" s="95"/>
      <c r="CJ20" s="95"/>
      <c r="CK20" s="95"/>
      <c r="CL20" s="95"/>
      <c r="CM20" s="95"/>
      <c r="CN20" s="99">
        <f>+SUM('2.2.3.1.1'!CO86:CO97)</f>
        <v>654803</v>
      </c>
      <c r="CO20" s="96">
        <f>+SUM('2.2.3.1.1'!CP86:CP97)</f>
        <v>0</v>
      </c>
      <c r="CP20" s="95"/>
      <c r="CQ20" s="95"/>
      <c r="CR20" s="100">
        <f t="shared" si="10"/>
        <v>0</v>
      </c>
      <c r="CS20" s="96">
        <f>+SUM('2.2.3.1.1'!CT86:CT97)</f>
        <v>6516</v>
      </c>
      <c r="CT20" s="100">
        <f t="shared" si="11"/>
        <v>6516</v>
      </c>
      <c r="CU20" s="75">
        <f>+G20+N20+S20+V20+AI20+AK20+AV20+BD20+BT20+CA20+CF20+CN20+CR20+CT20</f>
        <v>2824555</v>
      </c>
    </row>
    <row r="21" spans="1:99" ht="18" thickBot="1" x14ac:dyDescent="0.3">
      <c r="A21" s="150" t="s">
        <v>121</v>
      </c>
      <c r="B21" s="94"/>
      <c r="C21" s="95"/>
      <c r="D21" s="95"/>
      <c r="E21" s="95"/>
      <c r="F21" s="96"/>
      <c r="G21" s="99">
        <f>+SUM('2.2.3.1.1'!H98:H109)</f>
        <v>238916</v>
      </c>
      <c r="H21" s="96"/>
      <c r="I21" s="95"/>
      <c r="J21" s="95"/>
      <c r="K21" s="95"/>
      <c r="L21" s="95"/>
      <c r="M21" s="95"/>
      <c r="N21" s="99">
        <f>+SUM('2.2.3.1.1'!O98:O109)</f>
        <v>219149</v>
      </c>
      <c r="O21" s="96"/>
      <c r="P21" s="95"/>
      <c r="Q21" s="95"/>
      <c r="R21" s="95"/>
      <c r="S21" s="99">
        <f t="shared" si="0"/>
        <v>0</v>
      </c>
      <c r="T21" s="96"/>
      <c r="U21" s="95">
        <f>+SUM('2.2.3.1.1'!V98:V109)</f>
        <v>0</v>
      </c>
      <c r="V21" s="100">
        <f t="shared" si="1"/>
        <v>0</v>
      </c>
      <c r="W21" s="94"/>
      <c r="X21" s="95"/>
      <c r="Y21" s="95"/>
      <c r="Z21" s="95"/>
      <c r="AA21" s="95"/>
      <c r="AB21" s="95"/>
      <c r="AC21" s="95"/>
      <c r="AD21" s="95"/>
      <c r="AE21" s="95"/>
      <c r="AF21" s="95"/>
      <c r="AG21" s="95"/>
      <c r="AH21" s="95"/>
      <c r="AI21" s="99">
        <f>+SUM('2.2.3.1.1'!AJ98:AJ109)</f>
        <v>1901027</v>
      </c>
      <c r="AJ21" s="94"/>
      <c r="AK21" s="99">
        <f t="shared" si="3"/>
        <v>0</v>
      </c>
      <c r="AL21" s="94">
        <f>+SUM('2.2.3.1.1'!AM98:AM109)</f>
        <v>0</v>
      </c>
      <c r="AM21" s="95">
        <f>+SUM('2.2.3.1.1'!AN98:AN109)</f>
        <v>0</v>
      </c>
      <c r="AN21" s="95"/>
      <c r="AO21" s="95"/>
      <c r="AP21" s="95"/>
      <c r="AQ21" s="95"/>
      <c r="AR21" s="95"/>
      <c r="AS21" s="95"/>
      <c r="AT21" s="95"/>
      <c r="AU21" s="95"/>
      <c r="AV21" s="99">
        <f t="shared" si="4"/>
        <v>0</v>
      </c>
      <c r="AW21" s="94"/>
      <c r="AX21" s="95"/>
      <c r="AY21" s="95">
        <f>+SUM('2.2.3.1.1'!AZ98:AZ109)</f>
        <v>0</v>
      </c>
      <c r="AZ21" s="95"/>
      <c r="BA21" s="95"/>
      <c r="BB21" s="95"/>
      <c r="BC21" s="95"/>
      <c r="BD21" s="99">
        <f t="shared" si="5"/>
        <v>0</v>
      </c>
      <c r="BE21" s="94"/>
      <c r="BF21" s="95"/>
      <c r="BG21" s="95"/>
      <c r="BH21" s="95"/>
      <c r="BI21" s="95"/>
      <c r="BJ21" s="95"/>
      <c r="BK21" s="95"/>
      <c r="BL21" s="95"/>
      <c r="BM21" s="95"/>
      <c r="BN21" s="95"/>
      <c r="BO21" s="95">
        <f>+SUM('2.2.3.1.1'!BP98:BP109)</f>
        <v>0</v>
      </c>
      <c r="BP21" s="95"/>
      <c r="BQ21" s="95">
        <f>+SUM('2.2.3.1.1'!BR98:BR109)</f>
        <v>0</v>
      </c>
      <c r="BR21" s="95">
        <f>+SUM('2.2.3.1.1'!BS98:BS109)</f>
        <v>0</v>
      </c>
      <c r="BS21" s="95"/>
      <c r="BT21" s="99">
        <f t="shared" si="6"/>
        <v>0</v>
      </c>
      <c r="BU21" s="94"/>
      <c r="BV21" s="95"/>
      <c r="BW21" s="95"/>
      <c r="BX21" s="95"/>
      <c r="BY21" s="95"/>
      <c r="BZ21" s="95"/>
      <c r="CA21" s="101">
        <f t="shared" si="7"/>
        <v>0</v>
      </c>
      <c r="CB21" s="94">
        <f>+SUM('2.2.3.1.1'!CC98:CC109)</f>
        <v>0</v>
      </c>
      <c r="CC21" s="95"/>
      <c r="CD21" s="95"/>
      <c r="CE21" s="95"/>
      <c r="CF21" s="99">
        <f t="shared" si="8"/>
        <v>0</v>
      </c>
      <c r="CG21" s="94"/>
      <c r="CH21" s="95"/>
      <c r="CI21" s="95"/>
      <c r="CJ21" s="95"/>
      <c r="CK21" s="95"/>
      <c r="CL21" s="95"/>
      <c r="CM21" s="95"/>
      <c r="CN21" s="99">
        <f>+SUM('2.2.3.1.1'!CO98:CO109)</f>
        <v>527156</v>
      </c>
      <c r="CO21" s="96">
        <f>+SUM('2.2.3.1.1'!CP98:CP109)</f>
        <v>0</v>
      </c>
      <c r="CP21" s="95"/>
      <c r="CQ21" s="95"/>
      <c r="CR21" s="100">
        <f t="shared" si="10"/>
        <v>0</v>
      </c>
      <c r="CS21" s="96">
        <f>+SUM('2.2.3.1.1'!CT98:CT109)</f>
        <v>73967</v>
      </c>
      <c r="CT21" s="100">
        <f t="shared" si="11"/>
        <v>73967</v>
      </c>
      <c r="CU21" s="75">
        <f t="shared" si="12"/>
        <v>2960215</v>
      </c>
    </row>
    <row r="22" spans="1:99" ht="18" thickBot="1" x14ac:dyDescent="0.3">
      <c r="A22" s="150" t="s">
        <v>122</v>
      </c>
      <c r="B22" s="94"/>
      <c r="C22" s="95"/>
      <c r="D22" s="95"/>
      <c r="E22" s="95"/>
      <c r="F22" s="96"/>
      <c r="G22" s="99">
        <f>+SUM('2.2.3.1.1'!H110:H121)</f>
        <v>154487</v>
      </c>
      <c r="H22" s="96"/>
      <c r="I22" s="95"/>
      <c r="J22" s="95"/>
      <c r="K22" s="95"/>
      <c r="L22" s="95"/>
      <c r="M22" s="95"/>
      <c r="N22" s="99">
        <f>+SUM('2.2.3.1.1'!O110:O121)</f>
        <v>229229</v>
      </c>
      <c r="O22" s="96"/>
      <c r="P22" s="95"/>
      <c r="Q22" s="95"/>
      <c r="R22" s="95"/>
      <c r="S22" s="99">
        <f t="shared" si="0"/>
        <v>0</v>
      </c>
      <c r="T22" s="96"/>
      <c r="U22" s="95">
        <f>+SUM('2.2.3.1.1'!V110:V121)</f>
        <v>0</v>
      </c>
      <c r="V22" s="100">
        <f t="shared" si="1"/>
        <v>0</v>
      </c>
      <c r="W22" s="94"/>
      <c r="X22" s="95"/>
      <c r="Y22" s="95"/>
      <c r="Z22" s="95"/>
      <c r="AA22" s="95"/>
      <c r="AB22" s="95"/>
      <c r="AC22" s="95"/>
      <c r="AD22" s="95"/>
      <c r="AE22" s="95"/>
      <c r="AF22" s="95"/>
      <c r="AG22" s="95"/>
      <c r="AH22" s="95"/>
      <c r="AI22" s="99">
        <f>+SUM('2.2.3.1.1'!AJ110:AJ121)</f>
        <v>2538076</v>
      </c>
      <c r="AJ22" s="94"/>
      <c r="AK22" s="99">
        <f t="shared" si="3"/>
        <v>0</v>
      </c>
      <c r="AL22" s="94">
        <f>+SUM('2.2.3.1.1'!AM110:AM121)</f>
        <v>0</v>
      </c>
      <c r="AM22" s="95">
        <f>+SUM('2.2.3.1.1'!AN110:AN121)</f>
        <v>0</v>
      </c>
      <c r="AN22" s="95"/>
      <c r="AO22" s="95"/>
      <c r="AP22" s="95"/>
      <c r="AQ22" s="95"/>
      <c r="AR22" s="95"/>
      <c r="AS22" s="95"/>
      <c r="AT22" s="95"/>
      <c r="AU22" s="95"/>
      <c r="AV22" s="99">
        <f t="shared" si="4"/>
        <v>0</v>
      </c>
      <c r="AW22" s="94"/>
      <c r="AX22" s="95"/>
      <c r="AY22" s="95">
        <f>+SUM('2.2.3.1.1'!AZ110:AZ121)</f>
        <v>0</v>
      </c>
      <c r="AZ22" s="95"/>
      <c r="BA22" s="95"/>
      <c r="BB22" s="95"/>
      <c r="BC22" s="95"/>
      <c r="BD22" s="99">
        <f t="shared" si="5"/>
        <v>0</v>
      </c>
      <c r="BE22" s="94"/>
      <c r="BF22" s="95"/>
      <c r="BG22" s="95"/>
      <c r="BH22" s="95"/>
      <c r="BI22" s="95"/>
      <c r="BJ22" s="95"/>
      <c r="BK22" s="95"/>
      <c r="BL22" s="95"/>
      <c r="BM22" s="95"/>
      <c r="BN22" s="95"/>
      <c r="BO22" s="95">
        <f>+SUM('2.2.3.1.1'!BP110:BP121)</f>
        <v>0</v>
      </c>
      <c r="BP22" s="95"/>
      <c r="BQ22" s="95">
        <f>+SUM('2.2.3.1.1'!BR110:BR121)</f>
        <v>0</v>
      </c>
      <c r="BR22" s="95">
        <f>+SUM('2.2.3.1.1'!BS110:BS121)</f>
        <v>0</v>
      </c>
      <c r="BS22" s="95"/>
      <c r="BT22" s="99">
        <f t="shared" si="6"/>
        <v>0</v>
      </c>
      <c r="BU22" s="94"/>
      <c r="BV22" s="95"/>
      <c r="BW22" s="95"/>
      <c r="BX22" s="95"/>
      <c r="BY22" s="95"/>
      <c r="BZ22" s="95"/>
      <c r="CA22" s="101">
        <f t="shared" si="7"/>
        <v>0</v>
      </c>
      <c r="CB22" s="94">
        <f>+SUM('2.2.3.1.1'!CC110:CC121)</f>
        <v>0</v>
      </c>
      <c r="CC22" s="95"/>
      <c r="CD22" s="95"/>
      <c r="CE22" s="95"/>
      <c r="CF22" s="99">
        <f t="shared" si="8"/>
        <v>0</v>
      </c>
      <c r="CG22" s="94"/>
      <c r="CH22" s="95"/>
      <c r="CI22" s="95"/>
      <c r="CJ22" s="95"/>
      <c r="CK22" s="95"/>
      <c r="CL22" s="95"/>
      <c r="CM22" s="95"/>
      <c r="CN22" s="99">
        <f>+SUM('2.2.3.1.1'!CO110:CO121)</f>
        <v>603808</v>
      </c>
      <c r="CO22" s="96">
        <f>+SUM('2.2.3.1.1'!CP110:CP121)</f>
        <v>0</v>
      </c>
      <c r="CP22" s="95"/>
      <c r="CQ22" s="95"/>
      <c r="CR22" s="100">
        <f t="shared" si="10"/>
        <v>0</v>
      </c>
      <c r="CS22" s="96">
        <f>+SUM('2.2.3.1.1'!CT110:CT121)</f>
        <v>62737</v>
      </c>
      <c r="CT22" s="100">
        <f t="shared" si="11"/>
        <v>62737</v>
      </c>
      <c r="CU22" s="75">
        <f t="shared" si="12"/>
        <v>3588337</v>
      </c>
    </row>
    <row r="23" spans="1:99" ht="18" thickBot="1" x14ac:dyDescent="0.3">
      <c r="A23" s="150" t="s">
        <v>123</v>
      </c>
      <c r="B23" s="94"/>
      <c r="C23" s="95"/>
      <c r="D23" s="95"/>
      <c r="E23" s="95"/>
      <c r="F23" s="96"/>
      <c r="G23" s="99">
        <f>+SUM('2.2.3.1.1'!H122:H133)</f>
        <v>198979</v>
      </c>
      <c r="H23" s="96"/>
      <c r="I23" s="95"/>
      <c r="J23" s="95"/>
      <c r="K23" s="95"/>
      <c r="L23" s="95"/>
      <c r="M23" s="95"/>
      <c r="N23" s="99">
        <f>+SUM('2.2.3.1.1'!O122:O133)</f>
        <v>227218</v>
      </c>
      <c r="O23" s="96"/>
      <c r="P23" s="95"/>
      <c r="Q23" s="95"/>
      <c r="R23" s="95"/>
      <c r="S23" s="99">
        <f t="shared" si="0"/>
        <v>0</v>
      </c>
      <c r="T23" s="96"/>
      <c r="U23" s="95">
        <f>+SUM('2.2.3.1.1'!V122:V133)</f>
        <v>0</v>
      </c>
      <c r="V23" s="100">
        <f t="shared" si="1"/>
        <v>0</v>
      </c>
      <c r="W23" s="94"/>
      <c r="X23" s="95"/>
      <c r="Y23" s="95"/>
      <c r="Z23" s="95"/>
      <c r="AA23" s="95"/>
      <c r="AB23" s="95"/>
      <c r="AC23" s="95"/>
      <c r="AD23" s="95"/>
      <c r="AE23" s="95"/>
      <c r="AF23" s="95"/>
      <c r="AG23" s="95"/>
      <c r="AH23" s="95"/>
      <c r="AI23" s="99">
        <f>+SUM('2.2.3.1.1'!AJ122:AJ133)</f>
        <v>2475975</v>
      </c>
      <c r="AJ23" s="94"/>
      <c r="AK23" s="99">
        <f t="shared" si="3"/>
        <v>0</v>
      </c>
      <c r="AL23" s="94">
        <f>+SUM('2.2.3.1.1'!AM122:AM133)</f>
        <v>0</v>
      </c>
      <c r="AM23" s="95">
        <f>+SUM('2.2.3.1.1'!AN122:AN133)</f>
        <v>0</v>
      </c>
      <c r="AN23" s="95"/>
      <c r="AO23" s="95"/>
      <c r="AP23" s="95"/>
      <c r="AQ23" s="95"/>
      <c r="AR23" s="95"/>
      <c r="AS23" s="95"/>
      <c r="AT23" s="95"/>
      <c r="AU23" s="95"/>
      <c r="AV23" s="99">
        <f t="shared" si="4"/>
        <v>0</v>
      </c>
      <c r="AW23" s="94"/>
      <c r="AX23" s="95"/>
      <c r="AY23" s="95">
        <f>+SUM('2.2.3.1.1'!AZ122:AZ133)</f>
        <v>0</v>
      </c>
      <c r="AZ23" s="95"/>
      <c r="BA23" s="95"/>
      <c r="BB23" s="95"/>
      <c r="BC23" s="95"/>
      <c r="BD23" s="99">
        <f t="shared" si="5"/>
        <v>0</v>
      </c>
      <c r="BE23" s="94"/>
      <c r="BF23" s="95"/>
      <c r="BG23" s="95"/>
      <c r="BH23" s="95"/>
      <c r="BI23" s="95"/>
      <c r="BJ23" s="95"/>
      <c r="BK23" s="95"/>
      <c r="BL23" s="95"/>
      <c r="BM23" s="95"/>
      <c r="BN23" s="95"/>
      <c r="BO23" s="95">
        <f>+SUM('2.2.3.1.1'!BP122:BP133)</f>
        <v>0</v>
      </c>
      <c r="BP23" s="95"/>
      <c r="BQ23" s="95">
        <f>+SUM('2.2.3.1.1'!BR122:BR133)</f>
        <v>0</v>
      </c>
      <c r="BR23" s="95">
        <f>+SUM('2.2.3.1.1'!BS122:BS133)</f>
        <v>0</v>
      </c>
      <c r="BS23" s="95"/>
      <c r="BT23" s="99">
        <f t="shared" si="6"/>
        <v>0</v>
      </c>
      <c r="BU23" s="94"/>
      <c r="BV23" s="95"/>
      <c r="BW23" s="95"/>
      <c r="BX23" s="95"/>
      <c r="BY23" s="95"/>
      <c r="BZ23" s="95"/>
      <c r="CA23" s="101">
        <f t="shared" si="7"/>
        <v>0</v>
      </c>
      <c r="CB23" s="94">
        <f>+SUM('2.2.3.1.1'!CC122:CC133)</f>
        <v>0</v>
      </c>
      <c r="CC23" s="95"/>
      <c r="CD23" s="95"/>
      <c r="CE23" s="95"/>
      <c r="CF23" s="99">
        <f t="shared" si="8"/>
        <v>0</v>
      </c>
      <c r="CG23" s="94"/>
      <c r="CH23" s="95"/>
      <c r="CI23" s="95"/>
      <c r="CJ23" s="95"/>
      <c r="CK23" s="95"/>
      <c r="CL23" s="95"/>
      <c r="CM23" s="95"/>
      <c r="CN23" s="99">
        <f>+SUM('2.2.3.1.1'!CO122:CO133)</f>
        <v>496651</v>
      </c>
      <c r="CO23" s="96">
        <f>+SUM('2.2.3.1.1'!CP122:CP133)</f>
        <v>0</v>
      </c>
      <c r="CP23" s="95"/>
      <c r="CQ23" s="95"/>
      <c r="CR23" s="100">
        <f t="shared" si="10"/>
        <v>0</v>
      </c>
      <c r="CS23" s="96">
        <f>+SUM('2.2.3.1.1'!CT122:CT133)</f>
        <v>46636</v>
      </c>
      <c r="CT23" s="100">
        <f t="shared" si="11"/>
        <v>46636</v>
      </c>
      <c r="CU23" s="75">
        <f t="shared" si="12"/>
        <v>3445459</v>
      </c>
    </row>
    <row r="24" spans="1:99" ht="18" thickBot="1" x14ac:dyDescent="0.3">
      <c r="A24" s="150" t="s">
        <v>120</v>
      </c>
      <c r="B24" s="94"/>
      <c r="C24" s="95"/>
      <c r="D24" s="95"/>
      <c r="E24" s="95"/>
      <c r="F24" s="96"/>
      <c r="G24" s="99">
        <f>+SUM('2.2.3.1.1'!H134:H145)</f>
        <v>74100</v>
      </c>
      <c r="H24" s="96">
        <f>+SUM('2.2.3.1.1'!I134:I145)</f>
        <v>90120</v>
      </c>
      <c r="I24" s="95">
        <f>+SUM('2.2.3.1.1'!J134:J145)</f>
        <v>66620</v>
      </c>
      <c r="J24" s="95"/>
      <c r="K24" s="95"/>
      <c r="L24" s="95">
        <f>+SUM('2.2.3.1.1'!M134:M145)</f>
        <v>1280</v>
      </c>
      <c r="M24" s="95"/>
      <c r="N24" s="99">
        <f>+SUM('2.2.3.1.1'!O134:O145)</f>
        <v>158020</v>
      </c>
      <c r="O24" s="96"/>
      <c r="P24" s="95"/>
      <c r="Q24" s="95"/>
      <c r="R24" s="95"/>
      <c r="S24" s="99">
        <f t="shared" si="0"/>
        <v>0</v>
      </c>
      <c r="T24" s="96"/>
      <c r="U24" s="95">
        <f>+SUM('2.2.3.1.1'!V134:V145)</f>
        <v>0</v>
      </c>
      <c r="V24" s="100">
        <f t="shared" si="1"/>
        <v>0</v>
      </c>
      <c r="W24" s="94"/>
      <c r="X24" s="95">
        <f>+SUM('2.2.3.1.1'!Y134:Y145)</f>
        <v>0</v>
      </c>
      <c r="Y24" s="95">
        <f>+SUM('2.2.3.1.1'!Z134:Z145)</f>
        <v>39680</v>
      </c>
      <c r="Z24" s="95">
        <f>+SUM('2.2.3.1.1'!AA134:AA145)</f>
        <v>163120</v>
      </c>
      <c r="AA24" s="95">
        <f>+SUM('2.2.3.1.1'!AB134:AB145)</f>
        <v>851890</v>
      </c>
      <c r="AB24" s="95">
        <f>+SUM('2.2.3.1.1'!AC134:AC145)</f>
        <v>197600</v>
      </c>
      <c r="AC24" s="95"/>
      <c r="AD24" s="95"/>
      <c r="AE24" s="95">
        <f>+SUM('2.2.3.1.1'!AF134:AF145)</f>
        <v>1720560</v>
      </c>
      <c r="AF24" s="95">
        <f>+SUM('2.2.3.1.1'!AG134:AG145)</f>
        <v>0</v>
      </c>
      <c r="AG24" s="95">
        <f>+SUM('2.2.3.1.1'!AH134:AH145)</f>
        <v>545320</v>
      </c>
      <c r="AH24" s="95"/>
      <c r="AI24" s="99">
        <f t="shared" si="2"/>
        <v>3518170</v>
      </c>
      <c r="AJ24" s="94"/>
      <c r="AK24" s="99">
        <f t="shared" si="3"/>
        <v>0</v>
      </c>
      <c r="AL24" s="94">
        <f>+SUM('2.2.3.1.1'!AM134:AM145)</f>
        <v>0</v>
      </c>
      <c r="AM24" s="95">
        <f>+SUM('2.2.3.1.1'!AN134:AN145)</f>
        <v>0</v>
      </c>
      <c r="AN24" s="95"/>
      <c r="AO24" s="95"/>
      <c r="AP24" s="95"/>
      <c r="AQ24" s="95"/>
      <c r="AR24" s="95"/>
      <c r="AS24" s="95"/>
      <c r="AT24" s="95"/>
      <c r="AU24" s="95"/>
      <c r="AV24" s="99">
        <f t="shared" si="4"/>
        <v>0</v>
      </c>
      <c r="AW24" s="94"/>
      <c r="AX24" s="95"/>
      <c r="AY24" s="95">
        <f>+SUM('2.2.3.1.1'!AZ134:AZ145)</f>
        <v>0</v>
      </c>
      <c r="AZ24" s="95"/>
      <c r="BA24" s="95"/>
      <c r="BB24" s="95"/>
      <c r="BC24" s="95"/>
      <c r="BD24" s="99">
        <f t="shared" si="5"/>
        <v>0</v>
      </c>
      <c r="BE24" s="94"/>
      <c r="BF24" s="95"/>
      <c r="BG24" s="95"/>
      <c r="BH24" s="95"/>
      <c r="BI24" s="95"/>
      <c r="BJ24" s="95"/>
      <c r="BK24" s="95"/>
      <c r="BL24" s="95"/>
      <c r="BM24" s="95"/>
      <c r="BN24" s="95"/>
      <c r="BO24" s="95">
        <f>+SUM('2.2.3.1.1'!BP134:BP145)</f>
        <v>0</v>
      </c>
      <c r="BP24" s="95"/>
      <c r="BQ24" s="95">
        <f>+SUM('2.2.3.1.1'!BR134:BR145)</f>
        <v>0</v>
      </c>
      <c r="BR24" s="95">
        <f>+SUM('2.2.3.1.1'!BS134:BS145)</f>
        <v>0</v>
      </c>
      <c r="BS24" s="95"/>
      <c r="BT24" s="99">
        <f t="shared" si="6"/>
        <v>0</v>
      </c>
      <c r="BU24" s="94"/>
      <c r="BV24" s="95"/>
      <c r="BW24" s="95"/>
      <c r="BX24" s="95"/>
      <c r="BY24" s="95"/>
      <c r="BZ24" s="95"/>
      <c r="CA24" s="101">
        <f t="shared" si="7"/>
        <v>0</v>
      </c>
      <c r="CB24" s="94">
        <f>+SUM('2.2.3.1.1'!CC134:CC145)</f>
        <v>0</v>
      </c>
      <c r="CC24" s="95"/>
      <c r="CD24" s="95"/>
      <c r="CE24" s="95"/>
      <c r="CF24" s="99">
        <f t="shared" si="8"/>
        <v>0</v>
      </c>
      <c r="CG24" s="94">
        <f>+SUM('2.2.3.1.1'!CH134:CH145)</f>
        <v>302490</v>
      </c>
      <c r="CH24" s="95">
        <f>+SUM('2.2.3.1.1'!CI134:CI145)</f>
        <v>38830</v>
      </c>
      <c r="CI24" s="95"/>
      <c r="CJ24" s="95"/>
      <c r="CK24" s="95">
        <f>+SUM('2.2.3.1.1'!CL134:CL145)</f>
        <v>15350</v>
      </c>
      <c r="CL24" s="95">
        <f>+SUM('2.2.3.1.1'!CM134:CM145)</f>
        <v>0</v>
      </c>
      <c r="CM24" s="95"/>
      <c r="CN24" s="99">
        <f t="shared" si="9"/>
        <v>356670</v>
      </c>
      <c r="CO24" s="96">
        <f>+SUM('2.2.3.1.1'!CP134:CP145)</f>
        <v>7630</v>
      </c>
      <c r="CP24" s="95"/>
      <c r="CQ24" s="95"/>
      <c r="CR24" s="100">
        <f t="shared" si="10"/>
        <v>7630</v>
      </c>
      <c r="CS24" s="96">
        <f>+SUM('2.2.3.1.1'!CT134:CT145)</f>
        <v>5730</v>
      </c>
      <c r="CT24" s="100">
        <f t="shared" si="11"/>
        <v>5730</v>
      </c>
      <c r="CU24" s="75">
        <f t="shared" si="12"/>
        <v>4120320</v>
      </c>
    </row>
    <row r="25" spans="1:99" ht="16.5" thickBot="1" x14ac:dyDescent="0.3">
      <c r="A25" s="150">
        <v>2008</v>
      </c>
      <c r="B25" s="94">
        <f>+SUM('2.2.3.1.1'!C146:C157)</f>
        <v>0</v>
      </c>
      <c r="C25" s="95">
        <f>+SUM('2.2.3.1.1'!D146:D157)</f>
        <v>0</v>
      </c>
      <c r="D25" s="95">
        <f>+SUM('2.2.3.1.1'!E146:E157)</f>
        <v>0</v>
      </c>
      <c r="E25" s="95">
        <f>+SUM('2.2.3.1.1'!F146:F157)</f>
        <v>46970</v>
      </c>
      <c r="F25" s="95"/>
      <c r="G25" s="99">
        <f t="shared" ref="G25:G32" si="13">SUM(B25:F25)</f>
        <v>46970</v>
      </c>
      <c r="H25" s="96">
        <f>+SUM('2.2.3.1.1'!I146:I157)</f>
        <v>115250</v>
      </c>
      <c r="I25" s="95">
        <f>+SUM('2.2.3.1.1'!J146:J157)</f>
        <v>45690</v>
      </c>
      <c r="J25" s="95"/>
      <c r="K25" s="95"/>
      <c r="L25" s="95">
        <f>+SUM('2.2.3.1.1'!M146:M157)</f>
        <v>30</v>
      </c>
      <c r="M25" s="95"/>
      <c r="N25" s="99">
        <f t="shared" ref="N25:N35" si="14">SUM(H25:M25)</f>
        <v>160970</v>
      </c>
      <c r="O25" s="96"/>
      <c r="P25" s="95"/>
      <c r="Q25" s="95"/>
      <c r="R25" s="95"/>
      <c r="S25" s="99">
        <f t="shared" si="0"/>
        <v>0</v>
      </c>
      <c r="T25" s="96"/>
      <c r="U25" s="95">
        <f>+SUM('2.2.3.1.1'!V146:V157)</f>
        <v>0</v>
      </c>
      <c r="V25" s="100">
        <f t="shared" si="1"/>
        <v>0</v>
      </c>
      <c r="W25" s="94"/>
      <c r="X25" s="95">
        <f>+SUM('2.2.3.1.1'!Y146:Y157)</f>
        <v>0</v>
      </c>
      <c r="Y25" s="95">
        <f>+SUM('2.2.3.1.1'!Z146:Z157)</f>
        <v>54110</v>
      </c>
      <c r="Z25" s="95">
        <f>+SUM('2.2.3.1.1'!AA146:AA157)</f>
        <v>201300</v>
      </c>
      <c r="AA25" s="95">
        <f>+SUM('2.2.3.1.1'!AB146:AB157)</f>
        <v>751390</v>
      </c>
      <c r="AB25" s="95">
        <f>+SUM('2.2.3.1.1'!AC146:AC157)</f>
        <v>189220</v>
      </c>
      <c r="AC25" s="95"/>
      <c r="AD25" s="95"/>
      <c r="AE25" s="95">
        <f>+SUM('2.2.3.1.1'!AF146:AF157)</f>
        <v>1551360</v>
      </c>
      <c r="AF25" s="95">
        <f>+SUM('2.2.3.1.1'!AG146:AG157)</f>
        <v>0</v>
      </c>
      <c r="AG25" s="95">
        <f>+SUM('2.2.3.1.1'!AH146:AH157)</f>
        <v>542280</v>
      </c>
      <c r="AH25" s="95"/>
      <c r="AI25" s="99">
        <f t="shared" si="2"/>
        <v>3289660</v>
      </c>
      <c r="AJ25" s="94"/>
      <c r="AK25" s="99">
        <f t="shared" si="3"/>
        <v>0</v>
      </c>
      <c r="AL25" s="94">
        <f>+SUM('2.2.3.1.1'!AM146:AM157)</f>
        <v>0</v>
      </c>
      <c r="AM25" s="95">
        <f>+SUM('2.2.3.1.1'!AN146:AN157)</f>
        <v>0</v>
      </c>
      <c r="AN25" s="95"/>
      <c r="AO25" s="95"/>
      <c r="AP25" s="95"/>
      <c r="AQ25" s="95"/>
      <c r="AR25" s="95"/>
      <c r="AS25" s="95"/>
      <c r="AT25" s="95"/>
      <c r="AU25" s="95"/>
      <c r="AV25" s="99">
        <f t="shared" si="4"/>
        <v>0</v>
      </c>
      <c r="AW25" s="94"/>
      <c r="AX25" s="95"/>
      <c r="AY25" s="95">
        <f>+SUM('2.2.3.1.1'!AZ146:AZ157)</f>
        <v>0</v>
      </c>
      <c r="AZ25" s="95"/>
      <c r="BA25" s="95"/>
      <c r="BB25" s="95"/>
      <c r="BC25" s="95"/>
      <c r="BD25" s="99">
        <f t="shared" si="5"/>
        <v>0</v>
      </c>
      <c r="BE25" s="94"/>
      <c r="BF25" s="95"/>
      <c r="BG25" s="95"/>
      <c r="BH25" s="95"/>
      <c r="BI25" s="95"/>
      <c r="BJ25" s="95"/>
      <c r="BK25" s="95"/>
      <c r="BL25" s="95"/>
      <c r="BM25" s="95"/>
      <c r="BN25" s="95"/>
      <c r="BO25" s="95">
        <f>+SUM('2.2.3.1.1'!BP146:BP157)</f>
        <v>0</v>
      </c>
      <c r="BP25" s="95"/>
      <c r="BQ25" s="95">
        <f>+SUM('2.2.3.1.1'!BR146:BR157)</f>
        <v>0</v>
      </c>
      <c r="BR25" s="95">
        <f>+SUM('2.2.3.1.1'!BS146:BS157)</f>
        <v>0</v>
      </c>
      <c r="BS25" s="95"/>
      <c r="BT25" s="99">
        <f t="shared" si="6"/>
        <v>0</v>
      </c>
      <c r="BU25" s="94"/>
      <c r="BV25" s="95"/>
      <c r="BW25" s="95"/>
      <c r="BX25" s="95"/>
      <c r="BY25" s="95"/>
      <c r="BZ25" s="95"/>
      <c r="CA25" s="101">
        <f t="shared" si="7"/>
        <v>0</v>
      </c>
      <c r="CB25" s="94">
        <f>+SUM('2.2.3.1.1'!CC146:CC157)</f>
        <v>0</v>
      </c>
      <c r="CC25" s="95"/>
      <c r="CD25" s="95"/>
      <c r="CE25" s="95"/>
      <c r="CF25" s="99">
        <f t="shared" si="8"/>
        <v>0</v>
      </c>
      <c r="CG25" s="94">
        <f>+SUM('2.2.3.1.1'!CH146:CH157)</f>
        <v>227810</v>
      </c>
      <c r="CH25" s="95">
        <f>+SUM('2.2.3.1.1'!CI146:CI157)</f>
        <v>78180</v>
      </c>
      <c r="CI25" s="95"/>
      <c r="CJ25" s="95"/>
      <c r="CK25" s="95">
        <f>+SUM('2.2.3.1.1'!CL146:CL157)</f>
        <v>16880</v>
      </c>
      <c r="CL25" s="95">
        <f>+SUM('2.2.3.1.1'!CM146:CM157)</f>
        <v>0</v>
      </c>
      <c r="CM25" s="95"/>
      <c r="CN25" s="99">
        <f t="shared" si="9"/>
        <v>322870</v>
      </c>
      <c r="CO25" s="96">
        <f>+SUM('2.2.3.1.1'!CP146:CP157)</f>
        <v>0</v>
      </c>
      <c r="CP25" s="95"/>
      <c r="CQ25" s="95"/>
      <c r="CR25" s="100">
        <f t="shared" si="10"/>
        <v>0</v>
      </c>
      <c r="CS25" s="96">
        <f>+SUM('2.2.3.1.1'!CT146:CT157)</f>
        <v>0</v>
      </c>
      <c r="CT25" s="100">
        <f t="shared" si="11"/>
        <v>0</v>
      </c>
      <c r="CU25" s="75">
        <f t="shared" si="12"/>
        <v>3820470</v>
      </c>
    </row>
    <row r="26" spans="1:99" ht="18" thickBot="1" x14ac:dyDescent="0.3">
      <c r="A26" s="150" t="s">
        <v>125</v>
      </c>
      <c r="B26" s="339">
        <f>+SUM('2.2.3.1.1'!C158:C169)</f>
        <v>780</v>
      </c>
      <c r="C26" s="340"/>
      <c r="D26" s="95">
        <f>+SUM('2.2.3.1.1'!E158:E169)</f>
        <v>0</v>
      </c>
      <c r="E26" s="95">
        <f>+SUM('2.2.3.1.1'!F158:F169)</f>
        <v>92210</v>
      </c>
      <c r="F26" s="95"/>
      <c r="G26" s="99">
        <f t="shared" si="13"/>
        <v>92990</v>
      </c>
      <c r="H26" s="96">
        <f>+SUM('2.2.3.1.1'!I158:I169)</f>
        <v>87120</v>
      </c>
      <c r="I26" s="95">
        <f>+SUM('2.2.3.1.1'!J158:J169)</f>
        <v>39940</v>
      </c>
      <c r="J26" s="95"/>
      <c r="K26" s="95"/>
      <c r="L26" s="95">
        <f>+SUM('2.2.3.1.1'!M158:M169)</f>
        <v>0</v>
      </c>
      <c r="M26" s="95"/>
      <c r="N26" s="99">
        <f t="shared" si="14"/>
        <v>127060</v>
      </c>
      <c r="O26" s="96"/>
      <c r="P26" s="95"/>
      <c r="Q26" s="95"/>
      <c r="R26" s="95"/>
      <c r="S26" s="99">
        <f t="shared" si="0"/>
        <v>0</v>
      </c>
      <c r="T26" s="96"/>
      <c r="U26" s="95">
        <f>+SUM('2.2.3.1.1'!V158:V169)</f>
        <v>0</v>
      </c>
      <c r="V26" s="100">
        <f t="shared" si="1"/>
        <v>0</v>
      </c>
      <c r="W26" s="94"/>
      <c r="X26" s="95">
        <f>+SUM('2.2.3.1.1'!Y158:Y169)</f>
        <v>0</v>
      </c>
      <c r="Y26" s="95">
        <f>+SUM('2.2.3.1.1'!Z158:Z169)</f>
        <v>83280</v>
      </c>
      <c r="Z26" s="95">
        <f>+SUM('2.2.3.1.1'!AA158:AA169)</f>
        <v>327770</v>
      </c>
      <c r="AA26" s="95">
        <f>+SUM('2.2.3.1.1'!AB158:AB169)</f>
        <v>629310</v>
      </c>
      <c r="AB26" s="95">
        <f>+SUM('2.2.3.1.1'!AC158:AC169)</f>
        <v>172060</v>
      </c>
      <c r="AC26" s="95"/>
      <c r="AD26" s="95"/>
      <c r="AE26" s="95">
        <f>+SUM('2.2.3.1.1'!AF158:AF169)</f>
        <v>848990</v>
      </c>
      <c r="AF26" s="95">
        <f>+SUM('2.2.3.1.1'!AG158:AG169)</f>
        <v>4250</v>
      </c>
      <c r="AG26" s="95">
        <f>+SUM('2.2.3.1.1'!AH158:AH169)</f>
        <v>383530</v>
      </c>
      <c r="AH26" s="95"/>
      <c r="AI26" s="99">
        <f t="shared" si="2"/>
        <v>2449190</v>
      </c>
      <c r="AJ26" s="94"/>
      <c r="AK26" s="99">
        <f t="shared" si="3"/>
        <v>0</v>
      </c>
      <c r="AL26" s="94">
        <f>+SUM('2.2.3.1.1'!AM158:AM169)</f>
        <v>0</v>
      </c>
      <c r="AM26" s="95">
        <f>+SUM('2.2.3.1.1'!AN158:AN169)</f>
        <v>0</v>
      </c>
      <c r="AN26" s="95"/>
      <c r="AO26" s="95"/>
      <c r="AP26" s="95"/>
      <c r="AQ26" s="95"/>
      <c r="AR26" s="95"/>
      <c r="AS26" s="95"/>
      <c r="AT26" s="95"/>
      <c r="AU26" s="95"/>
      <c r="AV26" s="99">
        <f t="shared" si="4"/>
        <v>0</v>
      </c>
      <c r="AW26" s="94"/>
      <c r="AX26" s="95"/>
      <c r="AY26" s="95">
        <f>+SUM('2.2.3.1.1'!AZ158:AZ169)</f>
        <v>0</v>
      </c>
      <c r="AZ26" s="95"/>
      <c r="BA26" s="95"/>
      <c r="BB26" s="95"/>
      <c r="BC26" s="95"/>
      <c r="BD26" s="99">
        <f t="shared" si="5"/>
        <v>0</v>
      </c>
      <c r="BE26" s="94"/>
      <c r="BF26" s="95"/>
      <c r="BG26" s="95"/>
      <c r="BH26" s="95"/>
      <c r="BI26" s="95"/>
      <c r="BJ26" s="95"/>
      <c r="BK26" s="95"/>
      <c r="BL26" s="95"/>
      <c r="BM26" s="95"/>
      <c r="BN26" s="95"/>
      <c r="BO26" s="95">
        <f>+SUM('2.2.3.1.1'!BP158:BP169)</f>
        <v>0</v>
      </c>
      <c r="BP26" s="95"/>
      <c r="BQ26" s="95">
        <f>+SUM('2.2.3.1.1'!BR158:BR169)</f>
        <v>0</v>
      </c>
      <c r="BR26" s="95">
        <f>+SUM('2.2.3.1.1'!BS158:BS169)</f>
        <v>0</v>
      </c>
      <c r="BS26" s="95"/>
      <c r="BT26" s="99">
        <f t="shared" si="6"/>
        <v>0</v>
      </c>
      <c r="BU26" s="94"/>
      <c r="BV26" s="95"/>
      <c r="BW26" s="95"/>
      <c r="BX26" s="95"/>
      <c r="BY26" s="95"/>
      <c r="BZ26" s="95"/>
      <c r="CA26" s="101">
        <f t="shared" si="7"/>
        <v>0</v>
      </c>
      <c r="CB26" s="94">
        <f>+SUM('2.2.3.1.1'!CC158:CC169)</f>
        <v>0</v>
      </c>
      <c r="CC26" s="95"/>
      <c r="CD26" s="95"/>
      <c r="CE26" s="95"/>
      <c r="CF26" s="99">
        <f t="shared" si="8"/>
        <v>0</v>
      </c>
      <c r="CG26" s="94">
        <f>+SUM('2.2.3.1.1'!CH158:CH169)</f>
        <v>175120</v>
      </c>
      <c r="CH26" s="95">
        <f>+SUM('2.2.3.1.1'!CI158:CI169)</f>
        <v>55650</v>
      </c>
      <c r="CI26" s="95"/>
      <c r="CJ26" s="95"/>
      <c r="CK26" s="95">
        <f>+SUM('2.2.3.1.1'!CL158:CL169)</f>
        <v>48730</v>
      </c>
      <c r="CL26" s="95">
        <f>+SUM('2.2.3.1.1'!CM158:CM169)</f>
        <v>0</v>
      </c>
      <c r="CM26" s="95"/>
      <c r="CN26" s="99">
        <f t="shared" si="9"/>
        <v>279500</v>
      </c>
      <c r="CO26" s="96">
        <f>+SUM('2.2.3.1.1'!CP158:CP169)</f>
        <v>0</v>
      </c>
      <c r="CP26" s="95"/>
      <c r="CQ26" s="95"/>
      <c r="CR26" s="100">
        <f t="shared" si="10"/>
        <v>0</v>
      </c>
      <c r="CS26" s="96">
        <f>+SUM('2.2.3.1.1'!CT158:CT169)</f>
        <v>0</v>
      </c>
      <c r="CT26" s="100">
        <f t="shared" si="11"/>
        <v>0</v>
      </c>
      <c r="CU26" s="75">
        <f t="shared" si="12"/>
        <v>2948740</v>
      </c>
    </row>
    <row r="27" spans="1:99" ht="18" thickBot="1" x14ac:dyDescent="0.3">
      <c r="A27" s="150" t="s">
        <v>130</v>
      </c>
      <c r="B27" s="339">
        <f>+SUM('2.2.3.1.1'!C170:C181)</f>
        <v>2560</v>
      </c>
      <c r="C27" s="340"/>
      <c r="D27" s="95">
        <f>+SUM('2.2.3.1.1'!E170:E181)</f>
        <v>0</v>
      </c>
      <c r="E27" s="95">
        <f>+SUM('2.2.3.1.1'!F170:F181)</f>
        <v>142640</v>
      </c>
      <c r="F27" s="95"/>
      <c r="G27" s="99">
        <f t="shared" si="13"/>
        <v>145200</v>
      </c>
      <c r="H27" s="96">
        <f>+SUM('2.2.3.1.1'!I170:I181)</f>
        <v>40760</v>
      </c>
      <c r="I27" s="95">
        <f>+SUM('2.2.3.1.1'!J170:J181)</f>
        <v>64780</v>
      </c>
      <c r="J27" s="95"/>
      <c r="K27" s="95"/>
      <c r="L27" s="95">
        <f>+SUM('2.2.3.1.1'!M170:M181)</f>
        <v>0</v>
      </c>
      <c r="M27" s="95"/>
      <c r="N27" s="99">
        <f t="shared" si="14"/>
        <v>105540</v>
      </c>
      <c r="O27" s="96"/>
      <c r="P27" s="95"/>
      <c r="Q27" s="95"/>
      <c r="R27" s="95"/>
      <c r="S27" s="99">
        <f t="shared" si="0"/>
        <v>0</v>
      </c>
      <c r="T27" s="96"/>
      <c r="U27" s="95">
        <f>+SUM('2.2.3.1.1'!V170:V181)</f>
        <v>0</v>
      </c>
      <c r="V27" s="100">
        <f t="shared" si="1"/>
        <v>0</v>
      </c>
      <c r="W27" s="94"/>
      <c r="X27" s="95">
        <f>+SUM('2.2.3.1.1'!Y170:Y181)</f>
        <v>0</v>
      </c>
      <c r="Y27" s="95">
        <f>+SUM('2.2.3.1.1'!Z170:Z181)</f>
        <v>55510</v>
      </c>
      <c r="Z27" s="95">
        <f>+SUM('2.2.3.1.1'!AA170:AA181)</f>
        <v>180340</v>
      </c>
      <c r="AA27" s="95">
        <f>+SUM('2.2.3.1.1'!AB170:AB181)</f>
        <v>1131690</v>
      </c>
      <c r="AB27" s="95">
        <f>+SUM('2.2.3.1.1'!AC170:AC181)</f>
        <v>120250</v>
      </c>
      <c r="AC27" s="95"/>
      <c r="AD27" s="95"/>
      <c r="AE27" s="95">
        <f>+SUM('2.2.3.1.1'!AF170:AF181)</f>
        <v>1602910</v>
      </c>
      <c r="AF27" s="95">
        <f>+SUM('2.2.3.1.1'!AG170:AG181)</f>
        <v>2470</v>
      </c>
      <c r="AG27" s="95">
        <f>+SUM('2.2.3.1.1'!AH170:AH181)</f>
        <v>157220</v>
      </c>
      <c r="AH27" s="95"/>
      <c r="AI27" s="99">
        <f t="shared" si="2"/>
        <v>3250390</v>
      </c>
      <c r="AJ27" s="94"/>
      <c r="AK27" s="99">
        <f t="shared" si="3"/>
        <v>0</v>
      </c>
      <c r="AL27" s="94">
        <f>+SUM('2.2.3.1.1'!AM170:AM181)</f>
        <v>0</v>
      </c>
      <c r="AM27" s="95">
        <f>+SUM('2.2.3.1.1'!AN170:AN181)</f>
        <v>0</v>
      </c>
      <c r="AN27" s="95"/>
      <c r="AO27" s="95"/>
      <c r="AP27" s="95"/>
      <c r="AQ27" s="95"/>
      <c r="AR27" s="95"/>
      <c r="AS27" s="95"/>
      <c r="AT27" s="95"/>
      <c r="AU27" s="95"/>
      <c r="AV27" s="99">
        <f t="shared" si="4"/>
        <v>0</v>
      </c>
      <c r="AW27" s="94"/>
      <c r="AX27" s="95"/>
      <c r="AY27" s="95">
        <f>+SUM('2.2.3.1.1'!AZ170:AZ181)</f>
        <v>0</v>
      </c>
      <c r="AZ27" s="95"/>
      <c r="BA27" s="95"/>
      <c r="BB27" s="95"/>
      <c r="BC27" s="95"/>
      <c r="BD27" s="99">
        <f t="shared" si="5"/>
        <v>0</v>
      </c>
      <c r="BE27" s="94"/>
      <c r="BF27" s="95"/>
      <c r="BG27" s="95"/>
      <c r="BH27" s="95"/>
      <c r="BI27" s="95"/>
      <c r="BJ27" s="95"/>
      <c r="BK27" s="95"/>
      <c r="BL27" s="95"/>
      <c r="BM27" s="95"/>
      <c r="BN27" s="95"/>
      <c r="BO27" s="95">
        <f>+SUM('2.2.3.1.1'!BP170:BP181)</f>
        <v>0</v>
      </c>
      <c r="BP27" s="95"/>
      <c r="BQ27" s="95">
        <f>+SUM('2.2.3.1.1'!BR170:BR181)</f>
        <v>0</v>
      </c>
      <c r="BR27" s="95">
        <f>+SUM('2.2.3.1.1'!BS170:BS181)</f>
        <v>0</v>
      </c>
      <c r="BS27" s="95"/>
      <c r="BT27" s="99">
        <f t="shared" si="6"/>
        <v>0</v>
      </c>
      <c r="BU27" s="94"/>
      <c r="BV27" s="95"/>
      <c r="BW27" s="95"/>
      <c r="BX27" s="95"/>
      <c r="BY27" s="95"/>
      <c r="BZ27" s="95"/>
      <c r="CA27" s="101">
        <f t="shared" si="7"/>
        <v>0</v>
      </c>
      <c r="CB27" s="94">
        <f>+SUM('2.2.3.1.1'!CC170:CC181)</f>
        <v>0</v>
      </c>
      <c r="CC27" s="95"/>
      <c r="CD27" s="95"/>
      <c r="CE27" s="95"/>
      <c r="CF27" s="99">
        <f t="shared" si="8"/>
        <v>0</v>
      </c>
      <c r="CG27" s="94">
        <f>+SUM('2.2.3.1.1'!CH170:CH181)</f>
        <v>259790</v>
      </c>
      <c r="CH27" s="95">
        <f>+SUM('2.2.3.1.1'!CI170:CI181)</f>
        <v>16120</v>
      </c>
      <c r="CI27" s="95"/>
      <c r="CJ27" s="95"/>
      <c r="CK27" s="95">
        <f>+SUM('2.2.3.1.1'!CL170:CL181)</f>
        <v>28200</v>
      </c>
      <c r="CL27" s="95">
        <f>+SUM('2.2.3.1.1'!CM170:CM181)</f>
        <v>0</v>
      </c>
      <c r="CM27" s="95"/>
      <c r="CN27" s="99">
        <f t="shared" si="9"/>
        <v>304110</v>
      </c>
      <c r="CO27" s="96">
        <f>+SUM('2.2.3.1.1'!CP170:CP181)</f>
        <v>0</v>
      </c>
      <c r="CP27" s="95"/>
      <c r="CQ27" s="95"/>
      <c r="CR27" s="100">
        <f t="shared" si="10"/>
        <v>0</v>
      </c>
      <c r="CS27" s="96">
        <f>+SUM('2.2.3.1.1'!CT170:CT181)</f>
        <v>1090</v>
      </c>
      <c r="CT27" s="100">
        <f t="shared" si="11"/>
        <v>1090</v>
      </c>
      <c r="CU27" s="75">
        <f t="shared" si="12"/>
        <v>3806330</v>
      </c>
    </row>
    <row r="28" spans="1:99" ht="18" thickBot="1" x14ac:dyDescent="0.3">
      <c r="A28" s="150" t="s">
        <v>131</v>
      </c>
      <c r="B28" s="339">
        <f>+SUM('2.2.3.1.1'!C182:C193)</f>
        <v>7080</v>
      </c>
      <c r="C28" s="340"/>
      <c r="D28" s="95">
        <f>+SUM('2.2.3.1.1'!E182:E193)</f>
        <v>0</v>
      </c>
      <c r="E28" s="95">
        <f>+SUM('2.2.3.1.1'!F182:F193)</f>
        <v>119970</v>
      </c>
      <c r="F28" s="95"/>
      <c r="G28" s="99">
        <f t="shared" si="13"/>
        <v>127050</v>
      </c>
      <c r="H28" s="96">
        <f>+SUM('2.2.3.1.1'!I182:I193)</f>
        <v>102950</v>
      </c>
      <c r="I28" s="95">
        <f>+SUM('2.2.3.1.1'!J182:J193)</f>
        <v>64700</v>
      </c>
      <c r="J28" s="95"/>
      <c r="K28" s="95"/>
      <c r="L28" s="95">
        <f>+SUM('2.2.3.1.1'!M182:M193)</f>
        <v>0</v>
      </c>
      <c r="M28" s="95"/>
      <c r="N28" s="99">
        <f t="shared" si="14"/>
        <v>167650</v>
      </c>
      <c r="O28" s="96"/>
      <c r="P28" s="95"/>
      <c r="Q28" s="95"/>
      <c r="R28" s="95"/>
      <c r="S28" s="99">
        <f t="shared" si="0"/>
        <v>0</v>
      </c>
      <c r="T28" s="96"/>
      <c r="U28" s="95">
        <f>+SUM('2.2.3.1.1'!V182:V193)</f>
        <v>0</v>
      </c>
      <c r="V28" s="100">
        <f t="shared" si="1"/>
        <v>0</v>
      </c>
      <c r="W28" s="94"/>
      <c r="X28" s="95">
        <f>+SUM('2.2.3.1.1'!Y182:Y193)</f>
        <v>0</v>
      </c>
      <c r="Y28" s="95">
        <f>+SUM('2.2.3.1.1'!Z182:Z193)</f>
        <v>129880</v>
      </c>
      <c r="Z28" s="95">
        <f>+SUM('2.2.3.1.1'!AA182:AA193)</f>
        <v>211560</v>
      </c>
      <c r="AA28" s="95">
        <f>+SUM('2.2.3.1.1'!AB182:AB193)</f>
        <v>915910</v>
      </c>
      <c r="AB28" s="95">
        <f>+SUM('2.2.3.1.1'!AC182:AC193)</f>
        <v>95100</v>
      </c>
      <c r="AC28" s="95"/>
      <c r="AD28" s="95"/>
      <c r="AE28" s="95">
        <f>+SUM('2.2.3.1.1'!AF182:AF193)</f>
        <v>1597030</v>
      </c>
      <c r="AF28" s="95">
        <f>+SUM('2.2.3.1.1'!AG182:AG193)</f>
        <v>10150</v>
      </c>
      <c r="AG28" s="95">
        <f>+SUM('2.2.3.1.1'!AH182:AH193)</f>
        <v>382150</v>
      </c>
      <c r="AH28" s="95"/>
      <c r="AI28" s="99">
        <f t="shared" si="2"/>
        <v>3341780</v>
      </c>
      <c r="AJ28" s="94"/>
      <c r="AK28" s="99">
        <f t="shared" si="3"/>
        <v>0</v>
      </c>
      <c r="AL28" s="94">
        <f>+SUM('2.2.3.1.1'!AM182:AM193)</f>
        <v>0</v>
      </c>
      <c r="AM28" s="95">
        <f>+SUM('2.2.3.1.1'!AN182:AN193)</f>
        <v>0</v>
      </c>
      <c r="AN28" s="95"/>
      <c r="AO28" s="95"/>
      <c r="AP28" s="95"/>
      <c r="AQ28" s="95"/>
      <c r="AR28" s="95"/>
      <c r="AS28" s="95"/>
      <c r="AT28" s="95"/>
      <c r="AU28" s="95"/>
      <c r="AV28" s="99">
        <f t="shared" si="4"/>
        <v>0</v>
      </c>
      <c r="AW28" s="94"/>
      <c r="AX28" s="95"/>
      <c r="AY28" s="95">
        <f>+SUM('2.2.3.1.1'!AZ182:AZ193)</f>
        <v>0</v>
      </c>
      <c r="AZ28" s="95"/>
      <c r="BA28" s="95"/>
      <c r="BB28" s="95"/>
      <c r="BC28" s="95"/>
      <c r="BD28" s="99">
        <f t="shared" si="5"/>
        <v>0</v>
      </c>
      <c r="BE28" s="94"/>
      <c r="BF28" s="95"/>
      <c r="BG28" s="95"/>
      <c r="BH28" s="95"/>
      <c r="BI28" s="95"/>
      <c r="BJ28" s="95"/>
      <c r="BK28" s="95"/>
      <c r="BL28" s="95"/>
      <c r="BM28" s="95"/>
      <c r="BN28" s="95"/>
      <c r="BO28" s="95">
        <f>+SUM('2.2.3.1.1'!BP182:BP193)</f>
        <v>0</v>
      </c>
      <c r="BP28" s="95"/>
      <c r="BQ28" s="95">
        <f>+SUM('2.2.3.1.1'!BR182:BR193)</f>
        <v>0</v>
      </c>
      <c r="BR28" s="95">
        <f>+SUM('2.2.3.1.1'!BS182:BS193)</f>
        <v>0</v>
      </c>
      <c r="BS28" s="95"/>
      <c r="BT28" s="99">
        <f t="shared" si="6"/>
        <v>0</v>
      </c>
      <c r="BU28" s="94"/>
      <c r="BV28" s="95"/>
      <c r="BW28" s="95"/>
      <c r="BX28" s="95"/>
      <c r="BY28" s="95"/>
      <c r="BZ28" s="95"/>
      <c r="CA28" s="101">
        <f t="shared" si="7"/>
        <v>0</v>
      </c>
      <c r="CB28" s="94">
        <f>+SUM('2.2.3.1.1'!CC182:CC193)</f>
        <v>0</v>
      </c>
      <c r="CC28" s="95"/>
      <c r="CD28" s="95"/>
      <c r="CE28" s="95"/>
      <c r="CF28" s="99">
        <f t="shared" si="8"/>
        <v>0</v>
      </c>
      <c r="CG28" s="94">
        <f>+SUM('2.2.3.1.1'!CH182:CH193)</f>
        <v>223110</v>
      </c>
      <c r="CH28" s="95">
        <f>+SUM('2.2.3.1.1'!CI182:CI193)</f>
        <v>28250</v>
      </c>
      <c r="CI28" s="95"/>
      <c r="CJ28" s="95"/>
      <c r="CK28" s="95">
        <f>+SUM('2.2.3.1.1'!CL182:CL193)</f>
        <v>102290</v>
      </c>
      <c r="CL28" s="95">
        <f>+SUM('2.2.3.1.1'!CM182:CM193)</f>
        <v>0</v>
      </c>
      <c r="CM28" s="95"/>
      <c r="CN28" s="99">
        <f t="shared" si="9"/>
        <v>353650</v>
      </c>
      <c r="CO28" s="96">
        <f>+SUM('2.2.3.1.1'!CP182:CP193)</f>
        <v>0</v>
      </c>
      <c r="CP28" s="95"/>
      <c r="CQ28" s="95"/>
      <c r="CR28" s="100">
        <f t="shared" si="10"/>
        <v>0</v>
      </c>
      <c r="CS28" s="96">
        <f>+SUM('2.2.3.1.1'!CT182:CT193)</f>
        <v>0</v>
      </c>
      <c r="CT28" s="100">
        <f t="shared" si="11"/>
        <v>0</v>
      </c>
      <c r="CU28" s="75">
        <f t="shared" si="12"/>
        <v>3990130</v>
      </c>
    </row>
    <row r="29" spans="1:99" ht="18" thickBot="1" x14ac:dyDescent="0.3">
      <c r="A29" s="150" t="s">
        <v>132</v>
      </c>
      <c r="B29" s="339">
        <f>+SUM('2.2.3.1.1'!C194:C205)</f>
        <v>4650</v>
      </c>
      <c r="C29" s="340"/>
      <c r="D29" s="95">
        <f>+SUM('2.2.3.1.1'!E194:E205)</f>
        <v>0</v>
      </c>
      <c r="E29" s="95">
        <f>+SUM('2.2.3.1.1'!F194:F205)</f>
        <v>51140</v>
      </c>
      <c r="F29" s="95"/>
      <c r="G29" s="99">
        <f t="shared" si="13"/>
        <v>55790</v>
      </c>
      <c r="H29" s="96">
        <f>+SUM('2.2.3.1.1'!I194:I205)</f>
        <v>56400</v>
      </c>
      <c r="I29" s="95">
        <f>+SUM('2.2.3.1.1'!J194:J205)</f>
        <v>57530</v>
      </c>
      <c r="J29" s="95"/>
      <c r="K29" s="95"/>
      <c r="L29" s="95">
        <f>+SUM('2.2.3.1.1'!M194:M205)</f>
        <v>0</v>
      </c>
      <c r="M29" s="95"/>
      <c r="N29" s="99">
        <f t="shared" si="14"/>
        <v>113930</v>
      </c>
      <c r="O29" s="96"/>
      <c r="P29" s="95"/>
      <c r="Q29" s="95"/>
      <c r="R29" s="95"/>
      <c r="S29" s="99">
        <f t="shared" si="0"/>
        <v>0</v>
      </c>
      <c r="T29" s="96"/>
      <c r="U29" s="95">
        <f>+SUM('2.2.3.1.1'!V194:V205)</f>
        <v>0</v>
      </c>
      <c r="V29" s="100">
        <f t="shared" si="1"/>
        <v>0</v>
      </c>
      <c r="W29" s="94"/>
      <c r="X29" s="95">
        <f>+SUM('2.2.3.1.1'!Y194:Y205)</f>
        <v>0</v>
      </c>
      <c r="Y29" s="95">
        <f>+SUM('2.2.3.1.1'!Z194:Z205)</f>
        <v>164400</v>
      </c>
      <c r="Z29" s="95">
        <f>+SUM('2.2.3.1.1'!AA194:AA205)</f>
        <v>155000</v>
      </c>
      <c r="AA29" s="95">
        <f>+SUM('2.2.3.1.1'!AB194:AB205)</f>
        <v>1399500</v>
      </c>
      <c r="AB29" s="95">
        <f>+SUM('2.2.3.1.1'!AC194:AC205)</f>
        <v>127730</v>
      </c>
      <c r="AC29" s="95"/>
      <c r="AD29" s="95"/>
      <c r="AE29" s="95">
        <f>+SUM('2.2.3.1.1'!AF194:AF205)</f>
        <v>1306250</v>
      </c>
      <c r="AF29" s="95">
        <f>+SUM('2.2.3.1.1'!AG194:AG205)</f>
        <v>27800</v>
      </c>
      <c r="AG29" s="95">
        <f>+SUM('2.2.3.1.1'!AH194:AH205)</f>
        <v>447520</v>
      </c>
      <c r="AH29" s="95"/>
      <c r="AI29" s="99">
        <f t="shared" si="2"/>
        <v>3628200</v>
      </c>
      <c r="AJ29" s="94"/>
      <c r="AK29" s="99">
        <f t="shared" si="3"/>
        <v>0</v>
      </c>
      <c r="AL29" s="94">
        <f>+SUM('2.2.3.1.1'!AM194:AM205)</f>
        <v>0</v>
      </c>
      <c r="AM29" s="95">
        <f>+SUM('2.2.3.1.1'!AN194:AN205)</f>
        <v>0</v>
      </c>
      <c r="AN29" s="95"/>
      <c r="AO29" s="95"/>
      <c r="AP29" s="95"/>
      <c r="AQ29" s="95"/>
      <c r="AR29" s="95"/>
      <c r="AS29" s="95"/>
      <c r="AT29" s="95"/>
      <c r="AU29" s="95"/>
      <c r="AV29" s="99">
        <f t="shared" si="4"/>
        <v>0</v>
      </c>
      <c r="AW29" s="94"/>
      <c r="AX29" s="95"/>
      <c r="AY29" s="95">
        <f>+SUM('2.2.3.1.1'!AZ194:AZ205)</f>
        <v>0</v>
      </c>
      <c r="AZ29" s="95"/>
      <c r="BA29" s="95"/>
      <c r="BB29" s="95"/>
      <c r="BC29" s="95"/>
      <c r="BD29" s="99">
        <f t="shared" si="5"/>
        <v>0</v>
      </c>
      <c r="BE29" s="94"/>
      <c r="BF29" s="95"/>
      <c r="BG29" s="95"/>
      <c r="BH29" s="95"/>
      <c r="BI29" s="95"/>
      <c r="BJ29" s="95"/>
      <c r="BK29" s="95"/>
      <c r="BL29" s="95"/>
      <c r="BM29" s="95"/>
      <c r="BN29" s="95"/>
      <c r="BO29" s="95">
        <f>+SUM('2.2.3.1.1'!BP194:BP205)</f>
        <v>0</v>
      </c>
      <c r="BP29" s="95"/>
      <c r="BQ29" s="95">
        <f>+SUM('2.2.3.1.1'!BR194:BR205)</f>
        <v>0</v>
      </c>
      <c r="BR29" s="95">
        <f>+SUM('2.2.3.1.1'!BS194:BS205)</f>
        <v>0</v>
      </c>
      <c r="BS29" s="95"/>
      <c r="BT29" s="99">
        <f t="shared" si="6"/>
        <v>0</v>
      </c>
      <c r="BU29" s="94"/>
      <c r="BV29" s="95"/>
      <c r="BW29" s="95"/>
      <c r="BX29" s="95"/>
      <c r="BY29" s="95"/>
      <c r="BZ29" s="95"/>
      <c r="CA29" s="101">
        <f t="shared" si="7"/>
        <v>0</v>
      </c>
      <c r="CB29" s="94">
        <f>+SUM('2.2.3.1.1'!CC194:CC205)</f>
        <v>0</v>
      </c>
      <c r="CC29" s="95"/>
      <c r="CD29" s="95"/>
      <c r="CE29" s="95"/>
      <c r="CF29" s="99">
        <f t="shared" si="8"/>
        <v>0</v>
      </c>
      <c r="CG29" s="94">
        <f>+SUM('2.2.3.1.1'!CH194:CH205)</f>
        <v>244800</v>
      </c>
      <c r="CH29" s="95">
        <f>+SUM('2.2.3.1.1'!CI194:CI205)</f>
        <v>18030</v>
      </c>
      <c r="CI29" s="95"/>
      <c r="CJ29" s="95"/>
      <c r="CK29" s="95">
        <f>+SUM('2.2.3.1.1'!CL194:CL205)</f>
        <v>47500</v>
      </c>
      <c r="CL29" s="95">
        <f>+SUM('2.2.3.1.1'!CM194:CM205)</f>
        <v>0</v>
      </c>
      <c r="CM29" s="95"/>
      <c r="CN29" s="99">
        <f t="shared" si="9"/>
        <v>310330</v>
      </c>
      <c r="CO29" s="96">
        <f>+SUM('2.2.3.1.1'!CP194:CP205)</f>
        <v>0</v>
      </c>
      <c r="CP29" s="95"/>
      <c r="CQ29" s="95"/>
      <c r="CR29" s="100">
        <f t="shared" si="10"/>
        <v>0</v>
      </c>
      <c r="CS29" s="96">
        <f>+SUM('2.2.3.1.1'!CT194:CT205)</f>
        <v>0</v>
      </c>
      <c r="CT29" s="100">
        <f t="shared" si="11"/>
        <v>0</v>
      </c>
      <c r="CU29" s="75">
        <f t="shared" si="12"/>
        <v>4108250</v>
      </c>
    </row>
    <row r="30" spans="1:99" ht="18" thickBot="1" x14ac:dyDescent="0.3">
      <c r="A30" s="150" t="s">
        <v>133</v>
      </c>
      <c r="B30" s="339">
        <f>+SUM('2.2.3.1.1'!C206:C217)</f>
        <v>0</v>
      </c>
      <c r="C30" s="340"/>
      <c r="D30" s="95">
        <f>+SUM('2.2.3.1.1'!E206:E217)</f>
        <v>0</v>
      </c>
      <c r="E30" s="95">
        <f>+SUM('2.2.3.1.1'!F206:F217)</f>
        <v>40974</v>
      </c>
      <c r="F30" s="95"/>
      <c r="G30" s="99">
        <f t="shared" si="13"/>
        <v>40974</v>
      </c>
      <c r="H30" s="96">
        <f>+SUM('2.2.3.1.1'!I206:I217)</f>
        <v>43229</v>
      </c>
      <c r="I30" s="95">
        <f>+SUM('2.2.3.1.1'!J206:J217)</f>
        <v>24739</v>
      </c>
      <c r="J30" s="95"/>
      <c r="K30" s="95"/>
      <c r="L30" s="95">
        <f>+SUM('2.2.3.1.1'!M206:M217)</f>
        <v>0</v>
      </c>
      <c r="M30" s="95"/>
      <c r="N30" s="99">
        <f t="shared" si="14"/>
        <v>67968</v>
      </c>
      <c r="O30" s="96"/>
      <c r="P30" s="95"/>
      <c r="Q30" s="95"/>
      <c r="R30" s="95"/>
      <c r="S30" s="99">
        <f t="shared" si="0"/>
        <v>0</v>
      </c>
      <c r="T30" s="96"/>
      <c r="U30" s="95">
        <f>+SUM('2.2.3.1.1'!V206:V217)</f>
        <v>0</v>
      </c>
      <c r="V30" s="100">
        <f t="shared" si="1"/>
        <v>0</v>
      </c>
      <c r="W30" s="94"/>
      <c r="X30" s="95">
        <f>+SUM('2.2.3.1.1'!Y206:Y217)</f>
        <v>0</v>
      </c>
      <c r="Y30" s="95">
        <f>+SUM('2.2.3.1.1'!Z206:Z217)</f>
        <v>221546</v>
      </c>
      <c r="Z30" s="95">
        <f>+SUM('2.2.3.1.1'!AA206:AA217)</f>
        <v>95699</v>
      </c>
      <c r="AA30" s="95">
        <f>+SUM('2.2.3.1.1'!AB206:AB217)</f>
        <v>1152722</v>
      </c>
      <c r="AB30" s="95">
        <f>+SUM('2.2.3.1.1'!AC206:AC217)</f>
        <v>111973</v>
      </c>
      <c r="AC30" s="95"/>
      <c r="AD30" s="95"/>
      <c r="AE30" s="95">
        <f>+SUM('2.2.3.1.1'!AF206:AF217)</f>
        <v>1508846</v>
      </c>
      <c r="AF30" s="95">
        <f>+SUM('2.2.3.1.1'!AG206:AG217)</f>
        <v>19755</v>
      </c>
      <c r="AG30" s="95">
        <f>+SUM('2.2.3.1.1'!AH206:AH217)</f>
        <v>123806</v>
      </c>
      <c r="AH30" s="95"/>
      <c r="AI30" s="99">
        <f t="shared" si="2"/>
        <v>3234347</v>
      </c>
      <c r="AJ30" s="94"/>
      <c r="AK30" s="99">
        <f t="shared" si="3"/>
        <v>0</v>
      </c>
      <c r="AL30" s="94">
        <f>+SUM('2.2.3.1.1'!AM206:AM217)</f>
        <v>0</v>
      </c>
      <c r="AM30" s="95">
        <f>+SUM('2.2.3.1.1'!AN206:AN217)</f>
        <v>0</v>
      </c>
      <c r="AN30" s="95"/>
      <c r="AO30" s="95"/>
      <c r="AP30" s="95"/>
      <c r="AQ30" s="95"/>
      <c r="AR30" s="95"/>
      <c r="AS30" s="95"/>
      <c r="AT30" s="95"/>
      <c r="AU30" s="95"/>
      <c r="AV30" s="99">
        <f t="shared" si="4"/>
        <v>0</v>
      </c>
      <c r="AW30" s="94"/>
      <c r="AX30" s="95"/>
      <c r="AY30" s="95">
        <f>+SUM('2.2.3.1.1'!AZ206:AZ217)</f>
        <v>0</v>
      </c>
      <c r="AZ30" s="95"/>
      <c r="BA30" s="95"/>
      <c r="BB30" s="95"/>
      <c r="BC30" s="95"/>
      <c r="BD30" s="99">
        <f t="shared" si="5"/>
        <v>0</v>
      </c>
      <c r="BE30" s="94"/>
      <c r="BF30" s="95"/>
      <c r="BG30" s="95"/>
      <c r="BH30" s="95"/>
      <c r="BI30" s="95"/>
      <c r="BJ30" s="95"/>
      <c r="BK30" s="95"/>
      <c r="BL30" s="95"/>
      <c r="BM30" s="95"/>
      <c r="BN30" s="95"/>
      <c r="BO30" s="95">
        <f>+SUM('2.2.3.1.1'!BP206:BP217)</f>
        <v>0</v>
      </c>
      <c r="BP30" s="95"/>
      <c r="BQ30" s="95">
        <f>+SUM('2.2.3.1.1'!BR206:BR217)</f>
        <v>0</v>
      </c>
      <c r="BR30" s="95">
        <f>+SUM('2.2.3.1.1'!BS206:BS217)</f>
        <v>0</v>
      </c>
      <c r="BS30" s="95"/>
      <c r="BT30" s="99">
        <f t="shared" si="6"/>
        <v>0</v>
      </c>
      <c r="BU30" s="94"/>
      <c r="BV30" s="95"/>
      <c r="BW30" s="95"/>
      <c r="BX30" s="95"/>
      <c r="BY30" s="95"/>
      <c r="BZ30" s="95"/>
      <c r="CA30" s="101">
        <f t="shared" si="7"/>
        <v>0</v>
      </c>
      <c r="CB30" s="94">
        <f>+SUM('2.2.3.1.1'!CC206:CC217)</f>
        <v>0</v>
      </c>
      <c r="CC30" s="95"/>
      <c r="CD30" s="95"/>
      <c r="CE30" s="95"/>
      <c r="CF30" s="99">
        <f t="shared" si="8"/>
        <v>0</v>
      </c>
      <c r="CG30" s="94">
        <f>+SUM('2.2.3.1.1'!CH206:CH217)</f>
        <v>237085</v>
      </c>
      <c r="CH30" s="95">
        <f>+SUM('2.2.3.1.1'!CI206:CI217)</f>
        <v>8502</v>
      </c>
      <c r="CI30" s="95"/>
      <c r="CJ30" s="95"/>
      <c r="CK30" s="95">
        <f>+SUM('2.2.3.1.1'!CL206:CL217)</f>
        <v>0</v>
      </c>
      <c r="CL30" s="95">
        <f>+SUM('2.2.3.1.1'!CM206:CM217)</f>
        <v>0</v>
      </c>
      <c r="CM30" s="95"/>
      <c r="CN30" s="99">
        <f t="shared" si="9"/>
        <v>245587</v>
      </c>
      <c r="CO30" s="96">
        <f>+SUM('2.2.3.1.1'!CP206:CP217)</f>
        <v>0</v>
      </c>
      <c r="CP30" s="95"/>
      <c r="CQ30" s="95"/>
      <c r="CR30" s="100">
        <f t="shared" si="10"/>
        <v>0</v>
      </c>
      <c r="CS30" s="96">
        <f>+SUM('2.2.3.1.1'!CT206:CT217)</f>
        <v>17115</v>
      </c>
      <c r="CT30" s="100">
        <f t="shared" si="11"/>
        <v>17115</v>
      </c>
      <c r="CU30" s="75">
        <f t="shared" si="12"/>
        <v>3605991</v>
      </c>
    </row>
    <row r="31" spans="1:99" ht="18" thickBot="1" x14ac:dyDescent="0.3">
      <c r="A31" s="150" t="s">
        <v>134</v>
      </c>
      <c r="B31" s="94">
        <f>+SUM('2.2.3.1.1'!C218:C229)</f>
        <v>0</v>
      </c>
      <c r="C31" s="95">
        <f>+SUM('2.2.3.1.1'!D218:D229)</f>
        <v>0</v>
      </c>
      <c r="D31" s="95">
        <f>+SUM('2.2.3.1.1'!E218:E229)</f>
        <v>1341.1999999999998</v>
      </c>
      <c r="E31" s="95">
        <f>+SUM('2.2.3.1.1'!F218:F229)</f>
        <v>68658.100000000006</v>
      </c>
      <c r="F31" s="95"/>
      <c r="G31" s="99">
        <f>SUM(B31:F31)</f>
        <v>69999.3</v>
      </c>
      <c r="H31" s="96">
        <f>+SUM('2.2.3.1.1'!I218:I229)</f>
        <v>26975.399999999998</v>
      </c>
      <c r="I31" s="95">
        <f>+SUM('2.2.3.1.1'!J218:J229)</f>
        <v>18199.2</v>
      </c>
      <c r="J31" s="95"/>
      <c r="K31" s="95"/>
      <c r="L31" s="95">
        <f>+SUM('2.2.3.1.1'!M218:M229)</f>
        <v>0</v>
      </c>
      <c r="M31" s="95"/>
      <c r="N31" s="99">
        <f t="shared" si="14"/>
        <v>45174.6</v>
      </c>
      <c r="O31" s="96"/>
      <c r="P31" s="95"/>
      <c r="Q31" s="95"/>
      <c r="R31" s="95"/>
      <c r="S31" s="99">
        <f t="shared" si="0"/>
        <v>0</v>
      </c>
      <c r="T31" s="96"/>
      <c r="U31" s="95">
        <f>+SUM('2.2.3.1.1'!V218:V229)</f>
        <v>0</v>
      </c>
      <c r="V31" s="100">
        <f t="shared" si="1"/>
        <v>0</v>
      </c>
      <c r="W31" s="94"/>
      <c r="X31" s="95">
        <f>+SUM('2.2.3.1.1'!Y218:Y229)</f>
        <v>0</v>
      </c>
      <c r="Y31" s="95">
        <f>+SUM('2.2.3.1.1'!Z218:Z229)</f>
        <v>196078.20000000004</v>
      </c>
      <c r="Z31" s="95">
        <f>+SUM('2.2.3.1.1'!AA218:AA229)</f>
        <v>121340.5</v>
      </c>
      <c r="AA31" s="95">
        <f>+SUM('2.2.3.1.1'!AB218:AB229)</f>
        <v>940545.6</v>
      </c>
      <c r="AB31" s="95">
        <f>+SUM('2.2.3.1.1'!AC218:AC229)</f>
        <v>126890.19999999997</v>
      </c>
      <c r="AC31" s="95"/>
      <c r="AD31" s="95"/>
      <c r="AE31" s="95">
        <f>+SUM('2.2.3.1.1'!AF218:AF229)</f>
        <v>1577430.6</v>
      </c>
      <c r="AF31" s="95">
        <f>+SUM('2.2.3.1.1'!AG218:AG229)</f>
        <v>1392</v>
      </c>
      <c r="AG31" s="95">
        <f>+SUM('2.2.3.1.1'!AH218:AH229)</f>
        <v>148411.5</v>
      </c>
      <c r="AH31" s="95"/>
      <c r="AI31" s="99">
        <f>SUM(W31:AH31)</f>
        <v>3112088.6</v>
      </c>
      <c r="AJ31" s="94"/>
      <c r="AK31" s="99">
        <f t="shared" si="3"/>
        <v>0</v>
      </c>
      <c r="AL31" s="95">
        <f>+SUM('2.2.3.1.1'!AM218:AM229)</f>
        <v>0</v>
      </c>
      <c r="AM31" s="95">
        <f>+SUM('2.2.3.1.1'!AN218:AN229)</f>
        <v>0</v>
      </c>
      <c r="AN31" s="95"/>
      <c r="AO31" s="95"/>
      <c r="AP31" s="95"/>
      <c r="AQ31" s="95"/>
      <c r="AR31" s="95"/>
      <c r="AS31" s="95"/>
      <c r="AT31" s="95"/>
      <c r="AU31" s="95"/>
      <c r="AV31" s="99">
        <f t="shared" si="4"/>
        <v>0</v>
      </c>
      <c r="AW31" s="94"/>
      <c r="AX31" s="95"/>
      <c r="AY31" s="95">
        <f>+SUM('2.2.3.1.1'!AZ218:AZ229)</f>
        <v>0</v>
      </c>
      <c r="AZ31" s="95"/>
      <c r="BA31" s="95"/>
      <c r="BB31" s="95"/>
      <c r="BC31" s="95"/>
      <c r="BD31" s="99">
        <f>+SUM('2.2.3.1.1'!BE218:BE229)</f>
        <v>28062.2</v>
      </c>
      <c r="BE31" s="94"/>
      <c r="BF31" s="95"/>
      <c r="BG31" s="95"/>
      <c r="BH31" s="95"/>
      <c r="BI31" s="95"/>
      <c r="BJ31" s="95"/>
      <c r="BK31" s="95"/>
      <c r="BL31" s="95"/>
      <c r="BM31" s="95"/>
      <c r="BN31" s="95"/>
      <c r="BO31" s="95">
        <f>+SUM('2.2.3.1.1'!BP218:BP229)</f>
        <v>0</v>
      </c>
      <c r="BP31" s="95"/>
      <c r="BQ31" s="95">
        <f>+SUM('2.2.3.1.1'!BR218:BR229)</f>
        <v>0</v>
      </c>
      <c r="BR31" s="95">
        <f>+SUM('2.2.3.1.1'!BS218:BS229)</f>
        <v>0</v>
      </c>
      <c r="BS31" s="95"/>
      <c r="BT31" s="99">
        <f>+SUM('2.2.3.1.1'!BU218:BU229)</f>
        <v>76745</v>
      </c>
      <c r="BU31" s="94"/>
      <c r="BV31" s="95"/>
      <c r="BW31" s="95"/>
      <c r="BX31" s="95"/>
      <c r="BY31" s="95"/>
      <c r="BZ31" s="95"/>
      <c r="CA31" s="101">
        <f t="shared" si="7"/>
        <v>0</v>
      </c>
      <c r="CB31" s="94">
        <f>+SUM('2.2.3.1.1'!CC218:CC229)</f>
        <v>1086</v>
      </c>
      <c r="CC31" s="95"/>
      <c r="CD31" s="95"/>
      <c r="CE31" s="95"/>
      <c r="CF31" s="99">
        <f t="shared" si="8"/>
        <v>1086</v>
      </c>
      <c r="CG31" s="94">
        <f>+SUM('2.2.3.1.1'!CH218:CH229)</f>
        <v>141885.9</v>
      </c>
      <c r="CH31" s="95">
        <f>+SUM('2.2.3.1.1'!CI218:CI229)</f>
        <v>6368.3</v>
      </c>
      <c r="CI31" s="95"/>
      <c r="CJ31" s="95"/>
      <c r="CK31" s="95">
        <f>+SUM('2.2.3.1.1'!CL218:CL229)</f>
        <v>15759.699999999999</v>
      </c>
      <c r="CL31" s="95">
        <f>+SUM('2.2.3.1.1'!CM218:CM229)</f>
        <v>0</v>
      </c>
      <c r="CM31" s="95"/>
      <c r="CN31" s="99">
        <f t="shared" si="9"/>
        <v>164013.9</v>
      </c>
      <c r="CO31" s="96">
        <f>+SUM('2.2.3.1.1'!CP218:CP229)</f>
        <v>0</v>
      </c>
      <c r="CP31" s="95"/>
      <c r="CQ31" s="95"/>
      <c r="CR31" s="100">
        <f t="shared" si="10"/>
        <v>0</v>
      </c>
      <c r="CS31" s="96">
        <f>+SUM('2.2.3.1.1'!CT218:CT229)</f>
        <v>2839.7000000000003</v>
      </c>
      <c r="CT31" s="100">
        <f t="shared" si="11"/>
        <v>2839.7000000000003</v>
      </c>
      <c r="CU31" s="75">
        <f>+G31+N31+S31+V31+AI31+AK31+AV31+BD31+BT31+CA31+CF31+CN31+CR31+CT31</f>
        <v>3500009.3000000003</v>
      </c>
    </row>
    <row r="32" spans="1:99" ht="16.5" thickBot="1" x14ac:dyDescent="0.3">
      <c r="A32" s="211">
        <v>2015</v>
      </c>
      <c r="B32" s="94">
        <f>+SUM('2.2.3.1.1'!C230:C241)</f>
        <v>1321.1799999999998</v>
      </c>
      <c r="C32" s="95">
        <f>+SUM('2.2.3.1.1'!D230:D241)</f>
        <v>0</v>
      </c>
      <c r="D32" s="95">
        <f>+SUM('2.2.3.1.1'!E230:E241)</f>
        <v>652.62</v>
      </c>
      <c r="E32" s="95">
        <f>+SUM('2.2.3.1.1'!F230:F241)</f>
        <v>38318.210000000006</v>
      </c>
      <c r="F32" s="95"/>
      <c r="G32" s="99">
        <f t="shared" si="13"/>
        <v>40292.010000000009</v>
      </c>
      <c r="H32" s="96">
        <f>+SUM('2.2.3.1.1'!I230:I241)</f>
        <v>37261.94</v>
      </c>
      <c r="I32" s="95">
        <f>+SUM('2.2.3.1.1'!J230:J241)</f>
        <v>9410.64</v>
      </c>
      <c r="J32" s="95"/>
      <c r="K32" s="95"/>
      <c r="L32" s="95">
        <f>+SUM('2.2.3.1.1'!M230:M241)</f>
        <v>0</v>
      </c>
      <c r="M32" s="95"/>
      <c r="N32" s="99">
        <f t="shared" si="14"/>
        <v>46672.58</v>
      </c>
      <c r="O32" s="96"/>
      <c r="P32" s="95"/>
      <c r="Q32" s="95"/>
      <c r="R32" s="95"/>
      <c r="S32" s="99">
        <f t="shared" si="0"/>
        <v>0</v>
      </c>
      <c r="T32" s="96"/>
      <c r="U32" s="95">
        <f>+SUM('2.2.3.1.1'!V230:V241)</f>
        <v>2139</v>
      </c>
      <c r="V32" s="100">
        <f t="shared" si="1"/>
        <v>2139</v>
      </c>
      <c r="W32" s="94"/>
      <c r="X32" s="95">
        <f>+SUM('2.2.3.1.1'!Y230:Y241)</f>
        <v>0</v>
      </c>
      <c r="Y32" s="95">
        <f>+SUM('2.2.3.1.1'!Z230:Z241)</f>
        <v>101482.82000000002</v>
      </c>
      <c r="Z32" s="95">
        <f>+SUM('2.2.3.1.1'!AA230:AA241)</f>
        <v>110461.47000000002</v>
      </c>
      <c r="AA32" s="95">
        <f>+SUM('2.2.3.1.1'!AB230:AB241)</f>
        <v>718286.89</v>
      </c>
      <c r="AB32" s="95">
        <f>+SUM('2.2.3.1.1'!AC230:AC241)</f>
        <v>0</v>
      </c>
      <c r="AC32" s="95"/>
      <c r="AD32" s="95"/>
      <c r="AE32" s="95">
        <f>+SUM('2.2.3.1.1'!AF230:AF241)</f>
        <v>1833882.3300000003</v>
      </c>
      <c r="AF32" s="95">
        <f>+SUM('2.2.3.1.1'!AG230:AG241)</f>
        <v>1560</v>
      </c>
      <c r="AG32" s="95">
        <f>+SUM('2.2.3.1.1'!AH230:AH241)</f>
        <v>240898.56</v>
      </c>
      <c r="AH32" s="95"/>
      <c r="AI32" s="99">
        <f t="shared" si="2"/>
        <v>3006572.0700000003</v>
      </c>
      <c r="AJ32" s="94"/>
      <c r="AK32" s="99">
        <f t="shared" si="3"/>
        <v>0</v>
      </c>
      <c r="AL32" s="94">
        <f>+SUM('2.2.3.1.1'!AM230:AM241)</f>
        <v>6674.0549999999985</v>
      </c>
      <c r="AM32" s="95">
        <f>+SUM('2.2.3.1.1'!AN230:AN241)</f>
        <v>0</v>
      </c>
      <c r="AN32" s="95"/>
      <c r="AO32" s="95"/>
      <c r="AP32" s="95"/>
      <c r="AQ32" s="95"/>
      <c r="AR32" s="95"/>
      <c r="AS32" s="95"/>
      <c r="AT32" s="95"/>
      <c r="AU32" s="95"/>
      <c r="AV32" s="99">
        <f t="shared" si="4"/>
        <v>6674.0549999999985</v>
      </c>
      <c r="AW32" s="94"/>
      <c r="AX32" s="95"/>
      <c r="AY32" s="95">
        <f>+SUM('2.2.3.1.1'!AZ230:AZ241)</f>
        <v>7005.82</v>
      </c>
      <c r="AZ32" s="95"/>
      <c r="BA32" s="95"/>
      <c r="BB32" s="95"/>
      <c r="BC32" s="95"/>
      <c r="BD32" s="99">
        <f t="shared" si="5"/>
        <v>7005.82</v>
      </c>
      <c r="BE32" s="94"/>
      <c r="BF32" s="95"/>
      <c r="BG32" s="95"/>
      <c r="BH32" s="95"/>
      <c r="BI32" s="95"/>
      <c r="BJ32" s="95"/>
      <c r="BK32" s="95"/>
      <c r="BL32" s="95"/>
      <c r="BM32" s="95"/>
      <c r="BN32" s="95"/>
      <c r="BO32" s="95">
        <f>+SUM('2.2.3.1.1'!BP230:BP241)</f>
        <v>22295.199999999997</v>
      </c>
      <c r="BP32" s="95"/>
      <c r="BQ32" s="95">
        <f>+SUM('2.2.3.1.1'!BR230:BR241)</f>
        <v>23475.54</v>
      </c>
      <c r="BR32" s="95">
        <f>+SUM('2.2.3.1.1'!BS230:BS241)</f>
        <v>111176.89999999998</v>
      </c>
      <c r="BS32" s="95"/>
      <c r="BT32" s="99">
        <f t="shared" si="6"/>
        <v>156947.63999999998</v>
      </c>
      <c r="BU32" s="94"/>
      <c r="BV32" s="95"/>
      <c r="BW32" s="95"/>
      <c r="BX32" s="95"/>
      <c r="BY32" s="95"/>
      <c r="BZ32" s="95"/>
      <c r="CA32" s="101">
        <f t="shared" si="7"/>
        <v>0</v>
      </c>
      <c r="CB32" s="94">
        <f>+SUM('2.2.3.1.1'!CC230:CC241)</f>
        <v>888.75</v>
      </c>
      <c r="CC32" s="95"/>
      <c r="CD32" s="95"/>
      <c r="CE32" s="95"/>
      <c r="CF32" s="99">
        <f t="shared" si="8"/>
        <v>888.75</v>
      </c>
      <c r="CG32" s="94">
        <f>+SUM('2.2.3.1.1'!CH230:CH241)</f>
        <v>93117.54</v>
      </c>
      <c r="CH32" s="95">
        <f>+SUM('2.2.3.1.1'!CI230:CI241)</f>
        <v>20194.7</v>
      </c>
      <c r="CI32" s="95"/>
      <c r="CJ32" s="95"/>
      <c r="CK32" s="95">
        <f>+SUM('2.2.3.1.1'!CL230:CL241)</f>
        <v>0</v>
      </c>
      <c r="CL32" s="95">
        <f>+SUM('2.2.3.1.1'!CM230:CM241)</f>
        <v>131097.45000000001</v>
      </c>
      <c r="CM32" s="95"/>
      <c r="CN32" s="99">
        <f t="shared" si="9"/>
        <v>244409.69</v>
      </c>
      <c r="CO32" s="96">
        <f>+SUM('2.2.3.1.1'!CP230:CP241)</f>
        <v>0</v>
      </c>
      <c r="CP32" s="95"/>
      <c r="CQ32" s="95"/>
      <c r="CR32" s="100">
        <f>+SUM('2.2.3.1.1'!CS230:CS241)</f>
        <v>0</v>
      </c>
      <c r="CS32" s="96">
        <f>+SUM('2.2.3.1.1'!CT230:CT241)</f>
        <v>398.84</v>
      </c>
      <c r="CT32" s="100">
        <f t="shared" si="11"/>
        <v>398.84</v>
      </c>
      <c r="CU32" s="75">
        <f>+G32+N32+S32+V32+AI32+AK32+AV32+BD32+BT32+CA32+CF32+CN32+CR32+CT32</f>
        <v>3512000.4550000001</v>
      </c>
    </row>
    <row r="33" spans="1:99" ht="16.5" thickBot="1" x14ac:dyDescent="0.3">
      <c r="A33" s="226">
        <v>2016</v>
      </c>
      <c r="B33" s="94">
        <f>+SUM('2.2.3.1.1'!C242:C253)</f>
        <v>0</v>
      </c>
      <c r="C33" s="95">
        <f>+SUM('2.2.3.1.1'!D242:D253)</f>
        <v>1589.04</v>
      </c>
      <c r="D33" s="95">
        <f>+SUM('2.2.3.1.1'!E242:E253)</f>
        <v>720.58</v>
      </c>
      <c r="E33" s="95">
        <f>+SUM('2.2.3.1.1'!F242:F253)</f>
        <v>51374.670000000013</v>
      </c>
      <c r="F33" s="95"/>
      <c r="G33" s="99">
        <f>SUM(B33:F33)</f>
        <v>53684.290000000015</v>
      </c>
      <c r="H33" s="96">
        <f>+SUM('2.2.3.1.1'!I242:I253)</f>
        <v>74913.350000000006</v>
      </c>
      <c r="I33" s="95">
        <f>+SUM('2.2.3.1.1'!J242:J253)</f>
        <v>10421.06</v>
      </c>
      <c r="J33" s="95"/>
      <c r="K33" s="95"/>
      <c r="L33" s="95">
        <f>+SUM('2.2.3.1.1'!M242:M253)</f>
        <v>0</v>
      </c>
      <c r="M33" s="95"/>
      <c r="N33" s="99">
        <f t="shared" si="14"/>
        <v>85334.41</v>
      </c>
      <c r="O33" s="96"/>
      <c r="P33" s="95"/>
      <c r="Q33" s="95"/>
      <c r="R33" s="95"/>
      <c r="S33" s="99">
        <f>SUM(O33:R33)</f>
        <v>0</v>
      </c>
      <c r="T33" s="96"/>
      <c r="U33" s="95">
        <f>+SUM('2.2.3.1.1'!V242:V253)</f>
        <v>2587.5</v>
      </c>
      <c r="V33" s="100">
        <f t="shared" si="1"/>
        <v>2587.5</v>
      </c>
      <c r="W33" s="94"/>
      <c r="X33" s="95">
        <f>+SUM('2.2.3.1.1'!Y242:Y253)</f>
        <v>0</v>
      </c>
      <c r="Y33" s="95">
        <f>+SUM('2.2.3.1.1'!Z242:Z253)</f>
        <v>83546.14999999998</v>
      </c>
      <c r="Z33" s="95">
        <f>+SUM('2.2.3.1.1'!AA242:AA253)</f>
        <v>27913.300000000003</v>
      </c>
      <c r="AA33" s="95">
        <f>+SUM('2.2.3.1.1'!AB242:AB253)</f>
        <v>1386027.4900000002</v>
      </c>
      <c r="AB33" s="95">
        <f>+SUM('2.2.3.1.1'!AC242:AC253)</f>
        <v>0</v>
      </c>
      <c r="AC33" s="95"/>
      <c r="AD33" s="95"/>
      <c r="AE33" s="95">
        <f>+SUM('2.2.3.1.1'!AF242:AF253)</f>
        <v>1689939.68</v>
      </c>
      <c r="AF33" s="95">
        <f>+SUM('2.2.3.1.1'!AG242:AG253)</f>
        <v>0</v>
      </c>
      <c r="AG33" s="95">
        <f>+SUM('2.2.3.1.1'!AH242:AH253)</f>
        <v>484398.51</v>
      </c>
      <c r="AH33" s="95"/>
      <c r="AI33" s="99">
        <f t="shared" si="2"/>
        <v>3671825.13</v>
      </c>
      <c r="AJ33" s="94"/>
      <c r="AK33" s="99">
        <f t="shared" si="3"/>
        <v>0</v>
      </c>
      <c r="AL33" s="94">
        <f>+SUM('2.2.3.1.1'!AM242:AM253)</f>
        <v>14975.58</v>
      </c>
      <c r="AM33" s="95">
        <f>+SUM('2.2.3.1.1'!AN242:AN253)</f>
        <v>0</v>
      </c>
      <c r="AN33" s="95"/>
      <c r="AO33" s="95"/>
      <c r="AP33" s="95"/>
      <c r="AQ33" s="95"/>
      <c r="AR33" s="95"/>
      <c r="AS33" s="95"/>
      <c r="AT33" s="95"/>
      <c r="AU33" s="95"/>
      <c r="AV33" s="99">
        <f t="shared" si="4"/>
        <v>14975.58</v>
      </c>
      <c r="AW33" s="94"/>
      <c r="AX33" s="95"/>
      <c r="AY33" s="95">
        <f>+SUM('2.2.3.1.1'!AZ242:AZ253)</f>
        <v>7020.0599999999995</v>
      </c>
      <c r="AZ33" s="95"/>
      <c r="BA33" s="95"/>
      <c r="BB33" s="95"/>
      <c r="BC33" s="95"/>
      <c r="BD33" s="99">
        <f t="shared" si="5"/>
        <v>7020.0599999999995</v>
      </c>
      <c r="BE33" s="94"/>
      <c r="BF33" s="95"/>
      <c r="BG33" s="95"/>
      <c r="BH33" s="95"/>
      <c r="BI33" s="95"/>
      <c r="BJ33" s="95"/>
      <c r="BK33" s="95"/>
      <c r="BL33" s="95"/>
      <c r="BM33" s="95"/>
      <c r="BN33" s="95"/>
      <c r="BO33" s="95">
        <f>+SUM('2.2.3.1.1'!BP242:BP253)</f>
        <v>9266</v>
      </c>
      <c r="BP33" s="95"/>
      <c r="BQ33" s="95">
        <f>+SUM('2.2.3.1.1'!BR242:BR253)</f>
        <v>26272.109999999997</v>
      </c>
      <c r="BR33" s="95">
        <f>+SUM('2.2.3.1.1'!BS242:BS253)</f>
        <v>7035.6</v>
      </c>
      <c r="BS33" s="95"/>
      <c r="BT33" s="99">
        <f t="shared" si="6"/>
        <v>42573.71</v>
      </c>
      <c r="BU33" s="94"/>
      <c r="BV33" s="95"/>
      <c r="BW33" s="95"/>
      <c r="BX33" s="95"/>
      <c r="BY33" s="95"/>
      <c r="BZ33" s="95"/>
      <c r="CA33" s="101">
        <f t="shared" si="7"/>
        <v>0</v>
      </c>
      <c r="CB33" s="94">
        <f>+SUM('2.2.3.1.1'!CC242:CC253)</f>
        <v>0</v>
      </c>
      <c r="CC33" s="95"/>
      <c r="CD33" s="95"/>
      <c r="CE33" s="95"/>
      <c r="CF33" s="99">
        <f t="shared" si="8"/>
        <v>0</v>
      </c>
      <c r="CG33" s="94">
        <f>+SUM('2.2.3.1.1'!CH242:CH253)</f>
        <v>113351.74</v>
      </c>
      <c r="CH33" s="95">
        <f>+SUM('2.2.3.1.1'!CI242:CI253)</f>
        <v>24558.44</v>
      </c>
      <c r="CI33" s="95"/>
      <c r="CJ33" s="95"/>
      <c r="CK33" s="95">
        <f>+SUM('2.2.3.1.1'!CL242:CL253)</f>
        <v>105512.88</v>
      </c>
      <c r="CL33" s="95">
        <f>+SUM('2.2.3.1.1'!CM242:CM253)</f>
        <v>109753.94</v>
      </c>
      <c r="CM33" s="95"/>
      <c r="CN33" s="99">
        <f t="shared" si="9"/>
        <v>353177</v>
      </c>
      <c r="CO33" s="96">
        <f>+SUM('2.2.3.1.1'!CP242:CP253)</f>
        <v>1703.44</v>
      </c>
      <c r="CP33" s="95"/>
      <c r="CQ33" s="95"/>
      <c r="CR33" s="100">
        <f>SUM(CO33:CQ33)</f>
        <v>1703.44</v>
      </c>
      <c r="CS33" s="96">
        <f>+SUM('2.2.3.1.1'!CT242:CT253)</f>
        <v>1117.75</v>
      </c>
      <c r="CT33" s="100">
        <f t="shared" si="11"/>
        <v>1117.75</v>
      </c>
      <c r="CU33" s="75">
        <f>+G33+N33+S33+V33+AI33+AK33+AV33+BD33+BT33+CA33+CF33+CN33+CR33+CT33</f>
        <v>4233998.87</v>
      </c>
    </row>
    <row r="34" spans="1:99" ht="16.5" thickBot="1" x14ac:dyDescent="0.3">
      <c r="A34" s="116">
        <v>2017</v>
      </c>
      <c r="B34" s="90">
        <f>+SUM('2.2.3.1.1'!C254:C265)</f>
        <v>0</v>
      </c>
      <c r="C34" s="91">
        <f>+SUM('2.2.3.1.1'!D254:D265)</f>
        <v>0</v>
      </c>
      <c r="D34" s="91">
        <f>+SUM('2.2.3.1.1'!E254:E265)</f>
        <v>0</v>
      </c>
      <c r="E34" s="91">
        <f>+SUM('2.2.3.1.1'!F254:F265)</f>
        <v>52056</v>
      </c>
      <c r="F34" s="91"/>
      <c r="G34" s="99">
        <f>SUM(B34:F34)</f>
        <v>52056</v>
      </c>
      <c r="H34" s="92">
        <f>+SUM('2.2.3.1.1'!I254:I265)</f>
        <v>69783</v>
      </c>
      <c r="I34" s="91">
        <f>+SUM('2.2.3.1.1'!J254:J265)</f>
        <v>4229</v>
      </c>
      <c r="J34" s="91"/>
      <c r="K34" s="91"/>
      <c r="L34" s="91">
        <f>+SUM('2.2.3.1.1'!M254:M265)</f>
        <v>0</v>
      </c>
      <c r="M34" s="91"/>
      <c r="N34" s="99">
        <f t="shared" si="14"/>
        <v>74012</v>
      </c>
      <c r="O34" s="92"/>
      <c r="P34" s="91"/>
      <c r="Q34" s="91"/>
      <c r="R34" s="91"/>
      <c r="S34" s="99">
        <f>SUM(O34:R34)</f>
        <v>0</v>
      </c>
      <c r="T34" s="92"/>
      <c r="U34" s="91">
        <f>+SUM('2.2.3.1.1'!V254:V265)</f>
        <v>2208</v>
      </c>
      <c r="V34" s="99">
        <f t="shared" si="1"/>
        <v>2208</v>
      </c>
      <c r="W34" s="90"/>
      <c r="X34" s="91">
        <f>+SUM('2.2.3.1.1'!Y254:Y265)</f>
        <v>0</v>
      </c>
      <c r="Y34" s="91">
        <f>+SUM('2.2.3.1.1'!Z254:Z265)</f>
        <v>73186</v>
      </c>
      <c r="Z34" s="91">
        <f>+SUM('2.2.3.1.1'!AA254:AA265)</f>
        <v>35316</v>
      </c>
      <c r="AA34" s="91">
        <f>+SUM('2.2.3.1.1'!AB254:AB265)</f>
        <v>1129726</v>
      </c>
      <c r="AB34" s="91">
        <v>0</v>
      </c>
      <c r="AC34" s="91"/>
      <c r="AD34" s="91"/>
      <c r="AE34" s="91">
        <f>+SUM('2.2.3.1.1'!AF254:AF265)</f>
        <v>1382948</v>
      </c>
      <c r="AF34" s="91">
        <f>+SUM('2.2.3.1.1'!AG254:AG265)</f>
        <v>0</v>
      </c>
      <c r="AG34" s="91">
        <f>+SUM('2.2.3.1.1'!AH254:AH265)</f>
        <v>494507</v>
      </c>
      <c r="AH34" s="91"/>
      <c r="AI34" s="99">
        <f t="shared" si="2"/>
        <v>3115683</v>
      </c>
      <c r="AJ34" s="90"/>
      <c r="AK34" s="99">
        <f t="shared" si="3"/>
        <v>0</v>
      </c>
      <c r="AL34" s="90">
        <f>+SUM('2.2.3.1.1'!AM254:AM265)</f>
        <v>17717</v>
      </c>
      <c r="AM34" s="91">
        <f>+SUM('2.2.3.1.1'!AN254:AN265)</f>
        <v>0</v>
      </c>
      <c r="AN34" s="91"/>
      <c r="AO34" s="91"/>
      <c r="AP34" s="91"/>
      <c r="AQ34" s="91"/>
      <c r="AR34" s="91"/>
      <c r="AS34" s="91"/>
      <c r="AT34" s="91"/>
      <c r="AU34" s="91"/>
      <c r="AV34" s="99">
        <f>SUM(AL34:AU34)</f>
        <v>17717</v>
      </c>
      <c r="AW34" s="90">
        <f>+SUM('2.2.3.1.1'!AX254:AX265)</f>
        <v>806</v>
      </c>
      <c r="AX34" s="91"/>
      <c r="AY34" s="91">
        <f>+SUM('2.2.3.1.1'!AZ254:AZ265)</f>
        <v>0</v>
      </c>
      <c r="AZ34" s="91"/>
      <c r="BA34" s="91"/>
      <c r="BB34" s="91"/>
      <c r="BC34" s="91"/>
      <c r="BD34" s="99">
        <f t="shared" si="5"/>
        <v>806</v>
      </c>
      <c r="BE34" s="90">
        <f>+SUM('2.2.3.1.1'!BF254:BF265)</f>
        <v>1564</v>
      </c>
      <c r="BF34" s="91"/>
      <c r="BG34" s="91"/>
      <c r="BH34" s="91"/>
      <c r="BI34" s="91"/>
      <c r="BJ34" s="91"/>
      <c r="BK34" s="91"/>
      <c r="BL34" s="91"/>
      <c r="BM34" s="91"/>
      <c r="BN34" s="91"/>
      <c r="BO34" s="91">
        <f>+SUM('2.2.3.1.1'!BP254:BP265)</f>
        <v>9948</v>
      </c>
      <c r="BP34" s="91"/>
      <c r="BQ34" s="91">
        <f>+SUM('2.2.3.1.1'!BR254:BR265)</f>
        <v>9739</v>
      </c>
      <c r="BR34" s="91">
        <f>+SUM('2.2.3.1.1'!BS254:BS265)</f>
        <v>0</v>
      </c>
      <c r="BS34" s="91"/>
      <c r="BT34" s="99">
        <f t="shared" si="6"/>
        <v>21251</v>
      </c>
      <c r="BU34" s="90"/>
      <c r="BV34" s="91"/>
      <c r="BW34" s="91"/>
      <c r="BX34" s="91"/>
      <c r="BY34" s="91"/>
      <c r="BZ34" s="91"/>
      <c r="CA34" s="101">
        <f t="shared" si="7"/>
        <v>0</v>
      </c>
      <c r="CB34" s="90">
        <f>+SUM('2.2.3.1.1'!CC254:CC265)</f>
        <v>0</v>
      </c>
      <c r="CC34" s="91"/>
      <c r="CD34" s="91"/>
      <c r="CE34" s="91"/>
      <c r="CF34" s="99">
        <f t="shared" si="8"/>
        <v>0</v>
      </c>
      <c r="CG34" s="90">
        <f>+SUM('2.2.3.1.1'!CH254:CH265)</f>
        <v>119502</v>
      </c>
      <c r="CH34" s="91">
        <f>+SUM('2.2.3.1.1'!CI254:CI265)</f>
        <v>6512</v>
      </c>
      <c r="CI34" s="91"/>
      <c r="CJ34" s="91"/>
      <c r="CK34" s="91">
        <f>+SUM('2.2.3.1.1'!CL254:CL265)</f>
        <v>53928</v>
      </c>
      <c r="CL34" s="91">
        <f>+SUM('2.2.3.1.1'!CM254:CM265)</f>
        <v>126275</v>
      </c>
      <c r="CM34" s="91"/>
      <c r="CN34" s="99">
        <f t="shared" si="9"/>
        <v>306217</v>
      </c>
      <c r="CO34" s="92">
        <f>+SUM('2.2.3.1.1'!CP254:CP265)</f>
        <v>-73</v>
      </c>
      <c r="CP34" s="91"/>
      <c r="CQ34" s="91"/>
      <c r="CR34" s="99">
        <f>SUM(CO34:CQ34)</f>
        <v>-73</v>
      </c>
      <c r="CS34" s="92">
        <f>+SUM('2.2.3.1.1'!CT254:CT265)</f>
        <v>3125</v>
      </c>
      <c r="CT34" s="99">
        <f t="shared" si="11"/>
        <v>3125</v>
      </c>
      <c r="CU34" s="74">
        <f>+G34+N34+S34+V34+AI34+AK34+AV34+BD34+BT34+CA34+CF34+CN34+CR34+CT34</f>
        <v>3593002</v>
      </c>
    </row>
    <row r="35" spans="1:99" ht="16.5" thickBot="1" x14ac:dyDescent="0.3">
      <c r="A35" s="262" t="s">
        <v>449</v>
      </c>
      <c r="B35" s="90">
        <f>+SUM('2.2.3.1.1'!C266:C279)</f>
        <v>2187.34</v>
      </c>
      <c r="C35" s="91">
        <f>+SUM('2.2.3.1.1'!D266:D279)</f>
        <v>0</v>
      </c>
      <c r="D35" s="91">
        <f>+SUM('2.2.3.1.1'!E266:E279)</f>
        <v>0</v>
      </c>
      <c r="E35" s="91">
        <f>+SUM('2.2.3.1.1'!F266:F279)</f>
        <v>35812.899999999994</v>
      </c>
      <c r="F35" s="91">
        <f>+SUM('2.2.3.1.1'!G266:G279)</f>
        <v>0</v>
      </c>
      <c r="G35" s="99">
        <f>SUM(B35:F35)</f>
        <v>38000.239999999991</v>
      </c>
      <c r="H35" s="92">
        <f>+SUM('2.2.3.1.1'!I266:I279)</f>
        <v>40106.720000000001</v>
      </c>
      <c r="I35" s="91">
        <f>+SUM('2.2.3.1.1'!J266:J279)</f>
        <v>4121.34</v>
      </c>
      <c r="J35" s="91"/>
      <c r="K35" s="91"/>
      <c r="L35" s="91">
        <f>+SUM('2.2.3.1.1'!M266:M279)</f>
        <v>0</v>
      </c>
      <c r="M35" s="91">
        <f>+SUM('2.2.3.1.1'!N266:N279)</f>
        <v>0</v>
      </c>
      <c r="N35" s="99">
        <f t="shared" si="14"/>
        <v>44228.06</v>
      </c>
      <c r="O35" s="92"/>
      <c r="P35" s="91"/>
      <c r="Q35" s="91"/>
      <c r="R35" s="91"/>
      <c r="S35" s="99">
        <f>SUM(O35:R35)</f>
        <v>0</v>
      </c>
      <c r="T35" s="92"/>
      <c r="U35" s="91">
        <f>+SUM('2.2.3.1.1'!V266:V279)</f>
        <v>0</v>
      </c>
      <c r="V35" s="99">
        <f t="shared" si="1"/>
        <v>0</v>
      </c>
      <c r="W35" s="90"/>
      <c r="X35" s="91">
        <f>+SUM('2.2.3.1.1'!Y266:Y279)</f>
        <v>0</v>
      </c>
      <c r="Y35" s="91">
        <f>+SUM('2.2.3.1.1'!Z266:Z279)</f>
        <v>60752.99</v>
      </c>
      <c r="Z35" s="91">
        <f>+SUM('2.2.3.1.1'!AA266:AA279)</f>
        <v>17338.72</v>
      </c>
      <c r="AA35" s="91">
        <f>+SUM('2.2.3.1.1'!AB266:AB279)</f>
        <v>1114638.3679999998</v>
      </c>
      <c r="AB35" s="91">
        <f>+SUM('2.2.3.1.1'!AC266:AC279)</f>
        <v>0</v>
      </c>
      <c r="AC35" s="91"/>
      <c r="AD35" s="91"/>
      <c r="AE35" s="91">
        <f>+SUM('2.2.3.1.1'!AF266:AF279)</f>
        <v>502038.20826666674</v>
      </c>
      <c r="AF35" s="91">
        <f>+SUM('2.2.3.1.1'!AG266:AG279)</f>
        <v>0</v>
      </c>
      <c r="AG35" s="91">
        <f>+SUM('2.2.3.1.1'!AH266:AH279)</f>
        <v>268640.23200000002</v>
      </c>
      <c r="AH35" s="91"/>
      <c r="AI35" s="99">
        <f t="shared" si="2"/>
        <v>1963408.5182666664</v>
      </c>
      <c r="AJ35" s="90"/>
      <c r="AK35" s="99">
        <f t="shared" si="3"/>
        <v>0</v>
      </c>
      <c r="AL35" s="90">
        <f>+SUM('2.2.3.1.1'!AM266:AM279)</f>
        <v>9722.0299999999988</v>
      </c>
      <c r="AM35" s="91">
        <f>+SUM('2.2.3.1.1'!AN266:AN279)</f>
        <v>0</v>
      </c>
      <c r="AN35" s="91"/>
      <c r="AO35" s="91"/>
      <c r="AP35" s="91"/>
      <c r="AQ35" s="91"/>
      <c r="AR35" s="91"/>
      <c r="AS35" s="91"/>
      <c r="AT35" s="91"/>
      <c r="AU35" s="91"/>
      <c r="AV35" s="99">
        <f>SUM(AL35:AU35)</f>
        <v>9722.0299999999988</v>
      </c>
      <c r="AW35" s="90">
        <f>+SUM('2.2.3.1.1'!AX266:AX279)</f>
        <v>0</v>
      </c>
      <c r="AX35" s="91"/>
      <c r="AY35" s="91">
        <f>+SUM('2.2.3.1.1'!AZ266:AZ279)</f>
        <v>0</v>
      </c>
      <c r="AZ35" s="91"/>
      <c r="BA35" s="91"/>
      <c r="BB35" s="91"/>
      <c r="BC35" s="91"/>
      <c r="BD35" s="99">
        <f t="shared" si="5"/>
        <v>0</v>
      </c>
      <c r="BE35" s="90">
        <f>+SUM('2.2.3.1.1'!BF266:BF279)</f>
        <v>12388.83</v>
      </c>
      <c r="BF35" s="91"/>
      <c r="BG35" s="91"/>
      <c r="BH35" s="91"/>
      <c r="BI35" s="91"/>
      <c r="BJ35" s="91"/>
      <c r="BK35" s="91"/>
      <c r="BL35" s="91"/>
      <c r="BM35" s="91"/>
      <c r="BN35" s="91"/>
      <c r="BO35" s="91">
        <f>+SUM('2.2.3.1.1'!BP266:BP279)</f>
        <v>1970</v>
      </c>
      <c r="BP35" s="91"/>
      <c r="BQ35" s="91">
        <f>+SUM('2.2.3.1.1'!BR266:BR279)</f>
        <v>145.38</v>
      </c>
      <c r="BR35" s="91">
        <f>+SUM('2.2.3.1.1'!BS266:BS279)</f>
        <v>0</v>
      </c>
      <c r="BS35" s="91"/>
      <c r="BT35" s="99">
        <f t="shared" si="6"/>
        <v>14504.21</v>
      </c>
      <c r="BU35" s="90"/>
      <c r="BV35" s="91"/>
      <c r="BW35" s="91"/>
      <c r="BX35" s="91"/>
      <c r="BY35" s="91"/>
      <c r="BZ35" s="91"/>
      <c r="CA35" s="101">
        <f t="shared" si="7"/>
        <v>0</v>
      </c>
      <c r="CB35" s="90">
        <f>+SUM('2.2.3.1.1'!CC266:CC279)</f>
        <v>361.88</v>
      </c>
      <c r="CC35" s="91"/>
      <c r="CD35" s="91"/>
      <c r="CE35" s="91"/>
      <c r="CF35" s="99">
        <f t="shared" si="8"/>
        <v>361.88</v>
      </c>
      <c r="CG35" s="90">
        <f>+SUM('2.2.3.1.1'!CH266:CH279)</f>
        <v>55508.800000000003</v>
      </c>
      <c r="CH35" s="91">
        <f>+SUM('2.2.3.1.1'!CI266:CI279)</f>
        <v>0</v>
      </c>
      <c r="CI35" s="91"/>
      <c r="CJ35" s="91"/>
      <c r="CK35" s="91">
        <f>+SUM('2.2.3.1.1'!CL266:CL279)</f>
        <v>0</v>
      </c>
      <c r="CL35" s="91">
        <f>+SUM('2.2.3.1.1'!CM266:CM279)</f>
        <v>86267.06</v>
      </c>
      <c r="CM35" s="91"/>
      <c r="CN35" s="99">
        <f t="shared" si="9"/>
        <v>141775.85999999999</v>
      </c>
      <c r="CO35" s="92">
        <f>+SUM('2.2.3.1.1'!CP266:CP279)</f>
        <v>0</v>
      </c>
      <c r="CP35" s="91"/>
      <c r="CQ35" s="91"/>
      <c r="CR35" s="99">
        <f>SUM(CO35:CQ35)</f>
        <v>0</v>
      </c>
      <c r="CS35" s="92">
        <f>+SUM('2.2.3.1.1'!CT266:CT279)</f>
        <v>0</v>
      </c>
      <c r="CT35" s="99">
        <f t="shared" si="11"/>
        <v>0</v>
      </c>
      <c r="CU35" s="74">
        <f>+G35+N35+S35+V35+AI35+AK35+AV35+BD35+BT35+CA35+CF35+CN35+CR35+CT35</f>
        <v>2212000.7982666665</v>
      </c>
    </row>
    <row r="36" spans="1:99" ht="15.75" x14ac:dyDescent="0.25">
      <c r="A36" s="270"/>
      <c r="B36" s="261"/>
      <c r="C36" s="261"/>
      <c r="D36" s="261"/>
      <c r="E36" s="261"/>
      <c r="F36" s="261"/>
      <c r="G36" s="275"/>
      <c r="H36" s="261"/>
      <c r="I36" s="261"/>
      <c r="J36" s="261"/>
      <c r="K36" s="261"/>
      <c r="L36" s="261"/>
      <c r="M36" s="261"/>
      <c r="N36" s="275"/>
      <c r="O36" s="261"/>
      <c r="P36" s="261"/>
      <c r="Q36" s="261"/>
      <c r="R36" s="261"/>
      <c r="S36" s="275"/>
      <c r="T36" s="261"/>
      <c r="U36" s="261"/>
      <c r="V36" s="275"/>
      <c r="W36" s="261"/>
      <c r="X36" s="261"/>
      <c r="Y36" s="261"/>
      <c r="Z36" s="261"/>
      <c r="AA36" s="261"/>
      <c r="AB36" s="261"/>
      <c r="AC36" s="261"/>
      <c r="AD36" s="261"/>
      <c r="AE36" s="261"/>
      <c r="AF36" s="261"/>
      <c r="AG36" s="261"/>
      <c r="AH36" s="261"/>
      <c r="AI36" s="275"/>
      <c r="AJ36" s="261"/>
      <c r="AK36" s="275"/>
      <c r="AL36" s="261"/>
      <c r="AM36" s="261"/>
      <c r="AN36" s="261"/>
      <c r="AO36" s="261"/>
      <c r="AP36" s="261"/>
      <c r="AQ36" s="261"/>
      <c r="AR36" s="261"/>
      <c r="AS36" s="261"/>
      <c r="AT36" s="261"/>
      <c r="AU36" s="261"/>
      <c r="AV36" s="275"/>
      <c r="AW36" s="261"/>
      <c r="AX36" s="261"/>
      <c r="AY36" s="261"/>
      <c r="AZ36" s="261"/>
      <c r="BA36" s="261"/>
      <c r="BB36" s="261"/>
      <c r="BC36" s="261"/>
      <c r="BD36" s="275"/>
      <c r="BE36" s="261"/>
      <c r="BF36" s="261"/>
      <c r="BG36" s="261"/>
      <c r="BH36" s="261"/>
      <c r="BI36" s="261"/>
      <c r="BJ36" s="261"/>
      <c r="BK36" s="261"/>
      <c r="BL36" s="261"/>
      <c r="BM36" s="261"/>
      <c r="BN36" s="261"/>
      <c r="BO36" s="261"/>
      <c r="BP36" s="261"/>
      <c r="BQ36" s="261"/>
      <c r="BR36" s="261"/>
      <c r="BS36" s="261"/>
      <c r="BT36" s="275"/>
      <c r="BU36" s="261"/>
      <c r="BV36" s="261"/>
      <c r="BW36" s="261"/>
      <c r="BX36" s="261"/>
      <c r="BY36" s="261"/>
      <c r="BZ36" s="261"/>
      <c r="CA36" s="275"/>
      <c r="CB36" s="261"/>
      <c r="CC36" s="261"/>
      <c r="CD36" s="261"/>
      <c r="CE36" s="261"/>
      <c r="CF36" s="275"/>
      <c r="CG36" s="261"/>
      <c r="CH36" s="261"/>
      <c r="CI36" s="261"/>
      <c r="CJ36" s="261"/>
      <c r="CK36" s="261"/>
      <c r="CL36" s="261"/>
      <c r="CM36" s="261"/>
      <c r="CN36" s="275"/>
      <c r="CO36" s="261"/>
      <c r="CP36" s="261"/>
      <c r="CQ36" s="261"/>
      <c r="CR36" s="275"/>
      <c r="CS36" s="261"/>
      <c r="CT36" s="275"/>
      <c r="CU36" s="276"/>
    </row>
    <row r="37" spans="1:99" x14ac:dyDescent="0.25">
      <c r="A37" s="163" t="s">
        <v>229</v>
      </c>
      <c r="H37" s="72"/>
      <c r="J37" s="72"/>
    </row>
    <row r="38" spans="1:99" x14ac:dyDescent="0.25">
      <c r="A38" s="163" t="s">
        <v>220</v>
      </c>
    </row>
    <row r="39" spans="1:99" ht="15.75" x14ac:dyDescent="0.25">
      <c r="A39" s="163" t="s">
        <v>373</v>
      </c>
    </row>
    <row r="40" spans="1:99" ht="15.75" x14ac:dyDescent="0.25">
      <c r="A40" s="163" t="s">
        <v>374</v>
      </c>
    </row>
    <row r="41" spans="1:99" ht="15.75" x14ac:dyDescent="0.25">
      <c r="A41" s="163" t="s">
        <v>375</v>
      </c>
    </row>
    <row r="42" spans="1:99" ht="15.75" x14ac:dyDescent="0.25">
      <c r="A42" s="163" t="s">
        <v>376</v>
      </c>
    </row>
    <row r="43" spans="1:99" ht="15.75" x14ac:dyDescent="0.25">
      <c r="A43" s="163" t="s">
        <v>377</v>
      </c>
    </row>
    <row r="45" spans="1:99" x14ac:dyDescent="0.25">
      <c r="A45" s="140" t="s">
        <v>363</v>
      </c>
    </row>
  </sheetData>
  <mergeCells count="20">
    <mergeCell ref="B28:C28"/>
    <mergeCell ref="B29:C29"/>
    <mergeCell ref="B30:C30"/>
    <mergeCell ref="CG12:CN12"/>
    <mergeCell ref="CO12:CR12"/>
    <mergeCell ref="CS12:CT12"/>
    <mergeCell ref="CU12:CU13"/>
    <mergeCell ref="B26:C26"/>
    <mergeCell ref="B27:C27"/>
    <mergeCell ref="AJ12:AK12"/>
    <mergeCell ref="AL12:AV12"/>
    <mergeCell ref="AW12:BD12"/>
    <mergeCell ref="BE12:BT12"/>
    <mergeCell ref="BU12:CA12"/>
    <mergeCell ref="CB12:CF12"/>
    <mergeCell ref="B12:G12"/>
    <mergeCell ref="H12:N12"/>
    <mergeCell ref="O12:S12"/>
    <mergeCell ref="T12:V12"/>
    <mergeCell ref="W12:AI12"/>
  </mergeCells>
  <hyperlinks>
    <hyperlink ref="A45" location="Índice!A1" display="Volver al índice"/>
  </hyperlinks>
  <pageMargins left="0.7" right="0.7" top="0.75" bottom="0.75" header="0.3" footer="0.3"/>
  <pageSetup paperSize="9" orientation="portrait" r:id="rId1"/>
  <ignoredErrors>
    <ignoredError sqref="B25:E31 A32 B32:E32 G32:I32 CL14:CL31 CS15:CS18 CS14 CS24:CS29 CS30:CS31 CS19 CS20:CS23 CO14 CO24:CO29 CO30:CO31 CO15:CO19 CK14 CK24:CK29 CK30:CK31 CK15:CK19 CO20:CO23 CG14:CH14 CG24:CH29 CG30:CH31 CG15:CH19 CB20:CB23 CB24:CB29 CB30:CB31 CB15:CB19 CB14 BO20:BO23 BO24:BO29 BO30 BO15:BO19 BQ20:BR23 BQ24:BR29 BQ30:BR30 BQ15:BR19 BQ14:BR14 BO14 AY20:AY23 AY24:AY31 AY15:AY19 AY14 AL20:AM23 AL24:AM29 AL30:AM30 AL15:AM19 H25:I25 H26:I31 AE24:AG31 X24:AB31 AL14:AM14 AE14:AG14 AE15:AG19 X14:AB14 X15:AB19 U14 U15:U31 L24:L31 H24:I24 G14:T14 CU32 G24 J24:K24 G25 M25:T29 M24:T24 G15:T23 V20:AK23 V25:W29 V24:W24 V14:W14 V15:W19 AC15:AD19 AC14:AD14 AH15:AK19 AH14:AK14 AN14:AX14 AC25:AD31 AC24:AD24 AH25:AK29 AH24:AK24 G26:G31 J26:K31 J25:K25 AN15:AX19 AH31:AK31 AH30:AK30 AV30 AN25:AX25 AN24:AX24 AN20:AX23 AZ14:BN14 AZ15:BN19 BD30 AZ25:BN28 AZ24:BN24 AZ20:BN23 BP14 BS14:CA14 BS15:CA19 BT30 BS25:CA27 BS24:CA24 BS20:CA23 BP15:BP19 BP30 BP25:BP29 BP24 BP20:BP23 CC14:CF14 CC15:CF19 CF31 CF30 CC25:CF28 CC24:CF24 CC20:CK23 CI15:CJ19 CI25:CJ29 CI24:CJ24 CI14:CJ14 CP20:CR23 CM15:CN19 CN31 CM30:CN30 CM25:CN29 CM24:CN24 CM14:CN14 CP15:CR18 CR31 CP30:CR30 CP25:CR29 CP24:CR24 CP14:CR14 CT20:CU23 CP19:CR19 CT19:CU19 CT31:CU31 CT30:CU30 CT25:CU29 CT24:CU24 CT14:CU14 CT15:CU18 CM20:CN23 S32 M31:Q31 S31 L32 N32 AE32:AG32 AI32 AK32:AM32 AV31 AV29 AV32 AN26:AV28 BD31 AY32 BD29:BN29 BD32 BP31 BO32 BT31 BQ32:BR32 BT32 BZ30:CA30 BZ31:CA31 CA32:CB32 BS28:BT29 BW28:CA29 CF29 CF32:CH32 CK32:CL32 CN32:CO32 CR32:CT32 V30:V31 X32:AB32 CT33 CN33 CF33 CA33 BT33 BD33 AK33 N33 AI33 F34:G34 B33:M33 AJ33 O33:S33 AL33:BC33 BE33:BS33 BU33:BZ33 CB33:CE33 CG33:CM33 CO33:CS33 CU33 M30:S30 U32:V32 V34 U33:AH33 AL31:AM31 N34 S34 AI34 AK34 BD34 BT34 CA34 CF34 CN34 CR34 CT34:CU34"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3" width="11.42578125" style="30"/>
    <col min="44" max="44" width="26.28515625" style="30" customWidth="1"/>
    <col min="45" max="16384" width="11.42578125" style="30"/>
  </cols>
  <sheetData>
    <row r="1" spans="1:17" x14ac:dyDescent="0.3">
      <c r="A1" s="16" t="s">
        <v>0</v>
      </c>
      <c r="B1" s="29"/>
    </row>
    <row r="2" spans="1:17" x14ac:dyDescent="0.3">
      <c r="A2" s="16" t="s">
        <v>1</v>
      </c>
      <c r="B2" s="29"/>
    </row>
    <row r="3" spans="1:17" x14ac:dyDescent="0.3">
      <c r="A3" s="16" t="s">
        <v>2</v>
      </c>
      <c r="B3" s="29"/>
    </row>
    <row r="4" spans="1:17" x14ac:dyDescent="0.3">
      <c r="A4" s="16" t="s">
        <v>3</v>
      </c>
      <c r="B4" s="29" t="s">
        <v>4</v>
      </c>
    </row>
    <row r="5" spans="1:17" x14ac:dyDescent="0.3">
      <c r="A5" s="16" t="s">
        <v>5</v>
      </c>
      <c r="B5" s="30" t="str">
        <f>+Índice!A41</f>
        <v>2.2.3.6.4</v>
      </c>
    </row>
    <row r="6" spans="1:17" x14ac:dyDescent="0.3">
      <c r="A6" s="16" t="s">
        <v>6</v>
      </c>
      <c r="B6" s="29" t="str">
        <f>+Índice!B41</f>
        <v>Trenes Argentinos Cargas y Logística (Línea Ex Gral. Belgrano). Variación anual de carga transportada por categoría. En porcentaje</v>
      </c>
    </row>
    <row r="7" spans="1:17" x14ac:dyDescent="0.3">
      <c r="A7" s="16" t="s">
        <v>7</v>
      </c>
      <c r="B7" s="29" t="s">
        <v>8</v>
      </c>
    </row>
    <row r="8" spans="1:17" x14ac:dyDescent="0.3">
      <c r="A8" s="166" t="s">
        <v>9</v>
      </c>
      <c r="B8" s="155" t="str">
        <f>+'2.2.3.1.1'!B8</f>
        <v>agosto 2018</v>
      </c>
      <c r="D8" s="31"/>
    </row>
    <row r="9" spans="1:17" x14ac:dyDescent="0.3">
      <c r="A9" s="166" t="s">
        <v>10</v>
      </c>
      <c r="B9" s="155" t="str">
        <f>+'2.2.3.1.1'!B9</f>
        <v>octubre 2018</v>
      </c>
      <c r="D9" s="32"/>
    </row>
    <row r="10" spans="1:17" x14ac:dyDescent="0.3">
      <c r="A10" s="166"/>
      <c r="B10" s="167"/>
      <c r="D10" s="32"/>
    </row>
    <row r="11" spans="1:17" ht="19.5" thickBot="1" x14ac:dyDescent="0.35"/>
    <row r="12" spans="1:17" s="73" customFormat="1" ht="39" thickBot="1" x14ac:dyDescent="0.3">
      <c r="A12" s="178" t="s">
        <v>25</v>
      </c>
      <c r="B12" s="174" t="s">
        <v>12</v>
      </c>
      <c r="C12" s="175" t="s">
        <v>13</v>
      </c>
      <c r="D12" s="174" t="s">
        <v>14</v>
      </c>
      <c r="E12" s="174" t="s">
        <v>15</v>
      </c>
      <c r="F12" s="176" t="s">
        <v>116</v>
      </c>
      <c r="G12" s="174" t="s">
        <v>16</v>
      </c>
      <c r="H12" s="174" t="s">
        <v>17</v>
      </c>
      <c r="I12" s="176" t="s">
        <v>18</v>
      </c>
      <c r="J12" s="174" t="s">
        <v>19</v>
      </c>
      <c r="K12" s="174" t="s">
        <v>418</v>
      </c>
      <c r="L12" s="174" t="s">
        <v>21</v>
      </c>
      <c r="M12" s="174" t="s">
        <v>447</v>
      </c>
      <c r="N12" s="174" t="s">
        <v>22</v>
      </c>
      <c r="O12" s="174" t="s">
        <v>23</v>
      </c>
      <c r="P12" s="177" t="s">
        <v>24</v>
      </c>
    </row>
    <row r="13" spans="1:17" ht="16.5" thickBot="1" x14ac:dyDescent="0.3">
      <c r="A13" s="68" t="s">
        <v>203</v>
      </c>
      <c r="B13" s="81">
        <v>0</v>
      </c>
      <c r="C13" s="81">
        <v>0</v>
      </c>
      <c r="D13" s="80">
        <f>+'2.2.3.6.3'!D14/'2.2.3.6.3'!D13-1</f>
        <v>2.4195145004821894E-2</v>
      </c>
      <c r="E13" s="81">
        <v>0</v>
      </c>
      <c r="F13" s="80">
        <f>+'2.2.3.6.3'!F14/'2.2.3.6.3'!F13-1</f>
        <v>0.35892713804648868</v>
      </c>
      <c r="G13" s="81">
        <v>0</v>
      </c>
      <c r="H13" s="81">
        <v>0</v>
      </c>
      <c r="I13" s="81">
        <v>0</v>
      </c>
      <c r="J13" s="80">
        <f>+'2.2.3.6.3'!J14/'2.2.3.6.3'!J13-1</f>
        <v>-0.25524747392074287</v>
      </c>
      <c r="K13" s="80">
        <f>+'2.2.3.6.3'!K14/'2.2.3.6.3'!K13-1</f>
        <v>-4.7755467963518483E-2</v>
      </c>
      <c r="L13" s="81">
        <v>0</v>
      </c>
      <c r="M13" s="81">
        <v>0</v>
      </c>
      <c r="N13" s="81">
        <v>0</v>
      </c>
      <c r="O13" s="80">
        <f>+'2.2.3.6.3'!O14/'2.2.3.6.3'!O13-1</f>
        <v>0.43123006591537316</v>
      </c>
      <c r="P13" s="126">
        <f>+'2.2.3.6.3'!P14/'2.2.3.6.3'!P13-1</f>
        <v>5.4946503849666373E-2</v>
      </c>
      <c r="Q13" s="72"/>
    </row>
    <row r="14" spans="1:17" ht="16.5" thickBot="1" x14ac:dyDescent="0.3">
      <c r="A14" s="71" t="s">
        <v>204</v>
      </c>
      <c r="B14" s="81">
        <v>0</v>
      </c>
      <c r="C14" s="81">
        <v>0</v>
      </c>
      <c r="D14" s="80">
        <f>+'2.2.3.6.3'!D15/'2.2.3.6.3'!D14-1</f>
        <v>-0.36570233117893369</v>
      </c>
      <c r="E14" s="81">
        <v>0</v>
      </c>
      <c r="F14" s="80">
        <f>+'2.2.3.6.3'!F15/'2.2.3.6.3'!F14-1</f>
        <v>-8.8843557928532824E-2</v>
      </c>
      <c r="G14" s="81">
        <v>0</v>
      </c>
      <c r="H14" s="81">
        <v>0</v>
      </c>
      <c r="I14" s="81">
        <v>0</v>
      </c>
      <c r="J14" s="80">
        <f>+'2.2.3.6.3'!J15/'2.2.3.6.3'!J14-1</f>
        <v>-0.54428745195105566</v>
      </c>
      <c r="K14" s="80">
        <f>+'2.2.3.6.3'!K15/'2.2.3.6.3'!K14-1</f>
        <v>-4.6863165867205292E-2</v>
      </c>
      <c r="L14" s="81">
        <v>0</v>
      </c>
      <c r="M14" s="81">
        <v>0</v>
      </c>
      <c r="N14" s="81">
        <v>0</v>
      </c>
      <c r="O14" s="80">
        <f>+'2.2.3.6.3'!O15/'2.2.3.6.3'!O14-1</f>
        <v>-4.2173798390301664E-2</v>
      </c>
      <c r="P14" s="126">
        <f>+'2.2.3.6.3'!P15/'2.2.3.6.3'!P14-1</f>
        <v>-0.23251643411048262</v>
      </c>
      <c r="Q14" s="72"/>
    </row>
    <row r="15" spans="1:17" ht="16.5" thickBot="1" x14ac:dyDescent="0.3">
      <c r="A15" s="71" t="s">
        <v>205</v>
      </c>
      <c r="B15" s="81">
        <v>0</v>
      </c>
      <c r="C15" s="81">
        <v>0</v>
      </c>
      <c r="D15" s="80">
        <f>+'2.2.3.6.3'!D16/'2.2.3.6.3'!D15-1</f>
        <v>-0.38545742317296161</v>
      </c>
      <c r="E15" s="81">
        <v>0</v>
      </c>
      <c r="F15" s="80">
        <f>+'2.2.3.6.3'!F16/'2.2.3.6.3'!F15-1</f>
        <v>0.38480616895315856</v>
      </c>
      <c r="G15" s="81">
        <v>0</v>
      </c>
      <c r="H15" s="81">
        <v>0</v>
      </c>
      <c r="I15" s="81">
        <v>0</v>
      </c>
      <c r="J15" s="80">
        <f>+'2.2.3.6.3'!J16/'2.2.3.6.3'!J15-1</f>
        <v>-0.23043490175659753</v>
      </c>
      <c r="K15" s="80">
        <f>+'2.2.3.6.3'!K16/'2.2.3.6.3'!K15-1</f>
        <v>4.433334436976466E-2</v>
      </c>
      <c r="L15" s="81">
        <v>0</v>
      </c>
      <c r="M15" s="81">
        <v>0</v>
      </c>
      <c r="N15" s="81">
        <v>0</v>
      </c>
      <c r="O15" s="80">
        <f>+'2.2.3.6.3'!O16/'2.2.3.6.3'!O15-1</f>
        <v>-0.54827289365926291</v>
      </c>
      <c r="P15" s="126">
        <f>+'2.2.3.6.3'!P16/'2.2.3.6.3'!P15-1</f>
        <v>2.9014532290908779E-2</v>
      </c>
      <c r="Q15" s="72"/>
    </row>
    <row r="16" spans="1:17" ht="16.5" thickBot="1" x14ac:dyDescent="0.3">
      <c r="A16" s="71" t="s">
        <v>206</v>
      </c>
      <c r="B16" s="81">
        <v>0</v>
      </c>
      <c r="C16" s="81">
        <v>0</v>
      </c>
      <c r="D16" s="80">
        <f>+'2.2.3.6.3'!D17/'2.2.3.6.3'!D16-1</f>
        <v>-0.37614877024595084</v>
      </c>
      <c r="E16" s="80">
        <f>+'2.2.3.6.3'!E17/'2.2.3.6.3'!E16-1</f>
        <v>-0.99715789473684213</v>
      </c>
      <c r="F16" s="80">
        <f>+'2.2.3.6.3'!F17/'2.2.3.6.3'!F16-1</f>
        <v>-1.0719326559187503E-2</v>
      </c>
      <c r="G16" s="81">
        <v>0</v>
      </c>
      <c r="H16" s="81">
        <v>0</v>
      </c>
      <c r="I16" s="81">
        <v>0</v>
      </c>
      <c r="J16" s="80">
        <f>+'2.2.3.6.3'!J17/'2.2.3.6.3'!J16-1</f>
        <v>7.9274415822122135E-2</v>
      </c>
      <c r="K16" s="80">
        <f>+'2.2.3.6.3'!K17/'2.2.3.6.3'!K16-1</f>
        <v>-0.13557056200198681</v>
      </c>
      <c r="L16" s="81">
        <v>0</v>
      </c>
      <c r="M16" s="81">
        <v>0</v>
      </c>
      <c r="N16" s="81">
        <v>0</v>
      </c>
      <c r="O16" s="80">
        <f>+'2.2.3.6.3'!O17/'2.2.3.6.3'!O16-1</f>
        <v>-0.64476586977981887</v>
      </c>
      <c r="P16" s="126">
        <f>+'2.2.3.6.3'!P17/'2.2.3.6.3'!P16-1</f>
        <v>-0.17351607786485079</v>
      </c>
      <c r="Q16" s="72"/>
    </row>
    <row r="17" spans="1:17" ht="16.5" thickBot="1" x14ac:dyDescent="0.3">
      <c r="A17" s="71" t="s">
        <v>207</v>
      </c>
      <c r="B17" s="81">
        <v>0</v>
      </c>
      <c r="C17" s="81">
        <v>0</v>
      </c>
      <c r="D17" s="80">
        <f>+'2.2.3.6.3'!D18/'2.2.3.6.3'!D17-1</f>
        <v>-0.68365449953203328</v>
      </c>
      <c r="E17" s="80">
        <f>+'2.2.3.6.3'!E18/'2.2.3.6.3'!E17-1</f>
        <v>-1</v>
      </c>
      <c r="F17" s="80">
        <f>+'2.2.3.6.3'!F18/'2.2.3.6.3'!F17-1</f>
        <v>-0.31214127470666053</v>
      </c>
      <c r="G17" s="81">
        <v>0</v>
      </c>
      <c r="H17" s="81">
        <v>0</v>
      </c>
      <c r="I17" s="81">
        <v>0</v>
      </c>
      <c r="J17" s="80">
        <f>+'2.2.3.6.3'!J18/'2.2.3.6.3'!J17-1</f>
        <v>-0.40568291298781856</v>
      </c>
      <c r="K17" s="80">
        <f>+'2.2.3.6.3'!K18/'2.2.3.6.3'!K17-1</f>
        <v>1.2310889697117799E-2</v>
      </c>
      <c r="L17" s="81">
        <v>0</v>
      </c>
      <c r="M17" s="81">
        <v>0</v>
      </c>
      <c r="N17" s="81">
        <v>0</v>
      </c>
      <c r="O17" s="80">
        <f>+'2.2.3.6.3'!O18/'2.2.3.6.3'!O17-1</f>
        <v>-0.8306550999202571</v>
      </c>
      <c r="P17" s="126">
        <f>+'2.2.3.6.3'!P18/'2.2.3.6.3'!P17-1</f>
        <v>-0.29071738630155275</v>
      </c>
      <c r="Q17" s="72"/>
    </row>
    <row r="18" spans="1:17" ht="16.5" thickBot="1" x14ac:dyDescent="0.3">
      <c r="A18" s="71" t="s">
        <v>208</v>
      </c>
      <c r="B18" s="81">
        <v>0</v>
      </c>
      <c r="C18" s="81">
        <v>0</v>
      </c>
      <c r="D18" s="80">
        <f>+'2.2.3.6.3'!D19/'2.2.3.6.3'!D18-1</f>
        <v>1.118181081300154</v>
      </c>
      <c r="E18" s="81">
        <v>0</v>
      </c>
      <c r="F18" s="80">
        <f>+'2.2.3.6.3'!F19/'2.2.3.6.3'!F18-1</f>
        <v>0.25693573611045117</v>
      </c>
      <c r="G18" s="81">
        <v>0</v>
      </c>
      <c r="H18" s="80">
        <f>+'2.2.3.6.3'!H19/'2.2.3.6.3'!H18-1</f>
        <v>-0.77982718511133264</v>
      </c>
      <c r="I18" s="81">
        <v>0</v>
      </c>
      <c r="J18" s="80">
        <f>+'2.2.3.6.3'!J19/'2.2.3.6.3'!J18-1</f>
        <v>-0.25105480547166459</v>
      </c>
      <c r="K18" s="80">
        <f>+'2.2.3.6.3'!K19/'2.2.3.6.3'!K18-1</f>
        <v>-1.9322621355120084E-3</v>
      </c>
      <c r="L18" s="81">
        <v>0</v>
      </c>
      <c r="M18" s="81">
        <v>0</v>
      </c>
      <c r="N18" s="81">
        <v>0</v>
      </c>
      <c r="O18" s="80">
        <f>+'2.2.3.6.3'!O19/'2.2.3.6.3'!O18-1</f>
        <v>1.0449486301369864</v>
      </c>
      <c r="P18" s="126">
        <f>+'2.2.3.6.3'!P19/'2.2.3.6.3'!P18-1</f>
        <v>0.13398405476561392</v>
      </c>
      <c r="Q18" s="72"/>
    </row>
    <row r="19" spans="1:17" ht="16.5" thickBot="1" x14ac:dyDescent="0.3">
      <c r="A19" s="71" t="s">
        <v>209</v>
      </c>
      <c r="B19" s="81">
        <v>0</v>
      </c>
      <c r="C19" s="81">
        <v>0</v>
      </c>
      <c r="D19" s="80">
        <f>+'2.2.3.6.3'!D20/'2.2.3.6.3'!D19-1</f>
        <v>-0.17702433797642736</v>
      </c>
      <c r="E19" s="81">
        <v>0</v>
      </c>
      <c r="F19" s="80">
        <f>+'2.2.3.6.3'!F20/'2.2.3.6.3'!F19-1</f>
        <v>-0.15824075763328349</v>
      </c>
      <c r="G19" s="81">
        <v>0</v>
      </c>
      <c r="H19" s="80">
        <f>+'2.2.3.6.3'!H20/'2.2.3.6.3'!H19-1</f>
        <v>-0.64867924528301879</v>
      </c>
      <c r="I19" s="81">
        <v>0</v>
      </c>
      <c r="J19" s="80">
        <f>+'2.2.3.6.3'!J20/'2.2.3.6.3'!J19-1</f>
        <v>5.5979719211895596E-2</v>
      </c>
      <c r="K19" s="80">
        <f>+'2.2.3.6.3'!K20/'2.2.3.6.3'!K19-1</f>
        <v>0.12389814204212013</v>
      </c>
      <c r="L19" s="81">
        <v>0</v>
      </c>
      <c r="M19" s="81">
        <v>0</v>
      </c>
      <c r="N19" s="81">
        <v>0</v>
      </c>
      <c r="O19" s="80">
        <f>+'2.2.3.6.3'!O20/'2.2.3.6.3'!O19-1</f>
        <v>-0.22280371223222384</v>
      </c>
      <c r="P19" s="126">
        <f>+'2.2.3.6.3'!P20/'2.2.3.6.3'!P19-1</f>
        <v>-9.7873994766890737E-2</v>
      </c>
      <c r="Q19" s="72"/>
    </row>
    <row r="20" spans="1:17" ht="16.5" thickBot="1" x14ac:dyDescent="0.3">
      <c r="A20" s="71" t="s">
        <v>210</v>
      </c>
      <c r="B20" s="81">
        <v>0</v>
      </c>
      <c r="C20" s="81">
        <v>0</v>
      </c>
      <c r="D20" s="80">
        <f>+'2.2.3.6.3'!D21/'2.2.3.6.3'!D20-1</f>
        <v>-0.5430577513252115</v>
      </c>
      <c r="E20" s="81">
        <v>0</v>
      </c>
      <c r="F20" s="80">
        <f>+'2.2.3.6.3'!F21/'2.2.3.6.3'!F20-1</f>
        <v>-3.4027539129619755E-2</v>
      </c>
      <c r="G20" s="81">
        <v>0</v>
      </c>
      <c r="H20" s="80">
        <f>+'2.2.3.6.3'!H21/'2.2.3.6.3'!H20-1</f>
        <v>2.5592552810597922</v>
      </c>
      <c r="I20" s="81">
        <v>0</v>
      </c>
      <c r="J20" s="80">
        <f>+'2.2.3.6.3'!J21/'2.2.3.6.3'!J20-1</f>
        <v>-0.32844768282581538</v>
      </c>
      <c r="K20" s="80">
        <f>+'2.2.3.6.3'!K21/'2.2.3.6.3'!K20-1</f>
        <v>-2.6032470608500891E-2</v>
      </c>
      <c r="L20" s="81">
        <v>0</v>
      </c>
      <c r="M20" s="81">
        <v>0</v>
      </c>
      <c r="N20" s="81">
        <v>0</v>
      </c>
      <c r="O20" s="80">
        <f>+'2.2.3.6.3'!O21/'2.2.3.6.3'!O20-1</f>
        <v>0.7381037888310289</v>
      </c>
      <c r="P20" s="126">
        <f>+'2.2.3.6.3'!P21/'2.2.3.6.3'!P20-1</f>
        <v>-6.4941337684787492E-2</v>
      </c>
      <c r="Q20" s="72"/>
    </row>
    <row r="21" spans="1:17" ht="16.5" thickBot="1" x14ac:dyDescent="0.3">
      <c r="A21" s="71" t="s">
        <v>211</v>
      </c>
      <c r="B21" s="81">
        <v>0</v>
      </c>
      <c r="C21" s="81">
        <v>0</v>
      </c>
      <c r="D21" s="80">
        <f>+'2.2.3.6.3'!D22/'2.2.3.6.3'!D21-1</f>
        <v>-0.7973440521013534</v>
      </c>
      <c r="E21" s="81">
        <v>0</v>
      </c>
      <c r="F21" s="80">
        <f>+'2.2.3.6.3'!F22/'2.2.3.6.3'!F21-1</f>
        <v>-0.13000361823022055</v>
      </c>
      <c r="G21" s="81">
        <v>0</v>
      </c>
      <c r="H21" s="80">
        <f>+'2.2.3.6.3'!H22/'2.2.3.6.3'!H21-1</f>
        <v>-0.94145458203400056</v>
      </c>
      <c r="I21" s="81">
        <v>0</v>
      </c>
      <c r="J21" s="80">
        <f>+'2.2.3.6.3'!J22/'2.2.3.6.3'!J21-1</f>
        <v>-0.88635698457164358</v>
      </c>
      <c r="K21" s="80">
        <f>+'2.2.3.6.3'!K22/'2.2.3.6.3'!K21-1</f>
        <v>-0.43231711361174363</v>
      </c>
      <c r="L21" s="81">
        <v>0</v>
      </c>
      <c r="M21" s="81">
        <v>0</v>
      </c>
      <c r="N21" s="81">
        <v>0</v>
      </c>
      <c r="O21" s="80">
        <f>+'2.2.3.6.3'!O22/'2.2.3.6.3'!O21-1</f>
        <v>-0.54346815434681539</v>
      </c>
      <c r="P21" s="126">
        <f>+'2.2.3.6.3'!P22/'2.2.3.6.3'!P21-1</f>
        <v>-0.28543945978765906</v>
      </c>
      <c r="Q21" s="72"/>
    </row>
    <row r="22" spans="1:17" ht="16.5" thickBot="1" x14ac:dyDescent="0.3">
      <c r="A22" s="71" t="s">
        <v>212</v>
      </c>
      <c r="B22" s="81">
        <v>0</v>
      </c>
      <c r="C22" s="81">
        <v>0</v>
      </c>
      <c r="D22" s="80">
        <f>+'2.2.3.6.3'!D23/'2.2.3.6.3'!D22-1</f>
        <v>-1</v>
      </c>
      <c r="E22" s="81">
        <v>0</v>
      </c>
      <c r="F22" s="80">
        <f>+'2.2.3.6.3'!F23/'2.2.3.6.3'!F22-1</f>
        <v>0.39195914517125852</v>
      </c>
      <c r="G22" s="81">
        <v>0</v>
      </c>
      <c r="H22" s="80">
        <f>+'2.2.3.6.3'!H23/'2.2.3.6.3'!H22-1</f>
        <v>-0.94845360824742264</v>
      </c>
      <c r="I22" s="81">
        <v>0</v>
      </c>
      <c r="J22" s="80">
        <f>+'2.2.3.6.3'!J23/'2.2.3.6.3'!J22-1</f>
        <v>4.0237306843267104</v>
      </c>
      <c r="K22" s="80">
        <f>+'2.2.3.6.3'!K23/'2.2.3.6.3'!K22-1</f>
        <v>0.19633538437573028</v>
      </c>
      <c r="L22" s="81">
        <v>0</v>
      </c>
      <c r="M22" s="81">
        <v>0</v>
      </c>
      <c r="N22" s="81">
        <v>0</v>
      </c>
      <c r="O22" s="80">
        <f>+'2.2.3.6.3'!O23/'2.2.3.6.3'!O22-1</f>
        <v>-0.11835256845440145</v>
      </c>
      <c r="P22" s="126">
        <f>+'2.2.3.6.3'!P23/'2.2.3.6.3'!P22-1</f>
        <v>0.37169469139582545</v>
      </c>
      <c r="Q22" s="72"/>
    </row>
    <row r="23" spans="1:17" ht="16.5" thickBot="1" x14ac:dyDescent="0.3">
      <c r="A23" s="71" t="s">
        <v>213</v>
      </c>
      <c r="B23" s="81">
        <v>0</v>
      </c>
      <c r="C23" s="81">
        <v>0</v>
      </c>
      <c r="D23" s="81">
        <v>0</v>
      </c>
      <c r="E23" s="81">
        <v>0</v>
      </c>
      <c r="F23" s="80">
        <f>+'2.2.3.6.3'!F24/'2.2.3.6.3'!F23-1</f>
        <v>0.30844497264238813</v>
      </c>
      <c r="G23" s="81">
        <v>0</v>
      </c>
      <c r="H23" s="80">
        <f>+'2.2.3.6.3'!H24/'2.2.3.6.3'!H23-1</f>
        <v>-1</v>
      </c>
      <c r="I23" s="81">
        <v>0</v>
      </c>
      <c r="J23" s="80">
        <f>+'2.2.3.6.3'!J24/'2.2.3.6.3'!J23-1</f>
        <v>-0.12827273060163313</v>
      </c>
      <c r="K23" s="80">
        <f>+'2.2.3.6.3'!K24/'2.2.3.6.3'!K23-1</f>
        <v>9.3670144370838759E-3</v>
      </c>
      <c r="L23" s="81">
        <v>0</v>
      </c>
      <c r="M23" s="81">
        <v>0</v>
      </c>
      <c r="N23" s="81">
        <v>0</v>
      </c>
      <c r="O23" s="80">
        <f>+'2.2.3.6.3'!O24/'2.2.3.6.3'!O23-1</f>
        <v>-0.49563655030800824</v>
      </c>
      <c r="P23" s="126">
        <f>+'2.2.3.6.3'!P24/'2.2.3.6.3'!P23-1</f>
        <v>0.23582539416281101</v>
      </c>
      <c r="Q23" s="72"/>
    </row>
    <row r="24" spans="1:17" ht="16.5" thickBot="1" x14ac:dyDescent="0.3">
      <c r="A24" s="71" t="s">
        <v>214</v>
      </c>
      <c r="B24" s="81">
        <v>0</v>
      </c>
      <c r="C24" s="81">
        <v>0</v>
      </c>
      <c r="D24" s="81">
        <v>0</v>
      </c>
      <c r="E24" s="81">
        <v>0</v>
      </c>
      <c r="F24" s="80">
        <f>+'2.2.3.6.3'!F25/'2.2.3.6.3'!F24-1</f>
        <v>0.13136120792149941</v>
      </c>
      <c r="G24" s="81">
        <v>0</v>
      </c>
      <c r="H24" s="81">
        <v>0</v>
      </c>
      <c r="I24" s="81">
        <v>0</v>
      </c>
      <c r="J24" s="80">
        <f>+'2.2.3.6.3'!J25/'2.2.3.6.3'!J24-1</f>
        <v>1.8678904477862726</v>
      </c>
      <c r="K24" s="80">
        <f>+'2.2.3.6.3'!K25/'2.2.3.6.3'!K24-1</f>
        <v>0.11937530738778834</v>
      </c>
      <c r="L24" s="81">
        <v>0</v>
      </c>
      <c r="M24" s="81">
        <v>0</v>
      </c>
      <c r="N24" s="81">
        <v>0</v>
      </c>
      <c r="O24" s="80">
        <f>+'2.2.3.6.3'!O25/'2.2.3.6.3'!O24-1</f>
        <v>1.4025445292620864</v>
      </c>
      <c r="P24" s="126">
        <f>+'2.2.3.6.3'!P25/'2.2.3.6.3'!P24-1</f>
        <v>0.17929433542419915</v>
      </c>
      <c r="Q24" s="72"/>
    </row>
    <row r="25" spans="1:17" ht="16.5" thickBot="1" x14ac:dyDescent="0.3">
      <c r="A25" s="71" t="s">
        <v>215</v>
      </c>
      <c r="B25" s="81">
        <v>0</v>
      </c>
      <c r="C25" s="81">
        <v>0</v>
      </c>
      <c r="D25" s="81">
        <v>0</v>
      </c>
      <c r="E25" s="81">
        <v>0</v>
      </c>
      <c r="F25" s="80">
        <f>+'2.2.3.6.3'!F26/'2.2.3.6.3'!F25-1</f>
        <v>2.5250066244580704E-2</v>
      </c>
      <c r="G25" s="81">
        <v>0</v>
      </c>
      <c r="H25" s="81">
        <v>0</v>
      </c>
      <c r="I25" s="81">
        <v>0</v>
      </c>
      <c r="J25" s="80">
        <f>+'2.2.3.6.3'!J26/'2.2.3.6.3'!J25-1</f>
        <v>0.61461046094356475</v>
      </c>
      <c r="K25" s="80">
        <f>+'2.2.3.6.3'!K26/'2.2.3.6.3'!K25-1</f>
        <v>-0.28662585083012204</v>
      </c>
      <c r="L25" s="81">
        <v>0</v>
      </c>
      <c r="M25" s="81">
        <v>0</v>
      </c>
      <c r="N25" s="81">
        <v>0</v>
      </c>
      <c r="O25" s="80">
        <f>+'2.2.3.6.3'!O26/'2.2.3.6.3'!O25-1</f>
        <v>2.1377886041092991</v>
      </c>
      <c r="P25" s="126">
        <f>+'2.2.3.6.3'!P26/'2.2.3.6.3'!P25-1</f>
        <v>4.9037760044951417E-2</v>
      </c>
      <c r="Q25" s="72"/>
    </row>
    <row r="26" spans="1:17" ht="16.5" thickBot="1" x14ac:dyDescent="0.3">
      <c r="A26" s="71" t="s">
        <v>216</v>
      </c>
      <c r="B26" s="81">
        <v>0</v>
      </c>
      <c r="C26" s="81">
        <v>0</v>
      </c>
      <c r="D26" s="80">
        <f>+'2.2.3.6.3'!D27/'2.2.3.6.3'!D26-1</f>
        <v>-1</v>
      </c>
      <c r="E26" s="81">
        <v>0</v>
      </c>
      <c r="F26" s="80">
        <f>+'2.2.3.6.3'!F27/'2.2.3.6.3'!F26-1</f>
        <v>-0.1095072643816104</v>
      </c>
      <c r="G26" s="81">
        <v>0</v>
      </c>
      <c r="H26" s="80">
        <f>+'2.2.3.6.3'!H27/'2.2.3.6.3'!H26-1</f>
        <v>0.87094602177084512</v>
      </c>
      <c r="I26" s="81">
        <v>0</v>
      </c>
      <c r="J26" s="80">
        <f>+'2.2.3.6.3'!J27/'2.2.3.6.3'!J26-1</f>
        <v>0.49350973335885473</v>
      </c>
      <c r="K26" s="80">
        <f>+'2.2.3.6.3'!K27/'2.2.3.6.3'!K26-1</f>
        <v>-0.12322435186129421</v>
      </c>
      <c r="L26" s="81">
        <v>0</v>
      </c>
      <c r="M26" s="81">
        <v>0</v>
      </c>
      <c r="N26" s="81">
        <v>0</v>
      </c>
      <c r="O26" s="80">
        <f>+'2.2.3.6.3'!O27/'2.2.3.6.3'!O26-1</f>
        <v>1.4994768285685356</v>
      </c>
      <c r="P26" s="126">
        <f>+'2.2.3.6.3'!P27/'2.2.3.6.3'!P26-1</f>
        <v>-4.8716052539731214E-3</v>
      </c>
      <c r="Q26" s="72"/>
    </row>
    <row r="27" spans="1:17" ht="16.5" thickBot="1" x14ac:dyDescent="0.3">
      <c r="A27" s="71" t="s">
        <v>217</v>
      </c>
      <c r="B27" s="81">
        <v>0</v>
      </c>
      <c r="C27" s="81">
        <v>0</v>
      </c>
      <c r="D27" s="81">
        <v>0</v>
      </c>
      <c r="E27" s="81">
        <v>0</v>
      </c>
      <c r="F27" s="80">
        <f>+'2.2.3.6.3'!F28/'2.2.3.6.3'!F27-1</f>
        <v>-0.25508220450346308</v>
      </c>
      <c r="G27" s="81">
        <v>0</v>
      </c>
      <c r="H27" s="80">
        <f>+'2.2.3.6.3'!H28/'2.2.3.6.3'!H27-1</f>
        <v>-0.62541986564299423</v>
      </c>
      <c r="I27" s="81">
        <v>0</v>
      </c>
      <c r="J27" s="80">
        <f>+'2.2.3.6.3'!J28/'2.2.3.6.3'!J27-1</f>
        <v>-0.59717194295293863</v>
      </c>
      <c r="K27" s="80">
        <f>+'2.2.3.6.3'!K28/'2.2.3.6.3'!K27-1</f>
        <v>-0.40533413176410982</v>
      </c>
      <c r="L27" s="81">
        <v>0</v>
      </c>
      <c r="M27" s="81">
        <v>0</v>
      </c>
      <c r="N27" s="81">
        <v>0</v>
      </c>
      <c r="O27" s="80">
        <f>+'2.2.3.6.3'!O28/'2.2.3.6.3'!O27-1</f>
        <v>-0.48675255226057368</v>
      </c>
      <c r="P27" s="126">
        <f>+'2.2.3.6.3'!P28/'2.2.3.6.3'!P27-1</f>
        <v>-0.33555693493708139</v>
      </c>
      <c r="Q27" s="72"/>
    </row>
    <row r="28" spans="1:17" ht="16.5" thickBot="1" x14ac:dyDescent="0.3">
      <c r="A28" s="71" t="s">
        <v>218</v>
      </c>
      <c r="B28" s="81">
        <v>0</v>
      </c>
      <c r="C28" s="81">
        <v>0</v>
      </c>
      <c r="D28" s="81">
        <v>0</v>
      </c>
      <c r="E28" s="81">
        <v>0</v>
      </c>
      <c r="F28" s="80">
        <f>+'2.2.3.6.3'!F29/'2.2.3.6.3'!F28-1</f>
        <v>-0.11654792912554235</v>
      </c>
      <c r="G28" s="81">
        <v>0</v>
      </c>
      <c r="H28" s="80">
        <f>+'2.2.3.6.3'!H29/'2.2.3.6.3'!H28-1</f>
        <v>1.1489191353082466</v>
      </c>
      <c r="I28" s="81">
        <v>0</v>
      </c>
      <c r="J28" s="80">
        <f>+'2.2.3.6.3'!J29/'2.2.3.6.3'!J28-1</f>
        <v>0.81869722557297941</v>
      </c>
      <c r="K28" s="80">
        <f>+'2.2.3.6.3'!K29/'2.2.3.6.3'!K28-1</f>
        <v>0.48734483626716241</v>
      </c>
      <c r="L28" s="81">
        <v>0</v>
      </c>
      <c r="M28" s="81">
        <v>0</v>
      </c>
      <c r="N28" s="81">
        <v>0</v>
      </c>
      <c r="O28" s="80">
        <f>+'2.2.3.6.3'!O29/'2.2.3.6.3'!O28-1</f>
        <v>-0.39461151893072333</v>
      </c>
      <c r="P28" s="126">
        <f>+'2.2.3.6.3'!P29/'2.2.3.6.3'!P28-1</f>
        <v>1.7547252149963111E-3</v>
      </c>
      <c r="Q28" s="72"/>
    </row>
    <row r="29" spans="1:17" ht="16.5" thickBot="1" x14ac:dyDescent="0.3">
      <c r="A29" s="71" t="s">
        <v>219</v>
      </c>
      <c r="B29" s="81">
        <v>0</v>
      </c>
      <c r="C29" s="81">
        <v>0</v>
      </c>
      <c r="D29" s="81">
        <v>0</v>
      </c>
      <c r="E29" s="81">
        <v>0</v>
      </c>
      <c r="F29" s="80">
        <f>+'2.2.3.6.3'!F30/'2.2.3.6.3'!F29-1</f>
        <v>0.30320096461513923</v>
      </c>
      <c r="G29" s="81">
        <v>0</v>
      </c>
      <c r="H29" s="80">
        <f>+'2.2.3.6.3'!H30/'2.2.3.6.3'!H29-1</f>
        <v>-0.61818479880774957</v>
      </c>
      <c r="I29" s="81">
        <v>0</v>
      </c>
      <c r="J29" s="80">
        <f>+'2.2.3.6.3'!J30/'2.2.3.6.3'!J29-1</f>
        <v>6.5182894475026565E-3</v>
      </c>
      <c r="K29" s="80">
        <f>+'2.2.3.6.3'!K30/'2.2.3.6.3'!K29-1</f>
        <v>-2.306282143089633E-2</v>
      </c>
      <c r="L29" s="81">
        <v>0</v>
      </c>
      <c r="M29" s="81">
        <v>0</v>
      </c>
      <c r="N29" s="81">
        <v>0</v>
      </c>
      <c r="O29" s="80">
        <f>+'2.2.3.6.3'!O30/'2.2.3.6.3'!O29-1</f>
        <v>-2.6076752575077133E-4</v>
      </c>
      <c r="P29" s="126">
        <f>+'2.2.3.6.3'!P30/'2.2.3.6.3'!P29-1</f>
        <v>0.2859481417233487</v>
      </c>
      <c r="Q29" s="72"/>
    </row>
    <row r="30" spans="1:17" ht="16.5" thickBot="1" x14ac:dyDescent="0.3">
      <c r="A30" s="71" t="s">
        <v>425</v>
      </c>
      <c r="B30" s="81">
        <v>0</v>
      </c>
      <c r="C30" s="81">
        <v>0</v>
      </c>
      <c r="D30" s="80">
        <f>+'2.2.3.6.3'!D31/'2.2.3.6.3'!D30-1</f>
        <v>-0.10292194995469317</v>
      </c>
      <c r="E30" s="80">
        <f>+'2.2.3.6.3'!E31/'2.2.3.6.3'!E30-1</f>
        <v>0.1347623089983021</v>
      </c>
      <c r="F30" s="80">
        <f>+'2.2.3.6.3'!F31/'2.2.3.6.3'!F30-1</f>
        <v>-9.2655329725079616E-2</v>
      </c>
      <c r="G30" s="81">
        <v>0</v>
      </c>
      <c r="H30" s="80">
        <f>+'2.2.3.6.3'!H31/'2.2.3.6.3'!H30-1</f>
        <v>-0.92974184029539653</v>
      </c>
      <c r="I30" s="80">
        <f>+'2.2.3.6.3'!I31/'2.2.3.6.3'!I30-1</f>
        <v>-0.55208575941292382</v>
      </c>
      <c r="J30" s="80">
        <f>+'2.2.3.6.3'!J31/'2.2.3.6.3'!J30-1</f>
        <v>-0.4132726249382116</v>
      </c>
      <c r="K30" s="80">
        <f>+'2.2.3.6.3'!K31/'2.2.3.6.3'!K30-1</f>
        <v>-0.31247016339067035</v>
      </c>
      <c r="L30" s="81">
        <v>0</v>
      </c>
      <c r="M30" s="81">
        <v>0</v>
      </c>
      <c r="N30" s="81">
        <v>0</v>
      </c>
      <c r="O30" s="80">
        <f>+'2.2.3.6.3'!O31/'2.2.3.6.3'!O30-1</f>
        <v>-0.44688953614745897</v>
      </c>
      <c r="P30" s="126">
        <f>+'2.2.3.6.3'!P31/'2.2.3.6.3'!P30-1</f>
        <v>-0.14631913713215461</v>
      </c>
    </row>
    <row r="31" spans="1:17" ht="16.5" thickBot="1" x14ac:dyDescent="0.3">
      <c r="A31" s="217" t="s">
        <v>442</v>
      </c>
      <c r="B31" s="80">
        <f>+'2.2.3.6.3'!B32/'2.2.3.6.3'!B31-1</f>
        <v>-1</v>
      </c>
      <c r="C31" s="81">
        <v>0</v>
      </c>
      <c r="D31" s="80">
        <f>+'2.2.3.6.3'!D32/'2.2.3.6.3'!D31-1</f>
        <v>-0.26994807128008147</v>
      </c>
      <c r="E31" s="80">
        <f>+'2.2.3.6.3'!E32/'2.2.3.6.3'!E31-1</f>
        <v>0.34198616046381147</v>
      </c>
      <c r="F31" s="80">
        <f>+'2.2.3.6.3'!F32/'2.2.3.6.3'!F31-1</f>
        <v>-2.2047112751689801E-2</v>
      </c>
      <c r="G31" s="80">
        <f>+'2.2.3.6.3'!G32/'2.2.3.6.3'!G31-1</f>
        <v>-0.5108626603989328</v>
      </c>
      <c r="H31" s="80">
        <f>+'2.2.3.6.3'!H32/'2.2.3.6.3'!H31-1</f>
        <v>26.827777777777779</v>
      </c>
      <c r="I31" s="80">
        <f>+'2.2.3.6.3'!I32/'2.2.3.6.3'!I31-1</f>
        <v>4.6483806278727222</v>
      </c>
      <c r="J31" s="80">
        <f>+'2.2.3.6.3'!J32/'2.2.3.6.3'!J31-1</f>
        <v>-0.26892124105011939</v>
      </c>
      <c r="K31" s="80">
        <f>+'2.2.3.6.3'!K32/'2.2.3.6.3'!K31-1</f>
        <v>5.3170240761977405E-2</v>
      </c>
      <c r="L31" s="81">
        <v>0</v>
      </c>
      <c r="M31" s="81">
        <v>0</v>
      </c>
      <c r="N31" s="81">
        <v>0</v>
      </c>
      <c r="O31" s="80">
        <f>+'2.2.3.6.3'!O32/'2.2.3.6.3'!O31-1</f>
        <v>11.427393265845069</v>
      </c>
      <c r="P31" s="126">
        <f>+'2.2.3.6.3'!P32/'2.2.3.6.3'!P31-1</f>
        <v>0.20307798245928366</v>
      </c>
    </row>
    <row r="32" spans="1:17" ht="16.5" thickBot="1" x14ac:dyDescent="0.3">
      <c r="A32" s="135" t="s">
        <v>446</v>
      </c>
      <c r="B32" s="81">
        <v>0</v>
      </c>
      <c r="C32" s="81">
        <v>0</v>
      </c>
      <c r="D32" s="80">
        <f>+'2.2.3.6.3'!D33/'2.2.3.6.3'!D32-1</f>
        <v>-1</v>
      </c>
      <c r="E32" s="80">
        <f>+'2.2.3.6.3'!E33/'2.2.3.6.3'!E32-1</f>
        <v>-0.15357600758124756</v>
      </c>
      <c r="F32" s="80">
        <f>+'2.2.3.6.3'!F33/'2.2.3.6.3'!F32-1</f>
        <v>7.3365219353589417E-3</v>
      </c>
      <c r="G32" s="80">
        <f>+'2.2.3.6.3'!G33/'2.2.3.6.3'!G32-1</f>
        <v>1.0883116883116881</v>
      </c>
      <c r="H32" s="80">
        <f>+'2.2.3.6.3'!H33/'2.2.3.6.3'!H32-1</f>
        <v>-1</v>
      </c>
      <c r="I32" s="80">
        <f>+'2.2.3.6.3'!I33/'2.2.3.6.3'!I32-1</f>
        <v>0.53413371722938807</v>
      </c>
      <c r="J32" s="80">
        <f>+'2.2.3.6.3'!J33/'2.2.3.6.3'!J32-1</f>
        <v>-7.6846086989584506E-2</v>
      </c>
      <c r="K32" s="80">
        <f>+'2.2.3.6.3'!K33/'2.2.3.6.3'!K32-1</f>
        <v>0.11435829608314418</v>
      </c>
      <c r="L32" s="81">
        <v>0</v>
      </c>
      <c r="M32" s="81">
        <v>0</v>
      </c>
      <c r="N32" s="81">
        <v>0</v>
      </c>
      <c r="O32" s="80">
        <f>+'2.2.3.6.3'!O33/'2.2.3.6.3'!O32-1</f>
        <v>0.97869655489465646</v>
      </c>
      <c r="P32" s="126">
        <f>+'2.2.3.6.3'!P33/'2.2.3.6.3'!P32-1</f>
        <v>0.23432740242306171</v>
      </c>
    </row>
    <row r="33" spans="1:16" ht="16.5" thickBot="1" x14ac:dyDescent="0.3">
      <c r="A33" s="135" t="s">
        <v>450</v>
      </c>
      <c r="B33" s="81">
        <v>0</v>
      </c>
      <c r="C33" s="81">
        <v>0</v>
      </c>
      <c r="D33" s="81">
        <v>0</v>
      </c>
      <c r="E33" s="80">
        <f>+'2.2.3.6.3'!E34/'2.2.3.6.3'!E33-1</f>
        <v>-0.40957586933614332</v>
      </c>
      <c r="F33" s="80">
        <f>+'2.2.3.6.3'!F34/'2.2.3.6.3'!F33-1</f>
        <v>-7.867484553854065E-2</v>
      </c>
      <c r="G33" s="80">
        <f>+'2.2.3.6.3'!G34/'2.2.3.6.3'!G33-1</f>
        <v>0.68097014925373145</v>
      </c>
      <c r="H33" s="81">
        <v>0</v>
      </c>
      <c r="I33" s="80">
        <f>+'2.2.3.6.3'!I34/'2.2.3.6.3'!I33-1</f>
        <v>-0.15253673571786963</v>
      </c>
      <c r="J33" s="80">
        <f>+'2.2.3.6.3'!J34/'2.2.3.6.3'!J33-1</f>
        <v>-2.9476629292950252E-2</v>
      </c>
      <c r="K33" s="80">
        <f>+'2.2.3.6.3'!K34/'2.2.3.6.3'!K33-1</f>
        <v>-0.27402484143763206</v>
      </c>
      <c r="L33" s="81">
        <v>0</v>
      </c>
      <c r="M33" s="81">
        <v>0</v>
      </c>
      <c r="N33" s="81">
        <v>0</v>
      </c>
      <c r="O33" s="80">
        <f>+'2.2.3.6.3'!O34/'2.2.3.6.3'!O33-1</f>
        <v>0.23915384959599062</v>
      </c>
      <c r="P33" s="126">
        <f>+'2.2.3.6.3'!P34/'2.2.3.6.3'!P33-1</f>
        <v>-6.0881406268876725E-3</v>
      </c>
    </row>
    <row r="34" spans="1:16" ht="15.75" x14ac:dyDescent="0.25">
      <c r="A34" s="248"/>
      <c r="B34" s="265"/>
      <c r="C34" s="265"/>
      <c r="D34" s="264"/>
      <c r="E34" s="264"/>
      <c r="F34" s="264"/>
      <c r="G34" s="264"/>
      <c r="H34" s="264"/>
      <c r="I34" s="264"/>
      <c r="J34" s="264"/>
      <c r="K34" s="264"/>
      <c r="L34" s="265"/>
      <c r="M34" s="265"/>
      <c r="N34" s="265"/>
      <c r="O34" s="264"/>
      <c r="P34" s="277"/>
    </row>
    <row r="35" spans="1:16" x14ac:dyDescent="0.3">
      <c r="A35" s="163" t="s">
        <v>229</v>
      </c>
    </row>
    <row r="36" spans="1:16" x14ac:dyDescent="0.3">
      <c r="A36" s="163" t="s">
        <v>220</v>
      </c>
    </row>
    <row r="37" spans="1:16" ht="15.75" x14ac:dyDescent="0.25">
      <c r="A37" s="163" t="s">
        <v>384</v>
      </c>
      <c r="P37" s="30"/>
    </row>
    <row r="38" spans="1:16" ht="15.75" x14ac:dyDescent="0.25">
      <c r="A38" s="163" t="s">
        <v>385</v>
      </c>
      <c r="P38" s="30"/>
    </row>
    <row r="39" spans="1:16" ht="15.75" x14ac:dyDescent="0.25">
      <c r="A39" s="163" t="s">
        <v>386</v>
      </c>
      <c r="P39" s="30"/>
    </row>
    <row r="40" spans="1:16" ht="15.75" x14ac:dyDescent="0.25">
      <c r="A40" s="163" t="s">
        <v>387</v>
      </c>
      <c r="P40" s="30"/>
    </row>
    <row r="41" spans="1:16" ht="15.75" x14ac:dyDescent="0.25">
      <c r="A41" s="163" t="s">
        <v>388</v>
      </c>
      <c r="P41" s="30"/>
    </row>
    <row r="42" spans="1:16" ht="15.75" x14ac:dyDescent="0.25">
      <c r="A42" s="163" t="s">
        <v>389</v>
      </c>
      <c r="P42" s="30"/>
    </row>
    <row r="43" spans="1:16" ht="15.75" x14ac:dyDescent="0.25">
      <c r="A43" s="163" t="s">
        <v>390</v>
      </c>
      <c r="P43" s="30"/>
    </row>
    <row r="44" spans="1:16" ht="15.75" x14ac:dyDescent="0.25">
      <c r="A44" s="163" t="s">
        <v>391</v>
      </c>
      <c r="P44" s="30"/>
    </row>
    <row r="45" spans="1:16" ht="15.75" x14ac:dyDescent="0.25">
      <c r="A45" s="163" t="s">
        <v>392</v>
      </c>
      <c r="P45" s="30"/>
    </row>
    <row r="46" spans="1:16" x14ac:dyDescent="0.3">
      <c r="A46" s="163" t="s">
        <v>393</v>
      </c>
    </row>
    <row r="47" spans="1:16" x14ac:dyDescent="0.3">
      <c r="A47" s="163" t="s">
        <v>394</v>
      </c>
    </row>
    <row r="48" spans="1:16" x14ac:dyDescent="0.3">
      <c r="A48" s="163" t="s">
        <v>395</v>
      </c>
    </row>
    <row r="51" spans="1:1" x14ac:dyDescent="0.3">
      <c r="A51" s="140" t="s">
        <v>363</v>
      </c>
    </row>
  </sheetData>
  <hyperlinks>
    <hyperlink ref="A51" location="Índice!A1" display="Volver al índice"/>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7" x14ac:dyDescent="0.3">
      <c r="A1" s="16" t="s">
        <v>0</v>
      </c>
      <c r="B1" s="29"/>
    </row>
    <row r="2" spans="1:17" x14ac:dyDescent="0.3">
      <c r="A2" s="16" t="s">
        <v>1</v>
      </c>
      <c r="B2" s="29"/>
    </row>
    <row r="3" spans="1:17" x14ac:dyDescent="0.3">
      <c r="A3" s="16" t="s">
        <v>2</v>
      </c>
      <c r="B3" s="29"/>
    </row>
    <row r="4" spans="1:17" x14ac:dyDescent="0.3">
      <c r="A4" s="16" t="s">
        <v>3</v>
      </c>
      <c r="B4" s="29" t="s">
        <v>4</v>
      </c>
    </row>
    <row r="5" spans="1:17" x14ac:dyDescent="0.3">
      <c r="A5" s="16" t="s">
        <v>5</v>
      </c>
      <c r="B5" s="30" t="str">
        <f>+Índice!A42</f>
        <v>2.2.3.6.5</v>
      </c>
    </row>
    <row r="6" spans="1:17" x14ac:dyDescent="0.3">
      <c r="A6" s="16" t="s">
        <v>6</v>
      </c>
      <c r="B6" s="29" t="str">
        <f>+Índice!B42</f>
        <v>Trenes Argentinos Cargas y Logística (Línea Ex Gral. Belgrano). Carga transportada por año y por categoria. Participación porcentual</v>
      </c>
    </row>
    <row r="7" spans="1:17" x14ac:dyDescent="0.3">
      <c r="A7" s="16" t="s">
        <v>7</v>
      </c>
      <c r="B7" s="29" t="s">
        <v>8</v>
      </c>
    </row>
    <row r="8" spans="1:17" x14ac:dyDescent="0.3">
      <c r="A8" s="166" t="s">
        <v>9</v>
      </c>
      <c r="B8" s="155" t="str">
        <f>+'2.2.3.1.1'!B8</f>
        <v>agosto 2018</v>
      </c>
      <c r="D8" s="31"/>
    </row>
    <row r="9" spans="1:17" x14ac:dyDescent="0.3">
      <c r="A9" s="166" t="s">
        <v>10</v>
      </c>
      <c r="B9" s="155" t="str">
        <f>+'2.2.3.1.1'!B9</f>
        <v>octubre 2018</v>
      </c>
      <c r="D9" s="32"/>
    </row>
    <row r="10" spans="1:17" x14ac:dyDescent="0.3">
      <c r="A10" s="166"/>
      <c r="B10" s="167"/>
      <c r="D10" s="32"/>
    </row>
    <row r="11" spans="1:17" ht="19.5" thickBot="1" x14ac:dyDescent="0.35"/>
    <row r="12" spans="1:17" s="73" customFormat="1" ht="39" thickBot="1" x14ac:dyDescent="0.3">
      <c r="A12" s="173" t="s">
        <v>25</v>
      </c>
      <c r="B12" s="174" t="s">
        <v>12</v>
      </c>
      <c r="C12" s="175" t="s">
        <v>13</v>
      </c>
      <c r="D12" s="174" t="s">
        <v>14</v>
      </c>
      <c r="E12" s="174" t="s">
        <v>15</v>
      </c>
      <c r="F12" s="176" t="s">
        <v>116</v>
      </c>
      <c r="G12" s="174" t="s">
        <v>16</v>
      </c>
      <c r="H12" s="174" t="s">
        <v>17</v>
      </c>
      <c r="I12" s="176" t="s">
        <v>18</v>
      </c>
      <c r="J12" s="174" t="s">
        <v>19</v>
      </c>
      <c r="K12" s="174" t="s">
        <v>418</v>
      </c>
      <c r="L12" s="174" t="s">
        <v>21</v>
      </c>
      <c r="M12" s="174" t="s">
        <v>447</v>
      </c>
      <c r="N12" s="174" t="s">
        <v>22</v>
      </c>
      <c r="O12" s="174" t="s">
        <v>23</v>
      </c>
      <c r="P12" s="177" t="s">
        <v>24</v>
      </c>
    </row>
    <row r="13" spans="1:17" ht="18" thickBot="1" x14ac:dyDescent="0.3">
      <c r="A13" s="150" t="s">
        <v>100</v>
      </c>
      <c r="B13" s="114">
        <f>+'2.2.3.6.3'!B13/'2.2.3.6.3'!$P13</f>
        <v>0</v>
      </c>
      <c r="C13" s="114"/>
      <c r="D13" s="114">
        <f>+'2.2.3.6.3'!D13/'2.2.3.6.3'!$P13</f>
        <v>0.18940600826181361</v>
      </c>
      <c r="E13" s="114">
        <f>+'2.2.3.6.3'!E13/'2.2.3.6.3'!$P13</f>
        <v>0</v>
      </c>
      <c r="F13" s="114">
        <f>+'2.2.3.6.3'!F13/'2.2.3.6.3'!$P13</f>
        <v>0.25091055346893354</v>
      </c>
      <c r="G13" s="114">
        <f>+'2.2.3.6.3'!G13/'2.2.3.6.3'!$P13</f>
        <v>0</v>
      </c>
      <c r="H13" s="114">
        <f>+'2.2.3.6.3'!H13/'2.2.3.6.3'!$P13</f>
        <v>0</v>
      </c>
      <c r="I13" s="114">
        <f>+'2.2.3.6.3'!I13/'2.2.3.6.3'!$P13</f>
        <v>0</v>
      </c>
      <c r="J13" s="114">
        <f>+'2.2.3.6.3'!J13/'2.2.3.6.3'!$P13</f>
        <v>0.32514530751970194</v>
      </c>
      <c r="K13" s="114">
        <f>+'2.2.3.6.3'!K13/'2.2.3.6.3'!$P13</f>
        <v>0.12075977234651232</v>
      </c>
      <c r="L13" s="114"/>
      <c r="M13" s="114">
        <f>+'2.2.3.6.3'!M13/'2.2.3.6.3'!$P13</f>
        <v>0</v>
      </c>
      <c r="N13" s="114"/>
      <c r="O13" s="114">
        <f>+'2.2.3.6.3'!O13/'2.2.3.6.3'!$P13</f>
        <v>0.1137783584030386</v>
      </c>
      <c r="P13" s="218">
        <f>SUM(B13:O13)</f>
        <v>1</v>
      </c>
      <c r="Q13" s="72"/>
    </row>
    <row r="14" spans="1:17" ht="18" thickBot="1" x14ac:dyDescent="0.3">
      <c r="A14" s="150" t="s">
        <v>135</v>
      </c>
      <c r="B14" s="114">
        <f>+'2.2.3.6.3'!B14/'2.2.3.6.3'!$P14</f>
        <v>0</v>
      </c>
      <c r="C14" s="114"/>
      <c r="D14" s="114">
        <f>+'2.2.3.6.3'!D14/'2.2.3.6.3'!$P14</f>
        <v>0.1838848826822945</v>
      </c>
      <c r="E14" s="114">
        <f>+'2.2.3.6.3'!E14/'2.2.3.6.3'!$P14</f>
        <v>0</v>
      </c>
      <c r="F14" s="114">
        <f>+'2.2.3.6.3'!F14/'2.2.3.6.3'!$P14</f>
        <v>0.3232099059876003</v>
      </c>
      <c r="G14" s="114">
        <f>+'2.2.3.6.3'!G14/'2.2.3.6.3'!$P14</f>
        <v>0</v>
      </c>
      <c r="H14" s="114">
        <f>+'2.2.3.6.3'!H14/'2.2.3.6.3'!$P14</f>
        <v>0</v>
      </c>
      <c r="I14" s="114">
        <f>+'2.2.3.6.3'!I14/'2.2.3.6.3'!$P14</f>
        <v>0</v>
      </c>
      <c r="J14" s="114">
        <f>+'2.2.3.6.3'!J14/'2.2.3.6.3'!$P14</f>
        <v>0.22954034942479179</v>
      </c>
      <c r="K14" s="114">
        <f>+'2.2.3.6.3'!K14/'2.2.3.6.3'!$P14</f>
        <v>0.10900347314987978</v>
      </c>
      <c r="L14" s="114"/>
      <c r="M14" s="114">
        <f>+'2.2.3.6.3'!M14/'2.2.3.6.3'!$P14</f>
        <v>0</v>
      </c>
      <c r="N14" s="114"/>
      <c r="O14" s="114">
        <f>+'2.2.3.6.3'!O14/'2.2.3.6.3'!$P14</f>
        <v>0.15436138875543359</v>
      </c>
      <c r="P14" s="218">
        <f t="shared" ref="P14:P33" si="0">SUM(B14:O14)</f>
        <v>0.99999999999999989</v>
      </c>
      <c r="Q14" s="72"/>
    </row>
    <row r="15" spans="1:17" ht="18" thickBot="1" x14ac:dyDescent="0.3">
      <c r="A15" s="150" t="s">
        <v>152</v>
      </c>
      <c r="B15" s="114">
        <f>+'2.2.3.6.3'!B15/'2.2.3.6.3'!$P15</f>
        <v>0</v>
      </c>
      <c r="C15" s="114"/>
      <c r="D15" s="114">
        <f>+'2.2.3.6.3'!D15/'2.2.3.6.3'!$P15</f>
        <v>0.15197426707323813</v>
      </c>
      <c r="E15" s="114">
        <f>+'2.2.3.6.3'!E15/'2.2.3.6.3'!$P15</f>
        <v>0</v>
      </c>
      <c r="F15" s="114">
        <f>+'2.2.3.6.3'!F15/'2.2.3.6.3'!$P15</f>
        <v>0.38371478044691987</v>
      </c>
      <c r="G15" s="114">
        <f>+'2.2.3.6.3'!G15/'2.2.3.6.3'!$P15</f>
        <v>0</v>
      </c>
      <c r="H15" s="114">
        <f>+'2.2.3.6.3'!H15/'2.2.3.6.3'!$P15</f>
        <v>0</v>
      </c>
      <c r="I15" s="114">
        <f>+'2.2.3.6.3'!I15/'2.2.3.6.3'!$P15</f>
        <v>0</v>
      </c>
      <c r="J15" s="114">
        <f>+'2.2.3.6.3'!J15/'2.2.3.6.3'!$P15</f>
        <v>0.13629531909934756</v>
      </c>
      <c r="K15" s="114">
        <f>+'2.2.3.6.3'!K15/'2.2.3.6.3'!$P15</f>
        <v>0.1353712703765069</v>
      </c>
      <c r="L15" s="114"/>
      <c r="M15" s="114">
        <f>+'2.2.3.6.3'!M15/'2.2.3.6.3'!$P15</f>
        <v>0</v>
      </c>
      <c r="N15" s="114"/>
      <c r="O15" s="114">
        <f>+'2.2.3.6.3'!O15/'2.2.3.6.3'!$P15</f>
        <v>0.19264436300398752</v>
      </c>
      <c r="P15" s="218">
        <f t="shared" si="0"/>
        <v>1</v>
      </c>
      <c r="Q15" s="72"/>
    </row>
    <row r="16" spans="1:17" ht="18" thickBot="1" x14ac:dyDescent="0.3">
      <c r="A16" s="150" t="s">
        <v>153</v>
      </c>
      <c r="B16" s="114">
        <f>+'2.2.3.6.3'!B16/'2.2.3.6.3'!$P16</f>
        <v>0</v>
      </c>
      <c r="C16" s="114"/>
      <c r="D16" s="114">
        <f>+'2.2.3.6.3'!D16/'2.2.3.6.3'!$P16</f>
        <v>9.0761262127817113E-2</v>
      </c>
      <c r="E16" s="114">
        <f>+'2.2.3.6.3'!E16/'2.2.3.6.3'!$P16</f>
        <v>6.8964766263888228E-2</v>
      </c>
      <c r="F16" s="114">
        <f>+'2.2.3.6.3'!F16/'2.2.3.6.3'!$P16</f>
        <v>0.51638784332656995</v>
      </c>
      <c r="G16" s="114">
        <f>+'2.2.3.6.3'!G16/'2.2.3.6.3'!$P16</f>
        <v>0</v>
      </c>
      <c r="H16" s="114">
        <f>+'2.2.3.6.3'!H16/'2.2.3.6.3'!$P16</f>
        <v>0</v>
      </c>
      <c r="I16" s="114">
        <f>+'2.2.3.6.3'!I16/'2.2.3.6.3'!$P16</f>
        <v>0</v>
      </c>
      <c r="J16" s="114">
        <f>+'2.2.3.6.3'!J16/'2.2.3.6.3'!$P16</f>
        <v>0.10193065048293486</v>
      </c>
      <c r="K16" s="114">
        <f>+'2.2.3.6.3'!K16/'2.2.3.6.3'!$P16</f>
        <v>0.13738652573656185</v>
      </c>
      <c r="L16" s="114"/>
      <c r="M16" s="114">
        <f>+'2.2.3.6.3'!M16/'2.2.3.6.3'!$P16</f>
        <v>0</v>
      </c>
      <c r="N16" s="114"/>
      <c r="O16" s="114">
        <f>+'2.2.3.6.3'!O16/'2.2.3.6.3'!$P16</f>
        <v>8.4568952062228003E-2</v>
      </c>
      <c r="P16" s="218">
        <f t="shared" si="0"/>
        <v>1</v>
      </c>
      <c r="Q16" s="72"/>
    </row>
    <row r="17" spans="1:17" ht="18" thickBot="1" x14ac:dyDescent="0.3">
      <c r="A17" s="150" t="s">
        <v>187</v>
      </c>
      <c r="B17" s="114">
        <f>+'2.2.3.6.3'!B17/'2.2.3.6.3'!$P17</f>
        <v>0</v>
      </c>
      <c r="C17" s="114"/>
      <c r="D17" s="114">
        <f>+'2.2.3.6.3'!D17/'2.2.3.6.3'!$P17</f>
        <v>6.850892494822107E-2</v>
      </c>
      <c r="E17" s="114">
        <f>+'2.2.3.6.3'!E17/'2.2.3.6.3'!$P17</f>
        <v>2.3715540002845864E-4</v>
      </c>
      <c r="F17" s="114">
        <f>+'2.2.3.6.3'!F17/'2.2.3.6.3'!$P17</f>
        <v>0.61810338921417241</v>
      </c>
      <c r="G17" s="114">
        <f>+'2.2.3.6.3'!G17/'2.2.3.6.3'!$P17</f>
        <v>0</v>
      </c>
      <c r="H17" s="114">
        <f>+'2.2.3.6.3'!H17/'2.2.3.6.3'!$P17</f>
        <v>0</v>
      </c>
      <c r="I17" s="114">
        <f>+'2.2.3.6.3'!I17/'2.2.3.6.3'!$P17</f>
        <v>0</v>
      </c>
      <c r="J17" s="114">
        <f>+'2.2.3.6.3'!J17/'2.2.3.6.3'!$P17</f>
        <v>0.13310742085597288</v>
      </c>
      <c r="K17" s="114">
        <f>+'2.2.3.6.3'!K17/'2.2.3.6.3'!$P17</f>
        <v>0.14369421358390996</v>
      </c>
      <c r="L17" s="114"/>
      <c r="M17" s="114">
        <f>+'2.2.3.6.3'!M17/'2.2.3.6.3'!$P17</f>
        <v>0</v>
      </c>
      <c r="N17" s="114"/>
      <c r="O17" s="114">
        <f>+'2.2.3.6.3'!O17/'2.2.3.6.3'!$P17</f>
        <v>3.6348895997695203E-2</v>
      </c>
      <c r="P17" s="218">
        <f t="shared" si="0"/>
        <v>0.99999999999999989</v>
      </c>
      <c r="Q17" s="72"/>
    </row>
    <row r="18" spans="1:17" ht="18" thickBot="1" x14ac:dyDescent="0.3">
      <c r="A18" s="150" t="s">
        <v>193</v>
      </c>
      <c r="B18" s="114">
        <f>+'2.2.3.6.3'!B18/'2.2.3.6.3'!$P18</f>
        <v>0</v>
      </c>
      <c r="C18" s="114"/>
      <c r="D18" s="114">
        <f>+'2.2.3.6.3'!D18/'2.2.3.6.3'!$P18</f>
        <v>3.0555507396775785E-2</v>
      </c>
      <c r="E18" s="114">
        <f>+'2.2.3.6.3'!E18/'2.2.3.6.3'!$P18</f>
        <v>0</v>
      </c>
      <c r="F18" s="114">
        <f>+'2.2.3.6.3'!F18/'2.2.3.6.3'!$P18</f>
        <v>0.59943357019197185</v>
      </c>
      <c r="G18" s="114">
        <f>+'2.2.3.6.3'!G18/'2.2.3.6.3'!$P18</f>
        <v>0</v>
      </c>
      <c r="H18" s="114">
        <f>+'2.2.3.6.3'!H18/'2.2.3.6.3'!$P18</f>
        <v>4.4715014228855474E-2</v>
      </c>
      <c r="I18" s="114">
        <f>+'2.2.3.6.3'!I18/'2.2.3.6.3'!$P18</f>
        <v>0</v>
      </c>
      <c r="J18" s="114">
        <f>+'2.2.3.6.3'!J18/'2.2.3.6.3'!$P18</f>
        <v>0.11153243163586019</v>
      </c>
      <c r="K18" s="114">
        <f>+'2.2.3.6.3'!K18/'2.2.3.6.3'!$P18</f>
        <v>0.20508498923857668</v>
      </c>
      <c r="L18" s="114"/>
      <c r="M18" s="114">
        <f>+'2.2.3.6.3'!M18/'2.2.3.6.3'!$P18</f>
        <v>0</v>
      </c>
      <c r="N18" s="114"/>
      <c r="O18" s="114">
        <f>+'2.2.3.6.3'!O18/'2.2.3.6.3'!$P18</f>
        <v>8.678487307959986E-3</v>
      </c>
      <c r="P18" s="218">
        <f t="shared" si="0"/>
        <v>1</v>
      </c>
      <c r="Q18" s="72"/>
    </row>
    <row r="19" spans="1:17" ht="18" thickBot="1" x14ac:dyDescent="0.3">
      <c r="A19" s="150" t="s">
        <v>194</v>
      </c>
      <c r="B19" s="114">
        <f>+'2.2.3.6.3'!B19/'2.2.3.6.3'!$P19</f>
        <v>0</v>
      </c>
      <c r="C19" s="114"/>
      <c r="D19" s="114">
        <f>+'2.2.3.6.3'!D19/'2.2.3.6.3'!$P19</f>
        <v>5.7074962761054837E-2</v>
      </c>
      <c r="E19" s="114">
        <f>+'2.2.3.6.3'!E19/'2.2.3.6.3'!$P19</f>
        <v>0</v>
      </c>
      <c r="F19" s="114">
        <f>+'2.2.3.6.3'!F19/'2.2.3.6.3'!$P19</f>
        <v>0.66442686970082165</v>
      </c>
      <c r="G19" s="114">
        <f>+'2.2.3.6.3'!G19/'2.2.3.6.3'!$P19</f>
        <v>0</v>
      </c>
      <c r="H19" s="114">
        <f>+'2.2.3.6.3'!H19/'2.2.3.6.3'!$P19</f>
        <v>8.6818068641968844E-3</v>
      </c>
      <c r="I19" s="114">
        <f>+'2.2.3.6.3'!I19/'2.2.3.6.3'!$P19</f>
        <v>0</v>
      </c>
      <c r="J19" s="114">
        <f>+'2.2.3.6.3'!J19/'2.2.3.6.3'!$P19</f>
        <v>7.3662128101971369E-2</v>
      </c>
      <c r="K19" s="114">
        <f>+'2.2.3.6.3'!K19/'2.2.3.6.3'!$P19</f>
        <v>0.18050404714166524</v>
      </c>
      <c r="L19" s="114"/>
      <c r="M19" s="114">
        <f>+'2.2.3.6.3'!M19/'2.2.3.6.3'!$P19</f>
        <v>0</v>
      </c>
      <c r="N19" s="114"/>
      <c r="O19" s="114">
        <f>+'2.2.3.6.3'!O19/'2.2.3.6.3'!$P19</f>
        <v>1.5650185430290006E-2</v>
      </c>
      <c r="P19" s="218">
        <f t="shared" si="0"/>
        <v>0.99999999999999989</v>
      </c>
      <c r="Q19" s="72"/>
    </row>
    <row r="20" spans="1:17" ht="18" thickBot="1" x14ac:dyDescent="0.3">
      <c r="A20" s="150" t="s">
        <v>195</v>
      </c>
      <c r="B20" s="114">
        <f>+'2.2.3.6.3'!B20/'2.2.3.6.3'!$P20</f>
        <v>0</v>
      </c>
      <c r="C20" s="114"/>
      <c r="D20" s="114">
        <f>+'2.2.3.6.3'!D20/'2.2.3.6.3'!$P20</f>
        <v>5.2067344241021496E-2</v>
      </c>
      <c r="E20" s="114">
        <f>+'2.2.3.6.3'!E20/'2.2.3.6.3'!$P20</f>
        <v>0</v>
      </c>
      <c r="F20" s="114">
        <f>+'2.2.3.6.3'!F20/'2.2.3.6.3'!$P20</f>
        <v>0.61996600829939807</v>
      </c>
      <c r="G20" s="114">
        <f>+'2.2.3.6.3'!G20/'2.2.3.6.3'!$P20</f>
        <v>0</v>
      </c>
      <c r="H20" s="114">
        <f>+'2.2.3.6.3'!H20/'2.2.3.6.3'!$P20</f>
        <v>3.3810121004643596E-3</v>
      </c>
      <c r="I20" s="114">
        <f>+'2.2.3.6.3'!I20/'2.2.3.6.3'!$P20</f>
        <v>0</v>
      </c>
      <c r="J20" s="114">
        <f>+'2.2.3.6.3'!J20/'2.2.3.6.3'!$P20</f>
        <v>8.622488754170278E-2</v>
      </c>
      <c r="K20" s="114">
        <f>+'2.2.3.6.3'!K20/'2.2.3.6.3'!$P20</f>
        <v>0.22487785745759512</v>
      </c>
      <c r="L20" s="114"/>
      <c r="M20" s="114">
        <f>+'2.2.3.6.3'!M20/'2.2.3.6.3'!$P20</f>
        <v>0</v>
      </c>
      <c r="N20" s="114"/>
      <c r="O20" s="114">
        <f>+'2.2.3.6.3'!O20/'2.2.3.6.3'!$P20</f>
        <v>1.3482890359818129E-2</v>
      </c>
      <c r="P20" s="218">
        <f t="shared" si="0"/>
        <v>1</v>
      </c>
      <c r="Q20" s="72"/>
    </row>
    <row r="21" spans="1:17" ht="18" thickBot="1" x14ac:dyDescent="0.3">
      <c r="A21" s="150" t="s">
        <v>158</v>
      </c>
      <c r="B21" s="114">
        <f>+'2.2.3.6.3'!B21/'2.2.3.6.3'!$P21</f>
        <v>0</v>
      </c>
      <c r="C21" s="114"/>
      <c r="D21" s="114">
        <f>+'2.2.3.6.3'!D21/'2.2.3.6.3'!$P21</f>
        <v>2.5444146253998708E-2</v>
      </c>
      <c r="E21" s="114">
        <f>+'2.2.3.6.3'!E21/'2.2.3.6.3'!$P21</f>
        <v>0</v>
      </c>
      <c r="F21" s="114">
        <f>+'2.2.3.6.3'!F21/'2.2.3.6.3'!$P21</f>
        <v>0.64046258788742638</v>
      </c>
      <c r="G21" s="114">
        <f>+'2.2.3.6.3'!G21/'2.2.3.6.3'!$P21</f>
        <v>0</v>
      </c>
      <c r="H21" s="114">
        <f>+'2.2.3.6.3'!H21/'2.2.3.6.3'!$P21</f>
        <v>1.2869657978579483E-2</v>
      </c>
      <c r="I21" s="114">
        <f>+'2.2.3.6.3'!I21/'2.2.3.6.3'!$P21</f>
        <v>0</v>
      </c>
      <c r="J21" s="114">
        <f>+'2.2.3.6.3'!J21/'2.2.3.6.3'!$P21</f>
        <v>6.1926085881437581E-2</v>
      </c>
      <c r="K21" s="114">
        <f>+'2.2.3.6.3'!K21/'2.2.3.6.3'!$P21</f>
        <v>0.23423528391312171</v>
      </c>
      <c r="L21" s="114"/>
      <c r="M21" s="114">
        <f>+'2.2.3.6.3'!M21/'2.2.3.6.3'!$P21</f>
        <v>0</v>
      </c>
      <c r="N21" s="114"/>
      <c r="O21" s="114">
        <f>+'2.2.3.6.3'!O21/'2.2.3.6.3'!$P21</f>
        <v>2.5062238085436093E-2</v>
      </c>
      <c r="P21" s="218">
        <f t="shared" si="0"/>
        <v>0.99999999999999989</v>
      </c>
      <c r="Q21" s="72"/>
    </row>
    <row r="22" spans="1:17" ht="18" thickBot="1" x14ac:dyDescent="0.3">
      <c r="A22" s="150" t="s">
        <v>159</v>
      </c>
      <c r="B22" s="114">
        <f>+'2.2.3.6.3'!B22/'2.2.3.6.3'!$P22</f>
        <v>0</v>
      </c>
      <c r="C22" s="114"/>
      <c r="D22" s="114">
        <f>+'2.2.3.6.3'!D22/'2.2.3.6.3'!$P22</f>
        <v>7.216194132471424E-3</v>
      </c>
      <c r="E22" s="114">
        <f>+'2.2.3.6.3'!E22/'2.2.3.6.3'!$P22</f>
        <v>0</v>
      </c>
      <c r="F22" s="114">
        <f>+'2.2.3.6.3'!F22/'2.2.3.6.3'!$P22</f>
        <v>0.77978016244136727</v>
      </c>
      <c r="G22" s="114">
        <f>+'2.2.3.6.3'!G22/'2.2.3.6.3'!$P22</f>
        <v>0</v>
      </c>
      <c r="H22" s="114">
        <f>+'2.2.3.6.3'!H22/'2.2.3.6.3'!$P22</f>
        <v>1.0544376061005195E-3</v>
      </c>
      <c r="I22" s="114">
        <f>+'2.2.3.6.3'!I22/'2.2.3.6.3'!$P22</f>
        <v>0</v>
      </c>
      <c r="J22" s="114">
        <f>+'2.2.3.6.3'!J22/'2.2.3.6.3'!$P22</f>
        <v>9.8486646507945416E-3</v>
      </c>
      <c r="K22" s="114">
        <f>+'2.2.3.6.3'!K22/'2.2.3.6.3'!$P22</f>
        <v>0.18608830824363667</v>
      </c>
      <c r="L22" s="114"/>
      <c r="M22" s="114">
        <f>+'2.2.3.6.3'!M22/'2.2.3.6.3'!$P22</f>
        <v>0</v>
      </c>
      <c r="N22" s="114"/>
      <c r="O22" s="114">
        <f>+'2.2.3.6.3'!O22/'2.2.3.6.3'!$P22</f>
        <v>1.6012232925629536E-2</v>
      </c>
      <c r="P22" s="218">
        <f t="shared" si="0"/>
        <v>1</v>
      </c>
      <c r="Q22" s="72"/>
    </row>
    <row r="23" spans="1:17" ht="18" thickBot="1" x14ac:dyDescent="0.3">
      <c r="A23" s="150" t="s">
        <v>160</v>
      </c>
      <c r="B23" s="114">
        <f>+'2.2.3.6.3'!B23/'2.2.3.6.3'!$P23</f>
        <v>0</v>
      </c>
      <c r="C23" s="114"/>
      <c r="D23" s="114">
        <f>+'2.2.3.6.3'!D23/'2.2.3.6.3'!$P23</f>
        <v>0</v>
      </c>
      <c r="E23" s="114">
        <f>+'2.2.3.6.3'!E23/'2.2.3.6.3'!$P23</f>
        <v>0</v>
      </c>
      <c r="F23" s="114">
        <f>+'2.2.3.6.3'!F23/'2.2.3.6.3'!$P23</f>
        <v>0.79130008677723607</v>
      </c>
      <c r="G23" s="114">
        <f>+'2.2.3.6.3'!G23/'2.2.3.6.3'!$P23</f>
        <v>0</v>
      </c>
      <c r="H23" s="114">
        <f>+'2.2.3.6.3'!H23/'2.2.3.6.3'!$P23</f>
        <v>3.9624308720914107E-5</v>
      </c>
      <c r="I23" s="114">
        <f>+'2.2.3.6.3'!I23/'2.2.3.6.3'!$P23</f>
        <v>0</v>
      </c>
      <c r="J23" s="114">
        <f>+'2.2.3.6.3'!J23/'2.2.3.6.3'!$P23</f>
        <v>3.6070008228648108E-2</v>
      </c>
      <c r="K23" s="114">
        <f>+'2.2.3.6.3'!K23/'2.2.3.6.3'!$P23</f>
        <v>0.16229852690028279</v>
      </c>
      <c r="L23" s="114"/>
      <c r="M23" s="114">
        <f>+'2.2.3.6.3'!M23/'2.2.3.6.3'!$P23</f>
        <v>0</v>
      </c>
      <c r="N23" s="114"/>
      <c r="O23" s="114">
        <f>+'2.2.3.6.3'!O23/'2.2.3.6.3'!$P23</f>
        <v>1.0291753785112091E-2</v>
      </c>
      <c r="P23" s="218">
        <f t="shared" si="0"/>
        <v>1</v>
      </c>
      <c r="Q23" s="72"/>
    </row>
    <row r="24" spans="1:17" ht="18" thickBot="1" x14ac:dyDescent="0.3">
      <c r="A24" s="150" t="s">
        <v>196</v>
      </c>
      <c r="B24" s="114">
        <f>+'2.2.3.6.3'!B24/'2.2.3.6.3'!$P24</f>
        <v>0</v>
      </c>
      <c r="C24" s="114"/>
      <c r="D24" s="114">
        <f>+'2.2.3.6.3'!D24/'2.2.3.6.3'!$P24</f>
        <v>0</v>
      </c>
      <c r="E24" s="114">
        <f>+'2.2.3.6.3'!E24/'2.2.3.6.3'!$P24</f>
        <v>0</v>
      </c>
      <c r="F24" s="114">
        <f>+'2.2.3.6.3'!F24/'2.2.3.6.3'!$P24</f>
        <v>0.8377984667458267</v>
      </c>
      <c r="G24" s="114">
        <f>+'2.2.3.6.3'!G24/'2.2.3.6.3'!$P24</f>
        <v>0</v>
      </c>
      <c r="H24" s="114">
        <f>+'2.2.3.6.3'!H24/'2.2.3.6.3'!$P24</f>
        <v>0</v>
      </c>
      <c r="I24" s="114">
        <f>+'2.2.3.6.3'!I24/'2.2.3.6.3'!$P24</f>
        <v>0</v>
      </c>
      <c r="J24" s="114">
        <f>+'2.2.3.6.3'!J24/'2.2.3.6.3'!$P24</f>
        <v>2.5443084378142845E-2</v>
      </c>
      <c r="K24" s="114">
        <f>+'2.2.3.6.3'!K24/'2.2.3.6.3'!$P24</f>
        <v>0.13255819173051664</v>
      </c>
      <c r="L24" s="114"/>
      <c r="M24" s="114">
        <f>+'2.2.3.6.3'!M24/'2.2.3.6.3'!$P24</f>
        <v>0</v>
      </c>
      <c r="N24" s="114"/>
      <c r="O24" s="114">
        <f>+'2.2.3.6.3'!O24/'2.2.3.6.3'!$P24</f>
        <v>4.2002571455137944E-3</v>
      </c>
      <c r="P24" s="218">
        <f t="shared" si="0"/>
        <v>0.99999999999999989</v>
      </c>
      <c r="Q24" s="72"/>
    </row>
    <row r="25" spans="1:17" ht="18" thickBot="1" x14ac:dyDescent="0.3">
      <c r="A25" s="150" t="s">
        <v>197</v>
      </c>
      <c r="B25" s="114">
        <f>+'2.2.3.6.3'!B25/'2.2.3.6.3'!$P25</f>
        <v>0</v>
      </c>
      <c r="C25" s="114"/>
      <c r="D25" s="114">
        <f>+'2.2.3.6.3'!D25/'2.2.3.6.3'!$P25</f>
        <v>0</v>
      </c>
      <c r="E25" s="114">
        <f>+'2.2.3.6.3'!E25/'2.2.3.6.3'!$P25</f>
        <v>0</v>
      </c>
      <c r="F25" s="114">
        <f>+'2.2.3.6.3'!F25/'2.2.3.6.3'!$P25</f>
        <v>0.80374564420458305</v>
      </c>
      <c r="G25" s="114">
        <f>+'2.2.3.6.3'!G25/'2.2.3.6.3'!$P25</f>
        <v>0</v>
      </c>
      <c r="H25" s="114">
        <f>+'2.2.3.6.3'!H25/'2.2.3.6.3'!$P25</f>
        <v>0</v>
      </c>
      <c r="I25" s="114">
        <f>+'2.2.3.6.3'!I25/'2.2.3.6.3'!$P25</f>
        <v>0</v>
      </c>
      <c r="J25" s="114">
        <f>+'2.2.3.6.3'!J25/'2.2.3.6.3'!$P25</f>
        <v>6.1874272146019406E-2</v>
      </c>
      <c r="K25" s="114">
        <f>+'2.2.3.6.3'!K25/'2.2.3.6.3'!$P25</f>
        <v>0.1258230131002388</v>
      </c>
      <c r="L25" s="114"/>
      <c r="M25" s="114">
        <f>+'2.2.3.6.3'!M25/'2.2.3.6.3'!$P25</f>
        <v>0</v>
      </c>
      <c r="N25" s="114"/>
      <c r="O25" s="114">
        <f>+'2.2.3.6.3'!O25/'2.2.3.6.3'!$P25</f>
        <v>8.5570705491587479E-3</v>
      </c>
      <c r="P25" s="218">
        <f t="shared" si="0"/>
        <v>1</v>
      </c>
      <c r="Q25" s="72"/>
    </row>
    <row r="26" spans="1:17" ht="18" thickBot="1" x14ac:dyDescent="0.3">
      <c r="A26" s="150" t="s">
        <v>147</v>
      </c>
      <c r="B26" s="114">
        <f>+'2.2.3.6.3'!B26/'2.2.3.6.3'!$P26</f>
        <v>0</v>
      </c>
      <c r="C26" s="114"/>
      <c r="D26" s="114">
        <f>+'2.2.3.6.3'!D26/'2.2.3.6.3'!$P26</f>
        <v>3.9048866373397011E-4</v>
      </c>
      <c r="E26" s="114">
        <f>+'2.2.3.6.3'!E26/'2.2.3.6.3'!$P26</f>
        <v>0</v>
      </c>
      <c r="F26" s="114">
        <f>+'2.2.3.6.3'!F26/'2.2.3.6.3'!$P26</f>
        <v>0.78552012744444177</v>
      </c>
      <c r="G26" s="114">
        <f>+'2.2.3.6.3'!G26/'2.2.3.6.3'!$P26</f>
        <v>0</v>
      </c>
      <c r="H26" s="114">
        <f>+'2.2.3.6.3'!H26/'2.2.3.6.3'!$P26</f>
        <v>7.6983285011801052E-3</v>
      </c>
      <c r="I26" s="114">
        <f>+'2.2.3.6.3'!I26/'2.2.3.6.3'!$P26</f>
        <v>0</v>
      </c>
      <c r="J26" s="114">
        <f>+'2.2.3.6.3'!J26/'2.2.3.6.3'!$P26</f>
        <v>9.5232841824445968E-2</v>
      </c>
      <c r="K26" s="114">
        <f>+'2.2.3.6.3'!K26/'2.2.3.6.3'!$P26</f>
        <v>8.5563063919193036E-2</v>
      </c>
      <c r="L26" s="114"/>
      <c r="M26" s="114">
        <f>+'2.2.3.6.3'!M26/'2.2.3.6.3'!$P26</f>
        <v>0</v>
      </c>
      <c r="N26" s="114"/>
      <c r="O26" s="114">
        <f>+'2.2.3.6.3'!O26/'2.2.3.6.3'!$P26</f>
        <v>2.5595149647005159E-2</v>
      </c>
      <c r="P26" s="218">
        <f t="shared" si="0"/>
        <v>1</v>
      </c>
      <c r="Q26" s="72"/>
    </row>
    <row r="27" spans="1:17" ht="18" thickBot="1" x14ac:dyDescent="0.3">
      <c r="A27" s="150" t="s">
        <v>198</v>
      </c>
      <c r="B27" s="114">
        <f>+'2.2.3.6.3'!B27/'2.2.3.6.3'!$P27</f>
        <v>0</v>
      </c>
      <c r="C27" s="114"/>
      <c r="D27" s="114">
        <f>+'2.2.3.6.3'!D27/'2.2.3.6.3'!$P27</f>
        <v>0</v>
      </c>
      <c r="E27" s="114">
        <f>+'2.2.3.6.3'!E27/'2.2.3.6.3'!$P27</f>
        <v>0</v>
      </c>
      <c r="F27" s="114">
        <f>+'2.2.3.6.3'!F27/'2.2.3.6.3'!$P27</f>
        <v>0.70292433706489799</v>
      </c>
      <c r="G27" s="114">
        <f>+'2.2.3.6.3'!G27/'2.2.3.6.3'!$P27</f>
        <v>0</v>
      </c>
      <c r="H27" s="114">
        <f>+'2.2.3.6.3'!H27/'2.2.3.6.3'!$P27</f>
        <v>1.4473667076140413E-2</v>
      </c>
      <c r="I27" s="114">
        <f>+'2.2.3.6.3'!I27/'2.2.3.6.3'!$P27</f>
        <v>0</v>
      </c>
      <c r="J27" s="114">
        <f>+'2.2.3.6.3'!J27/'2.2.3.6.3'!$P27</f>
        <v>0.14292746237688658</v>
      </c>
      <c r="K27" s="114">
        <f>+'2.2.3.6.3'!K27/'2.2.3.6.3'!$P27</f>
        <v>7.5386865876367865E-2</v>
      </c>
      <c r="L27" s="114"/>
      <c r="M27" s="114">
        <f>+'2.2.3.6.3'!M27/'2.2.3.6.3'!$P27</f>
        <v>0</v>
      </c>
      <c r="N27" s="114"/>
      <c r="O27" s="114">
        <f>+'2.2.3.6.3'!O27/'2.2.3.6.3'!$P27</f>
        <v>6.4287667605707172E-2</v>
      </c>
      <c r="P27" s="218">
        <f t="shared" si="0"/>
        <v>1</v>
      </c>
      <c r="Q27" s="72"/>
    </row>
    <row r="28" spans="1:17" ht="18" thickBot="1" x14ac:dyDescent="0.3">
      <c r="A28" s="150" t="s">
        <v>199</v>
      </c>
      <c r="B28" s="114">
        <f>+'2.2.3.6.3'!B28/'2.2.3.6.3'!$P28</f>
        <v>0</v>
      </c>
      <c r="C28" s="114"/>
      <c r="D28" s="114">
        <f>+'2.2.3.6.3'!D28/'2.2.3.6.3'!$P28</f>
        <v>0</v>
      </c>
      <c r="E28" s="114">
        <f>+'2.2.3.6.3'!E28/'2.2.3.6.3'!$P28</f>
        <v>0</v>
      </c>
      <c r="F28" s="114">
        <f>+'2.2.3.6.3'!F28/'2.2.3.6.3'!$P28</f>
        <v>0.78805976779615394</v>
      </c>
      <c r="G28" s="114">
        <f>+'2.2.3.6.3'!G28/'2.2.3.6.3'!$P28</f>
        <v>0</v>
      </c>
      <c r="H28" s="114">
        <f>+'2.2.3.6.3'!H28/'2.2.3.6.3'!$P28</f>
        <v>8.1595375782962838E-3</v>
      </c>
      <c r="I28" s="114">
        <f>+'2.2.3.6.3'!I28/'2.2.3.6.3'!$P28</f>
        <v>0</v>
      </c>
      <c r="J28" s="114">
        <f>+'2.2.3.6.3'!J28/'2.2.3.6.3'!$P28</f>
        <v>8.6651806596094394E-2</v>
      </c>
      <c r="K28" s="114">
        <f>+'2.2.3.6.3'!K28/'2.2.3.6.3'!$P28</f>
        <v>6.7470033787933037E-2</v>
      </c>
      <c r="L28" s="114"/>
      <c r="M28" s="114">
        <f>+'2.2.3.6.3'!M28/'2.2.3.6.3'!$P28</f>
        <v>0</v>
      </c>
      <c r="N28" s="114"/>
      <c r="O28" s="114">
        <f>+'2.2.3.6.3'!O28/'2.2.3.6.3'!$P28</f>
        <v>4.9658854241522311E-2</v>
      </c>
      <c r="P28" s="218">
        <f t="shared" si="0"/>
        <v>0.99999999999999989</v>
      </c>
      <c r="Q28" s="72"/>
    </row>
    <row r="29" spans="1:17" ht="18" thickBot="1" x14ac:dyDescent="0.3">
      <c r="A29" s="150" t="s">
        <v>200</v>
      </c>
      <c r="B29" s="114">
        <f>+'2.2.3.6.3'!B29/'2.2.3.6.3'!$P29</f>
        <v>0</v>
      </c>
      <c r="C29" s="114"/>
      <c r="D29" s="114">
        <f>+'2.2.3.6.3'!D29/'2.2.3.6.3'!$P29</f>
        <v>0</v>
      </c>
      <c r="E29" s="114">
        <f>+'2.2.3.6.3'!E29/'2.2.3.6.3'!$P29</f>
        <v>0</v>
      </c>
      <c r="F29" s="114">
        <f>+'2.2.3.6.3'!F29/'2.2.3.6.3'!$P29</f>
        <v>0.69499351119400554</v>
      </c>
      <c r="G29" s="114">
        <f>+'2.2.3.6.3'!G29/'2.2.3.6.3'!$P29</f>
        <v>0</v>
      </c>
      <c r="H29" s="114">
        <f>+'2.2.3.6.3'!H29/'2.2.3.6.3'!$P29</f>
        <v>1.7503472652454333E-2</v>
      </c>
      <c r="I29" s="114">
        <f>+'2.2.3.6.3'!I29/'2.2.3.6.3'!$P29</f>
        <v>0</v>
      </c>
      <c r="J29" s="114">
        <f>+'2.2.3.6.3'!J29/'2.2.3.6.3'!$P29</f>
        <v>0.15731735152372817</v>
      </c>
      <c r="K29" s="114">
        <f>+'2.2.3.6.3'!K29/'2.2.3.6.3'!$P29</f>
        <v>0.10017542601130813</v>
      </c>
      <c r="L29" s="114"/>
      <c r="M29" s="114">
        <f>+'2.2.3.6.3'!M29/'2.2.3.6.3'!$P29</f>
        <v>0</v>
      </c>
      <c r="N29" s="114"/>
      <c r="O29" s="114">
        <f>+'2.2.3.6.3'!O29/'2.2.3.6.3'!$P29</f>
        <v>3.0010238618503857E-2</v>
      </c>
      <c r="P29" s="218">
        <f t="shared" si="0"/>
        <v>1</v>
      </c>
      <c r="Q29" s="72"/>
    </row>
    <row r="30" spans="1:17" ht="18" thickBot="1" x14ac:dyDescent="0.3">
      <c r="A30" s="150" t="s">
        <v>201</v>
      </c>
      <c r="B30" s="114">
        <f>+'2.2.3.6.3'!B30/'2.2.3.6.3'!$P30</f>
        <v>0</v>
      </c>
      <c r="C30" s="114"/>
      <c r="D30" s="114">
        <f>+'2.2.3.6.3'!D30/'2.2.3.6.3'!$P30</f>
        <v>1.8502360080964935E-2</v>
      </c>
      <c r="E30" s="114">
        <f>+'2.2.3.6.3'!E30/'2.2.3.6.3'!$P30</f>
        <v>2.3895907883587617E-2</v>
      </c>
      <c r="F30" s="114">
        <f>+'2.2.3.6.3'!F30/'2.2.3.6.3'!$P30</f>
        <v>0.7043178374016742</v>
      </c>
      <c r="G30" s="114">
        <f>+'2.2.3.6.3'!G30/'2.2.3.6.3'!$P30</f>
        <v>0</v>
      </c>
      <c r="H30" s="114">
        <f>+'2.2.3.6.3'!H30/'2.2.3.6.3'!$P30</f>
        <v>5.1970151171132255E-3</v>
      </c>
      <c r="I30" s="114">
        <f>+'2.2.3.6.3'!I30/'2.2.3.6.3'!$P30</f>
        <v>2.5519348803648225E-2</v>
      </c>
      <c r="J30" s="114">
        <f>+'2.2.3.6.3'!J30/'2.2.3.6.3'!$P30</f>
        <v>0.1231331081079779</v>
      </c>
      <c r="K30" s="114">
        <f>+'2.2.3.6.3'!K30/'2.2.3.6.3'!$P30</f>
        <v>7.6103456176928388E-2</v>
      </c>
      <c r="L30" s="114"/>
      <c r="M30" s="114">
        <f>+'2.2.3.6.3'!M30/'2.2.3.6.3'!$P30</f>
        <v>0</v>
      </c>
      <c r="N30" s="114"/>
      <c r="O30" s="114">
        <f>+'2.2.3.6.3'!O30/'2.2.3.6.3'!$P30</f>
        <v>2.3330966428105514E-2</v>
      </c>
      <c r="P30" s="218">
        <f t="shared" si="0"/>
        <v>1</v>
      </c>
      <c r="Q30" s="72"/>
    </row>
    <row r="31" spans="1:17" ht="15.75" thickBot="1" x14ac:dyDescent="0.3">
      <c r="A31" s="116">
        <v>2015</v>
      </c>
      <c r="B31" s="114">
        <f>+'2.2.3.6.3'!B31/'2.2.3.6.3'!$P31</f>
        <v>4.77383010960833E-3</v>
      </c>
      <c r="C31" s="114"/>
      <c r="D31" s="114">
        <f>+'2.2.3.6.3'!D31/'2.2.3.6.3'!$P31</f>
        <v>1.9442934502372253E-2</v>
      </c>
      <c r="E31" s="114">
        <f>+'2.2.3.6.3'!E31/'2.2.3.6.3'!$P31</f>
        <v>3.1763832112268346E-2</v>
      </c>
      <c r="F31" s="114">
        <f>+'2.2.3.6.3'!F31/'2.2.3.6.3'!$P31</f>
        <v>0.74859243511576412</v>
      </c>
      <c r="G31" s="114">
        <f>+'2.2.3.6.3'!G31/'2.2.3.6.3'!$P31</f>
        <v>2.0573363367213805E-2</v>
      </c>
      <c r="H31" s="114">
        <f>+'2.2.3.6.3'!H31/'2.2.3.6.3'!$P31</f>
        <v>4.2771571200361336E-4</v>
      </c>
      <c r="I31" s="114">
        <f>+'2.2.3.6.3'!I31/'2.2.3.6.3'!$P31</f>
        <v>1.3389640364273116E-2</v>
      </c>
      <c r="J31" s="114">
        <f>+'2.2.3.6.3'!J31/'2.2.3.6.3'!$P31</f>
        <v>8.4628306016714949E-2</v>
      </c>
      <c r="K31" s="114">
        <f>+'2.2.3.6.3'!K31/'2.2.3.6.3'!$P31</f>
        <v>6.1291518958213789E-2</v>
      </c>
      <c r="L31" s="114"/>
      <c r="M31" s="114">
        <f>+'2.2.3.6.3'!M31/'2.2.3.6.3'!$P31</f>
        <v>0</v>
      </c>
      <c r="N31" s="114"/>
      <c r="O31" s="114">
        <f>+'2.2.3.6.3'!O31/'2.2.3.6.3'!$P31</f>
        <v>1.5116423741567705E-2</v>
      </c>
      <c r="P31" s="218">
        <f t="shared" si="0"/>
        <v>1</v>
      </c>
      <c r="Q31" s="72"/>
    </row>
    <row r="32" spans="1:17" ht="15.75" thickBot="1" x14ac:dyDescent="0.3">
      <c r="A32" s="116">
        <v>2016</v>
      </c>
      <c r="B32" s="114">
        <f>+'2.2.3.6.3'!B32/'2.2.3.6.3'!$P32</f>
        <v>0</v>
      </c>
      <c r="C32" s="114"/>
      <c r="D32" s="114">
        <f>+'2.2.3.6.3'!D32/'2.2.3.6.3'!$P32</f>
        <v>1.1798363896924112E-2</v>
      </c>
      <c r="E32" s="114">
        <f>+'2.2.3.6.3'!E32/'2.2.3.6.3'!$P32</f>
        <v>3.5431305135203692E-2</v>
      </c>
      <c r="F32" s="114">
        <f>+'2.2.3.6.3'!F32/'2.2.3.6.3'!$P32</f>
        <v>0.60851261843991167</v>
      </c>
      <c r="G32" s="114">
        <f>+'2.2.3.6.3'!G32/'2.2.3.6.3'!$P32</f>
        <v>8.3645452504369049E-3</v>
      </c>
      <c r="H32" s="114">
        <f>+'2.2.3.6.3'!H32/'2.2.3.6.3'!$P32</f>
        <v>9.893272056538005E-3</v>
      </c>
      <c r="I32" s="114">
        <f>+'2.2.3.6.3'!I32/'2.2.3.6.3'!$P32</f>
        <v>6.2863576883971858E-2</v>
      </c>
      <c r="J32" s="114">
        <f>+'2.2.3.6.3'!J32/'2.2.3.6.3'!$P32</f>
        <v>5.1426389508233375E-2</v>
      </c>
      <c r="K32" s="114">
        <f>+'2.2.3.6.3'!K32/'2.2.3.6.3'!$P32</f>
        <v>5.3654380446675601E-2</v>
      </c>
      <c r="L32" s="114"/>
      <c r="M32" s="114">
        <f>+'2.2.3.6.3'!M32/'2.2.3.6.3'!$P32</f>
        <v>1.9079458587773436E-3</v>
      </c>
      <c r="N32" s="114"/>
      <c r="O32" s="114">
        <f>+'2.2.3.6.3'!O32/'2.2.3.6.3'!$P32</f>
        <v>0.15614760252332752</v>
      </c>
      <c r="P32" s="218">
        <f t="shared" si="0"/>
        <v>1</v>
      </c>
    </row>
    <row r="33" spans="1:16" ht="15.75" thickBot="1" x14ac:dyDescent="0.3">
      <c r="A33" s="116">
        <v>2017</v>
      </c>
      <c r="B33" s="114">
        <f>+'2.2.3.6.3'!B33/'2.2.3.6.3'!$P33</f>
        <v>0</v>
      </c>
      <c r="C33" s="114"/>
      <c r="D33" s="114">
        <f>+'2.2.3.6.3'!D33/'2.2.3.6.3'!$P33</f>
        <v>0</v>
      </c>
      <c r="E33" s="114">
        <f>+'2.2.3.6.3'!E33/'2.2.3.6.3'!$P33</f>
        <v>2.4296557534309048E-2</v>
      </c>
      <c r="F33" s="114">
        <f>+'2.2.3.6.3'!F33/'2.2.3.6.3'!$P33</f>
        <v>0.49660809879917339</v>
      </c>
      <c r="G33" s="114">
        <f>+'2.2.3.6.3'!G33/'2.2.3.6.3'!$P33</f>
        <v>1.415165666711204E-2</v>
      </c>
      <c r="H33" s="114">
        <f>+'2.2.3.6.3'!H33/'2.2.3.6.3'!$P33</f>
        <v>0</v>
      </c>
      <c r="I33" s="114">
        <f>+'2.2.3.6.3'!I33/'2.2.3.6.3'!$P33</f>
        <v>7.8132538169389448E-2</v>
      </c>
      <c r="J33" s="114">
        <f>+'2.2.3.6.3'!J33/'2.2.3.6.3'!$P33</f>
        <v>3.8461815409208337E-2</v>
      </c>
      <c r="K33" s="114">
        <f>+'2.2.3.6.3'!K33/'2.2.3.6.3'!$P33</f>
        <v>4.843950142772678E-2</v>
      </c>
      <c r="L33" s="114"/>
      <c r="M33" s="114">
        <f>+'2.2.3.6.3'!M33/'2.2.3.6.3'!$P33</f>
        <v>4.9596404160689472E-2</v>
      </c>
      <c r="N33" s="114"/>
      <c r="O33" s="114">
        <f>+'2.2.3.6.3'!O33/'2.2.3.6.3'!$P33</f>
        <v>0.25031342783239152</v>
      </c>
      <c r="P33" s="218">
        <f t="shared" si="0"/>
        <v>1</v>
      </c>
    </row>
    <row r="34" spans="1:16" ht="15.75" thickBot="1" x14ac:dyDescent="0.3">
      <c r="A34" s="259" t="s">
        <v>449</v>
      </c>
      <c r="B34" s="114">
        <f>+'2.2.3.6.3'!B34/'2.2.3.6.3'!$P34</f>
        <v>0</v>
      </c>
      <c r="C34" s="114"/>
      <c r="D34" s="114">
        <f>+'2.2.3.6.3'!D34/'2.2.3.6.3'!$P34</f>
        <v>0</v>
      </c>
      <c r="E34" s="114">
        <f>+'2.2.3.6.3'!E34/'2.2.3.6.3'!$P34</f>
        <v>1.4433144876012202E-2</v>
      </c>
      <c r="F34" s="114">
        <f>+'2.2.3.6.3'!F34/'2.2.3.6.3'!$P34</f>
        <v>0.46034014889563912</v>
      </c>
      <c r="G34" s="114">
        <f>+'2.2.3.6.3'!G34/'2.2.3.6.3'!$P34</f>
        <v>2.3934227361877902E-2</v>
      </c>
      <c r="H34" s="114">
        <f>+'2.2.3.6.3'!H34/'2.2.3.6.3'!$P34</f>
        <v>0</v>
      </c>
      <c r="I34" s="114">
        <f>+'2.2.3.6.3'!I34/'2.2.3.6.3'!$P34</f>
        <v>6.6620048064867848E-2</v>
      </c>
      <c r="J34" s="114">
        <f>+'2.2.3.6.3'!J34/'2.2.3.6.3'!$P34</f>
        <v>3.7556741457940829E-2</v>
      </c>
      <c r="K34" s="114">
        <f>+'2.2.3.6.3'!K34/'2.2.3.6.3'!$P34</f>
        <v>3.5381280943620176E-2</v>
      </c>
      <c r="L34" s="114"/>
      <c r="M34" s="114">
        <f>+'2.2.3.6.3'!M34/'2.2.3.6.3'!$P34</f>
        <v>4.9657593158383438E-2</v>
      </c>
      <c r="N34" s="114"/>
      <c r="O34" s="114">
        <f>+'2.2.3.6.3'!O34/'2.2.3.6.3'!$P34</f>
        <v>0.31207681524165859</v>
      </c>
      <c r="P34" s="218">
        <f t="shared" ref="P34" si="1">SUM(B34:O34)</f>
        <v>1.0000000000000002</v>
      </c>
    </row>
    <row r="35" spans="1:16" ht="15" x14ac:dyDescent="0.25">
      <c r="P35" s="30"/>
    </row>
    <row r="36" spans="1:16" ht="15" x14ac:dyDescent="0.25">
      <c r="A36" s="163" t="s">
        <v>229</v>
      </c>
      <c r="P36" s="30"/>
    </row>
    <row r="37" spans="1:16" ht="15" x14ac:dyDescent="0.25">
      <c r="A37" s="163" t="s">
        <v>220</v>
      </c>
      <c r="P37" s="30"/>
    </row>
    <row r="38" spans="1:16" ht="15.75" x14ac:dyDescent="0.25">
      <c r="A38" s="163" t="s">
        <v>384</v>
      </c>
      <c r="P38" s="30"/>
    </row>
    <row r="39" spans="1:16" ht="15.75" x14ac:dyDescent="0.25">
      <c r="A39" s="163" t="s">
        <v>385</v>
      </c>
      <c r="P39" s="30"/>
    </row>
    <row r="40" spans="1:16" ht="15.75" x14ac:dyDescent="0.25">
      <c r="A40" s="163" t="s">
        <v>386</v>
      </c>
      <c r="P40" s="30"/>
    </row>
    <row r="41" spans="1:16" ht="15.75" x14ac:dyDescent="0.25">
      <c r="A41" s="163" t="s">
        <v>387</v>
      </c>
      <c r="P41" s="30"/>
    </row>
    <row r="42" spans="1:16" ht="15.75" x14ac:dyDescent="0.25">
      <c r="A42" s="163" t="s">
        <v>388</v>
      </c>
      <c r="P42" s="30"/>
    </row>
    <row r="43" spans="1:16" ht="15.75" x14ac:dyDescent="0.25">
      <c r="A43" s="163" t="s">
        <v>389</v>
      </c>
      <c r="P43" s="30"/>
    </row>
    <row r="44" spans="1:16" ht="15.75" x14ac:dyDescent="0.25">
      <c r="A44" s="163" t="s">
        <v>390</v>
      </c>
      <c r="P44" s="30"/>
    </row>
    <row r="45" spans="1:16" ht="15.75" x14ac:dyDescent="0.25">
      <c r="A45" s="163" t="s">
        <v>391</v>
      </c>
      <c r="P45" s="30"/>
    </row>
    <row r="46" spans="1:16" ht="15.75" x14ac:dyDescent="0.25">
      <c r="A46" s="163" t="s">
        <v>392</v>
      </c>
      <c r="P46" s="30"/>
    </row>
    <row r="47" spans="1:16" ht="15.75" x14ac:dyDescent="0.25">
      <c r="A47" s="163" t="s">
        <v>393</v>
      </c>
      <c r="P47" s="30"/>
    </row>
    <row r="48" spans="1:16" ht="15.75" x14ac:dyDescent="0.25">
      <c r="A48" s="163" t="s">
        <v>394</v>
      </c>
      <c r="P48" s="30"/>
    </row>
    <row r="49" spans="1:16" ht="15.75" x14ac:dyDescent="0.25">
      <c r="A49" s="163" t="s">
        <v>395</v>
      </c>
      <c r="P49" s="30"/>
    </row>
    <row r="50" spans="1:16" x14ac:dyDescent="0.3">
      <c r="A50" s="163"/>
    </row>
    <row r="52" spans="1:16" x14ac:dyDescent="0.3">
      <c r="A52" s="140" t="s">
        <v>363</v>
      </c>
    </row>
  </sheetData>
  <hyperlinks>
    <hyperlink ref="A52" location="Índice!A1" display="Volver al índice"/>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47"/>
  <sheetViews>
    <sheetView zoomScale="80" zoomScaleNormal="80" workbookViewId="0"/>
  </sheetViews>
  <sheetFormatPr baseColWidth="10" defaultColWidth="9.140625" defaultRowHeight="15" x14ac:dyDescent="0.25"/>
  <cols>
    <col min="1" max="1" width="21.7109375" style="30" customWidth="1"/>
    <col min="2" max="2" width="14.85546875" style="30" customWidth="1"/>
    <col min="3" max="16384" width="9.140625" style="30"/>
  </cols>
  <sheetData>
    <row r="1" spans="1:100" x14ac:dyDescent="0.25">
      <c r="A1" s="16" t="s">
        <v>0</v>
      </c>
      <c r="B1" s="29"/>
    </row>
    <row r="2" spans="1:100" x14ac:dyDescent="0.25">
      <c r="A2" s="16" t="s">
        <v>1</v>
      </c>
      <c r="B2" s="29"/>
    </row>
    <row r="3" spans="1:100" x14ac:dyDescent="0.25">
      <c r="A3" s="16" t="s">
        <v>2</v>
      </c>
      <c r="B3" s="29"/>
    </row>
    <row r="4" spans="1:100" x14ac:dyDescent="0.25">
      <c r="A4" s="16" t="s">
        <v>3</v>
      </c>
      <c r="B4" s="29" t="s">
        <v>4</v>
      </c>
    </row>
    <row r="5" spans="1:100" x14ac:dyDescent="0.25">
      <c r="A5" s="16" t="s">
        <v>5</v>
      </c>
      <c r="B5" s="30" t="str">
        <f>+Índice!A44</f>
        <v>2.2.3.7.1</v>
      </c>
    </row>
    <row r="6" spans="1:100" x14ac:dyDescent="0.25">
      <c r="A6" s="16" t="s">
        <v>6</v>
      </c>
      <c r="B6" s="29" t="str">
        <f>+Índice!B44</f>
        <v>Tren Patagónico S.A. Carga transportada por mes, por categoría y por producto. En toneladas</v>
      </c>
    </row>
    <row r="7" spans="1:100" x14ac:dyDescent="0.25">
      <c r="A7" s="16" t="s">
        <v>7</v>
      </c>
      <c r="B7" s="29" t="s">
        <v>8</v>
      </c>
    </row>
    <row r="8" spans="1:100" x14ac:dyDescent="0.25">
      <c r="A8" s="166" t="s">
        <v>9</v>
      </c>
      <c r="B8" s="155" t="str">
        <f>+'2.2.3.1.1'!B8</f>
        <v>agosto 2018</v>
      </c>
    </row>
    <row r="9" spans="1:100" x14ac:dyDescent="0.25">
      <c r="A9" s="166" t="s">
        <v>10</v>
      </c>
      <c r="B9" s="155" t="str">
        <f>+'2.2.3.1.1'!B9</f>
        <v>octubre 2018</v>
      </c>
    </row>
    <row r="11" spans="1:100" ht="15.75" thickBot="1" x14ac:dyDescent="0.3"/>
    <row r="12" spans="1:100" ht="21" x14ac:dyDescent="0.25">
      <c r="A12" s="332" t="s">
        <v>11</v>
      </c>
      <c r="B12" s="356"/>
      <c r="C12" s="344" t="s">
        <v>12</v>
      </c>
      <c r="D12" s="345"/>
      <c r="E12" s="345"/>
      <c r="F12" s="345"/>
      <c r="G12" s="345"/>
      <c r="H12" s="346"/>
      <c r="I12" s="341" t="s">
        <v>13</v>
      </c>
      <c r="J12" s="343"/>
      <c r="K12" s="343"/>
      <c r="L12" s="343"/>
      <c r="M12" s="343"/>
      <c r="N12" s="343"/>
      <c r="O12" s="338"/>
      <c r="P12" s="341" t="s">
        <v>14</v>
      </c>
      <c r="Q12" s="343"/>
      <c r="R12" s="343"/>
      <c r="S12" s="343"/>
      <c r="T12" s="338"/>
      <c r="U12" s="341" t="s">
        <v>15</v>
      </c>
      <c r="V12" s="343"/>
      <c r="W12" s="338"/>
      <c r="X12" s="341" t="s">
        <v>116</v>
      </c>
      <c r="Y12" s="343"/>
      <c r="Z12" s="343"/>
      <c r="AA12" s="343"/>
      <c r="AB12" s="343"/>
      <c r="AC12" s="343"/>
      <c r="AD12" s="343"/>
      <c r="AE12" s="343"/>
      <c r="AF12" s="343"/>
      <c r="AG12" s="343"/>
      <c r="AH12" s="343"/>
      <c r="AI12" s="342"/>
      <c r="AJ12" s="338"/>
      <c r="AK12" s="341" t="s">
        <v>16</v>
      </c>
      <c r="AL12" s="338"/>
      <c r="AM12" s="341" t="s">
        <v>17</v>
      </c>
      <c r="AN12" s="343"/>
      <c r="AO12" s="343"/>
      <c r="AP12" s="343"/>
      <c r="AQ12" s="343"/>
      <c r="AR12" s="343"/>
      <c r="AS12" s="343"/>
      <c r="AT12" s="343"/>
      <c r="AU12" s="343"/>
      <c r="AV12" s="343"/>
      <c r="AW12" s="338"/>
      <c r="AX12" s="341" t="s">
        <v>18</v>
      </c>
      <c r="AY12" s="343"/>
      <c r="AZ12" s="343"/>
      <c r="BA12" s="343"/>
      <c r="BB12" s="343"/>
      <c r="BC12" s="343"/>
      <c r="BD12" s="343"/>
      <c r="BE12" s="338"/>
      <c r="BF12" s="341" t="s">
        <v>19</v>
      </c>
      <c r="BG12" s="343"/>
      <c r="BH12" s="343"/>
      <c r="BI12" s="343"/>
      <c r="BJ12" s="343"/>
      <c r="BK12" s="343"/>
      <c r="BL12" s="343"/>
      <c r="BM12" s="343"/>
      <c r="BN12" s="343"/>
      <c r="BO12" s="343"/>
      <c r="BP12" s="343"/>
      <c r="BQ12" s="343"/>
      <c r="BR12" s="343"/>
      <c r="BS12" s="343"/>
      <c r="BT12" s="343"/>
      <c r="BU12" s="338"/>
      <c r="BV12" s="341" t="s">
        <v>20</v>
      </c>
      <c r="BW12" s="343"/>
      <c r="BX12" s="343"/>
      <c r="BY12" s="343"/>
      <c r="BZ12" s="343"/>
      <c r="CA12" s="343"/>
      <c r="CB12" s="338"/>
      <c r="CC12" s="341" t="s">
        <v>21</v>
      </c>
      <c r="CD12" s="343"/>
      <c r="CE12" s="343"/>
      <c r="CF12" s="343"/>
      <c r="CG12" s="338"/>
      <c r="CH12" s="341" t="s">
        <v>427</v>
      </c>
      <c r="CI12" s="343"/>
      <c r="CJ12" s="343"/>
      <c r="CK12" s="343"/>
      <c r="CL12" s="343"/>
      <c r="CM12" s="343"/>
      <c r="CN12" s="343"/>
      <c r="CO12" s="338"/>
      <c r="CP12" s="341" t="s">
        <v>22</v>
      </c>
      <c r="CQ12" s="343"/>
      <c r="CR12" s="343"/>
      <c r="CS12" s="338"/>
      <c r="CT12" s="337" t="s">
        <v>23</v>
      </c>
      <c r="CU12" s="338"/>
      <c r="CV12" s="330" t="s">
        <v>24</v>
      </c>
    </row>
    <row r="13" spans="1:100" ht="102.75" thickBot="1" x14ac:dyDescent="0.3">
      <c r="A13" s="181" t="s">
        <v>25</v>
      </c>
      <c r="B13" s="182" t="s">
        <v>26</v>
      </c>
      <c r="C13" s="183" t="s">
        <v>27</v>
      </c>
      <c r="D13" s="184" t="s">
        <v>28</v>
      </c>
      <c r="E13" s="185" t="s">
        <v>29</v>
      </c>
      <c r="F13" s="184" t="s">
        <v>30</v>
      </c>
      <c r="G13" s="184" t="s">
        <v>31</v>
      </c>
      <c r="H13" s="180" t="s">
        <v>32</v>
      </c>
      <c r="I13" s="186" t="s">
        <v>33</v>
      </c>
      <c r="J13" s="88" t="s">
        <v>34</v>
      </c>
      <c r="K13" s="88" t="s">
        <v>35</v>
      </c>
      <c r="L13" s="88" t="s">
        <v>36</v>
      </c>
      <c r="M13" s="88" t="s">
        <v>37</v>
      </c>
      <c r="N13" s="88" t="s">
        <v>38</v>
      </c>
      <c r="O13" s="180" t="s">
        <v>32</v>
      </c>
      <c r="P13" s="186" t="s">
        <v>39</v>
      </c>
      <c r="Q13" s="88" t="s">
        <v>40</v>
      </c>
      <c r="R13" s="88" t="s">
        <v>41</v>
      </c>
      <c r="S13" s="88" t="s">
        <v>42</v>
      </c>
      <c r="T13" s="180" t="s">
        <v>32</v>
      </c>
      <c r="U13" s="186" t="s">
        <v>43</v>
      </c>
      <c r="V13" s="88" t="s">
        <v>44</v>
      </c>
      <c r="W13" s="180" t="s">
        <v>32</v>
      </c>
      <c r="X13" s="186" t="s">
        <v>45</v>
      </c>
      <c r="Y13" s="88" t="s">
        <v>46</v>
      </c>
      <c r="Z13" s="88" t="s">
        <v>47</v>
      </c>
      <c r="AA13" s="88" t="s">
        <v>48</v>
      </c>
      <c r="AB13" s="88" t="s">
        <v>49</v>
      </c>
      <c r="AC13" s="88" t="s">
        <v>124</v>
      </c>
      <c r="AD13" s="88" t="s">
        <v>50</v>
      </c>
      <c r="AE13" s="88" t="s">
        <v>51</v>
      </c>
      <c r="AF13" s="88" t="s">
        <v>52</v>
      </c>
      <c r="AG13" s="88" t="s">
        <v>53</v>
      </c>
      <c r="AH13" s="88" t="s">
        <v>54</v>
      </c>
      <c r="AI13" s="88" t="s">
        <v>55</v>
      </c>
      <c r="AJ13" s="180" t="s">
        <v>56</v>
      </c>
      <c r="AK13" s="186" t="s">
        <v>16</v>
      </c>
      <c r="AL13" s="180" t="s">
        <v>56</v>
      </c>
      <c r="AM13" s="186" t="s">
        <v>57</v>
      </c>
      <c r="AN13" s="88" t="s">
        <v>58</v>
      </c>
      <c r="AO13" s="88" t="s">
        <v>59</v>
      </c>
      <c r="AP13" s="88" t="s">
        <v>60</v>
      </c>
      <c r="AQ13" s="88" t="s">
        <v>174</v>
      </c>
      <c r="AR13" s="88" t="s">
        <v>61</v>
      </c>
      <c r="AS13" s="88" t="s">
        <v>62</v>
      </c>
      <c r="AT13" s="88" t="s">
        <v>63</v>
      </c>
      <c r="AU13" s="88" t="s">
        <v>64</v>
      </c>
      <c r="AV13" s="88" t="s">
        <v>65</v>
      </c>
      <c r="AW13" s="180" t="s">
        <v>56</v>
      </c>
      <c r="AX13" s="186" t="s">
        <v>66</v>
      </c>
      <c r="AY13" s="88" t="s">
        <v>67</v>
      </c>
      <c r="AZ13" s="88" t="s">
        <v>68</v>
      </c>
      <c r="BA13" s="88" t="s">
        <v>69</v>
      </c>
      <c r="BB13" s="88" t="s">
        <v>70</v>
      </c>
      <c r="BC13" s="88" t="s">
        <v>71</v>
      </c>
      <c r="BD13" s="88" t="s">
        <v>72</v>
      </c>
      <c r="BE13" s="180" t="s">
        <v>56</v>
      </c>
      <c r="BF13" s="186" t="s">
        <v>73</v>
      </c>
      <c r="BG13" s="88" t="s">
        <v>74</v>
      </c>
      <c r="BH13" s="88" t="s">
        <v>75</v>
      </c>
      <c r="BI13" s="88" t="s">
        <v>76</v>
      </c>
      <c r="BJ13" s="88" t="s">
        <v>77</v>
      </c>
      <c r="BK13" s="88" t="s">
        <v>78</v>
      </c>
      <c r="BL13" s="88" t="s">
        <v>79</v>
      </c>
      <c r="BM13" s="88" t="s">
        <v>80</v>
      </c>
      <c r="BN13" s="88" t="s">
        <v>81</v>
      </c>
      <c r="BO13" s="88" t="s">
        <v>82</v>
      </c>
      <c r="BP13" s="88" t="s">
        <v>83</v>
      </c>
      <c r="BQ13" s="88" t="s">
        <v>84</v>
      </c>
      <c r="BR13" s="88" t="s">
        <v>85</v>
      </c>
      <c r="BS13" s="88" t="s">
        <v>86</v>
      </c>
      <c r="BT13" s="88" t="s">
        <v>87</v>
      </c>
      <c r="BU13" s="180" t="s">
        <v>56</v>
      </c>
      <c r="BV13" s="186" t="s">
        <v>88</v>
      </c>
      <c r="BW13" s="88" t="s">
        <v>89</v>
      </c>
      <c r="BX13" s="88" t="s">
        <v>90</v>
      </c>
      <c r="BY13" s="88" t="s">
        <v>91</v>
      </c>
      <c r="BZ13" s="88" t="s">
        <v>92</v>
      </c>
      <c r="CA13" s="88" t="s">
        <v>31</v>
      </c>
      <c r="CB13" s="180" t="s">
        <v>56</v>
      </c>
      <c r="CC13" s="186" t="s">
        <v>93</v>
      </c>
      <c r="CD13" s="88" t="s">
        <v>94</v>
      </c>
      <c r="CE13" s="88" t="s">
        <v>95</v>
      </c>
      <c r="CF13" s="88" t="s">
        <v>31</v>
      </c>
      <c r="CG13" s="180" t="s">
        <v>56</v>
      </c>
      <c r="CH13" s="186" t="s">
        <v>126</v>
      </c>
      <c r="CI13" s="88" t="s">
        <v>127</v>
      </c>
      <c r="CJ13" s="88" t="s">
        <v>128</v>
      </c>
      <c r="CK13" s="88" t="s">
        <v>129</v>
      </c>
      <c r="CL13" s="88" t="s">
        <v>97</v>
      </c>
      <c r="CM13" s="88" t="s">
        <v>96</v>
      </c>
      <c r="CN13" s="88" t="s">
        <v>31</v>
      </c>
      <c r="CO13" s="180" t="s">
        <v>56</v>
      </c>
      <c r="CP13" s="186" t="s">
        <v>98</v>
      </c>
      <c r="CQ13" s="88" t="s">
        <v>99</v>
      </c>
      <c r="CR13" s="88" t="s">
        <v>31</v>
      </c>
      <c r="CS13" s="180" t="s">
        <v>56</v>
      </c>
      <c r="CT13" s="187" t="s">
        <v>23</v>
      </c>
      <c r="CU13" s="180" t="s">
        <v>56</v>
      </c>
      <c r="CV13" s="357"/>
    </row>
    <row r="14" spans="1:100" x14ac:dyDescent="0.25">
      <c r="A14" s="358">
        <v>1997</v>
      </c>
      <c r="B14" s="33" t="s">
        <v>101</v>
      </c>
      <c r="C14" s="34"/>
      <c r="D14" s="35"/>
      <c r="E14" s="52"/>
      <c r="F14" s="35"/>
      <c r="G14" s="36"/>
      <c r="H14" s="20">
        <f>SUM(C14:G14)</f>
        <v>0</v>
      </c>
      <c r="I14" s="52"/>
      <c r="J14" s="35"/>
      <c r="K14" s="35"/>
      <c r="L14" s="35"/>
      <c r="M14" s="35"/>
      <c r="N14" s="35"/>
      <c r="O14" s="20">
        <f>SUM(I14:N14)</f>
        <v>0</v>
      </c>
      <c r="P14" s="61"/>
      <c r="Q14" s="35"/>
      <c r="R14" s="35"/>
      <c r="S14" s="35"/>
      <c r="T14" s="20">
        <f>SUM(P14:S14)</f>
        <v>0</v>
      </c>
      <c r="U14" s="52"/>
      <c r="V14" s="22"/>
      <c r="W14" s="20">
        <f>SUM(U14:V14)</f>
        <v>0</v>
      </c>
      <c r="X14" s="52"/>
      <c r="Y14" s="22"/>
      <c r="Z14" s="22"/>
      <c r="AA14" s="22"/>
      <c r="AB14" s="22"/>
      <c r="AC14" s="22"/>
      <c r="AD14" s="35"/>
      <c r="AE14" s="22"/>
      <c r="AF14" s="22"/>
      <c r="AG14" s="22"/>
      <c r="AH14" s="22"/>
      <c r="AI14" s="22"/>
      <c r="AJ14" s="20">
        <f>SUM(X14:AI14)</f>
        <v>0</v>
      </c>
      <c r="AK14" s="52"/>
      <c r="AL14" s="20">
        <f>+AK14</f>
        <v>0</v>
      </c>
      <c r="AM14" s="61"/>
      <c r="AN14" s="22"/>
      <c r="AO14" s="35"/>
      <c r="AP14" s="35"/>
      <c r="AQ14" s="35"/>
      <c r="AR14" s="35"/>
      <c r="AS14" s="35"/>
      <c r="AT14" s="35"/>
      <c r="AU14" s="35"/>
      <c r="AV14" s="35"/>
      <c r="AW14" s="20">
        <f>SUM(AM14:AV14)</f>
        <v>0</v>
      </c>
      <c r="AX14" s="52"/>
      <c r="AY14" s="35"/>
      <c r="AZ14" s="35"/>
      <c r="BA14" s="35"/>
      <c r="BB14" s="35"/>
      <c r="BC14" s="35"/>
      <c r="BD14" s="35"/>
      <c r="BE14" s="20">
        <f>SUM(AX14:BD14)</f>
        <v>0</v>
      </c>
      <c r="BF14" s="52"/>
      <c r="BG14" s="35"/>
      <c r="BH14" s="35"/>
      <c r="BI14" s="35"/>
      <c r="BJ14" s="35"/>
      <c r="BK14" s="35"/>
      <c r="BL14" s="35"/>
      <c r="BM14" s="35"/>
      <c r="BN14" s="35"/>
      <c r="BO14" s="35"/>
      <c r="BP14" s="22"/>
      <c r="BQ14" s="35"/>
      <c r="BR14" s="22"/>
      <c r="BS14" s="22"/>
      <c r="BT14" s="35"/>
      <c r="BU14" s="20">
        <f>SUM(BF14:BT14)</f>
        <v>0</v>
      </c>
      <c r="BV14" s="52"/>
      <c r="BW14" s="35"/>
      <c r="BX14" s="35"/>
      <c r="BY14" s="35"/>
      <c r="BZ14" s="35"/>
      <c r="CA14" s="35"/>
      <c r="CB14" s="20">
        <f>SUM(BV14:CA14)</f>
        <v>0</v>
      </c>
      <c r="CC14" s="52"/>
      <c r="CD14" s="35"/>
      <c r="CE14" s="35"/>
      <c r="CF14" s="35"/>
      <c r="CG14" s="20">
        <f>SUM(CC14:CF14)</f>
        <v>0</v>
      </c>
      <c r="CH14" s="61"/>
      <c r="CI14" s="22"/>
      <c r="CJ14" s="35"/>
      <c r="CK14" s="35"/>
      <c r="CL14" s="35"/>
      <c r="CM14" s="35"/>
      <c r="CN14" s="35"/>
      <c r="CO14" s="20">
        <f>SUM(CH14:CN14)</f>
        <v>0</v>
      </c>
      <c r="CP14" s="61"/>
      <c r="CQ14" s="35"/>
      <c r="CR14" s="35"/>
      <c r="CS14" s="20">
        <f>SUM(CP14:CR14)</f>
        <v>0</v>
      </c>
      <c r="CT14" s="52"/>
      <c r="CU14" s="20">
        <f>+CT14</f>
        <v>0</v>
      </c>
      <c r="CV14" s="23">
        <v>276</v>
      </c>
    </row>
    <row r="15" spans="1:100" x14ac:dyDescent="0.25">
      <c r="A15" s="348"/>
      <c r="B15" s="2" t="s">
        <v>102</v>
      </c>
      <c r="C15" s="40"/>
      <c r="D15" s="41"/>
      <c r="E15" s="43"/>
      <c r="F15" s="41"/>
      <c r="G15" s="42"/>
      <c r="H15" s="7">
        <f t="shared" ref="H15:H78" si="0">SUM(C15:G15)</f>
        <v>0</v>
      </c>
      <c r="I15" s="43"/>
      <c r="J15" s="41"/>
      <c r="K15" s="41"/>
      <c r="L15" s="41"/>
      <c r="M15" s="41"/>
      <c r="N15" s="41"/>
      <c r="O15" s="7">
        <f t="shared" ref="O15:O78" si="1">SUM(I15:N15)</f>
        <v>0</v>
      </c>
      <c r="P15" s="62"/>
      <c r="Q15" s="41"/>
      <c r="R15" s="41"/>
      <c r="S15" s="41"/>
      <c r="T15" s="7">
        <f t="shared" ref="T15:T78" si="2">SUM(P15:S15)</f>
        <v>0</v>
      </c>
      <c r="U15" s="43"/>
      <c r="V15" s="9"/>
      <c r="W15" s="7">
        <f t="shared" ref="W15:W78" si="3">SUM(U15:V15)</f>
        <v>0</v>
      </c>
      <c r="X15" s="43"/>
      <c r="Y15" s="9"/>
      <c r="Z15" s="9"/>
      <c r="AA15" s="9"/>
      <c r="AB15" s="9"/>
      <c r="AC15" s="9"/>
      <c r="AD15" s="41"/>
      <c r="AE15" s="9"/>
      <c r="AF15" s="9"/>
      <c r="AG15" s="9"/>
      <c r="AH15" s="9"/>
      <c r="AI15" s="9"/>
      <c r="AJ15" s="7">
        <f t="shared" ref="AJ15:AJ78" si="4">SUM(X15:AI15)</f>
        <v>0</v>
      </c>
      <c r="AK15" s="43"/>
      <c r="AL15" s="7">
        <f t="shared" ref="AL15:AL78" si="5">+AK15</f>
        <v>0</v>
      </c>
      <c r="AM15" s="62"/>
      <c r="AN15" s="9"/>
      <c r="AO15" s="41"/>
      <c r="AP15" s="41"/>
      <c r="AQ15" s="41"/>
      <c r="AR15" s="41"/>
      <c r="AS15" s="41"/>
      <c r="AT15" s="41"/>
      <c r="AU15" s="41"/>
      <c r="AV15" s="41"/>
      <c r="AW15" s="7">
        <f t="shared" ref="AW15:AW78" si="6">SUM(AM15:AV15)</f>
        <v>0</v>
      </c>
      <c r="AX15" s="43"/>
      <c r="AY15" s="41"/>
      <c r="AZ15" s="41"/>
      <c r="BA15" s="41"/>
      <c r="BB15" s="41"/>
      <c r="BC15" s="41"/>
      <c r="BD15" s="41"/>
      <c r="BE15" s="7">
        <f t="shared" ref="BE15:BE78" si="7">SUM(AX15:BD15)</f>
        <v>0</v>
      </c>
      <c r="BF15" s="43"/>
      <c r="BG15" s="41"/>
      <c r="BH15" s="41"/>
      <c r="BI15" s="41"/>
      <c r="BJ15" s="41"/>
      <c r="BK15" s="41"/>
      <c r="BL15" s="41"/>
      <c r="BM15" s="41"/>
      <c r="BN15" s="41"/>
      <c r="BO15" s="41"/>
      <c r="BP15" s="9"/>
      <c r="BQ15" s="41"/>
      <c r="BR15" s="9"/>
      <c r="BS15" s="9"/>
      <c r="BT15" s="41"/>
      <c r="BU15" s="7">
        <f t="shared" ref="BU15:BU78" si="8">SUM(BF15:BT15)</f>
        <v>0</v>
      </c>
      <c r="BV15" s="43"/>
      <c r="BW15" s="41"/>
      <c r="BX15" s="41"/>
      <c r="BY15" s="41"/>
      <c r="BZ15" s="41"/>
      <c r="CA15" s="41"/>
      <c r="CB15" s="7">
        <f t="shared" ref="CB15:CB78" si="9">SUM(BV15:CA15)</f>
        <v>0</v>
      </c>
      <c r="CC15" s="43"/>
      <c r="CD15" s="41"/>
      <c r="CE15" s="41"/>
      <c r="CF15" s="41"/>
      <c r="CG15" s="7">
        <f t="shared" ref="CG15:CG78" si="10">SUM(CC15:CF15)</f>
        <v>0</v>
      </c>
      <c r="CH15" s="62"/>
      <c r="CI15" s="9"/>
      <c r="CJ15" s="41"/>
      <c r="CK15" s="41"/>
      <c r="CL15" s="41"/>
      <c r="CM15" s="41"/>
      <c r="CN15" s="41"/>
      <c r="CO15" s="7">
        <f t="shared" ref="CO15:CO78" si="11">SUM(CH15:CN15)</f>
        <v>0</v>
      </c>
      <c r="CP15" s="62"/>
      <c r="CQ15" s="41"/>
      <c r="CR15" s="41"/>
      <c r="CS15" s="7">
        <f t="shared" ref="CS15:CS78" si="12">SUM(CP15:CR15)</f>
        <v>0</v>
      </c>
      <c r="CT15" s="43"/>
      <c r="CU15" s="7">
        <f t="shared" ref="CU15:CU78" si="13">+CT15</f>
        <v>0</v>
      </c>
      <c r="CV15" s="10">
        <v>176</v>
      </c>
    </row>
    <row r="16" spans="1:100" x14ac:dyDescent="0.25">
      <c r="A16" s="348"/>
      <c r="B16" s="2" t="s">
        <v>103</v>
      </c>
      <c r="C16" s="40"/>
      <c r="D16" s="41"/>
      <c r="E16" s="43"/>
      <c r="F16" s="41"/>
      <c r="G16" s="42"/>
      <c r="H16" s="7">
        <f t="shared" si="0"/>
        <v>0</v>
      </c>
      <c r="I16" s="43"/>
      <c r="J16" s="41"/>
      <c r="K16" s="41"/>
      <c r="L16" s="41"/>
      <c r="M16" s="41"/>
      <c r="N16" s="41"/>
      <c r="O16" s="7">
        <f t="shared" si="1"/>
        <v>0</v>
      </c>
      <c r="P16" s="62"/>
      <c r="Q16" s="41"/>
      <c r="R16" s="41"/>
      <c r="S16" s="41"/>
      <c r="T16" s="7">
        <f t="shared" si="2"/>
        <v>0</v>
      </c>
      <c r="U16" s="43"/>
      <c r="V16" s="9"/>
      <c r="W16" s="7">
        <f t="shared" si="3"/>
        <v>0</v>
      </c>
      <c r="X16" s="43"/>
      <c r="Y16" s="9"/>
      <c r="Z16" s="9"/>
      <c r="AA16" s="9"/>
      <c r="AB16" s="9"/>
      <c r="AC16" s="9"/>
      <c r="AD16" s="41"/>
      <c r="AE16" s="9"/>
      <c r="AF16" s="9"/>
      <c r="AG16" s="9"/>
      <c r="AH16" s="9"/>
      <c r="AI16" s="9"/>
      <c r="AJ16" s="7">
        <f t="shared" si="4"/>
        <v>0</v>
      </c>
      <c r="AK16" s="43"/>
      <c r="AL16" s="7">
        <f t="shared" si="5"/>
        <v>0</v>
      </c>
      <c r="AM16" s="62"/>
      <c r="AN16" s="9"/>
      <c r="AO16" s="41"/>
      <c r="AP16" s="41"/>
      <c r="AQ16" s="41"/>
      <c r="AR16" s="41"/>
      <c r="AS16" s="41"/>
      <c r="AT16" s="41"/>
      <c r="AU16" s="41"/>
      <c r="AV16" s="41"/>
      <c r="AW16" s="7">
        <f t="shared" si="6"/>
        <v>0</v>
      </c>
      <c r="AX16" s="43"/>
      <c r="AY16" s="41"/>
      <c r="AZ16" s="41"/>
      <c r="BA16" s="41"/>
      <c r="BB16" s="41"/>
      <c r="BC16" s="41"/>
      <c r="BD16" s="41"/>
      <c r="BE16" s="7">
        <f t="shared" si="7"/>
        <v>0</v>
      </c>
      <c r="BF16" s="43"/>
      <c r="BG16" s="41"/>
      <c r="BH16" s="41"/>
      <c r="BI16" s="41"/>
      <c r="BJ16" s="41"/>
      <c r="BK16" s="41"/>
      <c r="BL16" s="41"/>
      <c r="BM16" s="41"/>
      <c r="BN16" s="41"/>
      <c r="BO16" s="41"/>
      <c r="BP16" s="9"/>
      <c r="BQ16" s="41"/>
      <c r="BR16" s="9"/>
      <c r="BS16" s="9"/>
      <c r="BT16" s="41"/>
      <c r="BU16" s="7">
        <f t="shared" si="8"/>
        <v>0</v>
      </c>
      <c r="BV16" s="43"/>
      <c r="BW16" s="41"/>
      <c r="BX16" s="41"/>
      <c r="BY16" s="41"/>
      <c r="BZ16" s="41"/>
      <c r="CA16" s="41"/>
      <c r="CB16" s="7">
        <f t="shared" si="9"/>
        <v>0</v>
      </c>
      <c r="CC16" s="43"/>
      <c r="CD16" s="41"/>
      <c r="CE16" s="41"/>
      <c r="CF16" s="41"/>
      <c r="CG16" s="7">
        <f t="shared" si="10"/>
        <v>0</v>
      </c>
      <c r="CH16" s="62"/>
      <c r="CI16" s="9"/>
      <c r="CJ16" s="41"/>
      <c r="CK16" s="41"/>
      <c r="CL16" s="41"/>
      <c r="CM16" s="41"/>
      <c r="CN16" s="41"/>
      <c r="CO16" s="7">
        <f t="shared" si="11"/>
        <v>0</v>
      </c>
      <c r="CP16" s="62"/>
      <c r="CQ16" s="41"/>
      <c r="CR16" s="41"/>
      <c r="CS16" s="7">
        <f t="shared" si="12"/>
        <v>0</v>
      </c>
      <c r="CT16" s="43"/>
      <c r="CU16" s="7">
        <f t="shared" si="13"/>
        <v>0</v>
      </c>
      <c r="CV16" s="10">
        <v>214</v>
      </c>
    </row>
    <row r="17" spans="1:100" x14ac:dyDescent="0.25">
      <c r="A17" s="348"/>
      <c r="B17" s="2" t="s">
        <v>104</v>
      </c>
      <c r="C17" s="40"/>
      <c r="D17" s="41"/>
      <c r="E17" s="43"/>
      <c r="F17" s="41"/>
      <c r="G17" s="42"/>
      <c r="H17" s="7">
        <f t="shared" si="0"/>
        <v>0</v>
      </c>
      <c r="I17" s="43"/>
      <c r="J17" s="41"/>
      <c r="K17" s="41"/>
      <c r="L17" s="41"/>
      <c r="M17" s="41"/>
      <c r="N17" s="41"/>
      <c r="O17" s="7">
        <f t="shared" si="1"/>
        <v>0</v>
      </c>
      <c r="P17" s="62"/>
      <c r="Q17" s="41"/>
      <c r="R17" s="41"/>
      <c r="S17" s="41"/>
      <c r="T17" s="7">
        <f t="shared" si="2"/>
        <v>0</v>
      </c>
      <c r="U17" s="43"/>
      <c r="V17" s="9"/>
      <c r="W17" s="7">
        <f t="shared" si="3"/>
        <v>0</v>
      </c>
      <c r="X17" s="43"/>
      <c r="Y17" s="9"/>
      <c r="Z17" s="9"/>
      <c r="AA17" s="9"/>
      <c r="AB17" s="9"/>
      <c r="AC17" s="9"/>
      <c r="AD17" s="41"/>
      <c r="AE17" s="9"/>
      <c r="AF17" s="9"/>
      <c r="AG17" s="9"/>
      <c r="AH17" s="9"/>
      <c r="AI17" s="9"/>
      <c r="AJ17" s="7">
        <f t="shared" si="4"/>
        <v>0</v>
      </c>
      <c r="AK17" s="43"/>
      <c r="AL17" s="7">
        <f t="shared" si="5"/>
        <v>0</v>
      </c>
      <c r="AM17" s="62"/>
      <c r="AN17" s="9"/>
      <c r="AO17" s="41"/>
      <c r="AP17" s="41"/>
      <c r="AQ17" s="41"/>
      <c r="AR17" s="41"/>
      <c r="AS17" s="41"/>
      <c r="AT17" s="41"/>
      <c r="AU17" s="41"/>
      <c r="AV17" s="41"/>
      <c r="AW17" s="7">
        <f t="shared" si="6"/>
        <v>0</v>
      </c>
      <c r="AX17" s="43"/>
      <c r="AY17" s="41"/>
      <c r="AZ17" s="41"/>
      <c r="BA17" s="41"/>
      <c r="BB17" s="41"/>
      <c r="BC17" s="41"/>
      <c r="BD17" s="41"/>
      <c r="BE17" s="7">
        <f t="shared" si="7"/>
        <v>0</v>
      </c>
      <c r="BF17" s="43"/>
      <c r="BG17" s="41"/>
      <c r="BH17" s="41"/>
      <c r="BI17" s="41"/>
      <c r="BJ17" s="41"/>
      <c r="BK17" s="41"/>
      <c r="BL17" s="41"/>
      <c r="BM17" s="41"/>
      <c r="BN17" s="41"/>
      <c r="BO17" s="41"/>
      <c r="BP17" s="9"/>
      <c r="BQ17" s="41"/>
      <c r="BR17" s="9"/>
      <c r="BS17" s="9"/>
      <c r="BT17" s="41"/>
      <c r="BU17" s="7">
        <f t="shared" si="8"/>
        <v>0</v>
      </c>
      <c r="BV17" s="43"/>
      <c r="BW17" s="41"/>
      <c r="BX17" s="41"/>
      <c r="BY17" s="41"/>
      <c r="BZ17" s="41"/>
      <c r="CA17" s="41"/>
      <c r="CB17" s="7">
        <f t="shared" si="9"/>
        <v>0</v>
      </c>
      <c r="CC17" s="43"/>
      <c r="CD17" s="41"/>
      <c r="CE17" s="41"/>
      <c r="CF17" s="41"/>
      <c r="CG17" s="7">
        <f t="shared" si="10"/>
        <v>0</v>
      </c>
      <c r="CH17" s="62"/>
      <c r="CI17" s="9"/>
      <c r="CJ17" s="41"/>
      <c r="CK17" s="41"/>
      <c r="CL17" s="41"/>
      <c r="CM17" s="41"/>
      <c r="CN17" s="41"/>
      <c r="CO17" s="7">
        <f t="shared" si="11"/>
        <v>0</v>
      </c>
      <c r="CP17" s="62"/>
      <c r="CQ17" s="41"/>
      <c r="CR17" s="41"/>
      <c r="CS17" s="7">
        <f t="shared" si="12"/>
        <v>0</v>
      </c>
      <c r="CT17" s="43"/>
      <c r="CU17" s="7">
        <f t="shared" si="13"/>
        <v>0</v>
      </c>
      <c r="CV17" s="10">
        <v>169</v>
      </c>
    </row>
    <row r="18" spans="1:100" x14ac:dyDescent="0.25">
      <c r="A18" s="348"/>
      <c r="B18" s="2" t="s">
        <v>105</v>
      </c>
      <c r="C18" s="40"/>
      <c r="D18" s="41"/>
      <c r="E18" s="43"/>
      <c r="F18" s="41"/>
      <c r="G18" s="42"/>
      <c r="H18" s="7">
        <f t="shared" si="0"/>
        <v>0</v>
      </c>
      <c r="I18" s="43"/>
      <c r="J18" s="41"/>
      <c r="K18" s="41"/>
      <c r="L18" s="41"/>
      <c r="M18" s="41"/>
      <c r="N18" s="41"/>
      <c r="O18" s="7">
        <f t="shared" si="1"/>
        <v>0</v>
      </c>
      <c r="P18" s="62"/>
      <c r="Q18" s="41"/>
      <c r="R18" s="41"/>
      <c r="S18" s="41"/>
      <c r="T18" s="7">
        <f t="shared" si="2"/>
        <v>0</v>
      </c>
      <c r="U18" s="43"/>
      <c r="V18" s="9"/>
      <c r="W18" s="7">
        <f t="shared" si="3"/>
        <v>0</v>
      </c>
      <c r="X18" s="43"/>
      <c r="Y18" s="9"/>
      <c r="Z18" s="9"/>
      <c r="AA18" s="9"/>
      <c r="AB18" s="9"/>
      <c r="AC18" s="9"/>
      <c r="AD18" s="41"/>
      <c r="AE18" s="9"/>
      <c r="AF18" s="9"/>
      <c r="AG18" s="9"/>
      <c r="AH18" s="9"/>
      <c r="AI18" s="9"/>
      <c r="AJ18" s="7">
        <f t="shared" si="4"/>
        <v>0</v>
      </c>
      <c r="AK18" s="43"/>
      <c r="AL18" s="7">
        <f t="shared" si="5"/>
        <v>0</v>
      </c>
      <c r="AM18" s="62"/>
      <c r="AN18" s="9"/>
      <c r="AO18" s="41"/>
      <c r="AP18" s="41"/>
      <c r="AQ18" s="41"/>
      <c r="AR18" s="41"/>
      <c r="AS18" s="41"/>
      <c r="AT18" s="41"/>
      <c r="AU18" s="41"/>
      <c r="AV18" s="41"/>
      <c r="AW18" s="7">
        <f t="shared" si="6"/>
        <v>0</v>
      </c>
      <c r="AX18" s="43"/>
      <c r="AY18" s="41"/>
      <c r="AZ18" s="41"/>
      <c r="BA18" s="41"/>
      <c r="BB18" s="41"/>
      <c r="BC18" s="41"/>
      <c r="BD18" s="41"/>
      <c r="BE18" s="7">
        <f t="shared" si="7"/>
        <v>0</v>
      </c>
      <c r="BF18" s="43"/>
      <c r="BG18" s="41"/>
      <c r="BH18" s="41"/>
      <c r="BI18" s="41"/>
      <c r="BJ18" s="41"/>
      <c r="BK18" s="41"/>
      <c r="BL18" s="41"/>
      <c r="BM18" s="41"/>
      <c r="BN18" s="41"/>
      <c r="BO18" s="41"/>
      <c r="BP18" s="9"/>
      <c r="BQ18" s="41"/>
      <c r="BR18" s="9"/>
      <c r="BS18" s="9"/>
      <c r="BT18" s="41"/>
      <c r="BU18" s="7">
        <f t="shared" si="8"/>
        <v>0</v>
      </c>
      <c r="BV18" s="43"/>
      <c r="BW18" s="41"/>
      <c r="BX18" s="41"/>
      <c r="BY18" s="41"/>
      <c r="BZ18" s="41"/>
      <c r="CA18" s="41"/>
      <c r="CB18" s="7">
        <f t="shared" si="9"/>
        <v>0</v>
      </c>
      <c r="CC18" s="43"/>
      <c r="CD18" s="41"/>
      <c r="CE18" s="41"/>
      <c r="CF18" s="41"/>
      <c r="CG18" s="7">
        <f t="shared" si="10"/>
        <v>0</v>
      </c>
      <c r="CH18" s="62"/>
      <c r="CI18" s="9"/>
      <c r="CJ18" s="41"/>
      <c r="CK18" s="41"/>
      <c r="CL18" s="41"/>
      <c r="CM18" s="41"/>
      <c r="CN18" s="41"/>
      <c r="CO18" s="7">
        <f t="shared" si="11"/>
        <v>0</v>
      </c>
      <c r="CP18" s="62"/>
      <c r="CQ18" s="41"/>
      <c r="CR18" s="41"/>
      <c r="CS18" s="7">
        <f t="shared" si="12"/>
        <v>0</v>
      </c>
      <c r="CT18" s="43"/>
      <c r="CU18" s="7">
        <f t="shared" si="13"/>
        <v>0</v>
      </c>
      <c r="CV18" s="10">
        <v>294</v>
      </c>
    </row>
    <row r="19" spans="1:100" x14ac:dyDescent="0.25">
      <c r="A19" s="348"/>
      <c r="B19" s="2" t="s">
        <v>106</v>
      </c>
      <c r="C19" s="40"/>
      <c r="D19" s="41"/>
      <c r="E19" s="43"/>
      <c r="F19" s="41"/>
      <c r="G19" s="42"/>
      <c r="H19" s="7">
        <f t="shared" si="0"/>
        <v>0</v>
      </c>
      <c r="I19" s="43"/>
      <c r="J19" s="41"/>
      <c r="K19" s="41"/>
      <c r="L19" s="41"/>
      <c r="M19" s="41"/>
      <c r="N19" s="41"/>
      <c r="O19" s="7">
        <f t="shared" si="1"/>
        <v>0</v>
      </c>
      <c r="P19" s="62"/>
      <c r="Q19" s="41"/>
      <c r="R19" s="41"/>
      <c r="S19" s="41"/>
      <c r="T19" s="7">
        <f t="shared" si="2"/>
        <v>0</v>
      </c>
      <c r="U19" s="43"/>
      <c r="V19" s="9"/>
      <c r="W19" s="7">
        <f t="shared" si="3"/>
        <v>0</v>
      </c>
      <c r="X19" s="43"/>
      <c r="Y19" s="9"/>
      <c r="Z19" s="9"/>
      <c r="AA19" s="9"/>
      <c r="AB19" s="9"/>
      <c r="AC19" s="9"/>
      <c r="AD19" s="41"/>
      <c r="AE19" s="9"/>
      <c r="AF19" s="9"/>
      <c r="AG19" s="9"/>
      <c r="AH19" s="9"/>
      <c r="AI19" s="9"/>
      <c r="AJ19" s="7">
        <f t="shared" si="4"/>
        <v>0</v>
      </c>
      <c r="AK19" s="43"/>
      <c r="AL19" s="7">
        <f t="shared" si="5"/>
        <v>0</v>
      </c>
      <c r="AM19" s="62"/>
      <c r="AN19" s="9"/>
      <c r="AO19" s="41"/>
      <c r="AP19" s="41"/>
      <c r="AQ19" s="41"/>
      <c r="AR19" s="41"/>
      <c r="AS19" s="41"/>
      <c r="AT19" s="41"/>
      <c r="AU19" s="41"/>
      <c r="AV19" s="41"/>
      <c r="AW19" s="7">
        <f t="shared" si="6"/>
        <v>0</v>
      </c>
      <c r="AX19" s="43"/>
      <c r="AY19" s="41"/>
      <c r="AZ19" s="41"/>
      <c r="BA19" s="41"/>
      <c r="BB19" s="41"/>
      <c r="BC19" s="41"/>
      <c r="BD19" s="41"/>
      <c r="BE19" s="7">
        <f t="shared" si="7"/>
        <v>0</v>
      </c>
      <c r="BF19" s="43"/>
      <c r="BG19" s="41"/>
      <c r="BH19" s="41"/>
      <c r="BI19" s="41"/>
      <c r="BJ19" s="41"/>
      <c r="BK19" s="41"/>
      <c r="BL19" s="41"/>
      <c r="BM19" s="41"/>
      <c r="BN19" s="41"/>
      <c r="BO19" s="41"/>
      <c r="BP19" s="9"/>
      <c r="BQ19" s="41"/>
      <c r="BR19" s="9"/>
      <c r="BS19" s="9"/>
      <c r="BT19" s="41"/>
      <c r="BU19" s="7">
        <f t="shared" si="8"/>
        <v>0</v>
      </c>
      <c r="BV19" s="43"/>
      <c r="BW19" s="41"/>
      <c r="BX19" s="41"/>
      <c r="BY19" s="41"/>
      <c r="BZ19" s="41"/>
      <c r="CA19" s="41"/>
      <c r="CB19" s="7">
        <f t="shared" si="9"/>
        <v>0</v>
      </c>
      <c r="CC19" s="43"/>
      <c r="CD19" s="41"/>
      <c r="CE19" s="41"/>
      <c r="CF19" s="41"/>
      <c r="CG19" s="7">
        <f t="shared" si="10"/>
        <v>0</v>
      </c>
      <c r="CH19" s="62"/>
      <c r="CI19" s="9"/>
      <c r="CJ19" s="41"/>
      <c r="CK19" s="41"/>
      <c r="CL19" s="41"/>
      <c r="CM19" s="41"/>
      <c r="CN19" s="41"/>
      <c r="CO19" s="7">
        <f t="shared" si="11"/>
        <v>0</v>
      </c>
      <c r="CP19" s="62"/>
      <c r="CQ19" s="41"/>
      <c r="CR19" s="41"/>
      <c r="CS19" s="7">
        <f t="shared" si="12"/>
        <v>0</v>
      </c>
      <c r="CT19" s="43"/>
      <c r="CU19" s="7">
        <f t="shared" si="13"/>
        <v>0</v>
      </c>
      <c r="CV19" s="10">
        <v>663</v>
      </c>
    </row>
    <row r="20" spans="1:100" x14ac:dyDescent="0.25">
      <c r="A20" s="348"/>
      <c r="B20" s="2" t="s">
        <v>107</v>
      </c>
      <c r="C20" s="40"/>
      <c r="D20" s="41"/>
      <c r="E20" s="43"/>
      <c r="F20" s="41"/>
      <c r="G20" s="42"/>
      <c r="H20" s="7">
        <f t="shared" si="0"/>
        <v>0</v>
      </c>
      <c r="I20" s="43"/>
      <c r="J20" s="41"/>
      <c r="K20" s="41"/>
      <c r="L20" s="41"/>
      <c r="M20" s="41"/>
      <c r="N20" s="41"/>
      <c r="O20" s="7">
        <f t="shared" si="1"/>
        <v>0</v>
      </c>
      <c r="P20" s="62"/>
      <c r="Q20" s="41"/>
      <c r="R20" s="41"/>
      <c r="S20" s="41"/>
      <c r="T20" s="7">
        <f t="shared" si="2"/>
        <v>0</v>
      </c>
      <c r="U20" s="43"/>
      <c r="V20" s="9"/>
      <c r="W20" s="7">
        <f t="shared" si="3"/>
        <v>0</v>
      </c>
      <c r="X20" s="43"/>
      <c r="Y20" s="9"/>
      <c r="Z20" s="9"/>
      <c r="AA20" s="9"/>
      <c r="AB20" s="9"/>
      <c r="AC20" s="9"/>
      <c r="AD20" s="41"/>
      <c r="AE20" s="9"/>
      <c r="AF20" s="9"/>
      <c r="AG20" s="9"/>
      <c r="AH20" s="9"/>
      <c r="AI20" s="9"/>
      <c r="AJ20" s="7">
        <f t="shared" si="4"/>
        <v>0</v>
      </c>
      <c r="AK20" s="43"/>
      <c r="AL20" s="7">
        <f t="shared" si="5"/>
        <v>0</v>
      </c>
      <c r="AM20" s="62"/>
      <c r="AN20" s="9"/>
      <c r="AO20" s="41"/>
      <c r="AP20" s="41"/>
      <c r="AQ20" s="41"/>
      <c r="AR20" s="41"/>
      <c r="AS20" s="41"/>
      <c r="AT20" s="41"/>
      <c r="AU20" s="41"/>
      <c r="AV20" s="41"/>
      <c r="AW20" s="7">
        <f t="shared" si="6"/>
        <v>0</v>
      </c>
      <c r="AX20" s="43"/>
      <c r="AY20" s="41"/>
      <c r="AZ20" s="41"/>
      <c r="BA20" s="41"/>
      <c r="BB20" s="41"/>
      <c r="BC20" s="41"/>
      <c r="BD20" s="41"/>
      <c r="BE20" s="7">
        <f t="shared" si="7"/>
        <v>0</v>
      </c>
      <c r="BF20" s="43"/>
      <c r="BG20" s="41"/>
      <c r="BH20" s="41"/>
      <c r="BI20" s="41"/>
      <c r="BJ20" s="41"/>
      <c r="BK20" s="41"/>
      <c r="BL20" s="41"/>
      <c r="BM20" s="41"/>
      <c r="BN20" s="41"/>
      <c r="BO20" s="41"/>
      <c r="BP20" s="9"/>
      <c r="BQ20" s="41"/>
      <c r="BR20" s="9"/>
      <c r="BS20" s="9"/>
      <c r="BT20" s="41"/>
      <c r="BU20" s="7">
        <f t="shared" si="8"/>
        <v>0</v>
      </c>
      <c r="BV20" s="43"/>
      <c r="BW20" s="41"/>
      <c r="BX20" s="41"/>
      <c r="BY20" s="41"/>
      <c r="BZ20" s="41"/>
      <c r="CA20" s="41"/>
      <c r="CB20" s="7">
        <f t="shared" si="9"/>
        <v>0</v>
      </c>
      <c r="CC20" s="43"/>
      <c r="CD20" s="41"/>
      <c r="CE20" s="41"/>
      <c r="CF20" s="41"/>
      <c r="CG20" s="7">
        <f t="shared" si="10"/>
        <v>0</v>
      </c>
      <c r="CH20" s="62"/>
      <c r="CI20" s="9"/>
      <c r="CJ20" s="41"/>
      <c r="CK20" s="41"/>
      <c r="CL20" s="41"/>
      <c r="CM20" s="41"/>
      <c r="CN20" s="41"/>
      <c r="CO20" s="7">
        <f t="shared" si="11"/>
        <v>0</v>
      </c>
      <c r="CP20" s="62"/>
      <c r="CQ20" s="41"/>
      <c r="CR20" s="41"/>
      <c r="CS20" s="7">
        <f t="shared" si="12"/>
        <v>0</v>
      </c>
      <c r="CT20" s="43"/>
      <c r="CU20" s="7">
        <f t="shared" si="13"/>
        <v>0</v>
      </c>
      <c r="CV20" s="10">
        <v>418</v>
      </c>
    </row>
    <row r="21" spans="1:100" x14ac:dyDescent="0.25">
      <c r="A21" s="348"/>
      <c r="B21" s="2" t="s">
        <v>108</v>
      </c>
      <c r="C21" s="40"/>
      <c r="D21" s="41"/>
      <c r="E21" s="43"/>
      <c r="F21" s="41"/>
      <c r="G21" s="42"/>
      <c r="H21" s="7">
        <f t="shared" si="0"/>
        <v>0</v>
      </c>
      <c r="I21" s="43"/>
      <c r="J21" s="41"/>
      <c r="K21" s="41"/>
      <c r="L21" s="41"/>
      <c r="M21" s="41"/>
      <c r="N21" s="41"/>
      <c r="O21" s="7">
        <f t="shared" si="1"/>
        <v>0</v>
      </c>
      <c r="P21" s="62"/>
      <c r="Q21" s="41"/>
      <c r="R21" s="41"/>
      <c r="S21" s="41"/>
      <c r="T21" s="7">
        <f t="shared" si="2"/>
        <v>0</v>
      </c>
      <c r="U21" s="43"/>
      <c r="V21" s="9"/>
      <c r="W21" s="7">
        <f t="shared" si="3"/>
        <v>0</v>
      </c>
      <c r="X21" s="43"/>
      <c r="Y21" s="9"/>
      <c r="Z21" s="9"/>
      <c r="AA21" s="9"/>
      <c r="AB21" s="9"/>
      <c r="AC21" s="9"/>
      <c r="AD21" s="41"/>
      <c r="AE21" s="9"/>
      <c r="AF21" s="9"/>
      <c r="AG21" s="9"/>
      <c r="AH21" s="9"/>
      <c r="AI21" s="9"/>
      <c r="AJ21" s="7">
        <f t="shared" si="4"/>
        <v>0</v>
      </c>
      <c r="AK21" s="43"/>
      <c r="AL21" s="7">
        <f t="shared" si="5"/>
        <v>0</v>
      </c>
      <c r="AM21" s="62"/>
      <c r="AN21" s="9"/>
      <c r="AO21" s="41"/>
      <c r="AP21" s="41"/>
      <c r="AQ21" s="41"/>
      <c r="AR21" s="41"/>
      <c r="AS21" s="41"/>
      <c r="AT21" s="41"/>
      <c r="AU21" s="41"/>
      <c r="AV21" s="41"/>
      <c r="AW21" s="7">
        <f t="shared" si="6"/>
        <v>0</v>
      </c>
      <c r="AX21" s="43"/>
      <c r="AY21" s="41"/>
      <c r="AZ21" s="41"/>
      <c r="BA21" s="41"/>
      <c r="BB21" s="41"/>
      <c r="BC21" s="41"/>
      <c r="BD21" s="41"/>
      <c r="BE21" s="7">
        <f t="shared" si="7"/>
        <v>0</v>
      </c>
      <c r="BF21" s="43"/>
      <c r="BG21" s="41"/>
      <c r="BH21" s="41"/>
      <c r="BI21" s="41"/>
      <c r="BJ21" s="41"/>
      <c r="BK21" s="41"/>
      <c r="BL21" s="41"/>
      <c r="BM21" s="41"/>
      <c r="BN21" s="41"/>
      <c r="BO21" s="41"/>
      <c r="BP21" s="9"/>
      <c r="BQ21" s="41"/>
      <c r="BR21" s="9"/>
      <c r="BS21" s="9"/>
      <c r="BT21" s="41"/>
      <c r="BU21" s="7">
        <f t="shared" si="8"/>
        <v>0</v>
      </c>
      <c r="BV21" s="43"/>
      <c r="BW21" s="41"/>
      <c r="BX21" s="41"/>
      <c r="BY21" s="41"/>
      <c r="BZ21" s="41"/>
      <c r="CA21" s="41"/>
      <c r="CB21" s="7">
        <f t="shared" si="9"/>
        <v>0</v>
      </c>
      <c r="CC21" s="43"/>
      <c r="CD21" s="41"/>
      <c r="CE21" s="41"/>
      <c r="CF21" s="41"/>
      <c r="CG21" s="7">
        <f t="shared" si="10"/>
        <v>0</v>
      </c>
      <c r="CH21" s="62"/>
      <c r="CI21" s="9"/>
      <c r="CJ21" s="41"/>
      <c r="CK21" s="41"/>
      <c r="CL21" s="41"/>
      <c r="CM21" s="41"/>
      <c r="CN21" s="41"/>
      <c r="CO21" s="7">
        <f t="shared" si="11"/>
        <v>0</v>
      </c>
      <c r="CP21" s="62"/>
      <c r="CQ21" s="41"/>
      <c r="CR21" s="41"/>
      <c r="CS21" s="7">
        <f t="shared" si="12"/>
        <v>0</v>
      </c>
      <c r="CT21" s="43"/>
      <c r="CU21" s="7">
        <f t="shared" si="13"/>
        <v>0</v>
      </c>
      <c r="CV21" s="10">
        <v>287</v>
      </c>
    </row>
    <row r="22" spans="1:100" x14ac:dyDescent="0.25">
      <c r="A22" s="348"/>
      <c r="B22" s="2" t="s">
        <v>109</v>
      </c>
      <c r="C22" s="40"/>
      <c r="D22" s="41"/>
      <c r="E22" s="43"/>
      <c r="F22" s="41"/>
      <c r="G22" s="42"/>
      <c r="H22" s="7">
        <f t="shared" si="0"/>
        <v>0</v>
      </c>
      <c r="I22" s="43"/>
      <c r="J22" s="41"/>
      <c r="K22" s="41"/>
      <c r="L22" s="41"/>
      <c r="M22" s="41"/>
      <c r="N22" s="41"/>
      <c r="O22" s="7">
        <f t="shared" si="1"/>
        <v>0</v>
      </c>
      <c r="P22" s="62"/>
      <c r="Q22" s="41"/>
      <c r="R22" s="41"/>
      <c r="S22" s="41"/>
      <c r="T22" s="7">
        <f t="shared" si="2"/>
        <v>0</v>
      </c>
      <c r="U22" s="43"/>
      <c r="V22" s="9"/>
      <c r="W22" s="7">
        <f t="shared" si="3"/>
        <v>0</v>
      </c>
      <c r="X22" s="43"/>
      <c r="Y22" s="9"/>
      <c r="Z22" s="9"/>
      <c r="AA22" s="9"/>
      <c r="AB22" s="9"/>
      <c r="AC22" s="9"/>
      <c r="AD22" s="41"/>
      <c r="AE22" s="9"/>
      <c r="AF22" s="9"/>
      <c r="AG22" s="9"/>
      <c r="AH22" s="9"/>
      <c r="AI22" s="9"/>
      <c r="AJ22" s="7">
        <f t="shared" si="4"/>
        <v>0</v>
      </c>
      <c r="AK22" s="43"/>
      <c r="AL22" s="7">
        <f t="shared" si="5"/>
        <v>0</v>
      </c>
      <c r="AM22" s="62"/>
      <c r="AN22" s="9"/>
      <c r="AO22" s="41"/>
      <c r="AP22" s="41"/>
      <c r="AQ22" s="41"/>
      <c r="AR22" s="41"/>
      <c r="AS22" s="41"/>
      <c r="AT22" s="41"/>
      <c r="AU22" s="41"/>
      <c r="AV22" s="41"/>
      <c r="AW22" s="7">
        <f t="shared" si="6"/>
        <v>0</v>
      </c>
      <c r="AX22" s="43"/>
      <c r="AY22" s="41"/>
      <c r="AZ22" s="41"/>
      <c r="BA22" s="41"/>
      <c r="BB22" s="41"/>
      <c r="BC22" s="41"/>
      <c r="BD22" s="41"/>
      <c r="BE22" s="7">
        <f t="shared" si="7"/>
        <v>0</v>
      </c>
      <c r="BF22" s="43"/>
      <c r="BG22" s="41"/>
      <c r="BH22" s="41"/>
      <c r="BI22" s="41"/>
      <c r="BJ22" s="41"/>
      <c r="BK22" s="41"/>
      <c r="BL22" s="41"/>
      <c r="BM22" s="41"/>
      <c r="BN22" s="41"/>
      <c r="BO22" s="41"/>
      <c r="BP22" s="9"/>
      <c r="BQ22" s="41"/>
      <c r="BR22" s="9"/>
      <c r="BS22" s="9"/>
      <c r="BT22" s="41"/>
      <c r="BU22" s="7">
        <f t="shared" si="8"/>
        <v>0</v>
      </c>
      <c r="BV22" s="43"/>
      <c r="BW22" s="41"/>
      <c r="BX22" s="41"/>
      <c r="BY22" s="41"/>
      <c r="BZ22" s="41"/>
      <c r="CA22" s="41"/>
      <c r="CB22" s="7">
        <f t="shared" si="9"/>
        <v>0</v>
      </c>
      <c r="CC22" s="43"/>
      <c r="CD22" s="41"/>
      <c r="CE22" s="41"/>
      <c r="CF22" s="41"/>
      <c r="CG22" s="7">
        <f t="shared" si="10"/>
        <v>0</v>
      </c>
      <c r="CH22" s="62"/>
      <c r="CI22" s="9"/>
      <c r="CJ22" s="41"/>
      <c r="CK22" s="41"/>
      <c r="CL22" s="41"/>
      <c r="CM22" s="41"/>
      <c r="CN22" s="41"/>
      <c r="CO22" s="7">
        <f t="shared" si="11"/>
        <v>0</v>
      </c>
      <c r="CP22" s="62"/>
      <c r="CQ22" s="41"/>
      <c r="CR22" s="41"/>
      <c r="CS22" s="7">
        <f t="shared" si="12"/>
        <v>0</v>
      </c>
      <c r="CT22" s="43"/>
      <c r="CU22" s="7">
        <f t="shared" si="13"/>
        <v>0</v>
      </c>
      <c r="CV22" s="10">
        <v>363</v>
      </c>
    </row>
    <row r="23" spans="1:100" x14ac:dyDescent="0.25">
      <c r="A23" s="348"/>
      <c r="B23" s="2" t="s">
        <v>110</v>
      </c>
      <c r="C23" s="40"/>
      <c r="D23" s="41"/>
      <c r="E23" s="43"/>
      <c r="F23" s="41"/>
      <c r="G23" s="42"/>
      <c r="H23" s="7">
        <f t="shared" si="0"/>
        <v>0</v>
      </c>
      <c r="I23" s="43"/>
      <c r="J23" s="41"/>
      <c r="K23" s="41"/>
      <c r="L23" s="41"/>
      <c r="M23" s="41"/>
      <c r="N23" s="41"/>
      <c r="O23" s="7">
        <f t="shared" si="1"/>
        <v>0</v>
      </c>
      <c r="P23" s="62"/>
      <c r="Q23" s="41"/>
      <c r="R23" s="41"/>
      <c r="S23" s="41"/>
      <c r="T23" s="7">
        <f t="shared" si="2"/>
        <v>0</v>
      </c>
      <c r="U23" s="43"/>
      <c r="V23" s="9"/>
      <c r="W23" s="7">
        <f t="shared" si="3"/>
        <v>0</v>
      </c>
      <c r="X23" s="43"/>
      <c r="Y23" s="9"/>
      <c r="Z23" s="9"/>
      <c r="AA23" s="9"/>
      <c r="AB23" s="9"/>
      <c r="AC23" s="9"/>
      <c r="AD23" s="41"/>
      <c r="AE23" s="9"/>
      <c r="AF23" s="9"/>
      <c r="AG23" s="9"/>
      <c r="AH23" s="9"/>
      <c r="AI23" s="9"/>
      <c r="AJ23" s="7">
        <f t="shared" si="4"/>
        <v>0</v>
      </c>
      <c r="AK23" s="43"/>
      <c r="AL23" s="7">
        <f t="shared" si="5"/>
        <v>0</v>
      </c>
      <c r="AM23" s="62"/>
      <c r="AN23" s="9"/>
      <c r="AO23" s="41"/>
      <c r="AP23" s="41"/>
      <c r="AQ23" s="41"/>
      <c r="AR23" s="41"/>
      <c r="AS23" s="41"/>
      <c r="AT23" s="41"/>
      <c r="AU23" s="41"/>
      <c r="AV23" s="41"/>
      <c r="AW23" s="7">
        <f t="shared" si="6"/>
        <v>0</v>
      </c>
      <c r="AX23" s="43"/>
      <c r="AY23" s="41"/>
      <c r="AZ23" s="41"/>
      <c r="BA23" s="41"/>
      <c r="BB23" s="41"/>
      <c r="BC23" s="41"/>
      <c r="BD23" s="41"/>
      <c r="BE23" s="7">
        <f t="shared" si="7"/>
        <v>0</v>
      </c>
      <c r="BF23" s="43"/>
      <c r="BG23" s="41"/>
      <c r="BH23" s="41"/>
      <c r="BI23" s="41"/>
      <c r="BJ23" s="41"/>
      <c r="BK23" s="41"/>
      <c r="BL23" s="41"/>
      <c r="BM23" s="41"/>
      <c r="BN23" s="41"/>
      <c r="BO23" s="41"/>
      <c r="BP23" s="9"/>
      <c r="BQ23" s="41"/>
      <c r="BR23" s="9"/>
      <c r="BS23" s="9"/>
      <c r="BT23" s="41"/>
      <c r="BU23" s="7">
        <f t="shared" si="8"/>
        <v>0</v>
      </c>
      <c r="BV23" s="43"/>
      <c r="BW23" s="41"/>
      <c r="BX23" s="41"/>
      <c r="BY23" s="41"/>
      <c r="BZ23" s="41"/>
      <c r="CA23" s="41"/>
      <c r="CB23" s="7">
        <f t="shared" si="9"/>
        <v>0</v>
      </c>
      <c r="CC23" s="43"/>
      <c r="CD23" s="41"/>
      <c r="CE23" s="41"/>
      <c r="CF23" s="41"/>
      <c r="CG23" s="7">
        <f t="shared" si="10"/>
        <v>0</v>
      </c>
      <c r="CH23" s="62"/>
      <c r="CI23" s="9"/>
      <c r="CJ23" s="41"/>
      <c r="CK23" s="41"/>
      <c r="CL23" s="41"/>
      <c r="CM23" s="41"/>
      <c r="CN23" s="41"/>
      <c r="CO23" s="7">
        <f t="shared" si="11"/>
        <v>0</v>
      </c>
      <c r="CP23" s="62"/>
      <c r="CQ23" s="41"/>
      <c r="CR23" s="41"/>
      <c r="CS23" s="7">
        <f t="shared" si="12"/>
        <v>0</v>
      </c>
      <c r="CT23" s="43"/>
      <c r="CU23" s="7">
        <f t="shared" si="13"/>
        <v>0</v>
      </c>
      <c r="CV23" s="10">
        <v>378</v>
      </c>
    </row>
    <row r="24" spans="1:100" x14ac:dyDescent="0.25">
      <c r="A24" s="348"/>
      <c r="B24" s="2" t="s">
        <v>111</v>
      </c>
      <c r="C24" s="40"/>
      <c r="D24" s="41"/>
      <c r="E24" s="43"/>
      <c r="F24" s="41"/>
      <c r="G24" s="42"/>
      <c r="H24" s="7">
        <f t="shared" si="0"/>
        <v>0</v>
      </c>
      <c r="I24" s="43"/>
      <c r="J24" s="41"/>
      <c r="K24" s="41"/>
      <c r="L24" s="41"/>
      <c r="M24" s="41"/>
      <c r="N24" s="41"/>
      <c r="O24" s="7">
        <f t="shared" si="1"/>
        <v>0</v>
      </c>
      <c r="P24" s="62"/>
      <c r="Q24" s="41"/>
      <c r="R24" s="41"/>
      <c r="S24" s="41"/>
      <c r="T24" s="7">
        <f t="shared" si="2"/>
        <v>0</v>
      </c>
      <c r="U24" s="43"/>
      <c r="V24" s="9"/>
      <c r="W24" s="7">
        <f t="shared" si="3"/>
        <v>0</v>
      </c>
      <c r="X24" s="43"/>
      <c r="Y24" s="9"/>
      <c r="Z24" s="9"/>
      <c r="AA24" s="9"/>
      <c r="AB24" s="9"/>
      <c r="AC24" s="9"/>
      <c r="AD24" s="41"/>
      <c r="AE24" s="9"/>
      <c r="AF24" s="9"/>
      <c r="AG24" s="9"/>
      <c r="AH24" s="9"/>
      <c r="AI24" s="9"/>
      <c r="AJ24" s="7">
        <f t="shared" si="4"/>
        <v>0</v>
      </c>
      <c r="AK24" s="43"/>
      <c r="AL24" s="7">
        <f t="shared" si="5"/>
        <v>0</v>
      </c>
      <c r="AM24" s="62"/>
      <c r="AN24" s="9"/>
      <c r="AO24" s="41"/>
      <c r="AP24" s="41"/>
      <c r="AQ24" s="41"/>
      <c r="AR24" s="41"/>
      <c r="AS24" s="41"/>
      <c r="AT24" s="41"/>
      <c r="AU24" s="41"/>
      <c r="AV24" s="41"/>
      <c r="AW24" s="7">
        <f t="shared" si="6"/>
        <v>0</v>
      </c>
      <c r="AX24" s="43"/>
      <c r="AY24" s="41"/>
      <c r="AZ24" s="41"/>
      <c r="BA24" s="41"/>
      <c r="BB24" s="41"/>
      <c r="BC24" s="41"/>
      <c r="BD24" s="41"/>
      <c r="BE24" s="7">
        <f t="shared" si="7"/>
        <v>0</v>
      </c>
      <c r="BF24" s="43"/>
      <c r="BG24" s="41"/>
      <c r="BH24" s="41"/>
      <c r="BI24" s="41"/>
      <c r="BJ24" s="41"/>
      <c r="BK24" s="41"/>
      <c r="BL24" s="41"/>
      <c r="BM24" s="41"/>
      <c r="BN24" s="41"/>
      <c r="BO24" s="41"/>
      <c r="BP24" s="9"/>
      <c r="BQ24" s="41"/>
      <c r="BR24" s="9"/>
      <c r="BS24" s="9"/>
      <c r="BT24" s="41"/>
      <c r="BU24" s="7">
        <f t="shared" si="8"/>
        <v>0</v>
      </c>
      <c r="BV24" s="43"/>
      <c r="BW24" s="41"/>
      <c r="BX24" s="41"/>
      <c r="BY24" s="41"/>
      <c r="BZ24" s="41"/>
      <c r="CA24" s="41"/>
      <c r="CB24" s="7">
        <f t="shared" si="9"/>
        <v>0</v>
      </c>
      <c r="CC24" s="43"/>
      <c r="CD24" s="41"/>
      <c r="CE24" s="41"/>
      <c r="CF24" s="41"/>
      <c r="CG24" s="7">
        <f t="shared" si="10"/>
        <v>0</v>
      </c>
      <c r="CH24" s="62"/>
      <c r="CI24" s="9"/>
      <c r="CJ24" s="41"/>
      <c r="CK24" s="41"/>
      <c r="CL24" s="41"/>
      <c r="CM24" s="41"/>
      <c r="CN24" s="41"/>
      <c r="CO24" s="7">
        <f t="shared" si="11"/>
        <v>0</v>
      </c>
      <c r="CP24" s="62"/>
      <c r="CQ24" s="41"/>
      <c r="CR24" s="41"/>
      <c r="CS24" s="7">
        <f t="shared" si="12"/>
        <v>0</v>
      </c>
      <c r="CT24" s="43"/>
      <c r="CU24" s="7">
        <f t="shared" si="13"/>
        <v>0</v>
      </c>
      <c r="CV24" s="10">
        <v>567</v>
      </c>
    </row>
    <row r="25" spans="1:100" ht="15.75" thickBot="1" x14ac:dyDescent="0.3">
      <c r="A25" s="349"/>
      <c r="B25" s="3" t="s">
        <v>112</v>
      </c>
      <c r="C25" s="44"/>
      <c r="D25" s="45"/>
      <c r="E25" s="47"/>
      <c r="F25" s="45"/>
      <c r="G25" s="46"/>
      <c r="H25" s="11">
        <f t="shared" si="0"/>
        <v>0</v>
      </c>
      <c r="I25" s="47"/>
      <c r="J25" s="45"/>
      <c r="K25" s="45"/>
      <c r="L25" s="45"/>
      <c r="M25" s="45"/>
      <c r="N25" s="45"/>
      <c r="O25" s="11">
        <f t="shared" si="1"/>
        <v>0</v>
      </c>
      <c r="P25" s="63"/>
      <c r="Q25" s="45"/>
      <c r="R25" s="45"/>
      <c r="S25" s="45"/>
      <c r="T25" s="11">
        <f t="shared" si="2"/>
        <v>0</v>
      </c>
      <c r="U25" s="47"/>
      <c r="V25" s="13"/>
      <c r="W25" s="11">
        <f t="shared" si="3"/>
        <v>0</v>
      </c>
      <c r="X25" s="47"/>
      <c r="Y25" s="13"/>
      <c r="Z25" s="13"/>
      <c r="AA25" s="13"/>
      <c r="AB25" s="13"/>
      <c r="AC25" s="13"/>
      <c r="AD25" s="45"/>
      <c r="AE25" s="13"/>
      <c r="AF25" s="13"/>
      <c r="AG25" s="13"/>
      <c r="AH25" s="13"/>
      <c r="AI25" s="13"/>
      <c r="AJ25" s="11">
        <f t="shared" si="4"/>
        <v>0</v>
      </c>
      <c r="AK25" s="47"/>
      <c r="AL25" s="11">
        <f t="shared" si="5"/>
        <v>0</v>
      </c>
      <c r="AM25" s="63"/>
      <c r="AN25" s="13"/>
      <c r="AO25" s="45"/>
      <c r="AP25" s="45"/>
      <c r="AQ25" s="45"/>
      <c r="AR25" s="45"/>
      <c r="AS25" s="45"/>
      <c r="AT25" s="45"/>
      <c r="AU25" s="45"/>
      <c r="AV25" s="45"/>
      <c r="AW25" s="11">
        <f t="shared" si="6"/>
        <v>0</v>
      </c>
      <c r="AX25" s="47"/>
      <c r="AY25" s="45"/>
      <c r="AZ25" s="45"/>
      <c r="BA25" s="45"/>
      <c r="BB25" s="45"/>
      <c r="BC25" s="45"/>
      <c r="BD25" s="45"/>
      <c r="BE25" s="11">
        <f t="shared" si="7"/>
        <v>0</v>
      </c>
      <c r="BF25" s="47"/>
      <c r="BG25" s="45"/>
      <c r="BH25" s="45"/>
      <c r="BI25" s="45"/>
      <c r="BJ25" s="45"/>
      <c r="BK25" s="45"/>
      <c r="BL25" s="45"/>
      <c r="BM25" s="45"/>
      <c r="BN25" s="45"/>
      <c r="BO25" s="45"/>
      <c r="BP25" s="13"/>
      <c r="BQ25" s="45"/>
      <c r="BR25" s="13"/>
      <c r="BS25" s="13"/>
      <c r="BT25" s="45"/>
      <c r="BU25" s="11">
        <f t="shared" si="8"/>
        <v>0</v>
      </c>
      <c r="BV25" s="47"/>
      <c r="BW25" s="45"/>
      <c r="BX25" s="45"/>
      <c r="BY25" s="45"/>
      <c r="BZ25" s="45"/>
      <c r="CA25" s="45"/>
      <c r="CB25" s="11">
        <f t="shared" si="9"/>
        <v>0</v>
      </c>
      <c r="CC25" s="47"/>
      <c r="CD25" s="45"/>
      <c r="CE25" s="45"/>
      <c r="CF25" s="45"/>
      <c r="CG25" s="11">
        <f t="shared" si="10"/>
        <v>0</v>
      </c>
      <c r="CH25" s="63"/>
      <c r="CI25" s="13"/>
      <c r="CJ25" s="45"/>
      <c r="CK25" s="45"/>
      <c r="CL25" s="45"/>
      <c r="CM25" s="45"/>
      <c r="CN25" s="45"/>
      <c r="CO25" s="11">
        <f t="shared" si="11"/>
        <v>0</v>
      </c>
      <c r="CP25" s="63"/>
      <c r="CQ25" s="45"/>
      <c r="CR25" s="45"/>
      <c r="CS25" s="11">
        <f t="shared" si="12"/>
        <v>0</v>
      </c>
      <c r="CT25" s="47"/>
      <c r="CU25" s="11">
        <f t="shared" si="13"/>
        <v>0</v>
      </c>
      <c r="CV25" s="15">
        <v>321</v>
      </c>
    </row>
    <row r="26" spans="1:100" x14ac:dyDescent="0.25">
      <c r="A26" s="347">
        <v>1998</v>
      </c>
      <c r="B26" s="33" t="s">
        <v>101</v>
      </c>
      <c r="C26" s="34"/>
      <c r="D26" s="35"/>
      <c r="E26" s="52"/>
      <c r="F26" s="35"/>
      <c r="G26" s="36"/>
      <c r="H26" s="20">
        <f t="shared" si="0"/>
        <v>0</v>
      </c>
      <c r="I26" s="52"/>
      <c r="J26" s="35"/>
      <c r="K26" s="35"/>
      <c r="L26" s="35"/>
      <c r="M26" s="35"/>
      <c r="N26" s="35"/>
      <c r="O26" s="20">
        <f t="shared" si="1"/>
        <v>0</v>
      </c>
      <c r="P26" s="61"/>
      <c r="Q26" s="35"/>
      <c r="R26" s="35"/>
      <c r="S26" s="35"/>
      <c r="T26" s="20">
        <f t="shared" si="2"/>
        <v>0</v>
      </c>
      <c r="U26" s="52"/>
      <c r="V26" s="22"/>
      <c r="W26" s="20">
        <f t="shared" si="3"/>
        <v>0</v>
      </c>
      <c r="X26" s="52"/>
      <c r="Y26" s="22"/>
      <c r="Z26" s="22"/>
      <c r="AA26" s="22"/>
      <c r="AB26" s="22"/>
      <c r="AC26" s="22"/>
      <c r="AD26" s="35"/>
      <c r="AE26" s="22"/>
      <c r="AF26" s="22"/>
      <c r="AG26" s="22"/>
      <c r="AH26" s="22"/>
      <c r="AI26" s="22"/>
      <c r="AJ26" s="20">
        <f t="shared" si="4"/>
        <v>0</v>
      </c>
      <c r="AK26" s="52"/>
      <c r="AL26" s="20">
        <f t="shared" si="5"/>
        <v>0</v>
      </c>
      <c r="AM26" s="61"/>
      <c r="AN26" s="22"/>
      <c r="AO26" s="35"/>
      <c r="AP26" s="35"/>
      <c r="AQ26" s="35"/>
      <c r="AR26" s="35"/>
      <c r="AS26" s="35"/>
      <c r="AT26" s="35"/>
      <c r="AU26" s="35"/>
      <c r="AV26" s="35"/>
      <c r="AW26" s="20">
        <f t="shared" si="6"/>
        <v>0</v>
      </c>
      <c r="AX26" s="52"/>
      <c r="AY26" s="35"/>
      <c r="AZ26" s="35"/>
      <c r="BA26" s="35"/>
      <c r="BB26" s="35"/>
      <c r="BC26" s="35"/>
      <c r="BD26" s="35"/>
      <c r="BE26" s="20">
        <f t="shared" si="7"/>
        <v>0</v>
      </c>
      <c r="BF26" s="52"/>
      <c r="BG26" s="35"/>
      <c r="BH26" s="35"/>
      <c r="BI26" s="35"/>
      <c r="BJ26" s="35"/>
      <c r="BK26" s="35"/>
      <c r="BL26" s="35"/>
      <c r="BM26" s="35"/>
      <c r="BN26" s="35"/>
      <c r="BO26" s="35"/>
      <c r="BP26" s="22"/>
      <c r="BQ26" s="35"/>
      <c r="BR26" s="22"/>
      <c r="BS26" s="22"/>
      <c r="BT26" s="35"/>
      <c r="BU26" s="20">
        <f t="shared" si="8"/>
        <v>0</v>
      </c>
      <c r="BV26" s="52"/>
      <c r="BW26" s="35"/>
      <c r="BX26" s="35"/>
      <c r="BY26" s="35"/>
      <c r="BZ26" s="35"/>
      <c r="CA26" s="35"/>
      <c r="CB26" s="20">
        <f t="shared" si="9"/>
        <v>0</v>
      </c>
      <c r="CC26" s="52"/>
      <c r="CD26" s="35"/>
      <c r="CE26" s="35"/>
      <c r="CF26" s="35"/>
      <c r="CG26" s="20">
        <f t="shared" si="10"/>
        <v>0</v>
      </c>
      <c r="CH26" s="61"/>
      <c r="CI26" s="22"/>
      <c r="CJ26" s="35"/>
      <c r="CK26" s="35"/>
      <c r="CL26" s="35"/>
      <c r="CM26" s="35"/>
      <c r="CN26" s="35"/>
      <c r="CO26" s="20">
        <f t="shared" si="11"/>
        <v>0</v>
      </c>
      <c r="CP26" s="61"/>
      <c r="CQ26" s="35"/>
      <c r="CR26" s="35"/>
      <c r="CS26" s="20">
        <f t="shared" si="12"/>
        <v>0</v>
      </c>
      <c r="CT26" s="52"/>
      <c r="CU26" s="20">
        <f t="shared" si="13"/>
        <v>0</v>
      </c>
      <c r="CV26" s="23">
        <v>288</v>
      </c>
    </row>
    <row r="27" spans="1:100" x14ac:dyDescent="0.25">
      <c r="A27" s="348"/>
      <c r="B27" s="2" t="s">
        <v>102</v>
      </c>
      <c r="C27" s="40"/>
      <c r="D27" s="41"/>
      <c r="E27" s="43"/>
      <c r="F27" s="41"/>
      <c r="G27" s="42"/>
      <c r="H27" s="7">
        <f t="shared" si="0"/>
        <v>0</v>
      </c>
      <c r="I27" s="43"/>
      <c r="J27" s="41"/>
      <c r="K27" s="41"/>
      <c r="L27" s="41"/>
      <c r="M27" s="41"/>
      <c r="N27" s="41"/>
      <c r="O27" s="7">
        <f t="shared" si="1"/>
        <v>0</v>
      </c>
      <c r="P27" s="62"/>
      <c r="Q27" s="41"/>
      <c r="R27" s="41"/>
      <c r="S27" s="41"/>
      <c r="T27" s="7">
        <f t="shared" si="2"/>
        <v>0</v>
      </c>
      <c r="U27" s="43"/>
      <c r="V27" s="9"/>
      <c r="W27" s="7">
        <f t="shared" si="3"/>
        <v>0</v>
      </c>
      <c r="X27" s="43"/>
      <c r="Y27" s="9"/>
      <c r="Z27" s="9"/>
      <c r="AA27" s="9"/>
      <c r="AB27" s="9"/>
      <c r="AC27" s="9"/>
      <c r="AD27" s="41"/>
      <c r="AE27" s="9"/>
      <c r="AF27" s="9"/>
      <c r="AG27" s="9"/>
      <c r="AH27" s="9"/>
      <c r="AI27" s="9"/>
      <c r="AJ27" s="7">
        <f t="shared" si="4"/>
        <v>0</v>
      </c>
      <c r="AK27" s="43"/>
      <c r="AL27" s="7">
        <f t="shared" si="5"/>
        <v>0</v>
      </c>
      <c r="AM27" s="62"/>
      <c r="AN27" s="9"/>
      <c r="AO27" s="41"/>
      <c r="AP27" s="41"/>
      <c r="AQ27" s="41"/>
      <c r="AR27" s="41"/>
      <c r="AS27" s="41"/>
      <c r="AT27" s="41"/>
      <c r="AU27" s="41"/>
      <c r="AV27" s="41"/>
      <c r="AW27" s="7">
        <f t="shared" si="6"/>
        <v>0</v>
      </c>
      <c r="AX27" s="43"/>
      <c r="AY27" s="41"/>
      <c r="AZ27" s="41"/>
      <c r="BA27" s="41"/>
      <c r="BB27" s="41"/>
      <c r="BC27" s="41"/>
      <c r="BD27" s="41"/>
      <c r="BE27" s="7">
        <f t="shared" si="7"/>
        <v>0</v>
      </c>
      <c r="BF27" s="43"/>
      <c r="BG27" s="41"/>
      <c r="BH27" s="41"/>
      <c r="BI27" s="41"/>
      <c r="BJ27" s="41"/>
      <c r="BK27" s="41"/>
      <c r="BL27" s="41"/>
      <c r="BM27" s="41"/>
      <c r="BN27" s="41"/>
      <c r="BO27" s="41"/>
      <c r="BP27" s="9"/>
      <c r="BQ27" s="41"/>
      <c r="BR27" s="9"/>
      <c r="BS27" s="9"/>
      <c r="BT27" s="41"/>
      <c r="BU27" s="7">
        <f t="shared" si="8"/>
        <v>0</v>
      </c>
      <c r="BV27" s="43"/>
      <c r="BW27" s="41"/>
      <c r="BX27" s="41"/>
      <c r="BY27" s="41"/>
      <c r="BZ27" s="41"/>
      <c r="CA27" s="41"/>
      <c r="CB27" s="7">
        <f t="shared" si="9"/>
        <v>0</v>
      </c>
      <c r="CC27" s="43"/>
      <c r="CD27" s="41"/>
      <c r="CE27" s="41"/>
      <c r="CF27" s="41"/>
      <c r="CG27" s="7">
        <f t="shared" si="10"/>
        <v>0</v>
      </c>
      <c r="CH27" s="62"/>
      <c r="CI27" s="9"/>
      <c r="CJ27" s="41"/>
      <c r="CK27" s="41"/>
      <c r="CL27" s="41"/>
      <c r="CM27" s="41"/>
      <c r="CN27" s="41"/>
      <c r="CO27" s="7">
        <f t="shared" si="11"/>
        <v>0</v>
      </c>
      <c r="CP27" s="62"/>
      <c r="CQ27" s="41"/>
      <c r="CR27" s="41"/>
      <c r="CS27" s="7">
        <f t="shared" si="12"/>
        <v>0</v>
      </c>
      <c r="CT27" s="43"/>
      <c r="CU27" s="7">
        <f t="shared" si="13"/>
        <v>0</v>
      </c>
      <c r="CV27" s="10">
        <v>410</v>
      </c>
    </row>
    <row r="28" spans="1:100" x14ac:dyDescent="0.25">
      <c r="A28" s="348"/>
      <c r="B28" s="2" t="s">
        <v>103</v>
      </c>
      <c r="C28" s="40"/>
      <c r="D28" s="41"/>
      <c r="E28" s="43"/>
      <c r="F28" s="41"/>
      <c r="G28" s="42"/>
      <c r="H28" s="7">
        <f t="shared" si="0"/>
        <v>0</v>
      </c>
      <c r="I28" s="43"/>
      <c r="J28" s="41"/>
      <c r="K28" s="41"/>
      <c r="L28" s="41"/>
      <c r="M28" s="41"/>
      <c r="N28" s="41"/>
      <c r="O28" s="7">
        <f t="shared" si="1"/>
        <v>0</v>
      </c>
      <c r="P28" s="62"/>
      <c r="Q28" s="41"/>
      <c r="R28" s="41"/>
      <c r="S28" s="41"/>
      <c r="T28" s="7">
        <f t="shared" si="2"/>
        <v>0</v>
      </c>
      <c r="U28" s="43"/>
      <c r="V28" s="9"/>
      <c r="W28" s="7">
        <f t="shared" si="3"/>
        <v>0</v>
      </c>
      <c r="X28" s="43"/>
      <c r="Y28" s="9"/>
      <c r="Z28" s="9"/>
      <c r="AA28" s="9"/>
      <c r="AB28" s="9"/>
      <c r="AC28" s="9"/>
      <c r="AD28" s="41"/>
      <c r="AE28" s="9"/>
      <c r="AF28" s="9"/>
      <c r="AG28" s="9"/>
      <c r="AH28" s="9"/>
      <c r="AI28" s="9"/>
      <c r="AJ28" s="7">
        <f t="shared" si="4"/>
        <v>0</v>
      </c>
      <c r="AK28" s="43"/>
      <c r="AL28" s="7">
        <f t="shared" si="5"/>
        <v>0</v>
      </c>
      <c r="AM28" s="62"/>
      <c r="AN28" s="9"/>
      <c r="AO28" s="41"/>
      <c r="AP28" s="41"/>
      <c r="AQ28" s="41"/>
      <c r="AR28" s="41"/>
      <c r="AS28" s="41"/>
      <c r="AT28" s="41"/>
      <c r="AU28" s="41"/>
      <c r="AV28" s="41"/>
      <c r="AW28" s="7">
        <f t="shared" si="6"/>
        <v>0</v>
      </c>
      <c r="AX28" s="43"/>
      <c r="AY28" s="41"/>
      <c r="AZ28" s="41"/>
      <c r="BA28" s="41"/>
      <c r="BB28" s="41"/>
      <c r="BC28" s="41"/>
      <c r="BD28" s="41"/>
      <c r="BE28" s="7">
        <f t="shared" si="7"/>
        <v>0</v>
      </c>
      <c r="BF28" s="43"/>
      <c r="BG28" s="41"/>
      <c r="BH28" s="41"/>
      <c r="BI28" s="41"/>
      <c r="BJ28" s="41"/>
      <c r="BK28" s="41"/>
      <c r="BL28" s="41"/>
      <c r="BM28" s="41"/>
      <c r="BN28" s="41"/>
      <c r="BO28" s="41"/>
      <c r="BP28" s="9"/>
      <c r="BQ28" s="41"/>
      <c r="BR28" s="9"/>
      <c r="BS28" s="9"/>
      <c r="BT28" s="41"/>
      <c r="BU28" s="7">
        <f t="shared" si="8"/>
        <v>0</v>
      </c>
      <c r="BV28" s="43"/>
      <c r="BW28" s="41"/>
      <c r="BX28" s="41"/>
      <c r="BY28" s="41"/>
      <c r="BZ28" s="41"/>
      <c r="CA28" s="41"/>
      <c r="CB28" s="7">
        <f t="shared" si="9"/>
        <v>0</v>
      </c>
      <c r="CC28" s="43"/>
      <c r="CD28" s="41"/>
      <c r="CE28" s="41"/>
      <c r="CF28" s="41"/>
      <c r="CG28" s="7">
        <f t="shared" si="10"/>
        <v>0</v>
      </c>
      <c r="CH28" s="62"/>
      <c r="CI28" s="9"/>
      <c r="CJ28" s="41"/>
      <c r="CK28" s="41"/>
      <c r="CL28" s="41"/>
      <c r="CM28" s="41"/>
      <c r="CN28" s="41"/>
      <c r="CO28" s="7">
        <f t="shared" si="11"/>
        <v>0</v>
      </c>
      <c r="CP28" s="62"/>
      <c r="CQ28" s="41"/>
      <c r="CR28" s="41"/>
      <c r="CS28" s="7">
        <f t="shared" si="12"/>
        <v>0</v>
      </c>
      <c r="CT28" s="43"/>
      <c r="CU28" s="7">
        <f t="shared" si="13"/>
        <v>0</v>
      </c>
      <c r="CV28" s="10">
        <v>611</v>
      </c>
    </row>
    <row r="29" spans="1:100" x14ac:dyDescent="0.25">
      <c r="A29" s="348"/>
      <c r="B29" s="2" t="s">
        <v>104</v>
      </c>
      <c r="C29" s="40"/>
      <c r="D29" s="41"/>
      <c r="E29" s="43"/>
      <c r="F29" s="41"/>
      <c r="G29" s="42"/>
      <c r="H29" s="7">
        <f t="shared" si="0"/>
        <v>0</v>
      </c>
      <c r="I29" s="43"/>
      <c r="J29" s="41"/>
      <c r="K29" s="41"/>
      <c r="L29" s="41"/>
      <c r="M29" s="41"/>
      <c r="N29" s="41"/>
      <c r="O29" s="7">
        <f t="shared" si="1"/>
        <v>0</v>
      </c>
      <c r="P29" s="62"/>
      <c r="Q29" s="41"/>
      <c r="R29" s="41"/>
      <c r="S29" s="41"/>
      <c r="T29" s="7">
        <f t="shared" si="2"/>
        <v>0</v>
      </c>
      <c r="U29" s="43"/>
      <c r="V29" s="9"/>
      <c r="W29" s="7">
        <f t="shared" si="3"/>
        <v>0</v>
      </c>
      <c r="X29" s="43"/>
      <c r="Y29" s="9"/>
      <c r="Z29" s="9"/>
      <c r="AA29" s="9"/>
      <c r="AB29" s="9"/>
      <c r="AC29" s="9"/>
      <c r="AD29" s="41"/>
      <c r="AE29" s="9"/>
      <c r="AF29" s="9"/>
      <c r="AG29" s="9"/>
      <c r="AH29" s="9"/>
      <c r="AI29" s="9"/>
      <c r="AJ29" s="7">
        <f t="shared" si="4"/>
        <v>0</v>
      </c>
      <c r="AK29" s="43"/>
      <c r="AL29" s="7">
        <f t="shared" si="5"/>
        <v>0</v>
      </c>
      <c r="AM29" s="62"/>
      <c r="AN29" s="9"/>
      <c r="AO29" s="41"/>
      <c r="AP29" s="41"/>
      <c r="AQ29" s="41"/>
      <c r="AR29" s="41"/>
      <c r="AS29" s="41"/>
      <c r="AT29" s="41"/>
      <c r="AU29" s="41"/>
      <c r="AV29" s="41"/>
      <c r="AW29" s="7">
        <f t="shared" si="6"/>
        <v>0</v>
      </c>
      <c r="AX29" s="43"/>
      <c r="AY29" s="41"/>
      <c r="AZ29" s="41"/>
      <c r="BA29" s="41"/>
      <c r="BB29" s="41"/>
      <c r="BC29" s="41"/>
      <c r="BD29" s="41"/>
      <c r="BE29" s="7">
        <f t="shared" si="7"/>
        <v>0</v>
      </c>
      <c r="BF29" s="43"/>
      <c r="BG29" s="41"/>
      <c r="BH29" s="41"/>
      <c r="BI29" s="41"/>
      <c r="BJ29" s="41"/>
      <c r="BK29" s="41"/>
      <c r="BL29" s="41"/>
      <c r="BM29" s="41"/>
      <c r="BN29" s="41"/>
      <c r="BO29" s="41"/>
      <c r="BP29" s="9"/>
      <c r="BQ29" s="41"/>
      <c r="BR29" s="9"/>
      <c r="BS29" s="9"/>
      <c r="BT29" s="41"/>
      <c r="BU29" s="7">
        <f t="shared" si="8"/>
        <v>0</v>
      </c>
      <c r="BV29" s="43"/>
      <c r="BW29" s="41"/>
      <c r="BX29" s="41"/>
      <c r="BY29" s="41"/>
      <c r="BZ29" s="41"/>
      <c r="CA29" s="41"/>
      <c r="CB29" s="7">
        <f t="shared" si="9"/>
        <v>0</v>
      </c>
      <c r="CC29" s="43"/>
      <c r="CD29" s="41"/>
      <c r="CE29" s="41"/>
      <c r="CF29" s="41"/>
      <c r="CG29" s="7">
        <f t="shared" si="10"/>
        <v>0</v>
      </c>
      <c r="CH29" s="62"/>
      <c r="CI29" s="9"/>
      <c r="CJ29" s="41"/>
      <c r="CK29" s="41"/>
      <c r="CL29" s="41"/>
      <c r="CM29" s="41"/>
      <c r="CN29" s="41"/>
      <c r="CO29" s="7">
        <f t="shared" si="11"/>
        <v>0</v>
      </c>
      <c r="CP29" s="62"/>
      <c r="CQ29" s="41"/>
      <c r="CR29" s="41"/>
      <c r="CS29" s="7">
        <f t="shared" si="12"/>
        <v>0</v>
      </c>
      <c r="CT29" s="43"/>
      <c r="CU29" s="7">
        <f t="shared" si="13"/>
        <v>0</v>
      </c>
      <c r="CV29" s="10">
        <v>1341</v>
      </c>
    </row>
    <row r="30" spans="1:100" x14ac:dyDescent="0.25">
      <c r="A30" s="348"/>
      <c r="B30" s="2" t="s">
        <v>105</v>
      </c>
      <c r="C30" s="40"/>
      <c r="D30" s="41"/>
      <c r="E30" s="43"/>
      <c r="F30" s="41"/>
      <c r="G30" s="42"/>
      <c r="H30" s="7">
        <f t="shared" si="0"/>
        <v>0</v>
      </c>
      <c r="I30" s="43"/>
      <c r="J30" s="41"/>
      <c r="K30" s="41"/>
      <c r="L30" s="41"/>
      <c r="M30" s="41"/>
      <c r="N30" s="41"/>
      <c r="O30" s="7">
        <f t="shared" si="1"/>
        <v>0</v>
      </c>
      <c r="P30" s="62"/>
      <c r="Q30" s="41"/>
      <c r="R30" s="41"/>
      <c r="S30" s="41"/>
      <c r="T30" s="7">
        <f t="shared" si="2"/>
        <v>0</v>
      </c>
      <c r="U30" s="43"/>
      <c r="V30" s="9"/>
      <c r="W30" s="7">
        <f t="shared" si="3"/>
        <v>0</v>
      </c>
      <c r="X30" s="43"/>
      <c r="Y30" s="9"/>
      <c r="Z30" s="9"/>
      <c r="AA30" s="9"/>
      <c r="AB30" s="9"/>
      <c r="AC30" s="9"/>
      <c r="AD30" s="41"/>
      <c r="AE30" s="9"/>
      <c r="AF30" s="9"/>
      <c r="AG30" s="9"/>
      <c r="AH30" s="9"/>
      <c r="AI30" s="9"/>
      <c r="AJ30" s="7">
        <f t="shared" si="4"/>
        <v>0</v>
      </c>
      <c r="AK30" s="43"/>
      <c r="AL30" s="7">
        <f t="shared" si="5"/>
        <v>0</v>
      </c>
      <c r="AM30" s="62"/>
      <c r="AN30" s="9"/>
      <c r="AO30" s="41"/>
      <c r="AP30" s="41"/>
      <c r="AQ30" s="41"/>
      <c r="AR30" s="41"/>
      <c r="AS30" s="41"/>
      <c r="AT30" s="41"/>
      <c r="AU30" s="41"/>
      <c r="AV30" s="41"/>
      <c r="AW30" s="7">
        <f t="shared" si="6"/>
        <v>0</v>
      </c>
      <c r="AX30" s="43"/>
      <c r="AY30" s="41"/>
      <c r="AZ30" s="41"/>
      <c r="BA30" s="41"/>
      <c r="BB30" s="41"/>
      <c r="BC30" s="41"/>
      <c r="BD30" s="41"/>
      <c r="BE30" s="7">
        <f t="shared" si="7"/>
        <v>0</v>
      </c>
      <c r="BF30" s="43"/>
      <c r="BG30" s="41"/>
      <c r="BH30" s="41"/>
      <c r="BI30" s="41"/>
      <c r="BJ30" s="41"/>
      <c r="BK30" s="41"/>
      <c r="BL30" s="41"/>
      <c r="BM30" s="41"/>
      <c r="BN30" s="41"/>
      <c r="BO30" s="41"/>
      <c r="BP30" s="9"/>
      <c r="BQ30" s="41"/>
      <c r="BR30" s="9"/>
      <c r="BS30" s="9"/>
      <c r="BT30" s="41"/>
      <c r="BU30" s="7">
        <f t="shared" si="8"/>
        <v>0</v>
      </c>
      <c r="BV30" s="43"/>
      <c r="BW30" s="41"/>
      <c r="BX30" s="41"/>
      <c r="BY30" s="41"/>
      <c r="BZ30" s="41"/>
      <c r="CA30" s="41"/>
      <c r="CB30" s="7">
        <f t="shared" si="9"/>
        <v>0</v>
      </c>
      <c r="CC30" s="43"/>
      <c r="CD30" s="41"/>
      <c r="CE30" s="41"/>
      <c r="CF30" s="41"/>
      <c r="CG30" s="7">
        <f t="shared" si="10"/>
        <v>0</v>
      </c>
      <c r="CH30" s="62"/>
      <c r="CI30" s="9"/>
      <c r="CJ30" s="41"/>
      <c r="CK30" s="41"/>
      <c r="CL30" s="41"/>
      <c r="CM30" s="41"/>
      <c r="CN30" s="41"/>
      <c r="CO30" s="7">
        <f t="shared" si="11"/>
        <v>0</v>
      </c>
      <c r="CP30" s="62"/>
      <c r="CQ30" s="41"/>
      <c r="CR30" s="41"/>
      <c r="CS30" s="7">
        <f t="shared" si="12"/>
        <v>0</v>
      </c>
      <c r="CT30" s="43"/>
      <c r="CU30" s="7">
        <f t="shared" si="13"/>
        <v>0</v>
      </c>
      <c r="CV30" s="10">
        <v>1318</v>
      </c>
    </row>
    <row r="31" spans="1:100" x14ac:dyDescent="0.25">
      <c r="A31" s="348"/>
      <c r="B31" s="2" t="s">
        <v>106</v>
      </c>
      <c r="C31" s="40"/>
      <c r="D31" s="41"/>
      <c r="E31" s="43"/>
      <c r="F31" s="41"/>
      <c r="G31" s="42"/>
      <c r="H31" s="7">
        <f t="shared" si="0"/>
        <v>0</v>
      </c>
      <c r="I31" s="43"/>
      <c r="J31" s="41"/>
      <c r="K31" s="41"/>
      <c r="L31" s="41"/>
      <c r="M31" s="41"/>
      <c r="N31" s="41"/>
      <c r="O31" s="7">
        <f t="shared" si="1"/>
        <v>0</v>
      </c>
      <c r="P31" s="62"/>
      <c r="Q31" s="41"/>
      <c r="R31" s="41"/>
      <c r="S31" s="41"/>
      <c r="T31" s="7">
        <f t="shared" si="2"/>
        <v>0</v>
      </c>
      <c r="U31" s="43"/>
      <c r="V31" s="9"/>
      <c r="W31" s="7">
        <f t="shared" si="3"/>
        <v>0</v>
      </c>
      <c r="X31" s="43"/>
      <c r="Y31" s="9"/>
      <c r="Z31" s="9"/>
      <c r="AA31" s="9"/>
      <c r="AB31" s="9"/>
      <c r="AC31" s="9"/>
      <c r="AD31" s="41"/>
      <c r="AE31" s="9"/>
      <c r="AF31" s="9"/>
      <c r="AG31" s="9"/>
      <c r="AH31" s="9"/>
      <c r="AI31" s="9"/>
      <c r="AJ31" s="7">
        <f t="shared" si="4"/>
        <v>0</v>
      </c>
      <c r="AK31" s="43"/>
      <c r="AL31" s="7">
        <f t="shared" si="5"/>
        <v>0</v>
      </c>
      <c r="AM31" s="62"/>
      <c r="AN31" s="9"/>
      <c r="AO31" s="41"/>
      <c r="AP31" s="41"/>
      <c r="AQ31" s="41"/>
      <c r="AR31" s="41"/>
      <c r="AS31" s="41"/>
      <c r="AT31" s="41"/>
      <c r="AU31" s="41"/>
      <c r="AV31" s="41"/>
      <c r="AW31" s="7">
        <f t="shared" si="6"/>
        <v>0</v>
      </c>
      <c r="AX31" s="43"/>
      <c r="AY31" s="41"/>
      <c r="AZ31" s="41"/>
      <c r="BA31" s="41"/>
      <c r="BB31" s="41"/>
      <c r="BC31" s="41"/>
      <c r="BD31" s="41"/>
      <c r="BE31" s="7">
        <f t="shared" si="7"/>
        <v>0</v>
      </c>
      <c r="BF31" s="43"/>
      <c r="BG31" s="41"/>
      <c r="BH31" s="41"/>
      <c r="BI31" s="41"/>
      <c r="BJ31" s="41"/>
      <c r="BK31" s="41"/>
      <c r="BL31" s="41"/>
      <c r="BM31" s="41"/>
      <c r="BN31" s="41"/>
      <c r="BO31" s="41"/>
      <c r="BP31" s="9"/>
      <c r="BQ31" s="41"/>
      <c r="BR31" s="9"/>
      <c r="BS31" s="9"/>
      <c r="BT31" s="41"/>
      <c r="BU31" s="7">
        <f t="shared" si="8"/>
        <v>0</v>
      </c>
      <c r="BV31" s="43"/>
      <c r="BW31" s="41"/>
      <c r="BX31" s="41"/>
      <c r="BY31" s="41"/>
      <c r="BZ31" s="41"/>
      <c r="CA31" s="41"/>
      <c r="CB31" s="7">
        <f t="shared" si="9"/>
        <v>0</v>
      </c>
      <c r="CC31" s="43"/>
      <c r="CD31" s="41"/>
      <c r="CE31" s="41"/>
      <c r="CF31" s="41"/>
      <c r="CG31" s="7">
        <f t="shared" si="10"/>
        <v>0</v>
      </c>
      <c r="CH31" s="62"/>
      <c r="CI31" s="9"/>
      <c r="CJ31" s="41"/>
      <c r="CK31" s="41"/>
      <c r="CL31" s="41"/>
      <c r="CM31" s="41"/>
      <c r="CN31" s="41"/>
      <c r="CO31" s="7">
        <f t="shared" si="11"/>
        <v>0</v>
      </c>
      <c r="CP31" s="62"/>
      <c r="CQ31" s="41"/>
      <c r="CR31" s="41"/>
      <c r="CS31" s="7">
        <f t="shared" si="12"/>
        <v>0</v>
      </c>
      <c r="CT31" s="43"/>
      <c r="CU31" s="7">
        <f t="shared" si="13"/>
        <v>0</v>
      </c>
      <c r="CV31" s="10">
        <v>1140</v>
      </c>
    </row>
    <row r="32" spans="1:100" x14ac:dyDescent="0.25">
      <c r="A32" s="348"/>
      <c r="B32" s="2" t="s">
        <v>107</v>
      </c>
      <c r="C32" s="40"/>
      <c r="D32" s="41"/>
      <c r="E32" s="43"/>
      <c r="F32" s="41"/>
      <c r="G32" s="42"/>
      <c r="H32" s="7">
        <f t="shared" si="0"/>
        <v>0</v>
      </c>
      <c r="I32" s="43"/>
      <c r="J32" s="41"/>
      <c r="K32" s="41"/>
      <c r="L32" s="41"/>
      <c r="M32" s="41"/>
      <c r="N32" s="41"/>
      <c r="O32" s="7">
        <f t="shared" si="1"/>
        <v>0</v>
      </c>
      <c r="P32" s="62"/>
      <c r="Q32" s="41"/>
      <c r="R32" s="41"/>
      <c r="S32" s="41"/>
      <c r="T32" s="7">
        <f t="shared" si="2"/>
        <v>0</v>
      </c>
      <c r="U32" s="43"/>
      <c r="V32" s="9"/>
      <c r="W32" s="7">
        <f t="shared" si="3"/>
        <v>0</v>
      </c>
      <c r="X32" s="43"/>
      <c r="Y32" s="9"/>
      <c r="Z32" s="9"/>
      <c r="AA32" s="9"/>
      <c r="AB32" s="9"/>
      <c r="AC32" s="9"/>
      <c r="AD32" s="41"/>
      <c r="AE32" s="9"/>
      <c r="AF32" s="9"/>
      <c r="AG32" s="9"/>
      <c r="AH32" s="9"/>
      <c r="AI32" s="9"/>
      <c r="AJ32" s="7">
        <f t="shared" si="4"/>
        <v>0</v>
      </c>
      <c r="AK32" s="43"/>
      <c r="AL32" s="7">
        <f t="shared" si="5"/>
        <v>0</v>
      </c>
      <c r="AM32" s="62"/>
      <c r="AN32" s="9"/>
      <c r="AO32" s="41"/>
      <c r="AP32" s="41"/>
      <c r="AQ32" s="41"/>
      <c r="AR32" s="41"/>
      <c r="AS32" s="41"/>
      <c r="AT32" s="41"/>
      <c r="AU32" s="41"/>
      <c r="AV32" s="41"/>
      <c r="AW32" s="7">
        <f t="shared" si="6"/>
        <v>0</v>
      </c>
      <c r="AX32" s="43"/>
      <c r="AY32" s="41"/>
      <c r="AZ32" s="41"/>
      <c r="BA32" s="41"/>
      <c r="BB32" s="41"/>
      <c r="BC32" s="41"/>
      <c r="BD32" s="41"/>
      <c r="BE32" s="7">
        <f t="shared" si="7"/>
        <v>0</v>
      </c>
      <c r="BF32" s="43"/>
      <c r="BG32" s="41"/>
      <c r="BH32" s="41"/>
      <c r="BI32" s="41"/>
      <c r="BJ32" s="41"/>
      <c r="BK32" s="41"/>
      <c r="BL32" s="41"/>
      <c r="BM32" s="41"/>
      <c r="BN32" s="41"/>
      <c r="BO32" s="41"/>
      <c r="BP32" s="9"/>
      <c r="BQ32" s="41"/>
      <c r="BR32" s="9"/>
      <c r="BS32" s="9"/>
      <c r="BT32" s="41"/>
      <c r="BU32" s="7">
        <f t="shared" si="8"/>
        <v>0</v>
      </c>
      <c r="BV32" s="43"/>
      <c r="BW32" s="41"/>
      <c r="BX32" s="41"/>
      <c r="BY32" s="41"/>
      <c r="BZ32" s="41"/>
      <c r="CA32" s="41"/>
      <c r="CB32" s="7">
        <f t="shared" si="9"/>
        <v>0</v>
      </c>
      <c r="CC32" s="43"/>
      <c r="CD32" s="41"/>
      <c r="CE32" s="41"/>
      <c r="CF32" s="41"/>
      <c r="CG32" s="7">
        <f t="shared" si="10"/>
        <v>0</v>
      </c>
      <c r="CH32" s="62"/>
      <c r="CI32" s="9"/>
      <c r="CJ32" s="41"/>
      <c r="CK32" s="41"/>
      <c r="CL32" s="41"/>
      <c r="CM32" s="41"/>
      <c r="CN32" s="41"/>
      <c r="CO32" s="7">
        <f t="shared" si="11"/>
        <v>0</v>
      </c>
      <c r="CP32" s="62"/>
      <c r="CQ32" s="41"/>
      <c r="CR32" s="41"/>
      <c r="CS32" s="7">
        <f t="shared" si="12"/>
        <v>0</v>
      </c>
      <c r="CT32" s="43"/>
      <c r="CU32" s="7">
        <f t="shared" si="13"/>
        <v>0</v>
      </c>
      <c r="CV32" s="10">
        <v>461</v>
      </c>
    </row>
    <row r="33" spans="1:100" x14ac:dyDescent="0.25">
      <c r="A33" s="348"/>
      <c r="B33" s="2" t="s">
        <v>108</v>
      </c>
      <c r="C33" s="40"/>
      <c r="D33" s="41"/>
      <c r="E33" s="43"/>
      <c r="F33" s="41"/>
      <c r="G33" s="42"/>
      <c r="H33" s="7">
        <f t="shared" si="0"/>
        <v>0</v>
      </c>
      <c r="I33" s="43"/>
      <c r="J33" s="41"/>
      <c r="K33" s="41"/>
      <c r="L33" s="41"/>
      <c r="M33" s="41"/>
      <c r="N33" s="41"/>
      <c r="O33" s="7">
        <f t="shared" si="1"/>
        <v>0</v>
      </c>
      <c r="P33" s="62"/>
      <c r="Q33" s="41"/>
      <c r="R33" s="41"/>
      <c r="S33" s="41"/>
      <c r="T33" s="7">
        <f t="shared" si="2"/>
        <v>0</v>
      </c>
      <c r="U33" s="43"/>
      <c r="V33" s="9"/>
      <c r="W33" s="7">
        <f t="shared" si="3"/>
        <v>0</v>
      </c>
      <c r="X33" s="43"/>
      <c r="Y33" s="9"/>
      <c r="Z33" s="9"/>
      <c r="AA33" s="9"/>
      <c r="AB33" s="9"/>
      <c r="AC33" s="9"/>
      <c r="AD33" s="41"/>
      <c r="AE33" s="9"/>
      <c r="AF33" s="9"/>
      <c r="AG33" s="9"/>
      <c r="AH33" s="9"/>
      <c r="AI33" s="9"/>
      <c r="AJ33" s="7">
        <f t="shared" si="4"/>
        <v>0</v>
      </c>
      <c r="AK33" s="43"/>
      <c r="AL33" s="7">
        <f t="shared" si="5"/>
        <v>0</v>
      </c>
      <c r="AM33" s="62"/>
      <c r="AN33" s="9"/>
      <c r="AO33" s="41"/>
      <c r="AP33" s="41"/>
      <c r="AQ33" s="41"/>
      <c r="AR33" s="41"/>
      <c r="AS33" s="41"/>
      <c r="AT33" s="41"/>
      <c r="AU33" s="41"/>
      <c r="AV33" s="41"/>
      <c r="AW33" s="7">
        <f t="shared" si="6"/>
        <v>0</v>
      </c>
      <c r="AX33" s="43"/>
      <c r="AY33" s="41"/>
      <c r="AZ33" s="41"/>
      <c r="BA33" s="41"/>
      <c r="BB33" s="41"/>
      <c r="BC33" s="41"/>
      <c r="BD33" s="41"/>
      <c r="BE33" s="7">
        <f t="shared" si="7"/>
        <v>0</v>
      </c>
      <c r="BF33" s="43"/>
      <c r="BG33" s="41"/>
      <c r="BH33" s="41"/>
      <c r="BI33" s="41"/>
      <c r="BJ33" s="41"/>
      <c r="BK33" s="41"/>
      <c r="BL33" s="41"/>
      <c r="BM33" s="41"/>
      <c r="BN33" s="41"/>
      <c r="BO33" s="41"/>
      <c r="BP33" s="9"/>
      <c r="BQ33" s="41"/>
      <c r="BR33" s="9"/>
      <c r="BS33" s="9"/>
      <c r="BT33" s="41"/>
      <c r="BU33" s="7">
        <f t="shared" si="8"/>
        <v>0</v>
      </c>
      <c r="BV33" s="43"/>
      <c r="BW33" s="41"/>
      <c r="BX33" s="41"/>
      <c r="BY33" s="41"/>
      <c r="BZ33" s="41"/>
      <c r="CA33" s="41"/>
      <c r="CB33" s="7">
        <f t="shared" si="9"/>
        <v>0</v>
      </c>
      <c r="CC33" s="43"/>
      <c r="CD33" s="41"/>
      <c r="CE33" s="41"/>
      <c r="CF33" s="41"/>
      <c r="CG33" s="7">
        <f t="shared" si="10"/>
        <v>0</v>
      </c>
      <c r="CH33" s="62"/>
      <c r="CI33" s="9"/>
      <c r="CJ33" s="41"/>
      <c r="CK33" s="41"/>
      <c r="CL33" s="41"/>
      <c r="CM33" s="41"/>
      <c r="CN33" s="41"/>
      <c r="CO33" s="7">
        <f t="shared" si="11"/>
        <v>0</v>
      </c>
      <c r="CP33" s="62"/>
      <c r="CQ33" s="41"/>
      <c r="CR33" s="41"/>
      <c r="CS33" s="7">
        <f t="shared" si="12"/>
        <v>0</v>
      </c>
      <c r="CT33" s="43"/>
      <c r="CU33" s="7">
        <f t="shared" si="13"/>
        <v>0</v>
      </c>
      <c r="CV33" s="10">
        <v>592</v>
      </c>
    </row>
    <row r="34" spans="1:100" x14ac:dyDescent="0.25">
      <c r="A34" s="348"/>
      <c r="B34" s="2" t="s">
        <v>109</v>
      </c>
      <c r="C34" s="40"/>
      <c r="D34" s="41"/>
      <c r="E34" s="43"/>
      <c r="F34" s="41"/>
      <c r="G34" s="42"/>
      <c r="H34" s="7">
        <f t="shared" si="0"/>
        <v>0</v>
      </c>
      <c r="I34" s="43"/>
      <c r="J34" s="41"/>
      <c r="K34" s="41"/>
      <c r="L34" s="41"/>
      <c r="M34" s="41"/>
      <c r="N34" s="41"/>
      <c r="O34" s="7">
        <f t="shared" si="1"/>
        <v>0</v>
      </c>
      <c r="P34" s="62"/>
      <c r="Q34" s="41"/>
      <c r="R34" s="41"/>
      <c r="S34" s="41"/>
      <c r="T34" s="7">
        <f t="shared" si="2"/>
        <v>0</v>
      </c>
      <c r="U34" s="43"/>
      <c r="V34" s="9"/>
      <c r="W34" s="7">
        <f t="shared" si="3"/>
        <v>0</v>
      </c>
      <c r="X34" s="43"/>
      <c r="Y34" s="9"/>
      <c r="Z34" s="9"/>
      <c r="AA34" s="9"/>
      <c r="AB34" s="9"/>
      <c r="AC34" s="9"/>
      <c r="AD34" s="41"/>
      <c r="AE34" s="9"/>
      <c r="AF34" s="9"/>
      <c r="AG34" s="9"/>
      <c r="AH34" s="9"/>
      <c r="AI34" s="9"/>
      <c r="AJ34" s="7">
        <f t="shared" si="4"/>
        <v>0</v>
      </c>
      <c r="AK34" s="43"/>
      <c r="AL34" s="7">
        <f t="shared" si="5"/>
        <v>0</v>
      </c>
      <c r="AM34" s="62"/>
      <c r="AN34" s="9"/>
      <c r="AO34" s="41"/>
      <c r="AP34" s="41"/>
      <c r="AQ34" s="41"/>
      <c r="AR34" s="41"/>
      <c r="AS34" s="41"/>
      <c r="AT34" s="41"/>
      <c r="AU34" s="41"/>
      <c r="AV34" s="41"/>
      <c r="AW34" s="7">
        <f t="shared" si="6"/>
        <v>0</v>
      </c>
      <c r="AX34" s="43"/>
      <c r="AY34" s="41"/>
      <c r="AZ34" s="41"/>
      <c r="BA34" s="41"/>
      <c r="BB34" s="41"/>
      <c r="BC34" s="41"/>
      <c r="BD34" s="41"/>
      <c r="BE34" s="7">
        <f t="shared" si="7"/>
        <v>0</v>
      </c>
      <c r="BF34" s="43"/>
      <c r="BG34" s="41"/>
      <c r="BH34" s="41"/>
      <c r="BI34" s="41"/>
      <c r="BJ34" s="41"/>
      <c r="BK34" s="41"/>
      <c r="BL34" s="41"/>
      <c r="BM34" s="41"/>
      <c r="BN34" s="41"/>
      <c r="BO34" s="41"/>
      <c r="BP34" s="9"/>
      <c r="BQ34" s="41"/>
      <c r="BR34" s="9"/>
      <c r="BS34" s="9"/>
      <c r="BT34" s="41"/>
      <c r="BU34" s="7">
        <f t="shared" si="8"/>
        <v>0</v>
      </c>
      <c r="BV34" s="43"/>
      <c r="BW34" s="41"/>
      <c r="BX34" s="41"/>
      <c r="BY34" s="41"/>
      <c r="BZ34" s="41"/>
      <c r="CA34" s="41"/>
      <c r="CB34" s="7">
        <f t="shared" si="9"/>
        <v>0</v>
      </c>
      <c r="CC34" s="43"/>
      <c r="CD34" s="41"/>
      <c r="CE34" s="41"/>
      <c r="CF34" s="41"/>
      <c r="CG34" s="7">
        <f t="shared" si="10"/>
        <v>0</v>
      </c>
      <c r="CH34" s="62"/>
      <c r="CI34" s="9"/>
      <c r="CJ34" s="41"/>
      <c r="CK34" s="41"/>
      <c r="CL34" s="41"/>
      <c r="CM34" s="41"/>
      <c r="CN34" s="41"/>
      <c r="CO34" s="7">
        <f t="shared" si="11"/>
        <v>0</v>
      </c>
      <c r="CP34" s="62"/>
      <c r="CQ34" s="41"/>
      <c r="CR34" s="41"/>
      <c r="CS34" s="7">
        <f t="shared" si="12"/>
        <v>0</v>
      </c>
      <c r="CT34" s="43"/>
      <c r="CU34" s="7">
        <f t="shared" si="13"/>
        <v>0</v>
      </c>
      <c r="CV34" s="10">
        <v>6470</v>
      </c>
    </row>
    <row r="35" spans="1:100" x14ac:dyDescent="0.25">
      <c r="A35" s="348"/>
      <c r="B35" s="2" t="s">
        <v>110</v>
      </c>
      <c r="C35" s="40"/>
      <c r="D35" s="41"/>
      <c r="E35" s="43"/>
      <c r="F35" s="41"/>
      <c r="G35" s="42"/>
      <c r="H35" s="7">
        <f t="shared" si="0"/>
        <v>0</v>
      </c>
      <c r="I35" s="43"/>
      <c r="J35" s="41"/>
      <c r="K35" s="41"/>
      <c r="L35" s="41"/>
      <c r="M35" s="41"/>
      <c r="N35" s="41"/>
      <c r="O35" s="7">
        <f t="shared" si="1"/>
        <v>0</v>
      </c>
      <c r="P35" s="62"/>
      <c r="Q35" s="41"/>
      <c r="R35" s="41"/>
      <c r="S35" s="41"/>
      <c r="T35" s="7">
        <f t="shared" si="2"/>
        <v>0</v>
      </c>
      <c r="U35" s="43"/>
      <c r="V35" s="9"/>
      <c r="W35" s="7">
        <f t="shared" si="3"/>
        <v>0</v>
      </c>
      <c r="X35" s="43"/>
      <c r="Y35" s="9"/>
      <c r="Z35" s="9"/>
      <c r="AA35" s="9"/>
      <c r="AB35" s="9"/>
      <c r="AC35" s="9"/>
      <c r="AD35" s="41"/>
      <c r="AE35" s="9"/>
      <c r="AF35" s="9"/>
      <c r="AG35" s="9"/>
      <c r="AH35" s="9"/>
      <c r="AI35" s="9"/>
      <c r="AJ35" s="7">
        <f t="shared" si="4"/>
        <v>0</v>
      </c>
      <c r="AK35" s="43"/>
      <c r="AL35" s="7">
        <f t="shared" si="5"/>
        <v>0</v>
      </c>
      <c r="AM35" s="62"/>
      <c r="AN35" s="9"/>
      <c r="AO35" s="41"/>
      <c r="AP35" s="41"/>
      <c r="AQ35" s="41"/>
      <c r="AR35" s="41"/>
      <c r="AS35" s="41"/>
      <c r="AT35" s="41"/>
      <c r="AU35" s="41"/>
      <c r="AV35" s="41"/>
      <c r="AW35" s="7">
        <f t="shared" si="6"/>
        <v>0</v>
      </c>
      <c r="AX35" s="43"/>
      <c r="AY35" s="41"/>
      <c r="AZ35" s="41"/>
      <c r="BA35" s="41"/>
      <c r="BB35" s="41"/>
      <c r="BC35" s="41"/>
      <c r="BD35" s="41"/>
      <c r="BE35" s="7">
        <f t="shared" si="7"/>
        <v>0</v>
      </c>
      <c r="BF35" s="43"/>
      <c r="BG35" s="41"/>
      <c r="BH35" s="41"/>
      <c r="BI35" s="41"/>
      <c r="BJ35" s="41"/>
      <c r="BK35" s="41"/>
      <c r="BL35" s="41"/>
      <c r="BM35" s="41"/>
      <c r="BN35" s="41"/>
      <c r="BO35" s="41"/>
      <c r="BP35" s="9"/>
      <c r="BQ35" s="41"/>
      <c r="BR35" s="9"/>
      <c r="BS35" s="9"/>
      <c r="BT35" s="41"/>
      <c r="BU35" s="7">
        <f t="shared" si="8"/>
        <v>0</v>
      </c>
      <c r="BV35" s="43"/>
      <c r="BW35" s="41"/>
      <c r="BX35" s="41"/>
      <c r="BY35" s="41"/>
      <c r="BZ35" s="41"/>
      <c r="CA35" s="41"/>
      <c r="CB35" s="7">
        <f t="shared" si="9"/>
        <v>0</v>
      </c>
      <c r="CC35" s="43"/>
      <c r="CD35" s="41"/>
      <c r="CE35" s="41"/>
      <c r="CF35" s="41"/>
      <c r="CG35" s="7">
        <f t="shared" si="10"/>
        <v>0</v>
      </c>
      <c r="CH35" s="62"/>
      <c r="CI35" s="9"/>
      <c r="CJ35" s="41"/>
      <c r="CK35" s="41"/>
      <c r="CL35" s="41"/>
      <c r="CM35" s="41"/>
      <c r="CN35" s="41"/>
      <c r="CO35" s="7">
        <f t="shared" si="11"/>
        <v>0</v>
      </c>
      <c r="CP35" s="62"/>
      <c r="CQ35" s="41"/>
      <c r="CR35" s="41"/>
      <c r="CS35" s="7">
        <f t="shared" si="12"/>
        <v>0</v>
      </c>
      <c r="CT35" s="43"/>
      <c r="CU35" s="7">
        <f t="shared" si="13"/>
        <v>0</v>
      </c>
      <c r="CV35" s="10">
        <v>250</v>
      </c>
    </row>
    <row r="36" spans="1:100" x14ac:dyDescent="0.25">
      <c r="A36" s="348"/>
      <c r="B36" s="2" t="s">
        <v>111</v>
      </c>
      <c r="C36" s="40"/>
      <c r="D36" s="41"/>
      <c r="E36" s="43"/>
      <c r="F36" s="41"/>
      <c r="G36" s="42"/>
      <c r="H36" s="7">
        <f t="shared" si="0"/>
        <v>0</v>
      </c>
      <c r="I36" s="43"/>
      <c r="J36" s="41"/>
      <c r="K36" s="41"/>
      <c r="L36" s="41"/>
      <c r="M36" s="41"/>
      <c r="N36" s="41"/>
      <c r="O36" s="7">
        <f t="shared" si="1"/>
        <v>0</v>
      </c>
      <c r="P36" s="62"/>
      <c r="Q36" s="41"/>
      <c r="R36" s="41"/>
      <c r="S36" s="41"/>
      <c r="T36" s="7">
        <f t="shared" si="2"/>
        <v>0</v>
      </c>
      <c r="U36" s="43"/>
      <c r="V36" s="9"/>
      <c r="W36" s="7">
        <f t="shared" si="3"/>
        <v>0</v>
      </c>
      <c r="X36" s="43"/>
      <c r="Y36" s="9"/>
      <c r="Z36" s="9"/>
      <c r="AA36" s="9"/>
      <c r="AB36" s="9"/>
      <c r="AC36" s="9"/>
      <c r="AD36" s="41"/>
      <c r="AE36" s="9"/>
      <c r="AF36" s="9"/>
      <c r="AG36" s="9"/>
      <c r="AH36" s="9"/>
      <c r="AI36" s="9"/>
      <c r="AJ36" s="7">
        <f t="shared" si="4"/>
        <v>0</v>
      </c>
      <c r="AK36" s="43"/>
      <c r="AL36" s="7">
        <f t="shared" si="5"/>
        <v>0</v>
      </c>
      <c r="AM36" s="62"/>
      <c r="AN36" s="9"/>
      <c r="AO36" s="41"/>
      <c r="AP36" s="41"/>
      <c r="AQ36" s="41"/>
      <c r="AR36" s="41"/>
      <c r="AS36" s="41"/>
      <c r="AT36" s="41"/>
      <c r="AU36" s="41"/>
      <c r="AV36" s="41"/>
      <c r="AW36" s="7">
        <f t="shared" si="6"/>
        <v>0</v>
      </c>
      <c r="AX36" s="43"/>
      <c r="AY36" s="41"/>
      <c r="AZ36" s="41"/>
      <c r="BA36" s="41"/>
      <c r="BB36" s="41"/>
      <c r="BC36" s="41"/>
      <c r="BD36" s="41"/>
      <c r="BE36" s="7">
        <f t="shared" si="7"/>
        <v>0</v>
      </c>
      <c r="BF36" s="43"/>
      <c r="BG36" s="41"/>
      <c r="BH36" s="41"/>
      <c r="BI36" s="41"/>
      <c r="BJ36" s="41"/>
      <c r="BK36" s="41"/>
      <c r="BL36" s="41"/>
      <c r="BM36" s="41"/>
      <c r="BN36" s="41"/>
      <c r="BO36" s="41"/>
      <c r="BP36" s="9"/>
      <c r="BQ36" s="41"/>
      <c r="BR36" s="9"/>
      <c r="BS36" s="9"/>
      <c r="BT36" s="41"/>
      <c r="BU36" s="7">
        <f t="shared" si="8"/>
        <v>0</v>
      </c>
      <c r="BV36" s="43"/>
      <c r="BW36" s="41"/>
      <c r="BX36" s="41"/>
      <c r="BY36" s="41"/>
      <c r="BZ36" s="41"/>
      <c r="CA36" s="41"/>
      <c r="CB36" s="7">
        <f t="shared" si="9"/>
        <v>0</v>
      </c>
      <c r="CC36" s="43"/>
      <c r="CD36" s="41"/>
      <c r="CE36" s="41"/>
      <c r="CF36" s="41"/>
      <c r="CG36" s="7">
        <f t="shared" si="10"/>
        <v>0</v>
      </c>
      <c r="CH36" s="62"/>
      <c r="CI36" s="9"/>
      <c r="CJ36" s="41"/>
      <c r="CK36" s="41"/>
      <c r="CL36" s="41"/>
      <c r="CM36" s="41"/>
      <c r="CN36" s="41"/>
      <c r="CO36" s="7">
        <f t="shared" si="11"/>
        <v>0</v>
      </c>
      <c r="CP36" s="62"/>
      <c r="CQ36" s="41"/>
      <c r="CR36" s="41"/>
      <c r="CS36" s="7">
        <f t="shared" si="12"/>
        <v>0</v>
      </c>
      <c r="CT36" s="43"/>
      <c r="CU36" s="7">
        <f t="shared" si="13"/>
        <v>0</v>
      </c>
      <c r="CV36" s="10">
        <v>401</v>
      </c>
    </row>
    <row r="37" spans="1:100" ht="15.75" thickBot="1" x14ac:dyDescent="0.3">
      <c r="A37" s="349"/>
      <c r="B37" s="3" t="s">
        <v>112</v>
      </c>
      <c r="C37" s="44"/>
      <c r="D37" s="45"/>
      <c r="E37" s="47"/>
      <c r="F37" s="45"/>
      <c r="G37" s="46"/>
      <c r="H37" s="11">
        <f t="shared" si="0"/>
        <v>0</v>
      </c>
      <c r="I37" s="47"/>
      <c r="J37" s="45"/>
      <c r="K37" s="45"/>
      <c r="L37" s="45"/>
      <c r="M37" s="45"/>
      <c r="N37" s="45"/>
      <c r="O37" s="11">
        <f t="shared" si="1"/>
        <v>0</v>
      </c>
      <c r="P37" s="63"/>
      <c r="Q37" s="45"/>
      <c r="R37" s="45"/>
      <c r="S37" s="45"/>
      <c r="T37" s="11">
        <f t="shared" si="2"/>
        <v>0</v>
      </c>
      <c r="U37" s="47"/>
      <c r="V37" s="13"/>
      <c r="W37" s="11">
        <f t="shared" si="3"/>
        <v>0</v>
      </c>
      <c r="X37" s="47"/>
      <c r="Y37" s="13"/>
      <c r="Z37" s="13"/>
      <c r="AA37" s="13"/>
      <c r="AB37" s="13"/>
      <c r="AC37" s="13"/>
      <c r="AD37" s="45"/>
      <c r="AE37" s="13"/>
      <c r="AF37" s="13"/>
      <c r="AG37" s="13"/>
      <c r="AH37" s="13"/>
      <c r="AI37" s="13"/>
      <c r="AJ37" s="11">
        <f t="shared" si="4"/>
        <v>0</v>
      </c>
      <c r="AK37" s="47"/>
      <c r="AL37" s="11">
        <f t="shared" si="5"/>
        <v>0</v>
      </c>
      <c r="AM37" s="63"/>
      <c r="AN37" s="13"/>
      <c r="AO37" s="45"/>
      <c r="AP37" s="45"/>
      <c r="AQ37" s="45"/>
      <c r="AR37" s="45"/>
      <c r="AS37" s="45"/>
      <c r="AT37" s="45"/>
      <c r="AU37" s="45"/>
      <c r="AV37" s="45"/>
      <c r="AW37" s="11">
        <f t="shared" si="6"/>
        <v>0</v>
      </c>
      <c r="AX37" s="47"/>
      <c r="AY37" s="45"/>
      <c r="AZ37" s="45"/>
      <c r="BA37" s="45"/>
      <c r="BB37" s="45"/>
      <c r="BC37" s="45"/>
      <c r="BD37" s="45"/>
      <c r="BE37" s="11">
        <f t="shared" si="7"/>
        <v>0</v>
      </c>
      <c r="BF37" s="47"/>
      <c r="BG37" s="45"/>
      <c r="BH37" s="45"/>
      <c r="BI37" s="45"/>
      <c r="BJ37" s="45"/>
      <c r="BK37" s="45"/>
      <c r="BL37" s="45"/>
      <c r="BM37" s="45"/>
      <c r="BN37" s="45"/>
      <c r="BO37" s="45"/>
      <c r="BP37" s="13"/>
      <c r="BQ37" s="45"/>
      <c r="BR37" s="13"/>
      <c r="BS37" s="13"/>
      <c r="BT37" s="45"/>
      <c r="BU37" s="11">
        <f t="shared" si="8"/>
        <v>0</v>
      </c>
      <c r="BV37" s="47"/>
      <c r="BW37" s="45"/>
      <c r="BX37" s="45"/>
      <c r="BY37" s="45"/>
      <c r="BZ37" s="45"/>
      <c r="CA37" s="45"/>
      <c r="CB37" s="11">
        <f t="shared" si="9"/>
        <v>0</v>
      </c>
      <c r="CC37" s="47"/>
      <c r="CD37" s="45"/>
      <c r="CE37" s="45"/>
      <c r="CF37" s="45"/>
      <c r="CG37" s="11">
        <f t="shared" si="10"/>
        <v>0</v>
      </c>
      <c r="CH37" s="63"/>
      <c r="CI37" s="13"/>
      <c r="CJ37" s="45"/>
      <c r="CK37" s="45"/>
      <c r="CL37" s="45"/>
      <c r="CM37" s="45"/>
      <c r="CN37" s="45"/>
      <c r="CO37" s="11">
        <f t="shared" si="11"/>
        <v>0</v>
      </c>
      <c r="CP37" s="63"/>
      <c r="CQ37" s="45"/>
      <c r="CR37" s="45"/>
      <c r="CS37" s="11">
        <f t="shared" si="12"/>
        <v>0</v>
      </c>
      <c r="CT37" s="47"/>
      <c r="CU37" s="11">
        <f t="shared" si="13"/>
        <v>0</v>
      </c>
      <c r="CV37" s="15">
        <v>554</v>
      </c>
    </row>
    <row r="38" spans="1:100" x14ac:dyDescent="0.25">
      <c r="A38" s="347">
        <v>1999</v>
      </c>
      <c r="B38" s="33" t="s">
        <v>101</v>
      </c>
      <c r="C38" s="34"/>
      <c r="D38" s="35"/>
      <c r="E38" s="52"/>
      <c r="F38" s="35"/>
      <c r="G38" s="36"/>
      <c r="H38" s="20">
        <f t="shared" si="0"/>
        <v>0</v>
      </c>
      <c r="I38" s="52"/>
      <c r="J38" s="35"/>
      <c r="K38" s="35"/>
      <c r="L38" s="35"/>
      <c r="M38" s="35"/>
      <c r="N38" s="35"/>
      <c r="O38" s="20">
        <f t="shared" si="1"/>
        <v>0</v>
      </c>
      <c r="P38" s="61"/>
      <c r="Q38" s="35"/>
      <c r="R38" s="35"/>
      <c r="S38" s="35"/>
      <c r="T38" s="20">
        <f t="shared" si="2"/>
        <v>0</v>
      </c>
      <c r="U38" s="52"/>
      <c r="V38" s="22"/>
      <c r="W38" s="20">
        <f t="shared" si="3"/>
        <v>0</v>
      </c>
      <c r="X38" s="52"/>
      <c r="Y38" s="22"/>
      <c r="Z38" s="22"/>
      <c r="AA38" s="22"/>
      <c r="AB38" s="22"/>
      <c r="AC38" s="22"/>
      <c r="AD38" s="35"/>
      <c r="AE38" s="22"/>
      <c r="AF38" s="22"/>
      <c r="AG38" s="22"/>
      <c r="AH38" s="22"/>
      <c r="AI38" s="22"/>
      <c r="AJ38" s="20">
        <f t="shared" si="4"/>
        <v>0</v>
      </c>
      <c r="AK38" s="52"/>
      <c r="AL38" s="20">
        <f t="shared" si="5"/>
        <v>0</v>
      </c>
      <c r="AM38" s="61"/>
      <c r="AN38" s="22"/>
      <c r="AO38" s="35"/>
      <c r="AP38" s="35"/>
      <c r="AQ38" s="35"/>
      <c r="AR38" s="35"/>
      <c r="AS38" s="35"/>
      <c r="AT38" s="35"/>
      <c r="AU38" s="35"/>
      <c r="AV38" s="35"/>
      <c r="AW38" s="20">
        <f t="shared" si="6"/>
        <v>0</v>
      </c>
      <c r="AX38" s="52"/>
      <c r="AY38" s="35"/>
      <c r="AZ38" s="35"/>
      <c r="BA38" s="35"/>
      <c r="BB38" s="35"/>
      <c r="BC38" s="35"/>
      <c r="BD38" s="35"/>
      <c r="BE38" s="20">
        <f t="shared" si="7"/>
        <v>0</v>
      </c>
      <c r="BF38" s="52"/>
      <c r="BG38" s="35"/>
      <c r="BH38" s="35"/>
      <c r="BI38" s="35"/>
      <c r="BJ38" s="35"/>
      <c r="BK38" s="35"/>
      <c r="BL38" s="35"/>
      <c r="BM38" s="35"/>
      <c r="BN38" s="35"/>
      <c r="BO38" s="35"/>
      <c r="BP38" s="22"/>
      <c r="BQ38" s="35"/>
      <c r="BR38" s="22"/>
      <c r="BS38" s="22"/>
      <c r="BT38" s="35"/>
      <c r="BU38" s="20">
        <f t="shared" si="8"/>
        <v>0</v>
      </c>
      <c r="BV38" s="52"/>
      <c r="BW38" s="35"/>
      <c r="BX38" s="35"/>
      <c r="BY38" s="35"/>
      <c r="BZ38" s="35"/>
      <c r="CA38" s="35"/>
      <c r="CB38" s="20">
        <f t="shared" si="9"/>
        <v>0</v>
      </c>
      <c r="CC38" s="52"/>
      <c r="CD38" s="35"/>
      <c r="CE38" s="35"/>
      <c r="CF38" s="35"/>
      <c r="CG38" s="20">
        <f t="shared" si="10"/>
        <v>0</v>
      </c>
      <c r="CH38" s="61"/>
      <c r="CI38" s="22"/>
      <c r="CJ38" s="35"/>
      <c r="CK38" s="35"/>
      <c r="CL38" s="35"/>
      <c r="CM38" s="35"/>
      <c r="CN38" s="35"/>
      <c r="CO38" s="20">
        <f t="shared" si="11"/>
        <v>0</v>
      </c>
      <c r="CP38" s="61"/>
      <c r="CQ38" s="35"/>
      <c r="CR38" s="35"/>
      <c r="CS38" s="20">
        <f t="shared" si="12"/>
        <v>0</v>
      </c>
      <c r="CT38" s="52"/>
      <c r="CU38" s="20">
        <f t="shared" si="13"/>
        <v>0</v>
      </c>
      <c r="CV38" s="23">
        <v>562</v>
      </c>
    </row>
    <row r="39" spans="1:100" x14ac:dyDescent="0.25">
      <c r="A39" s="348"/>
      <c r="B39" s="2" t="s">
        <v>102</v>
      </c>
      <c r="C39" s="40"/>
      <c r="D39" s="41"/>
      <c r="E39" s="43"/>
      <c r="F39" s="41"/>
      <c r="G39" s="42"/>
      <c r="H39" s="7">
        <f t="shared" si="0"/>
        <v>0</v>
      </c>
      <c r="I39" s="43"/>
      <c r="J39" s="41"/>
      <c r="K39" s="41"/>
      <c r="L39" s="41"/>
      <c r="M39" s="41"/>
      <c r="N39" s="41"/>
      <c r="O39" s="7">
        <f t="shared" si="1"/>
        <v>0</v>
      </c>
      <c r="P39" s="62"/>
      <c r="Q39" s="41"/>
      <c r="R39" s="41"/>
      <c r="S39" s="41"/>
      <c r="T39" s="7">
        <f t="shared" si="2"/>
        <v>0</v>
      </c>
      <c r="U39" s="43"/>
      <c r="V39" s="9"/>
      <c r="W39" s="7">
        <f t="shared" si="3"/>
        <v>0</v>
      </c>
      <c r="X39" s="43"/>
      <c r="Y39" s="9"/>
      <c r="Z39" s="9"/>
      <c r="AA39" s="9"/>
      <c r="AB39" s="9"/>
      <c r="AC39" s="9"/>
      <c r="AD39" s="41"/>
      <c r="AE39" s="9"/>
      <c r="AF39" s="9"/>
      <c r="AG39" s="9"/>
      <c r="AH39" s="9"/>
      <c r="AI39" s="9"/>
      <c r="AJ39" s="7">
        <f t="shared" si="4"/>
        <v>0</v>
      </c>
      <c r="AK39" s="43"/>
      <c r="AL39" s="7">
        <f t="shared" si="5"/>
        <v>0</v>
      </c>
      <c r="AM39" s="62"/>
      <c r="AN39" s="9"/>
      <c r="AO39" s="41"/>
      <c r="AP39" s="41"/>
      <c r="AQ39" s="41"/>
      <c r="AR39" s="41"/>
      <c r="AS39" s="41"/>
      <c r="AT39" s="41"/>
      <c r="AU39" s="41"/>
      <c r="AV39" s="41"/>
      <c r="AW39" s="7">
        <f t="shared" si="6"/>
        <v>0</v>
      </c>
      <c r="AX39" s="43"/>
      <c r="AY39" s="41"/>
      <c r="AZ39" s="41"/>
      <c r="BA39" s="41"/>
      <c r="BB39" s="41"/>
      <c r="BC39" s="41"/>
      <c r="BD39" s="41"/>
      <c r="BE39" s="7">
        <f t="shared" si="7"/>
        <v>0</v>
      </c>
      <c r="BF39" s="43"/>
      <c r="BG39" s="41"/>
      <c r="BH39" s="41"/>
      <c r="BI39" s="41"/>
      <c r="BJ39" s="41"/>
      <c r="BK39" s="41"/>
      <c r="BL39" s="41"/>
      <c r="BM39" s="41"/>
      <c r="BN39" s="41"/>
      <c r="BO39" s="41"/>
      <c r="BP39" s="9"/>
      <c r="BQ39" s="41"/>
      <c r="BR39" s="9"/>
      <c r="BS39" s="9"/>
      <c r="BT39" s="41"/>
      <c r="BU39" s="7">
        <f t="shared" si="8"/>
        <v>0</v>
      </c>
      <c r="BV39" s="43"/>
      <c r="BW39" s="41"/>
      <c r="BX39" s="41"/>
      <c r="BY39" s="41"/>
      <c r="BZ39" s="41"/>
      <c r="CA39" s="41"/>
      <c r="CB39" s="7">
        <f t="shared" si="9"/>
        <v>0</v>
      </c>
      <c r="CC39" s="43"/>
      <c r="CD39" s="41"/>
      <c r="CE39" s="41"/>
      <c r="CF39" s="41"/>
      <c r="CG39" s="7">
        <f t="shared" si="10"/>
        <v>0</v>
      </c>
      <c r="CH39" s="62"/>
      <c r="CI39" s="9"/>
      <c r="CJ39" s="41"/>
      <c r="CK39" s="41"/>
      <c r="CL39" s="41"/>
      <c r="CM39" s="41"/>
      <c r="CN39" s="41"/>
      <c r="CO39" s="7">
        <f t="shared" si="11"/>
        <v>0</v>
      </c>
      <c r="CP39" s="62"/>
      <c r="CQ39" s="41"/>
      <c r="CR39" s="41"/>
      <c r="CS39" s="7">
        <f t="shared" si="12"/>
        <v>0</v>
      </c>
      <c r="CT39" s="43"/>
      <c r="CU39" s="7">
        <f t="shared" si="13"/>
        <v>0</v>
      </c>
      <c r="CV39" s="10">
        <v>532</v>
      </c>
    </row>
    <row r="40" spans="1:100" x14ac:dyDescent="0.25">
      <c r="A40" s="348"/>
      <c r="B40" s="2" t="s">
        <v>103</v>
      </c>
      <c r="C40" s="40"/>
      <c r="D40" s="41"/>
      <c r="E40" s="43"/>
      <c r="F40" s="41"/>
      <c r="G40" s="42"/>
      <c r="H40" s="7">
        <f t="shared" si="0"/>
        <v>0</v>
      </c>
      <c r="I40" s="43"/>
      <c r="J40" s="41"/>
      <c r="K40" s="41"/>
      <c r="L40" s="41"/>
      <c r="M40" s="41"/>
      <c r="N40" s="41"/>
      <c r="O40" s="7">
        <f t="shared" si="1"/>
        <v>0</v>
      </c>
      <c r="P40" s="62"/>
      <c r="Q40" s="41"/>
      <c r="R40" s="41"/>
      <c r="S40" s="41"/>
      <c r="T40" s="7">
        <f t="shared" si="2"/>
        <v>0</v>
      </c>
      <c r="U40" s="43"/>
      <c r="V40" s="9"/>
      <c r="W40" s="7">
        <f t="shared" si="3"/>
        <v>0</v>
      </c>
      <c r="X40" s="43"/>
      <c r="Y40" s="9"/>
      <c r="Z40" s="9"/>
      <c r="AA40" s="9"/>
      <c r="AB40" s="9"/>
      <c r="AC40" s="9"/>
      <c r="AD40" s="41"/>
      <c r="AE40" s="9"/>
      <c r="AF40" s="9"/>
      <c r="AG40" s="9"/>
      <c r="AH40" s="9"/>
      <c r="AI40" s="9"/>
      <c r="AJ40" s="7">
        <f t="shared" si="4"/>
        <v>0</v>
      </c>
      <c r="AK40" s="43"/>
      <c r="AL40" s="7">
        <f t="shared" si="5"/>
        <v>0</v>
      </c>
      <c r="AM40" s="62"/>
      <c r="AN40" s="9"/>
      <c r="AO40" s="41"/>
      <c r="AP40" s="41"/>
      <c r="AQ40" s="41"/>
      <c r="AR40" s="41"/>
      <c r="AS40" s="41"/>
      <c r="AT40" s="41"/>
      <c r="AU40" s="41"/>
      <c r="AV40" s="41"/>
      <c r="AW40" s="7">
        <f t="shared" si="6"/>
        <v>0</v>
      </c>
      <c r="AX40" s="43"/>
      <c r="AY40" s="41"/>
      <c r="AZ40" s="41"/>
      <c r="BA40" s="41"/>
      <c r="BB40" s="41"/>
      <c r="BC40" s="41"/>
      <c r="BD40" s="41"/>
      <c r="BE40" s="7">
        <f t="shared" si="7"/>
        <v>0</v>
      </c>
      <c r="BF40" s="43"/>
      <c r="BG40" s="41"/>
      <c r="BH40" s="41"/>
      <c r="BI40" s="41"/>
      <c r="BJ40" s="41"/>
      <c r="BK40" s="41"/>
      <c r="BL40" s="41"/>
      <c r="BM40" s="41"/>
      <c r="BN40" s="41"/>
      <c r="BO40" s="41"/>
      <c r="BP40" s="9"/>
      <c r="BQ40" s="41"/>
      <c r="BR40" s="9"/>
      <c r="BS40" s="9"/>
      <c r="BT40" s="41"/>
      <c r="BU40" s="7">
        <f t="shared" si="8"/>
        <v>0</v>
      </c>
      <c r="BV40" s="43"/>
      <c r="BW40" s="41"/>
      <c r="BX40" s="41"/>
      <c r="BY40" s="41"/>
      <c r="BZ40" s="41"/>
      <c r="CA40" s="41"/>
      <c r="CB40" s="7">
        <f t="shared" si="9"/>
        <v>0</v>
      </c>
      <c r="CC40" s="43"/>
      <c r="CD40" s="41"/>
      <c r="CE40" s="41"/>
      <c r="CF40" s="41"/>
      <c r="CG40" s="7">
        <f t="shared" si="10"/>
        <v>0</v>
      </c>
      <c r="CH40" s="62"/>
      <c r="CI40" s="9"/>
      <c r="CJ40" s="41"/>
      <c r="CK40" s="41"/>
      <c r="CL40" s="41"/>
      <c r="CM40" s="41"/>
      <c r="CN40" s="41"/>
      <c r="CO40" s="7">
        <f t="shared" si="11"/>
        <v>0</v>
      </c>
      <c r="CP40" s="62"/>
      <c r="CQ40" s="41"/>
      <c r="CR40" s="41"/>
      <c r="CS40" s="7">
        <f t="shared" si="12"/>
        <v>0</v>
      </c>
      <c r="CT40" s="43"/>
      <c r="CU40" s="7">
        <f t="shared" si="13"/>
        <v>0</v>
      </c>
      <c r="CV40" s="10">
        <v>565</v>
      </c>
    </row>
    <row r="41" spans="1:100" x14ac:dyDescent="0.25">
      <c r="A41" s="348"/>
      <c r="B41" s="2" t="s">
        <v>104</v>
      </c>
      <c r="C41" s="40"/>
      <c r="D41" s="41"/>
      <c r="E41" s="43"/>
      <c r="F41" s="41"/>
      <c r="G41" s="42"/>
      <c r="H41" s="7">
        <f t="shared" si="0"/>
        <v>0</v>
      </c>
      <c r="I41" s="43"/>
      <c r="J41" s="41"/>
      <c r="K41" s="41"/>
      <c r="L41" s="41"/>
      <c r="M41" s="41"/>
      <c r="N41" s="41"/>
      <c r="O41" s="7">
        <f t="shared" si="1"/>
        <v>0</v>
      </c>
      <c r="P41" s="62"/>
      <c r="Q41" s="41"/>
      <c r="R41" s="41"/>
      <c r="S41" s="41"/>
      <c r="T41" s="7">
        <f t="shared" si="2"/>
        <v>0</v>
      </c>
      <c r="U41" s="43"/>
      <c r="V41" s="9"/>
      <c r="W41" s="7">
        <f t="shared" si="3"/>
        <v>0</v>
      </c>
      <c r="X41" s="43"/>
      <c r="Y41" s="9"/>
      <c r="Z41" s="9"/>
      <c r="AA41" s="9"/>
      <c r="AB41" s="9"/>
      <c r="AC41" s="9"/>
      <c r="AD41" s="41"/>
      <c r="AE41" s="9"/>
      <c r="AF41" s="9"/>
      <c r="AG41" s="9"/>
      <c r="AH41" s="9"/>
      <c r="AI41" s="9"/>
      <c r="AJ41" s="7">
        <f t="shared" si="4"/>
        <v>0</v>
      </c>
      <c r="AK41" s="43"/>
      <c r="AL41" s="7">
        <f t="shared" si="5"/>
        <v>0</v>
      </c>
      <c r="AM41" s="62"/>
      <c r="AN41" s="9"/>
      <c r="AO41" s="41"/>
      <c r="AP41" s="41"/>
      <c r="AQ41" s="41"/>
      <c r="AR41" s="41"/>
      <c r="AS41" s="41"/>
      <c r="AT41" s="41"/>
      <c r="AU41" s="41"/>
      <c r="AV41" s="41"/>
      <c r="AW41" s="7">
        <f t="shared" si="6"/>
        <v>0</v>
      </c>
      <c r="AX41" s="43"/>
      <c r="AY41" s="41"/>
      <c r="AZ41" s="41"/>
      <c r="BA41" s="41"/>
      <c r="BB41" s="41"/>
      <c r="BC41" s="41"/>
      <c r="BD41" s="41"/>
      <c r="BE41" s="7">
        <f t="shared" si="7"/>
        <v>0</v>
      </c>
      <c r="BF41" s="43"/>
      <c r="BG41" s="41"/>
      <c r="BH41" s="41"/>
      <c r="BI41" s="41"/>
      <c r="BJ41" s="41"/>
      <c r="BK41" s="41"/>
      <c r="BL41" s="41"/>
      <c r="BM41" s="41"/>
      <c r="BN41" s="41"/>
      <c r="BO41" s="41"/>
      <c r="BP41" s="9"/>
      <c r="BQ41" s="41"/>
      <c r="BR41" s="9"/>
      <c r="BS41" s="9"/>
      <c r="BT41" s="41"/>
      <c r="BU41" s="7">
        <f t="shared" si="8"/>
        <v>0</v>
      </c>
      <c r="BV41" s="43"/>
      <c r="BW41" s="41"/>
      <c r="BX41" s="41"/>
      <c r="BY41" s="41"/>
      <c r="BZ41" s="41"/>
      <c r="CA41" s="41"/>
      <c r="CB41" s="7">
        <f t="shared" si="9"/>
        <v>0</v>
      </c>
      <c r="CC41" s="43"/>
      <c r="CD41" s="41"/>
      <c r="CE41" s="41"/>
      <c r="CF41" s="41"/>
      <c r="CG41" s="7">
        <f t="shared" si="10"/>
        <v>0</v>
      </c>
      <c r="CH41" s="62"/>
      <c r="CI41" s="9"/>
      <c r="CJ41" s="41"/>
      <c r="CK41" s="41"/>
      <c r="CL41" s="41"/>
      <c r="CM41" s="41"/>
      <c r="CN41" s="41"/>
      <c r="CO41" s="7">
        <f t="shared" si="11"/>
        <v>0</v>
      </c>
      <c r="CP41" s="62"/>
      <c r="CQ41" s="41"/>
      <c r="CR41" s="41"/>
      <c r="CS41" s="7">
        <f t="shared" si="12"/>
        <v>0</v>
      </c>
      <c r="CT41" s="43"/>
      <c r="CU41" s="7">
        <f t="shared" si="13"/>
        <v>0</v>
      </c>
      <c r="CV41" s="10">
        <v>615</v>
      </c>
    </row>
    <row r="42" spans="1:100" x14ac:dyDescent="0.25">
      <c r="A42" s="348"/>
      <c r="B42" s="2" t="s">
        <v>105</v>
      </c>
      <c r="C42" s="40"/>
      <c r="D42" s="41"/>
      <c r="E42" s="43"/>
      <c r="F42" s="41"/>
      <c r="G42" s="42"/>
      <c r="H42" s="7">
        <f t="shared" si="0"/>
        <v>0</v>
      </c>
      <c r="I42" s="43"/>
      <c r="J42" s="41"/>
      <c r="K42" s="41"/>
      <c r="L42" s="41"/>
      <c r="M42" s="41"/>
      <c r="N42" s="41"/>
      <c r="O42" s="7">
        <f t="shared" si="1"/>
        <v>0</v>
      </c>
      <c r="P42" s="62"/>
      <c r="Q42" s="41"/>
      <c r="R42" s="41"/>
      <c r="S42" s="41"/>
      <c r="T42" s="7">
        <f t="shared" si="2"/>
        <v>0</v>
      </c>
      <c r="U42" s="43"/>
      <c r="V42" s="9"/>
      <c r="W42" s="7">
        <f t="shared" si="3"/>
        <v>0</v>
      </c>
      <c r="X42" s="43"/>
      <c r="Y42" s="9"/>
      <c r="Z42" s="9"/>
      <c r="AA42" s="9"/>
      <c r="AB42" s="9"/>
      <c r="AC42" s="9"/>
      <c r="AD42" s="41"/>
      <c r="AE42" s="9"/>
      <c r="AF42" s="9"/>
      <c r="AG42" s="9"/>
      <c r="AH42" s="9"/>
      <c r="AI42" s="9"/>
      <c r="AJ42" s="7">
        <f t="shared" si="4"/>
        <v>0</v>
      </c>
      <c r="AK42" s="43"/>
      <c r="AL42" s="7">
        <f t="shared" si="5"/>
        <v>0</v>
      </c>
      <c r="AM42" s="62"/>
      <c r="AN42" s="9"/>
      <c r="AO42" s="41"/>
      <c r="AP42" s="41"/>
      <c r="AQ42" s="41"/>
      <c r="AR42" s="41"/>
      <c r="AS42" s="41"/>
      <c r="AT42" s="41"/>
      <c r="AU42" s="41"/>
      <c r="AV42" s="41"/>
      <c r="AW42" s="7">
        <f t="shared" si="6"/>
        <v>0</v>
      </c>
      <c r="AX42" s="43"/>
      <c r="AY42" s="41"/>
      <c r="AZ42" s="41"/>
      <c r="BA42" s="41"/>
      <c r="BB42" s="41"/>
      <c r="BC42" s="41"/>
      <c r="BD42" s="41"/>
      <c r="BE42" s="7">
        <f t="shared" si="7"/>
        <v>0</v>
      </c>
      <c r="BF42" s="43"/>
      <c r="BG42" s="41"/>
      <c r="BH42" s="41"/>
      <c r="BI42" s="41"/>
      <c r="BJ42" s="41"/>
      <c r="BK42" s="41"/>
      <c r="BL42" s="41"/>
      <c r="BM42" s="41"/>
      <c r="BN42" s="41"/>
      <c r="BO42" s="41"/>
      <c r="BP42" s="9"/>
      <c r="BQ42" s="41"/>
      <c r="BR42" s="9"/>
      <c r="BS42" s="9"/>
      <c r="BT42" s="41"/>
      <c r="BU42" s="7">
        <f t="shared" si="8"/>
        <v>0</v>
      </c>
      <c r="BV42" s="43"/>
      <c r="BW42" s="41"/>
      <c r="BX42" s="41"/>
      <c r="BY42" s="41"/>
      <c r="BZ42" s="41"/>
      <c r="CA42" s="41"/>
      <c r="CB42" s="7">
        <f t="shared" si="9"/>
        <v>0</v>
      </c>
      <c r="CC42" s="43"/>
      <c r="CD42" s="41"/>
      <c r="CE42" s="41"/>
      <c r="CF42" s="41"/>
      <c r="CG42" s="7">
        <f t="shared" si="10"/>
        <v>0</v>
      </c>
      <c r="CH42" s="62"/>
      <c r="CI42" s="9"/>
      <c r="CJ42" s="41"/>
      <c r="CK42" s="41"/>
      <c r="CL42" s="41"/>
      <c r="CM42" s="41"/>
      <c r="CN42" s="41"/>
      <c r="CO42" s="7">
        <f t="shared" si="11"/>
        <v>0</v>
      </c>
      <c r="CP42" s="62"/>
      <c r="CQ42" s="41"/>
      <c r="CR42" s="41"/>
      <c r="CS42" s="7">
        <f t="shared" si="12"/>
        <v>0</v>
      </c>
      <c r="CT42" s="43"/>
      <c r="CU42" s="7">
        <f t="shared" si="13"/>
        <v>0</v>
      </c>
      <c r="CV42" s="10">
        <v>1555</v>
      </c>
    </row>
    <row r="43" spans="1:100" x14ac:dyDescent="0.25">
      <c r="A43" s="348"/>
      <c r="B43" s="2" t="s">
        <v>106</v>
      </c>
      <c r="C43" s="40"/>
      <c r="D43" s="41"/>
      <c r="E43" s="43"/>
      <c r="F43" s="41"/>
      <c r="G43" s="42"/>
      <c r="H43" s="7">
        <f t="shared" si="0"/>
        <v>0</v>
      </c>
      <c r="I43" s="43"/>
      <c r="J43" s="41"/>
      <c r="K43" s="41"/>
      <c r="L43" s="41"/>
      <c r="M43" s="41"/>
      <c r="N43" s="41"/>
      <c r="O43" s="7">
        <f t="shared" si="1"/>
        <v>0</v>
      </c>
      <c r="P43" s="62"/>
      <c r="Q43" s="41"/>
      <c r="R43" s="41"/>
      <c r="S43" s="41"/>
      <c r="T43" s="7">
        <f t="shared" si="2"/>
        <v>0</v>
      </c>
      <c r="U43" s="43"/>
      <c r="V43" s="9"/>
      <c r="W43" s="7">
        <f t="shared" si="3"/>
        <v>0</v>
      </c>
      <c r="X43" s="43"/>
      <c r="Y43" s="9"/>
      <c r="Z43" s="9"/>
      <c r="AA43" s="9"/>
      <c r="AB43" s="9"/>
      <c r="AC43" s="9"/>
      <c r="AD43" s="41"/>
      <c r="AE43" s="9"/>
      <c r="AF43" s="9"/>
      <c r="AG43" s="9"/>
      <c r="AH43" s="9"/>
      <c r="AI43" s="9"/>
      <c r="AJ43" s="7">
        <f t="shared" si="4"/>
        <v>0</v>
      </c>
      <c r="AK43" s="43"/>
      <c r="AL43" s="7">
        <f t="shared" si="5"/>
        <v>0</v>
      </c>
      <c r="AM43" s="62"/>
      <c r="AN43" s="9"/>
      <c r="AO43" s="41"/>
      <c r="AP43" s="41"/>
      <c r="AQ43" s="41"/>
      <c r="AR43" s="41"/>
      <c r="AS43" s="41"/>
      <c r="AT43" s="41"/>
      <c r="AU43" s="41"/>
      <c r="AV43" s="41"/>
      <c r="AW43" s="7">
        <f t="shared" si="6"/>
        <v>0</v>
      </c>
      <c r="AX43" s="43"/>
      <c r="AY43" s="41"/>
      <c r="AZ43" s="41"/>
      <c r="BA43" s="41"/>
      <c r="BB43" s="41"/>
      <c r="BC43" s="41"/>
      <c r="BD43" s="41"/>
      <c r="BE43" s="7">
        <f t="shared" si="7"/>
        <v>0</v>
      </c>
      <c r="BF43" s="43"/>
      <c r="BG43" s="41"/>
      <c r="BH43" s="41"/>
      <c r="BI43" s="41"/>
      <c r="BJ43" s="41"/>
      <c r="BK43" s="41"/>
      <c r="BL43" s="41"/>
      <c r="BM43" s="41"/>
      <c r="BN43" s="41"/>
      <c r="BO43" s="41"/>
      <c r="BP43" s="9"/>
      <c r="BQ43" s="41"/>
      <c r="BR43" s="9"/>
      <c r="BS43" s="9"/>
      <c r="BT43" s="41"/>
      <c r="BU43" s="7">
        <f t="shared" si="8"/>
        <v>0</v>
      </c>
      <c r="BV43" s="43"/>
      <c r="BW43" s="41"/>
      <c r="BX43" s="41"/>
      <c r="BY43" s="41"/>
      <c r="BZ43" s="41"/>
      <c r="CA43" s="41"/>
      <c r="CB43" s="7">
        <f t="shared" si="9"/>
        <v>0</v>
      </c>
      <c r="CC43" s="43"/>
      <c r="CD43" s="41"/>
      <c r="CE43" s="41"/>
      <c r="CF43" s="41"/>
      <c r="CG43" s="7">
        <f t="shared" si="10"/>
        <v>0</v>
      </c>
      <c r="CH43" s="62"/>
      <c r="CI43" s="9"/>
      <c r="CJ43" s="41"/>
      <c r="CK43" s="41"/>
      <c r="CL43" s="41"/>
      <c r="CM43" s="41"/>
      <c r="CN43" s="41"/>
      <c r="CO43" s="7">
        <f t="shared" si="11"/>
        <v>0</v>
      </c>
      <c r="CP43" s="62"/>
      <c r="CQ43" s="41"/>
      <c r="CR43" s="41"/>
      <c r="CS43" s="7">
        <f t="shared" si="12"/>
        <v>0</v>
      </c>
      <c r="CT43" s="43"/>
      <c r="CU43" s="7">
        <f t="shared" si="13"/>
        <v>0</v>
      </c>
      <c r="CV43" s="10">
        <v>1387</v>
      </c>
    </row>
    <row r="44" spans="1:100" x14ac:dyDescent="0.25">
      <c r="A44" s="348"/>
      <c r="B44" s="2" t="s">
        <v>107</v>
      </c>
      <c r="C44" s="40"/>
      <c r="D44" s="41"/>
      <c r="E44" s="43"/>
      <c r="F44" s="41"/>
      <c r="G44" s="42"/>
      <c r="H44" s="7">
        <f t="shared" si="0"/>
        <v>0</v>
      </c>
      <c r="I44" s="43"/>
      <c r="J44" s="41"/>
      <c r="K44" s="41"/>
      <c r="L44" s="41"/>
      <c r="M44" s="41"/>
      <c r="N44" s="41"/>
      <c r="O44" s="7">
        <f t="shared" si="1"/>
        <v>0</v>
      </c>
      <c r="P44" s="62"/>
      <c r="Q44" s="41"/>
      <c r="R44" s="41"/>
      <c r="S44" s="41"/>
      <c r="T44" s="7">
        <f t="shared" si="2"/>
        <v>0</v>
      </c>
      <c r="U44" s="43"/>
      <c r="V44" s="9"/>
      <c r="W44" s="7">
        <f t="shared" si="3"/>
        <v>0</v>
      </c>
      <c r="X44" s="43"/>
      <c r="Y44" s="9"/>
      <c r="Z44" s="9"/>
      <c r="AA44" s="9"/>
      <c r="AB44" s="9"/>
      <c r="AC44" s="9"/>
      <c r="AD44" s="41"/>
      <c r="AE44" s="9"/>
      <c r="AF44" s="9"/>
      <c r="AG44" s="9"/>
      <c r="AH44" s="9"/>
      <c r="AI44" s="9"/>
      <c r="AJ44" s="7">
        <f t="shared" si="4"/>
        <v>0</v>
      </c>
      <c r="AK44" s="43"/>
      <c r="AL44" s="7">
        <f t="shared" si="5"/>
        <v>0</v>
      </c>
      <c r="AM44" s="62"/>
      <c r="AN44" s="9"/>
      <c r="AO44" s="41"/>
      <c r="AP44" s="41"/>
      <c r="AQ44" s="41"/>
      <c r="AR44" s="41"/>
      <c r="AS44" s="41"/>
      <c r="AT44" s="41"/>
      <c r="AU44" s="41"/>
      <c r="AV44" s="41"/>
      <c r="AW44" s="7">
        <f t="shared" si="6"/>
        <v>0</v>
      </c>
      <c r="AX44" s="43"/>
      <c r="AY44" s="41"/>
      <c r="AZ44" s="41"/>
      <c r="BA44" s="41"/>
      <c r="BB44" s="41"/>
      <c r="BC44" s="41"/>
      <c r="BD44" s="41"/>
      <c r="BE44" s="7">
        <f t="shared" si="7"/>
        <v>0</v>
      </c>
      <c r="BF44" s="43"/>
      <c r="BG44" s="41"/>
      <c r="BH44" s="41"/>
      <c r="BI44" s="41"/>
      <c r="BJ44" s="41"/>
      <c r="BK44" s="41"/>
      <c r="BL44" s="41"/>
      <c r="BM44" s="41"/>
      <c r="BN44" s="41"/>
      <c r="BO44" s="41"/>
      <c r="BP44" s="9"/>
      <c r="BQ44" s="41"/>
      <c r="BR44" s="9"/>
      <c r="BS44" s="9"/>
      <c r="BT44" s="41"/>
      <c r="BU44" s="7">
        <f t="shared" si="8"/>
        <v>0</v>
      </c>
      <c r="BV44" s="43"/>
      <c r="BW44" s="41"/>
      <c r="BX44" s="41"/>
      <c r="BY44" s="41"/>
      <c r="BZ44" s="41"/>
      <c r="CA44" s="41"/>
      <c r="CB44" s="7">
        <f t="shared" si="9"/>
        <v>0</v>
      </c>
      <c r="CC44" s="43"/>
      <c r="CD44" s="41"/>
      <c r="CE44" s="41"/>
      <c r="CF44" s="41"/>
      <c r="CG44" s="7">
        <f t="shared" si="10"/>
        <v>0</v>
      </c>
      <c r="CH44" s="62"/>
      <c r="CI44" s="9"/>
      <c r="CJ44" s="41"/>
      <c r="CK44" s="41"/>
      <c r="CL44" s="41"/>
      <c r="CM44" s="41"/>
      <c r="CN44" s="41"/>
      <c r="CO44" s="7">
        <f t="shared" si="11"/>
        <v>0</v>
      </c>
      <c r="CP44" s="62"/>
      <c r="CQ44" s="41"/>
      <c r="CR44" s="41"/>
      <c r="CS44" s="7">
        <f t="shared" si="12"/>
        <v>0</v>
      </c>
      <c r="CT44" s="43"/>
      <c r="CU44" s="7">
        <f t="shared" si="13"/>
        <v>0</v>
      </c>
      <c r="CV44" s="10">
        <v>1751</v>
      </c>
    </row>
    <row r="45" spans="1:100" x14ac:dyDescent="0.25">
      <c r="A45" s="348"/>
      <c r="B45" s="2" t="s">
        <v>108</v>
      </c>
      <c r="C45" s="40"/>
      <c r="D45" s="41"/>
      <c r="E45" s="43"/>
      <c r="F45" s="41"/>
      <c r="G45" s="42"/>
      <c r="H45" s="7">
        <f t="shared" si="0"/>
        <v>0</v>
      </c>
      <c r="I45" s="43"/>
      <c r="J45" s="41"/>
      <c r="K45" s="41"/>
      <c r="L45" s="41"/>
      <c r="M45" s="41"/>
      <c r="N45" s="41"/>
      <c r="O45" s="7">
        <f t="shared" si="1"/>
        <v>0</v>
      </c>
      <c r="P45" s="62"/>
      <c r="Q45" s="41"/>
      <c r="R45" s="41"/>
      <c r="S45" s="41"/>
      <c r="T45" s="7">
        <f t="shared" si="2"/>
        <v>0</v>
      </c>
      <c r="U45" s="43"/>
      <c r="V45" s="9"/>
      <c r="W45" s="7">
        <f t="shared" si="3"/>
        <v>0</v>
      </c>
      <c r="X45" s="43"/>
      <c r="Y45" s="9"/>
      <c r="Z45" s="9"/>
      <c r="AA45" s="9"/>
      <c r="AB45" s="9"/>
      <c r="AC45" s="9"/>
      <c r="AD45" s="41"/>
      <c r="AE45" s="9"/>
      <c r="AF45" s="9"/>
      <c r="AG45" s="9"/>
      <c r="AH45" s="9"/>
      <c r="AI45" s="9"/>
      <c r="AJ45" s="7">
        <f t="shared" si="4"/>
        <v>0</v>
      </c>
      <c r="AK45" s="43"/>
      <c r="AL45" s="7">
        <f t="shared" si="5"/>
        <v>0</v>
      </c>
      <c r="AM45" s="62"/>
      <c r="AN45" s="9"/>
      <c r="AO45" s="41"/>
      <c r="AP45" s="41"/>
      <c r="AQ45" s="41"/>
      <c r="AR45" s="41"/>
      <c r="AS45" s="41"/>
      <c r="AT45" s="41"/>
      <c r="AU45" s="41"/>
      <c r="AV45" s="41"/>
      <c r="AW45" s="7">
        <f t="shared" si="6"/>
        <v>0</v>
      </c>
      <c r="AX45" s="43"/>
      <c r="AY45" s="41"/>
      <c r="AZ45" s="41"/>
      <c r="BA45" s="41"/>
      <c r="BB45" s="41"/>
      <c r="BC45" s="41"/>
      <c r="BD45" s="41"/>
      <c r="BE45" s="7">
        <f t="shared" si="7"/>
        <v>0</v>
      </c>
      <c r="BF45" s="43"/>
      <c r="BG45" s="41"/>
      <c r="BH45" s="41"/>
      <c r="BI45" s="41"/>
      <c r="BJ45" s="41"/>
      <c r="BK45" s="41"/>
      <c r="BL45" s="41"/>
      <c r="BM45" s="41"/>
      <c r="BN45" s="41"/>
      <c r="BO45" s="41"/>
      <c r="BP45" s="9"/>
      <c r="BQ45" s="41"/>
      <c r="BR45" s="9"/>
      <c r="BS45" s="9"/>
      <c r="BT45" s="41"/>
      <c r="BU45" s="7">
        <f t="shared" si="8"/>
        <v>0</v>
      </c>
      <c r="BV45" s="43"/>
      <c r="BW45" s="41"/>
      <c r="BX45" s="41"/>
      <c r="BY45" s="41"/>
      <c r="BZ45" s="41"/>
      <c r="CA45" s="41"/>
      <c r="CB45" s="7">
        <f t="shared" si="9"/>
        <v>0</v>
      </c>
      <c r="CC45" s="43"/>
      <c r="CD45" s="41"/>
      <c r="CE45" s="41"/>
      <c r="CF45" s="41"/>
      <c r="CG45" s="7">
        <f t="shared" si="10"/>
        <v>0</v>
      </c>
      <c r="CH45" s="62"/>
      <c r="CI45" s="9"/>
      <c r="CJ45" s="41"/>
      <c r="CK45" s="41"/>
      <c r="CL45" s="41"/>
      <c r="CM45" s="41"/>
      <c r="CN45" s="41"/>
      <c r="CO45" s="7">
        <f t="shared" si="11"/>
        <v>0</v>
      </c>
      <c r="CP45" s="62"/>
      <c r="CQ45" s="41"/>
      <c r="CR45" s="41"/>
      <c r="CS45" s="7">
        <f t="shared" si="12"/>
        <v>0</v>
      </c>
      <c r="CT45" s="43"/>
      <c r="CU45" s="7">
        <f t="shared" si="13"/>
        <v>0</v>
      </c>
      <c r="CV45" s="10">
        <v>1295</v>
      </c>
    </row>
    <row r="46" spans="1:100" x14ac:dyDescent="0.25">
      <c r="A46" s="348"/>
      <c r="B46" s="2" t="s">
        <v>109</v>
      </c>
      <c r="C46" s="40"/>
      <c r="D46" s="41"/>
      <c r="E46" s="43"/>
      <c r="F46" s="41"/>
      <c r="G46" s="42"/>
      <c r="H46" s="7">
        <f t="shared" si="0"/>
        <v>0</v>
      </c>
      <c r="I46" s="43"/>
      <c r="J46" s="41"/>
      <c r="K46" s="41"/>
      <c r="L46" s="41"/>
      <c r="M46" s="41"/>
      <c r="N46" s="41"/>
      <c r="O46" s="7">
        <f t="shared" si="1"/>
        <v>0</v>
      </c>
      <c r="P46" s="62"/>
      <c r="Q46" s="41"/>
      <c r="R46" s="41"/>
      <c r="S46" s="41"/>
      <c r="T46" s="7">
        <f t="shared" si="2"/>
        <v>0</v>
      </c>
      <c r="U46" s="43"/>
      <c r="V46" s="9"/>
      <c r="W46" s="7">
        <f t="shared" si="3"/>
        <v>0</v>
      </c>
      <c r="X46" s="43"/>
      <c r="Y46" s="9"/>
      <c r="Z46" s="9"/>
      <c r="AA46" s="9"/>
      <c r="AB46" s="9"/>
      <c r="AC46" s="9"/>
      <c r="AD46" s="41"/>
      <c r="AE46" s="9"/>
      <c r="AF46" s="9"/>
      <c r="AG46" s="9"/>
      <c r="AH46" s="9"/>
      <c r="AI46" s="9"/>
      <c r="AJ46" s="7">
        <f t="shared" si="4"/>
        <v>0</v>
      </c>
      <c r="AK46" s="43"/>
      <c r="AL46" s="7">
        <f t="shared" si="5"/>
        <v>0</v>
      </c>
      <c r="AM46" s="62"/>
      <c r="AN46" s="9"/>
      <c r="AO46" s="41"/>
      <c r="AP46" s="41"/>
      <c r="AQ46" s="41"/>
      <c r="AR46" s="41"/>
      <c r="AS46" s="41"/>
      <c r="AT46" s="41"/>
      <c r="AU46" s="41"/>
      <c r="AV46" s="41"/>
      <c r="AW46" s="7">
        <f t="shared" si="6"/>
        <v>0</v>
      </c>
      <c r="AX46" s="43"/>
      <c r="AY46" s="41"/>
      <c r="AZ46" s="41"/>
      <c r="BA46" s="41"/>
      <c r="BB46" s="41"/>
      <c r="BC46" s="41"/>
      <c r="BD46" s="41"/>
      <c r="BE46" s="7">
        <f t="shared" si="7"/>
        <v>0</v>
      </c>
      <c r="BF46" s="43"/>
      <c r="BG46" s="41"/>
      <c r="BH46" s="41"/>
      <c r="BI46" s="41"/>
      <c r="BJ46" s="41"/>
      <c r="BK46" s="41"/>
      <c r="BL46" s="41"/>
      <c r="BM46" s="41"/>
      <c r="BN46" s="41"/>
      <c r="BO46" s="41"/>
      <c r="BP46" s="9"/>
      <c r="BQ46" s="41"/>
      <c r="BR46" s="9"/>
      <c r="BS46" s="9"/>
      <c r="BT46" s="41"/>
      <c r="BU46" s="7">
        <f t="shared" si="8"/>
        <v>0</v>
      </c>
      <c r="BV46" s="43"/>
      <c r="BW46" s="41"/>
      <c r="BX46" s="41"/>
      <c r="BY46" s="41"/>
      <c r="BZ46" s="41"/>
      <c r="CA46" s="41"/>
      <c r="CB46" s="7">
        <f t="shared" si="9"/>
        <v>0</v>
      </c>
      <c r="CC46" s="43"/>
      <c r="CD46" s="41"/>
      <c r="CE46" s="41"/>
      <c r="CF46" s="41"/>
      <c r="CG46" s="7">
        <f t="shared" si="10"/>
        <v>0</v>
      </c>
      <c r="CH46" s="62"/>
      <c r="CI46" s="9"/>
      <c r="CJ46" s="41"/>
      <c r="CK46" s="41"/>
      <c r="CL46" s="41"/>
      <c r="CM46" s="41"/>
      <c r="CN46" s="41"/>
      <c r="CO46" s="7">
        <f t="shared" si="11"/>
        <v>0</v>
      </c>
      <c r="CP46" s="62"/>
      <c r="CQ46" s="41"/>
      <c r="CR46" s="41"/>
      <c r="CS46" s="7">
        <f t="shared" si="12"/>
        <v>0</v>
      </c>
      <c r="CT46" s="43"/>
      <c r="CU46" s="7">
        <f t="shared" si="13"/>
        <v>0</v>
      </c>
      <c r="CV46" s="10">
        <v>1363</v>
      </c>
    </row>
    <row r="47" spans="1:100" x14ac:dyDescent="0.25">
      <c r="A47" s="348"/>
      <c r="B47" s="2" t="s">
        <v>110</v>
      </c>
      <c r="C47" s="40"/>
      <c r="D47" s="41"/>
      <c r="E47" s="43"/>
      <c r="F47" s="41"/>
      <c r="G47" s="42"/>
      <c r="H47" s="7">
        <f t="shared" si="0"/>
        <v>0</v>
      </c>
      <c r="I47" s="43"/>
      <c r="J47" s="41"/>
      <c r="K47" s="41"/>
      <c r="L47" s="41"/>
      <c r="M47" s="41"/>
      <c r="N47" s="41"/>
      <c r="O47" s="7">
        <f t="shared" si="1"/>
        <v>0</v>
      </c>
      <c r="P47" s="62"/>
      <c r="Q47" s="41"/>
      <c r="R47" s="41"/>
      <c r="S47" s="41"/>
      <c r="T47" s="7">
        <f t="shared" si="2"/>
        <v>0</v>
      </c>
      <c r="U47" s="43"/>
      <c r="V47" s="9"/>
      <c r="W47" s="7">
        <f t="shared" si="3"/>
        <v>0</v>
      </c>
      <c r="X47" s="43"/>
      <c r="Y47" s="9"/>
      <c r="Z47" s="9"/>
      <c r="AA47" s="9"/>
      <c r="AB47" s="9"/>
      <c r="AC47" s="9"/>
      <c r="AD47" s="41"/>
      <c r="AE47" s="9"/>
      <c r="AF47" s="9"/>
      <c r="AG47" s="9"/>
      <c r="AH47" s="9"/>
      <c r="AI47" s="9"/>
      <c r="AJ47" s="7">
        <f t="shared" si="4"/>
        <v>0</v>
      </c>
      <c r="AK47" s="43"/>
      <c r="AL47" s="7">
        <f t="shared" si="5"/>
        <v>0</v>
      </c>
      <c r="AM47" s="62"/>
      <c r="AN47" s="9"/>
      <c r="AO47" s="41"/>
      <c r="AP47" s="41"/>
      <c r="AQ47" s="41"/>
      <c r="AR47" s="41"/>
      <c r="AS47" s="41"/>
      <c r="AT47" s="41"/>
      <c r="AU47" s="41"/>
      <c r="AV47" s="41"/>
      <c r="AW47" s="7">
        <f t="shared" si="6"/>
        <v>0</v>
      </c>
      <c r="AX47" s="43"/>
      <c r="AY47" s="41"/>
      <c r="AZ47" s="41"/>
      <c r="BA47" s="41"/>
      <c r="BB47" s="41"/>
      <c r="BC47" s="41"/>
      <c r="BD47" s="41"/>
      <c r="BE47" s="7">
        <f t="shared" si="7"/>
        <v>0</v>
      </c>
      <c r="BF47" s="43"/>
      <c r="BG47" s="41"/>
      <c r="BH47" s="41"/>
      <c r="BI47" s="41"/>
      <c r="BJ47" s="41"/>
      <c r="BK47" s="41"/>
      <c r="BL47" s="41"/>
      <c r="BM47" s="41"/>
      <c r="BN47" s="41"/>
      <c r="BO47" s="41"/>
      <c r="BP47" s="9"/>
      <c r="BQ47" s="41"/>
      <c r="BR47" s="9"/>
      <c r="BS47" s="9"/>
      <c r="BT47" s="41"/>
      <c r="BU47" s="7">
        <f t="shared" si="8"/>
        <v>0</v>
      </c>
      <c r="BV47" s="43"/>
      <c r="BW47" s="41"/>
      <c r="BX47" s="41"/>
      <c r="BY47" s="41"/>
      <c r="BZ47" s="41"/>
      <c r="CA47" s="41"/>
      <c r="CB47" s="7">
        <f t="shared" si="9"/>
        <v>0</v>
      </c>
      <c r="CC47" s="43"/>
      <c r="CD47" s="41"/>
      <c r="CE47" s="41"/>
      <c r="CF47" s="41"/>
      <c r="CG47" s="7">
        <f t="shared" si="10"/>
        <v>0</v>
      </c>
      <c r="CH47" s="62"/>
      <c r="CI47" s="9"/>
      <c r="CJ47" s="41"/>
      <c r="CK47" s="41"/>
      <c r="CL47" s="41"/>
      <c r="CM47" s="41"/>
      <c r="CN47" s="41"/>
      <c r="CO47" s="7">
        <f t="shared" si="11"/>
        <v>0</v>
      </c>
      <c r="CP47" s="62"/>
      <c r="CQ47" s="41"/>
      <c r="CR47" s="41"/>
      <c r="CS47" s="7">
        <f t="shared" si="12"/>
        <v>0</v>
      </c>
      <c r="CT47" s="43"/>
      <c r="CU47" s="7">
        <f t="shared" si="13"/>
        <v>0</v>
      </c>
      <c r="CV47" s="10">
        <v>813</v>
      </c>
    </row>
    <row r="48" spans="1:100" x14ac:dyDescent="0.25">
      <c r="A48" s="348"/>
      <c r="B48" s="2" t="s">
        <v>111</v>
      </c>
      <c r="C48" s="40"/>
      <c r="D48" s="41"/>
      <c r="E48" s="43"/>
      <c r="F48" s="41"/>
      <c r="G48" s="42"/>
      <c r="H48" s="7">
        <f t="shared" si="0"/>
        <v>0</v>
      </c>
      <c r="I48" s="43"/>
      <c r="J48" s="41"/>
      <c r="K48" s="41"/>
      <c r="L48" s="41"/>
      <c r="M48" s="41"/>
      <c r="N48" s="41"/>
      <c r="O48" s="7">
        <f t="shared" si="1"/>
        <v>0</v>
      </c>
      <c r="P48" s="62"/>
      <c r="Q48" s="41"/>
      <c r="R48" s="41"/>
      <c r="S48" s="41"/>
      <c r="T48" s="7">
        <f t="shared" si="2"/>
        <v>0</v>
      </c>
      <c r="U48" s="43"/>
      <c r="V48" s="9"/>
      <c r="W48" s="7">
        <f t="shared" si="3"/>
        <v>0</v>
      </c>
      <c r="X48" s="43"/>
      <c r="Y48" s="9"/>
      <c r="Z48" s="9"/>
      <c r="AA48" s="9"/>
      <c r="AB48" s="9"/>
      <c r="AC48" s="9"/>
      <c r="AD48" s="41"/>
      <c r="AE48" s="9"/>
      <c r="AF48" s="9"/>
      <c r="AG48" s="9"/>
      <c r="AH48" s="9"/>
      <c r="AI48" s="9"/>
      <c r="AJ48" s="7">
        <f t="shared" si="4"/>
        <v>0</v>
      </c>
      <c r="AK48" s="43"/>
      <c r="AL48" s="7">
        <f t="shared" si="5"/>
        <v>0</v>
      </c>
      <c r="AM48" s="62"/>
      <c r="AN48" s="9"/>
      <c r="AO48" s="41"/>
      <c r="AP48" s="41"/>
      <c r="AQ48" s="41"/>
      <c r="AR48" s="41"/>
      <c r="AS48" s="41"/>
      <c r="AT48" s="41"/>
      <c r="AU48" s="41"/>
      <c r="AV48" s="41"/>
      <c r="AW48" s="7">
        <f t="shared" si="6"/>
        <v>0</v>
      </c>
      <c r="AX48" s="43"/>
      <c r="AY48" s="41"/>
      <c r="AZ48" s="41"/>
      <c r="BA48" s="41"/>
      <c r="BB48" s="41"/>
      <c r="BC48" s="41"/>
      <c r="BD48" s="41"/>
      <c r="BE48" s="7">
        <f t="shared" si="7"/>
        <v>0</v>
      </c>
      <c r="BF48" s="43"/>
      <c r="BG48" s="41"/>
      <c r="BH48" s="41"/>
      <c r="BI48" s="41"/>
      <c r="BJ48" s="41"/>
      <c r="BK48" s="41"/>
      <c r="BL48" s="41"/>
      <c r="BM48" s="41"/>
      <c r="BN48" s="41"/>
      <c r="BO48" s="41"/>
      <c r="BP48" s="9"/>
      <c r="BQ48" s="41"/>
      <c r="BR48" s="9"/>
      <c r="BS48" s="9"/>
      <c r="BT48" s="41"/>
      <c r="BU48" s="7">
        <f t="shared" si="8"/>
        <v>0</v>
      </c>
      <c r="BV48" s="43"/>
      <c r="BW48" s="41"/>
      <c r="BX48" s="41"/>
      <c r="BY48" s="41"/>
      <c r="BZ48" s="41"/>
      <c r="CA48" s="41"/>
      <c r="CB48" s="7">
        <f t="shared" si="9"/>
        <v>0</v>
      </c>
      <c r="CC48" s="43"/>
      <c r="CD48" s="41"/>
      <c r="CE48" s="41"/>
      <c r="CF48" s="41"/>
      <c r="CG48" s="7">
        <f t="shared" si="10"/>
        <v>0</v>
      </c>
      <c r="CH48" s="62"/>
      <c r="CI48" s="9"/>
      <c r="CJ48" s="41"/>
      <c r="CK48" s="41"/>
      <c r="CL48" s="41"/>
      <c r="CM48" s="41"/>
      <c r="CN48" s="41"/>
      <c r="CO48" s="7">
        <f t="shared" si="11"/>
        <v>0</v>
      </c>
      <c r="CP48" s="62"/>
      <c r="CQ48" s="41"/>
      <c r="CR48" s="41"/>
      <c r="CS48" s="7">
        <f t="shared" si="12"/>
        <v>0</v>
      </c>
      <c r="CT48" s="43"/>
      <c r="CU48" s="7">
        <f t="shared" si="13"/>
        <v>0</v>
      </c>
      <c r="CV48" s="10">
        <v>1082</v>
      </c>
    </row>
    <row r="49" spans="1:100" ht="15.75" thickBot="1" x14ac:dyDescent="0.3">
      <c r="A49" s="349"/>
      <c r="B49" s="3" t="s">
        <v>112</v>
      </c>
      <c r="C49" s="44"/>
      <c r="D49" s="45"/>
      <c r="E49" s="47"/>
      <c r="F49" s="45"/>
      <c r="G49" s="46"/>
      <c r="H49" s="11">
        <f t="shared" si="0"/>
        <v>0</v>
      </c>
      <c r="I49" s="47"/>
      <c r="J49" s="45"/>
      <c r="K49" s="45"/>
      <c r="L49" s="45"/>
      <c r="M49" s="45"/>
      <c r="N49" s="45"/>
      <c r="O49" s="11">
        <f t="shared" si="1"/>
        <v>0</v>
      </c>
      <c r="P49" s="63"/>
      <c r="Q49" s="45"/>
      <c r="R49" s="45"/>
      <c r="S49" s="45"/>
      <c r="T49" s="11">
        <f t="shared" si="2"/>
        <v>0</v>
      </c>
      <c r="U49" s="47"/>
      <c r="V49" s="13"/>
      <c r="W49" s="11">
        <f t="shared" si="3"/>
        <v>0</v>
      </c>
      <c r="X49" s="47"/>
      <c r="Y49" s="13"/>
      <c r="Z49" s="13"/>
      <c r="AA49" s="13"/>
      <c r="AB49" s="13"/>
      <c r="AC49" s="13"/>
      <c r="AD49" s="45"/>
      <c r="AE49" s="13"/>
      <c r="AF49" s="13"/>
      <c r="AG49" s="13"/>
      <c r="AH49" s="13"/>
      <c r="AI49" s="13"/>
      <c r="AJ49" s="11">
        <f t="shared" si="4"/>
        <v>0</v>
      </c>
      <c r="AK49" s="47"/>
      <c r="AL49" s="11">
        <f t="shared" si="5"/>
        <v>0</v>
      </c>
      <c r="AM49" s="63"/>
      <c r="AN49" s="13"/>
      <c r="AO49" s="45"/>
      <c r="AP49" s="45"/>
      <c r="AQ49" s="45"/>
      <c r="AR49" s="45"/>
      <c r="AS49" s="45"/>
      <c r="AT49" s="45"/>
      <c r="AU49" s="45"/>
      <c r="AV49" s="45"/>
      <c r="AW49" s="11">
        <f t="shared" si="6"/>
        <v>0</v>
      </c>
      <c r="AX49" s="47"/>
      <c r="AY49" s="45"/>
      <c r="AZ49" s="45"/>
      <c r="BA49" s="45"/>
      <c r="BB49" s="45"/>
      <c r="BC49" s="45"/>
      <c r="BD49" s="45"/>
      <c r="BE49" s="11">
        <f t="shared" si="7"/>
        <v>0</v>
      </c>
      <c r="BF49" s="47"/>
      <c r="BG49" s="45"/>
      <c r="BH49" s="45"/>
      <c r="BI49" s="45"/>
      <c r="BJ49" s="45"/>
      <c r="BK49" s="45"/>
      <c r="BL49" s="45"/>
      <c r="BM49" s="45"/>
      <c r="BN49" s="45"/>
      <c r="BO49" s="45"/>
      <c r="BP49" s="13"/>
      <c r="BQ49" s="45"/>
      <c r="BR49" s="13"/>
      <c r="BS49" s="13"/>
      <c r="BT49" s="45"/>
      <c r="BU49" s="11">
        <f t="shared" si="8"/>
        <v>0</v>
      </c>
      <c r="BV49" s="47"/>
      <c r="BW49" s="45"/>
      <c r="BX49" s="45"/>
      <c r="BY49" s="45"/>
      <c r="BZ49" s="45"/>
      <c r="CA49" s="45"/>
      <c r="CB49" s="11">
        <f t="shared" si="9"/>
        <v>0</v>
      </c>
      <c r="CC49" s="47"/>
      <c r="CD49" s="45"/>
      <c r="CE49" s="45"/>
      <c r="CF49" s="45"/>
      <c r="CG49" s="11">
        <f t="shared" si="10"/>
        <v>0</v>
      </c>
      <c r="CH49" s="63"/>
      <c r="CI49" s="13"/>
      <c r="CJ49" s="45"/>
      <c r="CK49" s="45"/>
      <c r="CL49" s="45"/>
      <c r="CM49" s="45"/>
      <c r="CN49" s="45"/>
      <c r="CO49" s="11">
        <f t="shared" si="11"/>
        <v>0</v>
      </c>
      <c r="CP49" s="63"/>
      <c r="CQ49" s="45"/>
      <c r="CR49" s="45"/>
      <c r="CS49" s="11">
        <f t="shared" si="12"/>
        <v>0</v>
      </c>
      <c r="CT49" s="47"/>
      <c r="CU49" s="11">
        <f t="shared" si="13"/>
        <v>0</v>
      </c>
      <c r="CV49" s="15">
        <v>440</v>
      </c>
    </row>
    <row r="50" spans="1:100" x14ac:dyDescent="0.25">
      <c r="A50" s="347">
        <v>2000</v>
      </c>
      <c r="B50" s="33" t="s">
        <v>101</v>
      </c>
      <c r="C50" s="34"/>
      <c r="D50" s="35"/>
      <c r="E50" s="52"/>
      <c r="F50" s="35"/>
      <c r="G50" s="36"/>
      <c r="H50" s="20">
        <f t="shared" si="0"/>
        <v>0</v>
      </c>
      <c r="I50" s="52"/>
      <c r="J50" s="35"/>
      <c r="K50" s="35"/>
      <c r="L50" s="35"/>
      <c r="M50" s="35"/>
      <c r="N50" s="35"/>
      <c r="O50" s="20">
        <f t="shared" si="1"/>
        <v>0</v>
      </c>
      <c r="P50" s="61"/>
      <c r="Q50" s="35"/>
      <c r="R50" s="35"/>
      <c r="S50" s="35"/>
      <c r="T50" s="20">
        <f t="shared" si="2"/>
        <v>0</v>
      </c>
      <c r="U50" s="52"/>
      <c r="V50" s="22"/>
      <c r="W50" s="20">
        <f t="shared" si="3"/>
        <v>0</v>
      </c>
      <c r="X50" s="52"/>
      <c r="Y50" s="22"/>
      <c r="Z50" s="22"/>
      <c r="AA50" s="22"/>
      <c r="AB50" s="22"/>
      <c r="AC50" s="22"/>
      <c r="AD50" s="35"/>
      <c r="AE50" s="22"/>
      <c r="AF50" s="22"/>
      <c r="AG50" s="22"/>
      <c r="AH50" s="22"/>
      <c r="AI50" s="22"/>
      <c r="AJ50" s="20">
        <f t="shared" si="4"/>
        <v>0</v>
      </c>
      <c r="AK50" s="52"/>
      <c r="AL50" s="20">
        <f t="shared" si="5"/>
        <v>0</v>
      </c>
      <c r="AM50" s="61"/>
      <c r="AN50" s="22"/>
      <c r="AO50" s="35"/>
      <c r="AP50" s="35"/>
      <c r="AQ50" s="35"/>
      <c r="AR50" s="35"/>
      <c r="AS50" s="35"/>
      <c r="AT50" s="35"/>
      <c r="AU50" s="35"/>
      <c r="AV50" s="35"/>
      <c r="AW50" s="20">
        <f t="shared" si="6"/>
        <v>0</v>
      </c>
      <c r="AX50" s="52"/>
      <c r="AY50" s="35"/>
      <c r="AZ50" s="35"/>
      <c r="BA50" s="35"/>
      <c r="BB50" s="35"/>
      <c r="BC50" s="35"/>
      <c r="BD50" s="35"/>
      <c r="BE50" s="20">
        <f t="shared" si="7"/>
        <v>0</v>
      </c>
      <c r="BF50" s="52"/>
      <c r="BG50" s="35"/>
      <c r="BH50" s="35"/>
      <c r="BI50" s="35"/>
      <c r="BJ50" s="35"/>
      <c r="BK50" s="35"/>
      <c r="BL50" s="35"/>
      <c r="BM50" s="35"/>
      <c r="BN50" s="35"/>
      <c r="BO50" s="35"/>
      <c r="BP50" s="22"/>
      <c r="BQ50" s="35"/>
      <c r="BR50" s="22"/>
      <c r="BS50" s="22"/>
      <c r="BT50" s="35"/>
      <c r="BU50" s="20">
        <f t="shared" si="8"/>
        <v>0</v>
      </c>
      <c r="BV50" s="52"/>
      <c r="BW50" s="35"/>
      <c r="BX50" s="35"/>
      <c r="BY50" s="35"/>
      <c r="BZ50" s="35"/>
      <c r="CA50" s="35"/>
      <c r="CB50" s="20">
        <f t="shared" si="9"/>
        <v>0</v>
      </c>
      <c r="CC50" s="52"/>
      <c r="CD50" s="35"/>
      <c r="CE50" s="35"/>
      <c r="CF50" s="35"/>
      <c r="CG50" s="20">
        <f t="shared" si="10"/>
        <v>0</v>
      </c>
      <c r="CH50" s="61"/>
      <c r="CI50" s="22"/>
      <c r="CJ50" s="35"/>
      <c r="CK50" s="35"/>
      <c r="CL50" s="35"/>
      <c r="CM50" s="35"/>
      <c r="CN50" s="35"/>
      <c r="CO50" s="20">
        <f t="shared" si="11"/>
        <v>0</v>
      </c>
      <c r="CP50" s="61"/>
      <c r="CQ50" s="35"/>
      <c r="CR50" s="35"/>
      <c r="CS50" s="20">
        <f t="shared" si="12"/>
        <v>0</v>
      </c>
      <c r="CT50" s="52"/>
      <c r="CU50" s="20">
        <f t="shared" si="13"/>
        <v>0</v>
      </c>
      <c r="CV50" s="23">
        <v>422</v>
      </c>
    </row>
    <row r="51" spans="1:100" x14ac:dyDescent="0.25">
      <c r="A51" s="348"/>
      <c r="B51" s="2" t="s">
        <v>102</v>
      </c>
      <c r="C51" s="40"/>
      <c r="D51" s="41"/>
      <c r="E51" s="43"/>
      <c r="F51" s="41"/>
      <c r="G51" s="42"/>
      <c r="H51" s="7">
        <f t="shared" si="0"/>
        <v>0</v>
      </c>
      <c r="I51" s="43"/>
      <c r="J51" s="41"/>
      <c r="K51" s="41"/>
      <c r="L51" s="41"/>
      <c r="M51" s="41"/>
      <c r="N51" s="41"/>
      <c r="O51" s="7">
        <f t="shared" si="1"/>
        <v>0</v>
      </c>
      <c r="P51" s="62"/>
      <c r="Q51" s="41"/>
      <c r="R51" s="41"/>
      <c r="S51" s="41"/>
      <c r="T51" s="7">
        <f t="shared" si="2"/>
        <v>0</v>
      </c>
      <c r="U51" s="43"/>
      <c r="V51" s="9"/>
      <c r="W51" s="7">
        <f t="shared" si="3"/>
        <v>0</v>
      </c>
      <c r="X51" s="43"/>
      <c r="Y51" s="9"/>
      <c r="Z51" s="9"/>
      <c r="AA51" s="9"/>
      <c r="AB51" s="9"/>
      <c r="AC51" s="9"/>
      <c r="AD51" s="41"/>
      <c r="AE51" s="9"/>
      <c r="AF51" s="9"/>
      <c r="AG51" s="9"/>
      <c r="AH51" s="9"/>
      <c r="AI51" s="9"/>
      <c r="AJ51" s="7">
        <f t="shared" si="4"/>
        <v>0</v>
      </c>
      <c r="AK51" s="43"/>
      <c r="AL51" s="7">
        <f t="shared" si="5"/>
        <v>0</v>
      </c>
      <c r="AM51" s="62"/>
      <c r="AN51" s="9"/>
      <c r="AO51" s="41"/>
      <c r="AP51" s="41"/>
      <c r="AQ51" s="41"/>
      <c r="AR51" s="41"/>
      <c r="AS51" s="41"/>
      <c r="AT51" s="41"/>
      <c r="AU51" s="41"/>
      <c r="AV51" s="41"/>
      <c r="AW51" s="7">
        <f t="shared" si="6"/>
        <v>0</v>
      </c>
      <c r="AX51" s="43"/>
      <c r="AY51" s="41"/>
      <c r="AZ51" s="41"/>
      <c r="BA51" s="41"/>
      <c r="BB51" s="41"/>
      <c r="BC51" s="41"/>
      <c r="BD51" s="41"/>
      <c r="BE51" s="7">
        <f t="shared" si="7"/>
        <v>0</v>
      </c>
      <c r="BF51" s="43"/>
      <c r="BG51" s="41"/>
      <c r="BH51" s="41"/>
      <c r="BI51" s="41"/>
      <c r="BJ51" s="41"/>
      <c r="BK51" s="41"/>
      <c r="BL51" s="41"/>
      <c r="BM51" s="41"/>
      <c r="BN51" s="41"/>
      <c r="BO51" s="41"/>
      <c r="BP51" s="9"/>
      <c r="BQ51" s="41"/>
      <c r="BR51" s="9"/>
      <c r="BS51" s="9"/>
      <c r="BT51" s="41"/>
      <c r="BU51" s="7">
        <f t="shared" si="8"/>
        <v>0</v>
      </c>
      <c r="BV51" s="43"/>
      <c r="BW51" s="41"/>
      <c r="BX51" s="41"/>
      <c r="BY51" s="41"/>
      <c r="BZ51" s="41"/>
      <c r="CA51" s="41"/>
      <c r="CB51" s="7">
        <f t="shared" si="9"/>
        <v>0</v>
      </c>
      <c r="CC51" s="43"/>
      <c r="CD51" s="41"/>
      <c r="CE51" s="41"/>
      <c r="CF51" s="41"/>
      <c r="CG51" s="7">
        <f t="shared" si="10"/>
        <v>0</v>
      </c>
      <c r="CH51" s="62"/>
      <c r="CI51" s="9"/>
      <c r="CJ51" s="41"/>
      <c r="CK51" s="41"/>
      <c r="CL51" s="41"/>
      <c r="CM51" s="41"/>
      <c r="CN51" s="41"/>
      <c r="CO51" s="7">
        <f t="shared" si="11"/>
        <v>0</v>
      </c>
      <c r="CP51" s="62"/>
      <c r="CQ51" s="41"/>
      <c r="CR51" s="41"/>
      <c r="CS51" s="7">
        <f t="shared" si="12"/>
        <v>0</v>
      </c>
      <c r="CT51" s="43"/>
      <c r="CU51" s="7">
        <f t="shared" si="13"/>
        <v>0</v>
      </c>
      <c r="CV51" s="10">
        <v>647</v>
      </c>
    </row>
    <row r="52" spans="1:100" x14ac:dyDescent="0.25">
      <c r="A52" s="348"/>
      <c r="B52" s="2" t="s">
        <v>103</v>
      </c>
      <c r="C52" s="40"/>
      <c r="D52" s="41"/>
      <c r="E52" s="43"/>
      <c r="F52" s="41"/>
      <c r="G52" s="42"/>
      <c r="H52" s="7">
        <f t="shared" si="0"/>
        <v>0</v>
      </c>
      <c r="I52" s="43"/>
      <c r="J52" s="41"/>
      <c r="K52" s="41"/>
      <c r="L52" s="41"/>
      <c r="M52" s="41"/>
      <c r="N52" s="41"/>
      <c r="O52" s="7">
        <f t="shared" si="1"/>
        <v>0</v>
      </c>
      <c r="P52" s="62"/>
      <c r="Q52" s="41"/>
      <c r="R52" s="41"/>
      <c r="S52" s="41"/>
      <c r="T52" s="7">
        <f t="shared" si="2"/>
        <v>0</v>
      </c>
      <c r="U52" s="43"/>
      <c r="V52" s="9"/>
      <c r="W52" s="7">
        <f t="shared" si="3"/>
        <v>0</v>
      </c>
      <c r="X52" s="43"/>
      <c r="Y52" s="9"/>
      <c r="Z52" s="9"/>
      <c r="AA52" s="9"/>
      <c r="AB52" s="9"/>
      <c r="AC52" s="9"/>
      <c r="AD52" s="41"/>
      <c r="AE52" s="9"/>
      <c r="AF52" s="9"/>
      <c r="AG52" s="9"/>
      <c r="AH52" s="9"/>
      <c r="AI52" s="9"/>
      <c r="AJ52" s="7">
        <f t="shared" si="4"/>
        <v>0</v>
      </c>
      <c r="AK52" s="43"/>
      <c r="AL52" s="7">
        <f t="shared" si="5"/>
        <v>0</v>
      </c>
      <c r="AM52" s="62"/>
      <c r="AN52" s="9"/>
      <c r="AO52" s="41"/>
      <c r="AP52" s="41"/>
      <c r="AQ52" s="41"/>
      <c r="AR52" s="41"/>
      <c r="AS52" s="41"/>
      <c r="AT52" s="41"/>
      <c r="AU52" s="41"/>
      <c r="AV52" s="41"/>
      <c r="AW52" s="7">
        <f t="shared" si="6"/>
        <v>0</v>
      </c>
      <c r="AX52" s="43"/>
      <c r="AY52" s="41"/>
      <c r="AZ52" s="41"/>
      <c r="BA52" s="41"/>
      <c r="BB52" s="41"/>
      <c r="BC52" s="41"/>
      <c r="BD52" s="41"/>
      <c r="BE52" s="7">
        <f t="shared" si="7"/>
        <v>0</v>
      </c>
      <c r="BF52" s="43"/>
      <c r="BG52" s="41"/>
      <c r="BH52" s="41"/>
      <c r="BI52" s="41"/>
      <c r="BJ52" s="41"/>
      <c r="BK52" s="41"/>
      <c r="BL52" s="41"/>
      <c r="BM52" s="41"/>
      <c r="BN52" s="41"/>
      <c r="BO52" s="41"/>
      <c r="BP52" s="9"/>
      <c r="BQ52" s="41"/>
      <c r="BR52" s="9"/>
      <c r="BS52" s="9"/>
      <c r="BT52" s="41"/>
      <c r="BU52" s="7">
        <f t="shared" si="8"/>
        <v>0</v>
      </c>
      <c r="BV52" s="43"/>
      <c r="BW52" s="41"/>
      <c r="BX52" s="41"/>
      <c r="BY52" s="41"/>
      <c r="BZ52" s="41"/>
      <c r="CA52" s="41"/>
      <c r="CB52" s="7">
        <f t="shared" si="9"/>
        <v>0</v>
      </c>
      <c r="CC52" s="43"/>
      <c r="CD52" s="41"/>
      <c r="CE52" s="41"/>
      <c r="CF52" s="41"/>
      <c r="CG52" s="7">
        <f t="shared" si="10"/>
        <v>0</v>
      </c>
      <c r="CH52" s="62"/>
      <c r="CI52" s="9"/>
      <c r="CJ52" s="41"/>
      <c r="CK52" s="41"/>
      <c r="CL52" s="41"/>
      <c r="CM52" s="41"/>
      <c r="CN52" s="41"/>
      <c r="CO52" s="7">
        <f t="shared" si="11"/>
        <v>0</v>
      </c>
      <c r="CP52" s="62"/>
      <c r="CQ52" s="41"/>
      <c r="CR52" s="41"/>
      <c r="CS52" s="7">
        <f t="shared" si="12"/>
        <v>0</v>
      </c>
      <c r="CT52" s="43"/>
      <c r="CU52" s="7">
        <f t="shared" si="13"/>
        <v>0</v>
      </c>
      <c r="CV52" s="10">
        <v>732</v>
      </c>
    </row>
    <row r="53" spans="1:100" x14ac:dyDescent="0.25">
      <c r="A53" s="348"/>
      <c r="B53" s="2" t="s">
        <v>104</v>
      </c>
      <c r="C53" s="40"/>
      <c r="D53" s="41"/>
      <c r="E53" s="43"/>
      <c r="F53" s="41"/>
      <c r="G53" s="42"/>
      <c r="H53" s="7">
        <f t="shared" si="0"/>
        <v>0</v>
      </c>
      <c r="I53" s="43"/>
      <c r="J53" s="41"/>
      <c r="K53" s="41"/>
      <c r="L53" s="41"/>
      <c r="M53" s="41"/>
      <c r="N53" s="41"/>
      <c r="O53" s="7">
        <f t="shared" si="1"/>
        <v>0</v>
      </c>
      <c r="P53" s="62"/>
      <c r="Q53" s="41"/>
      <c r="R53" s="41"/>
      <c r="S53" s="41"/>
      <c r="T53" s="7">
        <f t="shared" si="2"/>
        <v>0</v>
      </c>
      <c r="U53" s="43"/>
      <c r="V53" s="9"/>
      <c r="W53" s="7">
        <f t="shared" si="3"/>
        <v>0</v>
      </c>
      <c r="X53" s="43"/>
      <c r="Y53" s="9"/>
      <c r="Z53" s="9"/>
      <c r="AA53" s="9"/>
      <c r="AB53" s="9"/>
      <c r="AC53" s="9"/>
      <c r="AD53" s="41"/>
      <c r="AE53" s="9"/>
      <c r="AF53" s="9"/>
      <c r="AG53" s="9"/>
      <c r="AH53" s="9"/>
      <c r="AI53" s="9"/>
      <c r="AJ53" s="7">
        <f t="shared" si="4"/>
        <v>0</v>
      </c>
      <c r="AK53" s="43"/>
      <c r="AL53" s="7">
        <f t="shared" si="5"/>
        <v>0</v>
      </c>
      <c r="AM53" s="62"/>
      <c r="AN53" s="9"/>
      <c r="AO53" s="41"/>
      <c r="AP53" s="41"/>
      <c r="AQ53" s="41"/>
      <c r="AR53" s="41"/>
      <c r="AS53" s="41"/>
      <c r="AT53" s="41"/>
      <c r="AU53" s="41"/>
      <c r="AV53" s="41"/>
      <c r="AW53" s="7">
        <f t="shared" si="6"/>
        <v>0</v>
      </c>
      <c r="AX53" s="43"/>
      <c r="AY53" s="41"/>
      <c r="AZ53" s="41"/>
      <c r="BA53" s="41"/>
      <c r="BB53" s="41"/>
      <c r="BC53" s="41"/>
      <c r="BD53" s="41"/>
      <c r="BE53" s="7">
        <f t="shared" si="7"/>
        <v>0</v>
      </c>
      <c r="BF53" s="43"/>
      <c r="BG53" s="41"/>
      <c r="BH53" s="41"/>
      <c r="BI53" s="41"/>
      <c r="BJ53" s="41"/>
      <c r="BK53" s="41"/>
      <c r="BL53" s="41"/>
      <c r="BM53" s="41"/>
      <c r="BN53" s="41"/>
      <c r="BO53" s="41"/>
      <c r="BP53" s="9"/>
      <c r="BQ53" s="41"/>
      <c r="BR53" s="9"/>
      <c r="BS53" s="9"/>
      <c r="BT53" s="41"/>
      <c r="BU53" s="7">
        <f t="shared" si="8"/>
        <v>0</v>
      </c>
      <c r="BV53" s="43"/>
      <c r="BW53" s="41"/>
      <c r="BX53" s="41"/>
      <c r="BY53" s="41"/>
      <c r="BZ53" s="41"/>
      <c r="CA53" s="41"/>
      <c r="CB53" s="7">
        <f t="shared" si="9"/>
        <v>0</v>
      </c>
      <c r="CC53" s="43"/>
      <c r="CD53" s="41"/>
      <c r="CE53" s="41"/>
      <c r="CF53" s="41"/>
      <c r="CG53" s="7">
        <f t="shared" si="10"/>
        <v>0</v>
      </c>
      <c r="CH53" s="62"/>
      <c r="CI53" s="9"/>
      <c r="CJ53" s="41"/>
      <c r="CK53" s="41"/>
      <c r="CL53" s="41"/>
      <c r="CM53" s="41"/>
      <c r="CN53" s="41"/>
      <c r="CO53" s="7">
        <f t="shared" si="11"/>
        <v>0</v>
      </c>
      <c r="CP53" s="62"/>
      <c r="CQ53" s="41"/>
      <c r="CR53" s="41"/>
      <c r="CS53" s="7">
        <f t="shared" si="12"/>
        <v>0</v>
      </c>
      <c r="CT53" s="43"/>
      <c r="CU53" s="7">
        <f t="shared" si="13"/>
        <v>0</v>
      </c>
      <c r="CV53" s="10">
        <v>1096</v>
      </c>
    </row>
    <row r="54" spans="1:100" x14ac:dyDescent="0.25">
      <c r="A54" s="348"/>
      <c r="B54" s="2" t="s">
        <v>105</v>
      </c>
      <c r="C54" s="40"/>
      <c r="D54" s="41"/>
      <c r="E54" s="43"/>
      <c r="F54" s="41"/>
      <c r="G54" s="42"/>
      <c r="H54" s="7">
        <f t="shared" si="0"/>
        <v>0</v>
      </c>
      <c r="I54" s="43"/>
      <c r="J54" s="41"/>
      <c r="K54" s="41"/>
      <c r="L54" s="41"/>
      <c r="M54" s="41"/>
      <c r="N54" s="41"/>
      <c r="O54" s="7">
        <f t="shared" si="1"/>
        <v>0</v>
      </c>
      <c r="P54" s="62"/>
      <c r="Q54" s="41"/>
      <c r="R54" s="41"/>
      <c r="S54" s="41"/>
      <c r="T54" s="7">
        <f t="shared" si="2"/>
        <v>0</v>
      </c>
      <c r="U54" s="43"/>
      <c r="V54" s="9"/>
      <c r="W54" s="7">
        <f t="shared" si="3"/>
        <v>0</v>
      </c>
      <c r="X54" s="43"/>
      <c r="Y54" s="9"/>
      <c r="Z54" s="9"/>
      <c r="AA54" s="9"/>
      <c r="AB54" s="9"/>
      <c r="AC54" s="9"/>
      <c r="AD54" s="41"/>
      <c r="AE54" s="9"/>
      <c r="AF54" s="9"/>
      <c r="AG54" s="9"/>
      <c r="AH54" s="9"/>
      <c r="AI54" s="9"/>
      <c r="AJ54" s="7">
        <f t="shared" si="4"/>
        <v>0</v>
      </c>
      <c r="AK54" s="43"/>
      <c r="AL54" s="7">
        <f t="shared" si="5"/>
        <v>0</v>
      </c>
      <c r="AM54" s="62"/>
      <c r="AN54" s="9"/>
      <c r="AO54" s="41"/>
      <c r="AP54" s="41"/>
      <c r="AQ54" s="41"/>
      <c r="AR54" s="41"/>
      <c r="AS54" s="41"/>
      <c r="AT54" s="41"/>
      <c r="AU54" s="41"/>
      <c r="AV54" s="41"/>
      <c r="AW54" s="7">
        <f t="shared" si="6"/>
        <v>0</v>
      </c>
      <c r="AX54" s="43"/>
      <c r="AY54" s="41"/>
      <c r="AZ54" s="41"/>
      <c r="BA54" s="41"/>
      <c r="BB54" s="41"/>
      <c r="BC54" s="41"/>
      <c r="BD54" s="41"/>
      <c r="BE54" s="7">
        <f t="shared" si="7"/>
        <v>0</v>
      </c>
      <c r="BF54" s="43"/>
      <c r="BG54" s="41"/>
      <c r="BH54" s="41"/>
      <c r="BI54" s="41"/>
      <c r="BJ54" s="41"/>
      <c r="BK54" s="41"/>
      <c r="BL54" s="41"/>
      <c r="BM54" s="41"/>
      <c r="BN54" s="41"/>
      <c r="BO54" s="41"/>
      <c r="BP54" s="9"/>
      <c r="BQ54" s="41"/>
      <c r="BR54" s="9"/>
      <c r="BS54" s="9"/>
      <c r="BT54" s="41"/>
      <c r="BU54" s="7">
        <f t="shared" si="8"/>
        <v>0</v>
      </c>
      <c r="BV54" s="43"/>
      <c r="BW54" s="41"/>
      <c r="BX54" s="41"/>
      <c r="BY54" s="41"/>
      <c r="BZ54" s="41"/>
      <c r="CA54" s="41"/>
      <c r="CB54" s="7">
        <f t="shared" si="9"/>
        <v>0</v>
      </c>
      <c r="CC54" s="43"/>
      <c r="CD54" s="41"/>
      <c r="CE54" s="41"/>
      <c r="CF54" s="41"/>
      <c r="CG54" s="7">
        <f t="shared" si="10"/>
        <v>0</v>
      </c>
      <c r="CH54" s="62"/>
      <c r="CI54" s="9"/>
      <c r="CJ54" s="41"/>
      <c r="CK54" s="41"/>
      <c r="CL54" s="41"/>
      <c r="CM54" s="41"/>
      <c r="CN54" s="41"/>
      <c r="CO54" s="7">
        <f t="shared" si="11"/>
        <v>0</v>
      </c>
      <c r="CP54" s="62"/>
      <c r="CQ54" s="41"/>
      <c r="CR54" s="41"/>
      <c r="CS54" s="7">
        <f t="shared" si="12"/>
        <v>0</v>
      </c>
      <c r="CT54" s="43"/>
      <c r="CU54" s="7">
        <f t="shared" si="13"/>
        <v>0</v>
      </c>
      <c r="CV54" s="10">
        <v>1233</v>
      </c>
    </row>
    <row r="55" spans="1:100" x14ac:dyDescent="0.25">
      <c r="A55" s="348"/>
      <c r="B55" s="2" t="s">
        <v>106</v>
      </c>
      <c r="C55" s="40"/>
      <c r="D55" s="41"/>
      <c r="E55" s="43"/>
      <c r="F55" s="41"/>
      <c r="G55" s="42"/>
      <c r="H55" s="7">
        <f t="shared" si="0"/>
        <v>0</v>
      </c>
      <c r="I55" s="43"/>
      <c r="J55" s="41"/>
      <c r="K55" s="41"/>
      <c r="L55" s="41"/>
      <c r="M55" s="41"/>
      <c r="N55" s="41"/>
      <c r="O55" s="7">
        <f t="shared" si="1"/>
        <v>0</v>
      </c>
      <c r="P55" s="62"/>
      <c r="Q55" s="41"/>
      <c r="R55" s="41"/>
      <c r="S55" s="41"/>
      <c r="T55" s="7">
        <f t="shared" si="2"/>
        <v>0</v>
      </c>
      <c r="U55" s="43"/>
      <c r="V55" s="9"/>
      <c r="W55" s="7">
        <f t="shared" si="3"/>
        <v>0</v>
      </c>
      <c r="X55" s="43"/>
      <c r="Y55" s="9"/>
      <c r="Z55" s="9"/>
      <c r="AA55" s="9"/>
      <c r="AB55" s="9"/>
      <c r="AC55" s="9"/>
      <c r="AD55" s="41"/>
      <c r="AE55" s="9"/>
      <c r="AF55" s="9"/>
      <c r="AG55" s="9"/>
      <c r="AH55" s="9"/>
      <c r="AI55" s="9"/>
      <c r="AJ55" s="7">
        <f t="shared" si="4"/>
        <v>0</v>
      </c>
      <c r="AK55" s="43"/>
      <c r="AL55" s="7">
        <f t="shared" si="5"/>
        <v>0</v>
      </c>
      <c r="AM55" s="62"/>
      <c r="AN55" s="9"/>
      <c r="AO55" s="41"/>
      <c r="AP55" s="41"/>
      <c r="AQ55" s="41"/>
      <c r="AR55" s="41"/>
      <c r="AS55" s="41"/>
      <c r="AT55" s="41"/>
      <c r="AU55" s="41"/>
      <c r="AV55" s="41"/>
      <c r="AW55" s="7">
        <f t="shared" si="6"/>
        <v>0</v>
      </c>
      <c r="AX55" s="43"/>
      <c r="AY55" s="41"/>
      <c r="AZ55" s="41"/>
      <c r="BA55" s="41"/>
      <c r="BB55" s="41"/>
      <c r="BC55" s="41"/>
      <c r="BD55" s="41"/>
      <c r="BE55" s="7">
        <f t="shared" si="7"/>
        <v>0</v>
      </c>
      <c r="BF55" s="43"/>
      <c r="BG55" s="41"/>
      <c r="BH55" s="41"/>
      <c r="BI55" s="41"/>
      <c r="BJ55" s="41"/>
      <c r="BK55" s="41"/>
      <c r="BL55" s="41"/>
      <c r="BM55" s="41"/>
      <c r="BN55" s="41"/>
      <c r="BO55" s="41"/>
      <c r="BP55" s="9"/>
      <c r="BQ55" s="41"/>
      <c r="BR55" s="9"/>
      <c r="BS55" s="9"/>
      <c r="BT55" s="41"/>
      <c r="BU55" s="7">
        <f t="shared" si="8"/>
        <v>0</v>
      </c>
      <c r="BV55" s="43"/>
      <c r="BW55" s="41"/>
      <c r="BX55" s="41"/>
      <c r="BY55" s="41"/>
      <c r="BZ55" s="41"/>
      <c r="CA55" s="41"/>
      <c r="CB55" s="7">
        <f t="shared" si="9"/>
        <v>0</v>
      </c>
      <c r="CC55" s="43"/>
      <c r="CD55" s="41"/>
      <c r="CE55" s="41"/>
      <c r="CF55" s="41"/>
      <c r="CG55" s="7">
        <f t="shared" si="10"/>
        <v>0</v>
      </c>
      <c r="CH55" s="62"/>
      <c r="CI55" s="9"/>
      <c r="CJ55" s="41"/>
      <c r="CK55" s="41"/>
      <c r="CL55" s="41"/>
      <c r="CM55" s="41"/>
      <c r="CN55" s="41"/>
      <c r="CO55" s="7">
        <f t="shared" si="11"/>
        <v>0</v>
      </c>
      <c r="CP55" s="62"/>
      <c r="CQ55" s="41"/>
      <c r="CR55" s="41"/>
      <c r="CS55" s="7">
        <f t="shared" si="12"/>
        <v>0</v>
      </c>
      <c r="CT55" s="43"/>
      <c r="CU55" s="7">
        <f t="shared" si="13"/>
        <v>0</v>
      </c>
      <c r="CV55" s="10">
        <v>0</v>
      </c>
    </row>
    <row r="56" spans="1:100" x14ac:dyDescent="0.25">
      <c r="A56" s="348"/>
      <c r="B56" s="2" t="s">
        <v>107</v>
      </c>
      <c r="C56" s="40"/>
      <c r="D56" s="41"/>
      <c r="E56" s="43"/>
      <c r="F56" s="41"/>
      <c r="G56" s="42"/>
      <c r="H56" s="7">
        <f t="shared" si="0"/>
        <v>0</v>
      </c>
      <c r="I56" s="43"/>
      <c r="J56" s="41"/>
      <c r="K56" s="41"/>
      <c r="L56" s="41"/>
      <c r="M56" s="41"/>
      <c r="N56" s="41"/>
      <c r="O56" s="7">
        <f t="shared" si="1"/>
        <v>0</v>
      </c>
      <c r="P56" s="62"/>
      <c r="Q56" s="41"/>
      <c r="R56" s="41"/>
      <c r="S56" s="41"/>
      <c r="T56" s="7">
        <f t="shared" si="2"/>
        <v>0</v>
      </c>
      <c r="U56" s="43"/>
      <c r="V56" s="9"/>
      <c r="W56" s="7">
        <f t="shared" si="3"/>
        <v>0</v>
      </c>
      <c r="X56" s="43"/>
      <c r="Y56" s="9"/>
      <c r="Z56" s="9"/>
      <c r="AA56" s="9"/>
      <c r="AB56" s="9"/>
      <c r="AC56" s="9"/>
      <c r="AD56" s="41"/>
      <c r="AE56" s="9"/>
      <c r="AF56" s="9"/>
      <c r="AG56" s="9"/>
      <c r="AH56" s="9"/>
      <c r="AI56" s="9"/>
      <c r="AJ56" s="7">
        <f t="shared" si="4"/>
        <v>0</v>
      </c>
      <c r="AK56" s="43"/>
      <c r="AL56" s="7">
        <f t="shared" si="5"/>
        <v>0</v>
      </c>
      <c r="AM56" s="62"/>
      <c r="AN56" s="9"/>
      <c r="AO56" s="41"/>
      <c r="AP56" s="41"/>
      <c r="AQ56" s="41"/>
      <c r="AR56" s="41"/>
      <c r="AS56" s="41"/>
      <c r="AT56" s="41"/>
      <c r="AU56" s="41"/>
      <c r="AV56" s="41"/>
      <c r="AW56" s="7">
        <f t="shared" si="6"/>
        <v>0</v>
      </c>
      <c r="AX56" s="43"/>
      <c r="AY56" s="41"/>
      <c r="AZ56" s="41"/>
      <c r="BA56" s="41"/>
      <c r="BB56" s="41"/>
      <c r="BC56" s="41"/>
      <c r="BD56" s="41"/>
      <c r="BE56" s="7">
        <f t="shared" si="7"/>
        <v>0</v>
      </c>
      <c r="BF56" s="43"/>
      <c r="BG56" s="41"/>
      <c r="BH56" s="41"/>
      <c r="BI56" s="41"/>
      <c r="BJ56" s="41"/>
      <c r="BK56" s="41"/>
      <c r="BL56" s="41"/>
      <c r="BM56" s="41"/>
      <c r="BN56" s="41"/>
      <c r="BO56" s="41"/>
      <c r="BP56" s="9"/>
      <c r="BQ56" s="41"/>
      <c r="BR56" s="9"/>
      <c r="BS56" s="9"/>
      <c r="BT56" s="41"/>
      <c r="BU56" s="7">
        <f t="shared" si="8"/>
        <v>0</v>
      </c>
      <c r="BV56" s="43"/>
      <c r="BW56" s="41"/>
      <c r="BX56" s="41"/>
      <c r="BY56" s="41"/>
      <c r="BZ56" s="41"/>
      <c r="CA56" s="41"/>
      <c r="CB56" s="7">
        <f t="shared" si="9"/>
        <v>0</v>
      </c>
      <c r="CC56" s="43"/>
      <c r="CD56" s="41"/>
      <c r="CE56" s="41"/>
      <c r="CF56" s="41"/>
      <c r="CG56" s="7">
        <f t="shared" si="10"/>
        <v>0</v>
      </c>
      <c r="CH56" s="62"/>
      <c r="CI56" s="9"/>
      <c r="CJ56" s="41"/>
      <c r="CK56" s="41"/>
      <c r="CL56" s="41"/>
      <c r="CM56" s="41"/>
      <c r="CN56" s="41"/>
      <c r="CO56" s="7">
        <f t="shared" si="11"/>
        <v>0</v>
      </c>
      <c r="CP56" s="62"/>
      <c r="CQ56" s="41"/>
      <c r="CR56" s="41"/>
      <c r="CS56" s="7">
        <f t="shared" si="12"/>
        <v>0</v>
      </c>
      <c r="CT56" s="43"/>
      <c r="CU56" s="7">
        <f t="shared" si="13"/>
        <v>0</v>
      </c>
      <c r="CV56" s="10">
        <v>0</v>
      </c>
    </row>
    <row r="57" spans="1:100" x14ac:dyDescent="0.25">
      <c r="A57" s="348"/>
      <c r="B57" s="2" t="s">
        <v>108</v>
      </c>
      <c r="C57" s="40"/>
      <c r="D57" s="41"/>
      <c r="E57" s="43"/>
      <c r="F57" s="41"/>
      <c r="G57" s="42"/>
      <c r="H57" s="7">
        <f t="shared" si="0"/>
        <v>0</v>
      </c>
      <c r="I57" s="43"/>
      <c r="J57" s="41"/>
      <c r="K57" s="41"/>
      <c r="L57" s="41"/>
      <c r="M57" s="41"/>
      <c r="N57" s="41"/>
      <c r="O57" s="7">
        <f t="shared" si="1"/>
        <v>0</v>
      </c>
      <c r="P57" s="62"/>
      <c r="Q57" s="41"/>
      <c r="R57" s="41"/>
      <c r="S57" s="41"/>
      <c r="T57" s="7">
        <f t="shared" si="2"/>
        <v>0</v>
      </c>
      <c r="U57" s="43"/>
      <c r="V57" s="9"/>
      <c r="W57" s="7">
        <f t="shared" si="3"/>
        <v>0</v>
      </c>
      <c r="X57" s="43"/>
      <c r="Y57" s="9"/>
      <c r="Z57" s="9"/>
      <c r="AA57" s="9"/>
      <c r="AB57" s="9"/>
      <c r="AC57" s="9"/>
      <c r="AD57" s="41"/>
      <c r="AE57" s="9"/>
      <c r="AF57" s="9"/>
      <c r="AG57" s="9"/>
      <c r="AH57" s="9"/>
      <c r="AI57" s="9"/>
      <c r="AJ57" s="7">
        <f t="shared" si="4"/>
        <v>0</v>
      </c>
      <c r="AK57" s="43"/>
      <c r="AL57" s="7">
        <f t="shared" si="5"/>
        <v>0</v>
      </c>
      <c r="AM57" s="62"/>
      <c r="AN57" s="9"/>
      <c r="AO57" s="41"/>
      <c r="AP57" s="41"/>
      <c r="AQ57" s="41"/>
      <c r="AR57" s="41"/>
      <c r="AS57" s="41"/>
      <c r="AT57" s="41"/>
      <c r="AU57" s="41"/>
      <c r="AV57" s="41"/>
      <c r="AW57" s="7">
        <f t="shared" si="6"/>
        <v>0</v>
      </c>
      <c r="AX57" s="43"/>
      <c r="AY57" s="41"/>
      <c r="AZ57" s="41"/>
      <c r="BA57" s="41"/>
      <c r="BB57" s="41"/>
      <c r="BC57" s="41"/>
      <c r="BD57" s="41"/>
      <c r="BE57" s="7">
        <f t="shared" si="7"/>
        <v>0</v>
      </c>
      <c r="BF57" s="43"/>
      <c r="BG57" s="41"/>
      <c r="BH57" s="41"/>
      <c r="BI57" s="41"/>
      <c r="BJ57" s="41"/>
      <c r="BK57" s="41"/>
      <c r="BL57" s="41"/>
      <c r="BM57" s="41"/>
      <c r="BN57" s="41"/>
      <c r="BO57" s="41"/>
      <c r="BP57" s="9"/>
      <c r="BQ57" s="41"/>
      <c r="BR57" s="9"/>
      <c r="BS57" s="9"/>
      <c r="BT57" s="41"/>
      <c r="BU57" s="7">
        <f t="shared" si="8"/>
        <v>0</v>
      </c>
      <c r="BV57" s="43"/>
      <c r="BW57" s="41"/>
      <c r="BX57" s="41"/>
      <c r="BY57" s="41"/>
      <c r="BZ57" s="41"/>
      <c r="CA57" s="41"/>
      <c r="CB57" s="7">
        <f t="shared" si="9"/>
        <v>0</v>
      </c>
      <c r="CC57" s="43"/>
      <c r="CD57" s="41"/>
      <c r="CE57" s="41"/>
      <c r="CF57" s="41"/>
      <c r="CG57" s="7">
        <f t="shared" si="10"/>
        <v>0</v>
      </c>
      <c r="CH57" s="62"/>
      <c r="CI57" s="9"/>
      <c r="CJ57" s="41"/>
      <c r="CK57" s="41"/>
      <c r="CL57" s="41"/>
      <c r="CM57" s="41"/>
      <c r="CN57" s="41"/>
      <c r="CO57" s="7">
        <f t="shared" si="11"/>
        <v>0</v>
      </c>
      <c r="CP57" s="62"/>
      <c r="CQ57" s="41"/>
      <c r="CR57" s="41"/>
      <c r="CS57" s="7">
        <f t="shared" si="12"/>
        <v>0</v>
      </c>
      <c r="CT57" s="43"/>
      <c r="CU57" s="7">
        <f t="shared" si="13"/>
        <v>0</v>
      </c>
      <c r="CV57" s="10">
        <v>0</v>
      </c>
    </row>
    <row r="58" spans="1:100" x14ac:dyDescent="0.25">
      <c r="A58" s="348"/>
      <c r="B58" s="2" t="s">
        <v>109</v>
      </c>
      <c r="C58" s="40"/>
      <c r="D58" s="41"/>
      <c r="E58" s="43"/>
      <c r="F58" s="41"/>
      <c r="G58" s="42"/>
      <c r="H58" s="7">
        <f t="shared" si="0"/>
        <v>0</v>
      </c>
      <c r="I58" s="43"/>
      <c r="J58" s="41"/>
      <c r="K58" s="41"/>
      <c r="L58" s="41"/>
      <c r="M58" s="41"/>
      <c r="N58" s="41"/>
      <c r="O58" s="7">
        <f t="shared" si="1"/>
        <v>0</v>
      </c>
      <c r="P58" s="62"/>
      <c r="Q58" s="41"/>
      <c r="R58" s="41"/>
      <c r="S58" s="41"/>
      <c r="T58" s="7">
        <f t="shared" si="2"/>
        <v>0</v>
      </c>
      <c r="U58" s="43"/>
      <c r="V58" s="9"/>
      <c r="W58" s="7">
        <f t="shared" si="3"/>
        <v>0</v>
      </c>
      <c r="X58" s="43"/>
      <c r="Y58" s="9"/>
      <c r="Z58" s="9"/>
      <c r="AA58" s="9"/>
      <c r="AB58" s="9"/>
      <c r="AC58" s="9"/>
      <c r="AD58" s="41"/>
      <c r="AE58" s="9"/>
      <c r="AF58" s="9"/>
      <c r="AG58" s="9"/>
      <c r="AH58" s="9"/>
      <c r="AI58" s="9"/>
      <c r="AJ58" s="7">
        <f t="shared" si="4"/>
        <v>0</v>
      </c>
      <c r="AK58" s="43"/>
      <c r="AL58" s="7">
        <f t="shared" si="5"/>
        <v>0</v>
      </c>
      <c r="AM58" s="62"/>
      <c r="AN58" s="9"/>
      <c r="AO58" s="41"/>
      <c r="AP58" s="41"/>
      <c r="AQ58" s="41"/>
      <c r="AR58" s="41"/>
      <c r="AS58" s="41"/>
      <c r="AT58" s="41"/>
      <c r="AU58" s="41"/>
      <c r="AV58" s="41"/>
      <c r="AW58" s="7">
        <f t="shared" si="6"/>
        <v>0</v>
      </c>
      <c r="AX58" s="43"/>
      <c r="AY58" s="41"/>
      <c r="AZ58" s="41"/>
      <c r="BA58" s="41"/>
      <c r="BB58" s="41"/>
      <c r="BC58" s="41"/>
      <c r="BD58" s="41"/>
      <c r="BE58" s="7">
        <f t="shared" si="7"/>
        <v>0</v>
      </c>
      <c r="BF58" s="43"/>
      <c r="BG58" s="41"/>
      <c r="BH58" s="41"/>
      <c r="BI58" s="41"/>
      <c r="BJ58" s="41"/>
      <c r="BK58" s="41"/>
      <c r="BL58" s="41"/>
      <c r="BM58" s="41"/>
      <c r="BN58" s="41"/>
      <c r="BO58" s="41"/>
      <c r="BP58" s="9"/>
      <c r="BQ58" s="41"/>
      <c r="BR58" s="9"/>
      <c r="BS58" s="9"/>
      <c r="BT58" s="41"/>
      <c r="BU58" s="7">
        <f t="shared" si="8"/>
        <v>0</v>
      </c>
      <c r="BV58" s="43"/>
      <c r="BW58" s="41"/>
      <c r="BX58" s="41"/>
      <c r="BY58" s="41"/>
      <c r="BZ58" s="41"/>
      <c r="CA58" s="41"/>
      <c r="CB58" s="7">
        <f t="shared" si="9"/>
        <v>0</v>
      </c>
      <c r="CC58" s="43"/>
      <c r="CD58" s="41"/>
      <c r="CE58" s="41"/>
      <c r="CF58" s="41"/>
      <c r="CG58" s="7">
        <f t="shared" si="10"/>
        <v>0</v>
      </c>
      <c r="CH58" s="62"/>
      <c r="CI58" s="9"/>
      <c r="CJ58" s="41"/>
      <c r="CK58" s="41"/>
      <c r="CL58" s="41"/>
      <c r="CM58" s="41"/>
      <c r="CN58" s="41"/>
      <c r="CO58" s="7">
        <f t="shared" si="11"/>
        <v>0</v>
      </c>
      <c r="CP58" s="62"/>
      <c r="CQ58" s="41"/>
      <c r="CR58" s="41"/>
      <c r="CS58" s="7">
        <f t="shared" si="12"/>
        <v>0</v>
      </c>
      <c r="CT58" s="43"/>
      <c r="CU58" s="7">
        <f t="shared" si="13"/>
        <v>0</v>
      </c>
      <c r="CV58" s="10">
        <v>0</v>
      </c>
    </row>
    <row r="59" spans="1:100" x14ac:dyDescent="0.25">
      <c r="A59" s="348"/>
      <c r="B59" s="2" t="s">
        <v>110</v>
      </c>
      <c r="C59" s="40"/>
      <c r="D59" s="41"/>
      <c r="E59" s="43"/>
      <c r="F59" s="41"/>
      <c r="G59" s="42"/>
      <c r="H59" s="7">
        <f t="shared" si="0"/>
        <v>0</v>
      </c>
      <c r="I59" s="43"/>
      <c r="J59" s="41"/>
      <c r="K59" s="41"/>
      <c r="L59" s="41"/>
      <c r="M59" s="41"/>
      <c r="N59" s="41"/>
      <c r="O59" s="7">
        <f t="shared" si="1"/>
        <v>0</v>
      </c>
      <c r="P59" s="62"/>
      <c r="Q59" s="41"/>
      <c r="R59" s="41"/>
      <c r="S59" s="41"/>
      <c r="T59" s="7">
        <f t="shared" si="2"/>
        <v>0</v>
      </c>
      <c r="U59" s="43"/>
      <c r="V59" s="9"/>
      <c r="W59" s="7">
        <f t="shared" si="3"/>
        <v>0</v>
      </c>
      <c r="X59" s="43"/>
      <c r="Y59" s="9"/>
      <c r="Z59" s="9"/>
      <c r="AA59" s="9"/>
      <c r="AB59" s="9"/>
      <c r="AC59" s="9"/>
      <c r="AD59" s="41"/>
      <c r="AE59" s="9"/>
      <c r="AF59" s="9"/>
      <c r="AG59" s="9"/>
      <c r="AH59" s="9"/>
      <c r="AI59" s="9"/>
      <c r="AJ59" s="7">
        <f t="shared" si="4"/>
        <v>0</v>
      </c>
      <c r="AK59" s="43"/>
      <c r="AL59" s="7">
        <f t="shared" si="5"/>
        <v>0</v>
      </c>
      <c r="AM59" s="62"/>
      <c r="AN59" s="9"/>
      <c r="AO59" s="41"/>
      <c r="AP59" s="41"/>
      <c r="AQ59" s="41"/>
      <c r="AR59" s="41"/>
      <c r="AS59" s="41"/>
      <c r="AT59" s="41"/>
      <c r="AU59" s="41"/>
      <c r="AV59" s="41"/>
      <c r="AW59" s="7">
        <f t="shared" si="6"/>
        <v>0</v>
      </c>
      <c r="AX59" s="43"/>
      <c r="AY59" s="41"/>
      <c r="AZ59" s="41"/>
      <c r="BA59" s="41"/>
      <c r="BB59" s="41"/>
      <c r="BC59" s="41"/>
      <c r="BD59" s="41"/>
      <c r="BE59" s="7">
        <f t="shared" si="7"/>
        <v>0</v>
      </c>
      <c r="BF59" s="43"/>
      <c r="BG59" s="41"/>
      <c r="BH59" s="41"/>
      <c r="BI59" s="41"/>
      <c r="BJ59" s="41"/>
      <c r="BK59" s="41"/>
      <c r="BL59" s="41"/>
      <c r="BM59" s="41"/>
      <c r="BN59" s="41"/>
      <c r="BO59" s="41"/>
      <c r="BP59" s="9"/>
      <c r="BQ59" s="41"/>
      <c r="BR59" s="9"/>
      <c r="BS59" s="9"/>
      <c r="BT59" s="41"/>
      <c r="BU59" s="7">
        <f t="shared" si="8"/>
        <v>0</v>
      </c>
      <c r="BV59" s="43"/>
      <c r="BW59" s="41"/>
      <c r="BX59" s="41"/>
      <c r="BY59" s="41"/>
      <c r="BZ59" s="41"/>
      <c r="CA59" s="41"/>
      <c r="CB59" s="7">
        <f t="shared" si="9"/>
        <v>0</v>
      </c>
      <c r="CC59" s="43"/>
      <c r="CD59" s="41"/>
      <c r="CE59" s="41"/>
      <c r="CF59" s="41"/>
      <c r="CG59" s="7">
        <f t="shared" si="10"/>
        <v>0</v>
      </c>
      <c r="CH59" s="62"/>
      <c r="CI59" s="9"/>
      <c r="CJ59" s="41"/>
      <c r="CK59" s="41"/>
      <c r="CL59" s="41"/>
      <c r="CM59" s="41"/>
      <c r="CN59" s="41"/>
      <c r="CO59" s="7">
        <f t="shared" si="11"/>
        <v>0</v>
      </c>
      <c r="CP59" s="62"/>
      <c r="CQ59" s="41"/>
      <c r="CR59" s="41"/>
      <c r="CS59" s="7">
        <f t="shared" si="12"/>
        <v>0</v>
      </c>
      <c r="CT59" s="43"/>
      <c r="CU59" s="7">
        <f t="shared" si="13"/>
        <v>0</v>
      </c>
      <c r="CV59" s="10">
        <v>0</v>
      </c>
    </row>
    <row r="60" spans="1:100" x14ac:dyDescent="0.25">
      <c r="A60" s="348"/>
      <c r="B60" s="2" t="s">
        <v>111</v>
      </c>
      <c r="C60" s="40"/>
      <c r="D60" s="41"/>
      <c r="E60" s="43"/>
      <c r="F60" s="41"/>
      <c r="G60" s="42"/>
      <c r="H60" s="7">
        <f t="shared" si="0"/>
        <v>0</v>
      </c>
      <c r="I60" s="43"/>
      <c r="J60" s="41"/>
      <c r="K60" s="41"/>
      <c r="L60" s="41"/>
      <c r="M60" s="41"/>
      <c r="N60" s="41"/>
      <c r="O60" s="7">
        <f t="shared" si="1"/>
        <v>0</v>
      </c>
      <c r="P60" s="62"/>
      <c r="Q60" s="41"/>
      <c r="R60" s="41"/>
      <c r="S60" s="41"/>
      <c r="T60" s="7">
        <f t="shared" si="2"/>
        <v>0</v>
      </c>
      <c r="U60" s="43"/>
      <c r="V60" s="9"/>
      <c r="W60" s="7">
        <f t="shared" si="3"/>
        <v>0</v>
      </c>
      <c r="X60" s="43"/>
      <c r="Y60" s="9"/>
      <c r="Z60" s="9"/>
      <c r="AA60" s="9"/>
      <c r="AB60" s="9"/>
      <c r="AC60" s="9"/>
      <c r="AD60" s="41"/>
      <c r="AE60" s="9"/>
      <c r="AF60" s="9"/>
      <c r="AG60" s="9"/>
      <c r="AH60" s="9"/>
      <c r="AI60" s="9"/>
      <c r="AJ60" s="7">
        <f t="shared" si="4"/>
        <v>0</v>
      </c>
      <c r="AK60" s="43"/>
      <c r="AL60" s="7">
        <f t="shared" si="5"/>
        <v>0</v>
      </c>
      <c r="AM60" s="62"/>
      <c r="AN60" s="9"/>
      <c r="AO60" s="41"/>
      <c r="AP60" s="41"/>
      <c r="AQ60" s="41"/>
      <c r="AR60" s="41"/>
      <c r="AS60" s="41"/>
      <c r="AT60" s="41"/>
      <c r="AU60" s="41"/>
      <c r="AV60" s="41"/>
      <c r="AW60" s="7">
        <f t="shared" si="6"/>
        <v>0</v>
      </c>
      <c r="AX60" s="43"/>
      <c r="AY60" s="41"/>
      <c r="AZ60" s="41"/>
      <c r="BA60" s="41"/>
      <c r="BB60" s="41"/>
      <c r="BC60" s="41"/>
      <c r="BD60" s="41"/>
      <c r="BE60" s="7">
        <f t="shared" si="7"/>
        <v>0</v>
      </c>
      <c r="BF60" s="43"/>
      <c r="BG60" s="41"/>
      <c r="BH60" s="41"/>
      <c r="BI60" s="41"/>
      <c r="BJ60" s="41"/>
      <c r="BK60" s="41"/>
      <c r="BL60" s="41"/>
      <c r="BM60" s="41"/>
      <c r="BN60" s="41"/>
      <c r="BO60" s="41"/>
      <c r="BP60" s="9"/>
      <c r="BQ60" s="41"/>
      <c r="BR60" s="9"/>
      <c r="BS60" s="9"/>
      <c r="BT60" s="41"/>
      <c r="BU60" s="7">
        <f t="shared" si="8"/>
        <v>0</v>
      </c>
      <c r="BV60" s="43"/>
      <c r="BW60" s="41"/>
      <c r="BX60" s="41"/>
      <c r="BY60" s="41"/>
      <c r="BZ60" s="41"/>
      <c r="CA60" s="41"/>
      <c r="CB60" s="7">
        <f t="shared" si="9"/>
        <v>0</v>
      </c>
      <c r="CC60" s="43"/>
      <c r="CD60" s="41"/>
      <c r="CE60" s="41"/>
      <c r="CF60" s="41"/>
      <c r="CG60" s="7">
        <f t="shared" si="10"/>
        <v>0</v>
      </c>
      <c r="CH60" s="62"/>
      <c r="CI60" s="9"/>
      <c r="CJ60" s="41"/>
      <c r="CK60" s="41"/>
      <c r="CL60" s="41"/>
      <c r="CM60" s="41"/>
      <c r="CN60" s="41"/>
      <c r="CO60" s="7">
        <f t="shared" si="11"/>
        <v>0</v>
      </c>
      <c r="CP60" s="62"/>
      <c r="CQ60" s="41"/>
      <c r="CR60" s="41"/>
      <c r="CS60" s="7">
        <f t="shared" si="12"/>
        <v>0</v>
      </c>
      <c r="CT60" s="43"/>
      <c r="CU60" s="7">
        <f t="shared" si="13"/>
        <v>0</v>
      </c>
      <c r="CV60" s="10">
        <v>0</v>
      </c>
    </row>
    <row r="61" spans="1:100" ht="15.75" thickBot="1" x14ac:dyDescent="0.3">
      <c r="A61" s="349"/>
      <c r="B61" s="3" t="s">
        <v>112</v>
      </c>
      <c r="C61" s="44"/>
      <c r="D61" s="45"/>
      <c r="E61" s="47"/>
      <c r="F61" s="45"/>
      <c r="G61" s="46"/>
      <c r="H61" s="11">
        <f t="shared" si="0"/>
        <v>0</v>
      </c>
      <c r="I61" s="47"/>
      <c r="J61" s="45"/>
      <c r="K61" s="45"/>
      <c r="L61" s="45"/>
      <c r="M61" s="45"/>
      <c r="N61" s="45"/>
      <c r="O61" s="11">
        <f t="shared" si="1"/>
        <v>0</v>
      </c>
      <c r="P61" s="63"/>
      <c r="Q61" s="45"/>
      <c r="R61" s="45"/>
      <c r="S61" s="45"/>
      <c r="T61" s="11">
        <f t="shared" si="2"/>
        <v>0</v>
      </c>
      <c r="U61" s="47"/>
      <c r="V61" s="13"/>
      <c r="W61" s="11">
        <f t="shared" si="3"/>
        <v>0</v>
      </c>
      <c r="X61" s="47"/>
      <c r="Y61" s="13"/>
      <c r="Z61" s="13"/>
      <c r="AA61" s="13"/>
      <c r="AB61" s="13"/>
      <c r="AC61" s="13"/>
      <c r="AD61" s="45"/>
      <c r="AE61" s="13"/>
      <c r="AF61" s="13"/>
      <c r="AG61" s="13"/>
      <c r="AH61" s="13"/>
      <c r="AI61" s="13"/>
      <c r="AJ61" s="11">
        <f t="shared" si="4"/>
        <v>0</v>
      </c>
      <c r="AK61" s="47"/>
      <c r="AL61" s="11">
        <f t="shared" si="5"/>
        <v>0</v>
      </c>
      <c r="AM61" s="63"/>
      <c r="AN61" s="13"/>
      <c r="AO61" s="45"/>
      <c r="AP61" s="45"/>
      <c r="AQ61" s="45"/>
      <c r="AR61" s="45"/>
      <c r="AS61" s="45"/>
      <c r="AT61" s="45"/>
      <c r="AU61" s="45"/>
      <c r="AV61" s="45"/>
      <c r="AW61" s="11">
        <f t="shared" si="6"/>
        <v>0</v>
      </c>
      <c r="AX61" s="47"/>
      <c r="AY61" s="45"/>
      <c r="AZ61" s="45"/>
      <c r="BA61" s="45"/>
      <c r="BB61" s="45"/>
      <c r="BC61" s="45"/>
      <c r="BD61" s="45"/>
      <c r="BE61" s="11">
        <f t="shared" si="7"/>
        <v>0</v>
      </c>
      <c r="BF61" s="47"/>
      <c r="BG61" s="45"/>
      <c r="BH61" s="45"/>
      <c r="BI61" s="45"/>
      <c r="BJ61" s="45"/>
      <c r="BK61" s="45"/>
      <c r="BL61" s="45"/>
      <c r="BM61" s="45"/>
      <c r="BN61" s="45"/>
      <c r="BO61" s="45"/>
      <c r="BP61" s="13"/>
      <c r="BQ61" s="45"/>
      <c r="BR61" s="13"/>
      <c r="BS61" s="13"/>
      <c r="BT61" s="45"/>
      <c r="BU61" s="11">
        <f t="shared" si="8"/>
        <v>0</v>
      </c>
      <c r="BV61" s="47"/>
      <c r="BW61" s="45"/>
      <c r="BX61" s="45"/>
      <c r="BY61" s="45"/>
      <c r="BZ61" s="45"/>
      <c r="CA61" s="45"/>
      <c r="CB61" s="11">
        <f t="shared" si="9"/>
        <v>0</v>
      </c>
      <c r="CC61" s="47"/>
      <c r="CD61" s="45"/>
      <c r="CE61" s="45"/>
      <c r="CF61" s="45"/>
      <c r="CG61" s="11">
        <f t="shared" si="10"/>
        <v>0</v>
      </c>
      <c r="CH61" s="63"/>
      <c r="CI61" s="13"/>
      <c r="CJ61" s="45"/>
      <c r="CK61" s="45"/>
      <c r="CL61" s="45"/>
      <c r="CM61" s="45"/>
      <c r="CN61" s="45"/>
      <c r="CO61" s="11">
        <f t="shared" si="11"/>
        <v>0</v>
      </c>
      <c r="CP61" s="63"/>
      <c r="CQ61" s="45"/>
      <c r="CR61" s="45"/>
      <c r="CS61" s="11">
        <f t="shared" si="12"/>
        <v>0</v>
      </c>
      <c r="CT61" s="47"/>
      <c r="CU61" s="11">
        <f t="shared" si="13"/>
        <v>0</v>
      </c>
      <c r="CV61" s="15">
        <v>0</v>
      </c>
    </row>
    <row r="62" spans="1:100" x14ac:dyDescent="0.25">
      <c r="A62" s="347">
        <v>2001</v>
      </c>
      <c r="B62" s="33" t="s">
        <v>101</v>
      </c>
      <c r="C62" s="34"/>
      <c r="D62" s="35"/>
      <c r="E62" s="52"/>
      <c r="F62" s="35"/>
      <c r="G62" s="36"/>
      <c r="H62" s="20">
        <f t="shared" si="0"/>
        <v>0</v>
      </c>
      <c r="I62" s="52"/>
      <c r="J62" s="35"/>
      <c r="K62" s="35"/>
      <c r="L62" s="35"/>
      <c r="M62" s="35"/>
      <c r="N62" s="35"/>
      <c r="O62" s="20">
        <f t="shared" si="1"/>
        <v>0</v>
      </c>
      <c r="P62" s="61"/>
      <c r="Q62" s="35"/>
      <c r="R62" s="35"/>
      <c r="S62" s="35"/>
      <c r="T62" s="20">
        <f t="shared" si="2"/>
        <v>0</v>
      </c>
      <c r="U62" s="52"/>
      <c r="V62" s="22"/>
      <c r="W62" s="20">
        <f t="shared" si="3"/>
        <v>0</v>
      </c>
      <c r="X62" s="52"/>
      <c r="Y62" s="22"/>
      <c r="Z62" s="22"/>
      <c r="AA62" s="22"/>
      <c r="AB62" s="22"/>
      <c r="AC62" s="22"/>
      <c r="AD62" s="35"/>
      <c r="AE62" s="22"/>
      <c r="AF62" s="22"/>
      <c r="AG62" s="22"/>
      <c r="AH62" s="22"/>
      <c r="AI62" s="22"/>
      <c r="AJ62" s="20">
        <f t="shared" si="4"/>
        <v>0</v>
      </c>
      <c r="AK62" s="52"/>
      <c r="AL62" s="20">
        <f t="shared" si="5"/>
        <v>0</v>
      </c>
      <c r="AM62" s="61"/>
      <c r="AN62" s="22"/>
      <c r="AO62" s="35"/>
      <c r="AP62" s="35"/>
      <c r="AQ62" s="35"/>
      <c r="AR62" s="35"/>
      <c r="AS62" s="35"/>
      <c r="AT62" s="35"/>
      <c r="AU62" s="35"/>
      <c r="AV62" s="35"/>
      <c r="AW62" s="20">
        <f t="shared" si="6"/>
        <v>0</v>
      </c>
      <c r="AX62" s="52"/>
      <c r="AY62" s="35"/>
      <c r="AZ62" s="35"/>
      <c r="BA62" s="35"/>
      <c r="BB62" s="35"/>
      <c r="BC62" s="35"/>
      <c r="BD62" s="35"/>
      <c r="BE62" s="20">
        <f t="shared" si="7"/>
        <v>0</v>
      </c>
      <c r="BF62" s="52"/>
      <c r="BG62" s="35"/>
      <c r="BH62" s="35"/>
      <c r="BI62" s="35"/>
      <c r="BJ62" s="35"/>
      <c r="BK62" s="35"/>
      <c r="BL62" s="35"/>
      <c r="BM62" s="35"/>
      <c r="BN62" s="35"/>
      <c r="BO62" s="35"/>
      <c r="BP62" s="22"/>
      <c r="BQ62" s="35"/>
      <c r="BR62" s="22"/>
      <c r="BS62" s="22"/>
      <c r="BT62" s="35"/>
      <c r="BU62" s="20">
        <f t="shared" si="8"/>
        <v>0</v>
      </c>
      <c r="BV62" s="52"/>
      <c r="BW62" s="35"/>
      <c r="BX62" s="35"/>
      <c r="BY62" s="35"/>
      <c r="BZ62" s="35"/>
      <c r="CA62" s="35"/>
      <c r="CB62" s="20">
        <f t="shared" si="9"/>
        <v>0</v>
      </c>
      <c r="CC62" s="52"/>
      <c r="CD62" s="35"/>
      <c r="CE62" s="35"/>
      <c r="CF62" s="35"/>
      <c r="CG62" s="20">
        <f t="shared" si="10"/>
        <v>0</v>
      </c>
      <c r="CH62" s="61"/>
      <c r="CI62" s="22"/>
      <c r="CJ62" s="35"/>
      <c r="CK62" s="35"/>
      <c r="CL62" s="35"/>
      <c r="CM62" s="35"/>
      <c r="CN62" s="35"/>
      <c r="CO62" s="20">
        <f t="shared" si="11"/>
        <v>0</v>
      </c>
      <c r="CP62" s="61"/>
      <c r="CQ62" s="35"/>
      <c r="CR62" s="35"/>
      <c r="CS62" s="20">
        <f t="shared" si="12"/>
        <v>0</v>
      </c>
      <c r="CT62" s="52"/>
      <c r="CU62" s="20">
        <f t="shared" si="13"/>
        <v>0</v>
      </c>
      <c r="CV62" s="23">
        <f t="shared" ref="CV62:CV77" si="14">+H62+O62+T62+W62+AJ62+AL62+AW62+BE62+BU62+CB62+CG62+CO62+CS62+CU62</f>
        <v>0</v>
      </c>
    </row>
    <row r="63" spans="1:100" x14ac:dyDescent="0.25">
      <c r="A63" s="348"/>
      <c r="B63" s="2" t="s">
        <v>102</v>
      </c>
      <c r="C63" s="40"/>
      <c r="D63" s="41"/>
      <c r="E63" s="43"/>
      <c r="F63" s="41"/>
      <c r="G63" s="42"/>
      <c r="H63" s="7">
        <f t="shared" si="0"/>
        <v>0</v>
      </c>
      <c r="I63" s="43"/>
      <c r="J63" s="41"/>
      <c r="K63" s="41"/>
      <c r="L63" s="41"/>
      <c r="M63" s="41"/>
      <c r="N63" s="41"/>
      <c r="O63" s="7">
        <f t="shared" si="1"/>
        <v>0</v>
      </c>
      <c r="P63" s="62"/>
      <c r="Q63" s="41"/>
      <c r="R63" s="41"/>
      <c r="S63" s="41"/>
      <c r="T63" s="7">
        <f t="shared" si="2"/>
        <v>0</v>
      </c>
      <c r="U63" s="43"/>
      <c r="V63" s="9"/>
      <c r="W63" s="7">
        <f t="shared" si="3"/>
        <v>0</v>
      </c>
      <c r="X63" s="43"/>
      <c r="Y63" s="9"/>
      <c r="Z63" s="9"/>
      <c r="AA63" s="9"/>
      <c r="AB63" s="9"/>
      <c r="AC63" s="9"/>
      <c r="AD63" s="41"/>
      <c r="AE63" s="9"/>
      <c r="AF63" s="9"/>
      <c r="AG63" s="9"/>
      <c r="AH63" s="9"/>
      <c r="AI63" s="9"/>
      <c r="AJ63" s="7">
        <f t="shared" si="4"/>
        <v>0</v>
      </c>
      <c r="AK63" s="43"/>
      <c r="AL63" s="7">
        <f t="shared" si="5"/>
        <v>0</v>
      </c>
      <c r="AM63" s="62"/>
      <c r="AN63" s="9"/>
      <c r="AO63" s="41"/>
      <c r="AP63" s="41"/>
      <c r="AQ63" s="41"/>
      <c r="AR63" s="41"/>
      <c r="AS63" s="41"/>
      <c r="AT63" s="41"/>
      <c r="AU63" s="41"/>
      <c r="AV63" s="41"/>
      <c r="AW63" s="7">
        <f t="shared" si="6"/>
        <v>0</v>
      </c>
      <c r="AX63" s="43"/>
      <c r="AY63" s="41"/>
      <c r="AZ63" s="41"/>
      <c r="BA63" s="41"/>
      <c r="BB63" s="41"/>
      <c r="BC63" s="41"/>
      <c r="BD63" s="41"/>
      <c r="BE63" s="7">
        <f t="shared" si="7"/>
        <v>0</v>
      </c>
      <c r="BF63" s="43"/>
      <c r="BG63" s="41"/>
      <c r="BH63" s="41"/>
      <c r="BI63" s="41"/>
      <c r="BJ63" s="41"/>
      <c r="BK63" s="41"/>
      <c r="BL63" s="41"/>
      <c r="BM63" s="41"/>
      <c r="BN63" s="41"/>
      <c r="BO63" s="41"/>
      <c r="BP63" s="9"/>
      <c r="BQ63" s="41"/>
      <c r="BR63" s="9"/>
      <c r="BS63" s="9"/>
      <c r="BT63" s="41"/>
      <c r="BU63" s="7">
        <f t="shared" si="8"/>
        <v>0</v>
      </c>
      <c r="BV63" s="43"/>
      <c r="BW63" s="41"/>
      <c r="BX63" s="41"/>
      <c r="BY63" s="41"/>
      <c r="BZ63" s="41"/>
      <c r="CA63" s="41"/>
      <c r="CB63" s="7">
        <f t="shared" si="9"/>
        <v>0</v>
      </c>
      <c r="CC63" s="43"/>
      <c r="CD63" s="41"/>
      <c r="CE63" s="41"/>
      <c r="CF63" s="41"/>
      <c r="CG63" s="7">
        <f t="shared" si="10"/>
        <v>0</v>
      </c>
      <c r="CH63" s="62"/>
      <c r="CI63" s="9"/>
      <c r="CJ63" s="41"/>
      <c r="CK63" s="41"/>
      <c r="CL63" s="41"/>
      <c r="CM63" s="41"/>
      <c r="CN63" s="41"/>
      <c r="CO63" s="7">
        <f t="shared" si="11"/>
        <v>0</v>
      </c>
      <c r="CP63" s="62"/>
      <c r="CQ63" s="41"/>
      <c r="CR63" s="41"/>
      <c r="CS63" s="7">
        <f t="shared" si="12"/>
        <v>0</v>
      </c>
      <c r="CT63" s="43"/>
      <c r="CU63" s="7">
        <f t="shared" si="13"/>
        <v>0</v>
      </c>
      <c r="CV63" s="10">
        <f t="shared" si="14"/>
        <v>0</v>
      </c>
    </row>
    <row r="64" spans="1:100" x14ac:dyDescent="0.25">
      <c r="A64" s="348"/>
      <c r="B64" s="2" t="s">
        <v>103</v>
      </c>
      <c r="C64" s="40"/>
      <c r="D64" s="41"/>
      <c r="E64" s="43"/>
      <c r="F64" s="41"/>
      <c r="G64" s="42"/>
      <c r="H64" s="7">
        <f t="shared" si="0"/>
        <v>0</v>
      </c>
      <c r="I64" s="43"/>
      <c r="J64" s="41"/>
      <c r="K64" s="41"/>
      <c r="L64" s="41"/>
      <c r="M64" s="41"/>
      <c r="N64" s="41"/>
      <c r="O64" s="7">
        <f t="shared" si="1"/>
        <v>0</v>
      </c>
      <c r="P64" s="62"/>
      <c r="Q64" s="41"/>
      <c r="R64" s="41"/>
      <c r="S64" s="41"/>
      <c r="T64" s="7">
        <f t="shared" si="2"/>
        <v>0</v>
      </c>
      <c r="U64" s="43"/>
      <c r="V64" s="9"/>
      <c r="W64" s="7">
        <f t="shared" si="3"/>
        <v>0</v>
      </c>
      <c r="X64" s="43"/>
      <c r="Y64" s="9"/>
      <c r="Z64" s="9"/>
      <c r="AA64" s="9"/>
      <c r="AB64" s="9"/>
      <c r="AC64" s="9"/>
      <c r="AD64" s="41"/>
      <c r="AE64" s="9"/>
      <c r="AF64" s="9"/>
      <c r="AG64" s="9"/>
      <c r="AH64" s="9"/>
      <c r="AI64" s="9"/>
      <c r="AJ64" s="7">
        <f t="shared" si="4"/>
        <v>0</v>
      </c>
      <c r="AK64" s="43"/>
      <c r="AL64" s="7">
        <f t="shared" si="5"/>
        <v>0</v>
      </c>
      <c r="AM64" s="62"/>
      <c r="AN64" s="9"/>
      <c r="AO64" s="41"/>
      <c r="AP64" s="41"/>
      <c r="AQ64" s="41"/>
      <c r="AR64" s="41"/>
      <c r="AS64" s="41"/>
      <c r="AT64" s="41"/>
      <c r="AU64" s="41"/>
      <c r="AV64" s="41"/>
      <c r="AW64" s="7">
        <f t="shared" si="6"/>
        <v>0</v>
      </c>
      <c r="AX64" s="43"/>
      <c r="AY64" s="41"/>
      <c r="AZ64" s="41"/>
      <c r="BA64" s="41"/>
      <c r="BB64" s="41"/>
      <c r="BC64" s="41"/>
      <c r="BD64" s="41"/>
      <c r="BE64" s="7">
        <f t="shared" si="7"/>
        <v>0</v>
      </c>
      <c r="BF64" s="43"/>
      <c r="BG64" s="41"/>
      <c r="BH64" s="41"/>
      <c r="BI64" s="41"/>
      <c r="BJ64" s="41"/>
      <c r="BK64" s="41"/>
      <c r="BL64" s="41"/>
      <c r="BM64" s="41"/>
      <c r="BN64" s="41"/>
      <c r="BO64" s="41"/>
      <c r="BP64" s="9"/>
      <c r="BQ64" s="41"/>
      <c r="BR64" s="9"/>
      <c r="BS64" s="9"/>
      <c r="BT64" s="41"/>
      <c r="BU64" s="7">
        <f t="shared" si="8"/>
        <v>0</v>
      </c>
      <c r="BV64" s="43"/>
      <c r="BW64" s="41"/>
      <c r="BX64" s="41"/>
      <c r="BY64" s="41"/>
      <c r="BZ64" s="41"/>
      <c r="CA64" s="41"/>
      <c r="CB64" s="7">
        <f t="shared" si="9"/>
        <v>0</v>
      </c>
      <c r="CC64" s="43"/>
      <c r="CD64" s="41"/>
      <c r="CE64" s="41"/>
      <c r="CF64" s="41"/>
      <c r="CG64" s="7">
        <f t="shared" si="10"/>
        <v>0</v>
      </c>
      <c r="CH64" s="62"/>
      <c r="CI64" s="9"/>
      <c r="CJ64" s="41"/>
      <c r="CK64" s="41"/>
      <c r="CL64" s="41"/>
      <c r="CM64" s="41"/>
      <c r="CN64" s="41"/>
      <c r="CO64" s="7">
        <f t="shared" si="11"/>
        <v>0</v>
      </c>
      <c r="CP64" s="62"/>
      <c r="CQ64" s="41"/>
      <c r="CR64" s="41"/>
      <c r="CS64" s="7">
        <f t="shared" si="12"/>
        <v>0</v>
      </c>
      <c r="CT64" s="43"/>
      <c r="CU64" s="7">
        <f t="shared" si="13"/>
        <v>0</v>
      </c>
      <c r="CV64" s="10">
        <f t="shared" si="14"/>
        <v>0</v>
      </c>
    </row>
    <row r="65" spans="1:100" x14ac:dyDescent="0.25">
      <c r="A65" s="348"/>
      <c r="B65" s="2" t="s">
        <v>104</v>
      </c>
      <c r="C65" s="40"/>
      <c r="D65" s="41"/>
      <c r="E65" s="43"/>
      <c r="F65" s="41"/>
      <c r="G65" s="42"/>
      <c r="H65" s="7">
        <f t="shared" si="0"/>
        <v>0</v>
      </c>
      <c r="I65" s="43"/>
      <c r="J65" s="41"/>
      <c r="K65" s="41"/>
      <c r="L65" s="41"/>
      <c r="M65" s="41"/>
      <c r="N65" s="41"/>
      <c r="O65" s="7">
        <f t="shared" si="1"/>
        <v>0</v>
      </c>
      <c r="P65" s="62"/>
      <c r="Q65" s="41"/>
      <c r="R65" s="41"/>
      <c r="S65" s="41"/>
      <c r="T65" s="7">
        <f t="shared" si="2"/>
        <v>0</v>
      </c>
      <c r="U65" s="43"/>
      <c r="V65" s="9"/>
      <c r="W65" s="7">
        <f t="shared" si="3"/>
        <v>0</v>
      </c>
      <c r="X65" s="43"/>
      <c r="Y65" s="9"/>
      <c r="Z65" s="9"/>
      <c r="AA65" s="9"/>
      <c r="AB65" s="9"/>
      <c r="AC65" s="9"/>
      <c r="AD65" s="41"/>
      <c r="AE65" s="9"/>
      <c r="AF65" s="9"/>
      <c r="AG65" s="9"/>
      <c r="AH65" s="9"/>
      <c r="AI65" s="9"/>
      <c r="AJ65" s="7">
        <f t="shared" si="4"/>
        <v>0</v>
      </c>
      <c r="AK65" s="43"/>
      <c r="AL65" s="7">
        <f t="shared" si="5"/>
        <v>0</v>
      </c>
      <c r="AM65" s="62"/>
      <c r="AN65" s="9"/>
      <c r="AO65" s="41"/>
      <c r="AP65" s="41"/>
      <c r="AQ65" s="41"/>
      <c r="AR65" s="41"/>
      <c r="AS65" s="41"/>
      <c r="AT65" s="41"/>
      <c r="AU65" s="41"/>
      <c r="AV65" s="41"/>
      <c r="AW65" s="7">
        <f t="shared" si="6"/>
        <v>0</v>
      </c>
      <c r="AX65" s="43"/>
      <c r="AY65" s="41"/>
      <c r="AZ65" s="41"/>
      <c r="BA65" s="41"/>
      <c r="BB65" s="41"/>
      <c r="BC65" s="41"/>
      <c r="BD65" s="41"/>
      <c r="BE65" s="7">
        <f t="shared" si="7"/>
        <v>0</v>
      </c>
      <c r="BF65" s="43"/>
      <c r="BG65" s="41"/>
      <c r="BH65" s="41"/>
      <c r="BI65" s="41"/>
      <c r="BJ65" s="41"/>
      <c r="BK65" s="41"/>
      <c r="BL65" s="41"/>
      <c r="BM65" s="41"/>
      <c r="BN65" s="41"/>
      <c r="BO65" s="41"/>
      <c r="BP65" s="9"/>
      <c r="BQ65" s="41"/>
      <c r="BR65" s="9"/>
      <c r="BS65" s="9"/>
      <c r="BT65" s="41"/>
      <c r="BU65" s="7">
        <f t="shared" si="8"/>
        <v>0</v>
      </c>
      <c r="BV65" s="43"/>
      <c r="BW65" s="41"/>
      <c r="BX65" s="41"/>
      <c r="BY65" s="41"/>
      <c r="BZ65" s="41"/>
      <c r="CA65" s="41"/>
      <c r="CB65" s="7">
        <f t="shared" si="9"/>
        <v>0</v>
      </c>
      <c r="CC65" s="43"/>
      <c r="CD65" s="41"/>
      <c r="CE65" s="41"/>
      <c r="CF65" s="41"/>
      <c r="CG65" s="7">
        <f t="shared" si="10"/>
        <v>0</v>
      </c>
      <c r="CH65" s="62"/>
      <c r="CI65" s="9"/>
      <c r="CJ65" s="41"/>
      <c r="CK65" s="41"/>
      <c r="CL65" s="41"/>
      <c r="CM65" s="41"/>
      <c r="CN65" s="41"/>
      <c r="CO65" s="7">
        <f t="shared" si="11"/>
        <v>0</v>
      </c>
      <c r="CP65" s="62"/>
      <c r="CQ65" s="41"/>
      <c r="CR65" s="41"/>
      <c r="CS65" s="7">
        <f t="shared" si="12"/>
        <v>0</v>
      </c>
      <c r="CT65" s="43"/>
      <c r="CU65" s="7">
        <f t="shared" si="13"/>
        <v>0</v>
      </c>
      <c r="CV65" s="10">
        <f t="shared" si="14"/>
        <v>0</v>
      </c>
    </row>
    <row r="66" spans="1:100" x14ac:dyDescent="0.25">
      <c r="A66" s="348"/>
      <c r="B66" s="2" t="s">
        <v>105</v>
      </c>
      <c r="C66" s="40"/>
      <c r="D66" s="41"/>
      <c r="E66" s="43"/>
      <c r="F66" s="41"/>
      <c r="G66" s="42"/>
      <c r="H66" s="7">
        <f t="shared" si="0"/>
        <v>0</v>
      </c>
      <c r="I66" s="43"/>
      <c r="J66" s="41"/>
      <c r="K66" s="41"/>
      <c r="L66" s="41"/>
      <c r="M66" s="41"/>
      <c r="N66" s="41"/>
      <c r="O66" s="7">
        <f t="shared" si="1"/>
        <v>0</v>
      </c>
      <c r="P66" s="62"/>
      <c r="Q66" s="41"/>
      <c r="R66" s="41"/>
      <c r="S66" s="41"/>
      <c r="T66" s="7">
        <f t="shared" si="2"/>
        <v>0</v>
      </c>
      <c r="U66" s="43"/>
      <c r="V66" s="9"/>
      <c r="W66" s="7">
        <f t="shared" si="3"/>
        <v>0</v>
      </c>
      <c r="X66" s="43"/>
      <c r="Y66" s="9"/>
      <c r="Z66" s="9"/>
      <c r="AA66" s="9"/>
      <c r="AB66" s="9"/>
      <c r="AC66" s="9"/>
      <c r="AD66" s="41"/>
      <c r="AE66" s="9"/>
      <c r="AF66" s="9"/>
      <c r="AG66" s="9"/>
      <c r="AH66" s="9"/>
      <c r="AI66" s="9"/>
      <c r="AJ66" s="7">
        <f t="shared" si="4"/>
        <v>0</v>
      </c>
      <c r="AK66" s="43"/>
      <c r="AL66" s="7">
        <f t="shared" si="5"/>
        <v>0</v>
      </c>
      <c r="AM66" s="62"/>
      <c r="AN66" s="9"/>
      <c r="AO66" s="41"/>
      <c r="AP66" s="41"/>
      <c r="AQ66" s="41"/>
      <c r="AR66" s="41"/>
      <c r="AS66" s="41"/>
      <c r="AT66" s="41"/>
      <c r="AU66" s="41"/>
      <c r="AV66" s="41"/>
      <c r="AW66" s="7">
        <f t="shared" si="6"/>
        <v>0</v>
      </c>
      <c r="AX66" s="43"/>
      <c r="AY66" s="41"/>
      <c r="AZ66" s="41"/>
      <c r="BA66" s="41"/>
      <c r="BB66" s="41"/>
      <c r="BC66" s="41"/>
      <c r="BD66" s="41"/>
      <c r="BE66" s="7">
        <f t="shared" si="7"/>
        <v>0</v>
      </c>
      <c r="BF66" s="43"/>
      <c r="BG66" s="41"/>
      <c r="BH66" s="41"/>
      <c r="BI66" s="41"/>
      <c r="BJ66" s="41"/>
      <c r="BK66" s="41"/>
      <c r="BL66" s="41"/>
      <c r="BM66" s="41"/>
      <c r="BN66" s="41"/>
      <c r="BO66" s="41"/>
      <c r="BP66" s="9"/>
      <c r="BQ66" s="41"/>
      <c r="BR66" s="9"/>
      <c r="BS66" s="9"/>
      <c r="BT66" s="41"/>
      <c r="BU66" s="7">
        <f t="shared" si="8"/>
        <v>0</v>
      </c>
      <c r="BV66" s="43"/>
      <c r="BW66" s="41"/>
      <c r="BX66" s="41"/>
      <c r="BY66" s="41"/>
      <c r="BZ66" s="41"/>
      <c r="CA66" s="41"/>
      <c r="CB66" s="7">
        <f t="shared" si="9"/>
        <v>0</v>
      </c>
      <c r="CC66" s="43"/>
      <c r="CD66" s="41"/>
      <c r="CE66" s="41"/>
      <c r="CF66" s="41"/>
      <c r="CG66" s="7">
        <f t="shared" si="10"/>
        <v>0</v>
      </c>
      <c r="CH66" s="62"/>
      <c r="CI66" s="9"/>
      <c r="CJ66" s="41"/>
      <c r="CK66" s="41"/>
      <c r="CL66" s="41"/>
      <c r="CM66" s="41"/>
      <c r="CN66" s="41"/>
      <c r="CO66" s="7">
        <f t="shared" si="11"/>
        <v>0</v>
      </c>
      <c r="CP66" s="62"/>
      <c r="CQ66" s="41"/>
      <c r="CR66" s="41"/>
      <c r="CS66" s="7">
        <f t="shared" si="12"/>
        <v>0</v>
      </c>
      <c r="CT66" s="43"/>
      <c r="CU66" s="7">
        <f t="shared" si="13"/>
        <v>0</v>
      </c>
      <c r="CV66" s="10">
        <f t="shared" si="14"/>
        <v>0</v>
      </c>
    </row>
    <row r="67" spans="1:100" x14ac:dyDescent="0.25">
      <c r="A67" s="348"/>
      <c r="B67" s="2" t="s">
        <v>106</v>
      </c>
      <c r="C67" s="40"/>
      <c r="D67" s="41"/>
      <c r="E67" s="43"/>
      <c r="F67" s="41"/>
      <c r="G67" s="42"/>
      <c r="H67" s="7">
        <f t="shared" si="0"/>
        <v>0</v>
      </c>
      <c r="I67" s="43"/>
      <c r="J67" s="41"/>
      <c r="K67" s="41"/>
      <c r="L67" s="41"/>
      <c r="M67" s="41"/>
      <c r="N67" s="41"/>
      <c r="O67" s="7">
        <f t="shared" si="1"/>
        <v>0</v>
      </c>
      <c r="P67" s="62"/>
      <c r="Q67" s="41"/>
      <c r="R67" s="41"/>
      <c r="S67" s="41"/>
      <c r="T67" s="7">
        <f t="shared" si="2"/>
        <v>0</v>
      </c>
      <c r="U67" s="43"/>
      <c r="V67" s="9"/>
      <c r="W67" s="7">
        <f t="shared" si="3"/>
        <v>0</v>
      </c>
      <c r="X67" s="43"/>
      <c r="Y67" s="9"/>
      <c r="Z67" s="9"/>
      <c r="AA67" s="9"/>
      <c r="AB67" s="9"/>
      <c r="AC67" s="9"/>
      <c r="AD67" s="41"/>
      <c r="AE67" s="9"/>
      <c r="AF67" s="9"/>
      <c r="AG67" s="9"/>
      <c r="AH67" s="9"/>
      <c r="AI67" s="9"/>
      <c r="AJ67" s="7">
        <f t="shared" si="4"/>
        <v>0</v>
      </c>
      <c r="AK67" s="43"/>
      <c r="AL67" s="7">
        <f t="shared" si="5"/>
        <v>0</v>
      </c>
      <c r="AM67" s="62"/>
      <c r="AN67" s="9"/>
      <c r="AO67" s="41"/>
      <c r="AP67" s="41"/>
      <c r="AQ67" s="41"/>
      <c r="AR67" s="41"/>
      <c r="AS67" s="41"/>
      <c r="AT67" s="41"/>
      <c r="AU67" s="41"/>
      <c r="AV67" s="41"/>
      <c r="AW67" s="7">
        <f t="shared" si="6"/>
        <v>0</v>
      </c>
      <c r="AX67" s="43"/>
      <c r="AY67" s="41"/>
      <c r="AZ67" s="41"/>
      <c r="BA67" s="41"/>
      <c r="BB67" s="41"/>
      <c r="BC67" s="41"/>
      <c r="BD67" s="41"/>
      <c r="BE67" s="7">
        <f t="shared" si="7"/>
        <v>0</v>
      </c>
      <c r="BF67" s="43"/>
      <c r="BG67" s="41"/>
      <c r="BH67" s="41"/>
      <c r="BI67" s="41"/>
      <c r="BJ67" s="41"/>
      <c r="BK67" s="41"/>
      <c r="BL67" s="41"/>
      <c r="BM67" s="41"/>
      <c r="BN67" s="41"/>
      <c r="BO67" s="41"/>
      <c r="BP67" s="9"/>
      <c r="BQ67" s="41"/>
      <c r="BR67" s="9"/>
      <c r="BS67" s="9"/>
      <c r="BT67" s="41"/>
      <c r="BU67" s="7">
        <f t="shared" si="8"/>
        <v>0</v>
      </c>
      <c r="BV67" s="43"/>
      <c r="BW67" s="41"/>
      <c r="BX67" s="41"/>
      <c r="BY67" s="41"/>
      <c r="BZ67" s="41"/>
      <c r="CA67" s="41"/>
      <c r="CB67" s="7">
        <f t="shared" si="9"/>
        <v>0</v>
      </c>
      <c r="CC67" s="43"/>
      <c r="CD67" s="41"/>
      <c r="CE67" s="41"/>
      <c r="CF67" s="41"/>
      <c r="CG67" s="7">
        <f t="shared" si="10"/>
        <v>0</v>
      </c>
      <c r="CH67" s="62"/>
      <c r="CI67" s="9"/>
      <c r="CJ67" s="41"/>
      <c r="CK67" s="41"/>
      <c r="CL67" s="41"/>
      <c r="CM67" s="41"/>
      <c r="CN67" s="41"/>
      <c r="CO67" s="7">
        <f t="shared" si="11"/>
        <v>0</v>
      </c>
      <c r="CP67" s="62"/>
      <c r="CQ67" s="41"/>
      <c r="CR67" s="41"/>
      <c r="CS67" s="7">
        <f t="shared" si="12"/>
        <v>0</v>
      </c>
      <c r="CT67" s="43"/>
      <c r="CU67" s="7">
        <f t="shared" si="13"/>
        <v>0</v>
      </c>
      <c r="CV67" s="10">
        <f t="shared" si="14"/>
        <v>0</v>
      </c>
    </row>
    <row r="68" spans="1:100" x14ac:dyDescent="0.25">
      <c r="A68" s="348"/>
      <c r="B68" s="2" t="s">
        <v>107</v>
      </c>
      <c r="C68" s="40"/>
      <c r="D68" s="41"/>
      <c r="E68" s="43"/>
      <c r="F68" s="41"/>
      <c r="G68" s="42"/>
      <c r="H68" s="7">
        <f t="shared" si="0"/>
        <v>0</v>
      </c>
      <c r="I68" s="43"/>
      <c r="J68" s="41"/>
      <c r="K68" s="41"/>
      <c r="L68" s="41"/>
      <c r="M68" s="41"/>
      <c r="N68" s="41"/>
      <c r="O68" s="7">
        <f t="shared" si="1"/>
        <v>0</v>
      </c>
      <c r="P68" s="62"/>
      <c r="Q68" s="41"/>
      <c r="R68" s="41"/>
      <c r="S68" s="41"/>
      <c r="T68" s="7">
        <f t="shared" si="2"/>
        <v>0</v>
      </c>
      <c r="U68" s="43"/>
      <c r="V68" s="9"/>
      <c r="W68" s="7">
        <f t="shared" si="3"/>
        <v>0</v>
      </c>
      <c r="X68" s="43"/>
      <c r="Y68" s="9"/>
      <c r="Z68" s="9"/>
      <c r="AA68" s="9"/>
      <c r="AB68" s="9"/>
      <c r="AC68" s="9"/>
      <c r="AD68" s="41"/>
      <c r="AE68" s="9"/>
      <c r="AF68" s="9"/>
      <c r="AG68" s="9"/>
      <c r="AH68" s="9"/>
      <c r="AI68" s="9"/>
      <c r="AJ68" s="7">
        <f t="shared" si="4"/>
        <v>0</v>
      </c>
      <c r="AK68" s="43"/>
      <c r="AL68" s="7">
        <f t="shared" si="5"/>
        <v>0</v>
      </c>
      <c r="AM68" s="62"/>
      <c r="AN68" s="9"/>
      <c r="AO68" s="41"/>
      <c r="AP68" s="41"/>
      <c r="AQ68" s="41"/>
      <c r="AR68" s="41"/>
      <c r="AS68" s="41"/>
      <c r="AT68" s="41"/>
      <c r="AU68" s="41"/>
      <c r="AV68" s="41"/>
      <c r="AW68" s="7">
        <f t="shared" si="6"/>
        <v>0</v>
      </c>
      <c r="AX68" s="43"/>
      <c r="AY68" s="41"/>
      <c r="AZ68" s="41"/>
      <c r="BA68" s="41"/>
      <c r="BB68" s="41"/>
      <c r="BC68" s="41"/>
      <c r="BD68" s="41"/>
      <c r="BE68" s="7">
        <f t="shared" si="7"/>
        <v>0</v>
      </c>
      <c r="BF68" s="43"/>
      <c r="BG68" s="41"/>
      <c r="BH68" s="41"/>
      <c r="BI68" s="41"/>
      <c r="BJ68" s="41"/>
      <c r="BK68" s="41"/>
      <c r="BL68" s="41"/>
      <c r="BM68" s="41"/>
      <c r="BN68" s="41"/>
      <c r="BO68" s="41"/>
      <c r="BP68" s="9"/>
      <c r="BQ68" s="41"/>
      <c r="BR68" s="9"/>
      <c r="BS68" s="9"/>
      <c r="BT68" s="41"/>
      <c r="BU68" s="7">
        <f t="shared" si="8"/>
        <v>0</v>
      </c>
      <c r="BV68" s="43"/>
      <c r="BW68" s="41"/>
      <c r="BX68" s="41"/>
      <c r="BY68" s="41"/>
      <c r="BZ68" s="41"/>
      <c r="CA68" s="41"/>
      <c r="CB68" s="7">
        <f t="shared" si="9"/>
        <v>0</v>
      </c>
      <c r="CC68" s="43"/>
      <c r="CD68" s="41"/>
      <c r="CE68" s="41"/>
      <c r="CF68" s="41"/>
      <c r="CG68" s="7">
        <f t="shared" si="10"/>
        <v>0</v>
      </c>
      <c r="CH68" s="62"/>
      <c r="CI68" s="9"/>
      <c r="CJ68" s="41"/>
      <c r="CK68" s="41"/>
      <c r="CL68" s="41"/>
      <c r="CM68" s="41"/>
      <c r="CN68" s="41"/>
      <c r="CO68" s="7">
        <f t="shared" si="11"/>
        <v>0</v>
      </c>
      <c r="CP68" s="62"/>
      <c r="CQ68" s="41"/>
      <c r="CR68" s="41"/>
      <c r="CS68" s="7">
        <f t="shared" si="12"/>
        <v>0</v>
      </c>
      <c r="CT68" s="43"/>
      <c r="CU68" s="7">
        <f t="shared" si="13"/>
        <v>0</v>
      </c>
      <c r="CV68" s="10">
        <f t="shared" si="14"/>
        <v>0</v>
      </c>
    </row>
    <row r="69" spans="1:100" x14ac:dyDescent="0.25">
      <c r="A69" s="348"/>
      <c r="B69" s="2" t="s">
        <v>108</v>
      </c>
      <c r="C69" s="40"/>
      <c r="D69" s="41"/>
      <c r="E69" s="43"/>
      <c r="F69" s="41"/>
      <c r="G69" s="42"/>
      <c r="H69" s="7">
        <f t="shared" si="0"/>
        <v>0</v>
      </c>
      <c r="I69" s="43"/>
      <c r="J69" s="41"/>
      <c r="K69" s="41"/>
      <c r="L69" s="41"/>
      <c r="M69" s="41"/>
      <c r="N69" s="41"/>
      <c r="O69" s="7">
        <f t="shared" si="1"/>
        <v>0</v>
      </c>
      <c r="P69" s="62"/>
      <c r="Q69" s="41"/>
      <c r="R69" s="41"/>
      <c r="S69" s="41"/>
      <c r="T69" s="7">
        <f t="shared" si="2"/>
        <v>0</v>
      </c>
      <c r="U69" s="43"/>
      <c r="V69" s="9"/>
      <c r="W69" s="7">
        <f t="shared" si="3"/>
        <v>0</v>
      </c>
      <c r="X69" s="43"/>
      <c r="Y69" s="9"/>
      <c r="Z69" s="9"/>
      <c r="AA69" s="9"/>
      <c r="AB69" s="9"/>
      <c r="AC69" s="9"/>
      <c r="AD69" s="41"/>
      <c r="AE69" s="9"/>
      <c r="AF69" s="9"/>
      <c r="AG69" s="9"/>
      <c r="AH69" s="9"/>
      <c r="AI69" s="9"/>
      <c r="AJ69" s="7">
        <f t="shared" si="4"/>
        <v>0</v>
      </c>
      <c r="AK69" s="43"/>
      <c r="AL69" s="7">
        <f t="shared" si="5"/>
        <v>0</v>
      </c>
      <c r="AM69" s="62"/>
      <c r="AN69" s="9"/>
      <c r="AO69" s="41"/>
      <c r="AP69" s="41"/>
      <c r="AQ69" s="41"/>
      <c r="AR69" s="41"/>
      <c r="AS69" s="41"/>
      <c r="AT69" s="41"/>
      <c r="AU69" s="41"/>
      <c r="AV69" s="41"/>
      <c r="AW69" s="7">
        <f t="shared" si="6"/>
        <v>0</v>
      </c>
      <c r="AX69" s="43"/>
      <c r="AY69" s="41"/>
      <c r="AZ69" s="41"/>
      <c r="BA69" s="41"/>
      <c r="BB69" s="41"/>
      <c r="BC69" s="41"/>
      <c r="BD69" s="41"/>
      <c r="BE69" s="7">
        <f t="shared" si="7"/>
        <v>0</v>
      </c>
      <c r="BF69" s="43"/>
      <c r="BG69" s="41"/>
      <c r="BH69" s="41"/>
      <c r="BI69" s="41"/>
      <c r="BJ69" s="41"/>
      <c r="BK69" s="41"/>
      <c r="BL69" s="41"/>
      <c r="BM69" s="41"/>
      <c r="BN69" s="41"/>
      <c r="BO69" s="41"/>
      <c r="BP69" s="9"/>
      <c r="BQ69" s="41"/>
      <c r="BR69" s="9"/>
      <c r="BS69" s="9"/>
      <c r="BT69" s="41"/>
      <c r="BU69" s="7">
        <f t="shared" si="8"/>
        <v>0</v>
      </c>
      <c r="BV69" s="43"/>
      <c r="BW69" s="41"/>
      <c r="BX69" s="41"/>
      <c r="BY69" s="41"/>
      <c r="BZ69" s="41"/>
      <c r="CA69" s="41"/>
      <c r="CB69" s="7">
        <f t="shared" si="9"/>
        <v>0</v>
      </c>
      <c r="CC69" s="43"/>
      <c r="CD69" s="41"/>
      <c r="CE69" s="41"/>
      <c r="CF69" s="41"/>
      <c r="CG69" s="7">
        <f t="shared" si="10"/>
        <v>0</v>
      </c>
      <c r="CH69" s="62"/>
      <c r="CI69" s="9"/>
      <c r="CJ69" s="41"/>
      <c r="CK69" s="41"/>
      <c r="CL69" s="41"/>
      <c r="CM69" s="41"/>
      <c r="CN69" s="41"/>
      <c r="CO69" s="7">
        <f t="shared" si="11"/>
        <v>0</v>
      </c>
      <c r="CP69" s="62"/>
      <c r="CQ69" s="41"/>
      <c r="CR69" s="41"/>
      <c r="CS69" s="7">
        <f t="shared" si="12"/>
        <v>0</v>
      </c>
      <c r="CT69" s="43"/>
      <c r="CU69" s="7">
        <f t="shared" si="13"/>
        <v>0</v>
      </c>
      <c r="CV69" s="10">
        <f t="shared" si="14"/>
        <v>0</v>
      </c>
    </row>
    <row r="70" spans="1:100" x14ac:dyDescent="0.25">
      <c r="A70" s="348"/>
      <c r="B70" s="2" t="s">
        <v>109</v>
      </c>
      <c r="C70" s="40"/>
      <c r="D70" s="41"/>
      <c r="E70" s="43"/>
      <c r="F70" s="41"/>
      <c r="G70" s="42"/>
      <c r="H70" s="7">
        <f t="shared" si="0"/>
        <v>0</v>
      </c>
      <c r="I70" s="43"/>
      <c r="J70" s="41"/>
      <c r="K70" s="41"/>
      <c r="L70" s="41"/>
      <c r="M70" s="41"/>
      <c r="N70" s="41"/>
      <c r="O70" s="7">
        <f t="shared" si="1"/>
        <v>0</v>
      </c>
      <c r="P70" s="62"/>
      <c r="Q70" s="41"/>
      <c r="R70" s="41"/>
      <c r="S70" s="41"/>
      <c r="T70" s="7">
        <f t="shared" si="2"/>
        <v>0</v>
      </c>
      <c r="U70" s="43"/>
      <c r="V70" s="9"/>
      <c r="W70" s="7">
        <f t="shared" si="3"/>
        <v>0</v>
      </c>
      <c r="X70" s="43"/>
      <c r="Y70" s="9"/>
      <c r="Z70" s="9"/>
      <c r="AA70" s="9"/>
      <c r="AB70" s="9"/>
      <c r="AC70" s="9"/>
      <c r="AD70" s="41"/>
      <c r="AE70" s="9"/>
      <c r="AF70" s="9"/>
      <c r="AG70" s="9"/>
      <c r="AH70" s="9"/>
      <c r="AI70" s="9"/>
      <c r="AJ70" s="7">
        <f t="shared" si="4"/>
        <v>0</v>
      </c>
      <c r="AK70" s="43"/>
      <c r="AL70" s="7">
        <f t="shared" si="5"/>
        <v>0</v>
      </c>
      <c r="AM70" s="62"/>
      <c r="AN70" s="9"/>
      <c r="AO70" s="41"/>
      <c r="AP70" s="41"/>
      <c r="AQ70" s="41"/>
      <c r="AR70" s="41"/>
      <c r="AS70" s="41"/>
      <c r="AT70" s="41"/>
      <c r="AU70" s="41"/>
      <c r="AV70" s="41"/>
      <c r="AW70" s="7">
        <f t="shared" si="6"/>
        <v>0</v>
      </c>
      <c r="AX70" s="43"/>
      <c r="AY70" s="41"/>
      <c r="AZ70" s="41"/>
      <c r="BA70" s="41"/>
      <c r="BB70" s="41"/>
      <c r="BC70" s="41"/>
      <c r="BD70" s="41"/>
      <c r="BE70" s="7">
        <f t="shared" si="7"/>
        <v>0</v>
      </c>
      <c r="BF70" s="43"/>
      <c r="BG70" s="41"/>
      <c r="BH70" s="41"/>
      <c r="BI70" s="41"/>
      <c r="BJ70" s="41"/>
      <c r="BK70" s="41"/>
      <c r="BL70" s="41"/>
      <c r="BM70" s="41"/>
      <c r="BN70" s="41"/>
      <c r="BO70" s="41"/>
      <c r="BP70" s="9"/>
      <c r="BQ70" s="41"/>
      <c r="BR70" s="9"/>
      <c r="BS70" s="9"/>
      <c r="BT70" s="41"/>
      <c r="BU70" s="7">
        <f t="shared" si="8"/>
        <v>0</v>
      </c>
      <c r="BV70" s="43"/>
      <c r="BW70" s="41"/>
      <c r="BX70" s="41"/>
      <c r="BY70" s="41"/>
      <c r="BZ70" s="41"/>
      <c r="CA70" s="41"/>
      <c r="CB70" s="7">
        <f t="shared" si="9"/>
        <v>0</v>
      </c>
      <c r="CC70" s="43"/>
      <c r="CD70" s="41"/>
      <c r="CE70" s="41"/>
      <c r="CF70" s="41"/>
      <c r="CG70" s="7">
        <f t="shared" si="10"/>
        <v>0</v>
      </c>
      <c r="CH70" s="62"/>
      <c r="CI70" s="9"/>
      <c r="CJ70" s="41"/>
      <c r="CK70" s="41"/>
      <c r="CL70" s="41"/>
      <c r="CM70" s="41"/>
      <c r="CN70" s="41"/>
      <c r="CO70" s="7">
        <f t="shared" si="11"/>
        <v>0</v>
      </c>
      <c r="CP70" s="62"/>
      <c r="CQ70" s="41"/>
      <c r="CR70" s="41"/>
      <c r="CS70" s="7">
        <f t="shared" si="12"/>
        <v>0</v>
      </c>
      <c r="CT70" s="43"/>
      <c r="CU70" s="7">
        <f t="shared" si="13"/>
        <v>0</v>
      </c>
      <c r="CV70" s="10">
        <f t="shared" si="14"/>
        <v>0</v>
      </c>
    </row>
    <row r="71" spans="1:100" x14ac:dyDescent="0.25">
      <c r="A71" s="348"/>
      <c r="B71" s="2" t="s">
        <v>110</v>
      </c>
      <c r="C71" s="40"/>
      <c r="D71" s="41"/>
      <c r="E71" s="43"/>
      <c r="F71" s="41"/>
      <c r="G71" s="42"/>
      <c r="H71" s="7">
        <f t="shared" si="0"/>
        <v>0</v>
      </c>
      <c r="I71" s="43"/>
      <c r="J71" s="41"/>
      <c r="K71" s="41"/>
      <c r="L71" s="41"/>
      <c r="M71" s="41"/>
      <c r="N71" s="41"/>
      <c r="O71" s="7">
        <f t="shared" si="1"/>
        <v>0</v>
      </c>
      <c r="P71" s="62"/>
      <c r="Q71" s="41"/>
      <c r="R71" s="41"/>
      <c r="S71" s="41"/>
      <c r="T71" s="7">
        <f t="shared" si="2"/>
        <v>0</v>
      </c>
      <c r="U71" s="43"/>
      <c r="V71" s="9"/>
      <c r="W71" s="7">
        <f t="shared" si="3"/>
        <v>0</v>
      </c>
      <c r="X71" s="43"/>
      <c r="Y71" s="9"/>
      <c r="Z71" s="9"/>
      <c r="AA71" s="9"/>
      <c r="AB71" s="9"/>
      <c r="AC71" s="9"/>
      <c r="AD71" s="41"/>
      <c r="AE71" s="9"/>
      <c r="AF71" s="9"/>
      <c r="AG71" s="9"/>
      <c r="AH71" s="9"/>
      <c r="AI71" s="9"/>
      <c r="AJ71" s="7">
        <f t="shared" si="4"/>
        <v>0</v>
      </c>
      <c r="AK71" s="43"/>
      <c r="AL71" s="7">
        <f t="shared" si="5"/>
        <v>0</v>
      </c>
      <c r="AM71" s="62"/>
      <c r="AN71" s="9"/>
      <c r="AO71" s="41"/>
      <c r="AP71" s="41"/>
      <c r="AQ71" s="41"/>
      <c r="AR71" s="41"/>
      <c r="AS71" s="41"/>
      <c r="AT71" s="41"/>
      <c r="AU71" s="41"/>
      <c r="AV71" s="41"/>
      <c r="AW71" s="7">
        <f t="shared" si="6"/>
        <v>0</v>
      </c>
      <c r="AX71" s="43"/>
      <c r="AY71" s="41"/>
      <c r="AZ71" s="41"/>
      <c r="BA71" s="41"/>
      <c r="BB71" s="41"/>
      <c r="BC71" s="41"/>
      <c r="BD71" s="41"/>
      <c r="BE71" s="7">
        <f t="shared" si="7"/>
        <v>0</v>
      </c>
      <c r="BF71" s="43"/>
      <c r="BG71" s="41"/>
      <c r="BH71" s="41"/>
      <c r="BI71" s="41"/>
      <c r="BJ71" s="41"/>
      <c r="BK71" s="41"/>
      <c r="BL71" s="41"/>
      <c r="BM71" s="41"/>
      <c r="BN71" s="41"/>
      <c r="BO71" s="41"/>
      <c r="BP71" s="9"/>
      <c r="BQ71" s="41"/>
      <c r="BR71" s="9"/>
      <c r="BS71" s="9"/>
      <c r="BT71" s="41"/>
      <c r="BU71" s="7">
        <f t="shared" si="8"/>
        <v>0</v>
      </c>
      <c r="BV71" s="43"/>
      <c r="BW71" s="41"/>
      <c r="BX71" s="41"/>
      <c r="BY71" s="41"/>
      <c r="BZ71" s="41"/>
      <c r="CA71" s="41"/>
      <c r="CB71" s="7">
        <f t="shared" si="9"/>
        <v>0</v>
      </c>
      <c r="CC71" s="43"/>
      <c r="CD71" s="41"/>
      <c r="CE71" s="41"/>
      <c r="CF71" s="41"/>
      <c r="CG71" s="7">
        <f t="shared" si="10"/>
        <v>0</v>
      </c>
      <c r="CH71" s="62"/>
      <c r="CI71" s="9"/>
      <c r="CJ71" s="41"/>
      <c r="CK71" s="41"/>
      <c r="CL71" s="41"/>
      <c r="CM71" s="41"/>
      <c r="CN71" s="41"/>
      <c r="CO71" s="7">
        <f t="shared" si="11"/>
        <v>0</v>
      </c>
      <c r="CP71" s="62"/>
      <c r="CQ71" s="41"/>
      <c r="CR71" s="41"/>
      <c r="CS71" s="7">
        <f t="shared" si="12"/>
        <v>0</v>
      </c>
      <c r="CT71" s="43"/>
      <c r="CU71" s="7">
        <f t="shared" si="13"/>
        <v>0</v>
      </c>
      <c r="CV71" s="10">
        <f t="shared" si="14"/>
        <v>0</v>
      </c>
    </row>
    <row r="72" spans="1:100" x14ac:dyDescent="0.25">
      <c r="A72" s="348"/>
      <c r="B72" s="2" t="s">
        <v>111</v>
      </c>
      <c r="C72" s="40"/>
      <c r="D72" s="41"/>
      <c r="E72" s="43"/>
      <c r="F72" s="41"/>
      <c r="G72" s="42"/>
      <c r="H72" s="7">
        <f t="shared" si="0"/>
        <v>0</v>
      </c>
      <c r="I72" s="43"/>
      <c r="J72" s="41"/>
      <c r="K72" s="41"/>
      <c r="L72" s="41"/>
      <c r="M72" s="41"/>
      <c r="N72" s="41"/>
      <c r="O72" s="7">
        <f t="shared" si="1"/>
        <v>0</v>
      </c>
      <c r="P72" s="62"/>
      <c r="Q72" s="41"/>
      <c r="R72" s="41"/>
      <c r="S72" s="41"/>
      <c r="T72" s="7">
        <f t="shared" si="2"/>
        <v>0</v>
      </c>
      <c r="U72" s="43"/>
      <c r="V72" s="9"/>
      <c r="W72" s="7">
        <f t="shared" si="3"/>
        <v>0</v>
      </c>
      <c r="X72" s="43"/>
      <c r="Y72" s="9"/>
      <c r="Z72" s="9"/>
      <c r="AA72" s="9"/>
      <c r="AB72" s="9"/>
      <c r="AC72" s="9"/>
      <c r="AD72" s="41"/>
      <c r="AE72" s="9"/>
      <c r="AF72" s="9"/>
      <c r="AG72" s="9"/>
      <c r="AH72" s="9"/>
      <c r="AI72" s="9"/>
      <c r="AJ72" s="7">
        <f t="shared" si="4"/>
        <v>0</v>
      </c>
      <c r="AK72" s="43"/>
      <c r="AL72" s="7">
        <f t="shared" si="5"/>
        <v>0</v>
      </c>
      <c r="AM72" s="62"/>
      <c r="AN72" s="9"/>
      <c r="AO72" s="41"/>
      <c r="AP72" s="41"/>
      <c r="AQ72" s="41"/>
      <c r="AR72" s="41"/>
      <c r="AS72" s="41"/>
      <c r="AT72" s="41"/>
      <c r="AU72" s="41"/>
      <c r="AV72" s="41"/>
      <c r="AW72" s="7">
        <f t="shared" si="6"/>
        <v>0</v>
      </c>
      <c r="AX72" s="43"/>
      <c r="AY72" s="41"/>
      <c r="AZ72" s="41"/>
      <c r="BA72" s="41"/>
      <c r="BB72" s="41"/>
      <c r="BC72" s="41"/>
      <c r="BD72" s="41"/>
      <c r="BE72" s="7">
        <f t="shared" si="7"/>
        <v>0</v>
      </c>
      <c r="BF72" s="43"/>
      <c r="BG72" s="41"/>
      <c r="BH72" s="41"/>
      <c r="BI72" s="41"/>
      <c r="BJ72" s="41"/>
      <c r="BK72" s="41"/>
      <c r="BL72" s="41"/>
      <c r="BM72" s="41"/>
      <c r="BN72" s="41"/>
      <c r="BO72" s="41"/>
      <c r="BP72" s="9"/>
      <c r="BQ72" s="41"/>
      <c r="BR72" s="9"/>
      <c r="BS72" s="9"/>
      <c r="BT72" s="41"/>
      <c r="BU72" s="7">
        <f t="shared" si="8"/>
        <v>0</v>
      </c>
      <c r="BV72" s="43"/>
      <c r="BW72" s="41"/>
      <c r="BX72" s="41"/>
      <c r="BY72" s="41"/>
      <c r="BZ72" s="41"/>
      <c r="CA72" s="41"/>
      <c r="CB72" s="7">
        <f t="shared" si="9"/>
        <v>0</v>
      </c>
      <c r="CC72" s="43"/>
      <c r="CD72" s="41"/>
      <c r="CE72" s="41"/>
      <c r="CF72" s="41"/>
      <c r="CG72" s="7">
        <f t="shared" si="10"/>
        <v>0</v>
      </c>
      <c r="CH72" s="62"/>
      <c r="CI72" s="9"/>
      <c r="CJ72" s="41"/>
      <c r="CK72" s="41"/>
      <c r="CL72" s="41"/>
      <c r="CM72" s="41"/>
      <c r="CN72" s="41"/>
      <c r="CO72" s="7">
        <f t="shared" si="11"/>
        <v>0</v>
      </c>
      <c r="CP72" s="62"/>
      <c r="CQ72" s="41"/>
      <c r="CR72" s="41"/>
      <c r="CS72" s="7">
        <f t="shared" si="12"/>
        <v>0</v>
      </c>
      <c r="CT72" s="43"/>
      <c r="CU72" s="7">
        <f t="shared" si="13"/>
        <v>0</v>
      </c>
      <c r="CV72" s="10">
        <f t="shared" si="14"/>
        <v>0</v>
      </c>
    </row>
    <row r="73" spans="1:100" ht="15.75" thickBot="1" x14ac:dyDescent="0.3">
      <c r="A73" s="349"/>
      <c r="B73" s="3" t="s">
        <v>112</v>
      </c>
      <c r="C73" s="44"/>
      <c r="D73" s="45"/>
      <c r="E73" s="47"/>
      <c r="F73" s="45"/>
      <c r="G73" s="46"/>
      <c r="H73" s="11">
        <f t="shared" si="0"/>
        <v>0</v>
      </c>
      <c r="I73" s="47"/>
      <c r="J73" s="45"/>
      <c r="K73" s="45"/>
      <c r="L73" s="45"/>
      <c r="M73" s="45"/>
      <c r="N73" s="45"/>
      <c r="O73" s="11">
        <f t="shared" si="1"/>
        <v>0</v>
      </c>
      <c r="P73" s="63"/>
      <c r="Q73" s="45"/>
      <c r="R73" s="45"/>
      <c r="S73" s="45"/>
      <c r="T73" s="11">
        <f t="shared" si="2"/>
        <v>0</v>
      </c>
      <c r="U73" s="47"/>
      <c r="V73" s="13"/>
      <c r="W73" s="11">
        <f t="shared" si="3"/>
        <v>0</v>
      </c>
      <c r="X73" s="47"/>
      <c r="Y73" s="13"/>
      <c r="Z73" s="13"/>
      <c r="AA73" s="13"/>
      <c r="AB73" s="13"/>
      <c r="AC73" s="13"/>
      <c r="AD73" s="45"/>
      <c r="AE73" s="13"/>
      <c r="AF73" s="13"/>
      <c r="AG73" s="13"/>
      <c r="AH73" s="13"/>
      <c r="AI73" s="13"/>
      <c r="AJ73" s="11">
        <f t="shared" si="4"/>
        <v>0</v>
      </c>
      <c r="AK73" s="47"/>
      <c r="AL73" s="11">
        <f t="shared" si="5"/>
        <v>0</v>
      </c>
      <c r="AM73" s="63"/>
      <c r="AN73" s="13"/>
      <c r="AO73" s="45"/>
      <c r="AP73" s="45"/>
      <c r="AQ73" s="45"/>
      <c r="AR73" s="45"/>
      <c r="AS73" s="45"/>
      <c r="AT73" s="45"/>
      <c r="AU73" s="45"/>
      <c r="AV73" s="45"/>
      <c r="AW73" s="11">
        <f t="shared" si="6"/>
        <v>0</v>
      </c>
      <c r="AX73" s="47"/>
      <c r="AY73" s="45"/>
      <c r="AZ73" s="45"/>
      <c r="BA73" s="45"/>
      <c r="BB73" s="45"/>
      <c r="BC73" s="45"/>
      <c r="BD73" s="45"/>
      <c r="BE73" s="11">
        <f t="shared" si="7"/>
        <v>0</v>
      </c>
      <c r="BF73" s="47"/>
      <c r="BG73" s="45"/>
      <c r="BH73" s="45"/>
      <c r="BI73" s="45"/>
      <c r="BJ73" s="45"/>
      <c r="BK73" s="45"/>
      <c r="BL73" s="45"/>
      <c r="BM73" s="45"/>
      <c r="BN73" s="45"/>
      <c r="BO73" s="45"/>
      <c r="BP73" s="13"/>
      <c r="BQ73" s="45"/>
      <c r="BR73" s="13"/>
      <c r="BS73" s="13"/>
      <c r="BT73" s="45"/>
      <c r="BU73" s="11">
        <f t="shared" si="8"/>
        <v>0</v>
      </c>
      <c r="BV73" s="47"/>
      <c r="BW73" s="45"/>
      <c r="BX73" s="45"/>
      <c r="BY73" s="45"/>
      <c r="BZ73" s="45"/>
      <c r="CA73" s="45"/>
      <c r="CB73" s="11">
        <f t="shared" si="9"/>
        <v>0</v>
      </c>
      <c r="CC73" s="47"/>
      <c r="CD73" s="45"/>
      <c r="CE73" s="45"/>
      <c r="CF73" s="45"/>
      <c r="CG73" s="11">
        <f t="shared" si="10"/>
        <v>0</v>
      </c>
      <c r="CH73" s="63"/>
      <c r="CI73" s="13"/>
      <c r="CJ73" s="45"/>
      <c r="CK73" s="45"/>
      <c r="CL73" s="45"/>
      <c r="CM73" s="45"/>
      <c r="CN73" s="45"/>
      <c r="CO73" s="11">
        <f t="shared" si="11"/>
        <v>0</v>
      </c>
      <c r="CP73" s="63"/>
      <c r="CQ73" s="45"/>
      <c r="CR73" s="45"/>
      <c r="CS73" s="11">
        <f t="shared" si="12"/>
        <v>0</v>
      </c>
      <c r="CT73" s="47"/>
      <c r="CU73" s="11">
        <f t="shared" si="13"/>
        <v>0</v>
      </c>
      <c r="CV73" s="15">
        <f t="shared" si="14"/>
        <v>0</v>
      </c>
    </row>
    <row r="74" spans="1:100" x14ac:dyDescent="0.25">
      <c r="A74" s="347">
        <v>2002</v>
      </c>
      <c r="B74" s="33" t="s">
        <v>101</v>
      </c>
      <c r="C74" s="34"/>
      <c r="D74" s="35"/>
      <c r="E74" s="52"/>
      <c r="F74" s="35"/>
      <c r="G74" s="36"/>
      <c r="H74" s="20">
        <f t="shared" si="0"/>
        <v>0</v>
      </c>
      <c r="I74" s="52"/>
      <c r="J74" s="35"/>
      <c r="K74" s="35"/>
      <c r="L74" s="35"/>
      <c r="M74" s="35"/>
      <c r="N74" s="35"/>
      <c r="O74" s="20">
        <f t="shared" si="1"/>
        <v>0</v>
      </c>
      <c r="P74" s="61"/>
      <c r="Q74" s="35"/>
      <c r="R74" s="35"/>
      <c r="S74" s="35"/>
      <c r="T74" s="20">
        <f t="shared" si="2"/>
        <v>0</v>
      </c>
      <c r="U74" s="52"/>
      <c r="V74" s="22"/>
      <c r="W74" s="20">
        <f t="shared" si="3"/>
        <v>0</v>
      </c>
      <c r="X74" s="52"/>
      <c r="Y74" s="22"/>
      <c r="Z74" s="22"/>
      <c r="AA74" s="22"/>
      <c r="AB74" s="22"/>
      <c r="AC74" s="22"/>
      <c r="AD74" s="35"/>
      <c r="AE74" s="22"/>
      <c r="AF74" s="22"/>
      <c r="AG74" s="22"/>
      <c r="AH74" s="22"/>
      <c r="AI74" s="22"/>
      <c r="AJ74" s="20">
        <f t="shared" si="4"/>
        <v>0</v>
      </c>
      <c r="AK74" s="52"/>
      <c r="AL74" s="20">
        <f t="shared" si="5"/>
        <v>0</v>
      </c>
      <c r="AM74" s="61"/>
      <c r="AN74" s="22"/>
      <c r="AO74" s="35"/>
      <c r="AP74" s="35"/>
      <c r="AQ74" s="35"/>
      <c r="AR74" s="35"/>
      <c r="AS74" s="35"/>
      <c r="AT74" s="35"/>
      <c r="AU74" s="35"/>
      <c r="AV74" s="35"/>
      <c r="AW74" s="20">
        <f t="shared" si="6"/>
        <v>0</v>
      </c>
      <c r="AX74" s="52"/>
      <c r="AY74" s="35"/>
      <c r="AZ74" s="35"/>
      <c r="BA74" s="35"/>
      <c r="BB74" s="35"/>
      <c r="BC74" s="35"/>
      <c r="BD74" s="35"/>
      <c r="BE74" s="20">
        <f t="shared" si="7"/>
        <v>0</v>
      </c>
      <c r="BF74" s="52"/>
      <c r="BG74" s="35"/>
      <c r="BH74" s="35"/>
      <c r="BI74" s="35"/>
      <c r="BJ74" s="35"/>
      <c r="BK74" s="35"/>
      <c r="BL74" s="35"/>
      <c r="BM74" s="35"/>
      <c r="BN74" s="35"/>
      <c r="BO74" s="35"/>
      <c r="BP74" s="22"/>
      <c r="BQ74" s="35"/>
      <c r="BR74" s="22"/>
      <c r="BS74" s="22"/>
      <c r="BT74" s="35"/>
      <c r="BU74" s="20">
        <f t="shared" si="8"/>
        <v>0</v>
      </c>
      <c r="BV74" s="52"/>
      <c r="BW74" s="35"/>
      <c r="BX74" s="35"/>
      <c r="BY74" s="35"/>
      <c r="BZ74" s="35"/>
      <c r="CA74" s="35"/>
      <c r="CB74" s="20">
        <f t="shared" si="9"/>
        <v>0</v>
      </c>
      <c r="CC74" s="52"/>
      <c r="CD74" s="35"/>
      <c r="CE74" s="35"/>
      <c r="CF74" s="35"/>
      <c r="CG74" s="20">
        <f t="shared" si="10"/>
        <v>0</v>
      </c>
      <c r="CH74" s="61"/>
      <c r="CI74" s="22"/>
      <c r="CJ74" s="35"/>
      <c r="CK74" s="35"/>
      <c r="CL74" s="35"/>
      <c r="CM74" s="35"/>
      <c r="CN74" s="35"/>
      <c r="CO74" s="20">
        <f t="shared" si="11"/>
        <v>0</v>
      </c>
      <c r="CP74" s="61"/>
      <c r="CQ74" s="35"/>
      <c r="CR74" s="35"/>
      <c r="CS74" s="20">
        <f t="shared" si="12"/>
        <v>0</v>
      </c>
      <c r="CT74" s="52"/>
      <c r="CU74" s="20">
        <f t="shared" si="13"/>
        <v>0</v>
      </c>
      <c r="CV74" s="23">
        <f t="shared" si="14"/>
        <v>0</v>
      </c>
    </row>
    <row r="75" spans="1:100" x14ac:dyDescent="0.25">
      <c r="A75" s="348"/>
      <c r="B75" s="2" t="s">
        <v>102</v>
      </c>
      <c r="C75" s="40"/>
      <c r="D75" s="41"/>
      <c r="E75" s="43"/>
      <c r="F75" s="41"/>
      <c r="G75" s="42"/>
      <c r="H75" s="7">
        <f t="shared" si="0"/>
        <v>0</v>
      </c>
      <c r="I75" s="43"/>
      <c r="J75" s="41"/>
      <c r="K75" s="41"/>
      <c r="L75" s="41"/>
      <c r="M75" s="41"/>
      <c r="N75" s="41"/>
      <c r="O75" s="7">
        <f t="shared" si="1"/>
        <v>0</v>
      </c>
      <c r="P75" s="62"/>
      <c r="Q75" s="41"/>
      <c r="R75" s="41"/>
      <c r="S75" s="41"/>
      <c r="T75" s="7">
        <f t="shared" si="2"/>
        <v>0</v>
      </c>
      <c r="U75" s="43"/>
      <c r="V75" s="9"/>
      <c r="W75" s="7">
        <f t="shared" si="3"/>
        <v>0</v>
      </c>
      <c r="X75" s="43"/>
      <c r="Y75" s="9"/>
      <c r="Z75" s="9"/>
      <c r="AA75" s="9"/>
      <c r="AB75" s="9"/>
      <c r="AC75" s="9"/>
      <c r="AD75" s="41"/>
      <c r="AE75" s="9"/>
      <c r="AF75" s="9"/>
      <c r="AG75" s="9"/>
      <c r="AH75" s="9"/>
      <c r="AI75" s="9"/>
      <c r="AJ75" s="7">
        <f t="shared" si="4"/>
        <v>0</v>
      </c>
      <c r="AK75" s="43"/>
      <c r="AL75" s="7">
        <f t="shared" si="5"/>
        <v>0</v>
      </c>
      <c r="AM75" s="62"/>
      <c r="AN75" s="9"/>
      <c r="AO75" s="41"/>
      <c r="AP75" s="41"/>
      <c r="AQ75" s="41"/>
      <c r="AR75" s="41"/>
      <c r="AS75" s="41"/>
      <c r="AT75" s="41"/>
      <c r="AU75" s="41"/>
      <c r="AV75" s="41"/>
      <c r="AW75" s="7">
        <f t="shared" si="6"/>
        <v>0</v>
      </c>
      <c r="AX75" s="43"/>
      <c r="AY75" s="41"/>
      <c r="AZ75" s="41"/>
      <c r="BA75" s="41"/>
      <c r="BB75" s="41"/>
      <c r="BC75" s="41"/>
      <c r="BD75" s="41"/>
      <c r="BE75" s="7">
        <f t="shared" si="7"/>
        <v>0</v>
      </c>
      <c r="BF75" s="43"/>
      <c r="BG75" s="41"/>
      <c r="BH75" s="41"/>
      <c r="BI75" s="41"/>
      <c r="BJ75" s="41"/>
      <c r="BK75" s="41"/>
      <c r="BL75" s="41"/>
      <c r="BM75" s="41"/>
      <c r="BN75" s="41"/>
      <c r="BO75" s="41"/>
      <c r="BP75" s="9"/>
      <c r="BQ75" s="41"/>
      <c r="BR75" s="9"/>
      <c r="BS75" s="9"/>
      <c r="BT75" s="41"/>
      <c r="BU75" s="7">
        <f t="shared" si="8"/>
        <v>0</v>
      </c>
      <c r="BV75" s="43"/>
      <c r="BW75" s="41"/>
      <c r="BX75" s="41"/>
      <c r="BY75" s="41"/>
      <c r="BZ75" s="41"/>
      <c r="CA75" s="41"/>
      <c r="CB75" s="7">
        <f t="shared" si="9"/>
        <v>0</v>
      </c>
      <c r="CC75" s="43"/>
      <c r="CD75" s="41"/>
      <c r="CE75" s="41"/>
      <c r="CF75" s="41"/>
      <c r="CG75" s="7">
        <f t="shared" si="10"/>
        <v>0</v>
      </c>
      <c r="CH75" s="62"/>
      <c r="CI75" s="9"/>
      <c r="CJ75" s="41"/>
      <c r="CK75" s="41"/>
      <c r="CL75" s="41"/>
      <c r="CM75" s="41"/>
      <c r="CN75" s="41"/>
      <c r="CO75" s="7">
        <f t="shared" si="11"/>
        <v>0</v>
      </c>
      <c r="CP75" s="62"/>
      <c r="CQ75" s="41"/>
      <c r="CR75" s="41"/>
      <c r="CS75" s="7">
        <f t="shared" si="12"/>
        <v>0</v>
      </c>
      <c r="CT75" s="43"/>
      <c r="CU75" s="7">
        <f t="shared" si="13"/>
        <v>0</v>
      </c>
      <c r="CV75" s="10">
        <f t="shared" si="14"/>
        <v>0</v>
      </c>
    </row>
    <row r="76" spans="1:100" x14ac:dyDescent="0.25">
      <c r="A76" s="348"/>
      <c r="B76" s="2" t="s">
        <v>103</v>
      </c>
      <c r="C76" s="40"/>
      <c r="D76" s="41"/>
      <c r="E76" s="43"/>
      <c r="F76" s="41"/>
      <c r="G76" s="42"/>
      <c r="H76" s="7">
        <f t="shared" si="0"/>
        <v>0</v>
      </c>
      <c r="I76" s="43"/>
      <c r="J76" s="41"/>
      <c r="K76" s="41"/>
      <c r="L76" s="41"/>
      <c r="M76" s="41"/>
      <c r="N76" s="41"/>
      <c r="O76" s="7">
        <f t="shared" si="1"/>
        <v>0</v>
      </c>
      <c r="P76" s="62"/>
      <c r="Q76" s="41"/>
      <c r="R76" s="41"/>
      <c r="S76" s="41"/>
      <c r="T76" s="7">
        <f t="shared" si="2"/>
        <v>0</v>
      </c>
      <c r="U76" s="43"/>
      <c r="V76" s="9"/>
      <c r="W76" s="7">
        <f t="shared" si="3"/>
        <v>0</v>
      </c>
      <c r="X76" s="43"/>
      <c r="Y76" s="9"/>
      <c r="Z76" s="9"/>
      <c r="AA76" s="9"/>
      <c r="AB76" s="9"/>
      <c r="AC76" s="9"/>
      <c r="AD76" s="41"/>
      <c r="AE76" s="9"/>
      <c r="AF76" s="9"/>
      <c r="AG76" s="9"/>
      <c r="AH76" s="9"/>
      <c r="AI76" s="9"/>
      <c r="AJ76" s="7">
        <f t="shared" si="4"/>
        <v>0</v>
      </c>
      <c r="AK76" s="43"/>
      <c r="AL76" s="7">
        <f t="shared" si="5"/>
        <v>0</v>
      </c>
      <c r="AM76" s="62"/>
      <c r="AN76" s="9"/>
      <c r="AO76" s="41"/>
      <c r="AP76" s="41"/>
      <c r="AQ76" s="41"/>
      <c r="AR76" s="41"/>
      <c r="AS76" s="41"/>
      <c r="AT76" s="41"/>
      <c r="AU76" s="41"/>
      <c r="AV76" s="41"/>
      <c r="AW76" s="7">
        <f t="shared" si="6"/>
        <v>0</v>
      </c>
      <c r="AX76" s="43"/>
      <c r="AY76" s="41"/>
      <c r="AZ76" s="41"/>
      <c r="BA76" s="41"/>
      <c r="BB76" s="41"/>
      <c r="BC76" s="41"/>
      <c r="BD76" s="41"/>
      <c r="BE76" s="7">
        <f t="shared" si="7"/>
        <v>0</v>
      </c>
      <c r="BF76" s="43"/>
      <c r="BG76" s="41"/>
      <c r="BH76" s="41"/>
      <c r="BI76" s="41"/>
      <c r="BJ76" s="41"/>
      <c r="BK76" s="41"/>
      <c r="BL76" s="41"/>
      <c r="BM76" s="41"/>
      <c r="BN76" s="41"/>
      <c r="BO76" s="41"/>
      <c r="BP76" s="9"/>
      <c r="BQ76" s="41"/>
      <c r="BR76" s="9"/>
      <c r="BS76" s="9"/>
      <c r="BT76" s="41"/>
      <c r="BU76" s="7">
        <f t="shared" si="8"/>
        <v>0</v>
      </c>
      <c r="BV76" s="43"/>
      <c r="BW76" s="41"/>
      <c r="BX76" s="41"/>
      <c r="BY76" s="41"/>
      <c r="BZ76" s="41"/>
      <c r="CA76" s="41"/>
      <c r="CB76" s="7">
        <f t="shared" si="9"/>
        <v>0</v>
      </c>
      <c r="CC76" s="43"/>
      <c r="CD76" s="41"/>
      <c r="CE76" s="41"/>
      <c r="CF76" s="41"/>
      <c r="CG76" s="7">
        <f t="shared" si="10"/>
        <v>0</v>
      </c>
      <c r="CH76" s="62"/>
      <c r="CI76" s="9"/>
      <c r="CJ76" s="41"/>
      <c r="CK76" s="41"/>
      <c r="CL76" s="41"/>
      <c r="CM76" s="41"/>
      <c r="CN76" s="41"/>
      <c r="CO76" s="7">
        <f t="shared" si="11"/>
        <v>0</v>
      </c>
      <c r="CP76" s="62"/>
      <c r="CQ76" s="41"/>
      <c r="CR76" s="41"/>
      <c r="CS76" s="7">
        <f t="shared" si="12"/>
        <v>0</v>
      </c>
      <c r="CT76" s="43"/>
      <c r="CU76" s="7">
        <f t="shared" si="13"/>
        <v>0</v>
      </c>
      <c r="CV76" s="10">
        <f t="shared" si="14"/>
        <v>0</v>
      </c>
    </row>
    <row r="77" spans="1:100" x14ac:dyDescent="0.25">
      <c r="A77" s="348"/>
      <c r="B77" s="2" t="s">
        <v>104</v>
      </c>
      <c r="C77" s="40"/>
      <c r="D77" s="41"/>
      <c r="E77" s="43"/>
      <c r="F77" s="41"/>
      <c r="G77" s="42"/>
      <c r="H77" s="7">
        <f t="shared" si="0"/>
        <v>0</v>
      </c>
      <c r="I77" s="43"/>
      <c r="J77" s="41"/>
      <c r="K77" s="41"/>
      <c r="L77" s="41"/>
      <c r="M77" s="41"/>
      <c r="N77" s="41"/>
      <c r="O77" s="7">
        <f t="shared" si="1"/>
        <v>0</v>
      </c>
      <c r="P77" s="62"/>
      <c r="Q77" s="41"/>
      <c r="R77" s="41"/>
      <c r="S77" s="41"/>
      <c r="T77" s="7">
        <f t="shared" si="2"/>
        <v>0</v>
      </c>
      <c r="U77" s="43"/>
      <c r="V77" s="9"/>
      <c r="W77" s="7">
        <f t="shared" si="3"/>
        <v>0</v>
      </c>
      <c r="X77" s="43"/>
      <c r="Y77" s="9"/>
      <c r="Z77" s="9"/>
      <c r="AA77" s="9"/>
      <c r="AB77" s="9"/>
      <c r="AC77" s="9"/>
      <c r="AD77" s="41"/>
      <c r="AE77" s="9"/>
      <c r="AF77" s="9"/>
      <c r="AG77" s="9"/>
      <c r="AH77" s="9"/>
      <c r="AI77" s="9"/>
      <c r="AJ77" s="7">
        <f t="shared" si="4"/>
        <v>0</v>
      </c>
      <c r="AK77" s="43"/>
      <c r="AL77" s="7">
        <f t="shared" si="5"/>
        <v>0</v>
      </c>
      <c r="AM77" s="62"/>
      <c r="AN77" s="9"/>
      <c r="AO77" s="41"/>
      <c r="AP77" s="41"/>
      <c r="AQ77" s="41"/>
      <c r="AR77" s="41"/>
      <c r="AS77" s="41"/>
      <c r="AT77" s="41"/>
      <c r="AU77" s="41"/>
      <c r="AV77" s="41"/>
      <c r="AW77" s="7">
        <f t="shared" si="6"/>
        <v>0</v>
      </c>
      <c r="AX77" s="43"/>
      <c r="AY77" s="41"/>
      <c r="AZ77" s="41"/>
      <c r="BA77" s="41"/>
      <c r="BB77" s="41"/>
      <c r="BC77" s="41"/>
      <c r="BD77" s="41"/>
      <c r="BE77" s="7">
        <f t="shared" si="7"/>
        <v>0</v>
      </c>
      <c r="BF77" s="43"/>
      <c r="BG77" s="41"/>
      <c r="BH77" s="41"/>
      <c r="BI77" s="41"/>
      <c r="BJ77" s="41"/>
      <c r="BK77" s="41"/>
      <c r="BL77" s="41"/>
      <c r="BM77" s="41"/>
      <c r="BN77" s="41"/>
      <c r="BO77" s="41"/>
      <c r="BP77" s="9"/>
      <c r="BQ77" s="41"/>
      <c r="BR77" s="9"/>
      <c r="BS77" s="9"/>
      <c r="BT77" s="41"/>
      <c r="BU77" s="7">
        <f t="shared" si="8"/>
        <v>0</v>
      </c>
      <c r="BV77" s="43"/>
      <c r="BW77" s="41"/>
      <c r="BX77" s="41"/>
      <c r="BY77" s="41"/>
      <c r="BZ77" s="41"/>
      <c r="CA77" s="41"/>
      <c r="CB77" s="7">
        <f t="shared" si="9"/>
        <v>0</v>
      </c>
      <c r="CC77" s="43"/>
      <c r="CD77" s="41"/>
      <c r="CE77" s="41"/>
      <c r="CF77" s="41"/>
      <c r="CG77" s="7">
        <f t="shared" si="10"/>
        <v>0</v>
      </c>
      <c r="CH77" s="62"/>
      <c r="CI77" s="9"/>
      <c r="CJ77" s="41"/>
      <c r="CK77" s="41"/>
      <c r="CL77" s="41"/>
      <c r="CM77" s="41"/>
      <c r="CN77" s="41"/>
      <c r="CO77" s="7">
        <f t="shared" si="11"/>
        <v>0</v>
      </c>
      <c r="CP77" s="62"/>
      <c r="CQ77" s="41"/>
      <c r="CR77" s="41"/>
      <c r="CS77" s="7">
        <f t="shared" si="12"/>
        <v>0</v>
      </c>
      <c r="CT77" s="43"/>
      <c r="CU77" s="7">
        <f t="shared" si="13"/>
        <v>0</v>
      </c>
      <c r="CV77" s="10">
        <f t="shared" si="14"/>
        <v>0</v>
      </c>
    </row>
    <row r="78" spans="1:100" x14ac:dyDescent="0.25">
      <c r="A78" s="348"/>
      <c r="B78" s="2" t="s">
        <v>105</v>
      </c>
      <c r="C78" s="40"/>
      <c r="D78" s="41"/>
      <c r="E78" s="43"/>
      <c r="F78" s="41"/>
      <c r="G78" s="42"/>
      <c r="H78" s="7">
        <f t="shared" si="0"/>
        <v>0</v>
      </c>
      <c r="I78" s="43"/>
      <c r="J78" s="41"/>
      <c r="K78" s="41"/>
      <c r="L78" s="41"/>
      <c r="M78" s="41"/>
      <c r="N78" s="41"/>
      <c r="O78" s="7">
        <f t="shared" si="1"/>
        <v>0</v>
      </c>
      <c r="P78" s="62"/>
      <c r="Q78" s="41"/>
      <c r="R78" s="41"/>
      <c r="S78" s="41"/>
      <c r="T78" s="7">
        <f t="shared" si="2"/>
        <v>0</v>
      </c>
      <c r="U78" s="43"/>
      <c r="V78" s="9"/>
      <c r="W78" s="7">
        <f t="shared" si="3"/>
        <v>0</v>
      </c>
      <c r="X78" s="43"/>
      <c r="Y78" s="9"/>
      <c r="Z78" s="9"/>
      <c r="AA78" s="9"/>
      <c r="AB78" s="9"/>
      <c r="AC78" s="9"/>
      <c r="AD78" s="41"/>
      <c r="AE78" s="9"/>
      <c r="AF78" s="9"/>
      <c r="AG78" s="9"/>
      <c r="AH78" s="9"/>
      <c r="AI78" s="9"/>
      <c r="AJ78" s="7">
        <f t="shared" si="4"/>
        <v>0</v>
      </c>
      <c r="AK78" s="43"/>
      <c r="AL78" s="7">
        <f t="shared" si="5"/>
        <v>0</v>
      </c>
      <c r="AM78" s="62"/>
      <c r="AN78" s="9"/>
      <c r="AO78" s="41"/>
      <c r="AP78" s="41"/>
      <c r="AQ78" s="41"/>
      <c r="AR78" s="41"/>
      <c r="AS78" s="41"/>
      <c r="AT78" s="41"/>
      <c r="AU78" s="41"/>
      <c r="AV78" s="41"/>
      <c r="AW78" s="7">
        <f t="shared" si="6"/>
        <v>0</v>
      </c>
      <c r="AX78" s="43"/>
      <c r="AY78" s="41"/>
      <c r="AZ78" s="41"/>
      <c r="BA78" s="41"/>
      <c r="BB78" s="41"/>
      <c r="BC78" s="41"/>
      <c r="BD78" s="41"/>
      <c r="BE78" s="7">
        <f t="shared" si="7"/>
        <v>0</v>
      </c>
      <c r="BF78" s="43"/>
      <c r="BG78" s="41"/>
      <c r="BH78" s="41"/>
      <c r="BI78" s="41"/>
      <c r="BJ78" s="41"/>
      <c r="BK78" s="41"/>
      <c r="BL78" s="41"/>
      <c r="BM78" s="41"/>
      <c r="BN78" s="41"/>
      <c r="BO78" s="41"/>
      <c r="BP78" s="9"/>
      <c r="BQ78" s="41"/>
      <c r="BR78" s="9"/>
      <c r="BS78" s="9"/>
      <c r="BT78" s="41"/>
      <c r="BU78" s="7">
        <f t="shared" si="8"/>
        <v>0</v>
      </c>
      <c r="BV78" s="43"/>
      <c r="BW78" s="41"/>
      <c r="BX78" s="41"/>
      <c r="BY78" s="41"/>
      <c r="BZ78" s="41"/>
      <c r="CA78" s="41"/>
      <c r="CB78" s="7">
        <f t="shared" si="9"/>
        <v>0</v>
      </c>
      <c r="CC78" s="43"/>
      <c r="CD78" s="41"/>
      <c r="CE78" s="41"/>
      <c r="CF78" s="41"/>
      <c r="CG78" s="7">
        <f t="shared" si="10"/>
        <v>0</v>
      </c>
      <c r="CH78" s="62"/>
      <c r="CI78" s="9"/>
      <c r="CJ78" s="41"/>
      <c r="CK78" s="41"/>
      <c r="CL78" s="41"/>
      <c r="CM78" s="41"/>
      <c r="CN78" s="41"/>
      <c r="CO78" s="7">
        <f t="shared" si="11"/>
        <v>0</v>
      </c>
      <c r="CP78" s="62"/>
      <c r="CQ78" s="41"/>
      <c r="CR78" s="41"/>
      <c r="CS78" s="7">
        <f t="shared" si="12"/>
        <v>0</v>
      </c>
      <c r="CT78" s="43"/>
      <c r="CU78" s="7">
        <f t="shared" si="13"/>
        <v>0</v>
      </c>
      <c r="CV78" s="10">
        <f t="shared" ref="CV78:CV141" si="15">+H78+O78+T78+W78+AJ78+AL78+AW78+BE78+BU78+CB78+CG78+CO78+CS78+CU78</f>
        <v>0</v>
      </c>
    </row>
    <row r="79" spans="1:100" x14ac:dyDescent="0.25">
      <c r="A79" s="348"/>
      <c r="B79" s="2" t="s">
        <v>106</v>
      </c>
      <c r="C79" s="40"/>
      <c r="D79" s="41"/>
      <c r="E79" s="43"/>
      <c r="F79" s="41"/>
      <c r="G79" s="42"/>
      <c r="H79" s="7">
        <f t="shared" ref="H79:H142" si="16">SUM(C79:G79)</f>
        <v>0</v>
      </c>
      <c r="I79" s="43"/>
      <c r="J79" s="41"/>
      <c r="K79" s="41"/>
      <c r="L79" s="41"/>
      <c r="M79" s="41"/>
      <c r="N79" s="41"/>
      <c r="O79" s="7">
        <f t="shared" ref="O79:O142" si="17">SUM(I79:N79)</f>
        <v>0</v>
      </c>
      <c r="P79" s="62"/>
      <c r="Q79" s="41"/>
      <c r="R79" s="41"/>
      <c r="S79" s="41"/>
      <c r="T79" s="7">
        <f t="shared" ref="T79:T142" si="18">SUM(P79:S79)</f>
        <v>0</v>
      </c>
      <c r="U79" s="43"/>
      <c r="V79" s="9"/>
      <c r="W79" s="7">
        <f t="shared" ref="W79:W142" si="19">SUM(U79:V79)</f>
        <v>0</v>
      </c>
      <c r="X79" s="43"/>
      <c r="Y79" s="9"/>
      <c r="Z79" s="9"/>
      <c r="AA79" s="9"/>
      <c r="AB79" s="9"/>
      <c r="AC79" s="9"/>
      <c r="AD79" s="41"/>
      <c r="AE79" s="9"/>
      <c r="AF79" s="9"/>
      <c r="AG79" s="9"/>
      <c r="AH79" s="9"/>
      <c r="AI79" s="9"/>
      <c r="AJ79" s="7">
        <f t="shared" ref="AJ79:AJ142" si="20">SUM(X79:AI79)</f>
        <v>0</v>
      </c>
      <c r="AK79" s="43"/>
      <c r="AL79" s="7">
        <f t="shared" ref="AL79:AL142" si="21">+AK79</f>
        <v>0</v>
      </c>
      <c r="AM79" s="62"/>
      <c r="AN79" s="9"/>
      <c r="AO79" s="41"/>
      <c r="AP79" s="41"/>
      <c r="AQ79" s="41"/>
      <c r="AR79" s="41"/>
      <c r="AS79" s="41"/>
      <c r="AT79" s="41"/>
      <c r="AU79" s="41"/>
      <c r="AV79" s="41"/>
      <c r="AW79" s="7">
        <f t="shared" ref="AW79:AW142" si="22">SUM(AM79:AV79)</f>
        <v>0</v>
      </c>
      <c r="AX79" s="43"/>
      <c r="AY79" s="41"/>
      <c r="AZ79" s="41"/>
      <c r="BA79" s="41"/>
      <c r="BB79" s="41"/>
      <c r="BC79" s="41"/>
      <c r="BD79" s="41"/>
      <c r="BE79" s="7">
        <f t="shared" ref="BE79:BE142" si="23">SUM(AX79:BD79)</f>
        <v>0</v>
      </c>
      <c r="BF79" s="43"/>
      <c r="BG79" s="41"/>
      <c r="BH79" s="41"/>
      <c r="BI79" s="41"/>
      <c r="BJ79" s="41"/>
      <c r="BK79" s="41"/>
      <c r="BL79" s="41"/>
      <c r="BM79" s="41"/>
      <c r="BN79" s="41"/>
      <c r="BO79" s="41"/>
      <c r="BP79" s="9"/>
      <c r="BQ79" s="41"/>
      <c r="BR79" s="9"/>
      <c r="BS79" s="9"/>
      <c r="BT79" s="41"/>
      <c r="BU79" s="7">
        <f t="shared" ref="BU79:BU142" si="24">SUM(BF79:BT79)</f>
        <v>0</v>
      </c>
      <c r="BV79" s="43"/>
      <c r="BW79" s="41"/>
      <c r="BX79" s="41"/>
      <c r="BY79" s="41"/>
      <c r="BZ79" s="41"/>
      <c r="CA79" s="41"/>
      <c r="CB79" s="7">
        <f t="shared" ref="CB79:CB142" si="25">SUM(BV79:CA79)</f>
        <v>0</v>
      </c>
      <c r="CC79" s="43"/>
      <c r="CD79" s="41"/>
      <c r="CE79" s="41"/>
      <c r="CF79" s="41"/>
      <c r="CG79" s="7">
        <f t="shared" ref="CG79:CG142" si="26">SUM(CC79:CF79)</f>
        <v>0</v>
      </c>
      <c r="CH79" s="62"/>
      <c r="CI79" s="9"/>
      <c r="CJ79" s="41"/>
      <c r="CK79" s="41"/>
      <c r="CL79" s="41"/>
      <c r="CM79" s="41"/>
      <c r="CN79" s="41"/>
      <c r="CO79" s="7">
        <f t="shared" ref="CO79:CO142" si="27">SUM(CH79:CN79)</f>
        <v>0</v>
      </c>
      <c r="CP79" s="62"/>
      <c r="CQ79" s="41"/>
      <c r="CR79" s="41"/>
      <c r="CS79" s="7">
        <f t="shared" ref="CS79:CS142" si="28">SUM(CP79:CR79)</f>
        <v>0</v>
      </c>
      <c r="CT79" s="43"/>
      <c r="CU79" s="7">
        <f t="shared" ref="CU79:CU142" si="29">+CT79</f>
        <v>0</v>
      </c>
      <c r="CV79" s="10">
        <f t="shared" si="15"/>
        <v>0</v>
      </c>
    </row>
    <row r="80" spans="1:100" x14ac:dyDescent="0.25">
      <c r="A80" s="348"/>
      <c r="B80" s="2" t="s">
        <v>107</v>
      </c>
      <c r="C80" s="40"/>
      <c r="D80" s="41"/>
      <c r="E80" s="43"/>
      <c r="F80" s="41"/>
      <c r="G80" s="42"/>
      <c r="H80" s="7">
        <f t="shared" si="16"/>
        <v>0</v>
      </c>
      <c r="I80" s="43"/>
      <c r="J80" s="41"/>
      <c r="K80" s="41"/>
      <c r="L80" s="41"/>
      <c r="M80" s="41"/>
      <c r="N80" s="41"/>
      <c r="O80" s="7">
        <f t="shared" si="17"/>
        <v>0</v>
      </c>
      <c r="P80" s="62"/>
      <c r="Q80" s="41"/>
      <c r="R80" s="41"/>
      <c r="S80" s="41"/>
      <c r="T80" s="7">
        <f t="shared" si="18"/>
        <v>0</v>
      </c>
      <c r="U80" s="43"/>
      <c r="V80" s="9"/>
      <c r="W80" s="7">
        <f t="shared" si="19"/>
        <v>0</v>
      </c>
      <c r="X80" s="43"/>
      <c r="Y80" s="9"/>
      <c r="Z80" s="9"/>
      <c r="AA80" s="9"/>
      <c r="AB80" s="9"/>
      <c r="AC80" s="9"/>
      <c r="AD80" s="41"/>
      <c r="AE80" s="9"/>
      <c r="AF80" s="9"/>
      <c r="AG80" s="9"/>
      <c r="AH80" s="9"/>
      <c r="AI80" s="9"/>
      <c r="AJ80" s="7">
        <f t="shared" si="20"/>
        <v>0</v>
      </c>
      <c r="AK80" s="43"/>
      <c r="AL80" s="7">
        <f t="shared" si="21"/>
        <v>0</v>
      </c>
      <c r="AM80" s="62"/>
      <c r="AN80" s="9"/>
      <c r="AO80" s="41"/>
      <c r="AP80" s="41"/>
      <c r="AQ80" s="41"/>
      <c r="AR80" s="41"/>
      <c r="AS80" s="41"/>
      <c r="AT80" s="41"/>
      <c r="AU80" s="41"/>
      <c r="AV80" s="41"/>
      <c r="AW80" s="7">
        <f t="shared" si="22"/>
        <v>0</v>
      </c>
      <c r="AX80" s="43"/>
      <c r="AY80" s="41"/>
      <c r="AZ80" s="41"/>
      <c r="BA80" s="41"/>
      <c r="BB80" s="41"/>
      <c r="BC80" s="41"/>
      <c r="BD80" s="41"/>
      <c r="BE80" s="7">
        <f t="shared" si="23"/>
        <v>0</v>
      </c>
      <c r="BF80" s="43"/>
      <c r="BG80" s="41"/>
      <c r="BH80" s="41"/>
      <c r="BI80" s="41"/>
      <c r="BJ80" s="41"/>
      <c r="BK80" s="41"/>
      <c r="BL80" s="41"/>
      <c r="BM80" s="41"/>
      <c r="BN80" s="41"/>
      <c r="BO80" s="41"/>
      <c r="BP80" s="9"/>
      <c r="BQ80" s="41"/>
      <c r="BR80" s="9"/>
      <c r="BS80" s="9"/>
      <c r="BT80" s="41"/>
      <c r="BU80" s="7">
        <f t="shared" si="24"/>
        <v>0</v>
      </c>
      <c r="BV80" s="43"/>
      <c r="BW80" s="41"/>
      <c r="BX80" s="41"/>
      <c r="BY80" s="41"/>
      <c r="BZ80" s="41"/>
      <c r="CA80" s="41"/>
      <c r="CB80" s="7">
        <f t="shared" si="25"/>
        <v>0</v>
      </c>
      <c r="CC80" s="43"/>
      <c r="CD80" s="41"/>
      <c r="CE80" s="41"/>
      <c r="CF80" s="41"/>
      <c r="CG80" s="7">
        <f t="shared" si="26"/>
        <v>0</v>
      </c>
      <c r="CH80" s="62"/>
      <c r="CI80" s="9"/>
      <c r="CJ80" s="41"/>
      <c r="CK80" s="41"/>
      <c r="CL80" s="41"/>
      <c r="CM80" s="41"/>
      <c r="CN80" s="41"/>
      <c r="CO80" s="7">
        <f t="shared" si="27"/>
        <v>0</v>
      </c>
      <c r="CP80" s="62"/>
      <c r="CQ80" s="41"/>
      <c r="CR80" s="41"/>
      <c r="CS80" s="7">
        <f t="shared" si="28"/>
        <v>0</v>
      </c>
      <c r="CT80" s="43"/>
      <c r="CU80" s="7">
        <f t="shared" si="29"/>
        <v>0</v>
      </c>
      <c r="CV80" s="10">
        <f t="shared" si="15"/>
        <v>0</v>
      </c>
    </row>
    <row r="81" spans="1:100" x14ac:dyDescent="0.25">
      <c r="A81" s="348"/>
      <c r="B81" s="2" t="s">
        <v>108</v>
      </c>
      <c r="C81" s="40"/>
      <c r="D81" s="41"/>
      <c r="E81" s="43"/>
      <c r="F81" s="41"/>
      <c r="G81" s="42"/>
      <c r="H81" s="7">
        <f t="shared" si="16"/>
        <v>0</v>
      </c>
      <c r="I81" s="43"/>
      <c r="J81" s="41"/>
      <c r="K81" s="41"/>
      <c r="L81" s="41"/>
      <c r="M81" s="41"/>
      <c r="N81" s="41"/>
      <c r="O81" s="7">
        <f t="shared" si="17"/>
        <v>0</v>
      </c>
      <c r="P81" s="62"/>
      <c r="Q81" s="41"/>
      <c r="R81" s="41"/>
      <c r="S81" s="41"/>
      <c r="T81" s="7">
        <f t="shared" si="18"/>
        <v>0</v>
      </c>
      <c r="U81" s="43"/>
      <c r="V81" s="9"/>
      <c r="W81" s="7">
        <f t="shared" si="19"/>
        <v>0</v>
      </c>
      <c r="X81" s="43"/>
      <c r="Y81" s="9"/>
      <c r="Z81" s="9"/>
      <c r="AA81" s="9"/>
      <c r="AB81" s="9"/>
      <c r="AC81" s="9"/>
      <c r="AD81" s="41"/>
      <c r="AE81" s="9"/>
      <c r="AF81" s="9"/>
      <c r="AG81" s="9"/>
      <c r="AH81" s="9"/>
      <c r="AI81" s="9"/>
      <c r="AJ81" s="7">
        <f t="shared" si="20"/>
        <v>0</v>
      </c>
      <c r="AK81" s="43"/>
      <c r="AL81" s="7">
        <f t="shared" si="21"/>
        <v>0</v>
      </c>
      <c r="AM81" s="62"/>
      <c r="AN81" s="9"/>
      <c r="AO81" s="41"/>
      <c r="AP81" s="41"/>
      <c r="AQ81" s="41"/>
      <c r="AR81" s="41"/>
      <c r="AS81" s="41"/>
      <c r="AT81" s="41"/>
      <c r="AU81" s="41"/>
      <c r="AV81" s="41"/>
      <c r="AW81" s="7">
        <f t="shared" si="22"/>
        <v>0</v>
      </c>
      <c r="AX81" s="43"/>
      <c r="AY81" s="41"/>
      <c r="AZ81" s="41"/>
      <c r="BA81" s="41"/>
      <c r="BB81" s="41"/>
      <c r="BC81" s="41"/>
      <c r="BD81" s="41"/>
      <c r="BE81" s="7">
        <f t="shared" si="23"/>
        <v>0</v>
      </c>
      <c r="BF81" s="43"/>
      <c r="BG81" s="41"/>
      <c r="BH81" s="41"/>
      <c r="BI81" s="41"/>
      <c r="BJ81" s="41"/>
      <c r="BK81" s="41"/>
      <c r="BL81" s="41"/>
      <c r="BM81" s="41"/>
      <c r="BN81" s="41"/>
      <c r="BO81" s="41"/>
      <c r="BP81" s="9"/>
      <c r="BQ81" s="41"/>
      <c r="BR81" s="9"/>
      <c r="BS81" s="9"/>
      <c r="BT81" s="41"/>
      <c r="BU81" s="7">
        <f t="shared" si="24"/>
        <v>0</v>
      </c>
      <c r="BV81" s="43"/>
      <c r="BW81" s="41"/>
      <c r="BX81" s="41"/>
      <c r="BY81" s="41"/>
      <c r="BZ81" s="41"/>
      <c r="CA81" s="41"/>
      <c r="CB81" s="7">
        <f t="shared" si="25"/>
        <v>0</v>
      </c>
      <c r="CC81" s="43"/>
      <c r="CD81" s="41"/>
      <c r="CE81" s="41"/>
      <c r="CF81" s="41"/>
      <c r="CG81" s="7">
        <f t="shared" si="26"/>
        <v>0</v>
      </c>
      <c r="CH81" s="62"/>
      <c r="CI81" s="9"/>
      <c r="CJ81" s="41"/>
      <c r="CK81" s="41"/>
      <c r="CL81" s="41"/>
      <c r="CM81" s="41"/>
      <c r="CN81" s="41"/>
      <c r="CO81" s="7">
        <f t="shared" si="27"/>
        <v>0</v>
      </c>
      <c r="CP81" s="62"/>
      <c r="CQ81" s="41"/>
      <c r="CR81" s="41"/>
      <c r="CS81" s="7">
        <f t="shared" si="28"/>
        <v>0</v>
      </c>
      <c r="CT81" s="43"/>
      <c r="CU81" s="7">
        <f t="shared" si="29"/>
        <v>0</v>
      </c>
      <c r="CV81" s="10">
        <f t="shared" si="15"/>
        <v>0</v>
      </c>
    </row>
    <row r="82" spans="1:100" x14ac:dyDescent="0.25">
      <c r="A82" s="348"/>
      <c r="B82" s="2" t="s">
        <v>109</v>
      </c>
      <c r="C82" s="40"/>
      <c r="D82" s="41"/>
      <c r="E82" s="43"/>
      <c r="F82" s="41"/>
      <c r="G82" s="42"/>
      <c r="H82" s="7">
        <f t="shared" si="16"/>
        <v>0</v>
      </c>
      <c r="I82" s="43"/>
      <c r="J82" s="41"/>
      <c r="K82" s="41"/>
      <c r="L82" s="41"/>
      <c r="M82" s="41"/>
      <c r="N82" s="41"/>
      <c r="O82" s="7">
        <f t="shared" si="17"/>
        <v>0</v>
      </c>
      <c r="P82" s="62"/>
      <c r="Q82" s="41"/>
      <c r="R82" s="41"/>
      <c r="S82" s="41"/>
      <c r="T82" s="7">
        <f t="shared" si="18"/>
        <v>0</v>
      </c>
      <c r="U82" s="43"/>
      <c r="V82" s="9"/>
      <c r="W82" s="7">
        <f t="shared" si="19"/>
        <v>0</v>
      </c>
      <c r="X82" s="43"/>
      <c r="Y82" s="9"/>
      <c r="Z82" s="9"/>
      <c r="AA82" s="9"/>
      <c r="AB82" s="9"/>
      <c r="AC82" s="9"/>
      <c r="AD82" s="41"/>
      <c r="AE82" s="9"/>
      <c r="AF82" s="9"/>
      <c r="AG82" s="9"/>
      <c r="AH82" s="9"/>
      <c r="AI82" s="9"/>
      <c r="AJ82" s="7">
        <f t="shared" si="20"/>
        <v>0</v>
      </c>
      <c r="AK82" s="43"/>
      <c r="AL82" s="7">
        <f t="shared" si="21"/>
        <v>0</v>
      </c>
      <c r="AM82" s="62"/>
      <c r="AN82" s="9"/>
      <c r="AO82" s="41"/>
      <c r="AP82" s="41"/>
      <c r="AQ82" s="41"/>
      <c r="AR82" s="41"/>
      <c r="AS82" s="41"/>
      <c r="AT82" s="41"/>
      <c r="AU82" s="41"/>
      <c r="AV82" s="41"/>
      <c r="AW82" s="7">
        <f t="shared" si="22"/>
        <v>0</v>
      </c>
      <c r="AX82" s="43"/>
      <c r="AY82" s="41"/>
      <c r="AZ82" s="41"/>
      <c r="BA82" s="41"/>
      <c r="BB82" s="41"/>
      <c r="BC82" s="41"/>
      <c r="BD82" s="41"/>
      <c r="BE82" s="7">
        <f t="shared" si="23"/>
        <v>0</v>
      </c>
      <c r="BF82" s="43"/>
      <c r="BG82" s="41"/>
      <c r="BH82" s="41"/>
      <c r="BI82" s="41"/>
      <c r="BJ82" s="41"/>
      <c r="BK82" s="41"/>
      <c r="BL82" s="41"/>
      <c r="BM82" s="41"/>
      <c r="BN82" s="41"/>
      <c r="BO82" s="41"/>
      <c r="BP82" s="9"/>
      <c r="BQ82" s="41"/>
      <c r="BR82" s="9"/>
      <c r="BS82" s="9"/>
      <c r="BT82" s="41"/>
      <c r="BU82" s="7">
        <f t="shared" si="24"/>
        <v>0</v>
      </c>
      <c r="BV82" s="43"/>
      <c r="BW82" s="41"/>
      <c r="BX82" s="41"/>
      <c r="BY82" s="41"/>
      <c r="BZ82" s="41"/>
      <c r="CA82" s="41"/>
      <c r="CB82" s="7">
        <f t="shared" si="25"/>
        <v>0</v>
      </c>
      <c r="CC82" s="43"/>
      <c r="CD82" s="41"/>
      <c r="CE82" s="41"/>
      <c r="CF82" s="41"/>
      <c r="CG82" s="7">
        <f t="shared" si="26"/>
        <v>0</v>
      </c>
      <c r="CH82" s="62"/>
      <c r="CI82" s="9"/>
      <c r="CJ82" s="41"/>
      <c r="CK82" s="41"/>
      <c r="CL82" s="41"/>
      <c r="CM82" s="41"/>
      <c r="CN82" s="41"/>
      <c r="CO82" s="7">
        <f t="shared" si="27"/>
        <v>0</v>
      </c>
      <c r="CP82" s="62"/>
      <c r="CQ82" s="41"/>
      <c r="CR82" s="41"/>
      <c r="CS82" s="7">
        <f t="shared" si="28"/>
        <v>0</v>
      </c>
      <c r="CT82" s="43"/>
      <c r="CU82" s="7">
        <f t="shared" si="29"/>
        <v>0</v>
      </c>
      <c r="CV82" s="10">
        <f t="shared" si="15"/>
        <v>0</v>
      </c>
    </row>
    <row r="83" spans="1:100" x14ac:dyDescent="0.25">
      <c r="A83" s="348"/>
      <c r="B83" s="2" t="s">
        <v>110</v>
      </c>
      <c r="C83" s="40"/>
      <c r="D83" s="41"/>
      <c r="E83" s="43"/>
      <c r="F83" s="41"/>
      <c r="G83" s="42"/>
      <c r="H83" s="7">
        <f t="shared" si="16"/>
        <v>0</v>
      </c>
      <c r="I83" s="43"/>
      <c r="J83" s="41"/>
      <c r="K83" s="41"/>
      <c r="L83" s="41"/>
      <c r="M83" s="41"/>
      <c r="N83" s="41"/>
      <c r="O83" s="7">
        <f t="shared" si="17"/>
        <v>0</v>
      </c>
      <c r="P83" s="62"/>
      <c r="Q83" s="41"/>
      <c r="R83" s="41"/>
      <c r="S83" s="41"/>
      <c r="T83" s="7">
        <f t="shared" si="18"/>
        <v>0</v>
      </c>
      <c r="U83" s="43"/>
      <c r="V83" s="9"/>
      <c r="W83" s="7">
        <f t="shared" si="19"/>
        <v>0</v>
      </c>
      <c r="X83" s="43"/>
      <c r="Y83" s="9"/>
      <c r="Z83" s="9"/>
      <c r="AA83" s="9"/>
      <c r="AB83" s="9"/>
      <c r="AC83" s="9"/>
      <c r="AD83" s="41"/>
      <c r="AE83" s="9"/>
      <c r="AF83" s="9"/>
      <c r="AG83" s="9"/>
      <c r="AH83" s="9"/>
      <c r="AI83" s="9"/>
      <c r="AJ83" s="7">
        <f t="shared" si="20"/>
        <v>0</v>
      </c>
      <c r="AK83" s="43"/>
      <c r="AL83" s="7">
        <f t="shared" si="21"/>
        <v>0</v>
      </c>
      <c r="AM83" s="62"/>
      <c r="AN83" s="9"/>
      <c r="AO83" s="41"/>
      <c r="AP83" s="41"/>
      <c r="AQ83" s="41"/>
      <c r="AR83" s="41"/>
      <c r="AS83" s="41"/>
      <c r="AT83" s="41"/>
      <c r="AU83" s="41"/>
      <c r="AV83" s="41"/>
      <c r="AW83" s="7">
        <f t="shared" si="22"/>
        <v>0</v>
      </c>
      <c r="AX83" s="43"/>
      <c r="AY83" s="41"/>
      <c r="AZ83" s="41"/>
      <c r="BA83" s="41"/>
      <c r="BB83" s="41"/>
      <c r="BC83" s="41"/>
      <c r="BD83" s="41"/>
      <c r="BE83" s="7">
        <f t="shared" si="23"/>
        <v>0</v>
      </c>
      <c r="BF83" s="43"/>
      <c r="BG83" s="41"/>
      <c r="BH83" s="41"/>
      <c r="BI83" s="41"/>
      <c r="BJ83" s="41"/>
      <c r="BK83" s="41"/>
      <c r="BL83" s="41"/>
      <c r="BM83" s="41"/>
      <c r="BN83" s="41"/>
      <c r="BO83" s="41"/>
      <c r="BP83" s="9"/>
      <c r="BQ83" s="41"/>
      <c r="BR83" s="9"/>
      <c r="BS83" s="9"/>
      <c r="BT83" s="41"/>
      <c r="BU83" s="7">
        <f t="shared" si="24"/>
        <v>0</v>
      </c>
      <c r="BV83" s="43"/>
      <c r="BW83" s="41"/>
      <c r="BX83" s="41"/>
      <c r="BY83" s="41"/>
      <c r="BZ83" s="41"/>
      <c r="CA83" s="41"/>
      <c r="CB83" s="7">
        <f t="shared" si="25"/>
        <v>0</v>
      </c>
      <c r="CC83" s="43"/>
      <c r="CD83" s="41"/>
      <c r="CE83" s="41"/>
      <c r="CF83" s="41"/>
      <c r="CG83" s="7">
        <f t="shared" si="26"/>
        <v>0</v>
      </c>
      <c r="CH83" s="62"/>
      <c r="CI83" s="9"/>
      <c r="CJ83" s="41"/>
      <c r="CK83" s="41"/>
      <c r="CL83" s="41"/>
      <c r="CM83" s="41"/>
      <c r="CN83" s="41"/>
      <c r="CO83" s="7">
        <f t="shared" si="27"/>
        <v>0</v>
      </c>
      <c r="CP83" s="62"/>
      <c r="CQ83" s="41"/>
      <c r="CR83" s="41"/>
      <c r="CS83" s="7">
        <f t="shared" si="28"/>
        <v>0</v>
      </c>
      <c r="CT83" s="43"/>
      <c r="CU83" s="7">
        <f t="shared" si="29"/>
        <v>0</v>
      </c>
      <c r="CV83" s="10">
        <f t="shared" si="15"/>
        <v>0</v>
      </c>
    </row>
    <row r="84" spans="1:100" x14ac:dyDescent="0.25">
      <c r="A84" s="348"/>
      <c r="B84" s="2" t="s">
        <v>111</v>
      </c>
      <c r="C84" s="40"/>
      <c r="D84" s="41"/>
      <c r="E84" s="43"/>
      <c r="F84" s="41"/>
      <c r="G84" s="42"/>
      <c r="H84" s="7">
        <f t="shared" si="16"/>
        <v>0</v>
      </c>
      <c r="I84" s="43"/>
      <c r="J84" s="41"/>
      <c r="K84" s="41"/>
      <c r="L84" s="41"/>
      <c r="M84" s="41"/>
      <c r="N84" s="41"/>
      <c r="O84" s="7">
        <f t="shared" si="17"/>
        <v>0</v>
      </c>
      <c r="P84" s="62"/>
      <c r="Q84" s="41"/>
      <c r="R84" s="41"/>
      <c r="S84" s="41"/>
      <c r="T84" s="7">
        <f t="shared" si="18"/>
        <v>0</v>
      </c>
      <c r="U84" s="43"/>
      <c r="V84" s="9"/>
      <c r="W84" s="7">
        <f t="shared" si="19"/>
        <v>0</v>
      </c>
      <c r="X84" s="43"/>
      <c r="Y84" s="9"/>
      <c r="Z84" s="9"/>
      <c r="AA84" s="9"/>
      <c r="AB84" s="9"/>
      <c r="AC84" s="9"/>
      <c r="AD84" s="41"/>
      <c r="AE84" s="9"/>
      <c r="AF84" s="9"/>
      <c r="AG84" s="9"/>
      <c r="AH84" s="9"/>
      <c r="AI84" s="9"/>
      <c r="AJ84" s="7">
        <f t="shared" si="20"/>
        <v>0</v>
      </c>
      <c r="AK84" s="43"/>
      <c r="AL84" s="7">
        <f t="shared" si="21"/>
        <v>0</v>
      </c>
      <c r="AM84" s="62"/>
      <c r="AN84" s="9"/>
      <c r="AO84" s="41"/>
      <c r="AP84" s="41"/>
      <c r="AQ84" s="41"/>
      <c r="AR84" s="41"/>
      <c r="AS84" s="41"/>
      <c r="AT84" s="41"/>
      <c r="AU84" s="41"/>
      <c r="AV84" s="41"/>
      <c r="AW84" s="7">
        <f t="shared" si="22"/>
        <v>0</v>
      </c>
      <c r="AX84" s="43"/>
      <c r="AY84" s="41"/>
      <c r="AZ84" s="41"/>
      <c r="BA84" s="41"/>
      <c r="BB84" s="41"/>
      <c r="BC84" s="41"/>
      <c r="BD84" s="41"/>
      <c r="BE84" s="7">
        <f t="shared" si="23"/>
        <v>0</v>
      </c>
      <c r="BF84" s="43"/>
      <c r="BG84" s="41"/>
      <c r="BH84" s="41"/>
      <c r="BI84" s="41"/>
      <c r="BJ84" s="41"/>
      <c r="BK84" s="41"/>
      <c r="BL84" s="41"/>
      <c r="BM84" s="41"/>
      <c r="BN84" s="41"/>
      <c r="BO84" s="41"/>
      <c r="BP84" s="9"/>
      <c r="BQ84" s="41"/>
      <c r="BR84" s="9"/>
      <c r="BS84" s="9"/>
      <c r="BT84" s="41"/>
      <c r="BU84" s="7">
        <f t="shared" si="24"/>
        <v>0</v>
      </c>
      <c r="BV84" s="43"/>
      <c r="BW84" s="41"/>
      <c r="BX84" s="41"/>
      <c r="BY84" s="41"/>
      <c r="BZ84" s="41"/>
      <c r="CA84" s="41"/>
      <c r="CB84" s="7">
        <f t="shared" si="25"/>
        <v>0</v>
      </c>
      <c r="CC84" s="43"/>
      <c r="CD84" s="41"/>
      <c r="CE84" s="41"/>
      <c r="CF84" s="41"/>
      <c r="CG84" s="7">
        <f t="shared" si="26"/>
        <v>0</v>
      </c>
      <c r="CH84" s="62"/>
      <c r="CI84" s="9"/>
      <c r="CJ84" s="41"/>
      <c r="CK84" s="41"/>
      <c r="CL84" s="41"/>
      <c r="CM84" s="41"/>
      <c r="CN84" s="41"/>
      <c r="CO84" s="7">
        <f t="shared" si="27"/>
        <v>0</v>
      </c>
      <c r="CP84" s="62"/>
      <c r="CQ84" s="41"/>
      <c r="CR84" s="41"/>
      <c r="CS84" s="7">
        <f t="shared" si="28"/>
        <v>0</v>
      </c>
      <c r="CT84" s="43"/>
      <c r="CU84" s="7">
        <f t="shared" si="29"/>
        <v>0</v>
      </c>
      <c r="CV84" s="10">
        <f t="shared" si="15"/>
        <v>0</v>
      </c>
    </row>
    <row r="85" spans="1:100" ht="15.75" thickBot="1" x14ac:dyDescent="0.3">
      <c r="A85" s="349"/>
      <c r="B85" s="3" t="s">
        <v>112</v>
      </c>
      <c r="C85" s="44"/>
      <c r="D85" s="45"/>
      <c r="E85" s="47"/>
      <c r="F85" s="45"/>
      <c r="G85" s="46"/>
      <c r="H85" s="11">
        <f t="shared" si="16"/>
        <v>0</v>
      </c>
      <c r="I85" s="47"/>
      <c r="J85" s="45"/>
      <c r="K85" s="45"/>
      <c r="L85" s="45"/>
      <c r="M85" s="45"/>
      <c r="N85" s="45"/>
      <c r="O85" s="11">
        <f t="shared" si="17"/>
        <v>0</v>
      </c>
      <c r="P85" s="63"/>
      <c r="Q85" s="45"/>
      <c r="R85" s="45"/>
      <c r="S85" s="45"/>
      <c r="T85" s="11">
        <f t="shared" si="18"/>
        <v>0</v>
      </c>
      <c r="U85" s="47"/>
      <c r="V85" s="13"/>
      <c r="W85" s="11">
        <f t="shared" si="19"/>
        <v>0</v>
      </c>
      <c r="X85" s="47"/>
      <c r="Y85" s="13"/>
      <c r="Z85" s="13"/>
      <c r="AA85" s="13"/>
      <c r="AB85" s="13"/>
      <c r="AC85" s="13"/>
      <c r="AD85" s="45"/>
      <c r="AE85" s="13"/>
      <c r="AF85" s="13"/>
      <c r="AG85" s="13"/>
      <c r="AH85" s="13"/>
      <c r="AI85" s="13"/>
      <c r="AJ85" s="11">
        <f t="shared" si="20"/>
        <v>0</v>
      </c>
      <c r="AK85" s="47"/>
      <c r="AL85" s="11">
        <f t="shared" si="21"/>
        <v>0</v>
      </c>
      <c r="AM85" s="63"/>
      <c r="AN85" s="13"/>
      <c r="AO85" s="45"/>
      <c r="AP85" s="45"/>
      <c r="AQ85" s="45"/>
      <c r="AR85" s="45"/>
      <c r="AS85" s="45"/>
      <c r="AT85" s="45"/>
      <c r="AU85" s="45"/>
      <c r="AV85" s="45"/>
      <c r="AW85" s="11">
        <f t="shared" si="22"/>
        <v>0</v>
      </c>
      <c r="AX85" s="47"/>
      <c r="AY85" s="45"/>
      <c r="AZ85" s="45"/>
      <c r="BA85" s="45"/>
      <c r="BB85" s="45"/>
      <c r="BC85" s="45"/>
      <c r="BD85" s="45"/>
      <c r="BE85" s="11">
        <f t="shared" si="23"/>
        <v>0</v>
      </c>
      <c r="BF85" s="47"/>
      <c r="BG85" s="45"/>
      <c r="BH85" s="45"/>
      <c r="BI85" s="45"/>
      <c r="BJ85" s="45"/>
      <c r="BK85" s="45"/>
      <c r="BL85" s="45"/>
      <c r="BM85" s="45"/>
      <c r="BN85" s="45"/>
      <c r="BO85" s="45"/>
      <c r="BP85" s="13"/>
      <c r="BQ85" s="45"/>
      <c r="BR85" s="13"/>
      <c r="BS85" s="13"/>
      <c r="BT85" s="45"/>
      <c r="BU85" s="11">
        <f t="shared" si="24"/>
        <v>0</v>
      </c>
      <c r="BV85" s="47"/>
      <c r="BW85" s="45"/>
      <c r="BX85" s="45"/>
      <c r="BY85" s="45"/>
      <c r="BZ85" s="45"/>
      <c r="CA85" s="45"/>
      <c r="CB85" s="11">
        <f t="shared" si="25"/>
        <v>0</v>
      </c>
      <c r="CC85" s="47"/>
      <c r="CD85" s="45"/>
      <c r="CE85" s="45"/>
      <c r="CF85" s="45"/>
      <c r="CG85" s="11">
        <f t="shared" si="26"/>
        <v>0</v>
      </c>
      <c r="CH85" s="63"/>
      <c r="CI85" s="13"/>
      <c r="CJ85" s="45"/>
      <c r="CK85" s="45"/>
      <c r="CL85" s="45"/>
      <c r="CM85" s="45"/>
      <c r="CN85" s="45"/>
      <c r="CO85" s="11">
        <f t="shared" si="27"/>
        <v>0</v>
      </c>
      <c r="CP85" s="63"/>
      <c r="CQ85" s="45"/>
      <c r="CR85" s="45"/>
      <c r="CS85" s="11">
        <f t="shared" si="28"/>
        <v>0</v>
      </c>
      <c r="CT85" s="47"/>
      <c r="CU85" s="11">
        <f t="shared" si="29"/>
        <v>0</v>
      </c>
      <c r="CV85" s="15">
        <f t="shared" si="15"/>
        <v>0</v>
      </c>
    </row>
    <row r="86" spans="1:100" x14ac:dyDescent="0.25">
      <c r="A86" s="347">
        <v>2003</v>
      </c>
      <c r="B86" s="33" t="s">
        <v>101</v>
      </c>
      <c r="C86" s="34"/>
      <c r="D86" s="35"/>
      <c r="E86" s="52"/>
      <c r="F86" s="35"/>
      <c r="G86" s="36"/>
      <c r="H86" s="20">
        <f t="shared" si="16"/>
        <v>0</v>
      </c>
      <c r="I86" s="52"/>
      <c r="J86" s="35"/>
      <c r="K86" s="35"/>
      <c r="L86" s="35"/>
      <c r="M86" s="35"/>
      <c r="N86" s="35"/>
      <c r="O86" s="20">
        <f t="shared" si="17"/>
        <v>0</v>
      </c>
      <c r="P86" s="61"/>
      <c r="Q86" s="35"/>
      <c r="R86" s="35"/>
      <c r="S86" s="35"/>
      <c r="T86" s="20">
        <f t="shared" si="18"/>
        <v>0</v>
      </c>
      <c r="U86" s="52"/>
      <c r="V86" s="22"/>
      <c r="W86" s="20">
        <f t="shared" si="19"/>
        <v>0</v>
      </c>
      <c r="X86" s="52"/>
      <c r="Y86" s="22"/>
      <c r="Z86" s="22"/>
      <c r="AA86" s="22"/>
      <c r="AB86" s="22"/>
      <c r="AC86" s="22"/>
      <c r="AD86" s="35"/>
      <c r="AE86" s="22"/>
      <c r="AF86" s="22"/>
      <c r="AG86" s="22"/>
      <c r="AH86" s="22"/>
      <c r="AI86" s="22"/>
      <c r="AJ86" s="20">
        <f t="shared" si="20"/>
        <v>0</v>
      </c>
      <c r="AK86" s="52"/>
      <c r="AL86" s="20">
        <f t="shared" si="21"/>
        <v>0</v>
      </c>
      <c r="AM86" s="61"/>
      <c r="AN86" s="22"/>
      <c r="AO86" s="35"/>
      <c r="AP86" s="35"/>
      <c r="AQ86" s="35"/>
      <c r="AR86" s="35"/>
      <c r="AS86" s="35"/>
      <c r="AT86" s="35"/>
      <c r="AU86" s="35"/>
      <c r="AV86" s="35"/>
      <c r="AW86" s="20">
        <f t="shared" si="22"/>
        <v>0</v>
      </c>
      <c r="AX86" s="52"/>
      <c r="AY86" s="35"/>
      <c r="AZ86" s="35"/>
      <c r="BA86" s="35"/>
      <c r="BB86" s="35"/>
      <c r="BC86" s="35"/>
      <c r="BD86" s="35"/>
      <c r="BE86" s="20">
        <f t="shared" si="23"/>
        <v>0</v>
      </c>
      <c r="BF86" s="52"/>
      <c r="BG86" s="35"/>
      <c r="BH86" s="35"/>
      <c r="BI86" s="35"/>
      <c r="BJ86" s="35"/>
      <c r="BK86" s="35"/>
      <c r="BL86" s="35"/>
      <c r="BM86" s="35"/>
      <c r="BN86" s="35"/>
      <c r="BO86" s="35"/>
      <c r="BP86" s="22"/>
      <c r="BQ86" s="35"/>
      <c r="BR86" s="22"/>
      <c r="BS86" s="22"/>
      <c r="BT86" s="35"/>
      <c r="BU86" s="20">
        <f t="shared" si="24"/>
        <v>0</v>
      </c>
      <c r="BV86" s="52"/>
      <c r="BW86" s="35"/>
      <c r="BX86" s="35"/>
      <c r="BY86" s="35"/>
      <c r="BZ86" s="35"/>
      <c r="CA86" s="35"/>
      <c r="CB86" s="20">
        <f t="shared" si="25"/>
        <v>0</v>
      </c>
      <c r="CC86" s="52"/>
      <c r="CD86" s="35"/>
      <c r="CE86" s="35"/>
      <c r="CF86" s="35"/>
      <c r="CG86" s="20">
        <f t="shared" si="26"/>
        <v>0</v>
      </c>
      <c r="CH86" s="61"/>
      <c r="CI86" s="22"/>
      <c r="CJ86" s="35"/>
      <c r="CK86" s="35"/>
      <c r="CL86" s="35"/>
      <c r="CM86" s="35"/>
      <c r="CN86" s="35"/>
      <c r="CO86" s="20">
        <f t="shared" si="27"/>
        <v>0</v>
      </c>
      <c r="CP86" s="61"/>
      <c r="CQ86" s="35"/>
      <c r="CR86" s="35"/>
      <c r="CS86" s="20">
        <f t="shared" si="28"/>
        <v>0</v>
      </c>
      <c r="CT86" s="52"/>
      <c r="CU86" s="20">
        <f t="shared" si="29"/>
        <v>0</v>
      </c>
      <c r="CV86" s="23">
        <f t="shared" si="15"/>
        <v>0</v>
      </c>
    </row>
    <row r="87" spans="1:100" x14ac:dyDescent="0.25">
      <c r="A87" s="348"/>
      <c r="B87" s="2" t="s">
        <v>102</v>
      </c>
      <c r="C87" s="40"/>
      <c r="D87" s="41"/>
      <c r="E87" s="43"/>
      <c r="F87" s="41"/>
      <c r="G87" s="42"/>
      <c r="H87" s="7">
        <f t="shared" si="16"/>
        <v>0</v>
      </c>
      <c r="I87" s="43"/>
      <c r="J87" s="41"/>
      <c r="K87" s="41"/>
      <c r="L87" s="41"/>
      <c r="M87" s="41"/>
      <c r="N87" s="41"/>
      <c r="O87" s="7">
        <f t="shared" si="17"/>
        <v>0</v>
      </c>
      <c r="P87" s="62"/>
      <c r="Q87" s="41"/>
      <c r="R87" s="41"/>
      <c r="S87" s="41"/>
      <c r="T87" s="7">
        <f t="shared" si="18"/>
        <v>0</v>
      </c>
      <c r="U87" s="43"/>
      <c r="V87" s="9"/>
      <c r="W87" s="7">
        <f t="shared" si="19"/>
        <v>0</v>
      </c>
      <c r="X87" s="43"/>
      <c r="Y87" s="9"/>
      <c r="Z87" s="9"/>
      <c r="AA87" s="9"/>
      <c r="AB87" s="9"/>
      <c r="AC87" s="9"/>
      <c r="AD87" s="41"/>
      <c r="AE87" s="9"/>
      <c r="AF87" s="9"/>
      <c r="AG87" s="9"/>
      <c r="AH87" s="9"/>
      <c r="AI87" s="9"/>
      <c r="AJ87" s="7">
        <f t="shared" si="20"/>
        <v>0</v>
      </c>
      <c r="AK87" s="43"/>
      <c r="AL87" s="7">
        <f t="shared" si="21"/>
        <v>0</v>
      </c>
      <c r="AM87" s="62"/>
      <c r="AN87" s="9"/>
      <c r="AO87" s="41"/>
      <c r="AP87" s="41"/>
      <c r="AQ87" s="41"/>
      <c r="AR87" s="41"/>
      <c r="AS87" s="41"/>
      <c r="AT87" s="41"/>
      <c r="AU87" s="41"/>
      <c r="AV87" s="41"/>
      <c r="AW87" s="7">
        <f t="shared" si="22"/>
        <v>0</v>
      </c>
      <c r="AX87" s="43"/>
      <c r="AY87" s="41"/>
      <c r="AZ87" s="41"/>
      <c r="BA87" s="41"/>
      <c r="BB87" s="41"/>
      <c r="BC87" s="41"/>
      <c r="BD87" s="41"/>
      <c r="BE87" s="7">
        <f t="shared" si="23"/>
        <v>0</v>
      </c>
      <c r="BF87" s="43"/>
      <c r="BG87" s="41"/>
      <c r="BH87" s="41"/>
      <c r="BI87" s="41"/>
      <c r="BJ87" s="41"/>
      <c r="BK87" s="41"/>
      <c r="BL87" s="41"/>
      <c r="BM87" s="41"/>
      <c r="BN87" s="41"/>
      <c r="BO87" s="41"/>
      <c r="BP87" s="9"/>
      <c r="BQ87" s="41"/>
      <c r="BR87" s="9"/>
      <c r="BS87" s="9"/>
      <c r="BT87" s="41"/>
      <c r="BU87" s="7">
        <f t="shared" si="24"/>
        <v>0</v>
      </c>
      <c r="BV87" s="43"/>
      <c r="BW87" s="41"/>
      <c r="BX87" s="41"/>
      <c r="BY87" s="41"/>
      <c r="BZ87" s="41"/>
      <c r="CA87" s="41"/>
      <c r="CB87" s="7">
        <f t="shared" si="25"/>
        <v>0</v>
      </c>
      <c r="CC87" s="43"/>
      <c r="CD87" s="41"/>
      <c r="CE87" s="41"/>
      <c r="CF87" s="41"/>
      <c r="CG87" s="7">
        <f t="shared" si="26"/>
        <v>0</v>
      </c>
      <c r="CH87" s="62"/>
      <c r="CI87" s="9"/>
      <c r="CJ87" s="41"/>
      <c r="CK87" s="41"/>
      <c r="CL87" s="41"/>
      <c r="CM87" s="41"/>
      <c r="CN87" s="41"/>
      <c r="CO87" s="7">
        <f t="shared" si="27"/>
        <v>0</v>
      </c>
      <c r="CP87" s="62"/>
      <c r="CQ87" s="41"/>
      <c r="CR87" s="41"/>
      <c r="CS87" s="7">
        <f t="shared" si="28"/>
        <v>0</v>
      </c>
      <c r="CT87" s="43"/>
      <c r="CU87" s="7">
        <f t="shared" si="29"/>
        <v>0</v>
      </c>
      <c r="CV87" s="10">
        <f t="shared" si="15"/>
        <v>0</v>
      </c>
    </row>
    <row r="88" spans="1:100" x14ac:dyDescent="0.25">
      <c r="A88" s="348"/>
      <c r="B88" s="2" t="s">
        <v>103</v>
      </c>
      <c r="C88" s="40"/>
      <c r="D88" s="41"/>
      <c r="E88" s="43"/>
      <c r="F88" s="41"/>
      <c r="G88" s="42"/>
      <c r="H88" s="7">
        <f t="shared" si="16"/>
        <v>0</v>
      </c>
      <c r="I88" s="43"/>
      <c r="J88" s="41"/>
      <c r="K88" s="41"/>
      <c r="L88" s="41"/>
      <c r="M88" s="41"/>
      <c r="N88" s="41"/>
      <c r="O88" s="7">
        <f t="shared" si="17"/>
        <v>0</v>
      </c>
      <c r="P88" s="62"/>
      <c r="Q88" s="41"/>
      <c r="R88" s="41"/>
      <c r="S88" s="41"/>
      <c r="T88" s="7">
        <f t="shared" si="18"/>
        <v>0</v>
      </c>
      <c r="U88" s="43"/>
      <c r="V88" s="9"/>
      <c r="W88" s="7">
        <f t="shared" si="19"/>
        <v>0</v>
      </c>
      <c r="X88" s="43"/>
      <c r="Y88" s="9"/>
      <c r="Z88" s="9"/>
      <c r="AA88" s="9"/>
      <c r="AB88" s="9"/>
      <c r="AC88" s="9"/>
      <c r="AD88" s="41"/>
      <c r="AE88" s="9"/>
      <c r="AF88" s="9"/>
      <c r="AG88" s="9"/>
      <c r="AH88" s="9"/>
      <c r="AI88" s="9"/>
      <c r="AJ88" s="7">
        <f t="shared" si="20"/>
        <v>0</v>
      </c>
      <c r="AK88" s="43"/>
      <c r="AL88" s="7">
        <f t="shared" si="21"/>
        <v>0</v>
      </c>
      <c r="AM88" s="62"/>
      <c r="AN88" s="9"/>
      <c r="AO88" s="41"/>
      <c r="AP88" s="41"/>
      <c r="AQ88" s="41"/>
      <c r="AR88" s="41"/>
      <c r="AS88" s="41"/>
      <c r="AT88" s="41"/>
      <c r="AU88" s="41"/>
      <c r="AV88" s="41"/>
      <c r="AW88" s="7">
        <f t="shared" si="22"/>
        <v>0</v>
      </c>
      <c r="AX88" s="43"/>
      <c r="AY88" s="41"/>
      <c r="AZ88" s="41"/>
      <c r="BA88" s="41"/>
      <c r="BB88" s="41"/>
      <c r="BC88" s="41"/>
      <c r="BD88" s="41"/>
      <c r="BE88" s="7">
        <f t="shared" si="23"/>
        <v>0</v>
      </c>
      <c r="BF88" s="43"/>
      <c r="BG88" s="41"/>
      <c r="BH88" s="41"/>
      <c r="BI88" s="41"/>
      <c r="BJ88" s="41"/>
      <c r="BK88" s="41"/>
      <c r="BL88" s="41"/>
      <c r="BM88" s="41"/>
      <c r="BN88" s="41"/>
      <c r="BO88" s="41"/>
      <c r="BP88" s="9"/>
      <c r="BQ88" s="41"/>
      <c r="BR88" s="9"/>
      <c r="BS88" s="9"/>
      <c r="BT88" s="41"/>
      <c r="BU88" s="7">
        <f t="shared" si="24"/>
        <v>0</v>
      </c>
      <c r="BV88" s="43"/>
      <c r="BW88" s="41"/>
      <c r="BX88" s="41"/>
      <c r="BY88" s="41"/>
      <c r="BZ88" s="41"/>
      <c r="CA88" s="41"/>
      <c r="CB88" s="7">
        <f t="shared" si="25"/>
        <v>0</v>
      </c>
      <c r="CC88" s="43"/>
      <c r="CD88" s="41"/>
      <c r="CE88" s="41"/>
      <c r="CF88" s="41"/>
      <c r="CG88" s="7">
        <f t="shared" si="26"/>
        <v>0</v>
      </c>
      <c r="CH88" s="62"/>
      <c r="CI88" s="9"/>
      <c r="CJ88" s="41"/>
      <c r="CK88" s="41"/>
      <c r="CL88" s="41"/>
      <c r="CM88" s="41"/>
      <c r="CN88" s="41"/>
      <c r="CO88" s="7">
        <f t="shared" si="27"/>
        <v>0</v>
      </c>
      <c r="CP88" s="62"/>
      <c r="CQ88" s="41"/>
      <c r="CR88" s="41"/>
      <c r="CS88" s="7">
        <f t="shared" si="28"/>
        <v>0</v>
      </c>
      <c r="CT88" s="43"/>
      <c r="CU88" s="7">
        <f t="shared" si="29"/>
        <v>0</v>
      </c>
      <c r="CV88" s="10">
        <f t="shared" si="15"/>
        <v>0</v>
      </c>
    </row>
    <row r="89" spans="1:100" x14ac:dyDescent="0.25">
      <c r="A89" s="348"/>
      <c r="B89" s="2" t="s">
        <v>104</v>
      </c>
      <c r="C89" s="40"/>
      <c r="D89" s="41"/>
      <c r="E89" s="43"/>
      <c r="F89" s="41"/>
      <c r="G89" s="42"/>
      <c r="H89" s="7">
        <f t="shared" si="16"/>
        <v>0</v>
      </c>
      <c r="I89" s="43"/>
      <c r="J89" s="41"/>
      <c r="K89" s="41"/>
      <c r="L89" s="41"/>
      <c r="M89" s="41"/>
      <c r="N89" s="41"/>
      <c r="O89" s="7">
        <f t="shared" si="17"/>
        <v>0</v>
      </c>
      <c r="P89" s="62"/>
      <c r="Q89" s="41"/>
      <c r="R89" s="41"/>
      <c r="S89" s="41"/>
      <c r="T89" s="7">
        <f t="shared" si="18"/>
        <v>0</v>
      </c>
      <c r="U89" s="43"/>
      <c r="V89" s="9"/>
      <c r="W89" s="7">
        <f t="shared" si="19"/>
        <v>0</v>
      </c>
      <c r="X89" s="43"/>
      <c r="Y89" s="9"/>
      <c r="Z89" s="9"/>
      <c r="AA89" s="9"/>
      <c r="AB89" s="9"/>
      <c r="AC89" s="9"/>
      <c r="AD89" s="41"/>
      <c r="AE89" s="9"/>
      <c r="AF89" s="9"/>
      <c r="AG89" s="9"/>
      <c r="AH89" s="9"/>
      <c r="AI89" s="9"/>
      <c r="AJ89" s="7">
        <f t="shared" si="20"/>
        <v>0</v>
      </c>
      <c r="AK89" s="43"/>
      <c r="AL89" s="7">
        <f t="shared" si="21"/>
        <v>0</v>
      </c>
      <c r="AM89" s="62"/>
      <c r="AN89" s="9"/>
      <c r="AO89" s="41"/>
      <c r="AP89" s="41"/>
      <c r="AQ89" s="41"/>
      <c r="AR89" s="41"/>
      <c r="AS89" s="41"/>
      <c r="AT89" s="41"/>
      <c r="AU89" s="41"/>
      <c r="AV89" s="41"/>
      <c r="AW89" s="7">
        <f t="shared" si="22"/>
        <v>0</v>
      </c>
      <c r="AX89" s="43"/>
      <c r="AY89" s="41"/>
      <c r="AZ89" s="41"/>
      <c r="BA89" s="41"/>
      <c r="BB89" s="41"/>
      <c r="BC89" s="41"/>
      <c r="BD89" s="41"/>
      <c r="BE89" s="7">
        <f t="shared" si="23"/>
        <v>0</v>
      </c>
      <c r="BF89" s="43"/>
      <c r="BG89" s="41"/>
      <c r="BH89" s="41"/>
      <c r="BI89" s="41"/>
      <c r="BJ89" s="41"/>
      <c r="BK89" s="41"/>
      <c r="BL89" s="41"/>
      <c r="BM89" s="41"/>
      <c r="BN89" s="41"/>
      <c r="BO89" s="41"/>
      <c r="BP89" s="9"/>
      <c r="BQ89" s="41"/>
      <c r="BR89" s="9"/>
      <c r="BS89" s="9"/>
      <c r="BT89" s="41"/>
      <c r="BU89" s="7">
        <f t="shared" si="24"/>
        <v>0</v>
      </c>
      <c r="BV89" s="43"/>
      <c r="BW89" s="41"/>
      <c r="BX89" s="41"/>
      <c r="BY89" s="41"/>
      <c r="BZ89" s="41"/>
      <c r="CA89" s="41"/>
      <c r="CB89" s="7">
        <f t="shared" si="25"/>
        <v>0</v>
      </c>
      <c r="CC89" s="43"/>
      <c r="CD89" s="41"/>
      <c r="CE89" s="41"/>
      <c r="CF89" s="41"/>
      <c r="CG89" s="7">
        <f t="shared" si="26"/>
        <v>0</v>
      </c>
      <c r="CH89" s="62"/>
      <c r="CI89" s="9"/>
      <c r="CJ89" s="41"/>
      <c r="CK89" s="41"/>
      <c r="CL89" s="41"/>
      <c r="CM89" s="41"/>
      <c r="CN89" s="41"/>
      <c r="CO89" s="7">
        <f t="shared" si="27"/>
        <v>0</v>
      </c>
      <c r="CP89" s="62"/>
      <c r="CQ89" s="41"/>
      <c r="CR89" s="41"/>
      <c r="CS89" s="7">
        <f t="shared" si="28"/>
        <v>0</v>
      </c>
      <c r="CT89" s="43"/>
      <c r="CU89" s="7">
        <f t="shared" si="29"/>
        <v>0</v>
      </c>
      <c r="CV89" s="10">
        <f t="shared" si="15"/>
        <v>0</v>
      </c>
    </row>
    <row r="90" spans="1:100" x14ac:dyDescent="0.25">
      <c r="A90" s="348"/>
      <c r="B90" s="2" t="s">
        <v>105</v>
      </c>
      <c r="C90" s="40"/>
      <c r="D90" s="41"/>
      <c r="E90" s="43"/>
      <c r="F90" s="41"/>
      <c r="G90" s="42"/>
      <c r="H90" s="7">
        <f t="shared" si="16"/>
        <v>0</v>
      </c>
      <c r="I90" s="43"/>
      <c r="J90" s="41"/>
      <c r="K90" s="41"/>
      <c r="L90" s="41"/>
      <c r="M90" s="41"/>
      <c r="N90" s="41"/>
      <c r="O90" s="7">
        <f t="shared" si="17"/>
        <v>0</v>
      </c>
      <c r="P90" s="62"/>
      <c r="Q90" s="41"/>
      <c r="R90" s="41"/>
      <c r="S90" s="41"/>
      <c r="T90" s="7">
        <f t="shared" si="18"/>
        <v>0</v>
      </c>
      <c r="U90" s="43"/>
      <c r="V90" s="9"/>
      <c r="W90" s="7">
        <f t="shared" si="19"/>
        <v>0</v>
      </c>
      <c r="X90" s="43"/>
      <c r="Y90" s="9"/>
      <c r="Z90" s="9"/>
      <c r="AA90" s="9"/>
      <c r="AB90" s="9"/>
      <c r="AC90" s="9"/>
      <c r="AD90" s="41"/>
      <c r="AE90" s="9"/>
      <c r="AF90" s="9"/>
      <c r="AG90" s="9"/>
      <c r="AH90" s="9"/>
      <c r="AI90" s="9"/>
      <c r="AJ90" s="7">
        <f t="shared" si="20"/>
        <v>0</v>
      </c>
      <c r="AK90" s="43"/>
      <c r="AL90" s="7">
        <f t="shared" si="21"/>
        <v>0</v>
      </c>
      <c r="AM90" s="62"/>
      <c r="AN90" s="9"/>
      <c r="AO90" s="41"/>
      <c r="AP90" s="41"/>
      <c r="AQ90" s="41"/>
      <c r="AR90" s="41"/>
      <c r="AS90" s="41"/>
      <c r="AT90" s="41"/>
      <c r="AU90" s="41"/>
      <c r="AV90" s="41"/>
      <c r="AW90" s="7">
        <f t="shared" si="22"/>
        <v>0</v>
      </c>
      <c r="AX90" s="43"/>
      <c r="AY90" s="41"/>
      <c r="AZ90" s="41"/>
      <c r="BA90" s="41"/>
      <c r="BB90" s="41"/>
      <c r="BC90" s="41"/>
      <c r="BD90" s="41"/>
      <c r="BE90" s="7">
        <f t="shared" si="23"/>
        <v>0</v>
      </c>
      <c r="BF90" s="43"/>
      <c r="BG90" s="41"/>
      <c r="BH90" s="41"/>
      <c r="BI90" s="41"/>
      <c r="BJ90" s="41"/>
      <c r="BK90" s="41"/>
      <c r="BL90" s="41"/>
      <c r="BM90" s="41"/>
      <c r="BN90" s="41"/>
      <c r="BO90" s="41"/>
      <c r="BP90" s="9"/>
      <c r="BQ90" s="41"/>
      <c r="BR90" s="9"/>
      <c r="BS90" s="9"/>
      <c r="BT90" s="41"/>
      <c r="BU90" s="7">
        <f t="shared" si="24"/>
        <v>0</v>
      </c>
      <c r="BV90" s="43"/>
      <c r="BW90" s="41"/>
      <c r="BX90" s="41"/>
      <c r="BY90" s="41"/>
      <c r="BZ90" s="41"/>
      <c r="CA90" s="41"/>
      <c r="CB90" s="7">
        <f t="shared" si="25"/>
        <v>0</v>
      </c>
      <c r="CC90" s="43"/>
      <c r="CD90" s="41"/>
      <c r="CE90" s="41"/>
      <c r="CF90" s="41"/>
      <c r="CG90" s="7">
        <f t="shared" si="26"/>
        <v>0</v>
      </c>
      <c r="CH90" s="62"/>
      <c r="CI90" s="9"/>
      <c r="CJ90" s="41"/>
      <c r="CK90" s="41"/>
      <c r="CL90" s="41"/>
      <c r="CM90" s="41"/>
      <c r="CN90" s="41"/>
      <c r="CO90" s="7">
        <f t="shared" si="27"/>
        <v>0</v>
      </c>
      <c r="CP90" s="62"/>
      <c r="CQ90" s="41"/>
      <c r="CR90" s="41"/>
      <c r="CS90" s="7">
        <f t="shared" si="28"/>
        <v>0</v>
      </c>
      <c r="CT90" s="43"/>
      <c r="CU90" s="7">
        <f t="shared" si="29"/>
        <v>0</v>
      </c>
      <c r="CV90" s="10">
        <f t="shared" si="15"/>
        <v>0</v>
      </c>
    </row>
    <row r="91" spans="1:100" x14ac:dyDescent="0.25">
      <c r="A91" s="348"/>
      <c r="B91" s="2" t="s">
        <v>106</v>
      </c>
      <c r="C91" s="40"/>
      <c r="D91" s="41"/>
      <c r="E91" s="43"/>
      <c r="F91" s="41"/>
      <c r="G91" s="42"/>
      <c r="H91" s="7">
        <f t="shared" si="16"/>
        <v>0</v>
      </c>
      <c r="I91" s="43"/>
      <c r="J91" s="41"/>
      <c r="K91" s="41"/>
      <c r="L91" s="41"/>
      <c r="M91" s="41"/>
      <c r="N91" s="41"/>
      <c r="O91" s="7">
        <f t="shared" si="17"/>
        <v>0</v>
      </c>
      <c r="P91" s="62"/>
      <c r="Q91" s="41"/>
      <c r="R91" s="41"/>
      <c r="S91" s="41"/>
      <c r="T91" s="7">
        <f t="shared" si="18"/>
        <v>0</v>
      </c>
      <c r="U91" s="43"/>
      <c r="V91" s="9"/>
      <c r="W91" s="7">
        <f t="shared" si="19"/>
        <v>0</v>
      </c>
      <c r="X91" s="43"/>
      <c r="Y91" s="9"/>
      <c r="Z91" s="9"/>
      <c r="AA91" s="9"/>
      <c r="AB91" s="9"/>
      <c r="AC91" s="9"/>
      <c r="AD91" s="41"/>
      <c r="AE91" s="9"/>
      <c r="AF91" s="9"/>
      <c r="AG91" s="9"/>
      <c r="AH91" s="9"/>
      <c r="AI91" s="9"/>
      <c r="AJ91" s="7">
        <f t="shared" si="20"/>
        <v>0</v>
      </c>
      <c r="AK91" s="43"/>
      <c r="AL91" s="7">
        <f t="shared" si="21"/>
        <v>0</v>
      </c>
      <c r="AM91" s="62"/>
      <c r="AN91" s="9"/>
      <c r="AO91" s="41"/>
      <c r="AP91" s="41"/>
      <c r="AQ91" s="41"/>
      <c r="AR91" s="41"/>
      <c r="AS91" s="41"/>
      <c r="AT91" s="41"/>
      <c r="AU91" s="41"/>
      <c r="AV91" s="41"/>
      <c r="AW91" s="7">
        <f t="shared" si="22"/>
        <v>0</v>
      </c>
      <c r="AX91" s="43"/>
      <c r="AY91" s="41"/>
      <c r="AZ91" s="41"/>
      <c r="BA91" s="41"/>
      <c r="BB91" s="41"/>
      <c r="BC91" s="41"/>
      <c r="BD91" s="41"/>
      <c r="BE91" s="7">
        <f t="shared" si="23"/>
        <v>0</v>
      </c>
      <c r="BF91" s="43"/>
      <c r="BG91" s="41"/>
      <c r="BH91" s="41"/>
      <c r="BI91" s="41"/>
      <c r="BJ91" s="41"/>
      <c r="BK91" s="41"/>
      <c r="BL91" s="41"/>
      <c r="BM91" s="41"/>
      <c r="BN91" s="41"/>
      <c r="BO91" s="41"/>
      <c r="BP91" s="9"/>
      <c r="BQ91" s="41"/>
      <c r="BR91" s="9"/>
      <c r="BS91" s="9"/>
      <c r="BT91" s="41"/>
      <c r="BU91" s="7">
        <f t="shared" si="24"/>
        <v>0</v>
      </c>
      <c r="BV91" s="43"/>
      <c r="BW91" s="41"/>
      <c r="BX91" s="41"/>
      <c r="BY91" s="41"/>
      <c r="BZ91" s="41"/>
      <c r="CA91" s="41"/>
      <c r="CB91" s="7">
        <f t="shared" si="25"/>
        <v>0</v>
      </c>
      <c r="CC91" s="43"/>
      <c r="CD91" s="41"/>
      <c r="CE91" s="41"/>
      <c r="CF91" s="41"/>
      <c r="CG91" s="7">
        <f t="shared" si="26"/>
        <v>0</v>
      </c>
      <c r="CH91" s="62"/>
      <c r="CI91" s="9"/>
      <c r="CJ91" s="41"/>
      <c r="CK91" s="41"/>
      <c r="CL91" s="41"/>
      <c r="CM91" s="41"/>
      <c r="CN91" s="41"/>
      <c r="CO91" s="7">
        <f t="shared" si="27"/>
        <v>0</v>
      </c>
      <c r="CP91" s="62"/>
      <c r="CQ91" s="41"/>
      <c r="CR91" s="41"/>
      <c r="CS91" s="7">
        <f t="shared" si="28"/>
        <v>0</v>
      </c>
      <c r="CT91" s="43"/>
      <c r="CU91" s="7">
        <f t="shared" si="29"/>
        <v>0</v>
      </c>
      <c r="CV91" s="10">
        <f t="shared" si="15"/>
        <v>0</v>
      </c>
    </row>
    <row r="92" spans="1:100" x14ac:dyDescent="0.25">
      <c r="A92" s="348"/>
      <c r="B92" s="2" t="s">
        <v>107</v>
      </c>
      <c r="C92" s="40"/>
      <c r="D92" s="41"/>
      <c r="E92" s="43"/>
      <c r="F92" s="41"/>
      <c r="G92" s="42"/>
      <c r="H92" s="7">
        <f t="shared" si="16"/>
        <v>0</v>
      </c>
      <c r="I92" s="43"/>
      <c r="J92" s="41"/>
      <c r="K92" s="41"/>
      <c r="L92" s="41"/>
      <c r="M92" s="41"/>
      <c r="N92" s="41"/>
      <c r="O92" s="7">
        <f t="shared" si="17"/>
        <v>0</v>
      </c>
      <c r="P92" s="62"/>
      <c r="Q92" s="41"/>
      <c r="R92" s="41"/>
      <c r="S92" s="41"/>
      <c r="T92" s="7">
        <f t="shared" si="18"/>
        <v>0</v>
      </c>
      <c r="U92" s="43"/>
      <c r="V92" s="9"/>
      <c r="W92" s="7">
        <f t="shared" si="19"/>
        <v>0</v>
      </c>
      <c r="X92" s="43"/>
      <c r="Y92" s="9"/>
      <c r="Z92" s="9"/>
      <c r="AA92" s="9"/>
      <c r="AB92" s="9"/>
      <c r="AC92" s="9"/>
      <c r="AD92" s="41"/>
      <c r="AE92" s="9"/>
      <c r="AF92" s="9"/>
      <c r="AG92" s="9"/>
      <c r="AH92" s="9"/>
      <c r="AI92" s="9"/>
      <c r="AJ92" s="7">
        <f t="shared" si="20"/>
        <v>0</v>
      </c>
      <c r="AK92" s="43"/>
      <c r="AL92" s="7">
        <f t="shared" si="21"/>
        <v>0</v>
      </c>
      <c r="AM92" s="62"/>
      <c r="AN92" s="9"/>
      <c r="AO92" s="41"/>
      <c r="AP92" s="41"/>
      <c r="AQ92" s="41"/>
      <c r="AR92" s="41"/>
      <c r="AS92" s="41"/>
      <c r="AT92" s="41"/>
      <c r="AU92" s="41"/>
      <c r="AV92" s="41"/>
      <c r="AW92" s="7">
        <f t="shared" si="22"/>
        <v>0</v>
      </c>
      <c r="AX92" s="43"/>
      <c r="AY92" s="41"/>
      <c r="AZ92" s="41"/>
      <c r="BA92" s="41"/>
      <c r="BB92" s="41"/>
      <c r="BC92" s="41"/>
      <c r="BD92" s="41"/>
      <c r="BE92" s="7">
        <f t="shared" si="23"/>
        <v>0</v>
      </c>
      <c r="BF92" s="43"/>
      <c r="BG92" s="41"/>
      <c r="BH92" s="41"/>
      <c r="BI92" s="41"/>
      <c r="BJ92" s="41"/>
      <c r="BK92" s="41"/>
      <c r="BL92" s="41"/>
      <c r="BM92" s="41"/>
      <c r="BN92" s="41"/>
      <c r="BO92" s="41"/>
      <c r="BP92" s="9"/>
      <c r="BQ92" s="41"/>
      <c r="BR92" s="9"/>
      <c r="BS92" s="9"/>
      <c r="BT92" s="41"/>
      <c r="BU92" s="7">
        <f t="shared" si="24"/>
        <v>0</v>
      </c>
      <c r="BV92" s="43"/>
      <c r="BW92" s="41"/>
      <c r="BX92" s="41"/>
      <c r="BY92" s="41"/>
      <c r="BZ92" s="41"/>
      <c r="CA92" s="41"/>
      <c r="CB92" s="7">
        <f t="shared" si="25"/>
        <v>0</v>
      </c>
      <c r="CC92" s="43"/>
      <c r="CD92" s="41"/>
      <c r="CE92" s="41"/>
      <c r="CF92" s="41"/>
      <c r="CG92" s="7">
        <f t="shared" si="26"/>
        <v>0</v>
      </c>
      <c r="CH92" s="62"/>
      <c r="CI92" s="9"/>
      <c r="CJ92" s="41"/>
      <c r="CK92" s="41"/>
      <c r="CL92" s="41"/>
      <c r="CM92" s="41"/>
      <c r="CN92" s="41"/>
      <c r="CO92" s="7">
        <f t="shared" si="27"/>
        <v>0</v>
      </c>
      <c r="CP92" s="62"/>
      <c r="CQ92" s="41"/>
      <c r="CR92" s="41"/>
      <c r="CS92" s="7">
        <f t="shared" si="28"/>
        <v>0</v>
      </c>
      <c r="CT92" s="43"/>
      <c r="CU92" s="7">
        <f t="shared" si="29"/>
        <v>0</v>
      </c>
      <c r="CV92" s="10">
        <f t="shared" si="15"/>
        <v>0</v>
      </c>
    </row>
    <row r="93" spans="1:100" x14ac:dyDescent="0.25">
      <c r="A93" s="348"/>
      <c r="B93" s="2" t="s">
        <v>108</v>
      </c>
      <c r="C93" s="40"/>
      <c r="D93" s="41"/>
      <c r="E93" s="43"/>
      <c r="F93" s="41"/>
      <c r="G93" s="42"/>
      <c r="H93" s="7">
        <f t="shared" si="16"/>
        <v>0</v>
      </c>
      <c r="I93" s="43"/>
      <c r="J93" s="41"/>
      <c r="K93" s="41"/>
      <c r="L93" s="41"/>
      <c r="M93" s="41"/>
      <c r="N93" s="41"/>
      <c r="O93" s="7">
        <f t="shared" si="17"/>
        <v>0</v>
      </c>
      <c r="P93" s="62"/>
      <c r="Q93" s="41"/>
      <c r="R93" s="41"/>
      <c r="S93" s="41"/>
      <c r="T93" s="7">
        <f t="shared" si="18"/>
        <v>0</v>
      </c>
      <c r="U93" s="43"/>
      <c r="V93" s="9"/>
      <c r="W93" s="7">
        <f t="shared" si="19"/>
        <v>0</v>
      </c>
      <c r="X93" s="43"/>
      <c r="Y93" s="9"/>
      <c r="Z93" s="9"/>
      <c r="AA93" s="9"/>
      <c r="AB93" s="9"/>
      <c r="AC93" s="9"/>
      <c r="AD93" s="41"/>
      <c r="AE93" s="9"/>
      <c r="AF93" s="9"/>
      <c r="AG93" s="9"/>
      <c r="AH93" s="9"/>
      <c r="AI93" s="9"/>
      <c r="AJ93" s="7">
        <f t="shared" si="20"/>
        <v>0</v>
      </c>
      <c r="AK93" s="43"/>
      <c r="AL93" s="7">
        <f t="shared" si="21"/>
        <v>0</v>
      </c>
      <c r="AM93" s="62"/>
      <c r="AN93" s="9"/>
      <c r="AO93" s="41"/>
      <c r="AP93" s="41"/>
      <c r="AQ93" s="41"/>
      <c r="AR93" s="41"/>
      <c r="AS93" s="41"/>
      <c r="AT93" s="41"/>
      <c r="AU93" s="41"/>
      <c r="AV93" s="41"/>
      <c r="AW93" s="7">
        <f t="shared" si="22"/>
        <v>0</v>
      </c>
      <c r="AX93" s="43"/>
      <c r="AY93" s="41"/>
      <c r="AZ93" s="41"/>
      <c r="BA93" s="41"/>
      <c r="BB93" s="41"/>
      <c r="BC93" s="41"/>
      <c r="BD93" s="41"/>
      <c r="BE93" s="7">
        <f t="shared" si="23"/>
        <v>0</v>
      </c>
      <c r="BF93" s="43"/>
      <c r="BG93" s="41"/>
      <c r="BH93" s="41"/>
      <c r="BI93" s="41"/>
      <c r="BJ93" s="41"/>
      <c r="BK93" s="41"/>
      <c r="BL93" s="41"/>
      <c r="BM93" s="41"/>
      <c r="BN93" s="41"/>
      <c r="BO93" s="41"/>
      <c r="BP93" s="9"/>
      <c r="BQ93" s="41"/>
      <c r="BR93" s="9"/>
      <c r="BS93" s="9"/>
      <c r="BT93" s="41"/>
      <c r="BU93" s="7">
        <f t="shared" si="24"/>
        <v>0</v>
      </c>
      <c r="BV93" s="43"/>
      <c r="BW93" s="41"/>
      <c r="BX93" s="41"/>
      <c r="BY93" s="41"/>
      <c r="BZ93" s="41"/>
      <c r="CA93" s="41"/>
      <c r="CB93" s="7">
        <f t="shared" si="25"/>
        <v>0</v>
      </c>
      <c r="CC93" s="43"/>
      <c r="CD93" s="41"/>
      <c r="CE93" s="41"/>
      <c r="CF93" s="41"/>
      <c r="CG93" s="7">
        <f t="shared" si="26"/>
        <v>0</v>
      </c>
      <c r="CH93" s="62"/>
      <c r="CI93" s="9"/>
      <c r="CJ93" s="41"/>
      <c r="CK93" s="41"/>
      <c r="CL93" s="41"/>
      <c r="CM93" s="41"/>
      <c r="CN93" s="41"/>
      <c r="CO93" s="7">
        <f t="shared" si="27"/>
        <v>0</v>
      </c>
      <c r="CP93" s="62"/>
      <c r="CQ93" s="41"/>
      <c r="CR93" s="41"/>
      <c r="CS93" s="7">
        <f t="shared" si="28"/>
        <v>0</v>
      </c>
      <c r="CT93" s="43"/>
      <c r="CU93" s="7">
        <f t="shared" si="29"/>
        <v>0</v>
      </c>
      <c r="CV93" s="10">
        <f t="shared" si="15"/>
        <v>0</v>
      </c>
    </row>
    <row r="94" spans="1:100" x14ac:dyDescent="0.25">
      <c r="A94" s="348"/>
      <c r="B94" s="2" t="s">
        <v>109</v>
      </c>
      <c r="C94" s="40"/>
      <c r="D94" s="41"/>
      <c r="E94" s="43"/>
      <c r="F94" s="41"/>
      <c r="G94" s="42"/>
      <c r="H94" s="7">
        <f t="shared" si="16"/>
        <v>0</v>
      </c>
      <c r="I94" s="43"/>
      <c r="J94" s="41"/>
      <c r="K94" s="41"/>
      <c r="L94" s="41"/>
      <c r="M94" s="41"/>
      <c r="N94" s="41"/>
      <c r="O94" s="7">
        <f t="shared" si="17"/>
        <v>0</v>
      </c>
      <c r="P94" s="62"/>
      <c r="Q94" s="41"/>
      <c r="R94" s="41"/>
      <c r="S94" s="41"/>
      <c r="T94" s="7">
        <f t="shared" si="18"/>
        <v>0</v>
      </c>
      <c r="U94" s="43"/>
      <c r="V94" s="9"/>
      <c r="W94" s="7">
        <f t="shared" si="19"/>
        <v>0</v>
      </c>
      <c r="X94" s="43"/>
      <c r="Y94" s="9"/>
      <c r="Z94" s="9"/>
      <c r="AA94" s="9"/>
      <c r="AB94" s="9"/>
      <c r="AC94" s="9"/>
      <c r="AD94" s="41"/>
      <c r="AE94" s="9"/>
      <c r="AF94" s="9"/>
      <c r="AG94" s="9"/>
      <c r="AH94" s="9"/>
      <c r="AI94" s="9"/>
      <c r="AJ94" s="7">
        <f t="shared" si="20"/>
        <v>0</v>
      </c>
      <c r="AK94" s="43"/>
      <c r="AL94" s="7">
        <f t="shared" si="21"/>
        <v>0</v>
      </c>
      <c r="AM94" s="62"/>
      <c r="AN94" s="9"/>
      <c r="AO94" s="41"/>
      <c r="AP94" s="41"/>
      <c r="AQ94" s="41"/>
      <c r="AR94" s="41"/>
      <c r="AS94" s="41"/>
      <c r="AT94" s="41"/>
      <c r="AU94" s="41"/>
      <c r="AV94" s="41"/>
      <c r="AW94" s="7">
        <f t="shared" si="22"/>
        <v>0</v>
      </c>
      <c r="AX94" s="43"/>
      <c r="AY94" s="41"/>
      <c r="AZ94" s="41"/>
      <c r="BA94" s="41"/>
      <c r="BB94" s="41"/>
      <c r="BC94" s="41"/>
      <c r="BD94" s="41"/>
      <c r="BE94" s="7">
        <f t="shared" si="23"/>
        <v>0</v>
      </c>
      <c r="BF94" s="43"/>
      <c r="BG94" s="41"/>
      <c r="BH94" s="41"/>
      <c r="BI94" s="41"/>
      <c r="BJ94" s="41"/>
      <c r="BK94" s="41"/>
      <c r="BL94" s="41"/>
      <c r="BM94" s="41"/>
      <c r="BN94" s="41"/>
      <c r="BO94" s="41"/>
      <c r="BP94" s="9"/>
      <c r="BQ94" s="41"/>
      <c r="BR94" s="9"/>
      <c r="BS94" s="9"/>
      <c r="BT94" s="41"/>
      <c r="BU94" s="7">
        <f t="shared" si="24"/>
        <v>0</v>
      </c>
      <c r="BV94" s="43"/>
      <c r="BW94" s="41"/>
      <c r="BX94" s="41"/>
      <c r="BY94" s="41"/>
      <c r="BZ94" s="41"/>
      <c r="CA94" s="41"/>
      <c r="CB94" s="7">
        <f t="shared" si="25"/>
        <v>0</v>
      </c>
      <c r="CC94" s="43"/>
      <c r="CD94" s="41"/>
      <c r="CE94" s="41"/>
      <c r="CF94" s="41"/>
      <c r="CG94" s="7">
        <f t="shared" si="26"/>
        <v>0</v>
      </c>
      <c r="CH94" s="62"/>
      <c r="CI94" s="9"/>
      <c r="CJ94" s="41"/>
      <c r="CK94" s="41"/>
      <c r="CL94" s="41"/>
      <c r="CM94" s="41"/>
      <c r="CN94" s="41"/>
      <c r="CO94" s="7">
        <f t="shared" si="27"/>
        <v>0</v>
      </c>
      <c r="CP94" s="62"/>
      <c r="CQ94" s="41"/>
      <c r="CR94" s="41"/>
      <c r="CS94" s="7">
        <f t="shared" si="28"/>
        <v>0</v>
      </c>
      <c r="CT94" s="43"/>
      <c r="CU94" s="7">
        <f t="shared" si="29"/>
        <v>0</v>
      </c>
      <c r="CV94" s="10">
        <f t="shared" si="15"/>
        <v>0</v>
      </c>
    </row>
    <row r="95" spans="1:100" x14ac:dyDescent="0.25">
      <c r="A95" s="348"/>
      <c r="B95" s="2" t="s">
        <v>110</v>
      </c>
      <c r="C95" s="40"/>
      <c r="D95" s="41"/>
      <c r="E95" s="43"/>
      <c r="F95" s="41"/>
      <c r="G95" s="42"/>
      <c r="H95" s="7">
        <f t="shared" si="16"/>
        <v>0</v>
      </c>
      <c r="I95" s="43"/>
      <c r="J95" s="41"/>
      <c r="K95" s="41"/>
      <c r="L95" s="41"/>
      <c r="M95" s="41"/>
      <c r="N95" s="41"/>
      <c r="O95" s="7">
        <f t="shared" si="17"/>
        <v>0</v>
      </c>
      <c r="P95" s="62"/>
      <c r="Q95" s="41"/>
      <c r="R95" s="41"/>
      <c r="S95" s="41"/>
      <c r="T95" s="7">
        <f t="shared" si="18"/>
        <v>0</v>
      </c>
      <c r="U95" s="43"/>
      <c r="V95" s="9"/>
      <c r="W95" s="7">
        <f t="shared" si="19"/>
        <v>0</v>
      </c>
      <c r="X95" s="43"/>
      <c r="Y95" s="9"/>
      <c r="Z95" s="9"/>
      <c r="AA95" s="9"/>
      <c r="AB95" s="9"/>
      <c r="AC95" s="9"/>
      <c r="AD95" s="41"/>
      <c r="AE95" s="9"/>
      <c r="AF95" s="9"/>
      <c r="AG95" s="9"/>
      <c r="AH95" s="9"/>
      <c r="AI95" s="9"/>
      <c r="AJ95" s="7">
        <f t="shared" si="20"/>
        <v>0</v>
      </c>
      <c r="AK95" s="43"/>
      <c r="AL95" s="7">
        <f t="shared" si="21"/>
        <v>0</v>
      </c>
      <c r="AM95" s="62"/>
      <c r="AN95" s="9"/>
      <c r="AO95" s="41"/>
      <c r="AP95" s="41"/>
      <c r="AQ95" s="41"/>
      <c r="AR95" s="41"/>
      <c r="AS95" s="41"/>
      <c r="AT95" s="41"/>
      <c r="AU95" s="41"/>
      <c r="AV95" s="41"/>
      <c r="AW95" s="7">
        <f t="shared" si="22"/>
        <v>0</v>
      </c>
      <c r="AX95" s="43"/>
      <c r="AY95" s="41"/>
      <c r="AZ95" s="41"/>
      <c r="BA95" s="41"/>
      <c r="BB95" s="41"/>
      <c r="BC95" s="41"/>
      <c r="BD95" s="41"/>
      <c r="BE95" s="7">
        <f t="shared" si="23"/>
        <v>0</v>
      </c>
      <c r="BF95" s="43"/>
      <c r="BG95" s="41"/>
      <c r="BH95" s="41"/>
      <c r="BI95" s="41"/>
      <c r="BJ95" s="41"/>
      <c r="BK95" s="41"/>
      <c r="BL95" s="41"/>
      <c r="BM95" s="41"/>
      <c r="BN95" s="41"/>
      <c r="BO95" s="41"/>
      <c r="BP95" s="9"/>
      <c r="BQ95" s="41"/>
      <c r="BR95" s="9"/>
      <c r="BS95" s="9"/>
      <c r="BT95" s="41"/>
      <c r="BU95" s="7">
        <f t="shared" si="24"/>
        <v>0</v>
      </c>
      <c r="BV95" s="43"/>
      <c r="BW95" s="41"/>
      <c r="BX95" s="41"/>
      <c r="BY95" s="41"/>
      <c r="BZ95" s="41"/>
      <c r="CA95" s="41"/>
      <c r="CB95" s="7">
        <f t="shared" si="25"/>
        <v>0</v>
      </c>
      <c r="CC95" s="43"/>
      <c r="CD95" s="41"/>
      <c r="CE95" s="41"/>
      <c r="CF95" s="41"/>
      <c r="CG95" s="7">
        <f t="shared" si="26"/>
        <v>0</v>
      </c>
      <c r="CH95" s="62"/>
      <c r="CI95" s="9"/>
      <c r="CJ95" s="41"/>
      <c r="CK95" s="41"/>
      <c r="CL95" s="41"/>
      <c r="CM95" s="41"/>
      <c r="CN95" s="41"/>
      <c r="CO95" s="7">
        <f t="shared" si="27"/>
        <v>0</v>
      </c>
      <c r="CP95" s="62"/>
      <c r="CQ95" s="41"/>
      <c r="CR95" s="41"/>
      <c r="CS95" s="7">
        <f t="shared" si="28"/>
        <v>0</v>
      </c>
      <c r="CT95" s="43"/>
      <c r="CU95" s="7">
        <f t="shared" si="29"/>
        <v>0</v>
      </c>
      <c r="CV95" s="10">
        <f t="shared" si="15"/>
        <v>0</v>
      </c>
    </row>
    <row r="96" spans="1:100" x14ac:dyDescent="0.25">
      <c r="A96" s="348"/>
      <c r="B96" s="2" t="s">
        <v>111</v>
      </c>
      <c r="C96" s="40"/>
      <c r="D96" s="41"/>
      <c r="E96" s="43"/>
      <c r="F96" s="41"/>
      <c r="G96" s="42"/>
      <c r="H96" s="7">
        <f t="shared" si="16"/>
        <v>0</v>
      </c>
      <c r="I96" s="43"/>
      <c r="J96" s="41"/>
      <c r="K96" s="41"/>
      <c r="L96" s="41"/>
      <c r="M96" s="41"/>
      <c r="N96" s="41"/>
      <c r="O96" s="7">
        <f t="shared" si="17"/>
        <v>0</v>
      </c>
      <c r="P96" s="62"/>
      <c r="Q96" s="41"/>
      <c r="R96" s="41"/>
      <c r="S96" s="41"/>
      <c r="T96" s="7">
        <f t="shared" si="18"/>
        <v>0</v>
      </c>
      <c r="U96" s="43"/>
      <c r="V96" s="9"/>
      <c r="W96" s="7">
        <f t="shared" si="19"/>
        <v>0</v>
      </c>
      <c r="X96" s="43"/>
      <c r="Y96" s="9"/>
      <c r="Z96" s="9"/>
      <c r="AA96" s="9"/>
      <c r="AB96" s="9"/>
      <c r="AC96" s="9"/>
      <c r="AD96" s="41"/>
      <c r="AE96" s="9"/>
      <c r="AF96" s="9"/>
      <c r="AG96" s="9"/>
      <c r="AH96" s="9"/>
      <c r="AI96" s="9"/>
      <c r="AJ96" s="7">
        <f t="shared" si="20"/>
        <v>0</v>
      </c>
      <c r="AK96" s="43"/>
      <c r="AL96" s="7">
        <f t="shared" si="21"/>
        <v>0</v>
      </c>
      <c r="AM96" s="62"/>
      <c r="AN96" s="9"/>
      <c r="AO96" s="41"/>
      <c r="AP96" s="41"/>
      <c r="AQ96" s="41"/>
      <c r="AR96" s="41"/>
      <c r="AS96" s="41"/>
      <c r="AT96" s="41"/>
      <c r="AU96" s="41"/>
      <c r="AV96" s="41"/>
      <c r="AW96" s="7">
        <f t="shared" si="22"/>
        <v>0</v>
      </c>
      <c r="AX96" s="43"/>
      <c r="AY96" s="41"/>
      <c r="AZ96" s="41"/>
      <c r="BA96" s="41"/>
      <c r="BB96" s="41"/>
      <c r="BC96" s="41"/>
      <c r="BD96" s="41"/>
      <c r="BE96" s="7">
        <f t="shared" si="23"/>
        <v>0</v>
      </c>
      <c r="BF96" s="43"/>
      <c r="BG96" s="41"/>
      <c r="BH96" s="41"/>
      <c r="BI96" s="41"/>
      <c r="BJ96" s="41"/>
      <c r="BK96" s="41"/>
      <c r="BL96" s="41"/>
      <c r="BM96" s="41"/>
      <c r="BN96" s="41"/>
      <c r="BO96" s="41"/>
      <c r="BP96" s="9"/>
      <c r="BQ96" s="41"/>
      <c r="BR96" s="9"/>
      <c r="BS96" s="9"/>
      <c r="BT96" s="41"/>
      <c r="BU96" s="7">
        <f t="shared" si="24"/>
        <v>0</v>
      </c>
      <c r="BV96" s="43"/>
      <c r="BW96" s="41"/>
      <c r="BX96" s="41"/>
      <c r="BY96" s="41"/>
      <c r="BZ96" s="41"/>
      <c r="CA96" s="41"/>
      <c r="CB96" s="7">
        <f t="shared" si="25"/>
        <v>0</v>
      </c>
      <c r="CC96" s="43"/>
      <c r="CD96" s="41"/>
      <c r="CE96" s="41"/>
      <c r="CF96" s="41"/>
      <c r="CG96" s="7">
        <f t="shared" si="26"/>
        <v>0</v>
      </c>
      <c r="CH96" s="62"/>
      <c r="CI96" s="9"/>
      <c r="CJ96" s="41"/>
      <c r="CK96" s="41"/>
      <c r="CL96" s="41"/>
      <c r="CM96" s="41"/>
      <c r="CN96" s="41"/>
      <c r="CO96" s="7">
        <f t="shared" si="27"/>
        <v>0</v>
      </c>
      <c r="CP96" s="62"/>
      <c r="CQ96" s="41"/>
      <c r="CR96" s="41"/>
      <c r="CS96" s="7">
        <f t="shared" si="28"/>
        <v>0</v>
      </c>
      <c r="CT96" s="43"/>
      <c r="CU96" s="7">
        <f t="shared" si="29"/>
        <v>0</v>
      </c>
      <c r="CV96" s="10">
        <f t="shared" si="15"/>
        <v>0</v>
      </c>
    </row>
    <row r="97" spans="1:100" ht="15.75" thickBot="1" x14ac:dyDescent="0.3">
      <c r="A97" s="349"/>
      <c r="B97" s="3" t="s">
        <v>112</v>
      </c>
      <c r="C97" s="44"/>
      <c r="D97" s="45"/>
      <c r="E97" s="47"/>
      <c r="F97" s="45"/>
      <c r="G97" s="46"/>
      <c r="H97" s="11">
        <f t="shared" si="16"/>
        <v>0</v>
      </c>
      <c r="I97" s="47"/>
      <c r="J97" s="45"/>
      <c r="K97" s="45"/>
      <c r="L97" s="45"/>
      <c r="M97" s="45"/>
      <c r="N97" s="45"/>
      <c r="O97" s="11">
        <f t="shared" si="17"/>
        <v>0</v>
      </c>
      <c r="P97" s="63"/>
      <c r="Q97" s="45"/>
      <c r="R97" s="45"/>
      <c r="S97" s="45"/>
      <c r="T97" s="11">
        <f t="shared" si="18"/>
        <v>0</v>
      </c>
      <c r="U97" s="47"/>
      <c r="V97" s="13"/>
      <c r="W97" s="11">
        <f t="shared" si="19"/>
        <v>0</v>
      </c>
      <c r="X97" s="47"/>
      <c r="Y97" s="13"/>
      <c r="Z97" s="13"/>
      <c r="AA97" s="13"/>
      <c r="AB97" s="13"/>
      <c r="AC97" s="13"/>
      <c r="AD97" s="45"/>
      <c r="AE97" s="13"/>
      <c r="AF97" s="13"/>
      <c r="AG97" s="13"/>
      <c r="AH97" s="13"/>
      <c r="AI97" s="13"/>
      <c r="AJ97" s="11">
        <f t="shared" si="20"/>
        <v>0</v>
      </c>
      <c r="AK97" s="47"/>
      <c r="AL97" s="11">
        <f t="shared" si="21"/>
        <v>0</v>
      </c>
      <c r="AM97" s="63"/>
      <c r="AN97" s="13"/>
      <c r="AO97" s="45"/>
      <c r="AP97" s="45"/>
      <c r="AQ97" s="45"/>
      <c r="AR97" s="45"/>
      <c r="AS97" s="45"/>
      <c r="AT97" s="45"/>
      <c r="AU97" s="45"/>
      <c r="AV97" s="45"/>
      <c r="AW97" s="11">
        <f t="shared" si="22"/>
        <v>0</v>
      </c>
      <c r="AX97" s="47"/>
      <c r="AY97" s="45"/>
      <c r="AZ97" s="45"/>
      <c r="BA97" s="45"/>
      <c r="BB97" s="45"/>
      <c r="BC97" s="45"/>
      <c r="BD97" s="45"/>
      <c r="BE97" s="11">
        <f t="shared" si="23"/>
        <v>0</v>
      </c>
      <c r="BF97" s="47"/>
      <c r="BG97" s="45"/>
      <c r="BH97" s="45"/>
      <c r="BI97" s="45"/>
      <c r="BJ97" s="45"/>
      <c r="BK97" s="45"/>
      <c r="BL97" s="45"/>
      <c r="BM97" s="45"/>
      <c r="BN97" s="45"/>
      <c r="BO97" s="45"/>
      <c r="BP97" s="13"/>
      <c r="BQ97" s="45"/>
      <c r="BR97" s="13"/>
      <c r="BS97" s="13"/>
      <c r="BT97" s="45"/>
      <c r="BU97" s="11">
        <f t="shared" si="24"/>
        <v>0</v>
      </c>
      <c r="BV97" s="47"/>
      <c r="BW97" s="45"/>
      <c r="BX97" s="45"/>
      <c r="BY97" s="45"/>
      <c r="BZ97" s="45"/>
      <c r="CA97" s="45"/>
      <c r="CB97" s="11">
        <f t="shared" si="25"/>
        <v>0</v>
      </c>
      <c r="CC97" s="47"/>
      <c r="CD97" s="45"/>
      <c r="CE97" s="45"/>
      <c r="CF97" s="45"/>
      <c r="CG97" s="11">
        <f t="shared" si="26"/>
        <v>0</v>
      </c>
      <c r="CH97" s="63"/>
      <c r="CI97" s="13"/>
      <c r="CJ97" s="45"/>
      <c r="CK97" s="45"/>
      <c r="CL97" s="45"/>
      <c r="CM97" s="45"/>
      <c r="CN97" s="45"/>
      <c r="CO97" s="11">
        <f t="shared" si="27"/>
        <v>0</v>
      </c>
      <c r="CP97" s="63"/>
      <c r="CQ97" s="45"/>
      <c r="CR97" s="45"/>
      <c r="CS97" s="11">
        <f t="shared" si="28"/>
        <v>0</v>
      </c>
      <c r="CT97" s="47"/>
      <c r="CU97" s="11">
        <f t="shared" si="29"/>
        <v>0</v>
      </c>
      <c r="CV97" s="15">
        <f t="shared" si="15"/>
        <v>0</v>
      </c>
    </row>
    <row r="98" spans="1:100" x14ac:dyDescent="0.25">
      <c r="A98" s="347">
        <v>2004</v>
      </c>
      <c r="B98" s="33" t="s">
        <v>101</v>
      </c>
      <c r="C98" s="34"/>
      <c r="D98" s="35"/>
      <c r="E98" s="52"/>
      <c r="F98" s="35"/>
      <c r="G98" s="36"/>
      <c r="H98" s="20">
        <f t="shared" si="16"/>
        <v>0</v>
      </c>
      <c r="I98" s="52"/>
      <c r="J98" s="35"/>
      <c r="K98" s="35"/>
      <c r="L98" s="35"/>
      <c r="M98" s="35"/>
      <c r="N98" s="35"/>
      <c r="O98" s="20">
        <f t="shared" si="17"/>
        <v>0</v>
      </c>
      <c r="P98" s="61"/>
      <c r="Q98" s="35"/>
      <c r="R98" s="35"/>
      <c r="S98" s="35"/>
      <c r="T98" s="20">
        <f t="shared" si="18"/>
        <v>0</v>
      </c>
      <c r="U98" s="52"/>
      <c r="V98" s="22"/>
      <c r="W98" s="20">
        <f t="shared" si="19"/>
        <v>0</v>
      </c>
      <c r="X98" s="52"/>
      <c r="Y98" s="22"/>
      <c r="Z98" s="22"/>
      <c r="AA98" s="22"/>
      <c r="AB98" s="22"/>
      <c r="AC98" s="22"/>
      <c r="AD98" s="35"/>
      <c r="AE98" s="22"/>
      <c r="AF98" s="22"/>
      <c r="AG98" s="22"/>
      <c r="AH98" s="22"/>
      <c r="AI98" s="22"/>
      <c r="AJ98" s="20">
        <f t="shared" si="20"/>
        <v>0</v>
      </c>
      <c r="AK98" s="52"/>
      <c r="AL98" s="20">
        <f t="shared" si="21"/>
        <v>0</v>
      </c>
      <c r="AM98" s="61"/>
      <c r="AN98" s="22"/>
      <c r="AO98" s="35"/>
      <c r="AP98" s="35"/>
      <c r="AQ98" s="35"/>
      <c r="AR98" s="35"/>
      <c r="AS98" s="35"/>
      <c r="AT98" s="35"/>
      <c r="AU98" s="35"/>
      <c r="AV98" s="35"/>
      <c r="AW98" s="20">
        <f t="shared" si="22"/>
        <v>0</v>
      </c>
      <c r="AX98" s="52"/>
      <c r="AY98" s="35"/>
      <c r="AZ98" s="35"/>
      <c r="BA98" s="35"/>
      <c r="BB98" s="35"/>
      <c r="BC98" s="35"/>
      <c r="BD98" s="35"/>
      <c r="BE98" s="20">
        <f t="shared" si="23"/>
        <v>0</v>
      </c>
      <c r="BF98" s="52"/>
      <c r="BG98" s="35"/>
      <c r="BH98" s="35"/>
      <c r="BI98" s="35"/>
      <c r="BJ98" s="35"/>
      <c r="BK98" s="35"/>
      <c r="BL98" s="35"/>
      <c r="BM98" s="35"/>
      <c r="BN98" s="35"/>
      <c r="BO98" s="35"/>
      <c r="BP98" s="22"/>
      <c r="BQ98" s="35"/>
      <c r="BR98" s="22"/>
      <c r="BS98" s="22"/>
      <c r="BT98" s="35"/>
      <c r="BU98" s="20">
        <f t="shared" si="24"/>
        <v>0</v>
      </c>
      <c r="BV98" s="52"/>
      <c r="BW98" s="35"/>
      <c r="BX98" s="35"/>
      <c r="BY98" s="35"/>
      <c r="BZ98" s="35"/>
      <c r="CA98" s="35"/>
      <c r="CB98" s="20">
        <f t="shared" si="25"/>
        <v>0</v>
      </c>
      <c r="CC98" s="52"/>
      <c r="CD98" s="35"/>
      <c r="CE98" s="35"/>
      <c r="CF98" s="35"/>
      <c r="CG98" s="20">
        <f t="shared" si="26"/>
        <v>0</v>
      </c>
      <c r="CH98" s="61"/>
      <c r="CI98" s="22"/>
      <c r="CJ98" s="35"/>
      <c r="CK98" s="35"/>
      <c r="CL98" s="35"/>
      <c r="CM98" s="35"/>
      <c r="CN98" s="35"/>
      <c r="CO98" s="20">
        <f t="shared" si="27"/>
        <v>0</v>
      </c>
      <c r="CP98" s="61"/>
      <c r="CQ98" s="35"/>
      <c r="CR98" s="35"/>
      <c r="CS98" s="20">
        <f t="shared" si="28"/>
        <v>0</v>
      </c>
      <c r="CT98" s="52"/>
      <c r="CU98" s="20">
        <f t="shared" si="29"/>
        <v>0</v>
      </c>
      <c r="CV98" s="23">
        <f t="shared" si="15"/>
        <v>0</v>
      </c>
    </row>
    <row r="99" spans="1:100" x14ac:dyDescent="0.25">
      <c r="A99" s="348"/>
      <c r="B99" s="2" t="s">
        <v>102</v>
      </c>
      <c r="C99" s="40"/>
      <c r="D99" s="41"/>
      <c r="E99" s="43"/>
      <c r="F99" s="41"/>
      <c r="G99" s="42"/>
      <c r="H99" s="7">
        <f t="shared" si="16"/>
        <v>0</v>
      </c>
      <c r="I99" s="43"/>
      <c r="J99" s="41"/>
      <c r="K99" s="41"/>
      <c r="L99" s="41"/>
      <c r="M99" s="41"/>
      <c r="N99" s="41"/>
      <c r="O99" s="7">
        <f t="shared" si="17"/>
        <v>0</v>
      </c>
      <c r="P99" s="62"/>
      <c r="Q99" s="41"/>
      <c r="R99" s="41"/>
      <c r="S99" s="41"/>
      <c r="T99" s="7">
        <f t="shared" si="18"/>
        <v>0</v>
      </c>
      <c r="U99" s="43"/>
      <c r="V99" s="9"/>
      <c r="W99" s="7">
        <f t="shared" si="19"/>
        <v>0</v>
      </c>
      <c r="X99" s="43"/>
      <c r="Y99" s="9"/>
      <c r="Z99" s="9"/>
      <c r="AA99" s="9"/>
      <c r="AB99" s="9"/>
      <c r="AC99" s="9"/>
      <c r="AD99" s="41"/>
      <c r="AE99" s="9"/>
      <c r="AF99" s="9"/>
      <c r="AG99" s="9"/>
      <c r="AH99" s="9"/>
      <c r="AI99" s="9"/>
      <c r="AJ99" s="7">
        <f t="shared" si="20"/>
        <v>0</v>
      </c>
      <c r="AK99" s="43"/>
      <c r="AL99" s="7">
        <f t="shared" si="21"/>
        <v>0</v>
      </c>
      <c r="AM99" s="62"/>
      <c r="AN99" s="9"/>
      <c r="AO99" s="41"/>
      <c r="AP99" s="41"/>
      <c r="AQ99" s="41"/>
      <c r="AR99" s="41"/>
      <c r="AS99" s="41"/>
      <c r="AT99" s="41"/>
      <c r="AU99" s="41"/>
      <c r="AV99" s="41"/>
      <c r="AW99" s="7">
        <f t="shared" si="22"/>
        <v>0</v>
      </c>
      <c r="AX99" s="43"/>
      <c r="AY99" s="41"/>
      <c r="AZ99" s="41"/>
      <c r="BA99" s="41"/>
      <c r="BB99" s="41"/>
      <c r="BC99" s="41"/>
      <c r="BD99" s="41"/>
      <c r="BE99" s="7">
        <f t="shared" si="23"/>
        <v>0</v>
      </c>
      <c r="BF99" s="43"/>
      <c r="BG99" s="41"/>
      <c r="BH99" s="41"/>
      <c r="BI99" s="41"/>
      <c r="BJ99" s="41"/>
      <c r="BK99" s="41"/>
      <c r="BL99" s="41"/>
      <c r="BM99" s="41"/>
      <c r="BN99" s="41"/>
      <c r="BO99" s="41"/>
      <c r="BP99" s="9"/>
      <c r="BQ99" s="41"/>
      <c r="BR99" s="9"/>
      <c r="BS99" s="9"/>
      <c r="BT99" s="41"/>
      <c r="BU99" s="7">
        <f t="shared" si="24"/>
        <v>0</v>
      </c>
      <c r="BV99" s="43"/>
      <c r="BW99" s="41"/>
      <c r="BX99" s="41"/>
      <c r="BY99" s="41"/>
      <c r="BZ99" s="41"/>
      <c r="CA99" s="41"/>
      <c r="CB99" s="7">
        <f t="shared" si="25"/>
        <v>0</v>
      </c>
      <c r="CC99" s="43"/>
      <c r="CD99" s="41"/>
      <c r="CE99" s="41"/>
      <c r="CF99" s="41"/>
      <c r="CG99" s="7">
        <f t="shared" si="26"/>
        <v>0</v>
      </c>
      <c r="CH99" s="62"/>
      <c r="CI99" s="9"/>
      <c r="CJ99" s="41"/>
      <c r="CK99" s="41"/>
      <c r="CL99" s="41"/>
      <c r="CM99" s="41"/>
      <c r="CN99" s="41"/>
      <c r="CO99" s="7">
        <f t="shared" si="27"/>
        <v>0</v>
      </c>
      <c r="CP99" s="62"/>
      <c r="CQ99" s="41"/>
      <c r="CR99" s="41"/>
      <c r="CS99" s="7">
        <f t="shared" si="28"/>
        <v>0</v>
      </c>
      <c r="CT99" s="43"/>
      <c r="CU99" s="7">
        <f t="shared" si="29"/>
        <v>0</v>
      </c>
      <c r="CV99" s="10">
        <f t="shared" si="15"/>
        <v>0</v>
      </c>
    </row>
    <row r="100" spans="1:100" x14ac:dyDescent="0.25">
      <c r="A100" s="348"/>
      <c r="B100" s="2" t="s">
        <v>103</v>
      </c>
      <c r="C100" s="40"/>
      <c r="D100" s="41"/>
      <c r="E100" s="43"/>
      <c r="F100" s="41"/>
      <c r="G100" s="42"/>
      <c r="H100" s="7">
        <f t="shared" si="16"/>
        <v>0</v>
      </c>
      <c r="I100" s="43"/>
      <c r="J100" s="41"/>
      <c r="K100" s="41"/>
      <c r="L100" s="41"/>
      <c r="M100" s="41"/>
      <c r="N100" s="41"/>
      <c r="O100" s="7">
        <f t="shared" si="17"/>
        <v>0</v>
      </c>
      <c r="P100" s="62"/>
      <c r="Q100" s="41"/>
      <c r="R100" s="41"/>
      <c r="S100" s="41"/>
      <c r="T100" s="7">
        <f t="shared" si="18"/>
        <v>0</v>
      </c>
      <c r="U100" s="43"/>
      <c r="V100" s="9"/>
      <c r="W100" s="7">
        <f t="shared" si="19"/>
        <v>0</v>
      </c>
      <c r="X100" s="43"/>
      <c r="Y100" s="9"/>
      <c r="Z100" s="9"/>
      <c r="AA100" s="9"/>
      <c r="AB100" s="9"/>
      <c r="AC100" s="9"/>
      <c r="AD100" s="41"/>
      <c r="AE100" s="9"/>
      <c r="AF100" s="9"/>
      <c r="AG100" s="9"/>
      <c r="AH100" s="9"/>
      <c r="AI100" s="9"/>
      <c r="AJ100" s="7">
        <f t="shared" si="20"/>
        <v>0</v>
      </c>
      <c r="AK100" s="43"/>
      <c r="AL100" s="7">
        <f t="shared" si="21"/>
        <v>0</v>
      </c>
      <c r="AM100" s="62"/>
      <c r="AN100" s="9"/>
      <c r="AO100" s="41"/>
      <c r="AP100" s="41"/>
      <c r="AQ100" s="41"/>
      <c r="AR100" s="41"/>
      <c r="AS100" s="41"/>
      <c r="AT100" s="41"/>
      <c r="AU100" s="41"/>
      <c r="AV100" s="41"/>
      <c r="AW100" s="7">
        <f t="shared" si="22"/>
        <v>0</v>
      </c>
      <c r="AX100" s="43"/>
      <c r="AY100" s="41"/>
      <c r="AZ100" s="41"/>
      <c r="BA100" s="41"/>
      <c r="BB100" s="41"/>
      <c r="BC100" s="41"/>
      <c r="BD100" s="41"/>
      <c r="BE100" s="7">
        <f t="shared" si="23"/>
        <v>0</v>
      </c>
      <c r="BF100" s="43"/>
      <c r="BG100" s="41"/>
      <c r="BH100" s="41"/>
      <c r="BI100" s="41"/>
      <c r="BJ100" s="41"/>
      <c r="BK100" s="41"/>
      <c r="BL100" s="41"/>
      <c r="BM100" s="41"/>
      <c r="BN100" s="41"/>
      <c r="BO100" s="41"/>
      <c r="BP100" s="9"/>
      <c r="BQ100" s="41"/>
      <c r="BR100" s="9"/>
      <c r="BS100" s="9"/>
      <c r="BT100" s="41"/>
      <c r="BU100" s="7">
        <f t="shared" si="24"/>
        <v>0</v>
      </c>
      <c r="BV100" s="43"/>
      <c r="BW100" s="41"/>
      <c r="BX100" s="41"/>
      <c r="BY100" s="41"/>
      <c r="BZ100" s="41"/>
      <c r="CA100" s="41"/>
      <c r="CB100" s="7">
        <f t="shared" si="25"/>
        <v>0</v>
      </c>
      <c r="CC100" s="43"/>
      <c r="CD100" s="41"/>
      <c r="CE100" s="41"/>
      <c r="CF100" s="41"/>
      <c r="CG100" s="7">
        <f t="shared" si="26"/>
        <v>0</v>
      </c>
      <c r="CH100" s="62"/>
      <c r="CI100" s="9"/>
      <c r="CJ100" s="41"/>
      <c r="CK100" s="41"/>
      <c r="CL100" s="41"/>
      <c r="CM100" s="41"/>
      <c r="CN100" s="41"/>
      <c r="CO100" s="7">
        <f t="shared" si="27"/>
        <v>0</v>
      </c>
      <c r="CP100" s="62"/>
      <c r="CQ100" s="41"/>
      <c r="CR100" s="41"/>
      <c r="CS100" s="7">
        <f t="shared" si="28"/>
        <v>0</v>
      </c>
      <c r="CT100" s="43"/>
      <c r="CU100" s="7">
        <f t="shared" si="29"/>
        <v>0</v>
      </c>
      <c r="CV100" s="10">
        <f t="shared" si="15"/>
        <v>0</v>
      </c>
    </row>
    <row r="101" spans="1:100" x14ac:dyDescent="0.25">
      <c r="A101" s="348"/>
      <c r="B101" s="2" t="s">
        <v>104</v>
      </c>
      <c r="C101" s="40"/>
      <c r="D101" s="41"/>
      <c r="E101" s="43"/>
      <c r="F101" s="41"/>
      <c r="G101" s="42"/>
      <c r="H101" s="7">
        <f t="shared" si="16"/>
        <v>0</v>
      </c>
      <c r="I101" s="43"/>
      <c r="J101" s="41"/>
      <c r="K101" s="41"/>
      <c r="L101" s="41"/>
      <c r="M101" s="41"/>
      <c r="N101" s="41"/>
      <c r="O101" s="7">
        <f t="shared" si="17"/>
        <v>0</v>
      </c>
      <c r="P101" s="62"/>
      <c r="Q101" s="41"/>
      <c r="R101" s="41"/>
      <c r="S101" s="41"/>
      <c r="T101" s="7">
        <f t="shared" si="18"/>
        <v>0</v>
      </c>
      <c r="U101" s="43"/>
      <c r="V101" s="9"/>
      <c r="W101" s="7">
        <f t="shared" si="19"/>
        <v>0</v>
      </c>
      <c r="X101" s="43"/>
      <c r="Y101" s="9"/>
      <c r="Z101" s="9"/>
      <c r="AA101" s="9"/>
      <c r="AB101" s="9"/>
      <c r="AC101" s="9"/>
      <c r="AD101" s="41"/>
      <c r="AE101" s="9"/>
      <c r="AF101" s="9"/>
      <c r="AG101" s="9"/>
      <c r="AH101" s="9"/>
      <c r="AI101" s="9"/>
      <c r="AJ101" s="7">
        <f t="shared" si="20"/>
        <v>0</v>
      </c>
      <c r="AK101" s="43"/>
      <c r="AL101" s="7">
        <f t="shared" si="21"/>
        <v>0</v>
      </c>
      <c r="AM101" s="62"/>
      <c r="AN101" s="9"/>
      <c r="AO101" s="41"/>
      <c r="AP101" s="41"/>
      <c r="AQ101" s="41"/>
      <c r="AR101" s="41"/>
      <c r="AS101" s="41"/>
      <c r="AT101" s="41"/>
      <c r="AU101" s="41"/>
      <c r="AV101" s="41"/>
      <c r="AW101" s="7">
        <f t="shared" si="22"/>
        <v>0</v>
      </c>
      <c r="AX101" s="43"/>
      <c r="AY101" s="41"/>
      <c r="AZ101" s="41"/>
      <c r="BA101" s="41"/>
      <c r="BB101" s="41"/>
      <c r="BC101" s="41"/>
      <c r="BD101" s="41"/>
      <c r="BE101" s="7">
        <f t="shared" si="23"/>
        <v>0</v>
      </c>
      <c r="BF101" s="43"/>
      <c r="BG101" s="41"/>
      <c r="BH101" s="41"/>
      <c r="BI101" s="41"/>
      <c r="BJ101" s="41"/>
      <c r="BK101" s="41"/>
      <c r="BL101" s="41"/>
      <c r="BM101" s="41"/>
      <c r="BN101" s="41"/>
      <c r="BO101" s="41"/>
      <c r="BP101" s="9"/>
      <c r="BQ101" s="41"/>
      <c r="BR101" s="9"/>
      <c r="BS101" s="9"/>
      <c r="BT101" s="41"/>
      <c r="BU101" s="7">
        <f t="shared" si="24"/>
        <v>0</v>
      </c>
      <c r="BV101" s="43"/>
      <c r="BW101" s="41"/>
      <c r="BX101" s="41"/>
      <c r="BY101" s="41"/>
      <c r="BZ101" s="41"/>
      <c r="CA101" s="41"/>
      <c r="CB101" s="7">
        <f t="shared" si="25"/>
        <v>0</v>
      </c>
      <c r="CC101" s="43"/>
      <c r="CD101" s="41"/>
      <c r="CE101" s="41"/>
      <c r="CF101" s="41"/>
      <c r="CG101" s="7">
        <f t="shared" si="26"/>
        <v>0</v>
      </c>
      <c r="CH101" s="62"/>
      <c r="CI101" s="9"/>
      <c r="CJ101" s="41"/>
      <c r="CK101" s="41"/>
      <c r="CL101" s="41"/>
      <c r="CM101" s="41"/>
      <c r="CN101" s="41"/>
      <c r="CO101" s="7">
        <f t="shared" si="27"/>
        <v>0</v>
      </c>
      <c r="CP101" s="62"/>
      <c r="CQ101" s="41"/>
      <c r="CR101" s="41"/>
      <c r="CS101" s="7">
        <f t="shared" si="28"/>
        <v>0</v>
      </c>
      <c r="CT101" s="43"/>
      <c r="CU101" s="7">
        <f t="shared" si="29"/>
        <v>0</v>
      </c>
      <c r="CV101" s="10">
        <f t="shared" si="15"/>
        <v>0</v>
      </c>
    </row>
    <row r="102" spans="1:100" x14ac:dyDescent="0.25">
      <c r="A102" s="348"/>
      <c r="B102" s="2" t="s">
        <v>105</v>
      </c>
      <c r="C102" s="40"/>
      <c r="D102" s="41"/>
      <c r="E102" s="43"/>
      <c r="F102" s="41"/>
      <c r="G102" s="42"/>
      <c r="H102" s="7">
        <f t="shared" si="16"/>
        <v>0</v>
      </c>
      <c r="I102" s="43"/>
      <c r="J102" s="41"/>
      <c r="K102" s="41"/>
      <c r="L102" s="41"/>
      <c r="M102" s="41"/>
      <c r="N102" s="41"/>
      <c r="O102" s="7">
        <f t="shared" si="17"/>
        <v>0</v>
      </c>
      <c r="P102" s="62"/>
      <c r="Q102" s="41"/>
      <c r="R102" s="41"/>
      <c r="S102" s="41"/>
      <c r="T102" s="7">
        <f t="shared" si="18"/>
        <v>0</v>
      </c>
      <c r="U102" s="43"/>
      <c r="V102" s="9"/>
      <c r="W102" s="7">
        <f t="shared" si="19"/>
        <v>0</v>
      </c>
      <c r="X102" s="43"/>
      <c r="Y102" s="9"/>
      <c r="Z102" s="9"/>
      <c r="AA102" s="9"/>
      <c r="AB102" s="9"/>
      <c r="AC102" s="9"/>
      <c r="AD102" s="41"/>
      <c r="AE102" s="9"/>
      <c r="AF102" s="9"/>
      <c r="AG102" s="9"/>
      <c r="AH102" s="9"/>
      <c r="AI102" s="9"/>
      <c r="AJ102" s="7">
        <f t="shared" si="20"/>
        <v>0</v>
      </c>
      <c r="AK102" s="43"/>
      <c r="AL102" s="7">
        <f t="shared" si="21"/>
        <v>0</v>
      </c>
      <c r="AM102" s="62"/>
      <c r="AN102" s="9"/>
      <c r="AO102" s="41"/>
      <c r="AP102" s="41"/>
      <c r="AQ102" s="41"/>
      <c r="AR102" s="41"/>
      <c r="AS102" s="41"/>
      <c r="AT102" s="41"/>
      <c r="AU102" s="41"/>
      <c r="AV102" s="41"/>
      <c r="AW102" s="7">
        <f t="shared" si="22"/>
        <v>0</v>
      </c>
      <c r="AX102" s="43"/>
      <c r="AY102" s="41"/>
      <c r="AZ102" s="41"/>
      <c r="BA102" s="41"/>
      <c r="BB102" s="41"/>
      <c r="BC102" s="41"/>
      <c r="BD102" s="41"/>
      <c r="BE102" s="7">
        <f t="shared" si="23"/>
        <v>0</v>
      </c>
      <c r="BF102" s="43"/>
      <c r="BG102" s="41"/>
      <c r="BH102" s="41"/>
      <c r="BI102" s="41"/>
      <c r="BJ102" s="41"/>
      <c r="BK102" s="41"/>
      <c r="BL102" s="41"/>
      <c r="BM102" s="41"/>
      <c r="BN102" s="41"/>
      <c r="BO102" s="41"/>
      <c r="BP102" s="9"/>
      <c r="BQ102" s="41"/>
      <c r="BR102" s="9"/>
      <c r="BS102" s="9"/>
      <c r="BT102" s="41"/>
      <c r="BU102" s="7">
        <f t="shared" si="24"/>
        <v>0</v>
      </c>
      <c r="BV102" s="43"/>
      <c r="BW102" s="41"/>
      <c r="BX102" s="41"/>
      <c r="BY102" s="41"/>
      <c r="BZ102" s="41"/>
      <c r="CA102" s="41"/>
      <c r="CB102" s="7">
        <f t="shared" si="25"/>
        <v>0</v>
      </c>
      <c r="CC102" s="43"/>
      <c r="CD102" s="41"/>
      <c r="CE102" s="41"/>
      <c r="CF102" s="41"/>
      <c r="CG102" s="7">
        <f t="shared" si="26"/>
        <v>0</v>
      </c>
      <c r="CH102" s="62"/>
      <c r="CI102" s="9"/>
      <c r="CJ102" s="41"/>
      <c r="CK102" s="41"/>
      <c r="CL102" s="41"/>
      <c r="CM102" s="41"/>
      <c r="CN102" s="41"/>
      <c r="CO102" s="7">
        <f t="shared" si="27"/>
        <v>0</v>
      </c>
      <c r="CP102" s="62"/>
      <c r="CQ102" s="41"/>
      <c r="CR102" s="41"/>
      <c r="CS102" s="7">
        <f t="shared" si="28"/>
        <v>0</v>
      </c>
      <c r="CT102" s="43"/>
      <c r="CU102" s="7">
        <f t="shared" si="29"/>
        <v>0</v>
      </c>
      <c r="CV102" s="10">
        <f t="shared" si="15"/>
        <v>0</v>
      </c>
    </row>
    <row r="103" spans="1:100" x14ac:dyDescent="0.25">
      <c r="A103" s="348"/>
      <c r="B103" s="2" t="s">
        <v>106</v>
      </c>
      <c r="C103" s="40"/>
      <c r="D103" s="41"/>
      <c r="E103" s="43"/>
      <c r="F103" s="41"/>
      <c r="G103" s="42"/>
      <c r="H103" s="7">
        <f t="shared" si="16"/>
        <v>0</v>
      </c>
      <c r="I103" s="43"/>
      <c r="J103" s="41"/>
      <c r="K103" s="41"/>
      <c r="L103" s="41"/>
      <c r="M103" s="41"/>
      <c r="N103" s="41"/>
      <c r="O103" s="7">
        <f t="shared" si="17"/>
        <v>0</v>
      </c>
      <c r="P103" s="62"/>
      <c r="Q103" s="41"/>
      <c r="R103" s="41"/>
      <c r="S103" s="41"/>
      <c r="T103" s="7">
        <f t="shared" si="18"/>
        <v>0</v>
      </c>
      <c r="U103" s="43"/>
      <c r="V103" s="9"/>
      <c r="W103" s="7">
        <f t="shared" si="19"/>
        <v>0</v>
      </c>
      <c r="X103" s="43"/>
      <c r="Y103" s="9"/>
      <c r="Z103" s="9"/>
      <c r="AA103" s="9"/>
      <c r="AB103" s="9"/>
      <c r="AC103" s="9"/>
      <c r="AD103" s="41"/>
      <c r="AE103" s="9"/>
      <c r="AF103" s="9"/>
      <c r="AG103" s="9"/>
      <c r="AH103" s="9"/>
      <c r="AI103" s="9"/>
      <c r="AJ103" s="7">
        <f t="shared" si="20"/>
        <v>0</v>
      </c>
      <c r="AK103" s="43"/>
      <c r="AL103" s="7">
        <f t="shared" si="21"/>
        <v>0</v>
      </c>
      <c r="AM103" s="62"/>
      <c r="AN103" s="9"/>
      <c r="AO103" s="41"/>
      <c r="AP103" s="41"/>
      <c r="AQ103" s="41"/>
      <c r="AR103" s="41"/>
      <c r="AS103" s="41"/>
      <c r="AT103" s="41"/>
      <c r="AU103" s="41"/>
      <c r="AV103" s="41"/>
      <c r="AW103" s="7">
        <f t="shared" si="22"/>
        <v>0</v>
      </c>
      <c r="AX103" s="43"/>
      <c r="AY103" s="41"/>
      <c r="AZ103" s="41"/>
      <c r="BA103" s="41"/>
      <c r="BB103" s="41"/>
      <c r="BC103" s="41"/>
      <c r="BD103" s="41"/>
      <c r="BE103" s="7">
        <f t="shared" si="23"/>
        <v>0</v>
      </c>
      <c r="BF103" s="43"/>
      <c r="BG103" s="41"/>
      <c r="BH103" s="41"/>
      <c r="BI103" s="41"/>
      <c r="BJ103" s="41"/>
      <c r="BK103" s="41"/>
      <c r="BL103" s="41"/>
      <c r="BM103" s="41"/>
      <c r="BN103" s="41"/>
      <c r="BO103" s="41"/>
      <c r="BP103" s="9"/>
      <c r="BQ103" s="41"/>
      <c r="BR103" s="9"/>
      <c r="BS103" s="9"/>
      <c r="BT103" s="41"/>
      <c r="BU103" s="7">
        <f t="shared" si="24"/>
        <v>0</v>
      </c>
      <c r="BV103" s="43"/>
      <c r="BW103" s="41"/>
      <c r="BX103" s="41"/>
      <c r="BY103" s="41"/>
      <c r="BZ103" s="41"/>
      <c r="CA103" s="41"/>
      <c r="CB103" s="7">
        <f t="shared" si="25"/>
        <v>0</v>
      </c>
      <c r="CC103" s="43"/>
      <c r="CD103" s="41"/>
      <c r="CE103" s="41"/>
      <c r="CF103" s="41"/>
      <c r="CG103" s="7">
        <f t="shared" si="26"/>
        <v>0</v>
      </c>
      <c r="CH103" s="62"/>
      <c r="CI103" s="9"/>
      <c r="CJ103" s="41"/>
      <c r="CK103" s="41"/>
      <c r="CL103" s="41"/>
      <c r="CM103" s="41"/>
      <c r="CN103" s="41"/>
      <c r="CO103" s="7">
        <f t="shared" si="27"/>
        <v>0</v>
      </c>
      <c r="CP103" s="62"/>
      <c r="CQ103" s="41"/>
      <c r="CR103" s="41"/>
      <c r="CS103" s="7">
        <f t="shared" si="28"/>
        <v>0</v>
      </c>
      <c r="CT103" s="43"/>
      <c r="CU103" s="7">
        <f t="shared" si="29"/>
        <v>0</v>
      </c>
      <c r="CV103" s="10">
        <f t="shared" si="15"/>
        <v>0</v>
      </c>
    </row>
    <row r="104" spans="1:100" x14ac:dyDescent="0.25">
      <c r="A104" s="348"/>
      <c r="B104" s="2" t="s">
        <v>107</v>
      </c>
      <c r="C104" s="40"/>
      <c r="D104" s="41"/>
      <c r="E104" s="43"/>
      <c r="F104" s="41"/>
      <c r="G104" s="42"/>
      <c r="H104" s="7">
        <f t="shared" si="16"/>
        <v>0</v>
      </c>
      <c r="I104" s="43"/>
      <c r="J104" s="41"/>
      <c r="K104" s="41"/>
      <c r="L104" s="41"/>
      <c r="M104" s="41"/>
      <c r="N104" s="41"/>
      <c r="O104" s="7">
        <f t="shared" si="17"/>
        <v>0</v>
      </c>
      <c r="P104" s="62"/>
      <c r="Q104" s="41"/>
      <c r="R104" s="41"/>
      <c r="S104" s="41"/>
      <c r="T104" s="7">
        <f t="shared" si="18"/>
        <v>0</v>
      </c>
      <c r="U104" s="43"/>
      <c r="V104" s="9"/>
      <c r="W104" s="7">
        <f t="shared" si="19"/>
        <v>0</v>
      </c>
      <c r="X104" s="43"/>
      <c r="Y104" s="9"/>
      <c r="Z104" s="9"/>
      <c r="AA104" s="9"/>
      <c r="AB104" s="9"/>
      <c r="AC104" s="9"/>
      <c r="AD104" s="41"/>
      <c r="AE104" s="9"/>
      <c r="AF104" s="9"/>
      <c r="AG104" s="9"/>
      <c r="AH104" s="9"/>
      <c r="AI104" s="9"/>
      <c r="AJ104" s="7">
        <f t="shared" si="20"/>
        <v>0</v>
      </c>
      <c r="AK104" s="43"/>
      <c r="AL104" s="7">
        <f t="shared" si="21"/>
        <v>0</v>
      </c>
      <c r="AM104" s="62"/>
      <c r="AN104" s="9"/>
      <c r="AO104" s="41"/>
      <c r="AP104" s="41"/>
      <c r="AQ104" s="41"/>
      <c r="AR104" s="41"/>
      <c r="AS104" s="41"/>
      <c r="AT104" s="41"/>
      <c r="AU104" s="41"/>
      <c r="AV104" s="41"/>
      <c r="AW104" s="7">
        <f t="shared" si="22"/>
        <v>0</v>
      </c>
      <c r="AX104" s="43"/>
      <c r="AY104" s="41"/>
      <c r="AZ104" s="41"/>
      <c r="BA104" s="41"/>
      <c r="BB104" s="41"/>
      <c r="BC104" s="41"/>
      <c r="BD104" s="41"/>
      <c r="BE104" s="7">
        <f t="shared" si="23"/>
        <v>0</v>
      </c>
      <c r="BF104" s="43"/>
      <c r="BG104" s="41"/>
      <c r="BH104" s="41"/>
      <c r="BI104" s="41"/>
      <c r="BJ104" s="41"/>
      <c r="BK104" s="41"/>
      <c r="BL104" s="41"/>
      <c r="BM104" s="41"/>
      <c r="BN104" s="41"/>
      <c r="BO104" s="41"/>
      <c r="BP104" s="9"/>
      <c r="BQ104" s="41"/>
      <c r="BR104" s="9"/>
      <c r="BS104" s="9"/>
      <c r="BT104" s="41"/>
      <c r="BU104" s="7">
        <f t="shared" si="24"/>
        <v>0</v>
      </c>
      <c r="BV104" s="43"/>
      <c r="BW104" s="41"/>
      <c r="BX104" s="41"/>
      <c r="BY104" s="41"/>
      <c r="BZ104" s="41"/>
      <c r="CA104" s="41"/>
      <c r="CB104" s="7">
        <f t="shared" si="25"/>
        <v>0</v>
      </c>
      <c r="CC104" s="43"/>
      <c r="CD104" s="41"/>
      <c r="CE104" s="41"/>
      <c r="CF104" s="41"/>
      <c r="CG104" s="7">
        <f t="shared" si="26"/>
        <v>0</v>
      </c>
      <c r="CH104" s="62"/>
      <c r="CI104" s="9"/>
      <c r="CJ104" s="41"/>
      <c r="CK104" s="41"/>
      <c r="CL104" s="41"/>
      <c r="CM104" s="41"/>
      <c r="CN104" s="41"/>
      <c r="CO104" s="7">
        <f t="shared" si="27"/>
        <v>0</v>
      </c>
      <c r="CP104" s="62"/>
      <c r="CQ104" s="41"/>
      <c r="CR104" s="41"/>
      <c r="CS104" s="7">
        <f t="shared" si="28"/>
        <v>0</v>
      </c>
      <c r="CT104" s="43"/>
      <c r="CU104" s="7">
        <f t="shared" si="29"/>
        <v>0</v>
      </c>
      <c r="CV104" s="10">
        <f t="shared" si="15"/>
        <v>0</v>
      </c>
    </row>
    <row r="105" spans="1:100" x14ac:dyDescent="0.25">
      <c r="A105" s="348"/>
      <c r="B105" s="2" t="s">
        <v>108</v>
      </c>
      <c r="C105" s="40"/>
      <c r="D105" s="41"/>
      <c r="E105" s="43"/>
      <c r="F105" s="41"/>
      <c r="G105" s="42"/>
      <c r="H105" s="7">
        <f t="shared" si="16"/>
        <v>0</v>
      </c>
      <c r="I105" s="43"/>
      <c r="J105" s="41"/>
      <c r="K105" s="41"/>
      <c r="L105" s="41"/>
      <c r="M105" s="41"/>
      <c r="N105" s="41"/>
      <c r="O105" s="7">
        <f t="shared" si="17"/>
        <v>0</v>
      </c>
      <c r="P105" s="62"/>
      <c r="Q105" s="41"/>
      <c r="R105" s="41"/>
      <c r="S105" s="41"/>
      <c r="T105" s="7">
        <f t="shared" si="18"/>
        <v>0</v>
      </c>
      <c r="U105" s="43"/>
      <c r="V105" s="9"/>
      <c r="W105" s="7">
        <f t="shared" si="19"/>
        <v>0</v>
      </c>
      <c r="X105" s="43"/>
      <c r="Y105" s="9"/>
      <c r="Z105" s="9"/>
      <c r="AA105" s="9"/>
      <c r="AB105" s="9"/>
      <c r="AC105" s="9"/>
      <c r="AD105" s="41"/>
      <c r="AE105" s="9"/>
      <c r="AF105" s="9"/>
      <c r="AG105" s="9"/>
      <c r="AH105" s="9"/>
      <c r="AI105" s="9"/>
      <c r="AJ105" s="7">
        <f t="shared" si="20"/>
        <v>0</v>
      </c>
      <c r="AK105" s="43"/>
      <c r="AL105" s="7">
        <f t="shared" si="21"/>
        <v>0</v>
      </c>
      <c r="AM105" s="62"/>
      <c r="AN105" s="9"/>
      <c r="AO105" s="41"/>
      <c r="AP105" s="41"/>
      <c r="AQ105" s="41"/>
      <c r="AR105" s="41"/>
      <c r="AS105" s="41"/>
      <c r="AT105" s="41"/>
      <c r="AU105" s="41"/>
      <c r="AV105" s="41"/>
      <c r="AW105" s="7">
        <f t="shared" si="22"/>
        <v>0</v>
      </c>
      <c r="AX105" s="43"/>
      <c r="AY105" s="41"/>
      <c r="AZ105" s="41"/>
      <c r="BA105" s="41"/>
      <c r="BB105" s="41"/>
      <c r="BC105" s="41"/>
      <c r="BD105" s="41"/>
      <c r="BE105" s="7">
        <f t="shared" si="23"/>
        <v>0</v>
      </c>
      <c r="BF105" s="43"/>
      <c r="BG105" s="41"/>
      <c r="BH105" s="41"/>
      <c r="BI105" s="41"/>
      <c r="BJ105" s="41"/>
      <c r="BK105" s="41"/>
      <c r="BL105" s="41"/>
      <c r="BM105" s="41"/>
      <c r="BN105" s="41"/>
      <c r="BO105" s="41"/>
      <c r="BP105" s="9"/>
      <c r="BQ105" s="41"/>
      <c r="BR105" s="9"/>
      <c r="BS105" s="9"/>
      <c r="BT105" s="41"/>
      <c r="BU105" s="7">
        <f t="shared" si="24"/>
        <v>0</v>
      </c>
      <c r="BV105" s="43"/>
      <c r="BW105" s="41"/>
      <c r="BX105" s="41"/>
      <c r="BY105" s="41"/>
      <c r="BZ105" s="41"/>
      <c r="CA105" s="41"/>
      <c r="CB105" s="7">
        <f t="shared" si="25"/>
        <v>0</v>
      </c>
      <c r="CC105" s="43"/>
      <c r="CD105" s="41"/>
      <c r="CE105" s="41"/>
      <c r="CF105" s="41"/>
      <c r="CG105" s="7">
        <f t="shared" si="26"/>
        <v>0</v>
      </c>
      <c r="CH105" s="62"/>
      <c r="CI105" s="9"/>
      <c r="CJ105" s="41"/>
      <c r="CK105" s="41"/>
      <c r="CL105" s="41"/>
      <c r="CM105" s="41"/>
      <c r="CN105" s="41"/>
      <c r="CO105" s="7">
        <f t="shared" si="27"/>
        <v>0</v>
      </c>
      <c r="CP105" s="62"/>
      <c r="CQ105" s="41"/>
      <c r="CR105" s="41"/>
      <c r="CS105" s="7">
        <f t="shared" si="28"/>
        <v>0</v>
      </c>
      <c r="CT105" s="43"/>
      <c r="CU105" s="7">
        <f t="shared" si="29"/>
        <v>0</v>
      </c>
      <c r="CV105" s="10">
        <f t="shared" si="15"/>
        <v>0</v>
      </c>
    </row>
    <row r="106" spans="1:100" x14ac:dyDescent="0.25">
      <c r="A106" s="348"/>
      <c r="B106" s="2" t="s">
        <v>109</v>
      </c>
      <c r="C106" s="40"/>
      <c r="D106" s="41"/>
      <c r="E106" s="43"/>
      <c r="F106" s="41"/>
      <c r="G106" s="42"/>
      <c r="H106" s="7">
        <f t="shared" si="16"/>
        <v>0</v>
      </c>
      <c r="I106" s="43"/>
      <c r="J106" s="41"/>
      <c r="K106" s="41"/>
      <c r="L106" s="41"/>
      <c r="M106" s="41"/>
      <c r="N106" s="41"/>
      <c r="O106" s="7">
        <f t="shared" si="17"/>
        <v>0</v>
      </c>
      <c r="P106" s="62"/>
      <c r="Q106" s="41"/>
      <c r="R106" s="41"/>
      <c r="S106" s="41"/>
      <c r="T106" s="7">
        <f t="shared" si="18"/>
        <v>0</v>
      </c>
      <c r="U106" s="43"/>
      <c r="V106" s="9"/>
      <c r="W106" s="7">
        <f t="shared" si="19"/>
        <v>0</v>
      </c>
      <c r="X106" s="43"/>
      <c r="Y106" s="9"/>
      <c r="Z106" s="9"/>
      <c r="AA106" s="9"/>
      <c r="AB106" s="9"/>
      <c r="AC106" s="9"/>
      <c r="AD106" s="41"/>
      <c r="AE106" s="9"/>
      <c r="AF106" s="9"/>
      <c r="AG106" s="9"/>
      <c r="AH106" s="9"/>
      <c r="AI106" s="9"/>
      <c r="AJ106" s="7">
        <f t="shared" si="20"/>
        <v>0</v>
      </c>
      <c r="AK106" s="43"/>
      <c r="AL106" s="7">
        <f t="shared" si="21"/>
        <v>0</v>
      </c>
      <c r="AM106" s="62"/>
      <c r="AN106" s="9"/>
      <c r="AO106" s="41"/>
      <c r="AP106" s="41"/>
      <c r="AQ106" s="41"/>
      <c r="AR106" s="41"/>
      <c r="AS106" s="41"/>
      <c r="AT106" s="41"/>
      <c r="AU106" s="41"/>
      <c r="AV106" s="41"/>
      <c r="AW106" s="7">
        <f t="shared" si="22"/>
        <v>0</v>
      </c>
      <c r="AX106" s="43"/>
      <c r="AY106" s="41"/>
      <c r="AZ106" s="41"/>
      <c r="BA106" s="41"/>
      <c r="BB106" s="41"/>
      <c r="BC106" s="41"/>
      <c r="BD106" s="41"/>
      <c r="BE106" s="7">
        <f t="shared" si="23"/>
        <v>0</v>
      </c>
      <c r="BF106" s="43"/>
      <c r="BG106" s="41"/>
      <c r="BH106" s="41"/>
      <c r="BI106" s="41"/>
      <c r="BJ106" s="41"/>
      <c r="BK106" s="41"/>
      <c r="BL106" s="41"/>
      <c r="BM106" s="41"/>
      <c r="BN106" s="41"/>
      <c r="BO106" s="41"/>
      <c r="BP106" s="9"/>
      <c r="BQ106" s="41"/>
      <c r="BR106" s="9"/>
      <c r="BS106" s="9"/>
      <c r="BT106" s="41"/>
      <c r="BU106" s="7">
        <f t="shared" si="24"/>
        <v>0</v>
      </c>
      <c r="BV106" s="43"/>
      <c r="BW106" s="41"/>
      <c r="BX106" s="41"/>
      <c r="BY106" s="41"/>
      <c r="BZ106" s="41"/>
      <c r="CA106" s="41"/>
      <c r="CB106" s="7">
        <f t="shared" si="25"/>
        <v>0</v>
      </c>
      <c r="CC106" s="43"/>
      <c r="CD106" s="41"/>
      <c r="CE106" s="41"/>
      <c r="CF106" s="41"/>
      <c r="CG106" s="7">
        <f t="shared" si="26"/>
        <v>0</v>
      </c>
      <c r="CH106" s="62"/>
      <c r="CI106" s="9"/>
      <c r="CJ106" s="41"/>
      <c r="CK106" s="41"/>
      <c r="CL106" s="41"/>
      <c r="CM106" s="41"/>
      <c r="CN106" s="41"/>
      <c r="CO106" s="7">
        <f t="shared" si="27"/>
        <v>0</v>
      </c>
      <c r="CP106" s="62"/>
      <c r="CQ106" s="41"/>
      <c r="CR106" s="41"/>
      <c r="CS106" s="7">
        <f t="shared" si="28"/>
        <v>0</v>
      </c>
      <c r="CT106" s="43"/>
      <c r="CU106" s="7">
        <f t="shared" si="29"/>
        <v>0</v>
      </c>
      <c r="CV106" s="10">
        <f t="shared" si="15"/>
        <v>0</v>
      </c>
    </row>
    <row r="107" spans="1:100" x14ac:dyDescent="0.25">
      <c r="A107" s="348"/>
      <c r="B107" s="2" t="s">
        <v>110</v>
      </c>
      <c r="C107" s="40"/>
      <c r="D107" s="41"/>
      <c r="E107" s="43"/>
      <c r="F107" s="41"/>
      <c r="G107" s="42"/>
      <c r="H107" s="7">
        <f t="shared" si="16"/>
        <v>0</v>
      </c>
      <c r="I107" s="43"/>
      <c r="J107" s="41"/>
      <c r="K107" s="41"/>
      <c r="L107" s="41"/>
      <c r="M107" s="41"/>
      <c r="N107" s="41"/>
      <c r="O107" s="7">
        <f t="shared" si="17"/>
        <v>0</v>
      </c>
      <c r="P107" s="62"/>
      <c r="Q107" s="41"/>
      <c r="R107" s="41"/>
      <c r="S107" s="41"/>
      <c r="T107" s="7">
        <f t="shared" si="18"/>
        <v>0</v>
      </c>
      <c r="U107" s="43"/>
      <c r="V107" s="9"/>
      <c r="W107" s="7">
        <f t="shared" si="19"/>
        <v>0</v>
      </c>
      <c r="X107" s="43"/>
      <c r="Y107" s="9"/>
      <c r="Z107" s="9"/>
      <c r="AA107" s="9"/>
      <c r="AB107" s="9"/>
      <c r="AC107" s="9"/>
      <c r="AD107" s="41"/>
      <c r="AE107" s="9"/>
      <c r="AF107" s="9"/>
      <c r="AG107" s="9"/>
      <c r="AH107" s="9"/>
      <c r="AI107" s="9"/>
      <c r="AJ107" s="7">
        <f t="shared" si="20"/>
        <v>0</v>
      </c>
      <c r="AK107" s="43"/>
      <c r="AL107" s="7">
        <f t="shared" si="21"/>
        <v>0</v>
      </c>
      <c r="AM107" s="62"/>
      <c r="AN107" s="9"/>
      <c r="AO107" s="41"/>
      <c r="AP107" s="41"/>
      <c r="AQ107" s="41"/>
      <c r="AR107" s="41"/>
      <c r="AS107" s="41"/>
      <c r="AT107" s="41"/>
      <c r="AU107" s="41"/>
      <c r="AV107" s="41"/>
      <c r="AW107" s="7">
        <f t="shared" si="22"/>
        <v>0</v>
      </c>
      <c r="AX107" s="43"/>
      <c r="AY107" s="41"/>
      <c r="AZ107" s="41"/>
      <c r="BA107" s="41"/>
      <c r="BB107" s="41"/>
      <c r="BC107" s="41"/>
      <c r="BD107" s="41"/>
      <c r="BE107" s="7">
        <f t="shared" si="23"/>
        <v>0</v>
      </c>
      <c r="BF107" s="43"/>
      <c r="BG107" s="41"/>
      <c r="BH107" s="41"/>
      <c r="BI107" s="41"/>
      <c r="BJ107" s="41"/>
      <c r="BK107" s="41"/>
      <c r="BL107" s="41"/>
      <c r="BM107" s="41"/>
      <c r="BN107" s="41"/>
      <c r="BO107" s="41"/>
      <c r="BP107" s="9"/>
      <c r="BQ107" s="41"/>
      <c r="BR107" s="9"/>
      <c r="BS107" s="9"/>
      <c r="BT107" s="41"/>
      <c r="BU107" s="7">
        <f t="shared" si="24"/>
        <v>0</v>
      </c>
      <c r="BV107" s="43"/>
      <c r="BW107" s="41"/>
      <c r="BX107" s="41"/>
      <c r="BY107" s="41"/>
      <c r="BZ107" s="41"/>
      <c r="CA107" s="41"/>
      <c r="CB107" s="7">
        <f t="shared" si="25"/>
        <v>0</v>
      </c>
      <c r="CC107" s="43"/>
      <c r="CD107" s="41"/>
      <c r="CE107" s="41"/>
      <c r="CF107" s="41"/>
      <c r="CG107" s="7">
        <f t="shared" si="26"/>
        <v>0</v>
      </c>
      <c r="CH107" s="62"/>
      <c r="CI107" s="9"/>
      <c r="CJ107" s="41"/>
      <c r="CK107" s="41"/>
      <c r="CL107" s="41"/>
      <c r="CM107" s="41"/>
      <c r="CN107" s="41"/>
      <c r="CO107" s="7">
        <f t="shared" si="27"/>
        <v>0</v>
      </c>
      <c r="CP107" s="62"/>
      <c r="CQ107" s="41"/>
      <c r="CR107" s="41"/>
      <c r="CS107" s="7">
        <f t="shared" si="28"/>
        <v>0</v>
      </c>
      <c r="CT107" s="43"/>
      <c r="CU107" s="7">
        <f t="shared" si="29"/>
        <v>0</v>
      </c>
      <c r="CV107" s="10">
        <f t="shared" si="15"/>
        <v>0</v>
      </c>
    </row>
    <row r="108" spans="1:100" x14ac:dyDescent="0.25">
      <c r="A108" s="348"/>
      <c r="B108" s="2" t="s">
        <v>111</v>
      </c>
      <c r="C108" s="40"/>
      <c r="D108" s="41"/>
      <c r="E108" s="43"/>
      <c r="F108" s="41"/>
      <c r="G108" s="42"/>
      <c r="H108" s="7">
        <f t="shared" si="16"/>
        <v>0</v>
      </c>
      <c r="I108" s="43"/>
      <c r="J108" s="41"/>
      <c r="K108" s="41"/>
      <c r="L108" s="41"/>
      <c r="M108" s="41"/>
      <c r="N108" s="41"/>
      <c r="O108" s="7">
        <f t="shared" si="17"/>
        <v>0</v>
      </c>
      <c r="P108" s="62"/>
      <c r="Q108" s="41"/>
      <c r="R108" s="41"/>
      <c r="S108" s="41"/>
      <c r="T108" s="7">
        <f t="shared" si="18"/>
        <v>0</v>
      </c>
      <c r="U108" s="43"/>
      <c r="V108" s="9"/>
      <c r="W108" s="7">
        <f t="shared" si="19"/>
        <v>0</v>
      </c>
      <c r="X108" s="43"/>
      <c r="Y108" s="9"/>
      <c r="Z108" s="9"/>
      <c r="AA108" s="9"/>
      <c r="AB108" s="9"/>
      <c r="AC108" s="9"/>
      <c r="AD108" s="41"/>
      <c r="AE108" s="9"/>
      <c r="AF108" s="9"/>
      <c r="AG108" s="9"/>
      <c r="AH108" s="9"/>
      <c r="AI108" s="9"/>
      <c r="AJ108" s="7">
        <f t="shared" si="20"/>
        <v>0</v>
      </c>
      <c r="AK108" s="43"/>
      <c r="AL108" s="7">
        <f t="shared" si="21"/>
        <v>0</v>
      </c>
      <c r="AM108" s="62"/>
      <c r="AN108" s="9"/>
      <c r="AO108" s="41"/>
      <c r="AP108" s="41"/>
      <c r="AQ108" s="41"/>
      <c r="AR108" s="41"/>
      <c r="AS108" s="41"/>
      <c r="AT108" s="41"/>
      <c r="AU108" s="41"/>
      <c r="AV108" s="41"/>
      <c r="AW108" s="7">
        <f t="shared" si="22"/>
        <v>0</v>
      </c>
      <c r="AX108" s="43"/>
      <c r="AY108" s="41"/>
      <c r="AZ108" s="41"/>
      <c r="BA108" s="41"/>
      <c r="BB108" s="41"/>
      <c r="BC108" s="41"/>
      <c r="BD108" s="41"/>
      <c r="BE108" s="7">
        <f t="shared" si="23"/>
        <v>0</v>
      </c>
      <c r="BF108" s="43"/>
      <c r="BG108" s="41"/>
      <c r="BH108" s="41"/>
      <c r="BI108" s="41"/>
      <c r="BJ108" s="41"/>
      <c r="BK108" s="41"/>
      <c r="BL108" s="41"/>
      <c r="BM108" s="41"/>
      <c r="BN108" s="41"/>
      <c r="BO108" s="41"/>
      <c r="BP108" s="9"/>
      <c r="BQ108" s="41"/>
      <c r="BR108" s="9"/>
      <c r="BS108" s="9"/>
      <c r="BT108" s="41"/>
      <c r="BU108" s="7">
        <f t="shared" si="24"/>
        <v>0</v>
      </c>
      <c r="BV108" s="43"/>
      <c r="BW108" s="41"/>
      <c r="BX108" s="41"/>
      <c r="BY108" s="41"/>
      <c r="BZ108" s="41"/>
      <c r="CA108" s="41"/>
      <c r="CB108" s="7">
        <f t="shared" si="25"/>
        <v>0</v>
      </c>
      <c r="CC108" s="43"/>
      <c r="CD108" s="41"/>
      <c r="CE108" s="41"/>
      <c r="CF108" s="41"/>
      <c r="CG108" s="7">
        <f t="shared" si="26"/>
        <v>0</v>
      </c>
      <c r="CH108" s="62"/>
      <c r="CI108" s="9"/>
      <c r="CJ108" s="41"/>
      <c r="CK108" s="41"/>
      <c r="CL108" s="41"/>
      <c r="CM108" s="41"/>
      <c r="CN108" s="41"/>
      <c r="CO108" s="7">
        <f t="shared" si="27"/>
        <v>0</v>
      </c>
      <c r="CP108" s="62"/>
      <c r="CQ108" s="41"/>
      <c r="CR108" s="41"/>
      <c r="CS108" s="7">
        <f t="shared" si="28"/>
        <v>0</v>
      </c>
      <c r="CT108" s="43"/>
      <c r="CU108" s="7">
        <f t="shared" si="29"/>
        <v>0</v>
      </c>
      <c r="CV108" s="10">
        <f t="shared" si="15"/>
        <v>0</v>
      </c>
    </row>
    <row r="109" spans="1:100" ht="15.75" thickBot="1" x14ac:dyDescent="0.3">
      <c r="A109" s="349"/>
      <c r="B109" s="3" t="s">
        <v>112</v>
      </c>
      <c r="C109" s="44"/>
      <c r="D109" s="45"/>
      <c r="E109" s="47"/>
      <c r="F109" s="45"/>
      <c r="G109" s="46"/>
      <c r="H109" s="11">
        <f t="shared" si="16"/>
        <v>0</v>
      </c>
      <c r="I109" s="47"/>
      <c r="J109" s="45"/>
      <c r="K109" s="45"/>
      <c r="L109" s="45"/>
      <c r="M109" s="45"/>
      <c r="N109" s="45"/>
      <c r="O109" s="11">
        <f t="shared" si="17"/>
        <v>0</v>
      </c>
      <c r="P109" s="63"/>
      <c r="Q109" s="45"/>
      <c r="R109" s="45"/>
      <c r="S109" s="45"/>
      <c r="T109" s="11">
        <f t="shared" si="18"/>
        <v>0</v>
      </c>
      <c r="U109" s="47"/>
      <c r="V109" s="13"/>
      <c r="W109" s="11">
        <f t="shared" si="19"/>
        <v>0</v>
      </c>
      <c r="X109" s="47"/>
      <c r="Y109" s="13"/>
      <c r="Z109" s="13"/>
      <c r="AA109" s="13"/>
      <c r="AB109" s="13"/>
      <c r="AC109" s="13"/>
      <c r="AD109" s="45"/>
      <c r="AE109" s="13"/>
      <c r="AF109" s="13"/>
      <c r="AG109" s="13"/>
      <c r="AH109" s="13"/>
      <c r="AI109" s="13"/>
      <c r="AJ109" s="11">
        <f t="shared" si="20"/>
        <v>0</v>
      </c>
      <c r="AK109" s="47"/>
      <c r="AL109" s="11">
        <f t="shared" si="21"/>
        <v>0</v>
      </c>
      <c r="AM109" s="63"/>
      <c r="AN109" s="13"/>
      <c r="AO109" s="45"/>
      <c r="AP109" s="45"/>
      <c r="AQ109" s="45"/>
      <c r="AR109" s="45"/>
      <c r="AS109" s="45"/>
      <c r="AT109" s="45"/>
      <c r="AU109" s="45"/>
      <c r="AV109" s="45"/>
      <c r="AW109" s="11">
        <f t="shared" si="22"/>
        <v>0</v>
      </c>
      <c r="AX109" s="47"/>
      <c r="AY109" s="45"/>
      <c r="AZ109" s="45"/>
      <c r="BA109" s="45"/>
      <c r="BB109" s="45"/>
      <c r="BC109" s="45"/>
      <c r="BD109" s="45"/>
      <c r="BE109" s="11">
        <f t="shared" si="23"/>
        <v>0</v>
      </c>
      <c r="BF109" s="47"/>
      <c r="BG109" s="45"/>
      <c r="BH109" s="45"/>
      <c r="BI109" s="45"/>
      <c r="BJ109" s="45"/>
      <c r="BK109" s="45"/>
      <c r="BL109" s="45"/>
      <c r="BM109" s="45"/>
      <c r="BN109" s="45"/>
      <c r="BO109" s="45"/>
      <c r="BP109" s="13"/>
      <c r="BQ109" s="45"/>
      <c r="BR109" s="13"/>
      <c r="BS109" s="13"/>
      <c r="BT109" s="45"/>
      <c r="BU109" s="11">
        <f t="shared" si="24"/>
        <v>0</v>
      </c>
      <c r="BV109" s="47"/>
      <c r="BW109" s="45"/>
      <c r="BX109" s="45"/>
      <c r="BY109" s="45"/>
      <c r="BZ109" s="45"/>
      <c r="CA109" s="45"/>
      <c r="CB109" s="11">
        <f t="shared" si="25"/>
        <v>0</v>
      </c>
      <c r="CC109" s="47"/>
      <c r="CD109" s="45"/>
      <c r="CE109" s="45"/>
      <c r="CF109" s="45"/>
      <c r="CG109" s="11">
        <f t="shared" si="26"/>
        <v>0</v>
      </c>
      <c r="CH109" s="63"/>
      <c r="CI109" s="13"/>
      <c r="CJ109" s="45"/>
      <c r="CK109" s="45"/>
      <c r="CL109" s="45"/>
      <c r="CM109" s="45"/>
      <c r="CN109" s="45"/>
      <c r="CO109" s="11">
        <f t="shared" si="27"/>
        <v>0</v>
      </c>
      <c r="CP109" s="63"/>
      <c r="CQ109" s="45"/>
      <c r="CR109" s="45"/>
      <c r="CS109" s="11">
        <f t="shared" si="28"/>
        <v>0</v>
      </c>
      <c r="CT109" s="47"/>
      <c r="CU109" s="11">
        <f t="shared" si="29"/>
        <v>0</v>
      </c>
      <c r="CV109" s="15">
        <f t="shared" si="15"/>
        <v>0</v>
      </c>
    </row>
    <row r="110" spans="1:100" x14ac:dyDescent="0.25">
      <c r="A110" s="347">
        <v>2005</v>
      </c>
      <c r="B110" s="33" t="s">
        <v>101</v>
      </c>
      <c r="C110" s="34"/>
      <c r="D110" s="35"/>
      <c r="E110" s="52"/>
      <c r="F110" s="35"/>
      <c r="G110" s="36"/>
      <c r="H110" s="20">
        <f t="shared" si="16"/>
        <v>0</v>
      </c>
      <c r="I110" s="52"/>
      <c r="J110" s="35"/>
      <c r="K110" s="35"/>
      <c r="L110" s="35"/>
      <c r="M110" s="35"/>
      <c r="N110" s="35"/>
      <c r="O110" s="20">
        <f t="shared" si="17"/>
        <v>0</v>
      </c>
      <c r="P110" s="61"/>
      <c r="Q110" s="35"/>
      <c r="R110" s="35"/>
      <c r="S110" s="35"/>
      <c r="T110" s="20">
        <f t="shared" si="18"/>
        <v>0</v>
      </c>
      <c r="U110" s="52"/>
      <c r="V110" s="22"/>
      <c r="W110" s="20">
        <f t="shared" si="19"/>
        <v>0</v>
      </c>
      <c r="X110" s="52"/>
      <c r="Y110" s="22"/>
      <c r="Z110" s="22"/>
      <c r="AA110" s="22"/>
      <c r="AB110" s="22"/>
      <c r="AC110" s="22"/>
      <c r="AD110" s="35"/>
      <c r="AE110" s="22"/>
      <c r="AF110" s="22"/>
      <c r="AG110" s="22"/>
      <c r="AH110" s="22"/>
      <c r="AI110" s="22"/>
      <c r="AJ110" s="20">
        <f t="shared" si="20"/>
        <v>0</v>
      </c>
      <c r="AK110" s="52"/>
      <c r="AL110" s="20">
        <f t="shared" si="21"/>
        <v>0</v>
      </c>
      <c r="AM110" s="61"/>
      <c r="AN110" s="22"/>
      <c r="AO110" s="35"/>
      <c r="AP110" s="35"/>
      <c r="AQ110" s="35"/>
      <c r="AR110" s="35"/>
      <c r="AS110" s="35"/>
      <c r="AT110" s="35"/>
      <c r="AU110" s="35"/>
      <c r="AV110" s="35"/>
      <c r="AW110" s="20">
        <f t="shared" si="22"/>
        <v>0</v>
      </c>
      <c r="AX110" s="52"/>
      <c r="AY110" s="35"/>
      <c r="AZ110" s="35"/>
      <c r="BA110" s="35"/>
      <c r="BB110" s="35"/>
      <c r="BC110" s="35"/>
      <c r="BD110" s="35"/>
      <c r="BE110" s="20">
        <f t="shared" si="23"/>
        <v>0</v>
      </c>
      <c r="BF110" s="52"/>
      <c r="BG110" s="35"/>
      <c r="BH110" s="35"/>
      <c r="BI110" s="35"/>
      <c r="BJ110" s="35"/>
      <c r="BK110" s="35"/>
      <c r="BL110" s="35"/>
      <c r="BM110" s="35"/>
      <c r="BN110" s="35"/>
      <c r="BO110" s="35"/>
      <c r="BP110" s="22"/>
      <c r="BQ110" s="35"/>
      <c r="BR110" s="22"/>
      <c r="BS110" s="22"/>
      <c r="BT110" s="35"/>
      <c r="BU110" s="20">
        <f t="shared" si="24"/>
        <v>0</v>
      </c>
      <c r="BV110" s="52"/>
      <c r="BW110" s="35"/>
      <c r="BX110" s="35"/>
      <c r="BY110" s="35"/>
      <c r="BZ110" s="35"/>
      <c r="CA110" s="35"/>
      <c r="CB110" s="20">
        <f t="shared" si="25"/>
        <v>0</v>
      </c>
      <c r="CC110" s="52"/>
      <c r="CD110" s="35"/>
      <c r="CE110" s="35"/>
      <c r="CF110" s="35"/>
      <c r="CG110" s="20">
        <f t="shared" si="26"/>
        <v>0</v>
      </c>
      <c r="CH110" s="61"/>
      <c r="CI110" s="22"/>
      <c r="CJ110" s="35"/>
      <c r="CK110" s="35"/>
      <c r="CL110" s="35"/>
      <c r="CM110" s="35"/>
      <c r="CN110" s="35"/>
      <c r="CO110" s="20">
        <f t="shared" si="27"/>
        <v>0</v>
      </c>
      <c r="CP110" s="61"/>
      <c r="CQ110" s="35"/>
      <c r="CR110" s="35"/>
      <c r="CS110" s="20">
        <f t="shared" si="28"/>
        <v>0</v>
      </c>
      <c r="CT110" s="52"/>
      <c r="CU110" s="20">
        <f t="shared" si="29"/>
        <v>0</v>
      </c>
      <c r="CV110" s="23">
        <f t="shared" si="15"/>
        <v>0</v>
      </c>
    </row>
    <row r="111" spans="1:100" x14ac:dyDescent="0.25">
      <c r="A111" s="348"/>
      <c r="B111" s="2" t="s">
        <v>102</v>
      </c>
      <c r="C111" s="40"/>
      <c r="D111" s="41"/>
      <c r="E111" s="43"/>
      <c r="F111" s="41"/>
      <c r="G111" s="42"/>
      <c r="H111" s="7">
        <f t="shared" si="16"/>
        <v>0</v>
      </c>
      <c r="I111" s="43"/>
      <c r="J111" s="41"/>
      <c r="K111" s="41"/>
      <c r="L111" s="41"/>
      <c r="M111" s="41"/>
      <c r="N111" s="41"/>
      <c r="O111" s="7">
        <f t="shared" si="17"/>
        <v>0</v>
      </c>
      <c r="P111" s="62"/>
      <c r="Q111" s="41"/>
      <c r="R111" s="41"/>
      <c r="S111" s="41"/>
      <c r="T111" s="7">
        <f t="shared" si="18"/>
        <v>0</v>
      </c>
      <c r="U111" s="43"/>
      <c r="V111" s="9"/>
      <c r="W111" s="7">
        <f t="shared" si="19"/>
        <v>0</v>
      </c>
      <c r="X111" s="43"/>
      <c r="Y111" s="9"/>
      <c r="Z111" s="9"/>
      <c r="AA111" s="9"/>
      <c r="AB111" s="9"/>
      <c r="AC111" s="9"/>
      <c r="AD111" s="41"/>
      <c r="AE111" s="9"/>
      <c r="AF111" s="9"/>
      <c r="AG111" s="9"/>
      <c r="AH111" s="9"/>
      <c r="AI111" s="9"/>
      <c r="AJ111" s="7">
        <f t="shared" si="20"/>
        <v>0</v>
      </c>
      <c r="AK111" s="43"/>
      <c r="AL111" s="7">
        <f t="shared" si="21"/>
        <v>0</v>
      </c>
      <c r="AM111" s="62"/>
      <c r="AN111" s="9"/>
      <c r="AO111" s="41"/>
      <c r="AP111" s="41"/>
      <c r="AQ111" s="41"/>
      <c r="AR111" s="41"/>
      <c r="AS111" s="41"/>
      <c r="AT111" s="41"/>
      <c r="AU111" s="41"/>
      <c r="AV111" s="41"/>
      <c r="AW111" s="7">
        <f t="shared" si="22"/>
        <v>0</v>
      </c>
      <c r="AX111" s="43"/>
      <c r="AY111" s="41"/>
      <c r="AZ111" s="41"/>
      <c r="BA111" s="41"/>
      <c r="BB111" s="41"/>
      <c r="BC111" s="41"/>
      <c r="BD111" s="41"/>
      <c r="BE111" s="7">
        <f t="shared" si="23"/>
        <v>0</v>
      </c>
      <c r="BF111" s="43"/>
      <c r="BG111" s="41"/>
      <c r="BH111" s="41"/>
      <c r="BI111" s="41"/>
      <c r="BJ111" s="41"/>
      <c r="BK111" s="41"/>
      <c r="BL111" s="41"/>
      <c r="BM111" s="41"/>
      <c r="BN111" s="41"/>
      <c r="BO111" s="41"/>
      <c r="BP111" s="9"/>
      <c r="BQ111" s="41"/>
      <c r="BR111" s="9"/>
      <c r="BS111" s="9"/>
      <c r="BT111" s="41"/>
      <c r="BU111" s="7">
        <f t="shared" si="24"/>
        <v>0</v>
      </c>
      <c r="BV111" s="43"/>
      <c r="BW111" s="41"/>
      <c r="BX111" s="41"/>
      <c r="BY111" s="41"/>
      <c r="BZ111" s="41"/>
      <c r="CA111" s="41"/>
      <c r="CB111" s="7">
        <f t="shared" si="25"/>
        <v>0</v>
      </c>
      <c r="CC111" s="43"/>
      <c r="CD111" s="41"/>
      <c r="CE111" s="41"/>
      <c r="CF111" s="41"/>
      <c r="CG111" s="7">
        <f t="shared" si="26"/>
        <v>0</v>
      </c>
      <c r="CH111" s="62"/>
      <c r="CI111" s="9"/>
      <c r="CJ111" s="41"/>
      <c r="CK111" s="41"/>
      <c r="CL111" s="41"/>
      <c r="CM111" s="41"/>
      <c r="CN111" s="41"/>
      <c r="CO111" s="7">
        <f t="shared" si="27"/>
        <v>0</v>
      </c>
      <c r="CP111" s="62"/>
      <c r="CQ111" s="41"/>
      <c r="CR111" s="41"/>
      <c r="CS111" s="7">
        <f t="shared" si="28"/>
        <v>0</v>
      </c>
      <c r="CT111" s="43"/>
      <c r="CU111" s="7">
        <f t="shared" si="29"/>
        <v>0</v>
      </c>
      <c r="CV111" s="10">
        <f t="shared" si="15"/>
        <v>0</v>
      </c>
    </row>
    <row r="112" spans="1:100" x14ac:dyDescent="0.25">
      <c r="A112" s="348"/>
      <c r="B112" s="2" t="s">
        <v>103</v>
      </c>
      <c r="C112" s="40"/>
      <c r="D112" s="41"/>
      <c r="E112" s="43"/>
      <c r="F112" s="41"/>
      <c r="G112" s="42"/>
      <c r="H112" s="7">
        <f t="shared" si="16"/>
        <v>0</v>
      </c>
      <c r="I112" s="43"/>
      <c r="J112" s="41"/>
      <c r="K112" s="41"/>
      <c r="L112" s="41"/>
      <c r="M112" s="41"/>
      <c r="N112" s="41"/>
      <c r="O112" s="7">
        <f t="shared" si="17"/>
        <v>0</v>
      </c>
      <c r="P112" s="62"/>
      <c r="Q112" s="41"/>
      <c r="R112" s="41"/>
      <c r="S112" s="41"/>
      <c r="T112" s="7">
        <f t="shared" si="18"/>
        <v>0</v>
      </c>
      <c r="U112" s="43"/>
      <c r="V112" s="9"/>
      <c r="W112" s="7">
        <f t="shared" si="19"/>
        <v>0</v>
      </c>
      <c r="X112" s="43"/>
      <c r="Y112" s="9"/>
      <c r="Z112" s="9"/>
      <c r="AA112" s="9"/>
      <c r="AB112" s="9"/>
      <c r="AC112" s="9"/>
      <c r="AD112" s="41"/>
      <c r="AE112" s="9"/>
      <c r="AF112" s="9"/>
      <c r="AG112" s="9"/>
      <c r="AH112" s="9"/>
      <c r="AI112" s="9"/>
      <c r="AJ112" s="7">
        <f t="shared" si="20"/>
        <v>0</v>
      </c>
      <c r="AK112" s="43"/>
      <c r="AL112" s="7">
        <f t="shared" si="21"/>
        <v>0</v>
      </c>
      <c r="AM112" s="62"/>
      <c r="AN112" s="9"/>
      <c r="AO112" s="41"/>
      <c r="AP112" s="41"/>
      <c r="AQ112" s="41"/>
      <c r="AR112" s="41"/>
      <c r="AS112" s="41"/>
      <c r="AT112" s="41"/>
      <c r="AU112" s="41"/>
      <c r="AV112" s="41"/>
      <c r="AW112" s="7">
        <f t="shared" si="22"/>
        <v>0</v>
      </c>
      <c r="AX112" s="43"/>
      <c r="AY112" s="41"/>
      <c r="AZ112" s="41"/>
      <c r="BA112" s="41"/>
      <c r="BB112" s="41"/>
      <c r="BC112" s="41"/>
      <c r="BD112" s="41"/>
      <c r="BE112" s="7">
        <f t="shared" si="23"/>
        <v>0</v>
      </c>
      <c r="BF112" s="43"/>
      <c r="BG112" s="41"/>
      <c r="BH112" s="41"/>
      <c r="BI112" s="41"/>
      <c r="BJ112" s="41"/>
      <c r="BK112" s="41"/>
      <c r="BL112" s="41"/>
      <c r="BM112" s="41"/>
      <c r="BN112" s="41"/>
      <c r="BO112" s="41"/>
      <c r="BP112" s="9"/>
      <c r="BQ112" s="41"/>
      <c r="BR112" s="9"/>
      <c r="BS112" s="9"/>
      <c r="BT112" s="41"/>
      <c r="BU112" s="7">
        <f t="shared" si="24"/>
        <v>0</v>
      </c>
      <c r="BV112" s="43"/>
      <c r="BW112" s="41"/>
      <c r="BX112" s="41"/>
      <c r="BY112" s="41"/>
      <c r="BZ112" s="41"/>
      <c r="CA112" s="41"/>
      <c r="CB112" s="7">
        <f t="shared" si="25"/>
        <v>0</v>
      </c>
      <c r="CC112" s="43"/>
      <c r="CD112" s="41"/>
      <c r="CE112" s="41"/>
      <c r="CF112" s="41"/>
      <c r="CG112" s="7">
        <f t="shared" si="26"/>
        <v>0</v>
      </c>
      <c r="CH112" s="62"/>
      <c r="CI112" s="9"/>
      <c r="CJ112" s="41"/>
      <c r="CK112" s="41"/>
      <c r="CL112" s="41"/>
      <c r="CM112" s="41"/>
      <c r="CN112" s="41"/>
      <c r="CO112" s="7">
        <f t="shared" si="27"/>
        <v>0</v>
      </c>
      <c r="CP112" s="62"/>
      <c r="CQ112" s="41"/>
      <c r="CR112" s="41"/>
      <c r="CS112" s="7">
        <f t="shared" si="28"/>
        <v>0</v>
      </c>
      <c r="CT112" s="43"/>
      <c r="CU112" s="7">
        <f t="shared" si="29"/>
        <v>0</v>
      </c>
      <c r="CV112" s="10">
        <f t="shared" si="15"/>
        <v>0</v>
      </c>
    </row>
    <row r="113" spans="1:100" x14ac:dyDescent="0.25">
      <c r="A113" s="348"/>
      <c r="B113" s="2" t="s">
        <v>104</v>
      </c>
      <c r="C113" s="40"/>
      <c r="D113" s="41"/>
      <c r="E113" s="43"/>
      <c r="F113" s="41"/>
      <c r="G113" s="42"/>
      <c r="H113" s="7">
        <f t="shared" si="16"/>
        <v>0</v>
      </c>
      <c r="I113" s="43"/>
      <c r="J113" s="41"/>
      <c r="K113" s="41"/>
      <c r="L113" s="41"/>
      <c r="M113" s="41"/>
      <c r="N113" s="41"/>
      <c r="O113" s="7">
        <f t="shared" si="17"/>
        <v>0</v>
      </c>
      <c r="P113" s="62"/>
      <c r="Q113" s="41"/>
      <c r="R113" s="41"/>
      <c r="S113" s="41"/>
      <c r="T113" s="7">
        <f t="shared" si="18"/>
        <v>0</v>
      </c>
      <c r="U113" s="43"/>
      <c r="V113" s="9"/>
      <c r="W113" s="7">
        <f t="shared" si="19"/>
        <v>0</v>
      </c>
      <c r="X113" s="43"/>
      <c r="Y113" s="9"/>
      <c r="Z113" s="9"/>
      <c r="AA113" s="9"/>
      <c r="AB113" s="9"/>
      <c r="AC113" s="9"/>
      <c r="AD113" s="41"/>
      <c r="AE113" s="9"/>
      <c r="AF113" s="9"/>
      <c r="AG113" s="9"/>
      <c r="AH113" s="9"/>
      <c r="AI113" s="9"/>
      <c r="AJ113" s="7">
        <f t="shared" si="20"/>
        <v>0</v>
      </c>
      <c r="AK113" s="43"/>
      <c r="AL113" s="7">
        <f t="shared" si="21"/>
        <v>0</v>
      </c>
      <c r="AM113" s="62"/>
      <c r="AN113" s="9"/>
      <c r="AO113" s="41"/>
      <c r="AP113" s="41"/>
      <c r="AQ113" s="41"/>
      <c r="AR113" s="41"/>
      <c r="AS113" s="41"/>
      <c r="AT113" s="41"/>
      <c r="AU113" s="41"/>
      <c r="AV113" s="41"/>
      <c r="AW113" s="7">
        <f t="shared" si="22"/>
        <v>0</v>
      </c>
      <c r="AX113" s="43"/>
      <c r="AY113" s="41"/>
      <c r="AZ113" s="41"/>
      <c r="BA113" s="41"/>
      <c r="BB113" s="41"/>
      <c r="BC113" s="41"/>
      <c r="BD113" s="41"/>
      <c r="BE113" s="7">
        <f t="shared" si="23"/>
        <v>0</v>
      </c>
      <c r="BF113" s="43"/>
      <c r="BG113" s="41"/>
      <c r="BH113" s="41"/>
      <c r="BI113" s="41"/>
      <c r="BJ113" s="41"/>
      <c r="BK113" s="41"/>
      <c r="BL113" s="41"/>
      <c r="BM113" s="41"/>
      <c r="BN113" s="41"/>
      <c r="BO113" s="41"/>
      <c r="BP113" s="9"/>
      <c r="BQ113" s="41"/>
      <c r="BR113" s="9"/>
      <c r="BS113" s="9"/>
      <c r="BT113" s="41"/>
      <c r="BU113" s="7">
        <f t="shared" si="24"/>
        <v>0</v>
      </c>
      <c r="BV113" s="43"/>
      <c r="BW113" s="41"/>
      <c r="BX113" s="41"/>
      <c r="BY113" s="41"/>
      <c r="BZ113" s="41"/>
      <c r="CA113" s="41"/>
      <c r="CB113" s="7">
        <f t="shared" si="25"/>
        <v>0</v>
      </c>
      <c r="CC113" s="43"/>
      <c r="CD113" s="41"/>
      <c r="CE113" s="41"/>
      <c r="CF113" s="41"/>
      <c r="CG113" s="7">
        <f t="shared" si="26"/>
        <v>0</v>
      </c>
      <c r="CH113" s="62"/>
      <c r="CI113" s="9"/>
      <c r="CJ113" s="41"/>
      <c r="CK113" s="41"/>
      <c r="CL113" s="41"/>
      <c r="CM113" s="41"/>
      <c r="CN113" s="41"/>
      <c r="CO113" s="7">
        <f t="shared" si="27"/>
        <v>0</v>
      </c>
      <c r="CP113" s="62"/>
      <c r="CQ113" s="41"/>
      <c r="CR113" s="41"/>
      <c r="CS113" s="7">
        <f t="shared" si="28"/>
        <v>0</v>
      </c>
      <c r="CT113" s="43"/>
      <c r="CU113" s="7">
        <f t="shared" si="29"/>
        <v>0</v>
      </c>
      <c r="CV113" s="10">
        <f t="shared" si="15"/>
        <v>0</v>
      </c>
    </row>
    <row r="114" spans="1:100" x14ac:dyDescent="0.25">
      <c r="A114" s="348"/>
      <c r="B114" s="2" t="s">
        <v>105</v>
      </c>
      <c r="C114" s="40"/>
      <c r="D114" s="41"/>
      <c r="E114" s="43"/>
      <c r="F114" s="41"/>
      <c r="G114" s="42"/>
      <c r="H114" s="7">
        <f t="shared" si="16"/>
        <v>0</v>
      </c>
      <c r="I114" s="43"/>
      <c r="J114" s="41"/>
      <c r="K114" s="41"/>
      <c r="L114" s="41"/>
      <c r="M114" s="41"/>
      <c r="N114" s="41"/>
      <c r="O114" s="7">
        <f t="shared" si="17"/>
        <v>0</v>
      </c>
      <c r="P114" s="62"/>
      <c r="Q114" s="41"/>
      <c r="R114" s="41"/>
      <c r="S114" s="41"/>
      <c r="T114" s="7">
        <f t="shared" si="18"/>
        <v>0</v>
      </c>
      <c r="U114" s="43"/>
      <c r="V114" s="9"/>
      <c r="W114" s="7">
        <f t="shared" si="19"/>
        <v>0</v>
      </c>
      <c r="X114" s="43"/>
      <c r="Y114" s="9"/>
      <c r="Z114" s="9"/>
      <c r="AA114" s="9"/>
      <c r="AB114" s="9"/>
      <c r="AC114" s="9"/>
      <c r="AD114" s="41"/>
      <c r="AE114" s="9"/>
      <c r="AF114" s="9"/>
      <c r="AG114" s="9"/>
      <c r="AH114" s="9"/>
      <c r="AI114" s="9"/>
      <c r="AJ114" s="7">
        <f t="shared" si="20"/>
        <v>0</v>
      </c>
      <c r="AK114" s="43"/>
      <c r="AL114" s="7">
        <f t="shared" si="21"/>
        <v>0</v>
      </c>
      <c r="AM114" s="62"/>
      <c r="AN114" s="9"/>
      <c r="AO114" s="41"/>
      <c r="AP114" s="41"/>
      <c r="AQ114" s="41"/>
      <c r="AR114" s="41"/>
      <c r="AS114" s="41"/>
      <c r="AT114" s="41"/>
      <c r="AU114" s="41"/>
      <c r="AV114" s="41"/>
      <c r="AW114" s="7">
        <f t="shared" si="22"/>
        <v>0</v>
      </c>
      <c r="AX114" s="43"/>
      <c r="AY114" s="41"/>
      <c r="AZ114" s="41"/>
      <c r="BA114" s="41"/>
      <c r="BB114" s="41"/>
      <c r="BC114" s="41"/>
      <c r="BD114" s="41"/>
      <c r="BE114" s="7">
        <f t="shared" si="23"/>
        <v>0</v>
      </c>
      <c r="BF114" s="43"/>
      <c r="BG114" s="41"/>
      <c r="BH114" s="41"/>
      <c r="BI114" s="41"/>
      <c r="BJ114" s="41"/>
      <c r="BK114" s="41"/>
      <c r="BL114" s="41"/>
      <c r="BM114" s="41"/>
      <c r="BN114" s="41"/>
      <c r="BO114" s="41"/>
      <c r="BP114" s="9"/>
      <c r="BQ114" s="41"/>
      <c r="BR114" s="9"/>
      <c r="BS114" s="9"/>
      <c r="BT114" s="41"/>
      <c r="BU114" s="7">
        <f t="shared" si="24"/>
        <v>0</v>
      </c>
      <c r="BV114" s="43"/>
      <c r="BW114" s="41"/>
      <c r="BX114" s="41"/>
      <c r="BY114" s="41"/>
      <c r="BZ114" s="41"/>
      <c r="CA114" s="41"/>
      <c r="CB114" s="7">
        <f t="shared" si="25"/>
        <v>0</v>
      </c>
      <c r="CC114" s="43"/>
      <c r="CD114" s="41"/>
      <c r="CE114" s="41"/>
      <c r="CF114" s="41"/>
      <c r="CG114" s="7">
        <f t="shared" si="26"/>
        <v>0</v>
      </c>
      <c r="CH114" s="62"/>
      <c r="CI114" s="9"/>
      <c r="CJ114" s="41"/>
      <c r="CK114" s="41"/>
      <c r="CL114" s="41"/>
      <c r="CM114" s="41"/>
      <c r="CN114" s="41"/>
      <c r="CO114" s="7">
        <f t="shared" si="27"/>
        <v>0</v>
      </c>
      <c r="CP114" s="62"/>
      <c r="CQ114" s="41"/>
      <c r="CR114" s="41"/>
      <c r="CS114" s="7">
        <f t="shared" si="28"/>
        <v>0</v>
      </c>
      <c r="CT114" s="43"/>
      <c r="CU114" s="7">
        <f t="shared" si="29"/>
        <v>0</v>
      </c>
      <c r="CV114" s="10">
        <f t="shared" si="15"/>
        <v>0</v>
      </c>
    </row>
    <row r="115" spans="1:100" x14ac:dyDescent="0.25">
      <c r="A115" s="348"/>
      <c r="B115" s="2" t="s">
        <v>106</v>
      </c>
      <c r="C115" s="40"/>
      <c r="D115" s="41"/>
      <c r="E115" s="43"/>
      <c r="F115" s="41"/>
      <c r="G115" s="42"/>
      <c r="H115" s="7">
        <f t="shared" si="16"/>
        <v>0</v>
      </c>
      <c r="I115" s="43"/>
      <c r="J115" s="41"/>
      <c r="K115" s="41"/>
      <c r="L115" s="41"/>
      <c r="M115" s="41"/>
      <c r="N115" s="41"/>
      <c r="O115" s="7">
        <f t="shared" si="17"/>
        <v>0</v>
      </c>
      <c r="P115" s="62"/>
      <c r="Q115" s="41"/>
      <c r="R115" s="41"/>
      <c r="S115" s="41"/>
      <c r="T115" s="7">
        <f t="shared" si="18"/>
        <v>0</v>
      </c>
      <c r="U115" s="43"/>
      <c r="V115" s="9"/>
      <c r="W115" s="7">
        <f t="shared" si="19"/>
        <v>0</v>
      </c>
      <c r="X115" s="43"/>
      <c r="Y115" s="9"/>
      <c r="Z115" s="9"/>
      <c r="AA115" s="9"/>
      <c r="AB115" s="9"/>
      <c r="AC115" s="9"/>
      <c r="AD115" s="41"/>
      <c r="AE115" s="9"/>
      <c r="AF115" s="9"/>
      <c r="AG115" s="9"/>
      <c r="AH115" s="9"/>
      <c r="AI115" s="9"/>
      <c r="AJ115" s="7">
        <f t="shared" si="20"/>
        <v>0</v>
      </c>
      <c r="AK115" s="43"/>
      <c r="AL115" s="7">
        <f t="shared" si="21"/>
        <v>0</v>
      </c>
      <c r="AM115" s="62"/>
      <c r="AN115" s="9"/>
      <c r="AO115" s="41"/>
      <c r="AP115" s="41"/>
      <c r="AQ115" s="41"/>
      <c r="AR115" s="41"/>
      <c r="AS115" s="41"/>
      <c r="AT115" s="41"/>
      <c r="AU115" s="41"/>
      <c r="AV115" s="41"/>
      <c r="AW115" s="7">
        <f t="shared" si="22"/>
        <v>0</v>
      </c>
      <c r="AX115" s="43"/>
      <c r="AY115" s="41"/>
      <c r="AZ115" s="41"/>
      <c r="BA115" s="41"/>
      <c r="BB115" s="41"/>
      <c r="BC115" s="41"/>
      <c r="BD115" s="41"/>
      <c r="BE115" s="7">
        <f t="shared" si="23"/>
        <v>0</v>
      </c>
      <c r="BF115" s="43"/>
      <c r="BG115" s="41"/>
      <c r="BH115" s="41"/>
      <c r="BI115" s="41"/>
      <c r="BJ115" s="41"/>
      <c r="BK115" s="41"/>
      <c r="BL115" s="41"/>
      <c r="BM115" s="41"/>
      <c r="BN115" s="41"/>
      <c r="BO115" s="41"/>
      <c r="BP115" s="9"/>
      <c r="BQ115" s="41"/>
      <c r="BR115" s="9"/>
      <c r="BS115" s="9"/>
      <c r="BT115" s="41"/>
      <c r="BU115" s="7">
        <f t="shared" si="24"/>
        <v>0</v>
      </c>
      <c r="BV115" s="43"/>
      <c r="BW115" s="41"/>
      <c r="BX115" s="41"/>
      <c r="BY115" s="41"/>
      <c r="BZ115" s="41"/>
      <c r="CA115" s="41"/>
      <c r="CB115" s="7">
        <f t="shared" si="25"/>
        <v>0</v>
      </c>
      <c r="CC115" s="43"/>
      <c r="CD115" s="41"/>
      <c r="CE115" s="41"/>
      <c r="CF115" s="41"/>
      <c r="CG115" s="7">
        <f t="shared" si="26"/>
        <v>0</v>
      </c>
      <c r="CH115" s="62"/>
      <c r="CI115" s="9"/>
      <c r="CJ115" s="41"/>
      <c r="CK115" s="41"/>
      <c r="CL115" s="41"/>
      <c r="CM115" s="41"/>
      <c r="CN115" s="41"/>
      <c r="CO115" s="7">
        <f t="shared" si="27"/>
        <v>0</v>
      </c>
      <c r="CP115" s="62"/>
      <c r="CQ115" s="41"/>
      <c r="CR115" s="41"/>
      <c r="CS115" s="7">
        <f t="shared" si="28"/>
        <v>0</v>
      </c>
      <c r="CT115" s="43"/>
      <c r="CU115" s="7">
        <f t="shared" si="29"/>
        <v>0</v>
      </c>
      <c r="CV115" s="10">
        <f t="shared" si="15"/>
        <v>0</v>
      </c>
    </row>
    <row r="116" spans="1:100" x14ac:dyDescent="0.25">
      <c r="A116" s="348"/>
      <c r="B116" s="2" t="s">
        <v>107</v>
      </c>
      <c r="C116" s="40"/>
      <c r="D116" s="41"/>
      <c r="E116" s="43"/>
      <c r="F116" s="41"/>
      <c r="G116" s="42"/>
      <c r="H116" s="7">
        <f t="shared" si="16"/>
        <v>0</v>
      </c>
      <c r="I116" s="43"/>
      <c r="J116" s="41"/>
      <c r="K116" s="41"/>
      <c r="L116" s="41"/>
      <c r="M116" s="41"/>
      <c r="N116" s="41"/>
      <c r="O116" s="7">
        <f t="shared" si="17"/>
        <v>0</v>
      </c>
      <c r="P116" s="62"/>
      <c r="Q116" s="41"/>
      <c r="R116" s="41"/>
      <c r="S116" s="41"/>
      <c r="T116" s="7">
        <f t="shared" si="18"/>
        <v>0</v>
      </c>
      <c r="U116" s="43"/>
      <c r="V116" s="9"/>
      <c r="W116" s="7">
        <f t="shared" si="19"/>
        <v>0</v>
      </c>
      <c r="X116" s="43"/>
      <c r="Y116" s="9"/>
      <c r="Z116" s="9"/>
      <c r="AA116" s="9"/>
      <c r="AB116" s="9"/>
      <c r="AC116" s="9"/>
      <c r="AD116" s="41"/>
      <c r="AE116" s="9"/>
      <c r="AF116" s="9"/>
      <c r="AG116" s="9"/>
      <c r="AH116" s="9"/>
      <c r="AI116" s="9"/>
      <c r="AJ116" s="7">
        <f t="shared" si="20"/>
        <v>0</v>
      </c>
      <c r="AK116" s="43"/>
      <c r="AL116" s="7">
        <f t="shared" si="21"/>
        <v>0</v>
      </c>
      <c r="AM116" s="62"/>
      <c r="AN116" s="9"/>
      <c r="AO116" s="41"/>
      <c r="AP116" s="41"/>
      <c r="AQ116" s="41"/>
      <c r="AR116" s="41"/>
      <c r="AS116" s="41"/>
      <c r="AT116" s="41"/>
      <c r="AU116" s="41"/>
      <c r="AV116" s="41"/>
      <c r="AW116" s="7">
        <f t="shared" si="22"/>
        <v>0</v>
      </c>
      <c r="AX116" s="43"/>
      <c r="AY116" s="41"/>
      <c r="AZ116" s="41"/>
      <c r="BA116" s="41"/>
      <c r="BB116" s="41"/>
      <c r="BC116" s="41"/>
      <c r="BD116" s="41"/>
      <c r="BE116" s="7">
        <f t="shared" si="23"/>
        <v>0</v>
      </c>
      <c r="BF116" s="43"/>
      <c r="BG116" s="41"/>
      <c r="BH116" s="41"/>
      <c r="BI116" s="41"/>
      <c r="BJ116" s="41"/>
      <c r="BK116" s="41"/>
      <c r="BL116" s="41"/>
      <c r="BM116" s="41"/>
      <c r="BN116" s="41"/>
      <c r="BO116" s="41"/>
      <c r="BP116" s="9"/>
      <c r="BQ116" s="41"/>
      <c r="BR116" s="9"/>
      <c r="BS116" s="9"/>
      <c r="BT116" s="41"/>
      <c r="BU116" s="7">
        <f t="shared" si="24"/>
        <v>0</v>
      </c>
      <c r="BV116" s="43"/>
      <c r="BW116" s="41"/>
      <c r="BX116" s="41"/>
      <c r="BY116" s="41"/>
      <c r="BZ116" s="41"/>
      <c r="CA116" s="41"/>
      <c r="CB116" s="7">
        <f t="shared" si="25"/>
        <v>0</v>
      </c>
      <c r="CC116" s="43"/>
      <c r="CD116" s="41"/>
      <c r="CE116" s="41"/>
      <c r="CF116" s="41"/>
      <c r="CG116" s="7">
        <f t="shared" si="26"/>
        <v>0</v>
      </c>
      <c r="CH116" s="62"/>
      <c r="CI116" s="9"/>
      <c r="CJ116" s="41"/>
      <c r="CK116" s="41"/>
      <c r="CL116" s="41"/>
      <c r="CM116" s="41"/>
      <c r="CN116" s="41"/>
      <c r="CO116" s="7">
        <f t="shared" si="27"/>
        <v>0</v>
      </c>
      <c r="CP116" s="62"/>
      <c r="CQ116" s="41"/>
      <c r="CR116" s="41"/>
      <c r="CS116" s="7">
        <f t="shared" si="28"/>
        <v>0</v>
      </c>
      <c r="CT116" s="43"/>
      <c r="CU116" s="7">
        <f t="shared" si="29"/>
        <v>0</v>
      </c>
      <c r="CV116" s="10">
        <f t="shared" si="15"/>
        <v>0</v>
      </c>
    </row>
    <row r="117" spans="1:100" x14ac:dyDescent="0.25">
      <c r="A117" s="348"/>
      <c r="B117" s="2" t="s">
        <v>108</v>
      </c>
      <c r="C117" s="40"/>
      <c r="D117" s="41"/>
      <c r="E117" s="43"/>
      <c r="F117" s="41"/>
      <c r="G117" s="42"/>
      <c r="H117" s="7">
        <f t="shared" si="16"/>
        <v>0</v>
      </c>
      <c r="I117" s="43"/>
      <c r="J117" s="41"/>
      <c r="K117" s="41"/>
      <c r="L117" s="41"/>
      <c r="M117" s="41"/>
      <c r="N117" s="41"/>
      <c r="O117" s="7">
        <f t="shared" si="17"/>
        <v>0</v>
      </c>
      <c r="P117" s="62"/>
      <c r="Q117" s="41"/>
      <c r="R117" s="41"/>
      <c r="S117" s="41"/>
      <c r="T117" s="7">
        <f t="shared" si="18"/>
        <v>0</v>
      </c>
      <c r="U117" s="43"/>
      <c r="V117" s="9"/>
      <c r="W117" s="7">
        <f t="shared" si="19"/>
        <v>0</v>
      </c>
      <c r="X117" s="43"/>
      <c r="Y117" s="9"/>
      <c r="Z117" s="9"/>
      <c r="AA117" s="9"/>
      <c r="AB117" s="9"/>
      <c r="AC117" s="9"/>
      <c r="AD117" s="41"/>
      <c r="AE117" s="9"/>
      <c r="AF117" s="9"/>
      <c r="AG117" s="9"/>
      <c r="AH117" s="9"/>
      <c r="AI117" s="9"/>
      <c r="AJ117" s="7">
        <f t="shared" si="20"/>
        <v>0</v>
      </c>
      <c r="AK117" s="43"/>
      <c r="AL117" s="7">
        <f t="shared" si="21"/>
        <v>0</v>
      </c>
      <c r="AM117" s="62"/>
      <c r="AN117" s="9"/>
      <c r="AO117" s="41"/>
      <c r="AP117" s="41"/>
      <c r="AQ117" s="41"/>
      <c r="AR117" s="41"/>
      <c r="AS117" s="41"/>
      <c r="AT117" s="41"/>
      <c r="AU117" s="41"/>
      <c r="AV117" s="41"/>
      <c r="AW117" s="7">
        <f t="shared" si="22"/>
        <v>0</v>
      </c>
      <c r="AX117" s="43"/>
      <c r="AY117" s="41"/>
      <c r="AZ117" s="41"/>
      <c r="BA117" s="41"/>
      <c r="BB117" s="41"/>
      <c r="BC117" s="41"/>
      <c r="BD117" s="41"/>
      <c r="BE117" s="7">
        <f t="shared" si="23"/>
        <v>0</v>
      </c>
      <c r="BF117" s="43"/>
      <c r="BG117" s="41"/>
      <c r="BH117" s="41"/>
      <c r="BI117" s="41"/>
      <c r="BJ117" s="41"/>
      <c r="BK117" s="41"/>
      <c r="BL117" s="41"/>
      <c r="BM117" s="41"/>
      <c r="BN117" s="41"/>
      <c r="BO117" s="41"/>
      <c r="BP117" s="9"/>
      <c r="BQ117" s="41"/>
      <c r="BR117" s="9"/>
      <c r="BS117" s="9"/>
      <c r="BT117" s="41"/>
      <c r="BU117" s="7">
        <f t="shared" si="24"/>
        <v>0</v>
      </c>
      <c r="BV117" s="43"/>
      <c r="BW117" s="41"/>
      <c r="BX117" s="41"/>
      <c r="BY117" s="41"/>
      <c r="BZ117" s="41"/>
      <c r="CA117" s="41"/>
      <c r="CB117" s="7">
        <f t="shared" si="25"/>
        <v>0</v>
      </c>
      <c r="CC117" s="43"/>
      <c r="CD117" s="41"/>
      <c r="CE117" s="41"/>
      <c r="CF117" s="41"/>
      <c r="CG117" s="7">
        <f t="shared" si="26"/>
        <v>0</v>
      </c>
      <c r="CH117" s="62"/>
      <c r="CI117" s="9"/>
      <c r="CJ117" s="41"/>
      <c r="CK117" s="41"/>
      <c r="CL117" s="41"/>
      <c r="CM117" s="41"/>
      <c r="CN117" s="41"/>
      <c r="CO117" s="7">
        <f t="shared" si="27"/>
        <v>0</v>
      </c>
      <c r="CP117" s="62"/>
      <c r="CQ117" s="41"/>
      <c r="CR117" s="41"/>
      <c r="CS117" s="7">
        <f t="shared" si="28"/>
        <v>0</v>
      </c>
      <c r="CT117" s="43"/>
      <c r="CU117" s="7">
        <f t="shared" si="29"/>
        <v>0</v>
      </c>
      <c r="CV117" s="10">
        <f t="shared" si="15"/>
        <v>0</v>
      </c>
    </row>
    <row r="118" spans="1:100" x14ac:dyDescent="0.25">
      <c r="A118" s="348"/>
      <c r="B118" s="2" t="s">
        <v>109</v>
      </c>
      <c r="C118" s="40"/>
      <c r="D118" s="41"/>
      <c r="E118" s="43"/>
      <c r="F118" s="41"/>
      <c r="G118" s="42"/>
      <c r="H118" s="7">
        <f t="shared" si="16"/>
        <v>0</v>
      </c>
      <c r="I118" s="43"/>
      <c r="J118" s="41"/>
      <c r="K118" s="41"/>
      <c r="L118" s="41"/>
      <c r="M118" s="41"/>
      <c r="N118" s="41"/>
      <c r="O118" s="7">
        <f t="shared" si="17"/>
        <v>0</v>
      </c>
      <c r="P118" s="62"/>
      <c r="Q118" s="41"/>
      <c r="R118" s="41"/>
      <c r="S118" s="41"/>
      <c r="T118" s="7">
        <f t="shared" si="18"/>
        <v>0</v>
      </c>
      <c r="U118" s="43"/>
      <c r="V118" s="9"/>
      <c r="W118" s="7">
        <f t="shared" si="19"/>
        <v>0</v>
      </c>
      <c r="X118" s="43"/>
      <c r="Y118" s="9"/>
      <c r="Z118" s="9"/>
      <c r="AA118" s="9"/>
      <c r="AB118" s="9"/>
      <c r="AC118" s="9"/>
      <c r="AD118" s="41"/>
      <c r="AE118" s="9"/>
      <c r="AF118" s="9"/>
      <c r="AG118" s="9"/>
      <c r="AH118" s="9"/>
      <c r="AI118" s="9"/>
      <c r="AJ118" s="7">
        <f t="shared" si="20"/>
        <v>0</v>
      </c>
      <c r="AK118" s="43"/>
      <c r="AL118" s="7">
        <f t="shared" si="21"/>
        <v>0</v>
      </c>
      <c r="AM118" s="62"/>
      <c r="AN118" s="9"/>
      <c r="AO118" s="41"/>
      <c r="AP118" s="41"/>
      <c r="AQ118" s="41"/>
      <c r="AR118" s="41"/>
      <c r="AS118" s="41"/>
      <c r="AT118" s="41"/>
      <c r="AU118" s="41"/>
      <c r="AV118" s="41"/>
      <c r="AW118" s="7">
        <f t="shared" si="22"/>
        <v>0</v>
      </c>
      <c r="AX118" s="43"/>
      <c r="AY118" s="41"/>
      <c r="AZ118" s="41"/>
      <c r="BA118" s="41"/>
      <c r="BB118" s="41"/>
      <c r="BC118" s="41"/>
      <c r="BD118" s="41"/>
      <c r="BE118" s="7">
        <f t="shared" si="23"/>
        <v>0</v>
      </c>
      <c r="BF118" s="43"/>
      <c r="BG118" s="41"/>
      <c r="BH118" s="41"/>
      <c r="BI118" s="41"/>
      <c r="BJ118" s="41"/>
      <c r="BK118" s="41"/>
      <c r="BL118" s="41"/>
      <c r="BM118" s="41"/>
      <c r="BN118" s="41"/>
      <c r="BO118" s="41"/>
      <c r="BP118" s="9"/>
      <c r="BQ118" s="41"/>
      <c r="BR118" s="9"/>
      <c r="BS118" s="9"/>
      <c r="BT118" s="41"/>
      <c r="BU118" s="7">
        <f t="shared" si="24"/>
        <v>0</v>
      </c>
      <c r="BV118" s="43"/>
      <c r="BW118" s="41"/>
      <c r="BX118" s="41"/>
      <c r="BY118" s="41"/>
      <c r="BZ118" s="41"/>
      <c r="CA118" s="41"/>
      <c r="CB118" s="7">
        <f t="shared" si="25"/>
        <v>0</v>
      </c>
      <c r="CC118" s="43"/>
      <c r="CD118" s="41"/>
      <c r="CE118" s="41"/>
      <c r="CF118" s="41"/>
      <c r="CG118" s="7">
        <f t="shared" si="26"/>
        <v>0</v>
      </c>
      <c r="CH118" s="62"/>
      <c r="CI118" s="9"/>
      <c r="CJ118" s="41"/>
      <c r="CK118" s="41"/>
      <c r="CL118" s="41"/>
      <c r="CM118" s="41"/>
      <c r="CN118" s="41"/>
      <c r="CO118" s="7">
        <f t="shared" si="27"/>
        <v>0</v>
      </c>
      <c r="CP118" s="62"/>
      <c r="CQ118" s="41"/>
      <c r="CR118" s="41"/>
      <c r="CS118" s="7">
        <f t="shared" si="28"/>
        <v>0</v>
      </c>
      <c r="CT118" s="43"/>
      <c r="CU118" s="7">
        <f t="shared" si="29"/>
        <v>0</v>
      </c>
      <c r="CV118" s="10">
        <f t="shared" si="15"/>
        <v>0</v>
      </c>
    </row>
    <row r="119" spans="1:100" x14ac:dyDescent="0.25">
      <c r="A119" s="348"/>
      <c r="B119" s="2" t="s">
        <v>110</v>
      </c>
      <c r="C119" s="40"/>
      <c r="D119" s="41"/>
      <c r="E119" s="43"/>
      <c r="F119" s="41"/>
      <c r="G119" s="42"/>
      <c r="H119" s="7">
        <f t="shared" si="16"/>
        <v>0</v>
      </c>
      <c r="I119" s="43"/>
      <c r="J119" s="41"/>
      <c r="K119" s="41"/>
      <c r="L119" s="41"/>
      <c r="M119" s="41"/>
      <c r="N119" s="41"/>
      <c r="O119" s="7">
        <f t="shared" si="17"/>
        <v>0</v>
      </c>
      <c r="P119" s="62"/>
      <c r="Q119" s="41"/>
      <c r="R119" s="41"/>
      <c r="S119" s="41"/>
      <c r="T119" s="7">
        <f t="shared" si="18"/>
        <v>0</v>
      </c>
      <c r="U119" s="43"/>
      <c r="V119" s="9"/>
      <c r="W119" s="7">
        <f t="shared" si="19"/>
        <v>0</v>
      </c>
      <c r="X119" s="43"/>
      <c r="Y119" s="9"/>
      <c r="Z119" s="9"/>
      <c r="AA119" s="9"/>
      <c r="AB119" s="9"/>
      <c r="AC119" s="9"/>
      <c r="AD119" s="41"/>
      <c r="AE119" s="9"/>
      <c r="AF119" s="9"/>
      <c r="AG119" s="9"/>
      <c r="AH119" s="9"/>
      <c r="AI119" s="9"/>
      <c r="AJ119" s="7">
        <f t="shared" si="20"/>
        <v>0</v>
      </c>
      <c r="AK119" s="43"/>
      <c r="AL119" s="7">
        <f t="shared" si="21"/>
        <v>0</v>
      </c>
      <c r="AM119" s="62"/>
      <c r="AN119" s="9"/>
      <c r="AO119" s="41"/>
      <c r="AP119" s="41"/>
      <c r="AQ119" s="41"/>
      <c r="AR119" s="41"/>
      <c r="AS119" s="41"/>
      <c r="AT119" s="41"/>
      <c r="AU119" s="41"/>
      <c r="AV119" s="41"/>
      <c r="AW119" s="7">
        <f t="shared" si="22"/>
        <v>0</v>
      </c>
      <c r="AX119" s="43"/>
      <c r="AY119" s="41"/>
      <c r="AZ119" s="41"/>
      <c r="BA119" s="41"/>
      <c r="BB119" s="41"/>
      <c r="BC119" s="41"/>
      <c r="BD119" s="41"/>
      <c r="BE119" s="7">
        <f t="shared" si="23"/>
        <v>0</v>
      </c>
      <c r="BF119" s="43"/>
      <c r="BG119" s="41"/>
      <c r="BH119" s="41"/>
      <c r="BI119" s="41"/>
      <c r="BJ119" s="41"/>
      <c r="BK119" s="41"/>
      <c r="BL119" s="41"/>
      <c r="BM119" s="41"/>
      <c r="BN119" s="41"/>
      <c r="BO119" s="41"/>
      <c r="BP119" s="9"/>
      <c r="BQ119" s="41"/>
      <c r="BR119" s="9"/>
      <c r="BS119" s="9"/>
      <c r="BT119" s="41"/>
      <c r="BU119" s="7">
        <f t="shared" si="24"/>
        <v>0</v>
      </c>
      <c r="BV119" s="43"/>
      <c r="BW119" s="41"/>
      <c r="BX119" s="41"/>
      <c r="BY119" s="41"/>
      <c r="BZ119" s="41"/>
      <c r="CA119" s="41"/>
      <c r="CB119" s="7">
        <f t="shared" si="25"/>
        <v>0</v>
      </c>
      <c r="CC119" s="43"/>
      <c r="CD119" s="41"/>
      <c r="CE119" s="41"/>
      <c r="CF119" s="41"/>
      <c r="CG119" s="7">
        <f t="shared" si="26"/>
        <v>0</v>
      </c>
      <c r="CH119" s="62"/>
      <c r="CI119" s="9"/>
      <c r="CJ119" s="41"/>
      <c r="CK119" s="41"/>
      <c r="CL119" s="41"/>
      <c r="CM119" s="41"/>
      <c r="CN119" s="41"/>
      <c r="CO119" s="7">
        <f t="shared" si="27"/>
        <v>0</v>
      </c>
      <c r="CP119" s="62"/>
      <c r="CQ119" s="41"/>
      <c r="CR119" s="41"/>
      <c r="CS119" s="7">
        <f t="shared" si="28"/>
        <v>0</v>
      </c>
      <c r="CT119" s="43"/>
      <c r="CU119" s="7">
        <f t="shared" si="29"/>
        <v>0</v>
      </c>
      <c r="CV119" s="10">
        <f t="shared" si="15"/>
        <v>0</v>
      </c>
    </row>
    <row r="120" spans="1:100" x14ac:dyDescent="0.25">
      <c r="A120" s="348"/>
      <c r="B120" s="2" t="s">
        <v>111</v>
      </c>
      <c r="C120" s="40"/>
      <c r="D120" s="41"/>
      <c r="E120" s="43"/>
      <c r="F120" s="41"/>
      <c r="G120" s="42"/>
      <c r="H120" s="7">
        <f t="shared" si="16"/>
        <v>0</v>
      </c>
      <c r="I120" s="43"/>
      <c r="J120" s="41"/>
      <c r="K120" s="41"/>
      <c r="L120" s="41"/>
      <c r="M120" s="41"/>
      <c r="N120" s="41"/>
      <c r="O120" s="7">
        <f t="shared" si="17"/>
        <v>0</v>
      </c>
      <c r="P120" s="62"/>
      <c r="Q120" s="41"/>
      <c r="R120" s="41"/>
      <c r="S120" s="41"/>
      <c r="T120" s="7">
        <f t="shared" si="18"/>
        <v>0</v>
      </c>
      <c r="U120" s="43"/>
      <c r="V120" s="9"/>
      <c r="W120" s="7">
        <f t="shared" si="19"/>
        <v>0</v>
      </c>
      <c r="X120" s="43"/>
      <c r="Y120" s="9"/>
      <c r="Z120" s="9"/>
      <c r="AA120" s="9"/>
      <c r="AB120" s="9"/>
      <c r="AC120" s="9"/>
      <c r="AD120" s="41"/>
      <c r="AE120" s="9"/>
      <c r="AF120" s="9"/>
      <c r="AG120" s="9"/>
      <c r="AH120" s="9"/>
      <c r="AI120" s="9"/>
      <c r="AJ120" s="7">
        <f t="shared" si="20"/>
        <v>0</v>
      </c>
      <c r="AK120" s="43"/>
      <c r="AL120" s="7">
        <f t="shared" si="21"/>
        <v>0</v>
      </c>
      <c r="AM120" s="62"/>
      <c r="AN120" s="9"/>
      <c r="AO120" s="41"/>
      <c r="AP120" s="41"/>
      <c r="AQ120" s="41"/>
      <c r="AR120" s="41"/>
      <c r="AS120" s="41"/>
      <c r="AT120" s="41"/>
      <c r="AU120" s="41"/>
      <c r="AV120" s="41"/>
      <c r="AW120" s="7">
        <f t="shared" si="22"/>
        <v>0</v>
      </c>
      <c r="AX120" s="43"/>
      <c r="AY120" s="41"/>
      <c r="AZ120" s="41"/>
      <c r="BA120" s="41"/>
      <c r="BB120" s="41"/>
      <c r="BC120" s="41"/>
      <c r="BD120" s="41"/>
      <c r="BE120" s="7">
        <f t="shared" si="23"/>
        <v>0</v>
      </c>
      <c r="BF120" s="43"/>
      <c r="BG120" s="41"/>
      <c r="BH120" s="41"/>
      <c r="BI120" s="41"/>
      <c r="BJ120" s="41"/>
      <c r="BK120" s="41"/>
      <c r="BL120" s="41"/>
      <c r="BM120" s="41"/>
      <c r="BN120" s="41"/>
      <c r="BO120" s="41"/>
      <c r="BP120" s="9"/>
      <c r="BQ120" s="41"/>
      <c r="BR120" s="9"/>
      <c r="BS120" s="9"/>
      <c r="BT120" s="41"/>
      <c r="BU120" s="7">
        <f t="shared" si="24"/>
        <v>0</v>
      </c>
      <c r="BV120" s="43"/>
      <c r="BW120" s="41"/>
      <c r="BX120" s="41"/>
      <c r="BY120" s="41"/>
      <c r="BZ120" s="41"/>
      <c r="CA120" s="41"/>
      <c r="CB120" s="7">
        <f t="shared" si="25"/>
        <v>0</v>
      </c>
      <c r="CC120" s="43"/>
      <c r="CD120" s="41"/>
      <c r="CE120" s="41"/>
      <c r="CF120" s="41"/>
      <c r="CG120" s="7">
        <f t="shared" si="26"/>
        <v>0</v>
      </c>
      <c r="CH120" s="62"/>
      <c r="CI120" s="9"/>
      <c r="CJ120" s="41"/>
      <c r="CK120" s="41"/>
      <c r="CL120" s="41"/>
      <c r="CM120" s="41"/>
      <c r="CN120" s="41"/>
      <c r="CO120" s="7">
        <f t="shared" si="27"/>
        <v>0</v>
      </c>
      <c r="CP120" s="62"/>
      <c r="CQ120" s="41"/>
      <c r="CR120" s="41"/>
      <c r="CS120" s="7">
        <f t="shared" si="28"/>
        <v>0</v>
      </c>
      <c r="CT120" s="43"/>
      <c r="CU120" s="7">
        <f t="shared" si="29"/>
        <v>0</v>
      </c>
      <c r="CV120" s="10">
        <f t="shared" si="15"/>
        <v>0</v>
      </c>
    </row>
    <row r="121" spans="1:100" ht="15.75" thickBot="1" x14ac:dyDescent="0.3">
      <c r="A121" s="349"/>
      <c r="B121" s="3" t="s">
        <v>112</v>
      </c>
      <c r="C121" s="44"/>
      <c r="D121" s="45"/>
      <c r="E121" s="47"/>
      <c r="F121" s="45"/>
      <c r="G121" s="46"/>
      <c r="H121" s="11">
        <f t="shared" si="16"/>
        <v>0</v>
      </c>
      <c r="I121" s="47"/>
      <c r="J121" s="45"/>
      <c r="K121" s="45"/>
      <c r="L121" s="45"/>
      <c r="M121" s="45"/>
      <c r="N121" s="45"/>
      <c r="O121" s="11">
        <f t="shared" si="17"/>
        <v>0</v>
      </c>
      <c r="P121" s="63"/>
      <c r="Q121" s="45"/>
      <c r="R121" s="45"/>
      <c r="S121" s="45"/>
      <c r="T121" s="11">
        <f t="shared" si="18"/>
        <v>0</v>
      </c>
      <c r="U121" s="47"/>
      <c r="V121" s="13"/>
      <c r="W121" s="11">
        <f t="shared" si="19"/>
        <v>0</v>
      </c>
      <c r="X121" s="47"/>
      <c r="Y121" s="13"/>
      <c r="Z121" s="13"/>
      <c r="AA121" s="13"/>
      <c r="AB121" s="13"/>
      <c r="AC121" s="13"/>
      <c r="AD121" s="45"/>
      <c r="AE121" s="13"/>
      <c r="AF121" s="13"/>
      <c r="AG121" s="13"/>
      <c r="AH121" s="13"/>
      <c r="AI121" s="13"/>
      <c r="AJ121" s="11">
        <f t="shared" si="20"/>
        <v>0</v>
      </c>
      <c r="AK121" s="47"/>
      <c r="AL121" s="11">
        <f t="shared" si="21"/>
        <v>0</v>
      </c>
      <c r="AM121" s="63"/>
      <c r="AN121" s="13"/>
      <c r="AO121" s="45"/>
      <c r="AP121" s="45"/>
      <c r="AQ121" s="45"/>
      <c r="AR121" s="45"/>
      <c r="AS121" s="45"/>
      <c r="AT121" s="45"/>
      <c r="AU121" s="45"/>
      <c r="AV121" s="45"/>
      <c r="AW121" s="11">
        <f t="shared" si="22"/>
        <v>0</v>
      </c>
      <c r="AX121" s="47"/>
      <c r="AY121" s="45"/>
      <c r="AZ121" s="45"/>
      <c r="BA121" s="45"/>
      <c r="BB121" s="45"/>
      <c r="BC121" s="45"/>
      <c r="BD121" s="45"/>
      <c r="BE121" s="11">
        <f t="shared" si="23"/>
        <v>0</v>
      </c>
      <c r="BF121" s="47"/>
      <c r="BG121" s="45"/>
      <c r="BH121" s="45"/>
      <c r="BI121" s="45"/>
      <c r="BJ121" s="45"/>
      <c r="BK121" s="45"/>
      <c r="BL121" s="45"/>
      <c r="BM121" s="45"/>
      <c r="BN121" s="45"/>
      <c r="BO121" s="45"/>
      <c r="BP121" s="13"/>
      <c r="BQ121" s="45"/>
      <c r="BR121" s="13"/>
      <c r="BS121" s="13"/>
      <c r="BT121" s="45"/>
      <c r="BU121" s="11">
        <f t="shared" si="24"/>
        <v>0</v>
      </c>
      <c r="BV121" s="47"/>
      <c r="BW121" s="45"/>
      <c r="BX121" s="45"/>
      <c r="BY121" s="45"/>
      <c r="BZ121" s="45"/>
      <c r="CA121" s="45"/>
      <c r="CB121" s="11">
        <f t="shared" si="25"/>
        <v>0</v>
      </c>
      <c r="CC121" s="47"/>
      <c r="CD121" s="45"/>
      <c r="CE121" s="45"/>
      <c r="CF121" s="45"/>
      <c r="CG121" s="11">
        <f t="shared" si="26"/>
        <v>0</v>
      </c>
      <c r="CH121" s="63"/>
      <c r="CI121" s="13"/>
      <c r="CJ121" s="45"/>
      <c r="CK121" s="45"/>
      <c r="CL121" s="45"/>
      <c r="CM121" s="45"/>
      <c r="CN121" s="45"/>
      <c r="CO121" s="11">
        <f t="shared" si="27"/>
        <v>0</v>
      </c>
      <c r="CP121" s="63"/>
      <c r="CQ121" s="45"/>
      <c r="CR121" s="45"/>
      <c r="CS121" s="11">
        <f t="shared" si="28"/>
        <v>0</v>
      </c>
      <c r="CT121" s="47"/>
      <c r="CU121" s="11">
        <f t="shared" si="29"/>
        <v>0</v>
      </c>
      <c r="CV121" s="15">
        <f t="shared" si="15"/>
        <v>0</v>
      </c>
    </row>
    <row r="122" spans="1:100" x14ac:dyDescent="0.25">
      <c r="A122" s="347">
        <v>2006</v>
      </c>
      <c r="B122" s="33" t="s">
        <v>101</v>
      </c>
      <c r="C122" s="34"/>
      <c r="D122" s="35"/>
      <c r="E122" s="52"/>
      <c r="F122" s="35"/>
      <c r="G122" s="36"/>
      <c r="H122" s="20">
        <f t="shared" si="16"/>
        <v>0</v>
      </c>
      <c r="I122" s="52"/>
      <c r="J122" s="35"/>
      <c r="K122" s="35"/>
      <c r="L122" s="35"/>
      <c r="M122" s="35"/>
      <c r="N122" s="35"/>
      <c r="O122" s="20">
        <f t="shared" si="17"/>
        <v>0</v>
      </c>
      <c r="P122" s="61"/>
      <c r="Q122" s="35"/>
      <c r="R122" s="35"/>
      <c r="S122" s="35"/>
      <c r="T122" s="20">
        <f t="shared" si="18"/>
        <v>0</v>
      </c>
      <c r="U122" s="52"/>
      <c r="V122" s="22"/>
      <c r="W122" s="20">
        <f t="shared" si="19"/>
        <v>0</v>
      </c>
      <c r="X122" s="52"/>
      <c r="Y122" s="22"/>
      <c r="Z122" s="22"/>
      <c r="AA122" s="22"/>
      <c r="AB122" s="22"/>
      <c r="AC122" s="22"/>
      <c r="AD122" s="35"/>
      <c r="AE122" s="22"/>
      <c r="AF122" s="22"/>
      <c r="AG122" s="22"/>
      <c r="AH122" s="22"/>
      <c r="AI122" s="22"/>
      <c r="AJ122" s="20">
        <f t="shared" si="20"/>
        <v>0</v>
      </c>
      <c r="AK122" s="52"/>
      <c r="AL122" s="20">
        <f t="shared" si="21"/>
        <v>0</v>
      </c>
      <c r="AM122" s="61"/>
      <c r="AN122" s="22"/>
      <c r="AO122" s="35"/>
      <c r="AP122" s="35"/>
      <c r="AQ122" s="35"/>
      <c r="AR122" s="35"/>
      <c r="AS122" s="35"/>
      <c r="AT122" s="35"/>
      <c r="AU122" s="35"/>
      <c r="AV122" s="35"/>
      <c r="AW122" s="20">
        <f t="shared" si="22"/>
        <v>0</v>
      </c>
      <c r="AX122" s="52"/>
      <c r="AY122" s="35"/>
      <c r="AZ122" s="35"/>
      <c r="BA122" s="35"/>
      <c r="BB122" s="35"/>
      <c r="BC122" s="35"/>
      <c r="BD122" s="35"/>
      <c r="BE122" s="20">
        <f t="shared" si="23"/>
        <v>0</v>
      </c>
      <c r="BF122" s="52"/>
      <c r="BG122" s="35"/>
      <c r="BH122" s="35"/>
      <c r="BI122" s="35"/>
      <c r="BJ122" s="35"/>
      <c r="BK122" s="35"/>
      <c r="BL122" s="35"/>
      <c r="BM122" s="35"/>
      <c r="BN122" s="35"/>
      <c r="BO122" s="35"/>
      <c r="BP122" s="22"/>
      <c r="BQ122" s="35"/>
      <c r="BR122" s="22"/>
      <c r="BS122" s="22"/>
      <c r="BT122" s="35"/>
      <c r="BU122" s="20">
        <f t="shared" si="24"/>
        <v>0</v>
      </c>
      <c r="BV122" s="52"/>
      <c r="BW122" s="35"/>
      <c r="BX122" s="35"/>
      <c r="BY122" s="35"/>
      <c r="BZ122" s="35"/>
      <c r="CA122" s="35"/>
      <c r="CB122" s="20">
        <f t="shared" si="25"/>
        <v>0</v>
      </c>
      <c r="CC122" s="52"/>
      <c r="CD122" s="35"/>
      <c r="CE122" s="35"/>
      <c r="CF122" s="35"/>
      <c r="CG122" s="20">
        <f t="shared" si="26"/>
        <v>0</v>
      </c>
      <c r="CH122" s="61"/>
      <c r="CI122" s="22"/>
      <c r="CJ122" s="35"/>
      <c r="CK122" s="35"/>
      <c r="CL122" s="35"/>
      <c r="CM122" s="35"/>
      <c r="CN122" s="35"/>
      <c r="CO122" s="20">
        <f t="shared" si="27"/>
        <v>0</v>
      </c>
      <c r="CP122" s="61"/>
      <c r="CQ122" s="35"/>
      <c r="CR122" s="35"/>
      <c r="CS122" s="20">
        <f t="shared" si="28"/>
        <v>0</v>
      </c>
      <c r="CT122" s="52"/>
      <c r="CU122" s="20">
        <f t="shared" si="29"/>
        <v>0</v>
      </c>
      <c r="CV122" s="23">
        <f t="shared" si="15"/>
        <v>0</v>
      </c>
    </row>
    <row r="123" spans="1:100" x14ac:dyDescent="0.25">
      <c r="A123" s="348"/>
      <c r="B123" s="2" t="s">
        <v>102</v>
      </c>
      <c r="C123" s="40"/>
      <c r="D123" s="41"/>
      <c r="E123" s="43"/>
      <c r="F123" s="41"/>
      <c r="G123" s="42"/>
      <c r="H123" s="7">
        <f t="shared" si="16"/>
        <v>0</v>
      </c>
      <c r="I123" s="43"/>
      <c r="J123" s="41"/>
      <c r="K123" s="41"/>
      <c r="L123" s="41"/>
      <c r="M123" s="41"/>
      <c r="N123" s="41"/>
      <c r="O123" s="7">
        <f t="shared" si="17"/>
        <v>0</v>
      </c>
      <c r="P123" s="62"/>
      <c r="Q123" s="41"/>
      <c r="R123" s="41"/>
      <c r="S123" s="41"/>
      <c r="T123" s="7">
        <f t="shared" si="18"/>
        <v>0</v>
      </c>
      <c r="U123" s="43"/>
      <c r="V123" s="9"/>
      <c r="W123" s="7">
        <f t="shared" si="19"/>
        <v>0</v>
      </c>
      <c r="X123" s="43"/>
      <c r="Y123" s="9"/>
      <c r="Z123" s="9"/>
      <c r="AA123" s="9"/>
      <c r="AB123" s="9"/>
      <c r="AC123" s="9"/>
      <c r="AD123" s="41"/>
      <c r="AE123" s="9"/>
      <c r="AF123" s="9"/>
      <c r="AG123" s="9"/>
      <c r="AH123" s="9"/>
      <c r="AI123" s="9"/>
      <c r="AJ123" s="7">
        <f t="shared" si="20"/>
        <v>0</v>
      </c>
      <c r="AK123" s="43"/>
      <c r="AL123" s="7">
        <f t="shared" si="21"/>
        <v>0</v>
      </c>
      <c r="AM123" s="62"/>
      <c r="AN123" s="9"/>
      <c r="AO123" s="41"/>
      <c r="AP123" s="41"/>
      <c r="AQ123" s="41"/>
      <c r="AR123" s="41"/>
      <c r="AS123" s="41"/>
      <c r="AT123" s="41"/>
      <c r="AU123" s="41"/>
      <c r="AV123" s="41"/>
      <c r="AW123" s="7">
        <f t="shared" si="22"/>
        <v>0</v>
      </c>
      <c r="AX123" s="43"/>
      <c r="AY123" s="41"/>
      <c r="AZ123" s="41"/>
      <c r="BA123" s="41"/>
      <c r="BB123" s="41"/>
      <c r="BC123" s="41"/>
      <c r="BD123" s="41"/>
      <c r="BE123" s="7">
        <f t="shared" si="23"/>
        <v>0</v>
      </c>
      <c r="BF123" s="43"/>
      <c r="BG123" s="41"/>
      <c r="BH123" s="41"/>
      <c r="BI123" s="41"/>
      <c r="BJ123" s="41"/>
      <c r="BK123" s="41"/>
      <c r="BL123" s="41"/>
      <c r="BM123" s="41"/>
      <c r="BN123" s="41"/>
      <c r="BO123" s="41"/>
      <c r="BP123" s="9"/>
      <c r="BQ123" s="41"/>
      <c r="BR123" s="9"/>
      <c r="BS123" s="9"/>
      <c r="BT123" s="41"/>
      <c r="BU123" s="7">
        <f t="shared" si="24"/>
        <v>0</v>
      </c>
      <c r="BV123" s="43"/>
      <c r="BW123" s="41"/>
      <c r="BX123" s="41"/>
      <c r="BY123" s="41"/>
      <c r="BZ123" s="41"/>
      <c r="CA123" s="41"/>
      <c r="CB123" s="7">
        <f t="shared" si="25"/>
        <v>0</v>
      </c>
      <c r="CC123" s="43"/>
      <c r="CD123" s="41"/>
      <c r="CE123" s="41"/>
      <c r="CF123" s="41"/>
      <c r="CG123" s="7">
        <f t="shared" si="26"/>
        <v>0</v>
      </c>
      <c r="CH123" s="62"/>
      <c r="CI123" s="9"/>
      <c r="CJ123" s="41"/>
      <c r="CK123" s="41"/>
      <c r="CL123" s="41"/>
      <c r="CM123" s="41"/>
      <c r="CN123" s="41"/>
      <c r="CO123" s="7">
        <f t="shared" si="27"/>
        <v>0</v>
      </c>
      <c r="CP123" s="62"/>
      <c r="CQ123" s="41"/>
      <c r="CR123" s="41"/>
      <c r="CS123" s="7">
        <f t="shared" si="28"/>
        <v>0</v>
      </c>
      <c r="CT123" s="43"/>
      <c r="CU123" s="7">
        <f t="shared" si="29"/>
        <v>0</v>
      </c>
      <c r="CV123" s="10">
        <f t="shared" si="15"/>
        <v>0</v>
      </c>
    </row>
    <row r="124" spans="1:100" x14ac:dyDescent="0.25">
      <c r="A124" s="348"/>
      <c r="B124" s="2" t="s">
        <v>103</v>
      </c>
      <c r="C124" s="40"/>
      <c r="D124" s="41"/>
      <c r="E124" s="43"/>
      <c r="F124" s="41"/>
      <c r="G124" s="42"/>
      <c r="H124" s="7">
        <f t="shared" si="16"/>
        <v>0</v>
      </c>
      <c r="I124" s="43"/>
      <c r="J124" s="41"/>
      <c r="K124" s="41"/>
      <c r="L124" s="41"/>
      <c r="M124" s="41"/>
      <c r="N124" s="41"/>
      <c r="O124" s="7">
        <f t="shared" si="17"/>
        <v>0</v>
      </c>
      <c r="P124" s="62"/>
      <c r="Q124" s="41"/>
      <c r="R124" s="41"/>
      <c r="S124" s="41"/>
      <c r="T124" s="7">
        <f t="shared" si="18"/>
        <v>0</v>
      </c>
      <c r="U124" s="43"/>
      <c r="V124" s="9"/>
      <c r="W124" s="7">
        <f t="shared" si="19"/>
        <v>0</v>
      </c>
      <c r="X124" s="43"/>
      <c r="Y124" s="9"/>
      <c r="Z124" s="9"/>
      <c r="AA124" s="9"/>
      <c r="AB124" s="9"/>
      <c r="AC124" s="9"/>
      <c r="AD124" s="41"/>
      <c r="AE124" s="9"/>
      <c r="AF124" s="9"/>
      <c r="AG124" s="9"/>
      <c r="AH124" s="9"/>
      <c r="AI124" s="9"/>
      <c r="AJ124" s="7">
        <f t="shared" si="20"/>
        <v>0</v>
      </c>
      <c r="AK124" s="43"/>
      <c r="AL124" s="7">
        <f t="shared" si="21"/>
        <v>0</v>
      </c>
      <c r="AM124" s="62"/>
      <c r="AN124" s="9"/>
      <c r="AO124" s="41"/>
      <c r="AP124" s="41"/>
      <c r="AQ124" s="41"/>
      <c r="AR124" s="41"/>
      <c r="AS124" s="41"/>
      <c r="AT124" s="41"/>
      <c r="AU124" s="41"/>
      <c r="AV124" s="41"/>
      <c r="AW124" s="7">
        <f t="shared" si="22"/>
        <v>0</v>
      </c>
      <c r="AX124" s="43"/>
      <c r="AY124" s="41"/>
      <c r="AZ124" s="41"/>
      <c r="BA124" s="41"/>
      <c r="BB124" s="41"/>
      <c r="BC124" s="41"/>
      <c r="BD124" s="41"/>
      <c r="BE124" s="7">
        <f t="shared" si="23"/>
        <v>0</v>
      </c>
      <c r="BF124" s="43"/>
      <c r="BG124" s="41"/>
      <c r="BH124" s="41"/>
      <c r="BI124" s="41"/>
      <c r="BJ124" s="41"/>
      <c r="BK124" s="41"/>
      <c r="BL124" s="41"/>
      <c r="BM124" s="41"/>
      <c r="BN124" s="41"/>
      <c r="BO124" s="41"/>
      <c r="BP124" s="9"/>
      <c r="BQ124" s="41"/>
      <c r="BR124" s="9"/>
      <c r="BS124" s="9"/>
      <c r="BT124" s="41"/>
      <c r="BU124" s="7">
        <f t="shared" si="24"/>
        <v>0</v>
      </c>
      <c r="BV124" s="43"/>
      <c r="BW124" s="41"/>
      <c r="BX124" s="41"/>
      <c r="BY124" s="41"/>
      <c r="BZ124" s="41"/>
      <c r="CA124" s="41"/>
      <c r="CB124" s="7">
        <f t="shared" si="25"/>
        <v>0</v>
      </c>
      <c r="CC124" s="43"/>
      <c r="CD124" s="41"/>
      <c r="CE124" s="41"/>
      <c r="CF124" s="41"/>
      <c r="CG124" s="7">
        <f t="shared" si="26"/>
        <v>0</v>
      </c>
      <c r="CH124" s="62"/>
      <c r="CI124" s="9"/>
      <c r="CJ124" s="41"/>
      <c r="CK124" s="41"/>
      <c r="CL124" s="41"/>
      <c r="CM124" s="41"/>
      <c r="CN124" s="41"/>
      <c r="CO124" s="7">
        <f t="shared" si="27"/>
        <v>0</v>
      </c>
      <c r="CP124" s="62"/>
      <c r="CQ124" s="41"/>
      <c r="CR124" s="41"/>
      <c r="CS124" s="7">
        <f t="shared" si="28"/>
        <v>0</v>
      </c>
      <c r="CT124" s="43"/>
      <c r="CU124" s="7">
        <f t="shared" si="29"/>
        <v>0</v>
      </c>
      <c r="CV124" s="10">
        <f t="shared" si="15"/>
        <v>0</v>
      </c>
    </row>
    <row r="125" spans="1:100" x14ac:dyDescent="0.25">
      <c r="A125" s="348"/>
      <c r="B125" s="2" t="s">
        <v>104</v>
      </c>
      <c r="C125" s="40"/>
      <c r="D125" s="41"/>
      <c r="E125" s="43"/>
      <c r="F125" s="41"/>
      <c r="G125" s="42"/>
      <c r="H125" s="7">
        <f t="shared" si="16"/>
        <v>0</v>
      </c>
      <c r="I125" s="43"/>
      <c r="J125" s="41"/>
      <c r="K125" s="41"/>
      <c r="L125" s="41"/>
      <c r="M125" s="41"/>
      <c r="N125" s="41"/>
      <c r="O125" s="7">
        <f t="shared" si="17"/>
        <v>0</v>
      </c>
      <c r="P125" s="62"/>
      <c r="Q125" s="41"/>
      <c r="R125" s="41"/>
      <c r="S125" s="41"/>
      <c r="T125" s="7">
        <f t="shared" si="18"/>
        <v>0</v>
      </c>
      <c r="U125" s="43"/>
      <c r="V125" s="9"/>
      <c r="W125" s="7">
        <f t="shared" si="19"/>
        <v>0</v>
      </c>
      <c r="X125" s="43"/>
      <c r="Y125" s="9"/>
      <c r="Z125" s="9"/>
      <c r="AA125" s="9"/>
      <c r="AB125" s="9"/>
      <c r="AC125" s="9"/>
      <c r="AD125" s="41"/>
      <c r="AE125" s="9"/>
      <c r="AF125" s="9"/>
      <c r="AG125" s="9"/>
      <c r="AH125" s="9"/>
      <c r="AI125" s="9"/>
      <c r="AJ125" s="7">
        <f t="shared" si="20"/>
        <v>0</v>
      </c>
      <c r="AK125" s="43"/>
      <c r="AL125" s="7">
        <f t="shared" si="21"/>
        <v>0</v>
      </c>
      <c r="AM125" s="62"/>
      <c r="AN125" s="9"/>
      <c r="AO125" s="41"/>
      <c r="AP125" s="41"/>
      <c r="AQ125" s="41"/>
      <c r="AR125" s="41"/>
      <c r="AS125" s="41"/>
      <c r="AT125" s="41"/>
      <c r="AU125" s="41"/>
      <c r="AV125" s="41"/>
      <c r="AW125" s="7">
        <f t="shared" si="22"/>
        <v>0</v>
      </c>
      <c r="AX125" s="43"/>
      <c r="AY125" s="41"/>
      <c r="AZ125" s="41"/>
      <c r="BA125" s="41"/>
      <c r="BB125" s="41"/>
      <c r="BC125" s="41"/>
      <c r="BD125" s="41"/>
      <c r="BE125" s="7">
        <f t="shared" si="23"/>
        <v>0</v>
      </c>
      <c r="BF125" s="43"/>
      <c r="BG125" s="41"/>
      <c r="BH125" s="41"/>
      <c r="BI125" s="41"/>
      <c r="BJ125" s="41"/>
      <c r="BK125" s="41"/>
      <c r="BL125" s="41"/>
      <c r="BM125" s="41"/>
      <c r="BN125" s="41"/>
      <c r="BO125" s="41"/>
      <c r="BP125" s="9"/>
      <c r="BQ125" s="41"/>
      <c r="BR125" s="9"/>
      <c r="BS125" s="9"/>
      <c r="BT125" s="41"/>
      <c r="BU125" s="7">
        <f t="shared" si="24"/>
        <v>0</v>
      </c>
      <c r="BV125" s="43"/>
      <c r="BW125" s="41"/>
      <c r="BX125" s="41"/>
      <c r="BY125" s="41"/>
      <c r="BZ125" s="41"/>
      <c r="CA125" s="41"/>
      <c r="CB125" s="7">
        <f t="shared" si="25"/>
        <v>0</v>
      </c>
      <c r="CC125" s="43"/>
      <c r="CD125" s="41"/>
      <c r="CE125" s="41"/>
      <c r="CF125" s="41"/>
      <c r="CG125" s="7">
        <f t="shared" si="26"/>
        <v>0</v>
      </c>
      <c r="CH125" s="62"/>
      <c r="CI125" s="9"/>
      <c r="CJ125" s="41"/>
      <c r="CK125" s="41"/>
      <c r="CL125" s="41"/>
      <c r="CM125" s="41"/>
      <c r="CN125" s="41"/>
      <c r="CO125" s="7">
        <f t="shared" si="27"/>
        <v>0</v>
      </c>
      <c r="CP125" s="62"/>
      <c r="CQ125" s="41"/>
      <c r="CR125" s="41"/>
      <c r="CS125" s="7">
        <f t="shared" si="28"/>
        <v>0</v>
      </c>
      <c r="CT125" s="43"/>
      <c r="CU125" s="7">
        <f t="shared" si="29"/>
        <v>0</v>
      </c>
      <c r="CV125" s="10">
        <f t="shared" si="15"/>
        <v>0</v>
      </c>
    </row>
    <row r="126" spans="1:100" x14ac:dyDescent="0.25">
      <c r="A126" s="348"/>
      <c r="B126" s="2" t="s">
        <v>105</v>
      </c>
      <c r="C126" s="40"/>
      <c r="D126" s="41"/>
      <c r="E126" s="43"/>
      <c r="F126" s="41"/>
      <c r="G126" s="42"/>
      <c r="H126" s="7">
        <f t="shared" si="16"/>
        <v>0</v>
      </c>
      <c r="I126" s="43"/>
      <c r="J126" s="41"/>
      <c r="K126" s="41"/>
      <c r="L126" s="41"/>
      <c r="M126" s="41"/>
      <c r="N126" s="41"/>
      <c r="O126" s="7">
        <f t="shared" si="17"/>
        <v>0</v>
      </c>
      <c r="P126" s="62"/>
      <c r="Q126" s="41"/>
      <c r="R126" s="41"/>
      <c r="S126" s="41"/>
      <c r="T126" s="7">
        <f t="shared" si="18"/>
        <v>0</v>
      </c>
      <c r="U126" s="43"/>
      <c r="V126" s="9"/>
      <c r="W126" s="7">
        <f t="shared" si="19"/>
        <v>0</v>
      </c>
      <c r="X126" s="43"/>
      <c r="Y126" s="9"/>
      <c r="Z126" s="9"/>
      <c r="AA126" s="9"/>
      <c r="AB126" s="9"/>
      <c r="AC126" s="9"/>
      <c r="AD126" s="41"/>
      <c r="AE126" s="9"/>
      <c r="AF126" s="9"/>
      <c r="AG126" s="9"/>
      <c r="AH126" s="9"/>
      <c r="AI126" s="9"/>
      <c r="AJ126" s="7">
        <f t="shared" si="20"/>
        <v>0</v>
      </c>
      <c r="AK126" s="43"/>
      <c r="AL126" s="7">
        <f t="shared" si="21"/>
        <v>0</v>
      </c>
      <c r="AM126" s="62"/>
      <c r="AN126" s="9"/>
      <c r="AO126" s="41"/>
      <c r="AP126" s="41"/>
      <c r="AQ126" s="41"/>
      <c r="AR126" s="41"/>
      <c r="AS126" s="41"/>
      <c r="AT126" s="41"/>
      <c r="AU126" s="41"/>
      <c r="AV126" s="41"/>
      <c r="AW126" s="7">
        <f t="shared" si="22"/>
        <v>0</v>
      </c>
      <c r="AX126" s="43"/>
      <c r="AY126" s="41"/>
      <c r="AZ126" s="41"/>
      <c r="BA126" s="41"/>
      <c r="BB126" s="41"/>
      <c r="BC126" s="41"/>
      <c r="BD126" s="41"/>
      <c r="BE126" s="7">
        <f t="shared" si="23"/>
        <v>0</v>
      </c>
      <c r="BF126" s="43"/>
      <c r="BG126" s="41"/>
      <c r="BH126" s="41"/>
      <c r="BI126" s="41"/>
      <c r="BJ126" s="41"/>
      <c r="BK126" s="41"/>
      <c r="BL126" s="41"/>
      <c r="BM126" s="41"/>
      <c r="BN126" s="41"/>
      <c r="BO126" s="41"/>
      <c r="BP126" s="9"/>
      <c r="BQ126" s="41"/>
      <c r="BR126" s="9"/>
      <c r="BS126" s="9"/>
      <c r="BT126" s="41"/>
      <c r="BU126" s="7">
        <f t="shared" si="24"/>
        <v>0</v>
      </c>
      <c r="BV126" s="43"/>
      <c r="BW126" s="41"/>
      <c r="BX126" s="41"/>
      <c r="BY126" s="41"/>
      <c r="BZ126" s="41"/>
      <c r="CA126" s="41"/>
      <c r="CB126" s="7">
        <f t="shared" si="25"/>
        <v>0</v>
      </c>
      <c r="CC126" s="43"/>
      <c r="CD126" s="41"/>
      <c r="CE126" s="41"/>
      <c r="CF126" s="41"/>
      <c r="CG126" s="7">
        <f t="shared" si="26"/>
        <v>0</v>
      </c>
      <c r="CH126" s="62"/>
      <c r="CI126" s="9"/>
      <c r="CJ126" s="41"/>
      <c r="CK126" s="41"/>
      <c r="CL126" s="41"/>
      <c r="CM126" s="41"/>
      <c r="CN126" s="41"/>
      <c r="CO126" s="7">
        <f t="shared" si="27"/>
        <v>0</v>
      </c>
      <c r="CP126" s="62"/>
      <c r="CQ126" s="41"/>
      <c r="CR126" s="41"/>
      <c r="CS126" s="7">
        <f t="shared" si="28"/>
        <v>0</v>
      </c>
      <c r="CT126" s="43"/>
      <c r="CU126" s="7">
        <f t="shared" si="29"/>
        <v>0</v>
      </c>
      <c r="CV126" s="10">
        <f t="shared" si="15"/>
        <v>0</v>
      </c>
    </row>
    <row r="127" spans="1:100" x14ac:dyDescent="0.25">
      <c r="A127" s="348"/>
      <c r="B127" s="2" t="s">
        <v>106</v>
      </c>
      <c r="C127" s="40"/>
      <c r="D127" s="41"/>
      <c r="E127" s="43"/>
      <c r="F127" s="41"/>
      <c r="G127" s="42"/>
      <c r="H127" s="7">
        <f t="shared" si="16"/>
        <v>0</v>
      </c>
      <c r="I127" s="43"/>
      <c r="J127" s="41"/>
      <c r="K127" s="41"/>
      <c r="L127" s="41"/>
      <c r="M127" s="41"/>
      <c r="N127" s="41"/>
      <c r="O127" s="7">
        <f t="shared" si="17"/>
        <v>0</v>
      </c>
      <c r="P127" s="62"/>
      <c r="Q127" s="41"/>
      <c r="R127" s="41"/>
      <c r="S127" s="41"/>
      <c r="T127" s="7">
        <f t="shared" si="18"/>
        <v>0</v>
      </c>
      <c r="U127" s="43"/>
      <c r="V127" s="9"/>
      <c r="W127" s="7">
        <f t="shared" si="19"/>
        <v>0</v>
      </c>
      <c r="X127" s="43"/>
      <c r="Y127" s="9"/>
      <c r="Z127" s="9"/>
      <c r="AA127" s="9"/>
      <c r="AB127" s="9"/>
      <c r="AC127" s="9"/>
      <c r="AD127" s="41"/>
      <c r="AE127" s="9"/>
      <c r="AF127" s="9"/>
      <c r="AG127" s="9"/>
      <c r="AH127" s="9"/>
      <c r="AI127" s="9"/>
      <c r="AJ127" s="7">
        <f t="shared" si="20"/>
        <v>0</v>
      </c>
      <c r="AK127" s="43"/>
      <c r="AL127" s="7">
        <f t="shared" si="21"/>
        <v>0</v>
      </c>
      <c r="AM127" s="62"/>
      <c r="AN127" s="9"/>
      <c r="AO127" s="41"/>
      <c r="AP127" s="41"/>
      <c r="AQ127" s="41"/>
      <c r="AR127" s="41"/>
      <c r="AS127" s="41"/>
      <c r="AT127" s="41"/>
      <c r="AU127" s="41"/>
      <c r="AV127" s="41"/>
      <c r="AW127" s="7">
        <f t="shared" si="22"/>
        <v>0</v>
      </c>
      <c r="AX127" s="43"/>
      <c r="AY127" s="41"/>
      <c r="AZ127" s="41"/>
      <c r="BA127" s="41"/>
      <c r="BB127" s="41"/>
      <c r="BC127" s="41"/>
      <c r="BD127" s="41"/>
      <c r="BE127" s="7">
        <f t="shared" si="23"/>
        <v>0</v>
      </c>
      <c r="BF127" s="43"/>
      <c r="BG127" s="41"/>
      <c r="BH127" s="41"/>
      <c r="BI127" s="41"/>
      <c r="BJ127" s="41"/>
      <c r="BK127" s="41"/>
      <c r="BL127" s="41"/>
      <c r="BM127" s="41"/>
      <c r="BN127" s="41"/>
      <c r="BO127" s="41"/>
      <c r="BP127" s="9"/>
      <c r="BQ127" s="41"/>
      <c r="BR127" s="9"/>
      <c r="BS127" s="9"/>
      <c r="BT127" s="41"/>
      <c r="BU127" s="7">
        <f t="shared" si="24"/>
        <v>0</v>
      </c>
      <c r="BV127" s="43"/>
      <c r="BW127" s="41"/>
      <c r="BX127" s="41"/>
      <c r="BY127" s="41"/>
      <c r="BZ127" s="41"/>
      <c r="CA127" s="41"/>
      <c r="CB127" s="7">
        <f t="shared" si="25"/>
        <v>0</v>
      </c>
      <c r="CC127" s="43"/>
      <c r="CD127" s="41"/>
      <c r="CE127" s="41"/>
      <c r="CF127" s="41"/>
      <c r="CG127" s="7">
        <f t="shared" si="26"/>
        <v>0</v>
      </c>
      <c r="CH127" s="62"/>
      <c r="CI127" s="9"/>
      <c r="CJ127" s="41"/>
      <c r="CK127" s="41"/>
      <c r="CL127" s="41"/>
      <c r="CM127" s="41"/>
      <c r="CN127" s="41"/>
      <c r="CO127" s="7">
        <f t="shared" si="27"/>
        <v>0</v>
      </c>
      <c r="CP127" s="62"/>
      <c r="CQ127" s="41"/>
      <c r="CR127" s="41"/>
      <c r="CS127" s="7">
        <f t="shared" si="28"/>
        <v>0</v>
      </c>
      <c r="CT127" s="43"/>
      <c r="CU127" s="7">
        <f t="shared" si="29"/>
        <v>0</v>
      </c>
      <c r="CV127" s="10">
        <f t="shared" si="15"/>
        <v>0</v>
      </c>
    </row>
    <row r="128" spans="1:100" x14ac:dyDescent="0.25">
      <c r="A128" s="348"/>
      <c r="B128" s="2" t="s">
        <v>107</v>
      </c>
      <c r="C128" s="40"/>
      <c r="D128" s="41"/>
      <c r="E128" s="43"/>
      <c r="F128" s="41"/>
      <c r="G128" s="42"/>
      <c r="H128" s="7">
        <f t="shared" si="16"/>
        <v>0</v>
      </c>
      <c r="I128" s="43"/>
      <c r="J128" s="41"/>
      <c r="K128" s="41"/>
      <c r="L128" s="41"/>
      <c r="M128" s="41"/>
      <c r="N128" s="41"/>
      <c r="O128" s="7">
        <f t="shared" si="17"/>
        <v>0</v>
      </c>
      <c r="P128" s="62"/>
      <c r="Q128" s="41"/>
      <c r="R128" s="41"/>
      <c r="S128" s="41"/>
      <c r="T128" s="7">
        <f t="shared" si="18"/>
        <v>0</v>
      </c>
      <c r="U128" s="43"/>
      <c r="V128" s="9"/>
      <c r="W128" s="7">
        <f t="shared" si="19"/>
        <v>0</v>
      </c>
      <c r="X128" s="43"/>
      <c r="Y128" s="9"/>
      <c r="Z128" s="9"/>
      <c r="AA128" s="9"/>
      <c r="AB128" s="9"/>
      <c r="AC128" s="9"/>
      <c r="AD128" s="41"/>
      <c r="AE128" s="9"/>
      <c r="AF128" s="9"/>
      <c r="AG128" s="9"/>
      <c r="AH128" s="9"/>
      <c r="AI128" s="9"/>
      <c r="AJ128" s="7">
        <f t="shared" si="20"/>
        <v>0</v>
      </c>
      <c r="AK128" s="43"/>
      <c r="AL128" s="7">
        <f t="shared" si="21"/>
        <v>0</v>
      </c>
      <c r="AM128" s="62"/>
      <c r="AN128" s="9"/>
      <c r="AO128" s="41"/>
      <c r="AP128" s="41"/>
      <c r="AQ128" s="41"/>
      <c r="AR128" s="41"/>
      <c r="AS128" s="41"/>
      <c r="AT128" s="41"/>
      <c r="AU128" s="41"/>
      <c r="AV128" s="41"/>
      <c r="AW128" s="7">
        <f t="shared" si="22"/>
        <v>0</v>
      </c>
      <c r="AX128" s="43"/>
      <c r="AY128" s="41"/>
      <c r="AZ128" s="41"/>
      <c r="BA128" s="41"/>
      <c r="BB128" s="41"/>
      <c r="BC128" s="41"/>
      <c r="BD128" s="41"/>
      <c r="BE128" s="7">
        <f t="shared" si="23"/>
        <v>0</v>
      </c>
      <c r="BF128" s="43"/>
      <c r="BG128" s="41"/>
      <c r="BH128" s="41"/>
      <c r="BI128" s="41"/>
      <c r="BJ128" s="41"/>
      <c r="BK128" s="41"/>
      <c r="BL128" s="41"/>
      <c r="BM128" s="41"/>
      <c r="BN128" s="41"/>
      <c r="BO128" s="41"/>
      <c r="BP128" s="9"/>
      <c r="BQ128" s="41"/>
      <c r="BR128" s="9"/>
      <c r="BS128" s="9"/>
      <c r="BT128" s="41"/>
      <c r="BU128" s="7">
        <f t="shared" si="24"/>
        <v>0</v>
      </c>
      <c r="BV128" s="43"/>
      <c r="BW128" s="41"/>
      <c r="BX128" s="41"/>
      <c r="BY128" s="41"/>
      <c r="BZ128" s="41"/>
      <c r="CA128" s="41"/>
      <c r="CB128" s="7">
        <f t="shared" si="25"/>
        <v>0</v>
      </c>
      <c r="CC128" s="43"/>
      <c r="CD128" s="41"/>
      <c r="CE128" s="41"/>
      <c r="CF128" s="41"/>
      <c r="CG128" s="7">
        <f t="shared" si="26"/>
        <v>0</v>
      </c>
      <c r="CH128" s="62"/>
      <c r="CI128" s="9"/>
      <c r="CJ128" s="41"/>
      <c r="CK128" s="41"/>
      <c r="CL128" s="41"/>
      <c r="CM128" s="41"/>
      <c r="CN128" s="41"/>
      <c r="CO128" s="7">
        <f t="shared" si="27"/>
        <v>0</v>
      </c>
      <c r="CP128" s="62"/>
      <c r="CQ128" s="41"/>
      <c r="CR128" s="41"/>
      <c r="CS128" s="7">
        <f t="shared" si="28"/>
        <v>0</v>
      </c>
      <c r="CT128" s="43"/>
      <c r="CU128" s="7">
        <f t="shared" si="29"/>
        <v>0</v>
      </c>
      <c r="CV128" s="10">
        <f t="shared" si="15"/>
        <v>0</v>
      </c>
    </row>
    <row r="129" spans="1:100" x14ac:dyDescent="0.25">
      <c r="A129" s="348"/>
      <c r="B129" s="2" t="s">
        <v>108</v>
      </c>
      <c r="C129" s="40"/>
      <c r="D129" s="41"/>
      <c r="E129" s="43"/>
      <c r="F129" s="41"/>
      <c r="G129" s="42"/>
      <c r="H129" s="7">
        <f t="shared" si="16"/>
        <v>0</v>
      </c>
      <c r="I129" s="43"/>
      <c r="J129" s="41"/>
      <c r="K129" s="41"/>
      <c r="L129" s="41"/>
      <c r="M129" s="41"/>
      <c r="N129" s="41"/>
      <c r="O129" s="7">
        <f t="shared" si="17"/>
        <v>0</v>
      </c>
      <c r="P129" s="62"/>
      <c r="Q129" s="41"/>
      <c r="R129" s="41"/>
      <c r="S129" s="41"/>
      <c r="T129" s="7">
        <f t="shared" si="18"/>
        <v>0</v>
      </c>
      <c r="U129" s="43"/>
      <c r="V129" s="9"/>
      <c r="W129" s="7">
        <f t="shared" si="19"/>
        <v>0</v>
      </c>
      <c r="X129" s="43"/>
      <c r="Y129" s="9"/>
      <c r="Z129" s="9"/>
      <c r="AA129" s="9"/>
      <c r="AB129" s="9"/>
      <c r="AC129" s="9"/>
      <c r="AD129" s="41"/>
      <c r="AE129" s="9"/>
      <c r="AF129" s="9"/>
      <c r="AG129" s="9"/>
      <c r="AH129" s="9"/>
      <c r="AI129" s="9"/>
      <c r="AJ129" s="7">
        <f t="shared" si="20"/>
        <v>0</v>
      </c>
      <c r="AK129" s="43"/>
      <c r="AL129" s="7">
        <f t="shared" si="21"/>
        <v>0</v>
      </c>
      <c r="AM129" s="62"/>
      <c r="AN129" s="9"/>
      <c r="AO129" s="41"/>
      <c r="AP129" s="41"/>
      <c r="AQ129" s="41"/>
      <c r="AR129" s="41"/>
      <c r="AS129" s="41"/>
      <c r="AT129" s="41"/>
      <c r="AU129" s="41"/>
      <c r="AV129" s="41"/>
      <c r="AW129" s="7">
        <f t="shared" si="22"/>
        <v>0</v>
      </c>
      <c r="AX129" s="43"/>
      <c r="AY129" s="41"/>
      <c r="AZ129" s="41"/>
      <c r="BA129" s="41"/>
      <c r="BB129" s="41"/>
      <c r="BC129" s="41"/>
      <c r="BD129" s="41"/>
      <c r="BE129" s="7">
        <f t="shared" si="23"/>
        <v>0</v>
      </c>
      <c r="BF129" s="43"/>
      <c r="BG129" s="41"/>
      <c r="BH129" s="41"/>
      <c r="BI129" s="41"/>
      <c r="BJ129" s="41"/>
      <c r="BK129" s="41"/>
      <c r="BL129" s="41"/>
      <c r="BM129" s="41"/>
      <c r="BN129" s="41"/>
      <c r="BO129" s="41"/>
      <c r="BP129" s="9"/>
      <c r="BQ129" s="41"/>
      <c r="BR129" s="9"/>
      <c r="BS129" s="9"/>
      <c r="BT129" s="41"/>
      <c r="BU129" s="7">
        <f t="shared" si="24"/>
        <v>0</v>
      </c>
      <c r="BV129" s="43"/>
      <c r="BW129" s="41"/>
      <c r="BX129" s="41"/>
      <c r="BY129" s="41"/>
      <c r="BZ129" s="41"/>
      <c r="CA129" s="41"/>
      <c r="CB129" s="7">
        <f t="shared" si="25"/>
        <v>0</v>
      </c>
      <c r="CC129" s="43"/>
      <c r="CD129" s="41"/>
      <c r="CE129" s="41"/>
      <c r="CF129" s="41"/>
      <c r="CG129" s="7">
        <f t="shared" si="26"/>
        <v>0</v>
      </c>
      <c r="CH129" s="62"/>
      <c r="CI129" s="9"/>
      <c r="CJ129" s="41"/>
      <c r="CK129" s="41"/>
      <c r="CL129" s="41"/>
      <c r="CM129" s="41"/>
      <c r="CN129" s="41"/>
      <c r="CO129" s="7">
        <f t="shared" si="27"/>
        <v>0</v>
      </c>
      <c r="CP129" s="62"/>
      <c r="CQ129" s="41"/>
      <c r="CR129" s="41"/>
      <c r="CS129" s="7">
        <f t="shared" si="28"/>
        <v>0</v>
      </c>
      <c r="CT129" s="43"/>
      <c r="CU129" s="7">
        <f t="shared" si="29"/>
        <v>0</v>
      </c>
      <c r="CV129" s="10">
        <f t="shared" si="15"/>
        <v>0</v>
      </c>
    </row>
    <row r="130" spans="1:100" x14ac:dyDescent="0.25">
      <c r="A130" s="348"/>
      <c r="B130" s="2" t="s">
        <v>109</v>
      </c>
      <c r="C130" s="40"/>
      <c r="D130" s="41"/>
      <c r="E130" s="43"/>
      <c r="F130" s="41"/>
      <c r="G130" s="42"/>
      <c r="H130" s="7">
        <f t="shared" si="16"/>
        <v>0</v>
      </c>
      <c r="I130" s="43"/>
      <c r="J130" s="41"/>
      <c r="K130" s="41"/>
      <c r="L130" s="41"/>
      <c r="M130" s="41"/>
      <c r="N130" s="41"/>
      <c r="O130" s="7">
        <f t="shared" si="17"/>
        <v>0</v>
      </c>
      <c r="P130" s="62"/>
      <c r="Q130" s="41"/>
      <c r="R130" s="41"/>
      <c r="S130" s="41"/>
      <c r="T130" s="7">
        <f t="shared" si="18"/>
        <v>0</v>
      </c>
      <c r="U130" s="43"/>
      <c r="V130" s="9"/>
      <c r="W130" s="7">
        <f t="shared" si="19"/>
        <v>0</v>
      </c>
      <c r="X130" s="43"/>
      <c r="Y130" s="9"/>
      <c r="Z130" s="9"/>
      <c r="AA130" s="9"/>
      <c r="AB130" s="9"/>
      <c r="AC130" s="9"/>
      <c r="AD130" s="41"/>
      <c r="AE130" s="9"/>
      <c r="AF130" s="9"/>
      <c r="AG130" s="9"/>
      <c r="AH130" s="9"/>
      <c r="AI130" s="9"/>
      <c r="AJ130" s="7">
        <f t="shared" si="20"/>
        <v>0</v>
      </c>
      <c r="AK130" s="43"/>
      <c r="AL130" s="7">
        <f t="shared" si="21"/>
        <v>0</v>
      </c>
      <c r="AM130" s="62"/>
      <c r="AN130" s="9"/>
      <c r="AO130" s="41"/>
      <c r="AP130" s="41"/>
      <c r="AQ130" s="41"/>
      <c r="AR130" s="41"/>
      <c r="AS130" s="41"/>
      <c r="AT130" s="41"/>
      <c r="AU130" s="41"/>
      <c r="AV130" s="41"/>
      <c r="AW130" s="7">
        <f t="shared" si="22"/>
        <v>0</v>
      </c>
      <c r="AX130" s="43"/>
      <c r="AY130" s="41"/>
      <c r="AZ130" s="41"/>
      <c r="BA130" s="41"/>
      <c r="BB130" s="41"/>
      <c r="BC130" s="41"/>
      <c r="BD130" s="41"/>
      <c r="BE130" s="7">
        <f t="shared" si="23"/>
        <v>0</v>
      </c>
      <c r="BF130" s="43"/>
      <c r="BG130" s="41"/>
      <c r="BH130" s="41"/>
      <c r="BI130" s="41"/>
      <c r="BJ130" s="41"/>
      <c r="BK130" s="41"/>
      <c r="BL130" s="41"/>
      <c r="BM130" s="41"/>
      <c r="BN130" s="41"/>
      <c r="BO130" s="41"/>
      <c r="BP130" s="9"/>
      <c r="BQ130" s="41"/>
      <c r="BR130" s="9"/>
      <c r="BS130" s="9"/>
      <c r="BT130" s="41"/>
      <c r="BU130" s="7">
        <f t="shared" si="24"/>
        <v>0</v>
      </c>
      <c r="BV130" s="43"/>
      <c r="BW130" s="41"/>
      <c r="BX130" s="41"/>
      <c r="BY130" s="41"/>
      <c r="BZ130" s="41"/>
      <c r="CA130" s="41"/>
      <c r="CB130" s="7">
        <f t="shared" si="25"/>
        <v>0</v>
      </c>
      <c r="CC130" s="43"/>
      <c r="CD130" s="41"/>
      <c r="CE130" s="41"/>
      <c r="CF130" s="41"/>
      <c r="CG130" s="7">
        <f t="shared" si="26"/>
        <v>0</v>
      </c>
      <c r="CH130" s="62"/>
      <c r="CI130" s="9"/>
      <c r="CJ130" s="41"/>
      <c r="CK130" s="41"/>
      <c r="CL130" s="41"/>
      <c r="CM130" s="41"/>
      <c r="CN130" s="41"/>
      <c r="CO130" s="7">
        <f t="shared" si="27"/>
        <v>0</v>
      </c>
      <c r="CP130" s="62"/>
      <c r="CQ130" s="41"/>
      <c r="CR130" s="41"/>
      <c r="CS130" s="7">
        <f t="shared" si="28"/>
        <v>0</v>
      </c>
      <c r="CT130" s="43"/>
      <c r="CU130" s="7">
        <f t="shared" si="29"/>
        <v>0</v>
      </c>
      <c r="CV130" s="10">
        <f t="shared" si="15"/>
        <v>0</v>
      </c>
    </row>
    <row r="131" spans="1:100" x14ac:dyDescent="0.25">
      <c r="A131" s="348"/>
      <c r="B131" s="2" t="s">
        <v>110</v>
      </c>
      <c r="C131" s="40"/>
      <c r="D131" s="41"/>
      <c r="E131" s="43"/>
      <c r="F131" s="41"/>
      <c r="G131" s="42"/>
      <c r="H131" s="7">
        <f t="shared" si="16"/>
        <v>0</v>
      </c>
      <c r="I131" s="43"/>
      <c r="J131" s="41"/>
      <c r="K131" s="41"/>
      <c r="L131" s="41"/>
      <c r="M131" s="41"/>
      <c r="N131" s="41"/>
      <c r="O131" s="7">
        <f t="shared" si="17"/>
        <v>0</v>
      </c>
      <c r="P131" s="62"/>
      <c r="Q131" s="41"/>
      <c r="R131" s="41"/>
      <c r="S131" s="41"/>
      <c r="T131" s="7">
        <f t="shared" si="18"/>
        <v>0</v>
      </c>
      <c r="U131" s="43"/>
      <c r="V131" s="9"/>
      <c r="W131" s="7">
        <f t="shared" si="19"/>
        <v>0</v>
      </c>
      <c r="X131" s="43"/>
      <c r="Y131" s="9"/>
      <c r="Z131" s="9"/>
      <c r="AA131" s="9"/>
      <c r="AB131" s="9"/>
      <c r="AC131" s="9"/>
      <c r="AD131" s="41"/>
      <c r="AE131" s="9"/>
      <c r="AF131" s="9"/>
      <c r="AG131" s="9"/>
      <c r="AH131" s="9"/>
      <c r="AI131" s="9"/>
      <c r="AJ131" s="7">
        <f t="shared" si="20"/>
        <v>0</v>
      </c>
      <c r="AK131" s="43"/>
      <c r="AL131" s="7">
        <f t="shared" si="21"/>
        <v>0</v>
      </c>
      <c r="AM131" s="62"/>
      <c r="AN131" s="9"/>
      <c r="AO131" s="41"/>
      <c r="AP131" s="41"/>
      <c r="AQ131" s="41"/>
      <c r="AR131" s="41"/>
      <c r="AS131" s="41"/>
      <c r="AT131" s="41"/>
      <c r="AU131" s="41"/>
      <c r="AV131" s="41"/>
      <c r="AW131" s="7">
        <f t="shared" si="22"/>
        <v>0</v>
      </c>
      <c r="AX131" s="43"/>
      <c r="AY131" s="41"/>
      <c r="AZ131" s="41"/>
      <c r="BA131" s="41"/>
      <c r="BB131" s="41"/>
      <c r="BC131" s="41"/>
      <c r="BD131" s="41"/>
      <c r="BE131" s="7">
        <f t="shared" si="23"/>
        <v>0</v>
      </c>
      <c r="BF131" s="43"/>
      <c r="BG131" s="41"/>
      <c r="BH131" s="41"/>
      <c r="BI131" s="41"/>
      <c r="BJ131" s="41"/>
      <c r="BK131" s="41"/>
      <c r="BL131" s="41"/>
      <c r="BM131" s="41"/>
      <c r="BN131" s="41"/>
      <c r="BO131" s="41"/>
      <c r="BP131" s="9"/>
      <c r="BQ131" s="41"/>
      <c r="BR131" s="9"/>
      <c r="BS131" s="9"/>
      <c r="BT131" s="41"/>
      <c r="BU131" s="7">
        <f t="shared" si="24"/>
        <v>0</v>
      </c>
      <c r="BV131" s="43"/>
      <c r="BW131" s="41"/>
      <c r="BX131" s="41"/>
      <c r="BY131" s="41"/>
      <c r="BZ131" s="41"/>
      <c r="CA131" s="41"/>
      <c r="CB131" s="7">
        <f t="shared" si="25"/>
        <v>0</v>
      </c>
      <c r="CC131" s="43"/>
      <c r="CD131" s="41"/>
      <c r="CE131" s="41"/>
      <c r="CF131" s="41"/>
      <c r="CG131" s="7">
        <f t="shared" si="26"/>
        <v>0</v>
      </c>
      <c r="CH131" s="62"/>
      <c r="CI131" s="9"/>
      <c r="CJ131" s="41"/>
      <c r="CK131" s="41"/>
      <c r="CL131" s="41"/>
      <c r="CM131" s="41"/>
      <c r="CN131" s="41"/>
      <c r="CO131" s="7">
        <f t="shared" si="27"/>
        <v>0</v>
      </c>
      <c r="CP131" s="62"/>
      <c r="CQ131" s="41"/>
      <c r="CR131" s="41"/>
      <c r="CS131" s="7">
        <f t="shared" si="28"/>
        <v>0</v>
      </c>
      <c r="CT131" s="43"/>
      <c r="CU131" s="7">
        <f t="shared" si="29"/>
        <v>0</v>
      </c>
      <c r="CV131" s="10">
        <f t="shared" si="15"/>
        <v>0</v>
      </c>
    </row>
    <row r="132" spans="1:100" x14ac:dyDescent="0.25">
      <c r="A132" s="348"/>
      <c r="B132" s="2" t="s">
        <v>111</v>
      </c>
      <c r="C132" s="40"/>
      <c r="D132" s="41"/>
      <c r="E132" s="43"/>
      <c r="F132" s="41"/>
      <c r="G132" s="42"/>
      <c r="H132" s="7">
        <f t="shared" si="16"/>
        <v>0</v>
      </c>
      <c r="I132" s="43"/>
      <c r="J132" s="41"/>
      <c r="K132" s="41"/>
      <c r="L132" s="41"/>
      <c r="M132" s="41"/>
      <c r="N132" s="41"/>
      <c r="O132" s="7">
        <f t="shared" si="17"/>
        <v>0</v>
      </c>
      <c r="P132" s="62"/>
      <c r="Q132" s="41"/>
      <c r="R132" s="41"/>
      <c r="S132" s="41"/>
      <c r="T132" s="7">
        <f t="shared" si="18"/>
        <v>0</v>
      </c>
      <c r="U132" s="43"/>
      <c r="V132" s="9"/>
      <c r="W132" s="7">
        <f t="shared" si="19"/>
        <v>0</v>
      </c>
      <c r="X132" s="43"/>
      <c r="Y132" s="9"/>
      <c r="Z132" s="9"/>
      <c r="AA132" s="9"/>
      <c r="AB132" s="9"/>
      <c r="AC132" s="9"/>
      <c r="AD132" s="41"/>
      <c r="AE132" s="9"/>
      <c r="AF132" s="9"/>
      <c r="AG132" s="9"/>
      <c r="AH132" s="9"/>
      <c r="AI132" s="9"/>
      <c r="AJ132" s="7">
        <f t="shared" si="20"/>
        <v>0</v>
      </c>
      <c r="AK132" s="43"/>
      <c r="AL132" s="7">
        <f t="shared" si="21"/>
        <v>0</v>
      </c>
      <c r="AM132" s="62"/>
      <c r="AN132" s="9"/>
      <c r="AO132" s="41"/>
      <c r="AP132" s="41"/>
      <c r="AQ132" s="41"/>
      <c r="AR132" s="41"/>
      <c r="AS132" s="41"/>
      <c r="AT132" s="41"/>
      <c r="AU132" s="41"/>
      <c r="AV132" s="41"/>
      <c r="AW132" s="7">
        <f t="shared" si="22"/>
        <v>0</v>
      </c>
      <c r="AX132" s="43"/>
      <c r="AY132" s="41"/>
      <c r="AZ132" s="41"/>
      <c r="BA132" s="41"/>
      <c r="BB132" s="41"/>
      <c r="BC132" s="41"/>
      <c r="BD132" s="41"/>
      <c r="BE132" s="7">
        <f t="shared" si="23"/>
        <v>0</v>
      </c>
      <c r="BF132" s="43"/>
      <c r="BG132" s="41"/>
      <c r="BH132" s="41"/>
      <c r="BI132" s="41"/>
      <c r="BJ132" s="41"/>
      <c r="BK132" s="41"/>
      <c r="BL132" s="41"/>
      <c r="BM132" s="41"/>
      <c r="BN132" s="41"/>
      <c r="BO132" s="41"/>
      <c r="BP132" s="9"/>
      <c r="BQ132" s="41"/>
      <c r="BR132" s="9"/>
      <c r="BS132" s="9"/>
      <c r="BT132" s="41"/>
      <c r="BU132" s="7">
        <f t="shared" si="24"/>
        <v>0</v>
      </c>
      <c r="BV132" s="43"/>
      <c r="BW132" s="41"/>
      <c r="BX132" s="41"/>
      <c r="BY132" s="41"/>
      <c r="BZ132" s="41"/>
      <c r="CA132" s="41"/>
      <c r="CB132" s="7">
        <f t="shared" si="25"/>
        <v>0</v>
      </c>
      <c r="CC132" s="43"/>
      <c r="CD132" s="41"/>
      <c r="CE132" s="41"/>
      <c r="CF132" s="41"/>
      <c r="CG132" s="7">
        <f t="shared" si="26"/>
        <v>0</v>
      </c>
      <c r="CH132" s="62"/>
      <c r="CI132" s="9"/>
      <c r="CJ132" s="41"/>
      <c r="CK132" s="41"/>
      <c r="CL132" s="41"/>
      <c r="CM132" s="41"/>
      <c r="CN132" s="41"/>
      <c r="CO132" s="7">
        <f t="shared" si="27"/>
        <v>0</v>
      </c>
      <c r="CP132" s="62"/>
      <c r="CQ132" s="41"/>
      <c r="CR132" s="41"/>
      <c r="CS132" s="7">
        <f t="shared" si="28"/>
        <v>0</v>
      </c>
      <c r="CT132" s="43"/>
      <c r="CU132" s="7">
        <f t="shared" si="29"/>
        <v>0</v>
      </c>
      <c r="CV132" s="10">
        <f t="shared" si="15"/>
        <v>0</v>
      </c>
    </row>
    <row r="133" spans="1:100" ht="15.75" thickBot="1" x14ac:dyDescent="0.3">
      <c r="A133" s="349"/>
      <c r="B133" s="3" t="s">
        <v>112</v>
      </c>
      <c r="C133" s="44"/>
      <c r="D133" s="45"/>
      <c r="E133" s="47"/>
      <c r="F133" s="45"/>
      <c r="G133" s="46"/>
      <c r="H133" s="11">
        <f t="shared" si="16"/>
        <v>0</v>
      </c>
      <c r="I133" s="47"/>
      <c r="J133" s="45"/>
      <c r="K133" s="45"/>
      <c r="L133" s="45"/>
      <c r="M133" s="45"/>
      <c r="N133" s="45"/>
      <c r="O133" s="11">
        <f t="shared" si="17"/>
        <v>0</v>
      </c>
      <c r="P133" s="63"/>
      <c r="Q133" s="45"/>
      <c r="R133" s="45"/>
      <c r="S133" s="45"/>
      <c r="T133" s="11">
        <f t="shared" si="18"/>
        <v>0</v>
      </c>
      <c r="U133" s="47"/>
      <c r="V133" s="13"/>
      <c r="W133" s="11">
        <f t="shared" si="19"/>
        <v>0</v>
      </c>
      <c r="X133" s="47"/>
      <c r="Y133" s="13"/>
      <c r="Z133" s="13"/>
      <c r="AA133" s="13"/>
      <c r="AB133" s="13"/>
      <c r="AC133" s="13"/>
      <c r="AD133" s="45"/>
      <c r="AE133" s="13"/>
      <c r="AF133" s="13"/>
      <c r="AG133" s="13"/>
      <c r="AH133" s="13"/>
      <c r="AI133" s="13"/>
      <c r="AJ133" s="11">
        <f t="shared" si="20"/>
        <v>0</v>
      </c>
      <c r="AK133" s="47"/>
      <c r="AL133" s="11">
        <f t="shared" si="21"/>
        <v>0</v>
      </c>
      <c r="AM133" s="63"/>
      <c r="AN133" s="13"/>
      <c r="AO133" s="45"/>
      <c r="AP133" s="45"/>
      <c r="AQ133" s="45"/>
      <c r="AR133" s="45"/>
      <c r="AS133" s="45"/>
      <c r="AT133" s="45"/>
      <c r="AU133" s="45"/>
      <c r="AV133" s="45"/>
      <c r="AW133" s="11">
        <f t="shared" si="22"/>
        <v>0</v>
      </c>
      <c r="AX133" s="47"/>
      <c r="AY133" s="45"/>
      <c r="AZ133" s="45"/>
      <c r="BA133" s="45"/>
      <c r="BB133" s="45"/>
      <c r="BC133" s="45"/>
      <c r="BD133" s="45"/>
      <c r="BE133" s="11">
        <f t="shared" si="23"/>
        <v>0</v>
      </c>
      <c r="BF133" s="47"/>
      <c r="BG133" s="45"/>
      <c r="BH133" s="45"/>
      <c r="BI133" s="45"/>
      <c r="BJ133" s="45"/>
      <c r="BK133" s="45"/>
      <c r="BL133" s="45"/>
      <c r="BM133" s="45"/>
      <c r="BN133" s="45"/>
      <c r="BO133" s="45"/>
      <c r="BP133" s="13"/>
      <c r="BQ133" s="45"/>
      <c r="BR133" s="13"/>
      <c r="BS133" s="13"/>
      <c r="BT133" s="45"/>
      <c r="BU133" s="11">
        <f t="shared" si="24"/>
        <v>0</v>
      </c>
      <c r="BV133" s="47"/>
      <c r="BW133" s="45"/>
      <c r="BX133" s="45"/>
      <c r="BY133" s="45"/>
      <c r="BZ133" s="45"/>
      <c r="CA133" s="45"/>
      <c r="CB133" s="11">
        <f t="shared" si="25"/>
        <v>0</v>
      </c>
      <c r="CC133" s="47"/>
      <c r="CD133" s="45"/>
      <c r="CE133" s="45"/>
      <c r="CF133" s="45"/>
      <c r="CG133" s="11">
        <f t="shared" si="26"/>
        <v>0</v>
      </c>
      <c r="CH133" s="63"/>
      <c r="CI133" s="13"/>
      <c r="CJ133" s="45"/>
      <c r="CK133" s="45"/>
      <c r="CL133" s="45"/>
      <c r="CM133" s="45"/>
      <c r="CN133" s="45"/>
      <c r="CO133" s="11">
        <f t="shared" si="27"/>
        <v>0</v>
      </c>
      <c r="CP133" s="63"/>
      <c r="CQ133" s="45"/>
      <c r="CR133" s="45"/>
      <c r="CS133" s="11">
        <f t="shared" si="28"/>
        <v>0</v>
      </c>
      <c r="CT133" s="47"/>
      <c r="CU133" s="11">
        <f t="shared" si="29"/>
        <v>0</v>
      </c>
      <c r="CV133" s="15">
        <f t="shared" si="15"/>
        <v>0</v>
      </c>
    </row>
    <row r="134" spans="1:100" x14ac:dyDescent="0.25">
      <c r="A134" s="347">
        <v>2007</v>
      </c>
      <c r="B134" s="33" t="s">
        <v>101</v>
      </c>
      <c r="C134" s="34"/>
      <c r="D134" s="35"/>
      <c r="E134" s="52"/>
      <c r="F134" s="35"/>
      <c r="G134" s="36"/>
      <c r="H134" s="20">
        <f t="shared" si="16"/>
        <v>0</v>
      </c>
      <c r="I134" s="52"/>
      <c r="J134" s="35"/>
      <c r="K134" s="35"/>
      <c r="L134" s="35"/>
      <c r="M134" s="35"/>
      <c r="N134" s="35"/>
      <c r="O134" s="20">
        <f t="shared" si="17"/>
        <v>0</v>
      </c>
      <c r="P134" s="61"/>
      <c r="Q134" s="35"/>
      <c r="R134" s="35"/>
      <c r="S134" s="35"/>
      <c r="T134" s="20">
        <f t="shared" si="18"/>
        <v>0</v>
      </c>
      <c r="U134" s="52"/>
      <c r="V134" s="22"/>
      <c r="W134" s="20">
        <f t="shared" si="19"/>
        <v>0</v>
      </c>
      <c r="X134" s="52"/>
      <c r="Y134" s="22"/>
      <c r="Z134" s="22"/>
      <c r="AA134" s="22"/>
      <c r="AB134" s="22"/>
      <c r="AC134" s="22"/>
      <c r="AD134" s="35"/>
      <c r="AE134" s="22"/>
      <c r="AF134" s="22"/>
      <c r="AG134" s="22"/>
      <c r="AH134" s="22"/>
      <c r="AI134" s="22"/>
      <c r="AJ134" s="20">
        <f t="shared" si="20"/>
        <v>0</v>
      </c>
      <c r="AK134" s="52"/>
      <c r="AL134" s="20">
        <f t="shared" si="21"/>
        <v>0</v>
      </c>
      <c r="AM134" s="61"/>
      <c r="AN134" s="22"/>
      <c r="AO134" s="35"/>
      <c r="AP134" s="35"/>
      <c r="AQ134" s="35"/>
      <c r="AR134" s="35"/>
      <c r="AS134" s="35"/>
      <c r="AT134" s="35"/>
      <c r="AU134" s="35"/>
      <c r="AV134" s="35"/>
      <c r="AW134" s="20">
        <f t="shared" si="22"/>
        <v>0</v>
      </c>
      <c r="AX134" s="52"/>
      <c r="AY134" s="35"/>
      <c r="AZ134" s="35"/>
      <c r="BA134" s="35"/>
      <c r="BB134" s="35"/>
      <c r="BC134" s="35"/>
      <c r="BD134" s="35"/>
      <c r="BE134" s="20">
        <f t="shared" si="23"/>
        <v>0</v>
      </c>
      <c r="BF134" s="52"/>
      <c r="BG134" s="35"/>
      <c r="BH134" s="35"/>
      <c r="BI134" s="35"/>
      <c r="BJ134" s="35"/>
      <c r="BK134" s="35"/>
      <c r="BL134" s="35"/>
      <c r="BM134" s="35"/>
      <c r="BN134" s="35"/>
      <c r="BO134" s="35"/>
      <c r="BP134" s="22"/>
      <c r="BQ134" s="35"/>
      <c r="BR134" s="22"/>
      <c r="BS134" s="22"/>
      <c r="BT134" s="35"/>
      <c r="BU134" s="20">
        <f t="shared" si="24"/>
        <v>0</v>
      </c>
      <c r="BV134" s="52"/>
      <c r="BW134" s="35"/>
      <c r="BX134" s="35"/>
      <c r="BY134" s="35"/>
      <c r="BZ134" s="35"/>
      <c r="CA134" s="35"/>
      <c r="CB134" s="20">
        <f t="shared" si="25"/>
        <v>0</v>
      </c>
      <c r="CC134" s="52"/>
      <c r="CD134" s="35"/>
      <c r="CE134" s="35"/>
      <c r="CF134" s="35"/>
      <c r="CG134" s="20">
        <f t="shared" si="26"/>
        <v>0</v>
      </c>
      <c r="CH134" s="61"/>
      <c r="CI134" s="22"/>
      <c r="CJ134" s="35"/>
      <c r="CK134" s="35"/>
      <c r="CL134" s="35"/>
      <c r="CM134" s="35"/>
      <c r="CN134" s="35"/>
      <c r="CO134" s="20">
        <f t="shared" si="27"/>
        <v>0</v>
      </c>
      <c r="CP134" s="61"/>
      <c r="CQ134" s="35"/>
      <c r="CR134" s="35"/>
      <c r="CS134" s="20">
        <f t="shared" si="28"/>
        <v>0</v>
      </c>
      <c r="CT134" s="52"/>
      <c r="CU134" s="20">
        <f t="shared" si="29"/>
        <v>0</v>
      </c>
      <c r="CV134" s="23">
        <f t="shared" si="15"/>
        <v>0</v>
      </c>
    </row>
    <row r="135" spans="1:100" x14ac:dyDescent="0.25">
      <c r="A135" s="348"/>
      <c r="B135" s="2" t="s">
        <v>102</v>
      </c>
      <c r="C135" s="40"/>
      <c r="D135" s="41"/>
      <c r="E135" s="43"/>
      <c r="F135" s="41"/>
      <c r="G135" s="42"/>
      <c r="H135" s="7">
        <f t="shared" si="16"/>
        <v>0</v>
      </c>
      <c r="I135" s="43"/>
      <c r="J135" s="41"/>
      <c r="K135" s="41"/>
      <c r="L135" s="41"/>
      <c r="M135" s="41"/>
      <c r="N135" s="41"/>
      <c r="O135" s="7">
        <f t="shared" si="17"/>
        <v>0</v>
      </c>
      <c r="P135" s="62"/>
      <c r="Q135" s="41"/>
      <c r="R135" s="41"/>
      <c r="S135" s="41"/>
      <c r="T135" s="7">
        <f t="shared" si="18"/>
        <v>0</v>
      </c>
      <c r="U135" s="43"/>
      <c r="V135" s="9"/>
      <c r="W135" s="7">
        <f t="shared" si="19"/>
        <v>0</v>
      </c>
      <c r="X135" s="43"/>
      <c r="Y135" s="9"/>
      <c r="Z135" s="9"/>
      <c r="AA135" s="9"/>
      <c r="AB135" s="9"/>
      <c r="AC135" s="9"/>
      <c r="AD135" s="41"/>
      <c r="AE135" s="9"/>
      <c r="AF135" s="9"/>
      <c r="AG135" s="9"/>
      <c r="AH135" s="9"/>
      <c r="AI135" s="9"/>
      <c r="AJ135" s="7">
        <f t="shared" si="20"/>
        <v>0</v>
      </c>
      <c r="AK135" s="43"/>
      <c r="AL135" s="7">
        <f t="shared" si="21"/>
        <v>0</v>
      </c>
      <c r="AM135" s="62"/>
      <c r="AN135" s="9"/>
      <c r="AO135" s="41"/>
      <c r="AP135" s="41"/>
      <c r="AQ135" s="41"/>
      <c r="AR135" s="41"/>
      <c r="AS135" s="41"/>
      <c r="AT135" s="41"/>
      <c r="AU135" s="41"/>
      <c r="AV135" s="41"/>
      <c r="AW135" s="7">
        <f t="shared" si="22"/>
        <v>0</v>
      </c>
      <c r="AX135" s="43"/>
      <c r="AY135" s="41"/>
      <c r="AZ135" s="41"/>
      <c r="BA135" s="41"/>
      <c r="BB135" s="41"/>
      <c r="BC135" s="41"/>
      <c r="BD135" s="41"/>
      <c r="BE135" s="7">
        <f t="shared" si="23"/>
        <v>0</v>
      </c>
      <c r="BF135" s="43"/>
      <c r="BG135" s="41"/>
      <c r="BH135" s="41"/>
      <c r="BI135" s="41"/>
      <c r="BJ135" s="41"/>
      <c r="BK135" s="41"/>
      <c r="BL135" s="41"/>
      <c r="BM135" s="41"/>
      <c r="BN135" s="41"/>
      <c r="BO135" s="41"/>
      <c r="BP135" s="9"/>
      <c r="BQ135" s="41"/>
      <c r="BR135" s="9"/>
      <c r="BS135" s="9"/>
      <c r="BT135" s="41"/>
      <c r="BU135" s="7">
        <f t="shared" si="24"/>
        <v>0</v>
      </c>
      <c r="BV135" s="43"/>
      <c r="BW135" s="41"/>
      <c r="BX135" s="41"/>
      <c r="BY135" s="41"/>
      <c r="BZ135" s="41"/>
      <c r="CA135" s="41"/>
      <c r="CB135" s="7">
        <f t="shared" si="25"/>
        <v>0</v>
      </c>
      <c r="CC135" s="43"/>
      <c r="CD135" s="41"/>
      <c r="CE135" s="41"/>
      <c r="CF135" s="41"/>
      <c r="CG135" s="7">
        <f t="shared" si="26"/>
        <v>0</v>
      </c>
      <c r="CH135" s="62"/>
      <c r="CI135" s="9"/>
      <c r="CJ135" s="41"/>
      <c r="CK135" s="41"/>
      <c r="CL135" s="41"/>
      <c r="CM135" s="41"/>
      <c r="CN135" s="41"/>
      <c r="CO135" s="7">
        <f t="shared" si="27"/>
        <v>0</v>
      </c>
      <c r="CP135" s="62"/>
      <c r="CQ135" s="41"/>
      <c r="CR135" s="41"/>
      <c r="CS135" s="7">
        <f t="shared" si="28"/>
        <v>0</v>
      </c>
      <c r="CT135" s="43"/>
      <c r="CU135" s="7">
        <f t="shared" si="29"/>
        <v>0</v>
      </c>
      <c r="CV135" s="10">
        <f t="shared" si="15"/>
        <v>0</v>
      </c>
    </row>
    <row r="136" spans="1:100" x14ac:dyDescent="0.25">
      <c r="A136" s="348"/>
      <c r="B136" s="2" t="s">
        <v>103</v>
      </c>
      <c r="C136" s="40"/>
      <c r="D136" s="41"/>
      <c r="E136" s="43"/>
      <c r="F136" s="41"/>
      <c r="G136" s="42"/>
      <c r="H136" s="7">
        <f t="shared" si="16"/>
        <v>0</v>
      </c>
      <c r="I136" s="43"/>
      <c r="J136" s="41"/>
      <c r="K136" s="41"/>
      <c r="L136" s="41"/>
      <c r="M136" s="41"/>
      <c r="N136" s="41"/>
      <c r="O136" s="7">
        <f t="shared" si="17"/>
        <v>0</v>
      </c>
      <c r="P136" s="62"/>
      <c r="Q136" s="41"/>
      <c r="R136" s="41"/>
      <c r="S136" s="41"/>
      <c r="T136" s="7">
        <f t="shared" si="18"/>
        <v>0</v>
      </c>
      <c r="U136" s="43"/>
      <c r="V136" s="9"/>
      <c r="W136" s="7">
        <f t="shared" si="19"/>
        <v>0</v>
      </c>
      <c r="X136" s="43"/>
      <c r="Y136" s="9"/>
      <c r="Z136" s="9"/>
      <c r="AA136" s="9"/>
      <c r="AB136" s="9"/>
      <c r="AC136" s="9"/>
      <c r="AD136" s="41"/>
      <c r="AE136" s="9"/>
      <c r="AF136" s="9"/>
      <c r="AG136" s="9"/>
      <c r="AH136" s="9"/>
      <c r="AI136" s="9"/>
      <c r="AJ136" s="7">
        <f t="shared" si="20"/>
        <v>0</v>
      </c>
      <c r="AK136" s="43"/>
      <c r="AL136" s="7">
        <f t="shared" si="21"/>
        <v>0</v>
      </c>
      <c r="AM136" s="62"/>
      <c r="AN136" s="9"/>
      <c r="AO136" s="41"/>
      <c r="AP136" s="41"/>
      <c r="AQ136" s="41"/>
      <c r="AR136" s="41"/>
      <c r="AS136" s="41"/>
      <c r="AT136" s="41"/>
      <c r="AU136" s="41"/>
      <c r="AV136" s="41"/>
      <c r="AW136" s="7">
        <f t="shared" si="22"/>
        <v>0</v>
      </c>
      <c r="AX136" s="43"/>
      <c r="AY136" s="41"/>
      <c r="AZ136" s="41"/>
      <c r="BA136" s="41"/>
      <c r="BB136" s="41"/>
      <c r="BC136" s="41"/>
      <c r="BD136" s="41"/>
      <c r="BE136" s="7">
        <f t="shared" si="23"/>
        <v>0</v>
      </c>
      <c r="BF136" s="43"/>
      <c r="BG136" s="41"/>
      <c r="BH136" s="41"/>
      <c r="BI136" s="41"/>
      <c r="BJ136" s="41"/>
      <c r="BK136" s="41"/>
      <c r="BL136" s="41"/>
      <c r="BM136" s="41"/>
      <c r="BN136" s="41"/>
      <c r="BO136" s="41"/>
      <c r="BP136" s="9"/>
      <c r="BQ136" s="41"/>
      <c r="BR136" s="9"/>
      <c r="BS136" s="9"/>
      <c r="BT136" s="41"/>
      <c r="BU136" s="7">
        <f t="shared" si="24"/>
        <v>0</v>
      </c>
      <c r="BV136" s="43"/>
      <c r="BW136" s="41"/>
      <c r="BX136" s="41"/>
      <c r="BY136" s="41"/>
      <c r="BZ136" s="41"/>
      <c r="CA136" s="41"/>
      <c r="CB136" s="7">
        <f t="shared" si="25"/>
        <v>0</v>
      </c>
      <c r="CC136" s="43"/>
      <c r="CD136" s="41"/>
      <c r="CE136" s="41"/>
      <c r="CF136" s="41"/>
      <c r="CG136" s="7">
        <f t="shared" si="26"/>
        <v>0</v>
      </c>
      <c r="CH136" s="62"/>
      <c r="CI136" s="9"/>
      <c r="CJ136" s="41"/>
      <c r="CK136" s="41"/>
      <c r="CL136" s="41"/>
      <c r="CM136" s="41"/>
      <c r="CN136" s="41"/>
      <c r="CO136" s="7">
        <f t="shared" si="27"/>
        <v>0</v>
      </c>
      <c r="CP136" s="62"/>
      <c r="CQ136" s="41"/>
      <c r="CR136" s="41"/>
      <c r="CS136" s="7">
        <f t="shared" si="28"/>
        <v>0</v>
      </c>
      <c r="CT136" s="43"/>
      <c r="CU136" s="7">
        <f t="shared" si="29"/>
        <v>0</v>
      </c>
      <c r="CV136" s="10">
        <f t="shared" si="15"/>
        <v>0</v>
      </c>
    </row>
    <row r="137" spans="1:100" x14ac:dyDescent="0.25">
      <c r="A137" s="348"/>
      <c r="B137" s="2" t="s">
        <v>104</v>
      </c>
      <c r="C137" s="40"/>
      <c r="D137" s="41"/>
      <c r="E137" s="43"/>
      <c r="F137" s="41"/>
      <c r="G137" s="42"/>
      <c r="H137" s="7">
        <f t="shared" si="16"/>
        <v>0</v>
      </c>
      <c r="I137" s="43"/>
      <c r="J137" s="41"/>
      <c r="K137" s="41"/>
      <c r="L137" s="41"/>
      <c r="M137" s="41"/>
      <c r="N137" s="41"/>
      <c r="O137" s="7">
        <f t="shared" si="17"/>
        <v>0</v>
      </c>
      <c r="P137" s="62"/>
      <c r="Q137" s="41"/>
      <c r="R137" s="41"/>
      <c r="S137" s="41"/>
      <c r="T137" s="7">
        <f t="shared" si="18"/>
        <v>0</v>
      </c>
      <c r="U137" s="43"/>
      <c r="V137" s="9"/>
      <c r="W137" s="7">
        <f t="shared" si="19"/>
        <v>0</v>
      </c>
      <c r="X137" s="43"/>
      <c r="Y137" s="9"/>
      <c r="Z137" s="9"/>
      <c r="AA137" s="9"/>
      <c r="AB137" s="9"/>
      <c r="AC137" s="9"/>
      <c r="AD137" s="41"/>
      <c r="AE137" s="9"/>
      <c r="AF137" s="9"/>
      <c r="AG137" s="9"/>
      <c r="AH137" s="9"/>
      <c r="AI137" s="9"/>
      <c r="AJ137" s="7">
        <f t="shared" si="20"/>
        <v>0</v>
      </c>
      <c r="AK137" s="43"/>
      <c r="AL137" s="7">
        <f t="shared" si="21"/>
        <v>0</v>
      </c>
      <c r="AM137" s="62"/>
      <c r="AN137" s="9"/>
      <c r="AO137" s="41"/>
      <c r="AP137" s="41"/>
      <c r="AQ137" s="41"/>
      <c r="AR137" s="41"/>
      <c r="AS137" s="41"/>
      <c r="AT137" s="41"/>
      <c r="AU137" s="41"/>
      <c r="AV137" s="41"/>
      <c r="AW137" s="7">
        <f t="shared" si="22"/>
        <v>0</v>
      </c>
      <c r="AX137" s="43"/>
      <c r="AY137" s="41"/>
      <c r="AZ137" s="41"/>
      <c r="BA137" s="41"/>
      <c r="BB137" s="41"/>
      <c r="BC137" s="41"/>
      <c r="BD137" s="41"/>
      <c r="BE137" s="7">
        <f t="shared" si="23"/>
        <v>0</v>
      </c>
      <c r="BF137" s="43"/>
      <c r="BG137" s="41"/>
      <c r="BH137" s="41"/>
      <c r="BI137" s="41"/>
      <c r="BJ137" s="41"/>
      <c r="BK137" s="41"/>
      <c r="BL137" s="41"/>
      <c r="BM137" s="41"/>
      <c r="BN137" s="41"/>
      <c r="BO137" s="41"/>
      <c r="BP137" s="9"/>
      <c r="BQ137" s="41"/>
      <c r="BR137" s="9"/>
      <c r="BS137" s="9"/>
      <c r="BT137" s="41"/>
      <c r="BU137" s="7">
        <f t="shared" si="24"/>
        <v>0</v>
      </c>
      <c r="BV137" s="43"/>
      <c r="BW137" s="41"/>
      <c r="BX137" s="41"/>
      <c r="BY137" s="41"/>
      <c r="BZ137" s="41"/>
      <c r="CA137" s="41"/>
      <c r="CB137" s="7">
        <f t="shared" si="25"/>
        <v>0</v>
      </c>
      <c r="CC137" s="43"/>
      <c r="CD137" s="41"/>
      <c r="CE137" s="41"/>
      <c r="CF137" s="41"/>
      <c r="CG137" s="7">
        <f t="shared" si="26"/>
        <v>0</v>
      </c>
      <c r="CH137" s="62"/>
      <c r="CI137" s="9"/>
      <c r="CJ137" s="41"/>
      <c r="CK137" s="41"/>
      <c r="CL137" s="41"/>
      <c r="CM137" s="41"/>
      <c r="CN137" s="41"/>
      <c r="CO137" s="7">
        <f t="shared" si="27"/>
        <v>0</v>
      </c>
      <c r="CP137" s="62"/>
      <c r="CQ137" s="41"/>
      <c r="CR137" s="41"/>
      <c r="CS137" s="7">
        <f t="shared" si="28"/>
        <v>0</v>
      </c>
      <c r="CT137" s="43"/>
      <c r="CU137" s="7">
        <f t="shared" si="29"/>
        <v>0</v>
      </c>
      <c r="CV137" s="10">
        <f t="shared" si="15"/>
        <v>0</v>
      </c>
    </row>
    <row r="138" spans="1:100" x14ac:dyDescent="0.25">
      <c r="A138" s="348"/>
      <c r="B138" s="2" t="s">
        <v>105</v>
      </c>
      <c r="C138" s="40"/>
      <c r="D138" s="41"/>
      <c r="E138" s="43"/>
      <c r="F138" s="41"/>
      <c r="G138" s="42"/>
      <c r="H138" s="7">
        <f t="shared" si="16"/>
        <v>0</v>
      </c>
      <c r="I138" s="43"/>
      <c r="J138" s="41"/>
      <c r="K138" s="41"/>
      <c r="L138" s="41"/>
      <c r="M138" s="41"/>
      <c r="N138" s="41"/>
      <c r="O138" s="7">
        <f t="shared" si="17"/>
        <v>0</v>
      </c>
      <c r="P138" s="62"/>
      <c r="Q138" s="41"/>
      <c r="R138" s="41"/>
      <c r="S138" s="41"/>
      <c r="T138" s="7">
        <f t="shared" si="18"/>
        <v>0</v>
      </c>
      <c r="U138" s="43"/>
      <c r="V138" s="9"/>
      <c r="W138" s="7">
        <f t="shared" si="19"/>
        <v>0</v>
      </c>
      <c r="X138" s="43"/>
      <c r="Y138" s="9"/>
      <c r="Z138" s="9"/>
      <c r="AA138" s="9"/>
      <c r="AB138" s="9"/>
      <c r="AC138" s="9"/>
      <c r="AD138" s="41"/>
      <c r="AE138" s="9"/>
      <c r="AF138" s="9"/>
      <c r="AG138" s="9"/>
      <c r="AH138" s="9"/>
      <c r="AI138" s="9"/>
      <c r="AJ138" s="7">
        <f t="shared" si="20"/>
        <v>0</v>
      </c>
      <c r="AK138" s="43"/>
      <c r="AL138" s="7">
        <f t="shared" si="21"/>
        <v>0</v>
      </c>
      <c r="AM138" s="62"/>
      <c r="AN138" s="9"/>
      <c r="AO138" s="41"/>
      <c r="AP138" s="41"/>
      <c r="AQ138" s="41"/>
      <c r="AR138" s="41"/>
      <c r="AS138" s="41"/>
      <c r="AT138" s="41"/>
      <c r="AU138" s="41"/>
      <c r="AV138" s="41"/>
      <c r="AW138" s="7">
        <f t="shared" si="22"/>
        <v>0</v>
      </c>
      <c r="AX138" s="43"/>
      <c r="AY138" s="41"/>
      <c r="AZ138" s="41"/>
      <c r="BA138" s="41"/>
      <c r="BB138" s="41"/>
      <c r="BC138" s="41"/>
      <c r="BD138" s="41"/>
      <c r="BE138" s="7">
        <f t="shared" si="23"/>
        <v>0</v>
      </c>
      <c r="BF138" s="43"/>
      <c r="BG138" s="41"/>
      <c r="BH138" s="41"/>
      <c r="BI138" s="41"/>
      <c r="BJ138" s="41"/>
      <c r="BK138" s="41"/>
      <c r="BL138" s="41"/>
      <c r="BM138" s="41"/>
      <c r="BN138" s="41"/>
      <c r="BO138" s="41"/>
      <c r="BP138" s="9"/>
      <c r="BQ138" s="41"/>
      <c r="BR138" s="9"/>
      <c r="BS138" s="9"/>
      <c r="BT138" s="41"/>
      <c r="BU138" s="7">
        <f t="shared" si="24"/>
        <v>0</v>
      </c>
      <c r="BV138" s="43"/>
      <c r="BW138" s="41"/>
      <c r="BX138" s="41"/>
      <c r="BY138" s="41"/>
      <c r="BZ138" s="41"/>
      <c r="CA138" s="41"/>
      <c r="CB138" s="7">
        <f t="shared" si="25"/>
        <v>0</v>
      </c>
      <c r="CC138" s="43"/>
      <c r="CD138" s="41"/>
      <c r="CE138" s="41"/>
      <c r="CF138" s="41"/>
      <c r="CG138" s="7">
        <f t="shared" si="26"/>
        <v>0</v>
      </c>
      <c r="CH138" s="62"/>
      <c r="CI138" s="9"/>
      <c r="CJ138" s="41"/>
      <c r="CK138" s="41"/>
      <c r="CL138" s="41"/>
      <c r="CM138" s="41"/>
      <c r="CN138" s="41"/>
      <c r="CO138" s="7">
        <f t="shared" si="27"/>
        <v>0</v>
      </c>
      <c r="CP138" s="62"/>
      <c r="CQ138" s="41"/>
      <c r="CR138" s="41"/>
      <c r="CS138" s="7">
        <f t="shared" si="28"/>
        <v>0</v>
      </c>
      <c r="CT138" s="43"/>
      <c r="CU138" s="7">
        <f t="shared" si="29"/>
        <v>0</v>
      </c>
      <c r="CV138" s="10">
        <f t="shared" si="15"/>
        <v>0</v>
      </c>
    </row>
    <row r="139" spans="1:100" x14ac:dyDescent="0.25">
      <c r="A139" s="348"/>
      <c r="B139" s="2" t="s">
        <v>106</v>
      </c>
      <c r="C139" s="40"/>
      <c r="D139" s="41"/>
      <c r="E139" s="43"/>
      <c r="F139" s="41"/>
      <c r="G139" s="42"/>
      <c r="H139" s="7">
        <f t="shared" si="16"/>
        <v>0</v>
      </c>
      <c r="I139" s="43"/>
      <c r="J139" s="41"/>
      <c r="K139" s="41"/>
      <c r="L139" s="41"/>
      <c r="M139" s="41"/>
      <c r="N139" s="41"/>
      <c r="O139" s="7">
        <f t="shared" si="17"/>
        <v>0</v>
      </c>
      <c r="P139" s="62"/>
      <c r="Q139" s="41"/>
      <c r="R139" s="41"/>
      <c r="S139" s="41"/>
      <c r="T139" s="7">
        <f t="shared" si="18"/>
        <v>0</v>
      </c>
      <c r="U139" s="43"/>
      <c r="V139" s="9"/>
      <c r="W139" s="7">
        <f t="shared" si="19"/>
        <v>0</v>
      </c>
      <c r="X139" s="43"/>
      <c r="Y139" s="9"/>
      <c r="Z139" s="9"/>
      <c r="AA139" s="9"/>
      <c r="AB139" s="9"/>
      <c r="AC139" s="9"/>
      <c r="AD139" s="41"/>
      <c r="AE139" s="9"/>
      <c r="AF139" s="9"/>
      <c r="AG139" s="9"/>
      <c r="AH139" s="9"/>
      <c r="AI139" s="9"/>
      <c r="AJ139" s="7">
        <f t="shared" si="20"/>
        <v>0</v>
      </c>
      <c r="AK139" s="43"/>
      <c r="AL139" s="7">
        <f t="shared" si="21"/>
        <v>0</v>
      </c>
      <c r="AM139" s="62"/>
      <c r="AN139" s="9"/>
      <c r="AO139" s="41"/>
      <c r="AP139" s="41"/>
      <c r="AQ139" s="41"/>
      <c r="AR139" s="41"/>
      <c r="AS139" s="41"/>
      <c r="AT139" s="41"/>
      <c r="AU139" s="41"/>
      <c r="AV139" s="41"/>
      <c r="AW139" s="7">
        <f t="shared" si="22"/>
        <v>0</v>
      </c>
      <c r="AX139" s="43"/>
      <c r="AY139" s="41"/>
      <c r="AZ139" s="41"/>
      <c r="BA139" s="41"/>
      <c r="BB139" s="41"/>
      <c r="BC139" s="41"/>
      <c r="BD139" s="41"/>
      <c r="BE139" s="7">
        <f t="shared" si="23"/>
        <v>0</v>
      </c>
      <c r="BF139" s="43"/>
      <c r="BG139" s="41"/>
      <c r="BH139" s="41"/>
      <c r="BI139" s="41"/>
      <c r="BJ139" s="41"/>
      <c r="BK139" s="41"/>
      <c r="BL139" s="41"/>
      <c r="BM139" s="41"/>
      <c r="BN139" s="41"/>
      <c r="BO139" s="41"/>
      <c r="BP139" s="9"/>
      <c r="BQ139" s="41"/>
      <c r="BR139" s="9"/>
      <c r="BS139" s="9"/>
      <c r="BT139" s="41"/>
      <c r="BU139" s="7">
        <f t="shared" si="24"/>
        <v>0</v>
      </c>
      <c r="BV139" s="43"/>
      <c r="BW139" s="41"/>
      <c r="BX139" s="41"/>
      <c r="BY139" s="41"/>
      <c r="BZ139" s="41"/>
      <c r="CA139" s="41"/>
      <c r="CB139" s="7">
        <f t="shared" si="25"/>
        <v>0</v>
      </c>
      <c r="CC139" s="43"/>
      <c r="CD139" s="41"/>
      <c r="CE139" s="41"/>
      <c r="CF139" s="41"/>
      <c r="CG139" s="7">
        <f t="shared" si="26"/>
        <v>0</v>
      </c>
      <c r="CH139" s="62"/>
      <c r="CI139" s="9"/>
      <c r="CJ139" s="41"/>
      <c r="CK139" s="41"/>
      <c r="CL139" s="41"/>
      <c r="CM139" s="41"/>
      <c r="CN139" s="41"/>
      <c r="CO139" s="7">
        <f t="shared" si="27"/>
        <v>0</v>
      </c>
      <c r="CP139" s="62"/>
      <c r="CQ139" s="41"/>
      <c r="CR139" s="41"/>
      <c r="CS139" s="7">
        <f t="shared" si="28"/>
        <v>0</v>
      </c>
      <c r="CT139" s="43"/>
      <c r="CU139" s="7">
        <f t="shared" si="29"/>
        <v>0</v>
      </c>
      <c r="CV139" s="10">
        <f t="shared" si="15"/>
        <v>0</v>
      </c>
    </row>
    <row r="140" spans="1:100" x14ac:dyDescent="0.25">
      <c r="A140" s="348"/>
      <c r="B140" s="2" t="s">
        <v>107</v>
      </c>
      <c r="C140" s="40"/>
      <c r="D140" s="41"/>
      <c r="E140" s="43"/>
      <c r="F140" s="41"/>
      <c r="G140" s="42"/>
      <c r="H140" s="7">
        <f t="shared" si="16"/>
        <v>0</v>
      </c>
      <c r="I140" s="43"/>
      <c r="J140" s="41"/>
      <c r="K140" s="41"/>
      <c r="L140" s="41"/>
      <c r="M140" s="41"/>
      <c r="N140" s="41"/>
      <c r="O140" s="7">
        <f t="shared" si="17"/>
        <v>0</v>
      </c>
      <c r="P140" s="62"/>
      <c r="Q140" s="41"/>
      <c r="R140" s="41"/>
      <c r="S140" s="41"/>
      <c r="T140" s="7">
        <f t="shared" si="18"/>
        <v>0</v>
      </c>
      <c r="U140" s="43"/>
      <c r="V140" s="9"/>
      <c r="W140" s="7">
        <f t="shared" si="19"/>
        <v>0</v>
      </c>
      <c r="X140" s="43"/>
      <c r="Y140" s="9"/>
      <c r="Z140" s="9"/>
      <c r="AA140" s="9"/>
      <c r="AB140" s="9"/>
      <c r="AC140" s="9"/>
      <c r="AD140" s="41"/>
      <c r="AE140" s="9"/>
      <c r="AF140" s="9"/>
      <c r="AG140" s="9"/>
      <c r="AH140" s="9"/>
      <c r="AI140" s="9"/>
      <c r="AJ140" s="7">
        <f t="shared" si="20"/>
        <v>0</v>
      </c>
      <c r="AK140" s="43"/>
      <c r="AL140" s="7">
        <f t="shared" si="21"/>
        <v>0</v>
      </c>
      <c r="AM140" s="62"/>
      <c r="AN140" s="9"/>
      <c r="AO140" s="41"/>
      <c r="AP140" s="41"/>
      <c r="AQ140" s="41"/>
      <c r="AR140" s="41"/>
      <c r="AS140" s="41"/>
      <c r="AT140" s="41"/>
      <c r="AU140" s="41"/>
      <c r="AV140" s="41"/>
      <c r="AW140" s="7">
        <f t="shared" si="22"/>
        <v>0</v>
      </c>
      <c r="AX140" s="43"/>
      <c r="AY140" s="41"/>
      <c r="AZ140" s="41"/>
      <c r="BA140" s="41"/>
      <c r="BB140" s="41"/>
      <c r="BC140" s="41"/>
      <c r="BD140" s="41"/>
      <c r="BE140" s="7">
        <f t="shared" si="23"/>
        <v>0</v>
      </c>
      <c r="BF140" s="43"/>
      <c r="BG140" s="41"/>
      <c r="BH140" s="41"/>
      <c r="BI140" s="41"/>
      <c r="BJ140" s="41"/>
      <c r="BK140" s="41"/>
      <c r="BL140" s="41"/>
      <c r="BM140" s="41"/>
      <c r="BN140" s="41"/>
      <c r="BO140" s="41"/>
      <c r="BP140" s="9"/>
      <c r="BQ140" s="41"/>
      <c r="BR140" s="9"/>
      <c r="BS140" s="9"/>
      <c r="BT140" s="41"/>
      <c r="BU140" s="7">
        <f t="shared" si="24"/>
        <v>0</v>
      </c>
      <c r="BV140" s="43"/>
      <c r="BW140" s="41"/>
      <c r="BX140" s="41"/>
      <c r="BY140" s="41"/>
      <c r="BZ140" s="41"/>
      <c r="CA140" s="41"/>
      <c r="CB140" s="7">
        <f t="shared" si="25"/>
        <v>0</v>
      </c>
      <c r="CC140" s="43"/>
      <c r="CD140" s="41"/>
      <c r="CE140" s="41"/>
      <c r="CF140" s="41"/>
      <c r="CG140" s="7">
        <f t="shared" si="26"/>
        <v>0</v>
      </c>
      <c r="CH140" s="62"/>
      <c r="CI140" s="9"/>
      <c r="CJ140" s="41"/>
      <c r="CK140" s="41"/>
      <c r="CL140" s="41"/>
      <c r="CM140" s="41"/>
      <c r="CN140" s="41"/>
      <c r="CO140" s="7">
        <f t="shared" si="27"/>
        <v>0</v>
      </c>
      <c r="CP140" s="62"/>
      <c r="CQ140" s="41"/>
      <c r="CR140" s="41"/>
      <c r="CS140" s="7">
        <f t="shared" si="28"/>
        <v>0</v>
      </c>
      <c r="CT140" s="43"/>
      <c r="CU140" s="7">
        <f t="shared" si="29"/>
        <v>0</v>
      </c>
      <c r="CV140" s="10">
        <f t="shared" si="15"/>
        <v>0</v>
      </c>
    </row>
    <row r="141" spans="1:100" x14ac:dyDescent="0.25">
      <c r="A141" s="348"/>
      <c r="B141" s="2" t="s">
        <v>108</v>
      </c>
      <c r="C141" s="40"/>
      <c r="D141" s="41"/>
      <c r="E141" s="43"/>
      <c r="F141" s="41"/>
      <c r="G141" s="42"/>
      <c r="H141" s="7">
        <f t="shared" si="16"/>
        <v>0</v>
      </c>
      <c r="I141" s="43"/>
      <c r="J141" s="41"/>
      <c r="K141" s="41"/>
      <c r="L141" s="41"/>
      <c r="M141" s="41"/>
      <c r="N141" s="41"/>
      <c r="O141" s="7">
        <f t="shared" si="17"/>
        <v>0</v>
      </c>
      <c r="P141" s="62"/>
      <c r="Q141" s="41"/>
      <c r="R141" s="41"/>
      <c r="S141" s="41"/>
      <c r="T141" s="7">
        <f t="shared" si="18"/>
        <v>0</v>
      </c>
      <c r="U141" s="43"/>
      <c r="V141" s="9"/>
      <c r="W141" s="7">
        <f t="shared" si="19"/>
        <v>0</v>
      </c>
      <c r="X141" s="43"/>
      <c r="Y141" s="9"/>
      <c r="Z141" s="9"/>
      <c r="AA141" s="9"/>
      <c r="AB141" s="9"/>
      <c r="AC141" s="9"/>
      <c r="AD141" s="41"/>
      <c r="AE141" s="9"/>
      <c r="AF141" s="9"/>
      <c r="AG141" s="9"/>
      <c r="AH141" s="9"/>
      <c r="AI141" s="9"/>
      <c r="AJ141" s="7">
        <f t="shared" si="20"/>
        <v>0</v>
      </c>
      <c r="AK141" s="43"/>
      <c r="AL141" s="7">
        <f t="shared" si="21"/>
        <v>0</v>
      </c>
      <c r="AM141" s="62"/>
      <c r="AN141" s="9"/>
      <c r="AO141" s="41"/>
      <c r="AP141" s="41"/>
      <c r="AQ141" s="41"/>
      <c r="AR141" s="41"/>
      <c r="AS141" s="41"/>
      <c r="AT141" s="41"/>
      <c r="AU141" s="41"/>
      <c r="AV141" s="41"/>
      <c r="AW141" s="7">
        <f t="shared" si="22"/>
        <v>0</v>
      </c>
      <c r="AX141" s="43"/>
      <c r="AY141" s="41"/>
      <c r="AZ141" s="41"/>
      <c r="BA141" s="41"/>
      <c r="BB141" s="41"/>
      <c r="BC141" s="41"/>
      <c r="BD141" s="41"/>
      <c r="BE141" s="7">
        <f t="shared" si="23"/>
        <v>0</v>
      </c>
      <c r="BF141" s="43"/>
      <c r="BG141" s="41"/>
      <c r="BH141" s="41"/>
      <c r="BI141" s="41"/>
      <c r="BJ141" s="41"/>
      <c r="BK141" s="41"/>
      <c r="BL141" s="41"/>
      <c r="BM141" s="41"/>
      <c r="BN141" s="41"/>
      <c r="BO141" s="41"/>
      <c r="BP141" s="9"/>
      <c r="BQ141" s="41"/>
      <c r="BR141" s="9"/>
      <c r="BS141" s="9"/>
      <c r="BT141" s="41"/>
      <c r="BU141" s="7">
        <f t="shared" si="24"/>
        <v>0</v>
      </c>
      <c r="BV141" s="43"/>
      <c r="BW141" s="41"/>
      <c r="BX141" s="41"/>
      <c r="BY141" s="41"/>
      <c r="BZ141" s="41"/>
      <c r="CA141" s="41"/>
      <c r="CB141" s="7">
        <f t="shared" si="25"/>
        <v>0</v>
      </c>
      <c r="CC141" s="43"/>
      <c r="CD141" s="41"/>
      <c r="CE141" s="41"/>
      <c r="CF141" s="41"/>
      <c r="CG141" s="7">
        <f t="shared" si="26"/>
        <v>0</v>
      </c>
      <c r="CH141" s="62"/>
      <c r="CI141" s="9"/>
      <c r="CJ141" s="41"/>
      <c r="CK141" s="41"/>
      <c r="CL141" s="41"/>
      <c r="CM141" s="41"/>
      <c r="CN141" s="41"/>
      <c r="CO141" s="7">
        <f t="shared" si="27"/>
        <v>0</v>
      </c>
      <c r="CP141" s="62"/>
      <c r="CQ141" s="41"/>
      <c r="CR141" s="41"/>
      <c r="CS141" s="7">
        <f t="shared" si="28"/>
        <v>0</v>
      </c>
      <c r="CT141" s="43"/>
      <c r="CU141" s="7">
        <f t="shared" si="29"/>
        <v>0</v>
      </c>
      <c r="CV141" s="10">
        <f t="shared" si="15"/>
        <v>0</v>
      </c>
    </row>
    <row r="142" spans="1:100" x14ac:dyDescent="0.25">
      <c r="A142" s="348"/>
      <c r="B142" s="2" t="s">
        <v>109</v>
      </c>
      <c r="C142" s="40"/>
      <c r="D142" s="41"/>
      <c r="E142" s="43"/>
      <c r="F142" s="41"/>
      <c r="G142" s="42"/>
      <c r="H142" s="7">
        <f t="shared" si="16"/>
        <v>0</v>
      </c>
      <c r="I142" s="43"/>
      <c r="J142" s="41"/>
      <c r="K142" s="41"/>
      <c r="L142" s="41"/>
      <c r="M142" s="41"/>
      <c r="N142" s="41"/>
      <c r="O142" s="7">
        <f t="shared" si="17"/>
        <v>0</v>
      </c>
      <c r="P142" s="62"/>
      <c r="Q142" s="41"/>
      <c r="R142" s="41"/>
      <c r="S142" s="41"/>
      <c r="T142" s="7">
        <f t="shared" si="18"/>
        <v>0</v>
      </c>
      <c r="U142" s="43"/>
      <c r="V142" s="9"/>
      <c r="W142" s="7">
        <f t="shared" si="19"/>
        <v>0</v>
      </c>
      <c r="X142" s="43"/>
      <c r="Y142" s="9"/>
      <c r="Z142" s="9"/>
      <c r="AA142" s="9"/>
      <c r="AB142" s="9"/>
      <c r="AC142" s="9"/>
      <c r="AD142" s="41"/>
      <c r="AE142" s="9"/>
      <c r="AF142" s="9"/>
      <c r="AG142" s="9"/>
      <c r="AH142" s="9"/>
      <c r="AI142" s="9"/>
      <c r="AJ142" s="7">
        <f t="shared" si="20"/>
        <v>0</v>
      </c>
      <c r="AK142" s="43"/>
      <c r="AL142" s="7">
        <f t="shared" si="21"/>
        <v>0</v>
      </c>
      <c r="AM142" s="62"/>
      <c r="AN142" s="9"/>
      <c r="AO142" s="41"/>
      <c r="AP142" s="41"/>
      <c r="AQ142" s="41"/>
      <c r="AR142" s="41"/>
      <c r="AS142" s="41"/>
      <c r="AT142" s="41"/>
      <c r="AU142" s="41"/>
      <c r="AV142" s="41"/>
      <c r="AW142" s="7">
        <f t="shared" si="22"/>
        <v>0</v>
      </c>
      <c r="AX142" s="43"/>
      <c r="AY142" s="41"/>
      <c r="AZ142" s="41"/>
      <c r="BA142" s="41"/>
      <c r="BB142" s="41"/>
      <c r="BC142" s="41"/>
      <c r="BD142" s="41"/>
      <c r="BE142" s="7">
        <f t="shared" si="23"/>
        <v>0</v>
      </c>
      <c r="BF142" s="43"/>
      <c r="BG142" s="41"/>
      <c r="BH142" s="41"/>
      <c r="BI142" s="41"/>
      <c r="BJ142" s="41"/>
      <c r="BK142" s="41"/>
      <c r="BL142" s="41"/>
      <c r="BM142" s="41"/>
      <c r="BN142" s="41"/>
      <c r="BO142" s="41"/>
      <c r="BP142" s="9"/>
      <c r="BQ142" s="41"/>
      <c r="BR142" s="9"/>
      <c r="BS142" s="9"/>
      <c r="BT142" s="41"/>
      <c r="BU142" s="7">
        <f t="shared" si="24"/>
        <v>0</v>
      </c>
      <c r="BV142" s="43"/>
      <c r="BW142" s="41"/>
      <c r="BX142" s="41"/>
      <c r="BY142" s="41"/>
      <c r="BZ142" s="41"/>
      <c r="CA142" s="41"/>
      <c r="CB142" s="7">
        <f t="shared" si="25"/>
        <v>0</v>
      </c>
      <c r="CC142" s="43"/>
      <c r="CD142" s="41"/>
      <c r="CE142" s="41"/>
      <c r="CF142" s="41"/>
      <c r="CG142" s="7">
        <f t="shared" si="26"/>
        <v>0</v>
      </c>
      <c r="CH142" s="62"/>
      <c r="CI142" s="9"/>
      <c r="CJ142" s="41"/>
      <c r="CK142" s="41"/>
      <c r="CL142" s="41"/>
      <c r="CM142" s="41"/>
      <c r="CN142" s="41"/>
      <c r="CO142" s="7">
        <f t="shared" si="27"/>
        <v>0</v>
      </c>
      <c r="CP142" s="62"/>
      <c r="CQ142" s="41"/>
      <c r="CR142" s="41"/>
      <c r="CS142" s="7">
        <f t="shared" si="28"/>
        <v>0</v>
      </c>
      <c r="CT142" s="43"/>
      <c r="CU142" s="7">
        <f t="shared" si="29"/>
        <v>0</v>
      </c>
      <c r="CV142" s="10">
        <f t="shared" ref="CV142:CV205" si="30">+H142+O142+T142+W142+AJ142+AL142+AW142+BE142+BU142+CB142+CG142+CO142+CS142+CU142</f>
        <v>0</v>
      </c>
    </row>
    <row r="143" spans="1:100" x14ac:dyDescent="0.25">
      <c r="A143" s="348"/>
      <c r="B143" s="2" t="s">
        <v>110</v>
      </c>
      <c r="C143" s="40"/>
      <c r="D143" s="41"/>
      <c r="E143" s="43"/>
      <c r="F143" s="41"/>
      <c r="G143" s="42"/>
      <c r="H143" s="7">
        <f t="shared" ref="H143:H206" si="31">SUM(C143:G143)</f>
        <v>0</v>
      </c>
      <c r="I143" s="43"/>
      <c r="J143" s="41"/>
      <c r="K143" s="41"/>
      <c r="L143" s="41"/>
      <c r="M143" s="41"/>
      <c r="N143" s="41"/>
      <c r="O143" s="7">
        <f t="shared" ref="O143:O206" si="32">SUM(I143:N143)</f>
        <v>0</v>
      </c>
      <c r="P143" s="62"/>
      <c r="Q143" s="41"/>
      <c r="R143" s="41"/>
      <c r="S143" s="41"/>
      <c r="T143" s="7">
        <f t="shared" ref="T143:T206" si="33">SUM(P143:S143)</f>
        <v>0</v>
      </c>
      <c r="U143" s="43"/>
      <c r="V143" s="9"/>
      <c r="W143" s="7">
        <f t="shared" ref="W143:W206" si="34">SUM(U143:V143)</f>
        <v>0</v>
      </c>
      <c r="X143" s="43"/>
      <c r="Y143" s="9"/>
      <c r="Z143" s="9"/>
      <c r="AA143" s="9"/>
      <c r="AB143" s="9"/>
      <c r="AC143" s="9"/>
      <c r="AD143" s="41"/>
      <c r="AE143" s="9"/>
      <c r="AF143" s="9"/>
      <c r="AG143" s="9"/>
      <c r="AH143" s="9"/>
      <c r="AI143" s="9"/>
      <c r="AJ143" s="7">
        <f t="shared" ref="AJ143:AJ206" si="35">SUM(X143:AI143)</f>
        <v>0</v>
      </c>
      <c r="AK143" s="43"/>
      <c r="AL143" s="7">
        <f t="shared" ref="AL143:AL206" si="36">+AK143</f>
        <v>0</v>
      </c>
      <c r="AM143" s="62"/>
      <c r="AN143" s="9"/>
      <c r="AO143" s="41"/>
      <c r="AP143" s="41"/>
      <c r="AQ143" s="41"/>
      <c r="AR143" s="41"/>
      <c r="AS143" s="41"/>
      <c r="AT143" s="41"/>
      <c r="AU143" s="41"/>
      <c r="AV143" s="41"/>
      <c r="AW143" s="7">
        <f t="shared" ref="AW143:AW206" si="37">SUM(AM143:AV143)</f>
        <v>0</v>
      </c>
      <c r="AX143" s="43"/>
      <c r="AY143" s="41"/>
      <c r="AZ143" s="41"/>
      <c r="BA143" s="41"/>
      <c r="BB143" s="41"/>
      <c r="BC143" s="41"/>
      <c r="BD143" s="41"/>
      <c r="BE143" s="7">
        <f t="shared" ref="BE143:BE206" si="38">SUM(AX143:BD143)</f>
        <v>0</v>
      </c>
      <c r="BF143" s="43"/>
      <c r="BG143" s="41"/>
      <c r="BH143" s="41"/>
      <c r="BI143" s="41"/>
      <c r="BJ143" s="41"/>
      <c r="BK143" s="41"/>
      <c r="BL143" s="41"/>
      <c r="BM143" s="41"/>
      <c r="BN143" s="41"/>
      <c r="BO143" s="41"/>
      <c r="BP143" s="9"/>
      <c r="BQ143" s="41"/>
      <c r="BR143" s="9"/>
      <c r="BS143" s="9"/>
      <c r="BT143" s="41"/>
      <c r="BU143" s="7">
        <f t="shared" ref="BU143:BU206" si="39">SUM(BF143:BT143)</f>
        <v>0</v>
      </c>
      <c r="BV143" s="43"/>
      <c r="BW143" s="41"/>
      <c r="BX143" s="41"/>
      <c r="BY143" s="41"/>
      <c r="BZ143" s="41"/>
      <c r="CA143" s="41"/>
      <c r="CB143" s="7">
        <f t="shared" ref="CB143:CB206" si="40">SUM(BV143:CA143)</f>
        <v>0</v>
      </c>
      <c r="CC143" s="43"/>
      <c r="CD143" s="41"/>
      <c r="CE143" s="41"/>
      <c r="CF143" s="41"/>
      <c r="CG143" s="7">
        <f t="shared" ref="CG143:CG206" si="41">SUM(CC143:CF143)</f>
        <v>0</v>
      </c>
      <c r="CH143" s="62"/>
      <c r="CI143" s="9"/>
      <c r="CJ143" s="41"/>
      <c r="CK143" s="41"/>
      <c r="CL143" s="41"/>
      <c r="CM143" s="41"/>
      <c r="CN143" s="41"/>
      <c r="CO143" s="7">
        <f t="shared" ref="CO143:CO206" si="42">SUM(CH143:CN143)</f>
        <v>0</v>
      </c>
      <c r="CP143" s="62"/>
      <c r="CQ143" s="41"/>
      <c r="CR143" s="41"/>
      <c r="CS143" s="7">
        <f t="shared" ref="CS143:CS206" si="43">SUM(CP143:CR143)</f>
        <v>0</v>
      </c>
      <c r="CT143" s="43"/>
      <c r="CU143" s="7">
        <f t="shared" ref="CU143:CU206" si="44">+CT143</f>
        <v>0</v>
      </c>
      <c r="CV143" s="10">
        <f t="shared" si="30"/>
        <v>0</v>
      </c>
    </row>
    <row r="144" spans="1:100" x14ac:dyDescent="0.25">
      <c r="A144" s="348"/>
      <c r="B144" s="2" t="s">
        <v>111</v>
      </c>
      <c r="C144" s="40"/>
      <c r="D144" s="41"/>
      <c r="E144" s="43"/>
      <c r="F144" s="41"/>
      <c r="G144" s="42"/>
      <c r="H144" s="7">
        <f t="shared" si="31"/>
        <v>0</v>
      </c>
      <c r="I144" s="43"/>
      <c r="J144" s="41"/>
      <c r="K144" s="41"/>
      <c r="L144" s="41"/>
      <c r="M144" s="41"/>
      <c r="N144" s="41"/>
      <c r="O144" s="7">
        <f t="shared" si="32"/>
        <v>0</v>
      </c>
      <c r="P144" s="62"/>
      <c r="Q144" s="41"/>
      <c r="R144" s="41"/>
      <c r="S144" s="41"/>
      <c r="T144" s="7">
        <f t="shared" si="33"/>
        <v>0</v>
      </c>
      <c r="U144" s="43"/>
      <c r="V144" s="9"/>
      <c r="W144" s="7">
        <f t="shared" si="34"/>
        <v>0</v>
      </c>
      <c r="X144" s="43"/>
      <c r="Y144" s="9"/>
      <c r="Z144" s="9"/>
      <c r="AA144" s="9"/>
      <c r="AB144" s="9"/>
      <c r="AC144" s="9"/>
      <c r="AD144" s="41"/>
      <c r="AE144" s="9"/>
      <c r="AF144" s="9"/>
      <c r="AG144" s="9"/>
      <c r="AH144" s="9"/>
      <c r="AI144" s="9"/>
      <c r="AJ144" s="7">
        <f t="shared" si="35"/>
        <v>0</v>
      </c>
      <c r="AK144" s="43"/>
      <c r="AL144" s="7">
        <f t="shared" si="36"/>
        <v>0</v>
      </c>
      <c r="AM144" s="62"/>
      <c r="AN144" s="9"/>
      <c r="AO144" s="41"/>
      <c r="AP144" s="41"/>
      <c r="AQ144" s="41"/>
      <c r="AR144" s="41"/>
      <c r="AS144" s="41"/>
      <c r="AT144" s="41"/>
      <c r="AU144" s="41"/>
      <c r="AV144" s="41"/>
      <c r="AW144" s="7">
        <f t="shared" si="37"/>
        <v>0</v>
      </c>
      <c r="AX144" s="43"/>
      <c r="AY144" s="41"/>
      <c r="AZ144" s="41"/>
      <c r="BA144" s="41"/>
      <c r="BB144" s="41"/>
      <c r="BC144" s="41"/>
      <c r="BD144" s="41"/>
      <c r="BE144" s="7">
        <f t="shared" si="38"/>
        <v>0</v>
      </c>
      <c r="BF144" s="43"/>
      <c r="BG144" s="41"/>
      <c r="BH144" s="41"/>
      <c r="BI144" s="41"/>
      <c r="BJ144" s="41"/>
      <c r="BK144" s="41"/>
      <c r="BL144" s="41"/>
      <c r="BM144" s="41"/>
      <c r="BN144" s="41"/>
      <c r="BO144" s="41"/>
      <c r="BP144" s="9"/>
      <c r="BQ144" s="41"/>
      <c r="BR144" s="9"/>
      <c r="BS144" s="9"/>
      <c r="BT144" s="41"/>
      <c r="BU144" s="7">
        <f t="shared" si="39"/>
        <v>0</v>
      </c>
      <c r="BV144" s="43"/>
      <c r="BW144" s="41"/>
      <c r="BX144" s="41"/>
      <c r="BY144" s="41"/>
      <c r="BZ144" s="41"/>
      <c r="CA144" s="41"/>
      <c r="CB144" s="7">
        <f t="shared" si="40"/>
        <v>0</v>
      </c>
      <c r="CC144" s="43"/>
      <c r="CD144" s="41"/>
      <c r="CE144" s="41"/>
      <c r="CF144" s="41"/>
      <c r="CG144" s="7">
        <f t="shared" si="41"/>
        <v>0</v>
      </c>
      <c r="CH144" s="62"/>
      <c r="CI144" s="9"/>
      <c r="CJ144" s="41"/>
      <c r="CK144" s="41"/>
      <c r="CL144" s="41"/>
      <c r="CM144" s="41"/>
      <c r="CN144" s="41"/>
      <c r="CO144" s="7">
        <f t="shared" si="42"/>
        <v>0</v>
      </c>
      <c r="CP144" s="62"/>
      <c r="CQ144" s="41"/>
      <c r="CR144" s="41"/>
      <c r="CS144" s="7">
        <f t="shared" si="43"/>
        <v>0</v>
      </c>
      <c r="CT144" s="43"/>
      <c r="CU144" s="7">
        <f t="shared" si="44"/>
        <v>0</v>
      </c>
      <c r="CV144" s="10">
        <f t="shared" si="30"/>
        <v>0</v>
      </c>
    </row>
    <row r="145" spans="1:100" ht="15.75" thickBot="1" x14ac:dyDescent="0.3">
      <c r="A145" s="349"/>
      <c r="B145" s="3" t="s">
        <v>112</v>
      </c>
      <c r="C145" s="44"/>
      <c r="D145" s="45"/>
      <c r="E145" s="47"/>
      <c r="F145" s="45"/>
      <c r="G145" s="46"/>
      <c r="H145" s="11">
        <f t="shared" si="31"/>
        <v>0</v>
      </c>
      <c r="I145" s="47"/>
      <c r="J145" s="45"/>
      <c r="K145" s="45"/>
      <c r="L145" s="45"/>
      <c r="M145" s="45"/>
      <c r="N145" s="45"/>
      <c r="O145" s="11">
        <f t="shared" si="32"/>
        <v>0</v>
      </c>
      <c r="P145" s="63"/>
      <c r="Q145" s="45"/>
      <c r="R145" s="45"/>
      <c r="S145" s="45"/>
      <c r="T145" s="11">
        <f t="shared" si="33"/>
        <v>0</v>
      </c>
      <c r="U145" s="47"/>
      <c r="V145" s="13"/>
      <c r="W145" s="11">
        <f t="shared" si="34"/>
        <v>0</v>
      </c>
      <c r="X145" s="47"/>
      <c r="Y145" s="13"/>
      <c r="Z145" s="13"/>
      <c r="AA145" s="13"/>
      <c r="AB145" s="13"/>
      <c r="AC145" s="13"/>
      <c r="AD145" s="45"/>
      <c r="AE145" s="13"/>
      <c r="AF145" s="13"/>
      <c r="AG145" s="13"/>
      <c r="AH145" s="13"/>
      <c r="AI145" s="13"/>
      <c r="AJ145" s="11">
        <f t="shared" si="35"/>
        <v>0</v>
      </c>
      <c r="AK145" s="47"/>
      <c r="AL145" s="11">
        <f t="shared" si="36"/>
        <v>0</v>
      </c>
      <c r="AM145" s="63"/>
      <c r="AN145" s="13"/>
      <c r="AO145" s="45"/>
      <c r="AP145" s="45"/>
      <c r="AQ145" s="45"/>
      <c r="AR145" s="45"/>
      <c r="AS145" s="45"/>
      <c r="AT145" s="45"/>
      <c r="AU145" s="45"/>
      <c r="AV145" s="45"/>
      <c r="AW145" s="11">
        <f t="shared" si="37"/>
        <v>0</v>
      </c>
      <c r="AX145" s="47"/>
      <c r="AY145" s="45"/>
      <c r="AZ145" s="45"/>
      <c r="BA145" s="45"/>
      <c r="BB145" s="45"/>
      <c r="BC145" s="45"/>
      <c r="BD145" s="45"/>
      <c r="BE145" s="11">
        <f t="shared" si="38"/>
        <v>0</v>
      </c>
      <c r="BF145" s="47"/>
      <c r="BG145" s="45"/>
      <c r="BH145" s="45"/>
      <c r="BI145" s="45"/>
      <c r="BJ145" s="45"/>
      <c r="BK145" s="45"/>
      <c r="BL145" s="45"/>
      <c r="BM145" s="45"/>
      <c r="BN145" s="45"/>
      <c r="BO145" s="45"/>
      <c r="BP145" s="13"/>
      <c r="BQ145" s="45"/>
      <c r="BR145" s="13"/>
      <c r="BS145" s="13"/>
      <c r="BT145" s="45"/>
      <c r="BU145" s="11">
        <f t="shared" si="39"/>
        <v>0</v>
      </c>
      <c r="BV145" s="47"/>
      <c r="BW145" s="45"/>
      <c r="BX145" s="45"/>
      <c r="BY145" s="45"/>
      <c r="BZ145" s="45"/>
      <c r="CA145" s="45"/>
      <c r="CB145" s="11">
        <f t="shared" si="40"/>
        <v>0</v>
      </c>
      <c r="CC145" s="47"/>
      <c r="CD145" s="45"/>
      <c r="CE145" s="45"/>
      <c r="CF145" s="45"/>
      <c r="CG145" s="11">
        <f t="shared" si="41"/>
        <v>0</v>
      </c>
      <c r="CH145" s="63"/>
      <c r="CI145" s="13"/>
      <c r="CJ145" s="45"/>
      <c r="CK145" s="45"/>
      <c r="CL145" s="45"/>
      <c r="CM145" s="45"/>
      <c r="CN145" s="45"/>
      <c r="CO145" s="11">
        <f t="shared" si="42"/>
        <v>0</v>
      </c>
      <c r="CP145" s="63"/>
      <c r="CQ145" s="45"/>
      <c r="CR145" s="45"/>
      <c r="CS145" s="11">
        <f t="shared" si="43"/>
        <v>0</v>
      </c>
      <c r="CT145" s="47"/>
      <c r="CU145" s="11">
        <f t="shared" si="44"/>
        <v>0</v>
      </c>
      <c r="CV145" s="15">
        <f t="shared" si="30"/>
        <v>0</v>
      </c>
    </row>
    <row r="146" spans="1:100" x14ac:dyDescent="0.25">
      <c r="A146" s="347">
        <v>2008</v>
      </c>
      <c r="B146" s="33" t="s">
        <v>101</v>
      </c>
      <c r="C146" s="34"/>
      <c r="D146" s="35"/>
      <c r="E146" s="52"/>
      <c r="F146" s="35"/>
      <c r="G146" s="36"/>
      <c r="H146" s="20">
        <f t="shared" si="31"/>
        <v>0</v>
      </c>
      <c r="I146" s="52"/>
      <c r="J146" s="35"/>
      <c r="K146" s="35"/>
      <c r="L146" s="35"/>
      <c r="M146" s="35"/>
      <c r="N146" s="35"/>
      <c r="O146" s="20">
        <f t="shared" si="32"/>
        <v>0</v>
      </c>
      <c r="P146" s="61"/>
      <c r="Q146" s="35"/>
      <c r="R146" s="35"/>
      <c r="S146" s="35"/>
      <c r="T146" s="20">
        <f t="shared" si="33"/>
        <v>0</v>
      </c>
      <c r="U146" s="52"/>
      <c r="V146" s="22"/>
      <c r="W146" s="20">
        <f t="shared" si="34"/>
        <v>0</v>
      </c>
      <c r="X146" s="52"/>
      <c r="Y146" s="22"/>
      <c r="Z146" s="22"/>
      <c r="AA146" s="22"/>
      <c r="AB146" s="22"/>
      <c r="AC146" s="22"/>
      <c r="AD146" s="35"/>
      <c r="AE146" s="22"/>
      <c r="AF146" s="22"/>
      <c r="AG146" s="22"/>
      <c r="AH146" s="22"/>
      <c r="AI146" s="22"/>
      <c r="AJ146" s="20">
        <f t="shared" si="35"/>
        <v>0</v>
      </c>
      <c r="AK146" s="52"/>
      <c r="AL146" s="20">
        <f t="shared" si="36"/>
        <v>0</v>
      </c>
      <c r="AM146" s="61"/>
      <c r="AN146" s="22"/>
      <c r="AO146" s="35"/>
      <c r="AP146" s="35"/>
      <c r="AQ146" s="35"/>
      <c r="AR146" s="35"/>
      <c r="AS146" s="35"/>
      <c r="AT146" s="35"/>
      <c r="AU146" s="35"/>
      <c r="AV146" s="35"/>
      <c r="AW146" s="20">
        <f t="shared" si="37"/>
        <v>0</v>
      </c>
      <c r="AX146" s="52"/>
      <c r="AY146" s="35"/>
      <c r="AZ146" s="35"/>
      <c r="BA146" s="35"/>
      <c r="BB146" s="35"/>
      <c r="BC146" s="35"/>
      <c r="BD146" s="35"/>
      <c r="BE146" s="20">
        <f t="shared" si="38"/>
        <v>0</v>
      </c>
      <c r="BF146" s="52"/>
      <c r="BG146" s="35"/>
      <c r="BH146" s="35"/>
      <c r="BI146" s="35"/>
      <c r="BJ146" s="35"/>
      <c r="BK146" s="35"/>
      <c r="BL146" s="35"/>
      <c r="BM146" s="35">
        <v>18440</v>
      </c>
      <c r="BN146" s="22"/>
      <c r="BO146" s="35"/>
      <c r="BP146" s="22"/>
      <c r="BQ146" s="35"/>
      <c r="BR146" s="22"/>
      <c r="BS146" s="22"/>
      <c r="BT146" s="35"/>
      <c r="BU146" s="20">
        <f t="shared" si="39"/>
        <v>18440</v>
      </c>
      <c r="BV146" s="52"/>
      <c r="BW146" s="35"/>
      <c r="BX146" s="35"/>
      <c r="BY146" s="35"/>
      <c r="BZ146" s="35"/>
      <c r="CA146" s="35"/>
      <c r="CB146" s="20">
        <f t="shared" si="40"/>
        <v>0</v>
      </c>
      <c r="CC146" s="52"/>
      <c r="CD146" s="35"/>
      <c r="CE146" s="35"/>
      <c r="CF146" s="35"/>
      <c r="CG146" s="20">
        <f t="shared" si="41"/>
        <v>0</v>
      </c>
      <c r="CH146" s="61"/>
      <c r="CI146" s="22"/>
      <c r="CJ146" s="35"/>
      <c r="CK146" s="35"/>
      <c r="CL146" s="35"/>
      <c r="CM146" s="35"/>
      <c r="CN146" s="35"/>
      <c r="CO146" s="20">
        <f t="shared" si="42"/>
        <v>0</v>
      </c>
      <c r="CP146" s="61"/>
      <c r="CQ146" s="35"/>
      <c r="CR146" s="35"/>
      <c r="CS146" s="20">
        <f t="shared" si="43"/>
        <v>0</v>
      </c>
      <c r="CT146" s="52"/>
      <c r="CU146" s="20">
        <f t="shared" si="44"/>
        <v>0</v>
      </c>
      <c r="CV146" s="23">
        <f t="shared" si="30"/>
        <v>18440</v>
      </c>
    </row>
    <row r="147" spans="1:100" x14ac:dyDescent="0.25">
      <c r="A147" s="348"/>
      <c r="B147" s="2" t="s">
        <v>102</v>
      </c>
      <c r="C147" s="40"/>
      <c r="D147" s="41"/>
      <c r="E147" s="43"/>
      <c r="F147" s="41"/>
      <c r="G147" s="42"/>
      <c r="H147" s="7">
        <f t="shared" si="31"/>
        <v>0</v>
      </c>
      <c r="I147" s="43"/>
      <c r="J147" s="41"/>
      <c r="K147" s="41"/>
      <c r="L147" s="41"/>
      <c r="M147" s="41"/>
      <c r="N147" s="41"/>
      <c r="O147" s="7">
        <f t="shared" si="32"/>
        <v>0</v>
      </c>
      <c r="P147" s="62"/>
      <c r="Q147" s="41"/>
      <c r="R147" s="41"/>
      <c r="S147" s="41"/>
      <c r="T147" s="7">
        <f t="shared" si="33"/>
        <v>0</v>
      </c>
      <c r="U147" s="43"/>
      <c r="V147" s="9"/>
      <c r="W147" s="7">
        <f t="shared" si="34"/>
        <v>0</v>
      </c>
      <c r="X147" s="43"/>
      <c r="Y147" s="9"/>
      <c r="Z147" s="9"/>
      <c r="AA147" s="9"/>
      <c r="AB147" s="9"/>
      <c r="AC147" s="9"/>
      <c r="AD147" s="41"/>
      <c r="AE147" s="9"/>
      <c r="AF147" s="9"/>
      <c r="AG147" s="9"/>
      <c r="AH147" s="9"/>
      <c r="AI147" s="9"/>
      <c r="AJ147" s="7">
        <f t="shared" si="35"/>
        <v>0</v>
      </c>
      <c r="AK147" s="43"/>
      <c r="AL147" s="7">
        <f t="shared" si="36"/>
        <v>0</v>
      </c>
      <c r="AM147" s="62"/>
      <c r="AN147" s="9"/>
      <c r="AO147" s="41"/>
      <c r="AP147" s="41"/>
      <c r="AQ147" s="41"/>
      <c r="AR147" s="41"/>
      <c r="AS147" s="41"/>
      <c r="AT147" s="41"/>
      <c r="AU147" s="41"/>
      <c r="AV147" s="41"/>
      <c r="AW147" s="7">
        <f t="shared" si="37"/>
        <v>0</v>
      </c>
      <c r="AX147" s="43"/>
      <c r="AY147" s="41"/>
      <c r="AZ147" s="41"/>
      <c r="BA147" s="41"/>
      <c r="BB147" s="41"/>
      <c r="BC147" s="41"/>
      <c r="BD147" s="41"/>
      <c r="BE147" s="7">
        <f t="shared" si="38"/>
        <v>0</v>
      </c>
      <c r="BF147" s="43"/>
      <c r="BG147" s="41"/>
      <c r="BH147" s="41"/>
      <c r="BI147" s="41"/>
      <c r="BJ147" s="41"/>
      <c r="BK147" s="41"/>
      <c r="BL147" s="41"/>
      <c r="BM147" s="41">
        <v>10160</v>
      </c>
      <c r="BN147" s="9"/>
      <c r="BO147" s="41"/>
      <c r="BP147" s="9"/>
      <c r="BQ147" s="41"/>
      <c r="BR147" s="9"/>
      <c r="BS147" s="9"/>
      <c r="BT147" s="41"/>
      <c r="BU147" s="7">
        <f t="shared" si="39"/>
        <v>10160</v>
      </c>
      <c r="BV147" s="43"/>
      <c r="BW147" s="41"/>
      <c r="BX147" s="41"/>
      <c r="BY147" s="41"/>
      <c r="BZ147" s="41"/>
      <c r="CA147" s="41"/>
      <c r="CB147" s="7">
        <f t="shared" si="40"/>
        <v>0</v>
      </c>
      <c r="CC147" s="43"/>
      <c r="CD147" s="41"/>
      <c r="CE147" s="41"/>
      <c r="CF147" s="41"/>
      <c r="CG147" s="7">
        <f t="shared" si="41"/>
        <v>0</v>
      </c>
      <c r="CH147" s="62"/>
      <c r="CI147" s="9"/>
      <c r="CJ147" s="41"/>
      <c r="CK147" s="41"/>
      <c r="CL147" s="41"/>
      <c r="CM147" s="41"/>
      <c r="CN147" s="41"/>
      <c r="CO147" s="7">
        <f t="shared" si="42"/>
        <v>0</v>
      </c>
      <c r="CP147" s="62"/>
      <c r="CQ147" s="41"/>
      <c r="CR147" s="41"/>
      <c r="CS147" s="7">
        <f t="shared" si="43"/>
        <v>0</v>
      </c>
      <c r="CT147" s="43"/>
      <c r="CU147" s="7">
        <f t="shared" si="44"/>
        <v>0</v>
      </c>
      <c r="CV147" s="10">
        <f t="shared" si="30"/>
        <v>10160</v>
      </c>
    </row>
    <row r="148" spans="1:100" x14ac:dyDescent="0.25">
      <c r="A148" s="348"/>
      <c r="B148" s="2" t="s">
        <v>103</v>
      </c>
      <c r="C148" s="40"/>
      <c r="D148" s="41"/>
      <c r="E148" s="43"/>
      <c r="F148" s="41"/>
      <c r="G148" s="42"/>
      <c r="H148" s="7">
        <f t="shared" si="31"/>
        <v>0</v>
      </c>
      <c r="I148" s="43"/>
      <c r="J148" s="41"/>
      <c r="K148" s="41"/>
      <c r="L148" s="41"/>
      <c r="M148" s="41"/>
      <c r="N148" s="41"/>
      <c r="O148" s="7">
        <f t="shared" si="32"/>
        <v>0</v>
      </c>
      <c r="P148" s="62"/>
      <c r="Q148" s="41"/>
      <c r="R148" s="41"/>
      <c r="S148" s="41"/>
      <c r="T148" s="7">
        <f t="shared" si="33"/>
        <v>0</v>
      </c>
      <c r="U148" s="43"/>
      <c r="V148" s="9"/>
      <c r="W148" s="7">
        <f t="shared" si="34"/>
        <v>0</v>
      </c>
      <c r="X148" s="43"/>
      <c r="Y148" s="9"/>
      <c r="Z148" s="9"/>
      <c r="AA148" s="9"/>
      <c r="AB148" s="9"/>
      <c r="AC148" s="9"/>
      <c r="AD148" s="41"/>
      <c r="AE148" s="9"/>
      <c r="AF148" s="9"/>
      <c r="AG148" s="9"/>
      <c r="AH148" s="9"/>
      <c r="AI148" s="9"/>
      <c r="AJ148" s="7">
        <f t="shared" si="35"/>
        <v>0</v>
      </c>
      <c r="AK148" s="43"/>
      <c r="AL148" s="7">
        <f t="shared" si="36"/>
        <v>0</v>
      </c>
      <c r="AM148" s="62"/>
      <c r="AN148" s="9"/>
      <c r="AO148" s="41"/>
      <c r="AP148" s="41"/>
      <c r="AQ148" s="41"/>
      <c r="AR148" s="41"/>
      <c r="AS148" s="41"/>
      <c r="AT148" s="41"/>
      <c r="AU148" s="41"/>
      <c r="AV148" s="41"/>
      <c r="AW148" s="7">
        <f t="shared" si="37"/>
        <v>0</v>
      </c>
      <c r="AX148" s="43"/>
      <c r="AY148" s="41"/>
      <c r="AZ148" s="41"/>
      <c r="BA148" s="41"/>
      <c r="BB148" s="41"/>
      <c r="BC148" s="41"/>
      <c r="BD148" s="41"/>
      <c r="BE148" s="7">
        <f t="shared" si="38"/>
        <v>0</v>
      </c>
      <c r="BF148" s="43"/>
      <c r="BG148" s="41"/>
      <c r="BH148" s="41"/>
      <c r="BI148" s="41"/>
      <c r="BJ148" s="41"/>
      <c r="BK148" s="41"/>
      <c r="BL148" s="41"/>
      <c r="BM148" s="41">
        <v>6560</v>
      </c>
      <c r="BN148" s="9"/>
      <c r="BO148" s="41"/>
      <c r="BP148" s="9"/>
      <c r="BQ148" s="41"/>
      <c r="BR148" s="9"/>
      <c r="BS148" s="9"/>
      <c r="BT148" s="41"/>
      <c r="BU148" s="7">
        <f t="shared" si="39"/>
        <v>6560</v>
      </c>
      <c r="BV148" s="43"/>
      <c r="BW148" s="41"/>
      <c r="BX148" s="41"/>
      <c r="BY148" s="41"/>
      <c r="BZ148" s="41"/>
      <c r="CA148" s="41"/>
      <c r="CB148" s="7">
        <f t="shared" si="40"/>
        <v>0</v>
      </c>
      <c r="CC148" s="43"/>
      <c r="CD148" s="41"/>
      <c r="CE148" s="41"/>
      <c r="CF148" s="41"/>
      <c r="CG148" s="7">
        <f t="shared" si="41"/>
        <v>0</v>
      </c>
      <c r="CH148" s="62"/>
      <c r="CI148" s="9"/>
      <c r="CJ148" s="41"/>
      <c r="CK148" s="41"/>
      <c r="CL148" s="41"/>
      <c r="CM148" s="41"/>
      <c r="CN148" s="41"/>
      <c r="CO148" s="7">
        <f t="shared" si="42"/>
        <v>0</v>
      </c>
      <c r="CP148" s="62"/>
      <c r="CQ148" s="41"/>
      <c r="CR148" s="41"/>
      <c r="CS148" s="7">
        <f t="shared" si="43"/>
        <v>0</v>
      </c>
      <c r="CT148" s="43"/>
      <c r="CU148" s="7">
        <f t="shared" si="44"/>
        <v>0</v>
      </c>
      <c r="CV148" s="10">
        <f t="shared" si="30"/>
        <v>6560</v>
      </c>
    </row>
    <row r="149" spans="1:100" x14ac:dyDescent="0.25">
      <c r="A149" s="348"/>
      <c r="B149" s="2" t="s">
        <v>104</v>
      </c>
      <c r="C149" s="40"/>
      <c r="D149" s="41"/>
      <c r="E149" s="43"/>
      <c r="F149" s="41"/>
      <c r="G149" s="42"/>
      <c r="H149" s="7">
        <f t="shared" si="31"/>
        <v>0</v>
      </c>
      <c r="I149" s="43"/>
      <c r="J149" s="41"/>
      <c r="K149" s="41"/>
      <c r="L149" s="41"/>
      <c r="M149" s="41"/>
      <c r="N149" s="41"/>
      <c r="O149" s="7">
        <f t="shared" si="32"/>
        <v>0</v>
      </c>
      <c r="P149" s="62"/>
      <c r="Q149" s="41"/>
      <c r="R149" s="41"/>
      <c r="S149" s="41"/>
      <c r="T149" s="7">
        <f t="shared" si="33"/>
        <v>0</v>
      </c>
      <c r="U149" s="43"/>
      <c r="V149" s="9"/>
      <c r="W149" s="7">
        <f t="shared" si="34"/>
        <v>0</v>
      </c>
      <c r="X149" s="43"/>
      <c r="Y149" s="9"/>
      <c r="Z149" s="9"/>
      <c r="AA149" s="9"/>
      <c r="AB149" s="9"/>
      <c r="AC149" s="9"/>
      <c r="AD149" s="41"/>
      <c r="AE149" s="9"/>
      <c r="AF149" s="9"/>
      <c r="AG149" s="9"/>
      <c r="AH149" s="9"/>
      <c r="AI149" s="9"/>
      <c r="AJ149" s="7">
        <f t="shared" si="35"/>
        <v>0</v>
      </c>
      <c r="AK149" s="43"/>
      <c r="AL149" s="7">
        <f t="shared" si="36"/>
        <v>0</v>
      </c>
      <c r="AM149" s="62"/>
      <c r="AN149" s="9"/>
      <c r="AO149" s="41"/>
      <c r="AP149" s="41"/>
      <c r="AQ149" s="41"/>
      <c r="AR149" s="41"/>
      <c r="AS149" s="41"/>
      <c r="AT149" s="41"/>
      <c r="AU149" s="41"/>
      <c r="AV149" s="41"/>
      <c r="AW149" s="7">
        <f t="shared" si="37"/>
        <v>0</v>
      </c>
      <c r="AX149" s="43"/>
      <c r="AY149" s="41"/>
      <c r="AZ149" s="41"/>
      <c r="BA149" s="41"/>
      <c r="BB149" s="41"/>
      <c r="BC149" s="41"/>
      <c r="BD149" s="41"/>
      <c r="BE149" s="7">
        <f t="shared" si="38"/>
        <v>0</v>
      </c>
      <c r="BF149" s="43"/>
      <c r="BG149" s="41"/>
      <c r="BH149" s="41"/>
      <c r="BI149" s="41"/>
      <c r="BJ149" s="41"/>
      <c r="BK149" s="41"/>
      <c r="BL149" s="41"/>
      <c r="BM149" s="41">
        <v>8800</v>
      </c>
      <c r="BN149" s="9"/>
      <c r="BO149" s="41"/>
      <c r="BP149" s="9"/>
      <c r="BQ149" s="41"/>
      <c r="BR149" s="9"/>
      <c r="BS149" s="9"/>
      <c r="BT149" s="41"/>
      <c r="BU149" s="7">
        <f t="shared" si="39"/>
        <v>8800</v>
      </c>
      <c r="BV149" s="43"/>
      <c r="BW149" s="41"/>
      <c r="BX149" s="41"/>
      <c r="BY149" s="41"/>
      <c r="BZ149" s="41"/>
      <c r="CA149" s="41"/>
      <c r="CB149" s="7">
        <f t="shared" si="40"/>
        <v>0</v>
      </c>
      <c r="CC149" s="43"/>
      <c r="CD149" s="41"/>
      <c r="CE149" s="41"/>
      <c r="CF149" s="41"/>
      <c r="CG149" s="7">
        <f t="shared" si="41"/>
        <v>0</v>
      </c>
      <c r="CH149" s="62"/>
      <c r="CI149" s="9"/>
      <c r="CJ149" s="41"/>
      <c r="CK149" s="41"/>
      <c r="CL149" s="41"/>
      <c r="CM149" s="41"/>
      <c r="CN149" s="41"/>
      <c r="CO149" s="7">
        <f t="shared" si="42"/>
        <v>0</v>
      </c>
      <c r="CP149" s="62"/>
      <c r="CQ149" s="41"/>
      <c r="CR149" s="41"/>
      <c r="CS149" s="7">
        <f t="shared" si="43"/>
        <v>0</v>
      </c>
      <c r="CT149" s="43"/>
      <c r="CU149" s="7">
        <f t="shared" si="44"/>
        <v>0</v>
      </c>
      <c r="CV149" s="10">
        <f t="shared" si="30"/>
        <v>8800</v>
      </c>
    </row>
    <row r="150" spans="1:100" x14ac:dyDescent="0.25">
      <c r="A150" s="348"/>
      <c r="B150" s="2" t="s">
        <v>105</v>
      </c>
      <c r="C150" s="40"/>
      <c r="D150" s="41"/>
      <c r="E150" s="43"/>
      <c r="F150" s="41"/>
      <c r="G150" s="42"/>
      <c r="H150" s="7">
        <f t="shared" si="31"/>
        <v>0</v>
      </c>
      <c r="I150" s="43"/>
      <c r="J150" s="41"/>
      <c r="K150" s="41"/>
      <c r="L150" s="41"/>
      <c r="M150" s="41"/>
      <c r="N150" s="41"/>
      <c r="O150" s="7">
        <f t="shared" si="32"/>
        <v>0</v>
      </c>
      <c r="P150" s="62"/>
      <c r="Q150" s="41"/>
      <c r="R150" s="41"/>
      <c r="S150" s="41"/>
      <c r="T150" s="7">
        <f t="shared" si="33"/>
        <v>0</v>
      </c>
      <c r="U150" s="43"/>
      <c r="V150" s="9"/>
      <c r="W150" s="7">
        <f t="shared" si="34"/>
        <v>0</v>
      </c>
      <c r="X150" s="43"/>
      <c r="Y150" s="9"/>
      <c r="Z150" s="9"/>
      <c r="AA150" s="9"/>
      <c r="AB150" s="9"/>
      <c r="AC150" s="9"/>
      <c r="AD150" s="41"/>
      <c r="AE150" s="9"/>
      <c r="AF150" s="9"/>
      <c r="AG150" s="9"/>
      <c r="AH150" s="9"/>
      <c r="AI150" s="9"/>
      <c r="AJ150" s="7">
        <f t="shared" si="35"/>
        <v>0</v>
      </c>
      <c r="AK150" s="43"/>
      <c r="AL150" s="7">
        <f t="shared" si="36"/>
        <v>0</v>
      </c>
      <c r="AM150" s="62"/>
      <c r="AN150" s="9"/>
      <c r="AO150" s="41"/>
      <c r="AP150" s="41"/>
      <c r="AQ150" s="41"/>
      <c r="AR150" s="41"/>
      <c r="AS150" s="41"/>
      <c r="AT150" s="41"/>
      <c r="AU150" s="41"/>
      <c r="AV150" s="41"/>
      <c r="AW150" s="7">
        <f t="shared" si="37"/>
        <v>0</v>
      </c>
      <c r="AX150" s="43"/>
      <c r="AY150" s="41"/>
      <c r="AZ150" s="41"/>
      <c r="BA150" s="41"/>
      <c r="BB150" s="41"/>
      <c r="BC150" s="41"/>
      <c r="BD150" s="41"/>
      <c r="BE150" s="7">
        <f t="shared" si="38"/>
        <v>0</v>
      </c>
      <c r="BF150" s="43"/>
      <c r="BG150" s="41"/>
      <c r="BH150" s="41"/>
      <c r="BI150" s="41"/>
      <c r="BJ150" s="41"/>
      <c r="BK150" s="41"/>
      <c r="BL150" s="41"/>
      <c r="BM150" s="41">
        <v>12280</v>
      </c>
      <c r="BN150" s="9"/>
      <c r="BO150" s="41"/>
      <c r="BP150" s="9"/>
      <c r="BQ150" s="41"/>
      <c r="BR150" s="9"/>
      <c r="BS150" s="9"/>
      <c r="BT150" s="41"/>
      <c r="BU150" s="7">
        <f t="shared" si="39"/>
        <v>12280</v>
      </c>
      <c r="BV150" s="43"/>
      <c r="BW150" s="41"/>
      <c r="BX150" s="41"/>
      <c r="BY150" s="41"/>
      <c r="BZ150" s="41"/>
      <c r="CA150" s="41"/>
      <c r="CB150" s="7">
        <f t="shared" si="40"/>
        <v>0</v>
      </c>
      <c r="CC150" s="43"/>
      <c r="CD150" s="41"/>
      <c r="CE150" s="41"/>
      <c r="CF150" s="41"/>
      <c r="CG150" s="7">
        <f t="shared" si="41"/>
        <v>0</v>
      </c>
      <c r="CH150" s="62"/>
      <c r="CI150" s="9"/>
      <c r="CJ150" s="41"/>
      <c r="CK150" s="41"/>
      <c r="CL150" s="41"/>
      <c r="CM150" s="41"/>
      <c r="CN150" s="41"/>
      <c r="CO150" s="7">
        <f t="shared" si="42"/>
        <v>0</v>
      </c>
      <c r="CP150" s="62"/>
      <c r="CQ150" s="41"/>
      <c r="CR150" s="41"/>
      <c r="CS150" s="7">
        <f t="shared" si="43"/>
        <v>0</v>
      </c>
      <c r="CT150" s="43"/>
      <c r="CU150" s="7">
        <f t="shared" si="44"/>
        <v>0</v>
      </c>
      <c r="CV150" s="10">
        <f t="shared" si="30"/>
        <v>12280</v>
      </c>
    </row>
    <row r="151" spans="1:100" x14ac:dyDescent="0.25">
      <c r="A151" s="348"/>
      <c r="B151" s="2" t="s">
        <v>106</v>
      </c>
      <c r="C151" s="40"/>
      <c r="D151" s="41"/>
      <c r="E151" s="43"/>
      <c r="F151" s="41"/>
      <c r="G151" s="42"/>
      <c r="H151" s="7">
        <f t="shared" si="31"/>
        <v>0</v>
      </c>
      <c r="I151" s="43"/>
      <c r="J151" s="41"/>
      <c r="K151" s="41"/>
      <c r="L151" s="41"/>
      <c r="M151" s="41"/>
      <c r="N151" s="41"/>
      <c r="O151" s="7">
        <f t="shared" si="32"/>
        <v>0</v>
      </c>
      <c r="P151" s="62"/>
      <c r="Q151" s="41"/>
      <c r="R151" s="41"/>
      <c r="S151" s="41"/>
      <c r="T151" s="7">
        <f t="shared" si="33"/>
        <v>0</v>
      </c>
      <c r="U151" s="43"/>
      <c r="V151" s="9"/>
      <c r="W151" s="7">
        <f t="shared" si="34"/>
        <v>0</v>
      </c>
      <c r="X151" s="43"/>
      <c r="Y151" s="9"/>
      <c r="Z151" s="9"/>
      <c r="AA151" s="9"/>
      <c r="AB151" s="9"/>
      <c r="AC151" s="9"/>
      <c r="AD151" s="41"/>
      <c r="AE151" s="9"/>
      <c r="AF151" s="9"/>
      <c r="AG151" s="9"/>
      <c r="AH151" s="9"/>
      <c r="AI151" s="9"/>
      <c r="AJ151" s="7">
        <f t="shared" si="35"/>
        <v>0</v>
      </c>
      <c r="AK151" s="43"/>
      <c r="AL151" s="7">
        <f t="shared" si="36"/>
        <v>0</v>
      </c>
      <c r="AM151" s="62"/>
      <c r="AN151" s="9"/>
      <c r="AO151" s="41"/>
      <c r="AP151" s="41"/>
      <c r="AQ151" s="41"/>
      <c r="AR151" s="41"/>
      <c r="AS151" s="41"/>
      <c r="AT151" s="41"/>
      <c r="AU151" s="41"/>
      <c r="AV151" s="41"/>
      <c r="AW151" s="7">
        <f t="shared" si="37"/>
        <v>0</v>
      </c>
      <c r="AX151" s="43"/>
      <c r="AY151" s="41"/>
      <c r="AZ151" s="41"/>
      <c r="BA151" s="41"/>
      <c r="BB151" s="41"/>
      <c r="BC151" s="41"/>
      <c r="BD151" s="41"/>
      <c r="BE151" s="7">
        <f t="shared" si="38"/>
        <v>0</v>
      </c>
      <c r="BF151" s="43"/>
      <c r="BG151" s="41"/>
      <c r="BH151" s="41"/>
      <c r="BI151" s="41"/>
      <c r="BJ151" s="41"/>
      <c r="BK151" s="41"/>
      <c r="BL151" s="41"/>
      <c r="BM151" s="41">
        <v>15040</v>
      </c>
      <c r="BN151" s="9"/>
      <c r="BO151" s="41"/>
      <c r="BP151" s="9"/>
      <c r="BQ151" s="41"/>
      <c r="BR151" s="9"/>
      <c r="BS151" s="9"/>
      <c r="BT151" s="41"/>
      <c r="BU151" s="7">
        <f t="shared" si="39"/>
        <v>15040</v>
      </c>
      <c r="BV151" s="43"/>
      <c r="BW151" s="41"/>
      <c r="BX151" s="41"/>
      <c r="BY151" s="41"/>
      <c r="BZ151" s="41"/>
      <c r="CA151" s="41"/>
      <c r="CB151" s="7">
        <f t="shared" si="40"/>
        <v>0</v>
      </c>
      <c r="CC151" s="43"/>
      <c r="CD151" s="41"/>
      <c r="CE151" s="41"/>
      <c r="CF151" s="41"/>
      <c r="CG151" s="7">
        <f t="shared" si="41"/>
        <v>0</v>
      </c>
      <c r="CH151" s="62"/>
      <c r="CI151" s="9"/>
      <c r="CJ151" s="41"/>
      <c r="CK151" s="41"/>
      <c r="CL151" s="41"/>
      <c r="CM151" s="41"/>
      <c r="CN151" s="41"/>
      <c r="CO151" s="7">
        <f t="shared" si="42"/>
        <v>0</v>
      </c>
      <c r="CP151" s="62"/>
      <c r="CQ151" s="41"/>
      <c r="CR151" s="41"/>
      <c r="CS151" s="7">
        <f t="shared" si="43"/>
        <v>0</v>
      </c>
      <c r="CT151" s="43"/>
      <c r="CU151" s="7">
        <f t="shared" si="44"/>
        <v>0</v>
      </c>
      <c r="CV151" s="10">
        <f t="shared" si="30"/>
        <v>15040</v>
      </c>
    </row>
    <row r="152" spans="1:100" x14ac:dyDescent="0.25">
      <c r="A152" s="348"/>
      <c r="B152" s="2" t="s">
        <v>107</v>
      </c>
      <c r="C152" s="40"/>
      <c r="D152" s="41"/>
      <c r="E152" s="43"/>
      <c r="F152" s="41"/>
      <c r="G152" s="42"/>
      <c r="H152" s="7">
        <f t="shared" si="31"/>
        <v>0</v>
      </c>
      <c r="I152" s="43"/>
      <c r="J152" s="41"/>
      <c r="K152" s="41"/>
      <c r="L152" s="41"/>
      <c r="M152" s="41"/>
      <c r="N152" s="41"/>
      <c r="O152" s="7">
        <f t="shared" si="32"/>
        <v>0</v>
      </c>
      <c r="P152" s="62"/>
      <c r="Q152" s="41"/>
      <c r="R152" s="41"/>
      <c r="S152" s="41"/>
      <c r="T152" s="7">
        <f t="shared" si="33"/>
        <v>0</v>
      </c>
      <c r="U152" s="43"/>
      <c r="V152" s="9"/>
      <c r="W152" s="7">
        <f t="shared" si="34"/>
        <v>0</v>
      </c>
      <c r="X152" s="43"/>
      <c r="Y152" s="9"/>
      <c r="Z152" s="9"/>
      <c r="AA152" s="9"/>
      <c r="AB152" s="9"/>
      <c r="AC152" s="9"/>
      <c r="AD152" s="41"/>
      <c r="AE152" s="9"/>
      <c r="AF152" s="9"/>
      <c r="AG152" s="9"/>
      <c r="AH152" s="9"/>
      <c r="AI152" s="9"/>
      <c r="AJ152" s="7">
        <f t="shared" si="35"/>
        <v>0</v>
      </c>
      <c r="AK152" s="43"/>
      <c r="AL152" s="7">
        <f t="shared" si="36"/>
        <v>0</v>
      </c>
      <c r="AM152" s="62"/>
      <c r="AN152" s="9"/>
      <c r="AO152" s="41"/>
      <c r="AP152" s="41"/>
      <c r="AQ152" s="41"/>
      <c r="AR152" s="41"/>
      <c r="AS152" s="41"/>
      <c r="AT152" s="41"/>
      <c r="AU152" s="41"/>
      <c r="AV152" s="41"/>
      <c r="AW152" s="7">
        <f t="shared" si="37"/>
        <v>0</v>
      </c>
      <c r="AX152" s="43"/>
      <c r="AY152" s="41"/>
      <c r="AZ152" s="41"/>
      <c r="BA152" s="41"/>
      <c r="BB152" s="41"/>
      <c r="BC152" s="41"/>
      <c r="BD152" s="41"/>
      <c r="BE152" s="7">
        <f t="shared" si="38"/>
        <v>0</v>
      </c>
      <c r="BF152" s="43"/>
      <c r="BG152" s="41"/>
      <c r="BH152" s="41"/>
      <c r="BI152" s="41"/>
      <c r="BJ152" s="41"/>
      <c r="BK152" s="41"/>
      <c r="BL152" s="41"/>
      <c r="BM152" s="41">
        <v>12600</v>
      </c>
      <c r="BN152" s="9"/>
      <c r="BO152" s="41"/>
      <c r="BP152" s="9"/>
      <c r="BQ152" s="41"/>
      <c r="BR152" s="9"/>
      <c r="BS152" s="9"/>
      <c r="BT152" s="41"/>
      <c r="BU152" s="7">
        <f t="shared" si="39"/>
        <v>12600</v>
      </c>
      <c r="BV152" s="43"/>
      <c r="BW152" s="41"/>
      <c r="BX152" s="41"/>
      <c r="BY152" s="41"/>
      <c r="BZ152" s="41"/>
      <c r="CA152" s="41"/>
      <c r="CB152" s="7">
        <f t="shared" si="40"/>
        <v>0</v>
      </c>
      <c r="CC152" s="43"/>
      <c r="CD152" s="41"/>
      <c r="CE152" s="41"/>
      <c r="CF152" s="41"/>
      <c r="CG152" s="7">
        <f t="shared" si="41"/>
        <v>0</v>
      </c>
      <c r="CH152" s="62"/>
      <c r="CI152" s="9"/>
      <c r="CJ152" s="41"/>
      <c r="CK152" s="41"/>
      <c r="CL152" s="41"/>
      <c r="CM152" s="41"/>
      <c r="CN152" s="41"/>
      <c r="CO152" s="7">
        <f t="shared" si="42"/>
        <v>0</v>
      </c>
      <c r="CP152" s="62"/>
      <c r="CQ152" s="41"/>
      <c r="CR152" s="41"/>
      <c r="CS152" s="7">
        <f t="shared" si="43"/>
        <v>0</v>
      </c>
      <c r="CT152" s="43"/>
      <c r="CU152" s="7">
        <f t="shared" si="44"/>
        <v>0</v>
      </c>
      <c r="CV152" s="10">
        <f t="shared" si="30"/>
        <v>12600</v>
      </c>
    </row>
    <row r="153" spans="1:100" x14ac:dyDescent="0.25">
      <c r="A153" s="348"/>
      <c r="B153" s="2" t="s">
        <v>108</v>
      </c>
      <c r="C153" s="40"/>
      <c r="D153" s="41"/>
      <c r="E153" s="43"/>
      <c r="F153" s="41"/>
      <c r="G153" s="42"/>
      <c r="H153" s="7">
        <f t="shared" si="31"/>
        <v>0</v>
      </c>
      <c r="I153" s="43"/>
      <c r="J153" s="41"/>
      <c r="K153" s="41"/>
      <c r="L153" s="41"/>
      <c r="M153" s="41"/>
      <c r="N153" s="41"/>
      <c r="O153" s="7">
        <f t="shared" si="32"/>
        <v>0</v>
      </c>
      <c r="P153" s="62"/>
      <c r="Q153" s="41"/>
      <c r="R153" s="41"/>
      <c r="S153" s="41"/>
      <c r="T153" s="7">
        <f t="shared" si="33"/>
        <v>0</v>
      </c>
      <c r="U153" s="43"/>
      <c r="V153" s="9"/>
      <c r="W153" s="7">
        <f t="shared" si="34"/>
        <v>0</v>
      </c>
      <c r="X153" s="43"/>
      <c r="Y153" s="9"/>
      <c r="Z153" s="9"/>
      <c r="AA153" s="9"/>
      <c r="AB153" s="9"/>
      <c r="AC153" s="9"/>
      <c r="AD153" s="41"/>
      <c r="AE153" s="9"/>
      <c r="AF153" s="9"/>
      <c r="AG153" s="9"/>
      <c r="AH153" s="9"/>
      <c r="AI153" s="9"/>
      <c r="AJ153" s="7">
        <f t="shared" si="35"/>
        <v>0</v>
      </c>
      <c r="AK153" s="43"/>
      <c r="AL153" s="7">
        <f t="shared" si="36"/>
        <v>0</v>
      </c>
      <c r="AM153" s="62"/>
      <c r="AN153" s="9"/>
      <c r="AO153" s="41"/>
      <c r="AP153" s="41"/>
      <c r="AQ153" s="41"/>
      <c r="AR153" s="41"/>
      <c r="AS153" s="41"/>
      <c r="AT153" s="41"/>
      <c r="AU153" s="41"/>
      <c r="AV153" s="41"/>
      <c r="AW153" s="7">
        <f t="shared" si="37"/>
        <v>0</v>
      </c>
      <c r="AX153" s="43"/>
      <c r="AY153" s="41"/>
      <c r="AZ153" s="41"/>
      <c r="BA153" s="41"/>
      <c r="BB153" s="41"/>
      <c r="BC153" s="41"/>
      <c r="BD153" s="41"/>
      <c r="BE153" s="7">
        <f t="shared" si="38"/>
        <v>0</v>
      </c>
      <c r="BF153" s="43"/>
      <c r="BG153" s="41"/>
      <c r="BH153" s="41"/>
      <c r="BI153" s="41"/>
      <c r="BJ153" s="41"/>
      <c r="BK153" s="41"/>
      <c r="BL153" s="41"/>
      <c r="BM153" s="41">
        <v>23300</v>
      </c>
      <c r="BN153" s="9"/>
      <c r="BO153" s="41"/>
      <c r="BP153" s="9"/>
      <c r="BQ153" s="41"/>
      <c r="BR153" s="9"/>
      <c r="BS153" s="9"/>
      <c r="BT153" s="41"/>
      <c r="BU153" s="7">
        <f t="shared" si="39"/>
        <v>23300</v>
      </c>
      <c r="BV153" s="43"/>
      <c r="BW153" s="41"/>
      <c r="BX153" s="41"/>
      <c r="BY153" s="41"/>
      <c r="BZ153" s="41"/>
      <c r="CA153" s="41"/>
      <c r="CB153" s="7">
        <f t="shared" si="40"/>
        <v>0</v>
      </c>
      <c r="CC153" s="43"/>
      <c r="CD153" s="41"/>
      <c r="CE153" s="41"/>
      <c r="CF153" s="41"/>
      <c r="CG153" s="7">
        <f t="shared" si="41"/>
        <v>0</v>
      </c>
      <c r="CH153" s="62"/>
      <c r="CI153" s="9"/>
      <c r="CJ153" s="41"/>
      <c r="CK153" s="41"/>
      <c r="CL153" s="41"/>
      <c r="CM153" s="41"/>
      <c r="CN153" s="41"/>
      <c r="CO153" s="7">
        <f t="shared" si="42"/>
        <v>0</v>
      </c>
      <c r="CP153" s="62"/>
      <c r="CQ153" s="41"/>
      <c r="CR153" s="41"/>
      <c r="CS153" s="7">
        <f t="shared" si="43"/>
        <v>0</v>
      </c>
      <c r="CT153" s="43"/>
      <c r="CU153" s="7">
        <f t="shared" si="44"/>
        <v>0</v>
      </c>
      <c r="CV153" s="10">
        <f t="shared" si="30"/>
        <v>23300</v>
      </c>
    </row>
    <row r="154" spans="1:100" x14ac:dyDescent="0.25">
      <c r="A154" s="348"/>
      <c r="B154" s="2" t="s">
        <v>109</v>
      </c>
      <c r="C154" s="40"/>
      <c r="D154" s="41"/>
      <c r="E154" s="43"/>
      <c r="F154" s="41"/>
      <c r="G154" s="42"/>
      <c r="H154" s="7">
        <f t="shared" si="31"/>
        <v>0</v>
      </c>
      <c r="I154" s="43"/>
      <c r="J154" s="41"/>
      <c r="K154" s="41"/>
      <c r="L154" s="41"/>
      <c r="M154" s="41"/>
      <c r="N154" s="41"/>
      <c r="O154" s="7">
        <f t="shared" si="32"/>
        <v>0</v>
      </c>
      <c r="P154" s="62"/>
      <c r="Q154" s="41"/>
      <c r="R154" s="41"/>
      <c r="S154" s="41"/>
      <c r="T154" s="7">
        <f t="shared" si="33"/>
        <v>0</v>
      </c>
      <c r="U154" s="43"/>
      <c r="V154" s="9"/>
      <c r="W154" s="7">
        <f t="shared" si="34"/>
        <v>0</v>
      </c>
      <c r="X154" s="43"/>
      <c r="Y154" s="9"/>
      <c r="Z154" s="9"/>
      <c r="AA154" s="9"/>
      <c r="AB154" s="9"/>
      <c r="AC154" s="9"/>
      <c r="AD154" s="41"/>
      <c r="AE154" s="9"/>
      <c r="AF154" s="9"/>
      <c r="AG154" s="9"/>
      <c r="AH154" s="9"/>
      <c r="AI154" s="9"/>
      <c r="AJ154" s="7">
        <f t="shared" si="35"/>
        <v>0</v>
      </c>
      <c r="AK154" s="43"/>
      <c r="AL154" s="7">
        <f t="shared" si="36"/>
        <v>0</v>
      </c>
      <c r="AM154" s="62"/>
      <c r="AN154" s="9"/>
      <c r="AO154" s="41"/>
      <c r="AP154" s="41"/>
      <c r="AQ154" s="41"/>
      <c r="AR154" s="41"/>
      <c r="AS154" s="41"/>
      <c r="AT154" s="41"/>
      <c r="AU154" s="41"/>
      <c r="AV154" s="41"/>
      <c r="AW154" s="7">
        <f t="shared" si="37"/>
        <v>0</v>
      </c>
      <c r="AX154" s="43"/>
      <c r="AY154" s="41"/>
      <c r="AZ154" s="41"/>
      <c r="BA154" s="41"/>
      <c r="BB154" s="41"/>
      <c r="BC154" s="41"/>
      <c r="BD154" s="41"/>
      <c r="BE154" s="7">
        <f t="shared" si="38"/>
        <v>0</v>
      </c>
      <c r="BF154" s="43"/>
      <c r="BG154" s="41"/>
      <c r="BH154" s="41"/>
      <c r="BI154" s="41"/>
      <c r="BJ154" s="41"/>
      <c r="BK154" s="41"/>
      <c r="BL154" s="41"/>
      <c r="BM154" s="41">
        <v>16520</v>
      </c>
      <c r="BN154" s="9"/>
      <c r="BO154" s="41"/>
      <c r="BP154" s="9"/>
      <c r="BQ154" s="41"/>
      <c r="BR154" s="9"/>
      <c r="BS154" s="9"/>
      <c r="BT154" s="41"/>
      <c r="BU154" s="7">
        <f t="shared" si="39"/>
        <v>16520</v>
      </c>
      <c r="BV154" s="43"/>
      <c r="BW154" s="41"/>
      <c r="BX154" s="41"/>
      <c r="BY154" s="41"/>
      <c r="BZ154" s="41"/>
      <c r="CA154" s="41"/>
      <c r="CB154" s="7">
        <f t="shared" si="40"/>
        <v>0</v>
      </c>
      <c r="CC154" s="43"/>
      <c r="CD154" s="41"/>
      <c r="CE154" s="41"/>
      <c r="CF154" s="41"/>
      <c r="CG154" s="7">
        <f t="shared" si="41"/>
        <v>0</v>
      </c>
      <c r="CH154" s="62"/>
      <c r="CI154" s="9"/>
      <c r="CJ154" s="41"/>
      <c r="CK154" s="41"/>
      <c r="CL154" s="41"/>
      <c r="CM154" s="41"/>
      <c r="CN154" s="41"/>
      <c r="CO154" s="7">
        <f t="shared" si="42"/>
        <v>0</v>
      </c>
      <c r="CP154" s="62"/>
      <c r="CQ154" s="41"/>
      <c r="CR154" s="41"/>
      <c r="CS154" s="7">
        <f t="shared" si="43"/>
        <v>0</v>
      </c>
      <c r="CT154" s="43"/>
      <c r="CU154" s="7">
        <f t="shared" si="44"/>
        <v>0</v>
      </c>
      <c r="CV154" s="10">
        <f t="shared" si="30"/>
        <v>16520</v>
      </c>
    </row>
    <row r="155" spans="1:100" x14ac:dyDescent="0.25">
      <c r="A155" s="348"/>
      <c r="B155" s="2" t="s">
        <v>110</v>
      </c>
      <c r="C155" s="40"/>
      <c r="D155" s="41"/>
      <c r="E155" s="43"/>
      <c r="F155" s="41"/>
      <c r="G155" s="42"/>
      <c r="H155" s="7">
        <f t="shared" si="31"/>
        <v>0</v>
      </c>
      <c r="I155" s="43"/>
      <c r="J155" s="41"/>
      <c r="K155" s="41"/>
      <c r="L155" s="41"/>
      <c r="M155" s="41"/>
      <c r="N155" s="41"/>
      <c r="O155" s="7">
        <f t="shared" si="32"/>
        <v>0</v>
      </c>
      <c r="P155" s="62"/>
      <c r="Q155" s="41"/>
      <c r="R155" s="41"/>
      <c r="S155" s="41"/>
      <c r="T155" s="7">
        <f t="shared" si="33"/>
        <v>0</v>
      </c>
      <c r="U155" s="43"/>
      <c r="V155" s="9"/>
      <c r="W155" s="7">
        <f t="shared" si="34"/>
        <v>0</v>
      </c>
      <c r="X155" s="43"/>
      <c r="Y155" s="9"/>
      <c r="Z155" s="9"/>
      <c r="AA155" s="9"/>
      <c r="AB155" s="9"/>
      <c r="AC155" s="9"/>
      <c r="AD155" s="41"/>
      <c r="AE155" s="9"/>
      <c r="AF155" s="9"/>
      <c r="AG155" s="9"/>
      <c r="AH155" s="9"/>
      <c r="AI155" s="9"/>
      <c r="AJ155" s="7">
        <f t="shared" si="35"/>
        <v>0</v>
      </c>
      <c r="AK155" s="43"/>
      <c r="AL155" s="7">
        <f t="shared" si="36"/>
        <v>0</v>
      </c>
      <c r="AM155" s="62"/>
      <c r="AN155" s="9"/>
      <c r="AO155" s="41"/>
      <c r="AP155" s="41"/>
      <c r="AQ155" s="41"/>
      <c r="AR155" s="41"/>
      <c r="AS155" s="41"/>
      <c r="AT155" s="41"/>
      <c r="AU155" s="41"/>
      <c r="AV155" s="41"/>
      <c r="AW155" s="7">
        <f t="shared" si="37"/>
        <v>0</v>
      </c>
      <c r="AX155" s="43"/>
      <c r="AY155" s="41"/>
      <c r="AZ155" s="41"/>
      <c r="BA155" s="41"/>
      <c r="BB155" s="41"/>
      <c r="BC155" s="41"/>
      <c r="BD155" s="41"/>
      <c r="BE155" s="7">
        <f t="shared" si="38"/>
        <v>0</v>
      </c>
      <c r="BF155" s="43"/>
      <c r="BG155" s="41"/>
      <c r="BH155" s="41"/>
      <c r="BI155" s="41"/>
      <c r="BJ155" s="41"/>
      <c r="BK155" s="41"/>
      <c r="BL155" s="41"/>
      <c r="BM155" s="41">
        <v>24040</v>
      </c>
      <c r="BN155" s="9"/>
      <c r="BO155" s="41"/>
      <c r="BP155" s="9"/>
      <c r="BQ155" s="41"/>
      <c r="BR155" s="9"/>
      <c r="BS155" s="9"/>
      <c r="BT155" s="41"/>
      <c r="BU155" s="7">
        <f t="shared" si="39"/>
        <v>24040</v>
      </c>
      <c r="BV155" s="43"/>
      <c r="BW155" s="41"/>
      <c r="BX155" s="41"/>
      <c r="BY155" s="41"/>
      <c r="BZ155" s="41"/>
      <c r="CA155" s="41"/>
      <c r="CB155" s="7">
        <f t="shared" si="40"/>
        <v>0</v>
      </c>
      <c r="CC155" s="43"/>
      <c r="CD155" s="41"/>
      <c r="CE155" s="41"/>
      <c r="CF155" s="41"/>
      <c r="CG155" s="7">
        <f t="shared" si="41"/>
        <v>0</v>
      </c>
      <c r="CH155" s="62"/>
      <c r="CI155" s="9"/>
      <c r="CJ155" s="41"/>
      <c r="CK155" s="41"/>
      <c r="CL155" s="41"/>
      <c r="CM155" s="41"/>
      <c r="CN155" s="41"/>
      <c r="CO155" s="7">
        <f t="shared" si="42"/>
        <v>0</v>
      </c>
      <c r="CP155" s="62"/>
      <c r="CQ155" s="41"/>
      <c r="CR155" s="41"/>
      <c r="CS155" s="7">
        <f t="shared" si="43"/>
        <v>0</v>
      </c>
      <c r="CT155" s="43"/>
      <c r="CU155" s="7">
        <f t="shared" si="44"/>
        <v>0</v>
      </c>
      <c r="CV155" s="10">
        <f t="shared" si="30"/>
        <v>24040</v>
      </c>
    </row>
    <row r="156" spans="1:100" x14ac:dyDescent="0.25">
      <c r="A156" s="348"/>
      <c r="B156" s="2" t="s">
        <v>111</v>
      </c>
      <c r="C156" s="40"/>
      <c r="D156" s="41"/>
      <c r="E156" s="43"/>
      <c r="F156" s="41"/>
      <c r="G156" s="42"/>
      <c r="H156" s="7">
        <f t="shared" si="31"/>
        <v>0</v>
      </c>
      <c r="I156" s="43"/>
      <c r="J156" s="41"/>
      <c r="K156" s="41"/>
      <c r="L156" s="41"/>
      <c r="M156" s="41"/>
      <c r="N156" s="41"/>
      <c r="O156" s="7">
        <f t="shared" si="32"/>
        <v>0</v>
      </c>
      <c r="P156" s="62"/>
      <c r="Q156" s="41"/>
      <c r="R156" s="41"/>
      <c r="S156" s="41"/>
      <c r="T156" s="7">
        <f t="shared" si="33"/>
        <v>0</v>
      </c>
      <c r="U156" s="43"/>
      <c r="V156" s="9"/>
      <c r="W156" s="7">
        <f t="shared" si="34"/>
        <v>0</v>
      </c>
      <c r="X156" s="43"/>
      <c r="Y156" s="9"/>
      <c r="Z156" s="9"/>
      <c r="AA156" s="9"/>
      <c r="AB156" s="9"/>
      <c r="AC156" s="9"/>
      <c r="AD156" s="41"/>
      <c r="AE156" s="9"/>
      <c r="AF156" s="9"/>
      <c r="AG156" s="9"/>
      <c r="AH156" s="9"/>
      <c r="AI156" s="9"/>
      <c r="AJ156" s="7">
        <f t="shared" si="35"/>
        <v>0</v>
      </c>
      <c r="AK156" s="43"/>
      <c r="AL156" s="7">
        <f t="shared" si="36"/>
        <v>0</v>
      </c>
      <c r="AM156" s="62"/>
      <c r="AN156" s="9"/>
      <c r="AO156" s="41"/>
      <c r="AP156" s="41"/>
      <c r="AQ156" s="41"/>
      <c r="AR156" s="41"/>
      <c r="AS156" s="41"/>
      <c r="AT156" s="41"/>
      <c r="AU156" s="41"/>
      <c r="AV156" s="41"/>
      <c r="AW156" s="7">
        <f t="shared" si="37"/>
        <v>0</v>
      </c>
      <c r="AX156" s="43"/>
      <c r="AY156" s="41"/>
      <c r="AZ156" s="41"/>
      <c r="BA156" s="41"/>
      <c r="BB156" s="41"/>
      <c r="BC156" s="41"/>
      <c r="BD156" s="41"/>
      <c r="BE156" s="7">
        <f t="shared" si="38"/>
        <v>0</v>
      </c>
      <c r="BF156" s="43"/>
      <c r="BG156" s="41"/>
      <c r="BH156" s="41"/>
      <c r="BI156" s="41"/>
      <c r="BJ156" s="41"/>
      <c r="BK156" s="41"/>
      <c r="BL156" s="41"/>
      <c r="BM156" s="41">
        <v>18120</v>
      </c>
      <c r="BN156" s="9"/>
      <c r="BO156" s="41"/>
      <c r="BP156" s="9"/>
      <c r="BQ156" s="41"/>
      <c r="BR156" s="9"/>
      <c r="BS156" s="9"/>
      <c r="BT156" s="41"/>
      <c r="BU156" s="7">
        <f t="shared" si="39"/>
        <v>18120</v>
      </c>
      <c r="BV156" s="43"/>
      <c r="BW156" s="41"/>
      <c r="BX156" s="41"/>
      <c r="BY156" s="41"/>
      <c r="BZ156" s="41"/>
      <c r="CA156" s="41"/>
      <c r="CB156" s="7">
        <f t="shared" si="40"/>
        <v>0</v>
      </c>
      <c r="CC156" s="43"/>
      <c r="CD156" s="41"/>
      <c r="CE156" s="41"/>
      <c r="CF156" s="41"/>
      <c r="CG156" s="7">
        <f t="shared" si="41"/>
        <v>0</v>
      </c>
      <c r="CH156" s="62"/>
      <c r="CI156" s="9"/>
      <c r="CJ156" s="41"/>
      <c r="CK156" s="41"/>
      <c r="CL156" s="41"/>
      <c r="CM156" s="41"/>
      <c r="CN156" s="41"/>
      <c r="CO156" s="7">
        <f t="shared" si="42"/>
        <v>0</v>
      </c>
      <c r="CP156" s="62"/>
      <c r="CQ156" s="41"/>
      <c r="CR156" s="41"/>
      <c r="CS156" s="7">
        <f t="shared" si="43"/>
        <v>0</v>
      </c>
      <c r="CT156" s="43"/>
      <c r="CU156" s="7">
        <f t="shared" si="44"/>
        <v>0</v>
      </c>
      <c r="CV156" s="10">
        <f t="shared" si="30"/>
        <v>18120</v>
      </c>
    </row>
    <row r="157" spans="1:100" ht="15.75" thickBot="1" x14ac:dyDescent="0.3">
      <c r="A157" s="349"/>
      <c r="B157" s="3" t="s">
        <v>112</v>
      </c>
      <c r="C157" s="44"/>
      <c r="D157" s="45"/>
      <c r="E157" s="47"/>
      <c r="F157" s="45"/>
      <c r="G157" s="46"/>
      <c r="H157" s="11">
        <f t="shared" si="31"/>
        <v>0</v>
      </c>
      <c r="I157" s="47"/>
      <c r="J157" s="45"/>
      <c r="K157" s="45"/>
      <c r="L157" s="45"/>
      <c r="M157" s="45"/>
      <c r="N157" s="45"/>
      <c r="O157" s="11">
        <f t="shared" si="32"/>
        <v>0</v>
      </c>
      <c r="P157" s="63"/>
      <c r="Q157" s="45"/>
      <c r="R157" s="45"/>
      <c r="S157" s="45"/>
      <c r="T157" s="11">
        <f t="shared" si="33"/>
        <v>0</v>
      </c>
      <c r="U157" s="47"/>
      <c r="V157" s="13"/>
      <c r="W157" s="11">
        <f t="shared" si="34"/>
        <v>0</v>
      </c>
      <c r="X157" s="47"/>
      <c r="Y157" s="13"/>
      <c r="Z157" s="13"/>
      <c r="AA157" s="13"/>
      <c r="AB157" s="13"/>
      <c r="AC157" s="13"/>
      <c r="AD157" s="45"/>
      <c r="AE157" s="13"/>
      <c r="AF157" s="13"/>
      <c r="AG157" s="13"/>
      <c r="AH157" s="13"/>
      <c r="AI157" s="13"/>
      <c r="AJ157" s="11">
        <f t="shared" si="35"/>
        <v>0</v>
      </c>
      <c r="AK157" s="47"/>
      <c r="AL157" s="11">
        <f t="shared" si="36"/>
        <v>0</v>
      </c>
      <c r="AM157" s="63"/>
      <c r="AN157" s="13"/>
      <c r="AO157" s="45"/>
      <c r="AP157" s="45"/>
      <c r="AQ157" s="45"/>
      <c r="AR157" s="45"/>
      <c r="AS157" s="45"/>
      <c r="AT157" s="45"/>
      <c r="AU157" s="45"/>
      <c r="AV157" s="45"/>
      <c r="AW157" s="11">
        <f t="shared" si="37"/>
        <v>0</v>
      </c>
      <c r="AX157" s="47"/>
      <c r="AY157" s="45"/>
      <c r="AZ157" s="45"/>
      <c r="BA157" s="45"/>
      <c r="BB157" s="45"/>
      <c r="BC157" s="45"/>
      <c r="BD157" s="45"/>
      <c r="BE157" s="11">
        <f t="shared" si="38"/>
        <v>0</v>
      </c>
      <c r="BF157" s="47"/>
      <c r="BG157" s="45"/>
      <c r="BH157" s="45"/>
      <c r="BI157" s="45"/>
      <c r="BJ157" s="45"/>
      <c r="BK157" s="45"/>
      <c r="BL157" s="45"/>
      <c r="BM157" s="45">
        <v>2880</v>
      </c>
      <c r="BN157" s="13"/>
      <c r="BO157" s="45"/>
      <c r="BP157" s="13"/>
      <c r="BQ157" s="45"/>
      <c r="BR157" s="13"/>
      <c r="BS157" s="13"/>
      <c r="BT157" s="45"/>
      <c r="BU157" s="11">
        <f t="shared" si="39"/>
        <v>2880</v>
      </c>
      <c r="BV157" s="47"/>
      <c r="BW157" s="45"/>
      <c r="BX157" s="45"/>
      <c r="BY157" s="45"/>
      <c r="BZ157" s="45"/>
      <c r="CA157" s="45"/>
      <c r="CB157" s="11">
        <f t="shared" si="40"/>
        <v>0</v>
      </c>
      <c r="CC157" s="47"/>
      <c r="CD157" s="45"/>
      <c r="CE157" s="45"/>
      <c r="CF157" s="45"/>
      <c r="CG157" s="11">
        <f t="shared" si="41"/>
        <v>0</v>
      </c>
      <c r="CH157" s="63"/>
      <c r="CI157" s="13"/>
      <c r="CJ157" s="45"/>
      <c r="CK157" s="45"/>
      <c r="CL157" s="45"/>
      <c r="CM157" s="45"/>
      <c r="CN157" s="45"/>
      <c r="CO157" s="11">
        <f t="shared" si="42"/>
        <v>0</v>
      </c>
      <c r="CP157" s="63"/>
      <c r="CQ157" s="45"/>
      <c r="CR157" s="45"/>
      <c r="CS157" s="11">
        <f t="shared" si="43"/>
        <v>0</v>
      </c>
      <c r="CT157" s="47"/>
      <c r="CU157" s="11">
        <f t="shared" si="44"/>
        <v>0</v>
      </c>
      <c r="CV157" s="15">
        <f t="shared" si="30"/>
        <v>2880</v>
      </c>
    </row>
    <row r="158" spans="1:100" x14ac:dyDescent="0.25">
      <c r="A158" s="347">
        <v>2009</v>
      </c>
      <c r="B158" s="33" t="s">
        <v>101</v>
      </c>
      <c r="C158" s="34"/>
      <c r="D158" s="35"/>
      <c r="E158" s="52"/>
      <c r="F158" s="35"/>
      <c r="G158" s="36"/>
      <c r="H158" s="20">
        <f t="shared" si="31"/>
        <v>0</v>
      </c>
      <c r="I158" s="52"/>
      <c r="J158" s="35"/>
      <c r="K158" s="35"/>
      <c r="L158" s="35"/>
      <c r="M158" s="35"/>
      <c r="N158" s="35"/>
      <c r="O158" s="20">
        <f t="shared" si="32"/>
        <v>0</v>
      </c>
      <c r="P158" s="61"/>
      <c r="Q158" s="35"/>
      <c r="R158" s="35"/>
      <c r="S158" s="35"/>
      <c r="T158" s="20">
        <f t="shared" si="33"/>
        <v>0</v>
      </c>
      <c r="U158" s="52"/>
      <c r="V158" s="22"/>
      <c r="W158" s="20">
        <f t="shared" si="34"/>
        <v>0</v>
      </c>
      <c r="X158" s="52"/>
      <c r="Y158" s="22"/>
      <c r="Z158" s="22"/>
      <c r="AA158" s="22"/>
      <c r="AB158" s="22"/>
      <c r="AC158" s="22"/>
      <c r="AD158" s="35"/>
      <c r="AE158" s="22"/>
      <c r="AF158" s="22"/>
      <c r="AG158" s="22"/>
      <c r="AH158" s="22"/>
      <c r="AI158" s="22"/>
      <c r="AJ158" s="20">
        <f t="shared" si="35"/>
        <v>0</v>
      </c>
      <c r="AK158" s="52"/>
      <c r="AL158" s="20">
        <f t="shared" si="36"/>
        <v>0</v>
      </c>
      <c r="AM158" s="61"/>
      <c r="AN158" s="22"/>
      <c r="AO158" s="35"/>
      <c r="AP158" s="35"/>
      <c r="AQ158" s="35"/>
      <c r="AR158" s="35"/>
      <c r="AS158" s="35"/>
      <c r="AT158" s="35"/>
      <c r="AU158" s="35"/>
      <c r="AV158" s="35"/>
      <c r="AW158" s="20">
        <f t="shared" si="37"/>
        <v>0</v>
      </c>
      <c r="AX158" s="52"/>
      <c r="AY158" s="35"/>
      <c r="AZ158" s="35"/>
      <c r="BA158" s="35"/>
      <c r="BB158" s="35"/>
      <c r="BC158" s="35"/>
      <c r="BD158" s="35"/>
      <c r="BE158" s="20">
        <f t="shared" si="38"/>
        <v>0</v>
      </c>
      <c r="BF158" s="52"/>
      <c r="BG158" s="35"/>
      <c r="BH158" s="35"/>
      <c r="BI158" s="35"/>
      <c r="BJ158" s="35"/>
      <c r="BK158" s="35"/>
      <c r="BL158" s="35"/>
      <c r="BM158" s="35">
        <v>29280</v>
      </c>
      <c r="BN158" s="35"/>
      <c r="BO158" s="35"/>
      <c r="BP158" s="22"/>
      <c r="BQ158" s="35"/>
      <c r="BR158" s="22"/>
      <c r="BS158" s="22"/>
      <c r="BT158" s="35"/>
      <c r="BU158" s="20">
        <f t="shared" si="39"/>
        <v>29280</v>
      </c>
      <c r="BV158" s="52"/>
      <c r="BW158" s="35"/>
      <c r="BX158" s="35"/>
      <c r="BY158" s="35"/>
      <c r="BZ158" s="35"/>
      <c r="CA158" s="35"/>
      <c r="CB158" s="20">
        <f t="shared" si="40"/>
        <v>0</v>
      </c>
      <c r="CC158" s="52"/>
      <c r="CD158" s="35"/>
      <c r="CE158" s="35"/>
      <c r="CF158" s="35"/>
      <c r="CG158" s="20">
        <f t="shared" si="41"/>
        <v>0</v>
      </c>
      <c r="CH158" s="61"/>
      <c r="CI158" s="22"/>
      <c r="CJ158" s="35"/>
      <c r="CK158" s="35"/>
      <c r="CL158" s="35"/>
      <c r="CM158" s="35"/>
      <c r="CN158" s="35"/>
      <c r="CO158" s="20">
        <f t="shared" si="42"/>
        <v>0</v>
      </c>
      <c r="CP158" s="61"/>
      <c r="CQ158" s="35"/>
      <c r="CR158" s="35"/>
      <c r="CS158" s="20">
        <f t="shared" si="43"/>
        <v>0</v>
      </c>
      <c r="CT158" s="52"/>
      <c r="CU158" s="20">
        <f t="shared" si="44"/>
        <v>0</v>
      </c>
      <c r="CV158" s="23">
        <f t="shared" si="30"/>
        <v>29280</v>
      </c>
    </row>
    <row r="159" spans="1:100" x14ac:dyDescent="0.25">
      <c r="A159" s="348"/>
      <c r="B159" s="2" t="s">
        <v>102</v>
      </c>
      <c r="C159" s="40"/>
      <c r="D159" s="41"/>
      <c r="E159" s="43"/>
      <c r="F159" s="41"/>
      <c r="G159" s="42"/>
      <c r="H159" s="7">
        <f t="shared" si="31"/>
        <v>0</v>
      </c>
      <c r="I159" s="43"/>
      <c r="J159" s="41"/>
      <c r="K159" s="41"/>
      <c r="L159" s="41"/>
      <c r="M159" s="41"/>
      <c r="N159" s="41"/>
      <c r="O159" s="7">
        <f t="shared" si="32"/>
        <v>0</v>
      </c>
      <c r="P159" s="62"/>
      <c r="Q159" s="41"/>
      <c r="R159" s="41"/>
      <c r="S159" s="41"/>
      <c r="T159" s="7">
        <f t="shared" si="33"/>
        <v>0</v>
      </c>
      <c r="U159" s="43"/>
      <c r="V159" s="9"/>
      <c r="W159" s="7">
        <f t="shared" si="34"/>
        <v>0</v>
      </c>
      <c r="X159" s="43"/>
      <c r="Y159" s="9"/>
      <c r="Z159" s="9"/>
      <c r="AA159" s="9"/>
      <c r="AB159" s="9"/>
      <c r="AC159" s="9"/>
      <c r="AD159" s="41"/>
      <c r="AE159" s="9"/>
      <c r="AF159" s="9"/>
      <c r="AG159" s="9"/>
      <c r="AH159" s="9"/>
      <c r="AI159" s="9"/>
      <c r="AJ159" s="7">
        <f t="shared" si="35"/>
        <v>0</v>
      </c>
      <c r="AK159" s="43"/>
      <c r="AL159" s="7">
        <f t="shared" si="36"/>
        <v>0</v>
      </c>
      <c r="AM159" s="62"/>
      <c r="AN159" s="9"/>
      <c r="AO159" s="41"/>
      <c r="AP159" s="41"/>
      <c r="AQ159" s="41"/>
      <c r="AR159" s="41"/>
      <c r="AS159" s="41"/>
      <c r="AT159" s="41"/>
      <c r="AU159" s="41"/>
      <c r="AV159" s="41"/>
      <c r="AW159" s="7">
        <f t="shared" si="37"/>
        <v>0</v>
      </c>
      <c r="AX159" s="43"/>
      <c r="AY159" s="41"/>
      <c r="AZ159" s="41"/>
      <c r="BA159" s="41"/>
      <c r="BB159" s="41"/>
      <c r="BC159" s="41"/>
      <c r="BD159" s="41"/>
      <c r="BE159" s="7">
        <f t="shared" si="38"/>
        <v>0</v>
      </c>
      <c r="BF159" s="43"/>
      <c r="BG159" s="41"/>
      <c r="BH159" s="41"/>
      <c r="BI159" s="41"/>
      <c r="BJ159" s="41"/>
      <c r="BK159" s="41"/>
      <c r="BL159" s="41"/>
      <c r="BM159" s="41">
        <v>19840</v>
      </c>
      <c r="BN159" s="41"/>
      <c r="BO159" s="41"/>
      <c r="BP159" s="9"/>
      <c r="BQ159" s="41"/>
      <c r="BR159" s="9"/>
      <c r="BS159" s="9"/>
      <c r="BT159" s="41"/>
      <c r="BU159" s="7">
        <f t="shared" si="39"/>
        <v>19840</v>
      </c>
      <c r="BV159" s="43"/>
      <c r="BW159" s="41"/>
      <c r="BX159" s="41"/>
      <c r="BY159" s="41"/>
      <c r="BZ159" s="41"/>
      <c r="CA159" s="41"/>
      <c r="CB159" s="7">
        <f t="shared" si="40"/>
        <v>0</v>
      </c>
      <c r="CC159" s="43"/>
      <c r="CD159" s="41"/>
      <c r="CE159" s="41"/>
      <c r="CF159" s="41"/>
      <c r="CG159" s="7">
        <f t="shared" si="41"/>
        <v>0</v>
      </c>
      <c r="CH159" s="62"/>
      <c r="CI159" s="9"/>
      <c r="CJ159" s="41"/>
      <c r="CK159" s="41"/>
      <c r="CL159" s="41"/>
      <c r="CM159" s="41"/>
      <c r="CN159" s="41"/>
      <c r="CO159" s="7">
        <f t="shared" si="42"/>
        <v>0</v>
      </c>
      <c r="CP159" s="62"/>
      <c r="CQ159" s="41"/>
      <c r="CR159" s="41"/>
      <c r="CS159" s="7">
        <f t="shared" si="43"/>
        <v>0</v>
      </c>
      <c r="CT159" s="43"/>
      <c r="CU159" s="7">
        <f t="shared" si="44"/>
        <v>0</v>
      </c>
      <c r="CV159" s="10">
        <f t="shared" si="30"/>
        <v>19840</v>
      </c>
    </row>
    <row r="160" spans="1:100" x14ac:dyDescent="0.25">
      <c r="A160" s="348"/>
      <c r="B160" s="2" t="s">
        <v>103</v>
      </c>
      <c r="C160" s="40"/>
      <c r="D160" s="41"/>
      <c r="E160" s="43"/>
      <c r="F160" s="41"/>
      <c r="G160" s="42"/>
      <c r="H160" s="7">
        <f t="shared" si="31"/>
        <v>0</v>
      </c>
      <c r="I160" s="43"/>
      <c r="J160" s="41"/>
      <c r="K160" s="41"/>
      <c r="L160" s="41"/>
      <c r="M160" s="41"/>
      <c r="N160" s="41"/>
      <c r="O160" s="7">
        <f t="shared" si="32"/>
        <v>0</v>
      </c>
      <c r="P160" s="62"/>
      <c r="Q160" s="41"/>
      <c r="R160" s="41"/>
      <c r="S160" s="41"/>
      <c r="T160" s="7">
        <f t="shared" si="33"/>
        <v>0</v>
      </c>
      <c r="U160" s="43"/>
      <c r="V160" s="9"/>
      <c r="W160" s="7">
        <f t="shared" si="34"/>
        <v>0</v>
      </c>
      <c r="X160" s="43"/>
      <c r="Y160" s="9"/>
      <c r="Z160" s="9"/>
      <c r="AA160" s="9"/>
      <c r="AB160" s="9"/>
      <c r="AC160" s="9"/>
      <c r="AD160" s="41"/>
      <c r="AE160" s="9"/>
      <c r="AF160" s="9"/>
      <c r="AG160" s="9"/>
      <c r="AH160" s="9"/>
      <c r="AI160" s="9"/>
      <c r="AJ160" s="7">
        <f t="shared" si="35"/>
        <v>0</v>
      </c>
      <c r="AK160" s="43"/>
      <c r="AL160" s="7">
        <f t="shared" si="36"/>
        <v>0</v>
      </c>
      <c r="AM160" s="62"/>
      <c r="AN160" s="9"/>
      <c r="AO160" s="41"/>
      <c r="AP160" s="41"/>
      <c r="AQ160" s="41"/>
      <c r="AR160" s="41"/>
      <c r="AS160" s="41"/>
      <c r="AT160" s="41"/>
      <c r="AU160" s="41"/>
      <c r="AV160" s="41"/>
      <c r="AW160" s="7">
        <f t="shared" si="37"/>
        <v>0</v>
      </c>
      <c r="AX160" s="43"/>
      <c r="AY160" s="41"/>
      <c r="AZ160" s="41"/>
      <c r="BA160" s="41"/>
      <c r="BB160" s="41"/>
      <c r="BC160" s="41"/>
      <c r="BD160" s="41"/>
      <c r="BE160" s="7">
        <f t="shared" si="38"/>
        <v>0</v>
      </c>
      <c r="BF160" s="43"/>
      <c r="BG160" s="41"/>
      <c r="BH160" s="41"/>
      <c r="BI160" s="41"/>
      <c r="BJ160" s="41"/>
      <c r="BK160" s="41"/>
      <c r="BL160" s="41"/>
      <c r="BM160" s="41">
        <v>12400</v>
      </c>
      <c r="BN160" s="41"/>
      <c r="BO160" s="41"/>
      <c r="BP160" s="9"/>
      <c r="BQ160" s="41"/>
      <c r="BR160" s="9"/>
      <c r="BS160" s="9"/>
      <c r="BT160" s="41"/>
      <c r="BU160" s="7">
        <f t="shared" si="39"/>
        <v>12400</v>
      </c>
      <c r="BV160" s="43"/>
      <c r="BW160" s="41"/>
      <c r="BX160" s="41"/>
      <c r="BY160" s="41"/>
      <c r="BZ160" s="41"/>
      <c r="CA160" s="41"/>
      <c r="CB160" s="7">
        <f t="shared" si="40"/>
        <v>0</v>
      </c>
      <c r="CC160" s="43"/>
      <c r="CD160" s="41"/>
      <c r="CE160" s="41"/>
      <c r="CF160" s="41"/>
      <c r="CG160" s="7">
        <f t="shared" si="41"/>
        <v>0</v>
      </c>
      <c r="CH160" s="62"/>
      <c r="CI160" s="9"/>
      <c r="CJ160" s="41"/>
      <c r="CK160" s="41"/>
      <c r="CL160" s="41"/>
      <c r="CM160" s="41"/>
      <c r="CN160" s="41"/>
      <c r="CO160" s="7">
        <f t="shared" si="42"/>
        <v>0</v>
      </c>
      <c r="CP160" s="62"/>
      <c r="CQ160" s="41"/>
      <c r="CR160" s="41"/>
      <c r="CS160" s="7">
        <f t="shared" si="43"/>
        <v>0</v>
      </c>
      <c r="CT160" s="43"/>
      <c r="CU160" s="7">
        <f t="shared" si="44"/>
        <v>0</v>
      </c>
      <c r="CV160" s="10">
        <f t="shared" si="30"/>
        <v>12400</v>
      </c>
    </row>
    <row r="161" spans="1:100" x14ac:dyDescent="0.25">
      <c r="A161" s="348"/>
      <c r="B161" s="2" t="s">
        <v>104</v>
      </c>
      <c r="C161" s="40"/>
      <c r="D161" s="41"/>
      <c r="E161" s="43"/>
      <c r="F161" s="41"/>
      <c r="G161" s="42"/>
      <c r="H161" s="7">
        <f t="shared" si="31"/>
        <v>0</v>
      </c>
      <c r="I161" s="43"/>
      <c r="J161" s="41"/>
      <c r="K161" s="41"/>
      <c r="L161" s="41"/>
      <c r="M161" s="41"/>
      <c r="N161" s="41"/>
      <c r="O161" s="7">
        <f t="shared" si="32"/>
        <v>0</v>
      </c>
      <c r="P161" s="62"/>
      <c r="Q161" s="41"/>
      <c r="R161" s="41"/>
      <c r="S161" s="41"/>
      <c r="T161" s="7">
        <f t="shared" si="33"/>
        <v>0</v>
      </c>
      <c r="U161" s="43"/>
      <c r="V161" s="9"/>
      <c r="W161" s="7">
        <f t="shared" si="34"/>
        <v>0</v>
      </c>
      <c r="X161" s="43"/>
      <c r="Y161" s="9"/>
      <c r="Z161" s="9"/>
      <c r="AA161" s="9"/>
      <c r="AB161" s="9"/>
      <c r="AC161" s="9"/>
      <c r="AD161" s="41"/>
      <c r="AE161" s="9"/>
      <c r="AF161" s="9"/>
      <c r="AG161" s="9"/>
      <c r="AH161" s="9"/>
      <c r="AI161" s="9"/>
      <c r="AJ161" s="7">
        <f t="shared" si="35"/>
        <v>0</v>
      </c>
      <c r="AK161" s="43"/>
      <c r="AL161" s="7">
        <f t="shared" si="36"/>
        <v>0</v>
      </c>
      <c r="AM161" s="62"/>
      <c r="AN161" s="9"/>
      <c r="AO161" s="41"/>
      <c r="AP161" s="41"/>
      <c r="AQ161" s="41"/>
      <c r="AR161" s="41"/>
      <c r="AS161" s="41"/>
      <c r="AT161" s="41"/>
      <c r="AU161" s="41"/>
      <c r="AV161" s="41"/>
      <c r="AW161" s="7">
        <f t="shared" si="37"/>
        <v>0</v>
      </c>
      <c r="AX161" s="43"/>
      <c r="AY161" s="41"/>
      <c r="AZ161" s="41"/>
      <c r="BA161" s="41"/>
      <c r="BB161" s="41"/>
      <c r="BC161" s="41"/>
      <c r="BD161" s="41"/>
      <c r="BE161" s="7">
        <f t="shared" si="38"/>
        <v>0</v>
      </c>
      <c r="BF161" s="43"/>
      <c r="BG161" s="41"/>
      <c r="BH161" s="41"/>
      <c r="BI161" s="41"/>
      <c r="BJ161" s="41"/>
      <c r="BK161" s="41"/>
      <c r="BL161" s="41"/>
      <c r="BM161" s="41">
        <v>13760</v>
      </c>
      <c r="BN161" s="41"/>
      <c r="BO161" s="41"/>
      <c r="BP161" s="9"/>
      <c r="BQ161" s="41"/>
      <c r="BR161" s="9"/>
      <c r="BS161" s="9"/>
      <c r="BT161" s="41"/>
      <c r="BU161" s="7">
        <f t="shared" si="39"/>
        <v>13760</v>
      </c>
      <c r="BV161" s="43"/>
      <c r="BW161" s="41"/>
      <c r="BX161" s="41"/>
      <c r="BY161" s="41"/>
      <c r="BZ161" s="41"/>
      <c r="CA161" s="41"/>
      <c r="CB161" s="7">
        <f t="shared" si="40"/>
        <v>0</v>
      </c>
      <c r="CC161" s="43"/>
      <c r="CD161" s="41"/>
      <c r="CE161" s="41"/>
      <c r="CF161" s="41"/>
      <c r="CG161" s="7">
        <f t="shared" si="41"/>
        <v>0</v>
      </c>
      <c r="CH161" s="62"/>
      <c r="CI161" s="9"/>
      <c r="CJ161" s="41"/>
      <c r="CK161" s="41"/>
      <c r="CL161" s="41"/>
      <c r="CM161" s="41"/>
      <c r="CN161" s="41"/>
      <c r="CO161" s="7">
        <f t="shared" si="42"/>
        <v>0</v>
      </c>
      <c r="CP161" s="62"/>
      <c r="CQ161" s="41"/>
      <c r="CR161" s="41"/>
      <c r="CS161" s="7">
        <f t="shared" si="43"/>
        <v>0</v>
      </c>
      <c r="CT161" s="43"/>
      <c r="CU161" s="7">
        <f t="shared" si="44"/>
        <v>0</v>
      </c>
      <c r="CV161" s="10">
        <f t="shared" si="30"/>
        <v>13760</v>
      </c>
    </row>
    <row r="162" spans="1:100" x14ac:dyDescent="0.25">
      <c r="A162" s="348"/>
      <c r="B162" s="2" t="s">
        <v>105</v>
      </c>
      <c r="C162" s="40"/>
      <c r="D162" s="41"/>
      <c r="E162" s="43"/>
      <c r="F162" s="41"/>
      <c r="G162" s="42"/>
      <c r="H162" s="7">
        <f t="shared" si="31"/>
        <v>0</v>
      </c>
      <c r="I162" s="43"/>
      <c r="J162" s="41"/>
      <c r="K162" s="41"/>
      <c r="L162" s="41"/>
      <c r="M162" s="41"/>
      <c r="N162" s="41"/>
      <c r="O162" s="7">
        <f t="shared" si="32"/>
        <v>0</v>
      </c>
      <c r="P162" s="62"/>
      <c r="Q162" s="41"/>
      <c r="R162" s="41"/>
      <c r="S162" s="41"/>
      <c r="T162" s="7">
        <f t="shared" si="33"/>
        <v>0</v>
      </c>
      <c r="U162" s="43"/>
      <c r="V162" s="9"/>
      <c r="W162" s="7">
        <f t="shared" si="34"/>
        <v>0</v>
      </c>
      <c r="X162" s="43"/>
      <c r="Y162" s="9"/>
      <c r="Z162" s="9"/>
      <c r="AA162" s="9"/>
      <c r="AB162" s="9"/>
      <c r="AC162" s="9"/>
      <c r="AD162" s="41"/>
      <c r="AE162" s="9"/>
      <c r="AF162" s="9"/>
      <c r="AG162" s="9"/>
      <c r="AH162" s="9"/>
      <c r="AI162" s="9"/>
      <c r="AJ162" s="7">
        <f t="shared" si="35"/>
        <v>0</v>
      </c>
      <c r="AK162" s="43"/>
      <c r="AL162" s="7">
        <f t="shared" si="36"/>
        <v>0</v>
      </c>
      <c r="AM162" s="62"/>
      <c r="AN162" s="9"/>
      <c r="AO162" s="41"/>
      <c r="AP162" s="41"/>
      <c r="AQ162" s="41"/>
      <c r="AR162" s="41"/>
      <c r="AS162" s="41"/>
      <c r="AT162" s="41"/>
      <c r="AU162" s="41"/>
      <c r="AV162" s="41"/>
      <c r="AW162" s="7">
        <f t="shared" si="37"/>
        <v>0</v>
      </c>
      <c r="AX162" s="43"/>
      <c r="AY162" s="41"/>
      <c r="AZ162" s="41"/>
      <c r="BA162" s="41"/>
      <c r="BB162" s="41"/>
      <c r="BC162" s="41"/>
      <c r="BD162" s="41"/>
      <c r="BE162" s="7">
        <f t="shared" si="38"/>
        <v>0</v>
      </c>
      <c r="BF162" s="43"/>
      <c r="BG162" s="41"/>
      <c r="BH162" s="41"/>
      <c r="BI162" s="41"/>
      <c r="BJ162" s="41"/>
      <c r="BK162" s="41"/>
      <c r="BL162" s="41"/>
      <c r="BM162" s="41">
        <v>22000</v>
      </c>
      <c r="BN162" s="41"/>
      <c r="BO162" s="41"/>
      <c r="BP162" s="9"/>
      <c r="BQ162" s="41"/>
      <c r="BR162" s="9"/>
      <c r="BS162" s="9"/>
      <c r="BT162" s="41"/>
      <c r="BU162" s="7">
        <f t="shared" si="39"/>
        <v>22000</v>
      </c>
      <c r="BV162" s="43"/>
      <c r="BW162" s="41"/>
      <c r="BX162" s="41"/>
      <c r="BY162" s="41"/>
      <c r="BZ162" s="41"/>
      <c r="CA162" s="41"/>
      <c r="CB162" s="7">
        <f t="shared" si="40"/>
        <v>0</v>
      </c>
      <c r="CC162" s="43"/>
      <c r="CD162" s="41"/>
      <c r="CE162" s="41"/>
      <c r="CF162" s="41"/>
      <c r="CG162" s="7">
        <f t="shared" si="41"/>
        <v>0</v>
      </c>
      <c r="CH162" s="62"/>
      <c r="CI162" s="9"/>
      <c r="CJ162" s="41"/>
      <c r="CK162" s="41"/>
      <c r="CL162" s="41"/>
      <c r="CM162" s="41"/>
      <c r="CN162" s="41"/>
      <c r="CO162" s="7">
        <f t="shared" si="42"/>
        <v>0</v>
      </c>
      <c r="CP162" s="62"/>
      <c r="CQ162" s="41"/>
      <c r="CR162" s="41"/>
      <c r="CS162" s="7">
        <f t="shared" si="43"/>
        <v>0</v>
      </c>
      <c r="CT162" s="43"/>
      <c r="CU162" s="7">
        <f t="shared" si="44"/>
        <v>0</v>
      </c>
      <c r="CV162" s="10">
        <f t="shared" si="30"/>
        <v>22000</v>
      </c>
    </row>
    <row r="163" spans="1:100" x14ac:dyDescent="0.25">
      <c r="A163" s="348"/>
      <c r="B163" s="2" t="s">
        <v>106</v>
      </c>
      <c r="C163" s="40"/>
      <c r="D163" s="41"/>
      <c r="E163" s="43"/>
      <c r="F163" s="41"/>
      <c r="G163" s="42"/>
      <c r="H163" s="7">
        <f t="shared" si="31"/>
        <v>0</v>
      </c>
      <c r="I163" s="43"/>
      <c r="J163" s="41"/>
      <c r="K163" s="41"/>
      <c r="L163" s="41"/>
      <c r="M163" s="41"/>
      <c r="N163" s="41"/>
      <c r="O163" s="7">
        <f t="shared" si="32"/>
        <v>0</v>
      </c>
      <c r="P163" s="62"/>
      <c r="Q163" s="41"/>
      <c r="R163" s="41"/>
      <c r="S163" s="41"/>
      <c r="T163" s="7">
        <f t="shared" si="33"/>
        <v>0</v>
      </c>
      <c r="U163" s="43"/>
      <c r="V163" s="9"/>
      <c r="W163" s="7">
        <f t="shared" si="34"/>
        <v>0</v>
      </c>
      <c r="X163" s="43"/>
      <c r="Y163" s="9"/>
      <c r="Z163" s="9"/>
      <c r="AA163" s="9"/>
      <c r="AB163" s="9"/>
      <c r="AC163" s="9"/>
      <c r="AD163" s="41"/>
      <c r="AE163" s="9"/>
      <c r="AF163" s="9"/>
      <c r="AG163" s="9"/>
      <c r="AH163" s="9"/>
      <c r="AI163" s="9"/>
      <c r="AJ163" s="7">
        <f t="shared" si="35"/>
        <v>0</v>
      </c>
      <c r="AK163" s="43"/>
      <c r="AL163" s="7">
        <f t="shared" si="36"/>
        <v>0</v>
      </c>
      <c r="AM163" s="62"/>
      <c r="AN163" s="9"/>
      <c r="AO163" s="41"/>
      <c r="AP163" s="41"/>
      <c r="AQ163" s="41"/>
      <c r="AR163" s="41"/>
      <c r="AS163" s="41"/>
      <c r="AT163" s="41"/>
      <c r="AU163" s="41"/>
      <c r="AV163" s="41"/>
      <c r="AW163" s="7">
        <f t="shared" si="37"/>
        <v>0</v>
      </c>
      <c r="AX163" s="43"/>
      <c r="AY163" s="41"/>
      <c r="AZ163" s="41"/>
      <c r="BA163" s="41"/>
      <c r="BB163" s="41"/>
      <c r="BC163" s="41"/>
      <c r="BD163" s="41"/>
      <c r="BE163" s="7">
        <f t="shared" si="38"/>
        <v>0</v>
      </c>
      <c r="BF163" s="43"/>
      <c r="BG163" s="41"/>
      <c r="BH163" s="41"/>
      <c r="BI163" s="41"/>
      <c r="BJ163" s="41"/>
      <c r="BK163" s="41"/>
      <c r="BL163" s="41"/>
      <c r="BM163" s="41">
        <v>10560</v>
      </c>
      <c r="BN163" s="41"/>
      <c r="BO163" s="41"/>
      <c r="BP163" s="9"/>
      <c r="BQ163" s="41"/>
      <c r="BR163" s="9"/>
      <c r="BS163" s="9"/>
      <c r="BT163" s="41"/>
      <c r="BU163" s="7">
        <f t="shared" si="39"/>
        <v>10560</v>
      </c>
      <c r="BV163" s="43"/>
      <c r="BW163" s="41"/>
      <c r="BX163" s="41"/>
      <c r="BY163" s="41"/>
      <c r="BZ163" s="41"/>
      <c r="CA163" s="41"/>
      <c r="CB163" s="7">
        <f t="shared" si="40"/>
        <v>0</v>
      </c>
      <c r="CC163" s="43"/>
      <c r="CD163" s="41"/>
      <c r="CE163" s="41"/>
      <c r="CF163" s="41"/>
      <c r="CG163" s="7">
        <f t="shared" si="41"/>
        <v>0</v>
      </c>
      <c r="CH163" s="62"/>
      <c r="CI163" s="9"/>
      <c r="CJ163" s="41"/>
      <c r="CK163" s="41"/>
      <c r="CL163" s="41"/>
      <c r="CM163" s="41"/>
      <c r="CN163" s="41"/>
      <c r="CO163" s="7">
        <f t="shared" si="42"/>
        <v>0</v>
      </c>
      <c r="CP163" s="62"/>
      <c r="CQ163" s="41"/>
      <c r="CR163" s="41"/>
      <c r="CS163" s="7">
        <f t="shared" si="43"/>
        <v>0</v>
      </c>
      <c r="CT163" s="43"/>
      <c r="CU163" s="7">
        <f t="shared" si="44"/>
        <v>0</v>
      </c>
      <c r="CV163" s="10">
        <f t="shared" si="30"/>
        <v>10560</v>
      </c>
    </row>
    <row r="164" spans="1:100" x14ac:dyDescent="0.25">
      <c r="A164" s="348"/>
      <c r="B164" s="2" t="s">
        <v>107</v>
      </c>
      <c r="C164" s="40"/>
      <c r="D164" s="41"/>
      <c r="E164" s="43"/>
      <c r="F164" s="41"/>
      <c r="G164" s="42"/>
      <c r="H164" s="7">
        <f t="shared" si="31"/>
        <v>0</v>
      </c>
      <c r="I164" s="43"/>
      <c r="J164" s="41"/>
      <c r="K164" s="41"/>
      <c r="L164" s="41"/>
      <c r="M164" s="41"/>
      <c r="N164" s="41"/>
      <c r="O164" s="7">
        <f t="shared" si="32"/>
        <v>0</v>
      </c>
      <c r="P164" s="62"/>
      <c r="Q164" s="41"/>
      <c r="R164" s="41"/>
      <c r="S164" s="41"/>
      <c r="T164" s="7">
        <f t="shared" si="33"/>
        <v>0</v>
      </c>
      <c r="U164" s="43"/>
      <c r="V164" s="9"/>
      <c r="W164" s="7">
        <f t="shared" si="34"/>
        <v>0</v>
      </c>
      <c r="X164" s="43"/>
      <c r="Y164" s="9"/>
      <c r="Z164" s="9"/>
      <c r="AA164" s="9"/>
      <c r="AB164" s="9"/>
      <c r="AC164" s="9"/>
      <c r="AD164" s="41"/>
      <c r="AE164" s="9"/>
      <c r="AF164" s="9"/>
      <c r="AG164" s="9"/>
      <c r="AH164" s="9"/>
      <c r="AI164" s="9"/>
      <c r="AJ164" s="7">
        <f t="shared" si="35"/>
        <v>0</v>
      </c>
      <c r="AK164" s="43"/>
      <c r="AL164" s="7">
        <f t="shared" si="36"/>
        <v>0</v>
      </c>
      <c r="AM164" s="62"/>
      <c r="AN164" s="9"/>
      <c r="AO164" s="41"/>
      <c r="AP164" s="41"/>
      <c r="AQ164" s="41"/>
      <c r="AR164" s="41"/>
      <c r="AS164" s="41"/>
      <c r="AT164" s="41"/>
      <c r="AU164" s="41"/>
      <c r="AV164" s="41"/>
      <c r="AW164" s="7">
        <f t="shared" si="37"/>
        <v>0</v>
      </c>
      <c r="AX164" s="43"/>
      <c r="AY164" s="41"/>
      <c r="AZ164" s="41"/>
      <c r="BA164" s="41"/>
      <c r="BB164" s="41"/>
      <c r="BC164" s="41"/>
      <c r="BD164" s="41"/>
      <c r="BE164" s="7">
        <f t="shared" si="38"/>
        <v>0</v>
      </c>
      <c r="BF164" s="43"/>
      <c r="BG164" s="41"/>
      <c r="BH164" s="41"/>
      <c r="BI164" s="41"/>
      <c r="BJ164" s="41"/>
      <c r="BK164" s="41"/>
      <c r="BL164" s="41"/>
      <c r="BM164" s="41">
        <v>0</v>
      </c>
      <c r="BN164" s="41"/>
      <c r="BO164" s="41"/>
      <c r="BP164" s="9"/>
      <c r="BQ164" s="41"/>
      <c r="BR164" s="9"/>
      <c r="BS164" s="9"/>
      <c r="BT164" s="41"/>
      <c r="BU164" s="7">
        <f t="shared" si="39"/>
        <v>0</v>
      </c>
      <c r="BV164" s="43"/>
      <c r="BW164" s="41"/>
      <c r="BX164" s="41"/>
      <c r="BY164" s="41"/>
      <c r="BZ164" s="41"/>
      <c r="CA164" s="41"/>
      <c r="CB164" s="7">
        <f t="shared" si="40"/>
        <v>0</v>
      </c>
      <c r="CC164" s="43"/>
      <c r="CD164" s="41"/>
      <c r="CE164" s="41"/>
      <c r="CF164" s="41"/>
      <c r="CG164" s="7">
        <f t="shared" si="41"/>
        <v>0</v>
      </c>
      <c r="CH164" s="62"/>
      <c r="CI164" s="9"/>
      <c r="CJ164" s="41"/>
      <c r="CK164" s="41"/>
      <c r="CL164" s="41"/>
      <c r="CM164" s="41"/>
      <c r="CN164" s="41"/>
      <c r="CO164" s="7">
        <f t="shared" si="42"/>
        <v>0</v>
      </c>
      <c r="CP164" s="62"/>
      <c r="CQ164" s="41"/>
      <c r="CR164" s="41"/>
      <c r="CS164" s="7">
        <f t="shared" si="43"/>
        <v>0</v>
      </c>
      <c r="CT164" s="43"/>
      <c r="CU164" s="7">
        <f t="shared" si="44"/>
        <v>0</v>
      </c>
      <c r="CV164" s="10">
        <f t="shared" si="30"/>
        <v>0</v>
      </c>
    </row>
    <row r="165" spans="1:100" x14ac:dyDescent="0.25">
      <c r="A165" s="348"/>
      <c r="B165" s="2" t="s">
        <v>108</v>
      </c>
      <c r="C165" s="40"/>
      <c r="D165" s="41"/>
      <c r="E165" s="43"/>
      <c r="F165" s="41"/>
      <c r="G165" s="42"/>
      <c r="H165" s="7">
        <f t="shared" si="31"/>
        <v>0</v>
      </c>
      <c r="I165" s="43"/>
      <c r="J165" s="41"/>
      <c r="K165" s="41"/>
      <c r="L165" s="41"/>
      <c r="M165" s="41"/>
      <c r="N165" s="41"/>
      <c r="O165" s="7">
        <f t="shared" si="32"/>
        <v>0</v>
      </c>
      <c r="P165" s="62"/>
      <c r="Q165" s="41"/>
      <c r="R165" s="41"/>
      <c r="S165" s="41"/>
      <c r="T165" s="7">
        <f t="shared" si="33"/>
        <v>0</v>
      </c>
      <c r="U165" s="43"/>
      <c r="V165" s="9"/>
      <c r="W165" s="7">
        <f t="shared" si="34"/>
        <v>0</v>
      </c>
      <c r="X165" s="43"/>
      <c r="Y165" s="9"/>
      <c r="Z165" s="9"/>
      <c r="AA165" s="9"/>
      <c r="AB165" s="9"/>
      <c r="AC165" s="9"/>
      <c r="AD165" s="41"/>
      <c r="AE165" s="9"/>
      <c r="AF165" s="9"/>
      <c r="AG165" s="9"/>
      <c r="AH165" s="9"/>
      <c r="AI165" s="9"/>
      <c r="AJ165" s="7">
        <f t="shared" si="35"/>
        <v>0</v>
      </c>
      <c r="AK165" s="43"/>
      <c r="AL165" s="7">
        <f t="shared" si="36"/>
        <v>0</v>
      </c>
      <c r="AM165" s="62"/>
      <c r="AN165" s="9"/>
      <c r="AO165" s="41"/>
      <c r="AP165" s="41"/>
      <c r="AQ165" s="41"/>
      <c r="AR165" s="41"/>
      <c r="AS165" s="41"/>
      <c r="AT165" s="41"/>
      <c r="AU165" s="41"/>
      <c r="AV165" s="41"/>
      <c r="AW165" s="7">
        <f t="shared" si="37"/>
        <v>0</v>
      </c>
      <c r="AX165" s="43"/>
      <c r="AY165" s="41"/>
      <c r="AZ165" s="41"/>
      <c r="BA165" s="41"/>
      <c r="BB165" s="41"/>
      <c r="BC165" s="41"/>
      <c r="BD165" s="41"/>
      <c r="BE165" s="7">
        <f t="shared" si="38"/>
        <v>0</v>
      </c>
      <c r="BF165" s="43"/>
      <c r="BG165" s="41"/>
      <c r="BH165" s="41"/>
      <c r="BI165" s="41"/>
      <c r="BJ165" s="41"/>
      <c r="BK165" s="41"/>
      <c r="BL165" s="41"/>
      <c r="BM165" s="41">
        <v>11840</v>
      </c>
      <c r="BN165" s="41"/>
      <c r="BO165" s="41"/>
      <c r="BP165" s="9"/>
      <c r="BQ165" s="41"/>
      <c r="BR165" s="9"/>
      <c r="BS165" s="9"/>
      <c r="BT165" s="41"/>
      <c r="BU165" s="7">
        <f t="shared" si="39"/>
        <v>11840</v>
      </c>
      <c r="BV165" s="43"/>
      <c r="BW165" s="41"/>
      <c r="BX165" s="41"/>
      <c r="BY165" s="41"/>
      <c r="BZ165" s="41"/>
      <c r="CA165" s="41"/>
      <c r="CB165" s="7">
        <f t="shared" si="40"/>
        <v>0</v>
      </c>
      <c r="CC165" s="43"/>
      <c r="CD165" s="41"/>
      <c r="CE165" s="41"/>
      <c r="CF165" s="41"/>
      <c r="CG165" s="7">
        <f t="shared" si="41"/>
        <v>0</v>
      </c>
      <c r="CH165" s="62"/>
      <c r="CI165" s="9"/>
      <c r="CJ165" s="41"/>
      <c r="CK165" s="41"/>
      <c r="CL165" s="41"/>
      <c r="CM165" s="41"/>
      <c r="CN165" s="41"/>
      <c r="CO165" s="7">
        <f t="shared" si="42"/>
        <v>0</v>
      </c>
      <c r="CP165" s="62"/>
      <c r="CQ165" s="41"/>
      <c r="CR165" s="41"/>
      <c r="CS165" s="7">
        <f t="shared" si="43"/>
        <v>0</v>
      </c>
      <c r="CT165" s="43"/>
      <c r="CU165" s="7">
        <f t="shared" si="44"/>
        <v>0</v>
      </c>
      <c r="CV165" s="10">
        <f t="shared" si="30"/>
        <v>11840</v>
      </c>
    </row>
    <row r="166" spans="1:100" x14ac:dyDescent="0.25">
      <c r="A166" s="348"/>
      <c r="B166" s="2" t="s">
        <v>109</v>
      </c>
      <c r="C166" s="40"/>
      <c r="D166" s="41"/>
      <c r="E166" s="43"/>
      <c r="F166" s="41"/>
      <c r="G166" s="42"/>
      <c r="H166" s="7">
        <f t="shared" si="31"/>
        <v>0</v>
      </c>
      <c r="I166" s="43"/>
      <c r="J166" s="41"/>
      <c r="K166" s="41"/>
      <c r="L166" s="41"/>
      <c r="M166" s="41"/>
      <c r="N166" s="41"/>
      <c r="O166" s="7">
        <f t="shared" si="32"/>
        <v>0</v>
      </c>
      <c r="P166" s="62"/>
      <c r="Q166" s="41"/>
      <c r="R166" s="41"/>
      <c r="S166" s="41"/>
      <c r="T166" s="7">
        <f t="shared" si="33"/>
        <v>0</v>
      </c>
      <c r="U166" s="43"/>
      <c r="V166" s="9"/>
      <c r="W166" s="7">
        <f t="shared" si="34"/>
        <v>0</v>
      </c>
      <c r="X166" s="43"/>
      <c r="Y166" s="9"/>
      <c r="Z166" s="9"/>
      <c r="AA166" s="9"/>
      <c r="AB166" s="9"/>
      <c r="AC166" s="9"/>
      <c r="AD166" s="41"/>
      <c r="AE166" s="9"/>
      <c r="AF166" s="9"/>
      <c r="AG166" s="9"/>
      <c r="AH166" s="9"/>
      <c r="AI166" s="9"/>
      <c r="AJ166" s="7">
        <f t="shared" si="35"/>
        <v>0</v>
      </c>
      <c r="AK166" s="43"/>
      <c r="AL166" s="7">
        <f t="shared" si="36"/>
        <v>0</v>
      </c>
      <c r="AM166" s="62"/>
      <c r="AN166" s="9"/>
      <c r="AO166" s="41"/>
      <c r="AP166" s="41"/>
      <c r="AQ166" s="41"/>
      <c r="AR166" s="41"/>
      <c r="AS166" s="41"/>
      <c r="AT166" s="41"/>
      <c r="AU166" s="41"/>
      <c r="AV166" s="41"/>
      <c r="AW166" s="7">
        <f t="shared" si="37"/>
        <v>0</v>
      </c>
      <c r="AX166" s="43"/>
      <c r="AY166" s="41"/>
      <c r="AZ166" s="41"/>
      <c r="BA166" s="41"/>
      <c r="BB166" s="41"/>
      <c r="BC166" s="41"/>
      <c r="BD166" s="41"/>
      <c r="BE166" s="7">
        <f t="shared" si="38"/>
        <v>0</v>
      </c>
      <c r="BF166" s="43"/>
      <c r="BG166" s="41"/>
      <c r="BH166" s="41"/>
      <c r="BI166" s="41"/>
      <c r="BJ166" s="41"/>
      <c r="BK166" s="41"/>
      <c r="BL166" s="41"/>
      <c r="BM166" s="41">
        <v>21840</v>
      </c>
      <c r="BN166" s="41"/>
      <c r="BO166" s="41"/>
      <c r="BP166" s="9"/>
      <c r="BQ166" s="41"/>
      <c r="BR166" s="9"/>
      <c r="BS166" s="9"/>
      <c r="BT166" s="41"/>
      <c r="BU166" s="7">
        <f t="shared" si="39"/>
        <v>21840</v>
      </c>
      <c r="BV166" s="43"/>
      <c r="BW166" s="41"/>
      <c r="BX166" s="41"/>
      <c r="BY166" s="41"/>
      <c r="BZ166" s="41"/>
      <c r="CA166" s="41"/>
      <c r="CB166" s="7">
        <f t="shared" si="40"/>
        <v>0</v>
      </c>
      <c r="CC166" s="43"/>
      <c r="CD166" s="41"/>
      <c r="CE166" s="41"/>
      <c r="CF166" s="41"/>
      <c r="CG166" s="7">
        <f t="shared" si="41"/>
        <v>0</v>
      </c>
      <c r="CH166" s="62"/>
      <c r="CI166" s="9"/>
      <c r="CJ166" s="41"/>
      <c r="CK166" s="41"/>
      <c r="CL166" s="41"/>
      <c r="CM166" s="41"/>
      <c r="CN166" s="41"/>
      <c r="CO166" s="7">
        <f t="shared" si="42"/>
        <v>0</v>
      </c>
      <c r="CP166" s="62"/>
      <c r="CQ166" s="41"/>
      <c r="CR166" s="41"/>
      <c r="CS166" s="7">
        <f t="shared" si="43"/>
        <v>0</v>
      </c>
      <c r="CT166" s="43"/>
      <c r="CU166" s="7">
        <f t="shared" si="44"/>
        <v>0</v>
      </c>
      <c r="CV166" s="10">
        <f t="shared" si="30"/>
        <v>21840</v>
      </c>
    </row>
    <row r="167" spans="1:100" x14ac:dyDescent="0.25">
      <c r="A167" s="348"/>
      <c r="B167" s="2" t="s">
        <v>110</v>
      </c>
      <c r="C167" s="40"/>
      <c r="D167" s="41"/>
      <c r="E167" s="43"/>
      <c r="F167" s="41"/>
      <c r="G167" s="42"/>
      <c r="H167" s="7">
        <f t="shared" si="31"/>
        <v>0</v>
      </c>
      <c r="I167" s="43"/>
      <c r="J167" s="41"/>
      <c r="K167" s="41"/>
      <c r="L167" s="41"/>
      <c r="M167" s="41"/>
      <c r="N167" s="41"/>
      <c r="O167" s="7">
        <f t="shared" si="32"/>
        <v>0</v>
      </c>
      <c r="P167" s="62"/>
      <c r="Q167" s="41"/>
      <c r="R167" s="41"/>
      <c r="S167" s="41"/>
      <c r="T167" s="7">
        <f t="shared" si="33"/>
        <v>0</v>
      </c>
      <c r="U167" s="43"/>
      <c r="V167" s="9"/>
      <c r="W167" s="7">
        <f t="shared" si="34"/>
        <v>0</v>
      </c>
      <c r="X167" s="43"/>
      <c r="Y167" s="9"/>
      <c r="Z167" s="9"/>
      <c r="AA167" s="9"/>
      <c r="AB167" s="9"/>
      <c r="AC167" s="9"/>
      <c r="AD167" s="41"/>
      <c r="AE167" s="9"/>
      <c r="AF167" s="9"/>
      <c r="AG167" s="9"/>
      <c r="AH167" s="9"/>
      <c r="AI167" s="9"/>
      <c r="AJ167" s="7">
        <f t="shared" si="35"/>
        <v>0</v>
      </c>
      <c r="AK167" s="43"/>
      <c r="AL167" s="7">
        <f t="shared" si="36"/>
        <v>0</v>
      </c>
      <c r="AM167" s="62"/>
      <c r="AN167" s="9"/>
      <c r="AO167" s="41"/>
      <c r="AP167" s="41"/>
      <c r="AQ167" s="41"/>
      <c r="AR167" s="41"/>
      <c r="AS167" s="41"/>
      <c r="AT167" s="41"/>
      <c r="AU167" s="41"/>
      <c r="AV167" s="41"/>
      <c r="AW167" s="7">
        <f t="shared" si="37"/>
        <v>0</v>
      </c>
      <c r="AX167" s="43"/>
      <c r="AY167" s="41"/>
      <c r="AZ167" s="41"/>
      <c r="BA167" s="41"/>
      <c r="BB167" s="41"/>
      <c r="BC167" s="41"/>
      <c r="BD167" s="41"/>
      <c r="BE167" s="7">
        <f t="shared" si="38"/>
        <v>0</v>
      </c>
      <c r="BF167" s="43"/>
      <c r="BG167" s="41"/>
      <c r="BH167" s="41"/>
      <c r="BI167" s="41"/>
      <c r="BJ167" s="41"/>
      <c r="BK167" s="41"/>
      <c r="BL167" s="41"/>
      <c r="BM167" s="41">
        <v>31400</v>
      </c>
      <c r="BN167" s="41"/>
      <c r="BO167" s="41"/>
      <c r="BP167" s="9"/>
      <c r="BQ167" s="41"/>
      <c r="BR167" s="9"/>
      <c r="BS167" s="9"/>
      <c r="BT167" s="41"/>
      <c r="BU167" s="7">
        <f t="shared" si="39"/>
        <v>31400</v>
      </c>
      <c r="BV167" s="43"/>
      <c r="BW167" s="41"/>
      <c r="BX167" s="41"/>
      <c r="BY167" s="41"/>
      <c r="BZ167" s="41"/>
      <c r="CA167" s="41"/>
      <c r="CB167" s="7">
        <f t="shared" si="40"/>
        <v>0</v>
      </c>
      <c r="CC167" s="43"/>
      <c r="CD167" s="41"/>
      <c r="CE167" s="41"/>
      <c r="CF167" s="41"/>
      <c r="CG167" s="7">
        <f t="shared" si="41"/>
        <v>0</v>
      </c>
      <c r="CH167" s="62"/>
      <c r="CI167" s="9"/>
      <c r="CJ167" s="41"/>
      <c r="CK167" s="41"/>
      <c r="CL167" s="41"/>
      <c r="CM167" s="41"/>
      <c r="CN167" s="41"/>
      <c r="CO167" s="7">
        <f t="shared" si="42"/>
        <v>0</v>
      </c>
      <c r="CP167" s="62"/>
      <c r="CQ167" s="41"/>
      <c r="CR167" s="41"/>
      <c r="CS167" s="7">
        <f t="shared" si="43"/>
        <v>0</v>
      </c>
      <c r="CT167" s="43"/>
      <c r="CU167" s="7">
        <f t="shared" si="44"/>
        <v>0</v>
      </c>
      <c r="CV167" s="10">
        <f t="shared" si="30"/>
        <v>31400</v>
      </c>
    </row>
    <row r="168" spans="1:100" x14ac:dyDescent="0.25">
      <c r="A168" s="348"/>
      <c r="B168" s="2" t="s">
        <v>111</v>
      </c>
      <c r="C168" s="40"/>
      <c r="D168" s="41"/>
      <c r="E168" s="43"/>
      <c r="F168" s="41"/>
      <c r="G168" s="42"/>
      <c r="H168" s="7">
        <f t="shared" si="31"/>
        <v>0</v>
      </c>
      <c r="I168" s="43"/>
      <c r="J168" s="41"/>
      <c r="K168" s="41"/>
      <c r="L168" s="41"/>
      <c r="M168" s="41"/>
      <c r="N168" s="41"/>
      <c r="O168" s="7">
        <f t="shared" si="32"/>
        <v>0</v>
      </c>
      <c r="P168" s="62"/>
      <c r="Q168" s="41"/>
      <c r="R168" s="41"/>
      <c r="S168" s="41"/>
      <c r="T168" s="7">
        <f t="shared" si="33"/>
        <v>0</v>
      </c>
      <c r="U168" s="43"/>
      <c r="V168" s="9"/>
      <c r="W168" s="7">
        <f t="shared" si="34"/>
        <v>0</v>
      </c>
      <c r="X168" s="43"/>
      <c r="Y168" s="9"/>
      <c r="Z168" s="9"/>
      <c r="AA168" s="9"/>
      <c r="AB168" s="9"/>
      <c r="AC168" s="9"/>
      <c r="AD168" s="41"/>
      <c r="AE168" s="9"/>
      <c r="AF168" s="9"/>
      <c r="AG168" s="9"/>
      <c r="AH168" s="9"/>
      <c r="AI168" s="9"/>
      <c r="AJ168" s="7">
        <f t="shared" si="35"/>
        <v>0</v>
      </c>
      <c r="AK168" s="43"/>
      <c r="AL168" s="7">
        <f t="shared" si="36"/>
        <v>0</v>
      </c>
      <c r="AM168" s="62"/>
      <c r="AN168" s="9"/>
      <c r="AO168" s="41"/>
      <c r="AP168" s="41"/>
      <c r="AQ168" s="41"/>
      <c r="AR168" s="41"/>
      <c r="AS168" s="41"/>
      <c r="AT168" s="41"/>
      <c r="AU168" s="41"/>
      <c r="AV168" s="41"/>
      <c r="AW168" s="7">
        <f t="shared" si="37"/>
        <v>0</v>
      </c>
      <c r="AX168" s="43"/>
      <c r="AY168" s="41"/>
      <c r="AZ168" s="41"/>
      <c r="BA168" s="41"/>
      <c r="BB168" s="41"/>
      <c r="BC168" s="41"/>
      <c r="BD168" s="41"/>
      <c r="BE168" s="7">
        <f t="shared" si="38"/>
        <v>0</v>
      </c>
      <c r="BF168" s="43"/>
      <c r="BG168" s="41"/>
      <c r="BH168" s="41"/>
      <c r="BI168" s="41"/>
      <c r="BJ168" s="41"/>
      <c r="BK168" s="41"/>
      <c r="BL168" s="41"/>
      <c r="BM168" s="41">
        <v>28560</v>
      </c>
      <c r="BN168" s="41"/>
      <c r="BO168" s="41"/>
      <c r="BP168" s="9"/>
      <c r="BQ168" s="41"/>
      <c r="BR168" s="9"/>
      <c r="BS168" s="9"/>
      <c r="BT168" s="41"/>
      <c r="BU168" s="7">
        <f t="shared" si="39"/>
        <v>28560</v>
      </c>
      <c r="BV168" s="43"/>
      <c r="BW168" s="41"/>
      <c r="BX168" s="41"/>
      <c r="BY168" s="41"/>
      <c r="BZ168" s="41"/>
      <c r="CA168" s="41"/>
      <c r="CB168" s="7">
        <f t="shared" si="40"/>
        <v>0</v>
      </c>
      <c r="CC168" s="43"/>
      <c r="CD168" s="41"/>
      <c r="CE168" s="41"/>
      <c r="CF168" s="41"/>
      <c r="CG168" s="7">
        <f t="shared" si="41"/>
        <v>0</v>
      </c>
      <c r="CH168" s="62"/>
      <c r="CI168" s="9"/>
      <c r="CJ168" s="41"/>
      <c r="CK168" s="41"/>
      <c r="CL168" s="41"/>
      <c r="CM168" s="41"/>
      <c r="CN168" s="41"/>
      <c r="CO168" s="7">
        <f t="shared" si="42"/>
        <v>0</v>
      </c>
      <c r="CP168" s="62"/>
      <c r="CQ168" s="41"/>
      <c r="CR168" s="41"/>
      <c r="CS168" s="7">
        <f t="shared" si="43"/>
        <v>0</v>
      </c>
      <c r="CT168" s="43"/>
      <c r="CU168" s="7">
        <f t="shared" si="44"/>
        <v>0</v>
      </c>
      <c r="CV168" s="10">
        <f t="shared" si="30"/>
        <v>28560</v>
      </c>
    </row>
    <row r="169" spans="1:100" ht="15.75" thickBot="1" x14ac:dyDescent="0.3">
      <c r="A169" s="349"/>
      <c r="B169" s="3" t="s">
        <v>112</v>
      </c>
      <c r="C169" s="44"/>
      <c r="D169" s="45"/>
      <c r="E169" s="47"/>
      <c r="F169" s="45"/>
      <c r="G169" s="46"/>
      <c r="H169" s="11">
        <f t="shared" si="31"/>
        <v>0</v>
      </c>
      <c r="I169" s="47"/>
      <c r="J169" s="45"/>
      <c r="K169" s="45"/>
      <c r="L169" s="45"/>
      <c r="M169" s="45"/>
      <c r="N169" s="45"/>
      <c r="O169" s="11">
        <f t="shared" si="32"/>
        <v>0</v>
      </c>
      <c r="P169" s="63"/>
      <c r="Q169" s="45"/>
      <c r="R169" s="45"/>
      <c r="S169" s="45"/>
      <c r="T169" s="11">
        <f t="shared" si="33"/>
        <v>0</v>
      </c>
      <c r="U169" s="47"/>
      <c r="V169" s="13"/>
      <c r="W169" s="11">
        <f t="shared" si="34"/>
        <v>0</v>
      </c>
      <c r="X169" s="47"/>
      <c r="Y169" s="13"/>
      <c r="Z169" s="13"/>
      <c r="AA169" s="13"/>
      <c r="AB169" s="13"/>
      <c r="AC169" s="13"/>
      <c r="AD169" s="45"/>
      <c r="AE169" s="13"/>
      <c r="AF169" s="13"/>
      <c r="AG169" s="13"/>
      <c r="AH169" s="13"/>
      <c r="AI169" s="13"/>
      <c r="AJ169" s="11">
        <f t="shared" si="35"/>
        <v>0</v>
      </c>
      <c r="AK169" s="47"/>
      <c r="AL169" s="11">
        <f t="shared" si="36"/>
        <v>0</v>
      </c>
      <c r="AM169" s="63"/>
      <c r="AN169" s="13"/>
      <c r="AO169" s="45"/>
      <c r="AP169" s="45"/>
      <c r="AQ169" s="45"/>
      <c r="AR169" s="45"/>
      <c r="AS169" s="45"/>
      <c r="AT169" s="45"/>
      <c r="AU169" s="45"/>
      <c r="AV169" s="45"/>
      <c r="AW169" s="11">
        <f t="shared" si="37"/>
        <v>0</v>
      </c>
      <c r="AX169" s="47"/>
      <c r="AY169" s="45"/>
      <c r="AZ169" s="45"/>
      <c r="BA169" s="45"/>
      <c r="BB169" s="45"/>
      <c r="BC169" s="45"/>
      <c r="BD169" s="45"/>
      <c r="BE169" s="11">
        <f t="shared" si="38"/>
        <v>0</v>
      </c>
      <c r="BF169" s="47"/>
      <c r="BG169" s="45"/>
      <c r="BH169" s="45"/>
      <c r="BI169" s="45"/>
      <c r="BJ169" s="45"/>
      <c r="BK169" s="45"/>
      <c r="BL169" s="45"/>
      <c r="BM169" s="45">
        <v>25320</v>
      </c>
      <c r="BN169" s="45"/>
      <c r="BO169" s="45"/>
      <c r="BP169" s="13"/>
      <c r="BQ169" s="45"/>
      <c r="BR169" s="13"/>
      <c r="BS169" s="13"/>
      <c r="BT169" s="45"/>
      <c r="BU169" s="11">
        <f t="shared" si="39"/>
        <v>25320</v>
      </c>
      <c r="BV169" s="47"/>
      <c r="BW169" s="45"/>
      <c r="BX169" s="45"/>
      <c r="BY169" s="45"/>
      <c r="BZ169" s="45"/>
      <c r="CA169" s="45"/>
      <c r="CB169" s="11">
        <f t="shared" si="40"/>
        <v>0</v>
      </c>
      <c r="CC169" s="47"/>
      <c r="CD169" s="45"/>
      <c r="CE169" s="45"/>
      <c r="CF169" s="45"/>
      <c r="CG169" s="11">
        <f t="shared" si="41"/>
        <v>0</v>
      </c>
      <c r="CH169" s="63"/>
      <c r="CI169" s="13"/>
      <c r="CJ169" s="45"/>
      <c r="CK169" s="45"/>
      <c r="CL169" s="45"/>
      <c r="CM169" s="45"/>
      <c r="CN169" s="45"/>
      <c r="CO169" s="11">
        <f t="shared" si="42"/>
        <v>0</v>
      </c>
      <c r="CP169" s="63"/>
      <c r="CQ169" s="45"/>
      <c r="CR169" s="45"/>
      <c r="CS169" s="11">
        <f t="shared" si="43"/>
        <v>0</v>
      </c>
      <c r="CT169" s="47"/>
      <c r="CU169" s="11">
        <f t="shared" si="44"/>
        <v>0</v>
      </c>
      <c r="CV169" s="15">
        <f t="shared" si="30"/>
        <v>25320</v>
      </c>
    </row>
    <row r="170" spans="1:100" x14ac:dyDescent="0.25">
      <c r="A170" s="347">
        <v>2010</v>
      </c>
      <c r="B170" s="33" t="s">
        <v>101</v>
      </c>
      <c r="C170" s="34"/>
      <c r="D170" s="35"/>
      <c r="E170" s="52"/>
      <c r="F170" s="35"/>
      <c r="G170" s="36"/>
      <c r="H170" s="20">
        <f t="shared" si="31"/>
        <v>0</v>
      </c>
      <c r="I170" s="52"/>
      <c r="J170" s="35"/>
      <c r="K170" s="35"/>
      <c r="L170" s="35"/>
      <c r="M170" s="35"/>
      <c r="N170" s="35"/>
      <c r="O170" s="20">
        <f t="shared" si="32"/>
        <v>0</v>
      </c>
      <c r="P170" s="61"/>
      <c r="Q170" s="35"/>
      <c r="R170" s="35"/>
      <c r="S170" s="35"/>
      <c r="T170" s="20">
        <f t="shared" si="33"/>
        <v>0</v>
      </c>
      <c r="U170" s="52"/>
      <c r="V170" s="22"/>
      <c r="W170" s="20">
        <f t="shared" si="34"/>
        <v>0</v>
      </c>
      <c r="X170" s="52"/>
      <c r="Y170" s="22"/>
      <c r="Z170" s="22"/>
      <c r="AA170" s="22"/>
      <c r="AB170" s="22"/>
      <c r="AC170" s="22"/>
      <c r="AD170" s="35"/>
      <c r="AE170" s="22"/>
      <c r="AF170" s="22"/>
      <c r="AG170" s="22"/>
      <c r="AH170" s="22"/>
      <c r="AI170" s="22"/>
      <c r="AJ170" s="20">
        <f t="shared" si="35"/>
        <v>0</v>
      </c>
      <c r="AK170" s="52"/>
      <c r="AL170" s="20">
        <f t="shared" si="36"/>
        <v>0</v>
      </c>
      <c r="AM170" s="61"/>
      <c r="AN170" s="22"/>
      <c r="AO170" s="35"/>
      <c r="AP170" s="35"/>
      <c r="AQ170" s="35"/>
      <c r="AR170" s="35"/>
      <c r="AS170" s="35"/>
      <c r="AT170" s="35"/>
      <c r="AU170" s="35"/>
      <c r="AV170" s="35"/>
      <c r="AW170" s="20">
        <f t="shared" si="37"/>
        <v>0</v>
      </c>
      <c r="AX170" s="52"/>
      <c r="AY170" s="35"/>
      <c r="AZ170" s="35"/>
      <c r="BA170" s="35"/>
      <c r="BB170" s="35"/>
      <c r="BC170" s="35"/>
      <c r="BD170" s="35"/>
      <c r="BE170" s="20">
        <f t="shared" si="38"/>
        <v>0</v>
      </c>
      <c r="BF170" s="52"/>
      <c r="BG170" s="35"/>
      <c r="BH170" s="35"/>
      <c r="BI170" s="35"/>
      <c r="BJ170" s="35"/>
      <c r="BK170" s="35"/>
      <c r="BL170" s="35"/>
      <c r="BM170" s="35">
        <v>25000</v>
      </c>
      <c r="BN170" s="22"/>
      <c r="BO170" s="35"/>
      <c r="BP170" s="22"/>
      <c r="BQ170" s="35"/>
      <c r="BR170" s="22"/>
      <c r="BS170" s="22"/>
      <c r="BT170" s="35"/>
      <c r="BU170" s="20">
        <f t="shared" si="39"/>
        <v>25000</v>
      </c>
      <c r="BV170" s="52"/>
      <c r="BW170" s="35"/>
      <c r="BX170" s="35"/>
      <c r="BY170" s="35"/>
      <c r="BZ170" s="35"/>
      <c r="CA170" s="35"/>
      <c r="CB170" s="20">
        <f t="shared" si="40"/>
        <v>0</v>
      </c>
      <c r="CC170" s="52"/>
      <c r="CD170" s="35"/>
      <c r="CE170" s="35"/>
      <c r="CF170" s="35"/>
      <c r="CG170" s="20">
        <f t="shared" si="41"/>
        <v>0</v>
      </c>
      <c r="CH170" s="61"/>
      <c r="CI170" s="22"/>
      <c r="CJ170" s="35"/>
      <c r="CK170" s="35"/>
      <c r="CL170" s="35"/>
      <c r="CM170" s="35"/>
      <c r="CN170" s="35"/>
      <c r="CO170" s="20">
        <f t="shared" si="42"/>
        <v>0</v>
      </c>
      <c r="CP170" s="61"/>
      <c r="CQ170" s="35"/>
      <c r="CR170" s="35"/>
      <c r="CS170" s="20">
        <f t="shared" si="43"/>
        <v>0</v>
      </c>
      <c r="CT170" s="52"/>
      <c r="CU170" s="20">
        <f t="shared" si="44"/>
        <v>0</v>
      </c>
      <c r="CV170" s="23">
        <f t="shared" si="30"/>
        <v>25000</v>
      </c>
    </row>
    <row r="171" spans="1:100" x14ac:dyDescent="0.25">
      <c r="A171" s="348"/>
      <c r="B171" s="2" t="s">
        <v>102</v>
      </c>
      <c r="C171" s="40"/>
      <c r="D171" s="41"/>
      <c r="E171" s="43"/>
      <c r="F171" s="41"/>
      <c r="G171" s="42"/>
      <c r="H171" s="7">
        <f t="shared" si="31"/>
        <v>0</v>
      </c>
      <c r="I171" s="43"/>
      <c r="J171" s="41"/>
      <c r="K171" s="41"/>
      <c r="L171" s="41"/>
      <c r="M171" s="41"/>
      <c r="N171" s="41"/>
      <c r="O171" s="7">
        <f t="shared" si="32"/>
        <v>0</v>
      </c>
      <c r="P171" s="62"/>
      <c r="Q171" s="41"/>
      <c r="R171" s="41"/>
      <c r="S171" s="41"/>
      <c r="T171" s="7">
        <f t="shared" si="33"/>
        <v>0</v>
      </c>
      <c r="U171" s="43"/>
      <c r="V171" s="9"/>
      <c r="W171" s="7">
        <f t="shared" si="34"/>
        <v>0</v>
      </c>
      <c r="X171" s="43"/>
      <c r="Y171" s="9"/>
      <c r="Z171" s="9"/>
      <c r="AA171" s="9"/>
      <c r="AB171" s="9"/>
      <c r="AC171" s="9"/>
      <c r="AD171" s="41"/>
      <c r="AE171" s="9"/>
      <c r="AF171" s="9"/>
      <c r="AG171" s="9"/>
      <c r="AH171" s="9"/>
      <c r="AI171" s="9"/>
      <c r="AJ171" s="7">
        <f t="shared" si="35"/>
        <v>0</v>
      </c>
      <c r="AK171" s="43"/>
      <c r="AL171" s="7">
        <f t="shared" si="36"/>
        <v>0</v>
      </c>
      <c r="AM171" s="62"/>
      <c r="AN171" s="9"/>
      <c r="AO171" s="41"/>
      <c r="AP171" s="41"/>
      <c r="AQ171" s="41"/>
      <c r="AR171" s="41"/>
      <c r="AS171" s="41"/>
      <c r="AT171" s="41"/>
      <c r="AU171" s="41"/>
      <c r="AV171" s="41"/>
      <c r="AW171" s="7">
        <f t="shared" si="37"/>
        <v>0</v>
      </c>
      <c r="AX171" s="43"/>
      <c r="AY171" s="41"/>
      <c r="AZ171" s="41"/>
      <c r="BA171" s="41"/>
      <c r="BB171" s="41"/>
      <c r="BC171" s="41"/>
      <c r="BD171" s="41"/>
      <c r="BE171" s="7">
        <f t="shared" si="38"/>
        <v>0</v>
      </c>
      <c r="BF171" s="43"/>
      <c r="BG171" s="41"/>
      <c r="BH171" s="41"/>
      <c r="BI171" s="41"/>
      <c r="BJ171" s="41"/>
      <c r="BK171" s="41"/>
      <c r="BL171" s="41"/>
      <c r="BM171" s="41">
        <v>34800</v>
      </c>
      <c r="BN171" s="9"/>
      <c r="BO171" s="41"/>
      <c r="BP171" s="9"/>
      <c r="BQ171" s="41"/>
      <c r="BR171" s="9"/>
      <c r="BS171" s="9"/>
      <c r="BT171" s="41"/>
      <c r="BU171" s="7">
        <f t="shared" si="39"/>
        <v>34800</v>
      </c>
      <c r="BV171" s="43"/>
      <c r="BW171" s="41"/>
      <c r="BX171" s="41"/>
      <c r="BY171" s="41"/>
      <c r="BZ171" s="41"/>
      <c r="CA171" s="41"/>
      <c r="CB171" s="7">
        <f t="shared" si="40"/>
        <v>0</v>
      </c>
      <c r="CC171" s="43"/>
      <c r="CD171" s="41"/>
      <c r="CE171" s="41"/>
      <c r="CF171" s="41"/>
      <c r="CG171" s="7">
        <f t="shared" si="41"/>
        <v>0</v>
      </c>
      <c r="CH171" s="62"/>
      <c r="CI171" s="9"/>
      <c r="CJ171" s="41"/>
      <c r="CK171" s="41"/>
      <c r="CL171" s="41"/>
      <c r="CM171" s="41"/>
      <c r="CN171" s="41"/>
      <c r="CO171" s="7">
        <f t="shared" si="42"/>
        <v>0</v>
      </c>
      <c r="CP171" s="62"/>
      <c r="CQ171" s="41"/>
      <c r="CR171" s="41"/>
      <c r="CS171" s="7">
        <f t="shared" si="43"/>
        <v>0</v>
      </c>
      <c r="CT171" s="43"/>
      <c r="CU171" s="7">
        <f t="shared" si="44"/>
        <v>0</v>
      </c>
      <c r="CV171" s="10">
        <f t="shared" si="30"/>
        <v>34800</v>
      </c>
    </row>
    <row r="172" spans="1:100" x14ac:dyDescent="0.25">
      <c r="A172" s="348"/>
      <c r="B172" s="2" t="s">
        <v>103</v>
      </c>
      <c r="C172" s="40"/>
      <c r="D172" s="41"/>
      <c r="E172" s="43"/>
      <c r="F172" s="41"/>
      <c r="G172" s="42"/>
      <c r="H172" s="7">
        <f t="shared" si="31"/>
        <v>0</v>
      </c>
      <c r="I172" s="43"/>
      <c r="J172" s="41"/>
      <c r="K172" s="41"/>
      <c r="L172" s="41"/>
      <c r="M172" s="41"/>
      <c r="N172" s="41"/>
      <c r="O172" s="7">
        <f t="shared" si="32"/>
        <v>0</v>
      </c>
      <c r="P172" s="62"/>
      <c r="Q172" s="41"/>
      <c r="R172" s="41"/>
      <c r="S172" s="41"/>
      <c r="T172" s="7">
        <f t="shared" si="33"/>
        <v>0</v>
      </c>
      <c r="U172" s="43"/>
      <c r="V172" s="9"/>
      <c r="W172" s="7">
        <f t="shared" si="34"/>
        <v>0</v>
      </c>
      <c r="X172" s="43"/>
      <c r="Y172" s="9"/>
      <c r="Z172" s="9"/>
      <c r="AA172" s="9"/>
      <c r="AB172" s="9"/>
      <c r="AC172" s="9"/>
      <c r="AD172" s="41"/>
      <c r="AE172" s="9"/>
      <c r="AF172" s="9"/>
      <c r="AG172" s="9"/>
      <c r="AH172" s="9"/>
      <c r="AI172" s="9"/>
      <c r="AJ172" s="7">
        <f t="shared" si="35"/>
        <v>0</v>
      </c>
      <c r="AK172" s="43"/>
      <c r="AL172" s="7">
        <f t="shared" si="36"/>
        <v>0</v>
      </c>
      <c r="AM172" s="62"/>
      <c r="AN172" s="9"/>
      <c r="AO172" s="41"/>
      <c r="AP172" s="41"/>
      <c r="AQ172" s="41"/>
      <c r="AR172" s="41"/>
      <c r="AS172" s="41"/>
      <c r="AT172" s="41"/>
      <c r="AU172" s="41"/>
      <c r="AV172" s="41"/>
      <c r="AW172" s="7">
        <f t="shared" si="37"/>
        <v>0</v>
      </c>
      <c r="AX172" s="43"/>
      <c r="AY172" s="41"/>
      <c r="AZ172" s="41"/>
      <c r="BA172" s="41"/>
      <c r="BB172" s="41"/>
      <c r="BC172" s="41"/>
      <c r="BD172" s="41"/>
      <c r="BE172" s="7">
        <f t="shared" si="38"/>
        <v>0</v>
      </c>
      <c r="BF172" s="43"/>
      <c r="BG172" s="41"/>
      <c r="BH172" s="41"/>
      <c r="BI172" s="41"/>
      <c r="BJ172" s="41"/>
      <c r="BK172" s="41"/>
      <c r="BL172" s="41"/>
      <c r="BM172" s="41">
        <v>23600</v>
      </c>
      <c r="BN172" s="9"/>
      <c r="BO172" s="41"/>
      <c r="BP172" s="9"/>
      <c r="BQ172" s="41"/>
      <c r="BR172" s="9"/>
      <c r="BS172" s="9"/>
      <c r="BT172" s="41"/>
      <c r="BU172" s="7">
        <f t="shared" si="39"/>
        <v>23600</v>
      </c>
      <c r="BV172" s="43"/>
      <c r="BW172" s="41"/>
      <c r="BX172" s="41"/>
      <c r="BY172" s="41"/>
      <c r="BZ172" s="41"/>
      <c r="CA172" s="41"/>
      <c r="CB172" s="7">
        <f t="shared" si="40"/>
        <v>0</v>
      </c>
      <c r="CC172" s="43"/>
      <c r="CD172" s="41"/>
      <c r="CE172" s="41"/>
      <c r="CF172" s="41"/>
      <c r="CG172" s="7">
        <f t="shared" si="41"/>
        <v>0</v>
      </c>
      <c r="CH172" s="62"/>
      <c r="CI172" s="9"/>
      <c r="CJ172" s="41"/>
      <c r="CK172" s="41"/>
      <c r="CL172" s="41"/>
      <c r="CM172" s="41"/>
      <c r="CN172" s="41"/>
      <c r="CO172" s="7">
        <f t="shared" si="42"/>
        <v>0</v>
      </c>
      <c r="CP172" s="62"/>
      <c r="CQ172" s="41"/>
      <c r="CR172" s="41"/>
      <c r="CS172" s="7">
        <f t="shared" si="43"/>
        <v>0</v>
      </c>
      <c r="CT172" s="43"/>
      <c r="CU172" s="7">
        <f t="shared" si="44"/>
        <v>0</v>
      </c>
      <c r="CV172" s="10">
        <f t="shared" si="30"/>
        <v>23600</v>
      </c>
    </row>
    <row r="173" spans="1:100" x14ac:dyDescent="0.25">
      <c r="A173" s="348"/>
      <c r="B173" s="2" t="s">
        <v>104</v>
      </c>
      <c r="C173" s="40"/>
      <c r="D173" s="41"/>
      <c r="E173" s="43"/>
      <c r="F173" s="41"/>
      <c r="G173" s="42"/>
      <c r="H173" s="7">
        <f t="shared" si="31"/>
        <v>0</v>
      </c>
      <c r="I173" s="43"/>
      <c r="J173" s="41"/>
      <c r="K173" s="41"/>
      <c r="L173" s="41"/>
      <c r="M173" s="41"/>
      <c r="N173" s="41"/>
      <c r="O173" s="7">
        <f t="shared" si="32"/>
        <v>0</v>
      </c>
      <c r="P173" s="62"/>
      <c r="Q173" s="41"/>
      <c r="R173" s="41"/>
      <c r="S173" s="41"/>
      <c r="T173" s="7">
        <f t="shared" si="33"/>
        <v>0</v>
      </c>
      <c r="U173" s="43"/>
      <c r="V173" s="9"/>
      <c r="W173" s="7">
        <f t="shared" si="34"/>
        <v>0</v>
      </c>
      <c r="X173" s="43"/>
      <c r="Y173" s="9"/>
      <c r="Z173" s="9"/>
      <c r="AA173" s="9"/>
      <c r="AB173" s="9"/>
      <c r="AC173" s="9"/>
      <c r="AD173" s="41"/>
      <c r="AE173" s="9"/>
      <c r="AF173" s="9"/>
      <c r="AG173" s="9"/>
      <c r="AH173" s="9"/>
      <c r="AI173" s="9"/>
      <c r="AJ173" s="7">
        <f t="shared" si="35"/>
        <v>0</v>
      </c>
      <c r="AK173" s="43"/>
      <c r="AL173" s="7">
        <f t="shared" si="36"/>
        <v>0</v>
      </c>
      <c r="AM173" s="62"/>
      <c r="AN173" s="9"/>
      <c r="AO173" s="41"/>
      <c r="AP173" s="41"/>
      <c r="AQ173" s="41"/>
      <c r="AR173" s="41"/>
      <c r="AS173" s="41"/>
      <c r="AT173" s="41"/>
      <c r="AU173" s="41"/>
      <c r="AV173" s="41"/>
      <c r="AW173" s="7">
        <f t="shared" si="37"/>
        <v>0</v>
      </c>
      <c r="AX173" s="43"/>
      <c r="AY173" s="41"/>
      <c r="AZ173" s="41"/>
      <c r="BA173" s="41"/>
      <c r="BB173" s="41"/>
      <c r="BC173" s="41"/>
      <c r="BD173" s="41"/>
      <c r="BE173" s="7">
        <f t="shared" si="38"/>
        <v>0</v>
      </c>
      <c r="BF173" s="43"/>
      <c r="BG173" s="41"/>
      <c r="BH173" s="41"/>
      <c r="BI173" s="41"/>
      <c r="BJ173" s="41"/>
      <c r="BK173" s="41"/>
      <c r="BL173" s="41"/>
      <c r="BM173" s="41">
        <v>25920</v>
      </c>
      <c r="BN173" s="9"/>
      <c r="BO173" s="41"/>
      <c r="BP173" s="9"/>
      <c r="BQ173" s="41"/>
      <c r="BR173" s="9"/>
      <c r="BS173" s="9"/>
      <c r="BT173" s="41"/>
      <c r="BU173" s="7">
        <f t="shared" si="39"/>
        <v>25920</v>
      </c>
      <c r="BV173" s="43"/>
      <c r="BW173" s="41"/>
      <c r="BX173" s="41"/>
      <c r="BY173" s="41"/>
      <c r="BZ173" s="41"/>
      <c r="CA173" s="41"/>
      <c r="CB173" s="7">
        <f t="shared" si="40"/>
        <v>0</v>
      </c>
      <c r="CC173" s="43"/>
      <c r="CD173" s="41"/>
      <c r="CE173" s="41"/>
      <c r="CF173" s="41"/>
      <c r="CG173" s="7">
        <f t="shared" si="41"/>
        <v>0</v>
      </c>
      <c r="CH173" s="62"/>
      <c r="CI173" s="9"/>
      <c r="CJ173" s="41"/>
      <c r="CK173" s="41"/>
      <c r="CL173" s="41"/>
      <c r="CM173" s="41"/>
      <c r="CN173" s="41"/>
      <c r="CO173" s="7">
        <f t="shared" si="42"/>
        <v>0</v>
      </c>
      <c r="CP173" s="62"/>
      <c r="CQ173" s="41"/>
      <c r="CR173" s="41"/>
      <c r="CS173" s="7">
        <f t="shared" si="43"/>
        <v>0</v>
      </c>
      <c r="CT173" s="43"/>
      <c r="CU173" s="7">
        <f t="shared" si="44"/>
        <v>0</v>
      </c>
      <c r="CV173" s="10">
        <f t="shared" si="30"/>
        <v>25920</v>
      </c>
    </row>
    <row r="174" spans="1:100" x14ac:dyDescent="0.25">
      <c r="A174" s="348"/>
      <c r="B174" s="2" t="s">
        <v>105</v>
      </c>
      <c r="C174" s="40"/>
      <c r="D174" s="41"/>
      <c r="E174" s="43"/>
      <c r="F174" s="41"/>
      <c r="G174" s="42"/>
      <c r="H174" s="7">
        <f t="shared" si="31"/>
        <v>0</v>
      </c>
      <c r="I174" s="43"/>
      <c r="J174" s="41"/>
      <c r="K174" s="41"/>
      <c r="L174" s="41"/>
      <c r="M174" s="41"/>
      <c r="N174" s="41"/>
      <c r="O174" s="7">
        <f t="shared" si="32"/>
        <v>0</v>
      </c>
      <c r="P174" s="62"/>
      <c r="Q174" s="41"/>
      <c r="R174" s="41"/>
      <c r="S174" s="41"/>
      <c r="T174" s="7">
        <f t="shared" si="33"/>
        <v>0</v>
      </c>
      <c r="U174" s="43"/>
      <c r="V174" s="9"/>
      <c r="W174" s="7">
        <f t="shared" si="34"/>
        <v>0</v>
      </c>
      <c r="X174" s="43"/>
      <c r="Y174" s="9"/>
      <c r="Z174" s="9"/>
      <c r="AA174" s="9"/>
      <c r="AB174" s="9"/>
      <c r="AC174" s="9"/>
      <c r="AD174" s="41"/>
      <c r="AE174" s="9"/>
      <c r="AF174" s="9"/>
      <c r="AG174" s="9"/>
      <c r="AH174" s="9"/>
      <c r="AI174" s="9"/>
      <c r="AJ174" s="7">
        <f t="shared" si="35"/>
        <v>0</v>
      </c>
      <c r="AK174" s="43"/>
      <c r="AL174" s="7">
        <f t="shared" si="36"/>
        <v>0</v>
      </c>
      <c r="AM174" s="62"/>
      <c r="AN174" s="9"/>
      <c r="AO174" s="41"/>
      <c r="AP174" s="41"/>
      <c r="AQ174" s="41"/>
      <c r="AR174" s="41"/>
      <c r="AS174" s="41"/>
      <c r="AT174" s="41"/>
      <c r="AU174" s="41"/>
      <c r="AV174" s="41"/>
      <c r="AW174" s="7">
        <f t="shared" si="37"/>
        <v>0</v>
      </c>
      <c r="AX174" s="43"/>
      <c r="AY174" s="41"/>
      <c r="AZ174" s="41"/>
      <c r="BA174" s="41"/>
      <c r="BB174" s="41"/>
      <c r="BC174" s="41"/>
      <c r="BD174" s="41"/>
      <c r="BE174" s="7">
        <f t="shared" si="38"/>
        <v>0</v>
      </c>
      <c r="BF174" s="43"/>
      <c r="BG174" s="41"/>
      <c r="BH174" s="41"/>
      <c r="BI174" s="41"/>
      <c r="BJ174" s="41"/>
      <c r="BK174" s="41"/>
      <c r="BL174" s="41"/>
      <c r="BM174" s="41">
        <v>25800</v>
      </c>
      <c r="BN174" s="9"/>
      <c r="BO174" s="41"/>
      <c r="BP174" s="9"/>
      <c r="BQ174" s="41"/>
      <c r="BR174" s="9"/>
      <c r="BS174" s="9"/>
      <c r="BT174" s="41"/>
      <c r="BU174" s="7">
        <f t="shared" si="39"/>
        <v>25800</v>
      </c>
      <c r="BV174" s="43"/>
      <c r="BW174" s="41"/>
      <c r="BX174" s="41"/>
      <c r="BY174" s="41"/>
      <c r="BZ174" s="41"/>
      <c r="CA174" s="41"/>
      <c r="CB174" s="7">
        <f t="shared" si="40"/>
        <v>0</v>
      </c>
      <c r="CC174" s="43"/>
      <c r="CD174" s="41"/>
      <c r="CE174" s="41"/>
      <c r="CF174" s="41"/>
      <c r="CG174" s="7">
        <f t="shared" si="41"/>
        <v>0</v>
      </c>
      <c r="CH174" s="62"/>
      <c r="CI174" s="9"/>
      <c r="CJ174" s="41"/>
      <c r="CK174" s="41"/>
      <c r="CL174" s="41"/>
      <c r="CM174" s="41"/>
      <c r="CN174" s="41"/>
      <c r="CO174" s="7">
        <f t="shared" si="42"/>
        <v>0</v>
      </c>
      <c r="CP174" s="62"/>
      <c r="CQ174" s="41"/>
      <c r="CR174" s="41"/>
      <c r="CS174" s="7">
        <f t="shared" si="43"/>
        <v>0</v>
      </c>
      <c r="CT174" s="43"/>
      <c r="CU174" s="7">
        <f t="shared" si="44"/>
        <v>0</v>
      </c>
      <c r="CV174" s="10">
        <f t="shared" si="30"/>
        <v>25800</v>
      </c>
    </row>
    <row r="175" spans="1:100" x14ac:dyDescent="0.25">
      <c r="A175" s="348"/>
      <c r="B175" s="2" t="s">
        <v>106</v>
      </c>
      <c r="C175" s="40"/>
      <c r="D175" s="41"/>
      <c r="E175" s="43"/>
      <c r="F175" s="41"/>
      <c r="G175" s="42"/>
      <c r="H175" s="7">
        <f t="shared" si="31"/>
        <v>0</v>
      </c>
      <c r="I175" s="43"/>
      <c r="J175" s="41"/>
      <c r="K175" s="41"/>
      <c r="L175" s="41"/>
      <c r="M175" s="41"/>
      <c r="N175" s="41"/>
      <c r="O175" s="7">
        <f t="shared" si="32"/>
        <v>0</v>
      </c>
      <c r="P175" s="62"/>
      <c r="Q175" s="41"/>
      <c r="R175" s="41"/>
      <c r="S175" s="41"/>
      <c r="T175" s="7">
        <f t="shared" si="33"/>
        <v>0</v>
      </c>
      <c r="U175" s="43"/>
      <c r="V175" s="9"/>
      <c r="W175" s="7">
        <f t="shared" si="34"/>
        <v>0</v>
      </c>
      <c r="X175" s="43"/>
      <c r="Y175" s="9"/>
      <c r="Z175" s="9"/>
      <c r="AA175" s="9"/>
      <c r="AB175" s="9"/>
      <c r="AC175" s="9"/>
      <c r="AD175" s="41"/>
      <c r="AE175" s="9"/>
      <c r="AF175" s="9"/>
      <c r="AG175" s="9"/>
      <c r="AH175" s="9"/>
      <c r="AI175" s="9"/>
      <c r="AJ175" s="7">
        <f t="shared" si="35"/>
        <v>0</v>
      </c>
      <c r="AK175" s="43"/>
      <c r="AL175" s="7">
        <f t="shared" si="36"/>
        <v>0</v>
      </c>
      <c r="AM175" s="62"/>
      <c r="AN175" s="9"/>
      <c r="AO175" s="41"/>
      <c r="AP175" s="41"/>
      <c r="AQ175" s="41"/>
      <c r="AR175" s="41"/>
      <c r="AS175" s="41"/>
      <c r="AT175" s="41"/>
      <c r="AU175" s="41"/>
      <c r="AV175" s="41"/>
      <c r="AW175" s="7">
        <f t="shared" si="37"/>
        <v>0</v>
      </c>
      <c r="AX175" s="43"/>
      <c r="AY175" s="41"/>
      <c r="AZ175" s="41"/>
      <c r="BA175" s="41"/>
      <c r="BB175" s="41"/>
      <c r="BC175" s="41"/>
      <c r="BD175" s="41"/>
      <c r="BE175" s="7">
        <f t="shared" si="38"/>
        <v>0</v>
      </c>
      <c r="BF175" s="43"/>
      <c r="BG175" s="41"/>
      <c r="BH175" s="41"/>
      <c r="BI175" s="41"/>
      <c r="BJ175" s="41"/>
      <c r="BK175" s="41"/>
      <c r="BL175" s="41"/>
      <c r="BM175" s="41">
        <v>29160</v>
      </c>
      <c r="BN175" s="9"/>
      <c r="BO175" s="41"/>
      <c r="BP175" s="9"/>
      <c r="BQ175" s="41"/>
      <c r="BR175" s="9"/>
      <c r="BS175" s="9"/>
      <c r="BT175" s="41"/>
      <c r="BU175" s="7">
        <f t="shared" si="39"/>
        <v>29160</v>
      </c>
      <c r="BV175" s="43"/>
      <c r="BW175" s="41"/>
      <c r="BX175" s="41"/>
      <c r="BY175" s="41"/>
      <c r="BZ175" s="41"/>
      <c r="CA175" s="41"/>
      <c r="CB175" s="7">
        <f t="shared" si="40"/>
        <v>0</v>
      </c>
      <c r="CC175" s="43"/>
      <c r="CD175" s="41"/>
      <c r="CE175" s="41"/>
      <c r="CF175" s="41"/>
      <c r="CG175" s="7">
        <f t="shared" si="41"/>
        <v>0</v>
      </c>
      <c r="CH175" s="62"/>
      <c r="CI175" s="9"/>
      <c r="CJ175" s="41"/>
      <c r="CK175" s="41"/>
      <c r="CL175" s="41"/>
      <c r="CM175" s="41"/>
      <c r="CN175" s="41"/>
      <c r="CO175" s="7">
        <f t="shared" si="42"/>
        <v>0</v>
      </c>
      <c r="CP175" s="62"/>
      <c r="CQ175" s="41"/>
      <c r="CR175" s="41"/>
      <c r="CS175" s="7">
        <f t="shared" si="43"/>
        <v>0</v>
      </c>
      <c r="CT175" s="43"/>
      <c r="CU175" s="7">
        <f t="shared" si="44"/>
        <v>0</v>
      </c>
      <c r="CV175" s="10">
        <f t="shared" si="30"/>
        <v>29160</v>
      </c>
    </row>
    <row r="176" spans="1:100" x14ac:dyDescent="0.25">
      <c r="A176" s="348"/>
      <c r="B176" s="2" t="s">
        <v>107</v>
      </c>
      <c r="C176" s="40"/>
      <c r="D176" s="41"/>
      <c r="E176" s="43"/>
      <c r="F176" s="41"/>
      <c r="G176" s="42"/>
      <c r="H176" s="7">
        <f t="shared" si="31"/>
        <v>0</v>
      </c>
      <c r="I176" s="43"/>
      <c r="J176" s="41"/>
      <c r="K176" s="41"/>
      <c r="L176" s="41"/>
      <c r="M176" s="41"/>
      <c r="N176" s="41"/>
      <c r="O176" s="7">
        <f t="shared" si="32"/>
        <v>0</v>
      </c>
      <c r="P176" s="62"/>
      <c r="Q176" s="41"/>
      <c r="R176" s="41"/>
      <c r="S176" s="41"/>
      <c r="T176" s="7">
        <f t="shared" si="33"/>
        <v>0</v>
      </c>
      <c r="U176" s="43"/>
      <c r="V176" s="9"/>
      <c r="W176" s="7">
        <f t="shared" si="34"/>
        <v>0</v>
      </c>
      <c r="X176" s="43"/>
      <c r="Y176" s="9"/>
      <c r="Z176" s="9"/>
      <c r="AA176" s="9"/>
      <c r="AB176" s="9"/>
      <c r="AC176" s="9"/>
      <c r="AD176" s="41"/>
      <c r="AE176" s="9"/>
      <c r="AF176" s="9"/>
      <c r="AG176" s="9"/>
      <c r="AH176" s="9"/>
      <c r="AI176" s="9"/>
      <c r="AJ176" s="7">
        <f t="shared" si="35"/>
        <v>0</v>
      </c>
      <c r="AK176" s="43"/>
      <c r="AL176" s="7">
        <f t="shared" si="36"/>
        <v>0</v>
      </c>
      <c r="AM176" s="62"/>
      <c r="AN176" s="9"/>
      <c r="AO176" s="41"/>
      <c r="AP176" s="41"/>
      <c r="AQ176" s="41"/>
      <c r="AR176" s="41"/>
      <c r="AS176" s="41"/>
      <c r="AT176" s="41"/>
      <c r="AU176" s="41"/>
      <c r="AV176" s="41"/>
      <c r="AW176" s="7">
        <f t="shared" si="37"/>
        <v>0</v>
      </c>
      <c r="AX176" s="43"/>
      <c r="AY176" s="41"/>
      <c r="AZ176" s="41"/>
      <c r="BA176" s="41"/>
      <c r="BB176" s="41"/>
      <c r="BC176" s="41"/>
      <c r="BD176" s="41"/>
      <c r="BE176" s="7">
        <f t="shared" si="38"/>
        <v>0</v>
      </c>
      <c r="BF176" s="43"/>
      <c r="BG176" s="41"/>
      <c r="BH176" s="41"/>
      <c r="BI176" s="41"/>
      <c r="BJ176" s="41"/>
      <c r="BK176" s="41"/>
      <c r="BL176" s="41"/>
      <c r="BM176" s="41">
        <v>30240</v>
      </c>
      <c r="BN176" s="9"/>
      <c r="BO176" s="41"/>
      <c r="BP176" s="9"/>
      <c r="BQ176" s="41"/>
      <c r="BR176" s="9"/>
      <c r="BS176" s="9"/>
      <c r="BT176" s="41"/>
      <c r="BU176" s="7">
        <f t="shared" si="39"/>
        <v>30240</v>
      </c>
      <c r="BV176" s="43"/>
      <c r="BW176" s="41"/>
      <c r="BX176" s="41"/>
      <c r="BY176" s="41"/>
      <c r="BZ176" s="41"/>
      <c r="CA176" s="41"/>
      <c r="CB176" s="7">
        <f t="shared" si="40"/>
        <v>0</v>
      </c>
      <c r="CC176" s="43"/>
      <c r="CD176" s="41"/>
      <c r="CE176" s="41"/>
      <c r="CF176" s="41"/>
      <c r="CG176" s="7">
        <f t="shared" si="41"/>
        <v>0</v>
      </c>
      <c r="CH176" s="62"/>
      <c r="CI176" s="9"/>
      <c r="CJ176" s="41"/>
      <c r="CK176" s="41"/>
      <c r="CL176" s="41"/>
      <c r="CM176" s="41"/>
      <c r="CN176" s="41"/>
      <c r="CO176" s="7">
        <f t="shared" si="42"/>
        <v>0</v>
      </c>
      <c r="CP176" s="62"/>
      <c r="CQ176" s="41"/>
      <c r="CR176" s="41"/>
      <c r="CS176" s="7">
        <f t="shared" si="43"/>
        <v>0</v>
      </c>
      <c r="CT176" s="43"/>
      <c r="CU176" s="7">
        <f t="shared" si="44"/>
        <v>0</v>
      </c>
      <c r="CV176" s="10">
        <f t="shared" si="30"/>
        <v>30240</v>
      </c>
    </row>
    <row r="177" spans="1:100" x14ac:dyDescent="0.25">
      <c r="A177" s="348"/>
      <c r="B177" s="2" t="s">
        <v>108</v>
      </c>
      <c r="C177" s="40"/>
      <c r="D177" s="41"/>
      <c r="E177" s="43"/>
      <c r="F177" s="41"/>
      <c r="G177" s="42"/>
      <c r="H177" s="7">
        <f t="shared" si="31"/>
        <v>0</v>
      </c>
      <c r="I177" s="43"/>
      <c r="J177" s="41"/>
      <c r="K177" s="41"/>
      <c r="L177" s="41"/>
      <c r="M177" s="41"/>
      <c r="N177" s="41"/>
      <c r="O177" s="7">
        <f t="shared" si="32"/>
        <v>0</v>
      </c>
      <c r="P177" s="62"/>
      <c r="Q177" s="41"/>
      <c r="R177" s="41"/>
      <c r="S177" s="41"/>
      <c r="T177" s="7">
        <f t="shared" si="33"/>
        <v>0</v>
      </c>
      <c r="U177" s="43"/>
      <c r="V177" s="9"/>
      <c r="W177" s="7">
        <f t="shared" si="34"/>
        <v>0</v>
      </c>
      <c r="X177" s="43"/>
      <c r="Y177" s="9"/>
      <c r="Z177" s="9"/>
      <c r="AA177" s="9"/>
      <c r="AB177" s="9"/>
      <c r="AC177" s="9"/>
      <c r="AD177" s="41"/>
      <c r="AE177" s="9"/>
      <c r="AF177" s="9"/>
      <c r="AG177" s="9"/>
      <c r="AH177" s="9"/>
      <c r="AI177" s="9"/>
      <c r="AJ177" s="7">
        <f t="shared" si="35"/>
        <v>0</v>
      </c>
      <c r="AK177" s="43"/>
      <c r="AL177" s="7">
        <f t="shared" si="36"/>
        <v>0</v>
      </c>
      <c r="AM177" s="62"/>
      <c r="AN177" s="9"/>
      <c r="AO177" s="41"/>
      <c r="AP177" s="41"/>
      <c r="AQ177" s="41"/>
      <c r="AR177" s="41"/>
      <c r="AS177" s="41"/>
      <c r="AT177" s="41"/>
      <c r="AU177" s="41"/>
      <c r="AV177" s="41"/>
      <c r="AW177" s="7">
        <f t="shared" si="37"/>
        <v>0</v>
      </c>
      <c r="AX177" s="43"/>
      <c r="AY177" s="41"/>
      <c r="AZ177" s="41"/>
      <c r="BA177" s="41"/>
      <c r="BB177" s="41"/>
      <c r="BC177" s="41"/>
      <c r="BD177" s="41"/>
      <c r="BE177" s="7">
        <f t="shared" si="38"/>
        <v>0</v>
      </c>
      <c r="BF177" s="43"/>
      <c r="BG177" s="41"/>
      <c r="BH177" s="41"/>
      <c r="BI177" s="41"/>
      <c r="BJ177" s="41"/>
      <c r="BK177" s="41"/>
      <c r="BL177" s="41"/>
      <c r="BM177" s="41">
        <v>29080</v>
      </c>
      <c r="BN177" s="9"/>
      <c r="BO177" s="41"/>
      <c r="BP177" s="9"/>
      <c r="BQ177" s="41"/>
      <c r="BR177" s="9"/>
      <c r="BS177" s="9"/>
      <c r="BT177" s="41"/>
      <c r="BU177" s="7">
        <f t="shared" si="39"/>
        <v>29080</v>
      </c>
      <c r="BV177" s="43"/>
      <c r="BW177" s="41"/>
      <c r="BX177" s="41"/>
      <c r="BY177" s="41"/>
      <c r="BZ177" s="41"/>
      <c r="CA177" s="41"/>
      <c r="CB177" s="7">
        <f t="shared" si="40"/>
        <v>0</v>
      </c>
      <c r="CC177" s="43"/>
      <c r="CD177" s="41"/>
      <c r="CE177" s="41"/>
      <c r="CF177" s="41"/>
      <c r="CG177" s="7">
        <f t="shared" si="41"/>
        <v>0</v>
      </c>
      <c r="CH177" s="62"/>
      <c r="CI177" s="9"/>
      <c r="CJ177" s="41"/>
      <c r="CK177" s="41"/>
      <c r="CL177" s="41"/>
      <c r="CM177" s="41"/>
      <c r="CN177" s="41"/>
      <c r="CO177" s="7">
        <f t="shared" si="42"/>
        <v>0</v>
      </c>
      <c r="CP177" s="62"/>
      <c r="CQ177" s="41"/>
      <c r="CR177" s="41"/>
      <c r="CS177" s="7">
        <f t="shared" si="43"/>
        <v>0</v>
      </c>
      <c r="CT177" s="43"/>
      <c r="CU177" s="7">
        <f t="shared" si="44"/>
        <v>0</v>
      </c>
      <c r="CV177" s="10">
        <f t="shared" si="30"/>
        <v>29080</v>
      </c>
    </row>
    <row r="178" spans="1:100" x14ac:dyDescent="0.25">
      <c r="A178" s="348"/>
      <c r="B178" s="2" t="s">
        <v>109</v>
      </c>
      <c r="C178" s="40"/>
      <c r="D178" s="41"/>
      <c r="E178" s="43"/>
      <c r="F178" s="41"/>
      <c r="G178" s="42"/>
      <c r="H178" s="7">
        <f t="shared" si="31"/>
        <v>0</v>
      </c>
      <c r="I178" s="43"/>
      <c r="J178" s="41"/>
      <c r="K178" s="41"/>
      <c r="L178" s="41"/>
      <c r="M178" s="41"/>
      <c r="N178" s="41"/>
      <c r="O178" s="7">
        <f t="shared" si="32"/>
        <v>0</v>
      </c>
      <c r="P178" s="62"/>
      <c r="Q178" s="41"/>
      <c r="R178" s="41"/>
      <c r="S178" s="41"/>
      <c r="T178" s="7">
        <f t="shared" si="33"/>
        <v>0</v>
      </c>
      <c r="U178" s="43"/>
      <c r="V178" s="9"/>
      <c r="W178" s="7">
        <f t="shared" si="34"/>
        <v>0</v>
      </c>
      <c r="X178" s="43"/>
      <c r="Y178" s="9"/>
      <c r="Z178" s="9"/>
      <c r="AA178" s="9"/>
      <c r="AB178" s="9"/>
      <c r="AC178" s="9"/>
      <c r="AD178" s="41"/>
      <c r="AE178" s="9"/>
      <c r="AF178" s="9"/>
      <c r="AG178" s="9"/>
      <c r="AH178" s="9"/>
      <c r="AI178" s="9"/>
      <c r="AJ178" s="7">
        <f t="shared" si="35"/>
        <v>0</v>
      </c>
      <c r="AK178" s="43"/>
      <c r="AL178" s="7">
        <f t="shared" si="36"/>
        <v>0</v>
      </c>
      <c r="AM178" s="62"/>
      <c r="AN178" s="9"/>
      <c r="AO178" s="41"/>
      <c r="AP178" s="41"/>
      <c r="AQ178" s="41"/>
      <c r="AR178" s="41"/>
      <c r="AS178" s="41"/>
      <c r="AT178" s="41"/>
      <c r="AU178" s="41"/>
      <c r="AV178" s="41"/>
      <c r="AW178" s="7">
        <f t="shared" si="37"/>
        <v>0</v>
      </c>
      <c r="AX178" s="43"/>
      <c r="AY178" s="41"/>
      <c r="AZ178" s="41"/>
      <c r="BA178" s="41"/>
      <c r="BB178" s="41"/>
      <c r="BC178" s="41"/>
      <c r="BD178" s="41"/>
      <c r="BE178" s="7">
        <f t="shared" si="38"/>
        <v>0</v>
      </c>
      <c r="BF178" s="43"/>
      <c r="BG178" s="41"/>
      <c r="BH178" s="41"/>
      <c r="BI178" s="41"/>
      <c r="BJ178" s="41"/>
      <c r="BK178" s="41"/>
      <c r="BL178" s="41"/>
      <c r="BM178" s="41">
        <v>29120</v>
      </c>
      <c r="BN178" s="9"/>
      <c r="BO178" s="41"/>
      <c r="BP178" s="9"/>
      <c r="BQ178" s="41"/>
      <c r="BR178" s="9"/>
      <c r="BS178" s="9"/>
      <c r="BT178" s="41"/>
      <c r="BU178" s="7">
        <f t="shared" si="39"/>
        <v>29120</v>
      </c>
      <c r="BV178" s="43"/>
      <c r="BW178" s="41"/>
      <c r="BX178" s="41"/>
      <c r="BY178" s="41"/>
      <c r="BZ178" s="41"/>
      <c r="CA178" s="41"/>
      <c r="CB178" s="7">
        <f t="shared" si="40"/>
        <v>0</v>
      </c>
      <c r="CC178" s="43"/>
      <c r="CD178" s="41"/>
      <c r="CE178" s="41"/>
      <c r="CF178" s="41"/>
      <c r="CG178" s="7">
        <f t="shared" si="41"/>
        <v>0</v>
      </c>
      <c r="CH178" s="62"/>
      <c r="CI178" s="9"/>
      <c r="CJ178" s="41"/>
      <c r="CK178" s="41"/>
      <c r="CL178" s="41"/>
      <c r="CM178" s="41"/>
      <c r="CN178" s="41"/>
      <c r="CO178" s="7">
        <f t="shared" si="42"/>
        <v>0</v>
      </c>
      <c r="CP178" s="62"/>
      <c r="CQ178" s="41"/>
      <c r="CR178" s="41"/>
      <c r="CS178" s="7">
        <f t="shared" si="43"/>
        <v>0</v>
      </c>
      <c r="CT178" s="43"/>
      <c r="CU178" s="7">
        <f t="shared" si="44"/>
        <v>0</v>
      </c>
      <c r="CV178" s="10">
        <f t="shared" si="30"/>
        <v>29120</v>
      </c>
    </row>
    <row r="179" spans="1:100" x14ac:dyDescent="0.25">
      <c r="A179" s="348"/>
      <c r="B179" s="2" t="s">
        <v>110</v>
      </c>
      <c r="C179" s="40"/>
      <c r="D179" s="41"/>
      <c r="E179" s="43"/>
      <c r="F179" s="41"/>
      <c r="G179" s="42"/>
      <c r="H179" s="7">
        <f t="shared" si="31"/>
        <v>0</v>
      </c>
      <c r="I179" s="43"/>
      <c r="J179" s="41"/>
      <c r="K179" s="41"/>
      <c r="L179" s="41"/>
      <c r="M179" s="41"/>
      <c r="N179" s="41"/>
      <c r="O179" s="7">
        <f t="shared" si="32"/>
        <v>0</v>
      </c>
      <c r="P179" s="62"/>
      <c r="Q179" s="41"/>
      <c r="R179" s="41"/>
      <c r="S179" s="41"/>
      <c r="T179" s="7">
        <f t="shared" si="33"/>
        <v>0</v>
      </c>
      <c r="U179" s="43"/>
      <c r="V179" s="9"/>
      <c r="W179" s="7">
        <f t="shared" si="34"/>
        <v>0</v>
      </c>
      <c r="X179" s="43"/>
      <c r="Y179" s="9"/>
      <c r="Z179" s="9"/>
      <c r="AA179" s="9"/>
      <c r="AB179" s="9"/>
      <c r="AC179" s="9"/>
      <c r="AD179" s="41"/>
      <c r="AE179" s="9"/>
      <c r="AF179" s="9"/>
      <c r="AG179" s="9"/>
      <c r="AH179" s="9"/>
      <c r="AI179" s="9"/>
      <c r="AJ179" s="7">
        <f t="shared" si="35"/>
        <v>0</v>
      </c>
      <c r="AK179" s="43"/>
      <c r="AL179" s="7">
        <f t="shared" si="36"/>
        <v>0</v>
      </c>
      <c r="AM179" s="62"/>
      <c r="AN179" s="9"/>
      <c r="AO179" s="41"/>
      <c r="AP179" s="41"/>
      <c r="AQ179" s="41"/>
      <c r="AR179" s="41"/>
      <c r="AS179" s="41"/>
      <c r="AT179" s="41"/>
      <c r="AU179" s="41"/>
      <c r="AV179" s="41"/>
      <c r="AW179" s="7">
        <f t="shared" si="37"/>
        <v>0</v>
      </c>
      <c r="AX179" s="43"/>
      <c r="AY179" s="41"/>
      <c r="AZ179" s="41"/>
      <c r="BA179" s="41"/>
      <c r="BB179" s="41"/>
      <c r="BC179" s="41"/>
      <c r="BD179" s="41"/>
      <c r="BE179" s="7">
        <f t="shared" si="38"/>
        <v>0</v>
      </c>
      <c r="BF179" s="43"/>
      <c r="BG179" s="41"/>
      <c r="BH179" s="41"/>
      <c r="BI179" s="41"/>
      <c r="BJ179" s="41"/>
      <c r="BK179" s="41"/>
      <c r="BL179" s="41"/>
      <c r="BM179" s="41">
        <v>28080</v>
      </c>
      <c r="BN179" s="9"/>
      <c r="BO179" s="41"/>
      <c r="BP179" s="9"/>
      <c r="BQ179" s="41"/>
      <c r="BR179" s="9"/>
      <c r="BS179" s="9"/>
      <c r="BT179" s="41"/>
      <c r="BU179" s="7">
        <f t="shared" si="39"/>
        <v>28080</v>
      </c>
      <c r="BV179" s="43"/>
      <c r="BW179" s="41"/>
      <c r="BX179" s="41"/>
      <c r="BY179" s="41"/>
      <c r="BZ179" s="41"/>
      <c r="CA179" s="41"/>
      <c r="CB179" s="7">
        <f t="shared" si="40"/>
        <v>0</v>
      </c>
      <c r="CC179" s="43"/>
      <c r="CD179" s="41"/>
      <c r="CE179" s="41"/>
      <c r="CF179" s="41"/>
      <c r="CG179" s="7">
        <f t="shared" si="41"/>
        <v>0</v>
      </c>
      <c r="CH179" s="62"/>
      <c r="CI179" s="9"/>
      <c r="CJ179" s="41"/>
      <c r="CK179" s="41"/>
      <c r="CL179" s="41"/>
      <c r="CM179" s="41"/>
      <c r="CN179" s="41"/>
      <c r="CO179" s="7">
        <f t="shared" si="42"/>
        <v>0</v>
      </c>
      <c r="CP179" s="62"/>
      <c r="CQ179" s="41"/>
      <c r="CR179" s="41"/>
      <c r="CS179" s="7">
        <f t="shared" si="43"/>
        <v>0</v>
      </c>
      <c r="CT179" s="43"/>
      <c r="CU179" s="7">
        <f t="shared" si="44"/>
        <v>0</v>
      </c>
      <c r="CV179" s="10">
        <f t="shared" si="30"/>
        <v>28080</v>
      </c>
    </row>
    <row r="180" spans="1:100" x14ac:dyDescent="0.25">
      <c r="A180" s="348"/>
      <c r="B180" s="2" t="s">
        <v>111</v>
      </c>
      <c r="C180" s="40"/>
      <c r="D180" s="41"/>
      <c r="E180" s="43"/>
      <c r="F180" s="41"/>
      <c r="G180" s="42"/>
      <c r="H180" s="7">
        <f t="shared" si="31"/>
        <v>0</v>
      </c>
      <c r="I180" s="43"/>
      <c r="J180" s="41"/>
      <c r="K180" s="41"/>
      <c r="L180" s="41"/>
      <c r="M180" s="41"/>
      <c r="N180" s="41"/>
      <c r="O180" s="7">
        <f t="shared" si="32"/>
        <v>0</v>
      </c>
      <c r="P180" s="62"/>
      <c r="Q180" s="41"/>
      <c r="R180" s="41"/>
      <c r="S180" s="41"/>
      <c r="T180" s="7">
        <f t="shared" si="33"/>
        <v>0</v>
      </c>
      <c r="U180" s="43"/>
      <c r="V180" s="9"/>
      <c r="W180" s="7">
        <f t="shared" si="34"/>
        <v>0</v>
      </c>
      <c r="X180" s="43"/>
      <c r="Y180" s="9"/>
      <c r="Z180" s="9"/>
      <c r="AA180" s="9"/>
      <c r="AB180" s="9"/>
      <c r="AC180" s="9"/>
      <c r="AD180" s="41"/>
      <c r="AE180" s="9"/>
      <c r="AF180" s="9"/>
      <c r="AG180" s="9"/>
      <c r="AH180" s="9"/>
      <c r="AI180" s="9"/>
      <c r="AJ180" s="7">
        <f t="shared" si="35"/>
        <v>0</v>
      </c>
      <c r="AK180" s="43"/>
      <c r="AL180" s="7">
        <f t="shared" si="36"/>
        <v>0</v>
      </c>
      <c r="AM180" s="62"/>
      <c r="AN180" s="9"/>
      <c r="AO180" s="41"/>
      <c r="AP180" s="41"/>
      <c r="AQ180" s="41"/>
      <c r="AR180" s="41"/>
      <c r="AS180" s="41"/>
      <c r="AT180" s="41"/>
      <c r="AU180" s="41"/>
      <c r="AV180" s="41"/>
      <c r="AW180" s="7">
        <f t="shared" si="37"/>
        <v>0</v>
      </c>
      <c r="AX180" s="43"/>
      <c r="AY180" s="41"/>
      <c r="AZ180" s="41"/>
      <c r="BA180" s="41"/>
      <c r="BB180" s="41"/>
      <c r="BC180" s="41"/>
      <c r="BD180" s="41"/>
      <c r="BE180" s="7">
        <f t="shared" si="38"/>
        <v>0</v>
      </c>
      <c r="BF180" s="43"/>
      <c r="BG180" s="41"/>
      <c r="BH180" s="41"/>
      <c r="BI180" s="41"/>
      <c r="BJ180" s="41"/>
      <c r="BK180" s="41"/>
      <c r="BL180" s="41"/>
      <c r="BM180" s="41">
        <v>25920</v>
      </c>
      <c r="BN180" s="9"/>
      <c r="BO180" s="41"/>
      <c r="BP180" s="9"/>
      <c r="BQ180" s="41"/>
      <c r="BR180" s="9"/>
      <c r="BS180" s="9"/>
      <c r="BT180" s="41"/>
      <c r="BU180" s="7">
        <f t="shared" si="39"/>
        <v>25920</v>
      </c>
      <c r="BV180" s="43"/>
      <c r="BW180" s="41"/>
      <c r="BX180" s="41"/>
      <c r="BY180" s="41"/>
      <c r="BZ180" s="41"/>
      <c r="CA180" s="41"/>
      <c r="CB180" s="7">
        <f t="shared" si="40"/>
        <v>0</v>
      </c>
      <c r="CC180" s="43"/>
      <c r="CD180" s="41"/>
      <c r="CE180" s="41"/>
      <c r="CF180" s="41"/>
      <c r="CG180" s="7">
        <f t="shared" si="41"/>
        <v>0</v>
      </c>
      <c r="CH180" s="62"/>
      <c r="CI180" s="9"/>
      <c r="CJ180" s="41"/>
      <c r="CK180" s="41"/>
      <c r="CL180" s="41"/>
      <c r="CM180" s="41"/>
      <c r="CN180" s="41"/>
      <c r="CO180" s="7">
        <f t="shared" si="42"/>
        <v>0</v>
      </c>
      <c r="CP180" s="62"/>
      <c r="CQ180" s="41"/>
      <c r="CR180" s="41"/>
      <c r="CS180" s="7">
        <f t="shared" si="43"/>
        <v>0</v>
      </c>
      <c r="CT180" s="43"/>
      <c r="CU180" s="7">
        <f t="shared" si="44"/>
        <v>0</v>
      </c>
      <c r="CV180" s="10">
        <f t="shared" si="30"/>
        <v>25920</v>
      </c>
    </row>
    <row r="181" spans="1:100" ht="15.75" thickBot="1" x14ac:dyDescent="0.3">
      <c r="A181" s="349"/>
      <c r="B181" s="3" t="s">
        <v>112</v>
      </c>
      <c r="C181" s="44"/>
      <c r="D181" s="45"/>
      <c r="E181" s="47"/>
      <c r="F181" s="45"/>
      <c r="G181" s="46"/>
      <c r="H181" s="11">
        <f t="shared" si="31"/>
        <v>0</v>
      </c>
      <c r="I181" s="47"/>
      <c r="J181" s="45"/>
      <c r="K181" s="45"/>
      <c r="L181" s="45"/>
      <c r="M181" s="45"/>
      <c r="N181" s="45"/>
      <c r="O181" s="11">
        <f t="shared" si="32"/>
        <v>0</v>
      </c>
      <c r="P181" s="63"/>
      <c r="Q181" s="45"/>
      <c r="R181" s="45"/>
      <c r="S181" s="45"/>
      <c r="T181" s="11">
        <f t="shared" si="33"/>
        <v>0</v>
      </c>
      <c r="U181" s="47"/>
      <c r="V181" s="13"/>
      <c r="W181" s="11">
        <f t="shared" si="34"/>
        <v>0</v>
      </c>
      <c r="X181" s="47"/>
      <c r="Y181" s="13"/>
      <c r="Z181" s="13"/>
      <c r="AA181" s="13"/>
      <c r="AB181" s="13"/>
      <c r="AC181" s="13"/>
      <c r="AD181" s="45"/>
      <c r="AE181" s="13"/>
      <c r="AF181" s="13"/>
      <c r="AG181" s="13"/>
      <c r="AH181" s="13"/>
      <c r="AI181" s="13"/>
      <c r="AJ181" s="11">
        <f t="shared" si="35"/>
        <v>0</v>
      </c>
      <c r="AK181" s="47"/>
      <c r="AL181" s="11">
        <f t="shared" si="36"/>
        <v>0</v>
      </c>
      <c r="AM181" s="63"/>
      <c r="AN181" s="13"/>
      <c r="AO181" s="45"/>
      <c r="AP181" s="45"/>
      <c r="AQ181" s="45"/>
      <c r="AR181" s="45"/>
      <c r="AS181" s="45"/>
      <c r="AT181" s="45"/>
      <c r="AU181" s="45"/>
      <c r="AV181" s="45"/>
      <c r="AW181" s="11">
        <f t="shared" si="37"/>
        <v>0</v>
      </c>
      <c r="AX181" s="47"/>
      <c r="AY181" s="45"/>
      <c r="AZ181" s="45"/>
      <c r="BA181" s="45"/>
      <c r="BB181" s="45"/>
      <c r="BC181" s="45"/>
      <c r="BD181" s="45"/>
      <c r="BE181" s="11">
        <f t="shared" si="38"/>
        <v>0</v>
      </c>
      <c r="BF181" s="47"/>
      <c r="BG181" s="45"/>
      <c r="BH181" s="45"/>
      <c r="BI181" s="45"/>
      <c r="BJ181" s="45"/>
      <c r="BK181" s="45"/>
      <c r="BL181" s="45"/>
      <c r="BM181" s="45">
        <v>30200</v>
      </c>
      <c r="BN181" s="13"/>
      <c r="BO181" s="45"/>
      <c r="BP181" s="13"/>
      <c r="BQ181" s="45"/>
      <c r="BR181" s="13"/>
      <c r="BS181" s="13"/>
      <c r="BT181" s="45"/>
      <c r="BU181" s="11">
        <f t="shared" si="39"/>
        <v>30200</v>
      </c>
      <c r="BV181" s="47"/>
      <c r="BW181" s="45"/>
      <c r="BX181" s="45"/>
      <c r="BY181" s="45"/>
      <c r="BZ181" s="45"/>
      <c r="CA181" s="45"/>
      <c r="CB181" s="11">
        <f t="shared" si="40"/>
        <v>0</v>
      </c>
      <c r="CC181" s="47"/>
      <c r="CD181" s="45"/>
      <c r="CE181" s="45"/>
      <c r="CF181" s="45"/>
      <c r="CG181" s="11">
        <f t="shared" si="41"/>
        <v>0</v>
      </c>
      <c r="CH181" s="63"/>
      <c r="CI181" s="13"/>
      <c r="CJ181" s="45"/>
      <c r="CK181" s="45"/>
      <c r="CL181" s="45"/>
      <c r="CM181" s="45"/>
      <c r="CN181" s="45"/>
      <c r="CO181" s="11">
        <f t="shared" si="42"/>
        <v>0</v>
      </c>
      <c r="CP181" s="63"/>
      <c r="CQ181" s="45"/>
      <c r="CR181" s="45"/>
      <c r="CS181" s="11">
        <f t="shared" si="43"/>
        <v>0</v>
      </c>
      <c r="CT181" s="47"/>
      <c r="CU181" s="11">
        <f t="shared" si="44"/>
        <v>0</v>
      </c>
      <c r="CV181" s="15">
        <f t="shared" si="30"/>
        <v>30200</v>
      </c>
    </row>
    <row r="182" spans="1:100" x14ac:dyDescent="0.25">
      <c r="A182" s="347">
        <v>2011</v>
      </c>
      <c r="B182" s="33" t="s">
        <v>101</v>
      </c>
      <c r="C182" s="34"/>
      <c r="D182" s="35"/>
      <c r="E182" s="52"/>
      <c r="F182" s="35"/>
      <c r="G182" s="36"/>
      <c r="H182" s="20">
        <f t="shared" si="31"/>
        <v>0</v>
      </c>
      <c r="I182" s="52"/>
      <c r="J182" s="35"/>
      <c r="K182" s="35"/>
      <c r="L182" s="35"/>
      <c r="M182" s="35"/>
      <c r="N182" s="35"/>
      <c r="O182" s="20">
        <f t="shared" si="32"/>
        <v>0</v>
      </c>
      <c r="P182" s="61"/>
      <c r="Q182" s="35"/>
      <c r="R182" s="35"/>
      <c r="S182" s="35"/>
      <c r="T182" s="20">
        <f t="shared" si="33"/>
        <v>0</v>
      </c>
      <c r="U182" s="52"/>
      <c r="V182" s="22"/>
      <c r="W182" s="20">
        <f t="shared" si="34"/>
        <v>0</v>
      </c>
      <c r="X182" s="52"/>
      <c r="Y182" s="22"/>
      <c r="Z182" s="22"/>
      <c r="AA182" s="22"/>
      <c r="AB182" s="22"/>
      <c r="AC182" s="22"/>
      <c r="AD182" s="35"/>
      <c r="AE182" s="22"/>
      <c r="AF182" s="22"/>
      <c r="AG182" s="22"/>
      <c r="AH182" s="22"/>
      <c r="AI182" s="22"/>
      <c r="AJ182" s="20">
        <f t="shared" si="35"/>
        <v>0</v>
      </c>
      <c r="AK182" s="52"/>
      <c r="AL182" s="20">
        <f t="shared" si="36"/>
        <v>0</v>
      </c>
      <c r="AM182" s="61"/>
      <c r="AN182" s="22"/>
      <c r="AO182" s="35"/>
      <c r="AP182" s="35"/>
      <c r="AQ182" s="35"/>
      <c r="AR182" s="35"/>
      <c r="AS182" s="35"/>
      <c r="AT182" s="35"/>
      <c r="AU182" s="35"/>
      <c r="AV182" s="35"/>
      <c r="AW182" s="20">
        <f t="shared" si="37"/>
        <v>0</v>
      </c>
      <c r="AX182" s="52"/>
      <c r="AY182" s="35"/>
      <c r="AZ182" s="35"/>
      <c r="BA182" s="35"/>
      <c r="BB182" s="35"/>
      <c r="BC182" s="35"/>
      <c r="BD182" s="35"/>
      <c r="BE182" s="20">
        <f t="shared" si="38"/>
        <v>0</v>
      </c>
      <c r="BF182" s="52"/>
      <c r="BG182" s="35"/>
      <c r="BH182" s="35"/>
      <c r="BI182" s="35"/>
      <c r="BJ182" s="35"/>
      <c r="BK182" s="35"/>
      <c r="BL182" s="35"/>
      <c r="BM182" s="35">
        <v>36520</v>
      </c>
      <c r="BN182" s="35"/>
      <c r="BO182" s="35"/>
      <c r="BP182" s="22"/>
      <c r="BQ182" s="35"/>
      <c r="BR182" s="22"/>
      <c r="BS182" s="22"/>
      <c r="BT182" s="35"/>
      <c r="BU182" s="20">
        <f t="shared" si="39"/>
        <v>36520</v>
      </c>
      <c r="BV182" s="52"/>
      <c r="BW182" s="35"/>
      <c r="BX182" s="35"/>
      <c r="BY182" s="35"/>
      <c r="BZ182" s="35"/>
      <c r="CA182" s="35"/>
      <c r="CB182" s="20">
        <f t="shared" si="40"/>
        <v>0</v>
      </c>
      <c r="CC182" s="52"/>
      <c r="CD182" s="35"/>
      <c r="CE182" s="35"/>
      <c r="CF182" s="35"/>
      <c r="CG182" s="20">
        <f t="shared" si="41"/>
        <v>0</v>
      </c>
      <c r="CH182" s="61"/>
      <c r="CI182" s="22"/>
      <c r="CJ182" s="35"/>
      <c r="CK182" s="35"/>
      <c r="CL182" s="35"/>
      <c r="CM182" s="35"/>
      <c r="CN182" s="35"/>
      <c r="CO182" s="20">
        <f t="shared" si="42"/>
        <v>0</v>
      </c>
      <c r="CP182" s="61"/>
      <c r="CQ182" s="35"/>
      <c r="CR182" s="35"/>
      <c r="CS182" s="20">
        <f t="shared" si="43"/>
        <v>0</v>
      </c>
      <c r="CT182" s="52"/>
      <c r="CU182" s="20">
        <f t="shared" si="44"/>
        <v>0</v>
      </c>
      <c r="CV182" s="23">
        <f t="shared" si="30"/>
        <v>36520</v>
      </c>
    </row>
    <row r="183" spans="1:100" x14ac:dyDescent="0.25">
      <c r="A183" s="348"/>
      <c r="B183" s="2" t="s">
        <v>102</v>
      </c>
      <c r="C183" s="40"/>
      <c r="D183" s="41"/>
      <c r="E183" s="43"/>
      <c r="F183" s="41"/>
      <c r="G183" s="42"/>
      <c r="H183" s="7">
        <f t="shared" si="31"/>
        <v>0</v>
      </c>
      <c r="I183" s="43"/>
      <c r="J183" s="41"/>
      <c r="K183" s="41"/>
      <c r="L183" s="41"/>
      <c r="M183" s="41"/>
      <c r="N183" s="41"/>
      <c r="O183" s="7">
        <f t="shared" si="32"/>
        <v>0</v>
      </c>
      <c r="P183" s="62"/>
      <c r="Q183" s="41"/>
      <c r="R183" s="41"/>
      <c r="S183" s="41"/>
      <c r="T183" s="7">
        <f t="shared" si="33"/>
        <v>0</v>
      </c>
      <c r="U183" s="43"/>
      <c r="V183" s="9"/>
      <c r="W183" s="7">
        <f t="shared" si="34"/>
        <v>0</v>
      </c>
      <c r="X183" s="43"/>
      <c r="Y183" s="9"/>
      <c r="Z183" s="9"/>
      <c r="AA183" s="9"/>
      <c r="AB183" s="9"/>
      <c r="AC183" s="9"/>
      <c r="AD183" s="41"/>
      <c r="AE183" s="9"/>
      <c r="AF183" s="9"/>
      <c r="AG183" s="9"/>
      <c r="AH183" s="9"/>
      <c r="AI183" s="9"/>
      <c r="AJ183" s="7">
        <f t="shared" si="35"/>
        <v>0</v>
      </c>
      <c r="AK183" s="43"/>
      <c r="AL183" s="7">
        <f t="shared" si="36"/>
        <v>0</v>
      </c>
      <c r="AM183" s="62"/>
      <c r="AN183" s="9"/>
      <c r="AO183" s="41"/>
      <c r="AP183" s="41"/>
      <c r="AQ183" s="41"/>
      <c r="AR183" s="41"/>
      <c r="AS183" s="41"/>
      <c r="AT183" s="41"/>
      <c r="AU183" s="41"/>
      <c r="AV183" s="41"/>
      <c r="AW183" s="7">
        <f t="shared" si="37"/>
        <v>0</v>
      </c>
      <c r="AX183" s="43"/>
      <c r="AY183" s="41"/>
      <c r="AZ183" s="41"/>
      <c r="BA183" s="41"/>
      <c r="BB183" s="41"/>
      <c r="BC183" s="41"/>
      <c r="BD183" s="41"/>
      <c r="BE183" s="7">
        <f t="shared" si="38"/>
        <v>0</v>
      </c>
      <c r="BF183" s="43"/>
      <c r="BG183" s="41"/>
      <c r="BH183" s="41"/>
      <c r="BI183" s="41"/>
      <c r="BJ183" s="41"/>
      <c r="BK183" s="41"/>
      <c r="BL183" s="41"/>
      <c r="BM183" s="41">
        <v>32800</v>
      </c>
      <c r="BN183" s="41"/>
      <c r="BO183" s="41"/>
      <c r="BP183" s="9"/>
      <c r="BQ183" s="41"/>
      <c r="BR183" s="9"/>
      <c r="BS183" s="9"/>
      <c r="BT183" s="41"/>
      <c r="BU183" s="7">
        <f t="shared" si="39"/>
        <v>32800</v>
      </c>
      <c r="BV183" s="43"/>
      <c r="BW183" s="41"/>
      <c r="BX183" s="41"/>
      <c r="BY183" s="41"/>
      <c r="BZ183" s="41"/>
      <c r="CA183" s="41"/>
      <c r="CB183" s="7">
        <f t="shared" si="40"/>
        <v>0</v>
      </c>
      <c r="CC183" s="43"/>
      <c r="CD183" s="41"/>
      <c r="CE183" s="41"/>
      <c r="CF183" s="41"/>
      <c r="CG183" s="7">
        <f t="shared" si="41"/>
        <v>0</v>
      </c>
      <c r="CH183" s="62"/>
      <c r="CI183" s="9"/>
      <c r="CJ183" s="41"/>
      <c r="CK183" s="41"/>
      <c r="CL183" s="41"/>
      <c r="CM183" s="41"/>
      <c r="CN183" s="41"/>
      <c r="CO183" s="7">
        <f t="shared" si="42"/>
        <v>0</v>
      </c>
      <c r="CP183" s="62"/>
      <c r="CQ183" s="41"/>
      <c r="CR183" s="41"/>
      <c r="CS183" s="7">
        <f t="shared" si="43"/>
        <v>0</v>
      </c>
      <c r="CT183" s="43"/>
      <c r="CU183" s="7">
        <f t="shared" si="44"/>
        <v>0</v>
      </c>
      <c r="CV183" s="10">
        <f t="shared" si="30"/>
        <v>32800</v>
      </c>
    </row>
    <row r="184" spans="1:100" x14ac:dyDescent="0.25">
      <c r="A184" s="348"/>
      <c r="B184" s="2" t="s">
        <v>103</v>
      </c>
      <c r="C184" s="40"/>
      <c r="D184" s="41"/>
      <c r="E184" s="43"/>
      <c r="F184" s="41"/>
      <c r="G184" s="42"/>
      <c r="H184" s="7">
        <f t="shared" si="31"/>
        <v>0</v>
      </c>
      <c r="I184" s="43"/>
      <c r="J184" s="41"/>
      <c r="K184" s="41"/>
      <c r="L184" s="41"/>
      <c r="M184" s="41"/>
      <c r="N184" s="41"/>
      <c r="O184" s="7">
        <f t="shared" si="32"/>
        <v>0</v>
      </c>
      <c r="P184" s="62"/>
      <c r="Q184" s="41"/>
      <c r="R184" s="41"/>
      <c r="S184" s="41"/>
      <c r="T184" s="7">
        <f t="shared" si="33"/>
        <v>0</v>
      </c>
      <c r="U184" s="43"/>
      <c r="V184" s="9"/>
      <c r="W184" s="7">
        <f t="shared" si="34"/>
        <v>0</v>
      </c>
      <c r="X184" s="43"/>
      <c r="Y184" s="9"/>
      <c r="Z184" s="9"/>
      <c r="AA184" s="9"/>
      <c r="AB184" s="9"/>
      <c r="AC184" s="9"/>
      <c r="AD184" s="41"/>
      <c r="AE184" s="9"/>
      <c r="AF184" s="9"/>
      <c r="AG184" s="9"/>
      <c r="AH184" s="9"/>
      <c r="AI184" s="9"/>
      <c r="AJ184" s="7">
        <f t="shared" si="35"/>
        <v>0</v>
      </c>
      <c r="AK184" s="43"/>
      <c r="AL184" s="7">
        <f t="shared" si="36"/>
        <v>0</v>
      </c>
      <c r="AM184" s="62"/>
      <c r="AN184" s="9"/>
      <c r="AO184" s="41"/>
      <c r="AP184" s="41"/>
      <c r="AQ184" s="41"/>
      <c r="AR184" s="41"/>
      <c r="AS184" s="41"/>
      <c r="AT184" s="41"/>
      <c r="AU184" s="41"/>
      <c r="AV184" s="41"/>
      <c r="AW184" s="7">
        <f t="shared" si="37"/>
        <v>0</v>
      </c>
      <c r="AX184" s="43"/>
      <c r="AY184" s="41"/>
      <c r="AZ184" s="41"/>
      <c r="BA184" s="41"/>
      <c r="BB184" s="41"/>
      <c r="BC184" s="41"/>
      <c r="BD184" s="41"/>
      <c r="BE184" s="7">
        <f t="shared" si="38"/>
        <v>0</v>
      </c>
      <c r="BF184" s="43"/>
      <c r="BG184" s="41"/>
      <c r="BH184" s="41"/>
      <c r="BI184" s="41"/>
      <c r="BJ184" s="41"/>
      <c r="BK184" s="41"/>
      <c r="BL184" s="41"/>
      <c r="BM184" s="41">
        <v>30880</v>
      </c>
      <c r="BN184" s="41"/>
      <c r="BO184" s="41"/>
      <c r="BP184" s="9"/>
      <c r="BQ184" s="41"/>
      <c r="BR184" s="9"/>
      <c r="BS184" s="9"/>
      <c r="BT184" s="41"/>
      <c r="BU184" s="7">
        <f t="shared" si="39"/>
        <v>30880</v>
      </c>
      <c r="BV184" s="43"/>
      <c r="BW184" s="41"/>
      <c r="BX184" s="41"/>
      <c r="BY184" s="41"/>
      <c r="BZ184" s="41"/>
      <c r="CA184" s="41"/>
      <c r="CB184" s="7">
        <f t="shared" si="40"/>
        <v>0</v>
      </c>
      <c r="CC184" s="43"/>
      <c r="CD184" s="41"/>
      <c r="CE184" s="41"/>
      <c r="CF184" s="41"/>
      <c r="CG184" s="7">
        <f t="shared" si="41"/>
        <v>0</v>
      </c>
      <c r="CH184" s="62"/>
      <c r="CI184" s="9"/>
      <c r="CJ184" s="41"/>
      <c r="CK184" s="41"/>
      <c r="CL184" s="41"/>
      <c r="CM184" s="41"/>
      <c r="CN184" s="41"/>
      <c r="CO184" s="7">
        <f t="shared" si="42"/>
        <v>0</v>
      </c>
      <c r="CP184" s="62"/>
      <c r="CQ184" s="41"/>
      <c r="CR184" s="41"/>
      <c r="CS184" s="7">
        <f t="shared" si="43"/>
        <v>0</v>
      </c>
      <c r="CT184" s="43"/>
      <c r="CU184" s="7">
        <f t="shared" si="44"/>
        <v>0</v>
      </c>
      <c r="CV184" s="10">
        <f t="shared" si="30"/>
        <v>30880</v>
      </c>
    </row>
    <row r="185" spans="1:100" x14ac:dyDescent="0.25">
      <c r="A185" s="348"/>
      <c r="B185" s="2" t="s">
        <v>104</v>
      </c>
      <c r="C185" s="40"/>
      <c r="D185" s="41"/>
      <c r="E185" s="43"/>
      <c r="F185" s="41"/>
      <c r="G185" s="42"/>
      <c r="H185" s="7">
        <f t="shared" si="31"/>
        <v>0</v>
      </c>
      <c r="I185" s="43"/>
      <c r="J185" s="41"/>
      <c r="K185" s="41"/>
      <c r="L185" s="41"/>
      <c r="M185" s="41"/>
      <c r="N185" s="41"/>
      <c r="O185" s="7">
        <f t="shared" si="32"/>
        <v>0</v>
      </c>
      <c r="P185" s="62"/>
      <c r="Q185" s="41"/>
      <c r="R185" s="41"/>
      <c r="S185" s="41"/>
      <c r="T185" s="7">
        <f t="shared" si="33"/>
        <v>0</v>
      </c>
      <c r="U185" s="43"/>
      <c r="V185" s="9"/>
      <c r="W185" s="7">
        <f t="shared" si="34"/>
        <v>0</v>
      </c>
      <c r="X185" s="43"/>
      <c r="Y185" s="9"/>
      <c r="Z185" s="9"/>
      <c r="AA185" s="9"/>
      <c r="AB185" s="9"/>
      <c r="AC185" s="9"/>
      <c r="AD185" s="41"/>
      <c r="AE185" s="9"/>
      <c r="AF185" s="9"/>
      <c r="AG185" s="9"/>
      <c r="AH185" s="9"/>
      <c r="AI185" s="9"/>
      <c r="AJ185" s="7">
        <f t="shared" si="35"/>
        <v>0</v>
      </c>
      <c r="AK185" s="43"/>
      <c r="AL185" s="7">
        <f t="shared" si="36"/>
        <v>0</v>
      </c>
      <c r="AM185" s="62"/>
      <c r="AN185" s="9"/>
      <c r="AO185" s="41"/>
      <c r="AP185" s="41"/>
      <c r="AQ185" s="41"/>
      <c r="AR185" s="41"/>
      <c r="AS185" s="41"/>
      <c r="AT185" s="41"/>
      <c r="AU185" s="41"/>
      <c r="AV185" s="41"/>
      <c r="AW185" s="7">
        <f t="shared" si="37"/>
        <v>0</v>
      </c>
      <c r="AX185" s="43"/>
      <c r="AY185" s="41"/>
      <c r="AZ185" s="41"/>
      <c r="BA185" s="41"/>
      <c r="BB185" s="41"/>
      <c r="BC185" s="41"/>
      <c r="BD185" s="41"/>
      <c r="BE185" s="7">
        <f t="shared" si="38"/>
        <v>0</v>
      </c>
      <c r="BF185" s="43"/>
      <c r="BG185" s="41"/>
      <c r="BH185" s="41"/>
      <c r="BI185" s="41"/>
      <c r="BJ185" s="41"/>
      <c r="BK185" s="41"/>
      <c r="BL185" s="41"/>
      <c r="BM185" s="41">
        <v>33680</v>
      </c>
      <c r="BN185" s="41"/>
      <c r="BO185" s="41"/>
      <c r="BP185" s="9"/>
      <c r="BQ185" s="41"/>
      <c r="BR185" s="9"/>
      <c r="BS185" s="9"/>
      <c r="BT185" s="41"/>
      <c r="BU185" s="7">
        <f t="shared" si="39"/>
        <v>33680</v>
      </c>
      <c r="BV185" s="43"/>
      <c r="BW185" s="41"/>
      <c r="BX185" s="41"/>
      <c r="BY185" s="41"/>
      <c r="BZ185" s="41"/>
      <c r="CA185" s="41"/>
      <c r="CB185" s="7">
        <f t="shared" si="40"/>
        <v>0</v>
      </c>
      <c r="CC185" s="43"/>
      <c r="CD185" s="41"/>
      <c r="CE185" s="41"/>
      <c r="CF185" s="41"/>
      <c r="CG185" s="7">
        <f t="shared" si="41"/>
        <v>0</v>
      </c>
      <c r="CH185" s="62"/>
      <c r="CI185" s="9"/>
      <c r="CJ185" s="41"/>
      <c r="CK185" s="41"/>
      <c r="CL185" s="41"/>
      <c r="CM185" s="41"/>
      <c r="CN185" s="41"/>
      <c r="CO185" s="7">
        <f t="shared" si="42"/>
        <v>0</v>
      </c>
      <c r="CP185" s="62"/>
      <c r="CQ185" s="41"/>
      <c r="CR185" s="41"/>
      <c r="CS185" s="7">
        <f t="shared" si="43"/>
        <v>0</v>
      </c>
      <c r="CT185" s="43"/>
      <c r="CU185" s="7">
        <f t="shared" si="44"/>
        <v>0</v>
      </c>
      <c r="CV185" s="10">
        <f t="shared" si="30"/>
        <v>33680</v>
      </c>
    </row>
    <row r="186" spans="1:100" x14ac:dyDescent="0.25">
      <c r="A186" s="348"/>
      <c r="B186" s="2" t="s">
        <v>105</v>
      </c>
      <c r="C186" s="40"/>
      <c r="D186" s="41"/>
      <c r="E186" s="43"/>
      <c r="F186" s="41"/>
      <c r="G186" s="42"/>
      <c r="H186" s="7">
        <f t="shared" si="31"/>
        <v>0</v>
      </c>
      <c r="I186" s="43"/>
      <c r="J186" s="41"/>
      <c r="K186" s="41"/>
      <c r="L186" s="41"/>
      <c r="M186" s="41"/>
      <c r="N186" s="41"/>
      <c r="O186" s="7">
        <f t="shared" si="32"/>
        <v>0</v>
      </c>
      <c r="P186" s="62"/>
      <c r="Q186" s="41"/>
      <c r="R186" s="41"/>
      <c r="S186" s="41"/>
      <c r="T186" s="7">
        <f t="shared" si="33"/>
        <v>0</v>
      </c>
      <c r="U186" s="43"/>
      <c r="V186" s="9"/>
      <c r="W186" s="7">
        <f t="shared" si="34"/>
        <v>0</v>
      </c>
      <c r="X186" s="43"/>
      <c r="Y186" s="9"/>
      <c r="Z186" s="9"/>
      <c r="AA186" s="9"/>
      <c r="AB186" s="9"/>
      <c r="AC186" s="9"/>
      <c r="AD186" s="41"/>
      <c r="AE186" s="9"/>
      <c r="AF186" s="9"/>
      <c r="AG186" s="9"/>
      <c r="AH186" s="9"/>
      <c r="AI186" s="9"/>
      <c r="AJ186" s="7">
        <f t="shared" si="35"/>
        <v>0</v>
      </c>
      <c r="AK186" s="43"/>
      <c r="AL186" s="7">
        <f t="shared" si="36"/>
        <v>0</v>
      </c>
      <c r="AM186" s="62"/>
      <c r="AN186" s="9"/>
      <c r="AO186" s="41"/>
      <c r="AP186" s="41"/>
      <c r="AQ186" s="41"/>
      <c r="AR186" s="41"/>
      <c r="AS186" s="41"/>
      <c r="AT186" s="41"/>
      <c r="AU186" s="41"/>
      <c r="AV186" s="41"/>
      <c r="AW186" s="7">
        <f t="shared" si="37"/>
        <v>0</v>
      </c>
      <c r="AX186" s="43"/>
      <c r="AY186" s="41"/>
      <c r="AZ186" s="41"/>
      <c r="BA186" s="41"/>
      <c r="BB186" s="41"/>
      <c r="BC186" s="41"/>
      <c r="BD186" s="41"/>
      <c r="BE186" s="7">
        <f t="shared" si="38"/>
        <v>0</v>
      </c>
      <c r="BF186" s="43"/>
      <c r="BG186" s="41"/>
      <c r="BH186" s="41"/>
      <c r="BI186" s="41"/>
      <c r="BJ186" s="41"/>
      <c r="BK186" s="41"/>
      <c r="BL186" s="41"/>
      <c r="BM186" s="41">
        <v>34760</v>
      </c>
      <c r="BN186" s="41"/>
      <c r="BO186" s="41"/>
      <c r="BP186" s="9"/>
      <c r="BQ186" s="41"/>
      <c r="BR186" s="9"/>
      <c r="BS186" s="9"/>
      <c r="BT186" s="41"/>
      <c r="BU186" s="7">
        <f t="shared" si="39"/>
        <v>34760</v>
      </c>
      <c r="BV186" s="43"/>
      <c r="BW186" s="41"/>
      <c r="BX186" s="41"/>
      <c r="BY186" s="41"/>
      <c r="BZ186" s="41"/>
      <c r="CA186" s="41"/>
      <c r="CB186" s="7">
        <f t="shared" si="40"/>
        <v>0</v>
      </c>
      <c r="CC186" s="43"/>
      <c r="CD186" s="41"/>
      <c r="CE186" s="41"/>
      <c r="CF186" s="41"/>
      <c r="CG186" s="7">
        <f t="shared" si="41"/>
        <v>0</v>
      </c>
      <c r="CH186" s="62"/>
      <c r="CI186" s="9"/>
      <c r="CJ186" s="41"/>
      <c r="CK186" s="41"/>
      <c r="CL186" s="41"/>
      <c r="CM186" s="41"/>
      <c r="CN186" s="41"/>
      <c r="CO186" s="7">
        <f t="shared" si="42"/>
        <v>0</v>
      </c>
      <c r="CP186" s="62"/>
      <c r="CQ186" s="41"/>
      <c r="CR186" s="41"/>
      <c r="CS186" s="7">
        <f t="shared" si="43"/>
        <v>0</v>
      </c>
      <c r="CT186" s="43"/>
      <c r="CU186" s="7">
        <f t="shared" si="44"/>
        <v>0</v>
      </c>
      <c r="CV186" s="10">
        <f t="shared" si="30"/>
        <v>34760</v>
      </c>
    </row>
    <row r="187" spans="1:100" x14ac:dyDescent="0.25">
      <c r="A187" s="348"/>
      <c r="B187" s="2" t="s">
        <v>106</v>
      </c>
      <c r="C187" s="40"/>
      <c r="D187" s="41"/>
      <c r="E187" s="43"/>
      <c r="F187" s="41"/>
      <c r="G187" s="42"/>
      <c r="H187" s="7">
        <f t="shared" si="31"/>
        <v>0</v>
      </c>
      <c r="I187" s="43"/>
      <c r="J187" s="41"/>
      <c r="K187" s="41"/>
      <c r="L187" s="41"/>
      <c r="M187" s="41"/>
      <c r="N187" s="41"/>
      <c r="O187" s="7">
        <f t="shared" si="32"/>
        <v>0</v>
      </c>
      <c r="P187" s="62"/>
      <c r="Q187" s="41"/>
      <c r="R187" s="41"/>
      <c r="S187" s="41"/>
      <c r="T187" s="7">
        <f t="shared" si="33"/>
        <v>0</v>
      </c>
      <c r="U187" s="43"/>
      <c r="V187" s="9"/>
      <c r="W187" s="7">
        <f t="shared" si="34"/>
        <v>0</v>
      </c>
      <c r="X187" s="43"/>
      <c r="Y187" s="9"/>
      <c r="Z187" s="9"/>
      <c r="AA187" s="9"/>
      <c r="AB187" s="9"/>
      <c r="AC187" s="9"/>
      <c r="AD187" s="41"/>
      <c r="AE187" s="9"/>
      <c r="AF187" s="9"/>
      <c r="AG187" s="9"/>
      <c r="AH187" s="9"/>
      <c r="AI187" s="9"/>
      <c r="AJ187" s="7">
        <f t="shared" si="35"/>
        <v>0</v>
      </c>
      <c r="AK187" s="43"/>
      <c r="AL187" s="7">
        <f t="shared" si="36"/>
        <v>0</v>
      </c>
      <c r="AM187" s="62"/>
      <c r="AN187" s="9"/>
      <c r="AO187" s="41"/>
      <c r="AP187" s="41"/>
      <c r="AQ187" s="41"/>
      <c r="AR187" s="41"/>
      <c r="AS187" s="41"/>
      <c r="AT187" s="41"/>
      <c r="AU187" s="41"/>
      <c r="AV187" s="41"/>
      <c r="AW187" s="7">
        <f t="shared" si="37"/>
        <v>0</v>
      </c>
      <c r="AX187" s="43"/>
      <c r="AY187" s="41"/>
      <c r="AZ187" s="41"/>
      <c r="BA187" s="41"/>
      <c r="BB187" s="41"/>
      <c r="BC187" s="41"/>
      <c r="BD187" s="41"/>
      <c r="BE187" s="7">
        <f t="shared" si="38"/>
        <v>0</v>
      </c>
      <c r="BF187" s="43"/>
      <c r="BG187" s="41"/>
      <c r="BH187" s="41"/>
      <c r="BI187" s="41"/>
      <c r="BJ187" s="41"/>
      <c r="BK187" s="41"/>
      <c r="BL187" s="41"/>
      <c r="BM187" s="41">
        <v>30080</v>
      </c>
      <c r="BN187" s="41"/>
      <c r="BO187" s="41"/>
      <c r="BP187" s="9"/>
      <c r="BQ187" s="41"/>
      <c r="BR187" s="9"/>
      <c r="BS187" s="9"/>
      <c r="BT187" s="41"/>
      <c r="BU187" s="7">
        <f t="shared" si="39"/>
        <v>30080</v>
      </c>
      <c r="BV187" s="43"/>
      <c r="BW187" s="41"/>
      <c r="BX187" s="41"/>
      <c r="BY187" s="41"/>
      <c r="BZ187" s="41"/>
      <c r="CA187" s="41"/>
      <c r="CB187" s="7">
        <f t="shared" si="40"/>
        <v>0</v>
      </c>
      <c r="CC187" s="43"/>
      <c r="CD187" s="41"/>
      <c r="CE187" s="41"/>
      <c r="CF187" s="41"/>
      <c r="CG187" s="7">
        <f t="shared" si="41"/>
        <v>0</v>
      </c>
      <c r="CH187" s="62"/>
      <c r="CI187" s="9"/>
      <c r="CJ187" s="41"/>
      <c r="CK187" s="41"/>
      <c r="CL187" s="41"/>
      <c r="CM187" s="41"/>
      <c r="CN187" s="41"/>
      <c r="CO187" s="7">
        <f t="shared" si="42"/>
        <v>0</v>
      </c>
      <c r="CP187" s="62"/>
      <c r="CQ187" s="41"/>
      <c r="CR187" s="41"/>
      <c r="CS187" s="7">
        <f t="shared" si="43"/>
        <v>0</v>
      </c>
      <c r="CT187" s="43"/>
      <c r="CU187" s="7">
        <f t="shared" si="44"/>
        <v>0</v>
      </c>
      <c r="CV187" s="10">
        <f t="shared" si="30"/>
        <v>30080</v>
      </c>
    </row>
    <row r="188" spans="1:100" x14ac:dyDescent="0.25">
      <c r="A188" s="348"/>
      <c r="B188" s="2" t="s">
        <v>107</v>
      </c>
      <c r="C188" s="40"/>
      <c r="D188" s="41"/>
      <c r="E188" s="43"/>
      <c r="F188" s="41"/>
      <c r="G188" s="42"/>
      <c r="H188" s="7">
        <f t="shared" si="31"/>
        <v>0</v>
      </c>
      <c r="I188" s="43"/>
      <c r="J188" s="41"/>
      <c r="K188" s="41"/>
      <c r="L188" s="41"/>
      <c r="M188" s="41"/>
      <c r="N188" s="41"/>
      <c r="O188" s="7">
        <f t="shared" si="32"/>
        <v>0</v>
      </c>
      <c r="P188" s="62"/>
      <c r="Q188" s="41"/>
      <c r="R188" s="41"/>
      <c r="S188" s="41"/>
      <c r="T188" s="7">
        <f t="shared" si="33"/>
        <v>0</v>
      </c>
      <c r="U188" s="43"/>
      <c r="V188" s="9"/>
      <c r="W188" s="7">
        <f t="shared" si="34"/>
        <v>0</v>
      </c>
      <c r="X188" s="43"/>
      <c r="Y188" s="9"/>
      <c r="Z188" s="9"/>
      <c r="AA188" s="9"/>
      <c r="AB188" s="9"/>
      <c r="AC188" s="9"/>
      <c r="AD188" s="41"/>
      <c r="AE188" s="9"/>
      <c r="AF188" s="9"/>
      <c r="AG188" s="9"/>
      <c r="AH188" s="9"/>
      <c r="AI188" s="9"/>
      <c r="AJ188" s="7">
        <f t="shared" si="35"/>
        <v>0</v>
      </c>
      <c r="AK188" s="43"/>
      <c r="AL188" s="7">
        <f t="shared" si="36"/>
        <v>0</v>
      </c>
      <c r="AM188" s="62"/>
      <c r="AN188" s="9"/>
      <c r="AO188" s="41"/>
      <c r="AP188" s="41"/>
      <c r="AQ188" s="41"/>
      <c r="AR188" s="41"/>
      <c r="AS188" s="41"/>
      <c r="AT188" s="41"/>
      <c r="AU188" s="41"/>
      <c r="AV188" s="41"/>
      <c r="AW188" s="7">
        <f t="shared" si="37"/>
        <v>0</v>
      </c>
      <c r="AX188" s="43"/>
      <c r="AY188" s="41"/>
      <c r="AZ188" s="41"/>
      <c r="BA188" s="41"/>
      <c r="BB188" s="41"/>
      <c r="BC188" s="41"/>
      <c r="BD188" s="41"/>
      <c r="BE188" s="7">
        <f t="shared" si="38"/>
        <v>0</v>
      </c>
      <c r="BF188" s="43"/>
      <c r="BG188" s="41"/>
      <c r="BH188" s="41"/>
      <c r="BI188" s="41"/>
      <c r="BJ188" s="41"/>
      <c r="BK188" s="41"/>
      <c r="BL188" s="41"/>
      <c r="BM188" s="41">
        <v>19200</v>
      </c>
      <c r="BN188" s="41"/>
      <c r="BO188" s="41"/>
      <c r="BP188" s="9"/>
      <c r="BQ188" s="41"/>
      <c r="BR188" s="9"/>
      <c r="BS188" s="9"/>
      <c r="BT188" s="41"/>
      <c r="BU188" s="7">
        <f t="shared" si="39"/>
        <v>19200</v>
      </c>
      <c r="BV188" s="43"/>
      <c r="BW188" s="41"/>
      <c r="BX188" s="41"/>
      <c r="BY188" s="41"/>
      <c r="BZ188" s="41"/>
      <c r="CA188" s="41"/>
      <c r="CB188" s="7">
        <f t="shared" si="40"/>
        <v>0</v>
      </c>
      <c r="CC188" s="43"/>
      <c r="CD188" s="41"/>
      <c r="CE188" s="41"/>
      <c r="CF188" s="41"/>
      <c r="CG188" s="7">
        <f t="shared" si="41"/>
        <v>0</v>
      </c>
      <c r="CH188" s="62"/>
      <c r="CI188" s="9"/>
      <c r="CJ188" s="41"/>
      <c r="CK188" s="41"/>
      <c r="CL188" s="41"/>
      <c r="CM188" s="41"/>
      <c r="CN188" s="41"/>
      <c r="CO188" s="7">
        <f t="shared" si="42"/>
        <v>0</v>
      </c>
      <c r="CP188" s="62"/>
      <c r="CQ188" s="41"/>
      <c r="CR188" s="41"/>
      <c r="CS188" s="7">
        <f t="shared" si="43"/>
        <v>0</v>
      </c>
      <c r="CT188" s="43"/>
      <c r="CU188" s="7">
        <f t="shared" si="44"/>
        <v>0</v>
      </c>
      <c r="CV188" s="10">
        <f t="shared" si="30"/>
        <v>19200</v>
      </c>
    </row>
    <row r="189" spans="1:100" x14ac:dyDescent="0.25">
      <c r="A189" s="348"/>
      <c r="B189" s="2" t="s">
        <v>108</v>
      </c>
      <c r="C189" s="40"/>
      <c r="D189" s="41"/>
      <c r="E189" s="43"/>
      <c r="F189" s="41"/>
      <c r="G189" s="42"/>
      <c r="H189" s="7">
        <f t="shared" si="31"/>
        <v>0</v>
      </c>
      <c r="I189" s="43"/>
      <c r="J189" s="41"/>
      <c r="K189" s="41"/>
      <c r="L189" s="41"/>
      <c r="M189" s="41"/>
      <c r="N189" s="41"/>
      <c r="O189" s="7">
        <f t="shared" si="32"/>
        <v>0</v>
      </c>
      <c r="P189" s="62"/>
      <c r="Q189" s="41"/>
      <c r="R189" s="41"/>
      <c r="S189" s="41"/>
      <c r="T189" s="7">
        <f t="shared" si="33"/>
        <v>0</v>
      </c>
      <c r="U189" s="43"/>
      <c r="V189" s="9"/>
      <c r="W189" s="7">
        <f t="shared" si="34"/>
        <v>0</v>
      </c>
      <c r="X189" s="43"/>
      <c r="Y189" s="9"/>
      <c r="Z189" s="9"/>
      <c r="AA189" s="9"/>
      <c r="AB189" s="9"/>
      <c r="AC189" s="9"/>
      <c r="AD189" s="41"/>
      <c r="AE189" s="9"/>
      <c r="AF189" s="9"/>
      <c r="AG189" s="9"/>
      <c r="AH189" s="9"/>
      <c r="AI189" s="9"/>
      <c r="AJ189" s="7">
        <f t="shared" si="35"/>
        <v>0</v>
      </c>
      <c r="AK189" s="43"/>
      <c r="AL189" s="7">
        <f t="shared" si="36"/>
        <v>0</v>
      </c>
      <c r="AM189" s="62"/>
      <c r="AN189" s="9"/>
      <c r="AO189" s="41"/>
      <c r="AP189" s="41"/>
      <c r="AQ189" s="41"/>
      <c r="AR189" s="41"/>
      <c r="AS189" s="41"/>
      <c r="AT189" s="41"/>
      <c r="AU189" s="41"/>
      <c r="AV189" s="41"/>
      <c r="AW189" s="7">
        <f t="shared" si="37"/>
        <v>0</v>
      </c>
      <c r="AX189" s="43"/>
      <c r="AY189" s="41"/>
      <c r="AZ189" s="41"/>
      <c r="BA189" s="41"/>
      <c r="BB189" s="41"/>
      <c r="BC189" s="41"/>
      <c r="BD189" s="41"/>
      <c r="BE189" s="7">
        <f t="shared" si="38"/>
        <v>0</v>
      </c>
      <c r="BF189" s="43"/>
      <c r="BG189" s="41"/>
      <c r="BH189" s="41"/>
      <c r="BI189" s="41"/>
      <c r="BJ189" s="41"/>
      <c r="BK189" s="41"/>
      <c r="BL189" s="41"/>
      <c r="BM189" s="41">
        <v>30640</v>
      </c>
      <c r="BN189" s="41"/>
      <c r="BO189" s="41"/>
      <c r="BP189" s="9"/>
      <c r="BQ189" s="41"/>
      <c r="BR189" s="9"/>
      <c r="BS189" s="9"/>
      <c r="BT189" s="41"/>
      <c r="BU189" s="7">
        <f t="shared" si="39"/>
        <v>30640</v>
      </c>
      <c r="BV189" s="43"/>
      <c r="BW189" s="41"/>
      <c r="BX189" s="41"/>
      <c r="BY189" s="41"/>
      <c r="BZ189" s="41"/>
      <c r="CA189" s="41"/>
      <c r="CB189" s="7">
        <f t="shared" si="40"/>
        <v>0</v>
      </c>
      <c r="CC189" s="43"/>
      <c r="CD189" s="41"/>
      <c r="CE189" s="41"/>
      <c r="CF189" s="41"/>
      <c r="CG189" s="7">
        <f t="shared" si="41"/>
        <v>0</v>
      </c>
      <c r="CH189" s="62"/>
      <c r="CI189" s="9"/>
      <c r="CJ189" s="41"/>
      <c r="CK189" s="41"/>
      <c r="CL189" s="41"/>
      <c r="CM189" s="41"/>
      <c r="CN189" s="41"/>
      <c r="CO189" s="7">
        <f t="shared" si="42"/>
        <v>0</v>
      </c>
      <c r="CP189" s="62"/>
      <c r="CQ189" s="41"/>
      <c r="CR189" s="41"/>
      <c r="CS189" s="7">
        <f t="shared" si="43"/>
        <v>0</v>
      </c>
      <c r="CT189" s="43"/>
      <c r="CU189" s="7">
        <f t="shared" si="44"/>
        <v>0</v>
      </c>
      <c r="CV189" s="10">
        <f t="shared" si="30"/>
        <v>30640</v>
      </c>
    </row>
    <row r="190" spans="1:100" x14ac:dyDescent="0.25">
      <c r="A190" s="348"/>
      <c r="B190" s="2" t="s">
        <v>109</v>
      </c>
      <c r="C190" s="40"/>
      <c r="D190" s="41"/>
      <c r="E190" s="43"/>
      <c r="F190" s="41"/>
      <c r="G190" s="42"/>
      <c r="H190" s="7">
        <f t="shared" si="31"/>
        <v>0</v>
      </c>
      <c r="I190" s="43"/>
      <c r="J190" s="41"/>
      <c r="K190" s="41"/>
      <c r="L190" s="41"/>
      <c r="M190" s="41"/>
      <c r="N190" s="41"/>
      <c r="O190" s="7">
        <f t="shared" si="32"/>
        <v>0</v>
      </c>
      <c r="P190" s="62"/>
      <c r="Q190" s="41"/>
      <c r="R190" s="41"/>
      <c r="S190" s="41"/>
      <c r="T190" s="7">
        <f t="shared" si="33"/>
        <v>0</v>
      </c>
      <c r="U190" s="43"/>
      <c r="V190" s="9"/>
      <c r="W190" s="7">
        <f t="shared" si="34"/>
        <v>0</v>
      </c>
      <c r="X190" s="43"/>
      <c r="Y190" s="9"/>
      <c r="Z190" s="9"/>
      <c r="AA190" s="9"/>
      <c r="AB190" s="9"/>
      <c r="AC190" s="9"/>
      <c r="AD190" s="41"/>
      <c r="AE190" s="9"/>
      <c r="AF190" s="9"/>
      <c r="AG190" s="9"/>
      <c r="AH190" s="9"/>
      <c r="AI190" s="9"/>
      <c r="AJ190" s="7">
        <f t="shared" si="35"/>
        <v>0</v>
      </c>
      <c r="AK190" s="43"/>
      <c r="AL190" s="7">
        <f t="shared" si="36"/>
        <v>0</v>
      </c>
      <c r="AM190" s="62"/>
      <c r="AN190" s="9"/>
      <c r="AO190" s="41"/>
      <c r="AP190" s="41"/>
      <c r="AQ190" s="41"/>
      <c r="AR190" s="41"/>
      <c r="AS190" s="41"/>
      <c r="AT190" s="41"/>
      <c r="AU190" s="41"/>
      <c r="AV190" s="41"/>
      <c r="AW190" s="7">
        <f t="shared" si="37"/>
        <v>0</v>
      </c>
      <c r="AX190" s="43"/>
      <c r="AY190" s="41"/>
      <c r="AZ190" s="41"/>
      <c r="BA190" s="41"/>
      <c r="BB190" s="41"/>
      <c r="BC190" s="41"/>
      <c r="BD190" s="41"/>
      <c r="BE190" s="7">
        <f t="shared" si="38"/>
        <v>0</v>
      </c>
      <c r="BF190" s="43"/>
      <c r="BG190" s="41"/>
      <c r="BH190" s="41"/>
      <c r="BI190" s="41"/>
      <c r="BJ190" s="41"/>
      <c r="BK190" s="41"/>
      <c r="BL190" s="41"/>
      <c r="BM190" s="41">
        <v>36360</v>
      </c>
      <c r="BN190" s="41"/>
      <c r="BO190" s="41"/>
      <c r="BP190" s="9"/>
      <c r="BQ190" s="41"/>
      <c r="BR190" s="9"/>
      <c r="BS190" s="9"/>
      <c r="BT190" s="41"/>
      <c r="BU190" s="7">
        <f t="shared" si="39"/>
        <v>36360</v>
      </c>
      <c r="BV190" s="43"/>
      <c r="BW190" s="41"/>
      <c r="BX190" s="41"/>
      <c r="BY190" s="41"/>
      <c r="BZ190" s="41"/>
      <c r="CA190" s="41"/>
      <c r="CB190" s="7">
        <f t="shared" si="40"/>
        <v>0</v>
      </c>
      <c r="CC190" s="43"/>
      <c r="CD190" s="41"/>
      <c r="CE190" s="41"/>
      <c r="CF190" s="41"/>
      <c r="CG190" s="7">
        <f t="shared" si="41"/>
        <v>0</v>
      </c>
      <c r="CH190" s="62"/>
      <c r="CI190" s="9"/>
      <c r="CJ190" s="41"/>
      <c r="CK190" s="41"/>
      <c r="CL190" s="41"/>
      <c r="CM190" s="41"/>
      <c r="CN190" s="41"/>
      <c r="CO190" s="7">
        <f t="shared" si="42"/>
        <v>0</v>
      </c>
      <c r="CP190" s="62"/>
      <c r="CQ190" s="41"/>
      <c r="CR190" s="41"/>
      <c r="CS190" s="7">
        <f t="shared" si="43"/>
        <v>0</v>
      </c>
      <c r="CT190" s="43"/>
      <c r="CU190" s="7">
        <f t="shared" si="44"/>
        <v>0</v>
      </c>
      <c r="CV190" s="10">
        <f t="shared" si="30"/>
        <v>36360</v>
      </c>
    </row>
    <row r="191" spans="1:100" x14ac:dyDescent="0.25">
      <c r="A191" s="348"/>
      <c r="B191" s="2" t="s">
        <v>110</v>
      </c>
      <c r="C191" s="40"/>
      <c r="D191" s="41"/>
      <c r="E191" s="43"/>
      <c r="F191" s="41"/>
      <c r="G191" s="42"/>
      <c r="H191" s="7">
        <f t="shared" si="31"/>
        <v>0</v>
      </c>
      <c r="I191" s="43"/>
      <c r="J191" s="41"/>
      <c r="K191" s="41"/>
      <c r="L191" s="41"/>
      <c r="M191" s="41"/>
      <c r="N191" s="41"/>
      <c r="O191" s="7">
        <f t="shared" si="32"/>
        <v>0</v>
      </c>
      <c r="P191" s="62"/>
      <c r="Q191" s="41"/>
      <c r="R191" s="41"/>
      <c r="S191" s="41"/>
      <c r="T191" s="7">
        <f t="shared" si="33"/>
        <v>0</v>
      </c>
      <c r="U191" s="43"/>
      <c r="V191" s="9"/>
      <c r="W191" s="7">
        <f t="shared" si="34"/>
        <v>0</v>
      </c>
      <c r="X191" s="43"/>
      <c r="Y191" s="9"/>
      <c r="Z191" s="9"/>
      <c r="AA191" s="9"/>
      <c r="AB191" s="9"/>
      <c r="AC191" s="9"/>
      <c r="AD191" s="41"/>
      <c r="AE191" s="9"/>
      <c r="AF191" s="9"/>
      <c r="AG191" s="9"/>
      <c r="AH191" s="9"/>
      <c r="AI191" s="9"/>
      <c r="AJ191" s="7">
        <f t="shared" si="35"/>
        <v>0</v>
      </c>
      <c r="AK191" s="43"/>
      <c r="AL191" s="7">
        <f t="shared" si="36"/>
        <v>0</v>
      </c>
      <c r="AM191" s="62"/>
      <c r="AN191" s="9"/>
      <c r="AO191" s="41"/>
      <c r="AP191" s="41"/>
      <c r="AQ191" s="41"/>
      <c r="AR191" s="41"/>
      <c r="AS191" s="41"/>
      <c r="AT191" s="41"/>
      <c r="AU191" s="41"/>
      <c r="AV191" s="41"/>
      <c r="AW191" s="7">
        <f t="shared" si="37"/>
        <v>0</v>
      </c>
      <c r="AX191" s="43"/>
      <c r="AY191" s="41"/>
      <c r="AZ191" s="41"/>
      <c r="BA191" s="41"/>
      <c r="BB191" s="41"/>
      <c r="BC191" s="41"/>
      <c r="BD191" s="41"/>
      <c r="BE191" s="7">
        <f t="shared" si="38"/>
        <v>0</v>
      </c>
      <c r="BF191" s="43"/>
      <c r="BG191" s="41"/>
      <c r="BH191" s="41"/>
      <c r="BI191" s="41"/>
      <c r="BJ191" s="41"/>
      <c r="BK191" s="41"/>
      <c r="BL191" s="41"/>
      <c r="BM191" s="41">
        <v>27160</v>
      </c>
      <c r="BN191" s="41"/>
      <c r="BO191" s="41"/>
      <c r="BP191" s="9"/>
      <c r="BQ191" s="41"/>
      <c r="BR191" s="9"/>
      <c r="BS191" s="9"/>
      <c r="BT191" s="41"/>
      <c r="BU191" s="7">
        <f t="shared" si="39"/>
        <v>27160</v>
      </c>
      <c r="BV191" s="43"/>
      <c r="BW191" s="41"/>
      <c r="BX191" s="41"/>
      <c r="BY191" s="41"/>
      <c r="BZ191" s="41"/>
      <c r="CA191" s="41"/>
      <c r="CB191" s="7">
        <f t="shared" si="40"/>
        <v>0</v>
      </c>
      <c r="CC191" s="43"/>
      <c r="CD191" s="41"/>
      <c r="CE191" s="41"/>
      <c r="CF191" s="41"/>
      <c r="CG191" s="7">
        <f t="shared" si="41"/>
        <v>0</v>
      </c>
      <c r="CH191" s="62"/>
      <c r="CI191" s="9"/>
      <c r="CJ191" s="41"/>
      <c r="CK191" s="41"/>
      <c r="CL191" s="41"/>
      <c r="CM191" s="41"/>
      <c r="CN191" s="41"/>
      <c r="CO191" s="7">
        <f t="shared" si="42"/>
        <v>0</v>
      </c>
      <c r="CP191" s="62"/>
      <c r="CQ191" s="41"/>
      <c r="CR191" s="41"/>
      <c r="CS191" s="7">
        <f t="shared" si="43"/>
        <v>0</v>
      </c>
      <c r="CT191" s="43"/>
      <c r="CU191" s="7">
        <f t="shared" si="44"/>
        <v>0</v>
      </c>
      <c r="CV191" s="10">
        <f t="shared" si="30"/>
        <v>27160</v>
      </c>
    </row>
    <row r="192" spans="1:100" x14ac:dyDescent="0.25">
      <c r="A192" s="348"/>
      <c r="B192" s="2" t="s">
        <v>111</v>
      </c>
      <c r="C192" s="40"/>
      <c r="D192" s="41"/>
      <c r="E192" s="43"/>
      <c r="F192" s="41"/>
      <c r="G192" s="42"/>
      <c r="H192" s="7">
        <f t="shared" si="31"/>
        <v>0</v>
      </c>
      <c r="I192" s="43"/>
      <c r="J192" s="41"/>
      <c r="K192" s="41"/>
      <c r="L192" s="41"/>
      <c r="M192" s="41"/>
      <c r="N192" s="41"/>
      <c r="O192" s="7">
        <f t="shared" si="32"/>
        <v>0</v>
      </c>
      <c r="P192" s="62"/>
      <c r="Q192" s="41"/>
      <c r="R192" s="41"/>
      <c r="S192" s="41"/>
      <c r="T192" s="7">
        <f t="shared" si="33"/>
        <v>0</v>
      </c>
      <c r="U192" s="43"/>
      <c r="V192" s="9"/>
      <c r="W192" s="7">
        <f t="shared" si="34"/>
        <v>0</v>
      </c>
      <c r="X192" s="43"/>
      <c r="Y192" s="9"/>
      <c r="Z192" s="9"/>
      <c r="AA192" s="9"/>
      <c r="AB192" s="9"/>
      <c r="AC192" s="9"/>
      <c r="AD192" s="41"/>
      <c r="AE192" s="9"/>
      <c r="AF192" s="9"/>
      <c r="AG192" s="9"/>
      <c r="AH192" s="9"/>
      <c r="AI192" s="9"/>
      <c r="AJ192" s="7">
        <f t="shared" si="35"/>
        <v>0</v>
      </c>
      <c r="AK192" s="43"/>
      <c r="AL192" s="7">
        <f t="shared" si="36"/>
        <v>0</v>
      </c>
      <c r="AM192" s="62"/>
      <c r="AN192" s="9"/>
      <c r="AO192" s="41"/>
      <c r="AP192" s="41"/>
      <c r="AQ192" s="41"/>
      <c r="AR192" s="41"/>
      <c r="AS192" s="41"/>
      <c r="AT192" s="41"/>
      <c r="AU192" s="41"/>
      <c r="AV192" s="41"/>
      <c r="AW192" s="7">
        <f t="shared" si="37"/>
        <v>0</v>
      </c>
      <c r="AX192" s="43"/>
      <c r="AY192" s="41"/>
      <c r="AZ192" s="41"/>
      <c r="BA192" s="41"/>
      <c r="BB192" s="41"/>
      <c r="BC192" s="41"/>
      <c r="BD192" s="41"/>
      <c r="BE192" s="7">
        <f t="shared" si="38"/>
        <v>0</v>
      </c>
      <c r="BF192" s="43"/>
      <c r="BG192" s="41"/>
      <c r="BH192" s="41"/>
      <c r="BI192" s="41"/>
      <c r="BJ192" s="41"/>
      <c r="BK192" s="41"/>
      <c r="BL192" s="41"/>
      <c r="BM192" s="41">
        <v>30160</v>
      </c>
      <c r="BN192" s="41"/>
      <c r="BO192" s="41"/>
      <c r="BP192" s="9"/>
      <c r="BQ192" s="41"/>
      <c r="BR192" s="9"/>
      <c r="BS192" s="9"/>
      <c r="BT192" s="41"/>
      <c r="BU192" s="7">
        <f t="shared" si="39"/>
        <v>30160</v>
      </c>
      <c r="BV192" s="43"/>
      <c r="BW192" s="41"/>
      <c r="BX192" s="41"/>
      <c r="BY192" s="41"/>
      <c r="BZ192" s="41"/>
      <c r="CA192" s="41"/>
      <c r="CB192" s="7">
        <f t="shared" si="40"/>
        <v>0</v>
      </c>
      <c r="CC192" s="43"/>
      <c r="CD192" s="41"/>
      <c r="CE192" s="41"/>
      <c r="CF192" s="41"/>
      <c r="CG192" s="7">
        <f t="shared" si="41"/>
        <v>0</v>
      </c>
      <c r="CH192" s="62"/>
      <c r="CI192" s="9"/>
      <c r="CJ192" s="41"/>
      <c r="CK192" s="41"/>
      <c r="CL192" s="41"/>
      <c r="CM192" s="41"/>
      <c r="CN192" s="41"/>
      <c r="CO192" s="7">
        <f t="shared" si="42"/>
        <v>0</v>
      </c>
      <c r="CP192" s="62"/>
      <c r="CQ192" s="41"/>
      <c r="CR192" s="41"/>
      <c r="CS192" s="7">
        <f t="shared" si="43"/>
        <v>0</v>
      </c>
      <c r="CT192" s="43"/>
      <c r="CU192" s="7">
        <f t="shared" si="44"/>
        <v>0</v>
      </c>
      <c r="CV192" s="10">
        <f t="shared" si="30"/>
        <v>30160</v>
      </c>
    </row>
    <row r="193" spans="1:100" ht="15.75" thickBot="1" x14ac:dyDescent="0.3">
      <c r="A193" s="349"/>
      <c r="B193" s="3" t="s">
        <v>112</v>
      </c>
      <c r="C193" s="44"/>
      <c r="D193" s="45"/>
      <c r="E193" s="47"/>
      <c r="F193" s="45"/>
      <c r="G193" s="46"/>
      <c r="H193" s="11">
        <f t="shared" si="31"/>
        <v>0</v>
      </c>
      <c r="I193" s="47"/>
      <c r="J193" s="45"/>
      <c r="K193" s="45"/>
      <c r="L193" s="45"/>
      <c r="M193" s="45"/>
      <c r="N193" s="45"/>
      <c r="O193" s="11">
        <f t="shared" si="32"/>
        <v>0</v>
      </c>
      <c r="P193" s="63"/>
      <c r="Q193" s="45"/>
      <c r="R193" s="45"/>
      <c r="S193" s="45"/>
      <c r="T193" s="11">
        <f t="shared" si="33"/>
        <v>0</v>
      </c>
      <c r="U193" s="47"/>
      <c r="V193" s="13"/>
      <c r="W193" s="11">
        <f t="shared" si="34"/>
        <v>0</v>
      </c>
      <c r="X193" s="47"/>
      <c r="Y193" s="13"/>
      <c r="Z193" s="13"/>
      <c r="AA193" s="13"/>
      <c r="AB193" s="13"/>
      <c r="AC193" s="13"/>
      <c r="AD193" s="45"/>
      <c r="AE193" s="13"/>
      <c r="AF193" s="13"/>
      <c r="AG193" s="13"/>
      <c r="AH193" s="13"/>
      <c r="AI193" s="13"/>
      <c r="AJ193" s="11">
        <f t="shared" si="35"/>
        <v>0</v>
      </c>
      <c r="AK193" s="47"/>
      <c r="AL193" s="11">
        <f t="shared" si="36"/>
        <v>0</v>
      </c>
      <c r="AM193" s="63"/>
      <c r="AN193" s="13"/>
      <c r="AO193" s="45"/>
      <c r="AP193" s="45"/>
      <c r="AQ193" s="45"/>
      <c r="AR193" s="45"/>
      <c r="AS193" s="45"/>
      <c r="AT193" s="45"/>
      <c r="AU193" s="45"/>
      <c r="AV193" s="45"/>
      <c r="AW193" s="11">
        <f t="shared" si="37"/>
        <v>0</v>
      </c>
      <c r="AX193" s="47"/>
      <c r="AY193" s="45"/>
      <c r="AZ193" s="45"/>
      <c r="BA193" s="45"/>
      <c r="BB193" s="45"/>
      <c r="BC193" s="45"/>
      <c r="BD193" s="45"/>
      <c r="BE193" s="11">
        <f t="shared" si="38"/>
        <v>0</v>
      </c>
      <c r="BF193" s="47"/>
      <c r="BG193" s="45"/>
      <c r="BH193" s="45"/>
      <c r="BI193" s="45"/>
      <c r="BJ193" s="45"/>
      <c r="BK193" s="45"/>
      <c r="BL193" s="45"/>
      <c r="BM193" s="45">
        <v>11360</v>
      </c>
      <c r="BN193" s="45"/>
      <c r="BO193" s="45"/>
      <c r="BP193" s="13"/>
      <c r="BQ193" s="45"/>
      <c r="BR193" s="13"/>
      <c r="BS193" s="13"/>
      <c r="BT193" s="45"/>
      <c r="BU193" s="11">
        <f t="shared" si="39"/>
        <v>11360</v>
      </c>
      <c r="BV193" s="47"/>
      <c r="BW193" s="45"/>
      <c r="BX193" s="45"/>
      <c r="BY193" s="45"/>
      <c r="BZ193" s="45"/>
      <c r="CA193" s="45"/>
      <c r="CB193" s="11">
        <f t="shared" si="40"/>
        <v>0</v>
      </c>
      <c r="CC193" s="47"/>
      <c r="CD193" s="45"/>
      <c r="CE193" s="45"/>
      <c r="CF193" s="45"/>
      <c r="CG193" s="11">
        <f t="shared" si="41"/>
        <v>0</v>
      </c>
      <c r="CH193" s="63"/>
      <c r="CI193" s="13"/>
      <c r="CJ193" s="45"/>
      <c r="CK193" s="45"/>
      <c r="CL193" s="45"/>
      <c r="CM193" s="45"/>
      <c r="CN193" s="45"/>
      <c r="CO193" s="11">
        <f t="shared" si="42"/>
        <v>0</v>
      </c>
      <c r="CP193" s="63"/>
      <c r="CQ193" s="45"/>
      <c r="CR193" s="45"/>
      <c r="CS193" s="11">
        <f t="shared" si="43"/>
        <v>0</v>
      </c>
      <c r="CT193" s="47"/>
      <c r="CU193" s="11">
        <f t="shared" si="44"/>
        <v>0</v>
      </c>
      <c r="CV193" s="15">
        <f t="shared" si="30"/>
        <v>11360</v>
      </c>
    </row>
    <row r="194" spans="1:100" x14ac:dyDescent="0.25">
      <c r="A194" s="347" t="s">
        <v>202</v>
      </c>
      <c r="B194" s="33" t="s">
        <v>101</v>
      </c>
      <c r="C194" s="34"/>
      <c r="D194" s="35"/>
      <c r="E194" s="52"/>
      <c r="F194" s="35"/>
      <c r="G194" s="36"/>
      <c r="H194" s="20">
        <f t="shared" si="31"/>
        <v>0</v>
      </c>
      <c r="I194" s="52"/>
      <c r="J194" s="35"/>
      <c r="K194" s="35"/>
      <c r="L194" s="35"/>
      <c r="M194" s="35"/>
      <c r="N194" s="35"/>
      <c r="O194" s="20">
        <f t="shared" si="32"/>
        <v>0</v>
      </c>
      <c r="P194" s="61"/>
      <c r="Q194" s="35"/>
      <c r="R194" s="35"/>
      <c r="S194" s="35"/>
      <c r="T194" s="20">
        <f t="shared" si="33"/>
        <v>0</v>
      </c>
      <c r="U194" s="52"/>
      <c r="V194" s="22"/>
      <c r="W194" s="20">
        <f t="shared" si="34"/>
        <v>0</v>
      </c>
      <c r="X194" s="52"/>
      <c r="Y194" s="22"/>
      <c r="Z194" s="22"/>
      <c r="AA194" s="22"/>
      <c r="AB194" s="22"/>
      <c r="AC194" s="22"/>
      <c r="AD194" s="35"/>
      <c r="AE194" s="22"/>
      <c r="AF194" s="22"/>
      <c r="AG194" s="22"/>
      <c r="AH194" s="22"/>
      <c r="AI194" s="22"/>
      <c r="AJ194" s="20">
        <f t="shared" si="35"/>
        <v>0</v>
      </c>
      <c r="AK194" s="52"/>
      <c r="AL194" s="20">
        <f t="shared" si="36"/>
        <v>0</v>
      </c>
      <c r="AM194" s="61"/>
      <c r="AN194" s="22"/>
      <c r="AO194" s="35"/>
      <c r="AP194" s="35"/>
      <c r="AQ194" s="35"/>
      <c r="AR194" s="35"/>
      <c r="AS194" s="35"/>
      <c r="AT194" s="35"/>
      <c r="AU194" s="35"/>
      <c r="AV194" s="35"/>
      <c r="AW194" s="20">
        <f t="shared" si="37"/>
        <v>0</v>
      </c>
      <c r="AX194" s="52"/>
      <c r="AY194" s="35"/>
      <c r="AZ194" s="35"/>
      <c r="BA194" s="35"/>
      <c r="BB194" s="35"/>
      <c r="BC194" s="35"/>
      <c r="BD194" s="35"/>
      <c r="BE194" s="20">
        <f t="shared" si="38"/>
        <v>0</v>
      </c>
      <c r="BF194" s="52"/>
      <c r="BG194" s="35"/>
      <c r="BH194" s="35"/>
      <c r="BI194" s="35"/>
      <c r="BJ194" s="35"/>
      <c r="BK194" s="35"/>
      <c r="BL194" s="35"/>
      <c r="BM194" s="35">
        <v>16110</v>
      </c>
      <c r="BN194" s="22"/>
      <c r="BO194" s="35"/>
      <c r="BP194" s="22"/>
      <c r="BQ194" s="35"/>
      <c r="BR194" s="22"/>
      <c r="BS194" s="22"/>
      <c r="BT194" s="35">
        <v>0</v>
      </c>
      <c r="BU194" s="20">
        <f t="shared" si="39"/>
        <v>16110</v>
      </c>
      <c r="BV194" s="52"/>
      <c r="BW194" s="35"/>
      <c r="BX194" s="35"/>
      <c r="BY194" s="35"/>
      <c r="BZ194" s="35"/>
      <c r="CA194" s="35">
        <v>0</v>
      </c>
      <c r="CB194" s="20">
        <f t="shared" si="40"/>
        <v>0</v>
      </c>
      <c r="CC194" s="52"/>
      <c r="CD194" s="35"/>
      <c r="CE194" s="35"/>
      <c r="CF194" s="35"/>
      <c r="CG194" s="20">
        <f t="shared" si="41"/>
        <v>0</v>
      </c>
      <c r="CH194" s="61"/>
      <c r="CI194" s="22"/>
      <c r="CJ194" s="35"/>
      <c r="CK194" s="35"/>
      <c r="CL194" s="35"/>
      <c r="CM194" s="35"/>
      <c r="CN194" s="35"/>
      <c r="CO194" s="20">
        <f t="shared" si="42"/>
        <v>0</v>
      </c>
      <c r="CP194" s="61"/>
      <c r="CQ194" s="35"/>
      <c r="CR194" s="35"/>
      <c r="CS194" s="20">
        <f t="shared" si="43"/>
        <v>0</v>
      </c>
      <c r="CT194" s="52"/>
      <c r="CU194" s="20">
        <f t="shared" si="44"/>
        <v>0</v>
      </c>
      <c r="CV194" s="23">
        <f t="shared" si="30"/>
        <v>16110</v>
      </c>
    </row>
    <row r="195" spans="1:100" x14ac:dyDescent="0.25">
      <c r="A195" s="348"/>
      <c r="B195" s="2" t="s">
        <v>102</v>
      </c>
      <c r="C195" s="40"/>
      <c r="D195" s="41"/>
      <c r="E195" s="43"/>
      <c r="F195" s="41"/>
      <c r="G195" s="42"/>
      <c r="H195" s="7">
        <f t="shared" si="31"/>
        <v>0</v>
      </c>
      <c r="I195" s="43"/>
      <c r="J195" s="41"/>
      <c r="K195" s="41"/>
      <c r="L195" s="41"/>
      <c r="M195" s="41"/>
      <c r="N195" s="41"/>
      <c r="O195" s="7">
        <f t="shared" si="32"/>
        <v>0</v>
      </c>
      <c r="P195" s="62"/>
      <c r="Q195" s="41"/>
      <c r="R195" s="41"/>
      <c r="S195" s="41"/>
      <c r="T195" s="7">
        <f t="shared" si="33"/>
        <v>0</v>
      </c>
      <c r="U195" s="43"/>
      <c r="V195" s="9"/>
      <c r="W195" s="7">
        <f t="shared" si="34"/>
        <v>0</v>
      </c>
      <c r="X195" s="43"/>
      <c r="Y195" s="9"/>
      <c r="Z195" s="9"/>
      <c r="AA195" s="9"/>
      <c r="AB195" s="9"/>
      <c r="AC195" s="9"/>
      <c r="AD195" s="41"/>
      <c r="AE195" s="9"/>
      <c r="AF195" s="9"/>
      <c r="AG195" s="9"/>
      <c r="AH195" s="9"/>
      <c r="AI195" s="9"/>
      <c r="AJ195" s="7">
        <f t="shared" si="35"/>
        <v>0</v>
      </c>
      <c r="AK195" s="43"/>
      <c r="AL195" s="7">
        <f t="shared" si="36"/>
        <v>0</v>
      </c>
      <c r="AM195" s="62"/>
      <c r="AN195" s="9"/>
      <c r="AO195" s="41"/>
      <c r="AP195" s="41"/>
      <c r="AQ195" s="41"/>
      <c r="AR195" s="41"/>
      <c r="AS195" s="41"/>
      <c r="AT195" s="41"/>
      <c r="AU195" s="41"/>
      <c r="AV195" s="41"/>
      <c r="AW195" s="7">
        <f t="shared" si="37"/>
        <v>0</v>
      </c>
      <c r="AX195" s="43"/>
      <c r="AY195" s="41"/>
      <c r="AZ195" s="41"/>
      <c r="BA195" s="41"/>
      <c r="BB195" s="41"/>
      <c r="BC195" s="41"/>
      <c r="BD195" s="41"/>
      <c r="BE195" s="7">
        <f t="shared" si="38"/>
        <v>0</v>
      </c>
      <c r="BF195" s="43"/>
      <c r="BG195" s="41"/>
      <c r="BH195" s="41"/>
      <c r="BI195" s="41"/>
      <c r="BJ195" s="41"/>
      <c r="BK195" s="41"/>
      <c r="BL195" s="41"/>
      <c r="BM195" s="41">
        <v>0</v>
      </c>
      <c r="BN195" s="9"/>
      <c r="BO195" s="41"/>
      <c r="BP195" s="9"/>
      <c r="BQ195" s="41"/>
      <c r="BR195" s="9"/>
      <c r="BS195" s="9"/>
      <c r="BT195" s="41">
        <v>0</v>
      </c>
      <c r="BU195" s="7">
        <f t="shared" si="39"/>
        <v>0</v>
      </c>
      <c r="BV195" s="43"/>
      <c r="BW195" s="41"/>
      <c r="BX195" s="41"/>
      <c r="BY195" s="41"/>
      <c r="BZ195" s="41"/>
      <c r="CA195" s="41">
        <v>320</v>
      </c>
      <c r="CB195" s="7">
        <f t="shared" si="40"/>
        <v>320</v>
      </c>
      <c r="CC195" s="43"/>
      <c r="CD195" s="41"/>
      <c r="CE195" s="41"/>
      <c r="CF195" s="41"/>
      <c r="CG195" s="7">
        <f t="shared" si="41"/>
        <v>0</v>
      </c>
      <c r="CH195" s="62"/>
      <c r="CI195" s="9"/>
      <c r="CJ195" s="41"/>
      <c r="CK195" s="41"/>
      <c r="CL195" s="41"/>
      <c r="CM195" s="41"/>
      <c r="CN195" s="41"/>
      <c r="CO195" s="7">
        <f t="shared" si="42"/>
        <v>0</v>
      </c>
      <c r="CP195" s="62"/>
      <c r="CQ195" s="41"/>
      <c r="CR195" s="41"/>
      <c r="CS195" s="7">
        <f t="shared" si="43"/>
        <v>0</v>
      </c>
      <c r="CT195" s="43"/>
      <c r="CU195" s="7">
        <f t="shared" si="44"/>
        <v>0</v>
      </c>
      <c r="CV195" s="10">
        <f t="shared" si="30"/>
        <v>320</v>
      </c>
    </row>
    <row r="196" spans="1:100" x14ac:dyDescent="0.25">
      <c r="A196" s="348"/>
      <c r="B196" s="2" t="s">
        <v>103</v>
      </c>
      <c r="C196" s="40"/>
      <c r="D196" s="41"/>
      <c r="E196" s="43"/>
      <c r="F196" s="41"/>
      <c r="G196" s="42"/>
      <c r="H196" s="7">
        <f t="shared" si="31"/>
        <v>0</v>
      </c>
      <c r="I196" s="43"/>
      <c r="J196" s="41"/>
      <c r="K196" s="41"/>
      <c r="L196" s="41"/>
      <c r="M196" s="41"/>
      <c r="N196" s="41"/>
      <c r="O196" s="7">
        <f t="shared" si="32"/>
        <v>0</v>
      </c>
      <c r="P196" s="62"/>
      <c r="Q196" s="41"/>
      <c r="R196" s="41"/>
      <c r="S196" s="41"/>
      <c r="T196" s="7">
        <f t="shared" si="33"/>
        <v>0</v>
      </c>
      <c r="U196" s="43"/>
      <c r="V196" s="9"/>
      <c r="W196" s="7">
        <f t="shared" si="34"/>
        <v>0</v>
      </c>
      <c r="X196" s="43"/>
      <c r="Y196" s="9"/>
      <c r="Z196" s="9"/>
      <c r="AA196" s="9"/>
      <c r="AB196" s="9"/>
      <c r="AC196" s="9"/>
      <c r="AD196" s="41"/>
      <c r="AE196" s="9"/>
      <c r="AF196" s="9"/>
      <c r="AG196" s="9"/>
      <c r="AH196" s="9"/>
      <c r="AI196" s="9"/>
      <c r="AJ196" s="7">
        <f t="shared" si="35"/>
        <v>0</v>
      </c>
      <c r="AK196" s="43"/>
      <c r="AL196" s="7">
        <f t="shared" si="36"/>
        <v>0</v>
      </c>
      <c r="AM196" s="62"/>
      <c r="AN196" s="9"/>
      <c r="AO196" s="41"/>
      <c r="AP196" s="41"/>
      <c r="AQ196" s="41"/>
      <c r="AR196" s="41"/>
      <c r="AS196" s="41"/>
      <c r="AT196" s="41"/>
      <c r="AU196" s="41"/>
      <c r="AV196" s="41"/>
      <c r="AW196" s="7">
        <f t="shared" si="37"/>
        <v>0</v>
      </c>
      <c r="AX196" s="43"/>
      <c r="AY196" s="41"/>
      <c r="AZ196" s="41"/>
      <c r="BA196" s="41"/>
      <c r="BB196" s="41"/>
      <c r="BC196" s="41"/>
      <c r="BD196" s="41"/>
      <c r="BE196" s="7">
        <f t="shared" si="38"/>
        <v>0</v>
      </c>
      <c r="BF196" s="43"/>
      <c r="BG196" s="41"/>
      <c r="BH196" s="41"/>
      <c r="BI196" s="41"/>
      <c r="BJ196" s="41"/>
      <c r="BK196" s="41"/>
      <c r="BL196" s="41"/>
      <c r="BM196" s="41">
        <v>0</v>
      </c>
      <c r="BN196" s="9"/>
      <c r="BO196" s="41"/>
      <c r="BP196" s="9"/>
      <c r="BQ196" s="41"/>
      <c r="BR196" s="9"/>
      <c r="BS196" s="9"/>
      <c r="BT196" s="41">
        <v>0</v>
      </c>
      <c r="BU196" s="7">
        <f t="shared" si="39"/>
        <v>0</v>
      </c>
      <c r="BV196" s="43"/>
      <c r="BW196" s="41"/>
      <c r="BX196" s="41"/>
      <c r="BY196" s="41"/>
      <c r="BZ196" s="41"/>
      <c r="CA196" s="41">
        <v>330</v>
      </c>
      <c r="CB196" s="7">
        <f t="shared" si="40"/>
        <v>330</v>
      </c>
      <c r="CC196" s="43"/>
      <c r="CD196" s="41"/>
      <c r="CE196" s="41"/>
      <c r="CF196" s="41"/>
      <c r="CG196" s="7">
        <f t="shared" si="41"/>
        <v>0</v>
      </c>
      <c r="CH196" s="62"/>
      <c r="CI196" s="9"/>
      <c r="CJ196" s="41"/>
      <c r="CK196" s="41"/>
      <c r="CL196" s="41"/>
      <c r="CM196" s="41"/>
      <c r="CN196" s="41"/>
      <c r="CO196" s="7">
        <f t="shared" si="42"/>
        <v>0</v>
      </c>
      <c r="CP196" s="62"/>
      <c r="CQ196" s="41"/>
      <c r="CR196" s="41"/>
      <c r="CS196" s="7">
        <f t="shared" si="43"/>
        <v>0</v>
      </c>
      <c r="CT196" s="43"/>
      <c r="CU196" s="7">
        <f t="shared" si="44"/>
        <v>0</v>
      </c>
      <c r="CV196" s="10">
        <f t="shared" si="30"/>
        <v>330</v>
      </c>
    </row>
    <row r="197" spans="1:100" x14ac:dyDescent="0.25">
      <c r="A197" s="348"/>
      <c r="B197" s="2" t="s">
        <v>104</v>
      </c>
      <c r="C197" s="40"/>
      <c r="D197" s="41"/>
      <c r="E197" s="43"/>
      <c r="F197" s="41"/>
      <c r="G197" s="42"/>
      <c r="H197" s="7">
        <f t="shared" si="31"/>
        <v>0</v>
      </c>
      <c r="I197" s="43"/>
      <c r="J197" s="41"/>
      <c r="K197" s="41"/>
      <c r="L197" s="41"/>
      <c r="M197" s="41"/>
      <c r="N197" s="41"/>
      <c r="O197" s="7">
        <f t="shared" si="32"/>
        <v>0</v>
      </c>
      <c r="P197" s="62"/>
      <c r="Q197" s="41"/>
      <c r="R197" s="41"/>
      <c r="S197" s="41"/>
      <c r="T197" s="7">
        <f t="shared" si="33"/>
        <v>0</v>
      </c>
      <c r="U197" s="43"/>
      <c r="V197" s="9"/>
      <c r="W197" s="7">
        <f t="shared" si="34"/>
        <v>0</v>
      </c>
      <c r="X197" s="43"/>
      <c r="Y197" s="9"/>
      <c r="Z197" s="9"/>
      <c r="AA197" s="9"/>
      <c r="AB197" s="9"/>
      <c r="AC197" s="9"/>
      <c r="AD197" s="41"/>
      <c r="AE197" s="9"/>
      <c r="AF197" s="9"/>
      <c r="AG197" s="9"/>
      <c r="AH197" s="9"/>
      <c r="AI197" s="9"/>
      <c r="AJ197" s="7">
        <f t="shared" si="35"/>
        <v>0</v>
      </c>
      <c r="AK197" s="43"/>
      <c r="AL197" s="7">
        <f t="shared" si="36"/>
        <v>0</v>
      </c>
      <c r="AM197" s="62"/>
      <c r="AN197" s="9"/>
      <c r="AO197" s="41"/>
      <c r="AP197" s="41"/>
      <c r="AQ197" s="41"/>
      <c r="AR197" s="41"/>
      <c r="AS197" s="41"/>
      <c r="AT197" s="41"/>
      <c r="AU197" s="41"/>
      <c r="AV197" s="41"/>
      <c r="AW197" s="7">
        <f t="shared" si="37"/>
        <v>0</v>
      </c>
      <c r="AX197" s="43"/>
      <c r="AY197" s="41"/>
      <c r="AZ197" s="41"/>
      <c r="BA197" s="41"/>
      <c r="BB197" s="41"/>
      <c r="BC197" s="41"/>
      <c r="BD197" s="41"/>
      <c r="BE197" s="7">
        <f t="shared" si="38"/>
        <v>0</v>
      </c>
      <c r="BF197" s="43"/>
      <c r="BG197" s="41"/>
      <c r="BH197" s="41"/>
      <c r="BI197" s="41"/>
      <c r="BJ197" s="41"/>
      <c r="BK197" s="41"/>
      <c r="BL197" s="41"/>
      <c r="BM197" s="41">
        <v>29100</v>
      </c>
      <c r="BN197" s="9"/>
      <c r="BO197" s="41"/>
      <c r="BP197" s="9"/>
      <c r="BQ197" s="41"/>
      <c r="BR197" s="9"/>
      <c r="BS197" s="9"/>
      <c r="BT197" s="41">
        <v>0</v>
      </c>
      <c r="BU197" s="7">
        <f t="shared" si="39"/>
        <v>29100</v>
      </c>
      <c r="BV197" s="43"/>
      <c r="BW197" s="41"/>
      <c r="BX197" s="41"/>
      <c r="BY197" s="41"/>
      <c r="BZ197" s="41"/>
      <c r="CA197" s="41">
        <v>0</v>
      </c>
      <c r="CB197" s="7">
        <f t="shared" si="40"/>
        <v>0</v>
      </c>
      <c r="CC197" s="43"/>
      <c r="CD197" s="41"/>
      <c r="CE197" s="41"/>
      <c r="CF197" s="41"/>
      <c r="CG197" s="7">
        <f t="shared" si="41"/>
        <v>0</v>
      </c>
      <c r="CH197" s="62"/>
      <c r="CI197" s="9"/>
      <c r="CJ197" s="41"/>
      <c r="CK197" s="41"/>
      <c r="CL197" s="41"/>
      <c r="CM197" s="41"/>
      <c r="CN197" s="41"/>
      <c r="CO197" s="7">
        <f t="shared" si="42"/>
        <v>0</v>
      </c>
      <c r="CP197" s="62"/>
      <c r="CQ197" s="41"/>
      <c r="CR197" s="41"/>
      <c r="CS197" s="7">
        <f t="shared" si="43"/>
        <v>0</v>
      </c>
      <c r="CT197" s="43"/>
      <c r="CU197" s="7">
        <f t="shared" si="44"/>
        <v>0</v>
      </c>
      <c r="CV197" s="10">
        <f t="shared" si="30"/>
        <v>29100</v>
      </c>
    </row>
    <row r="198" spans="1:100" x14ac:dyDescent="0.25">
      <c r="A198" s="348"/>
      <c r="B198" s="2" t="s">
        <v>105</v>
      </c>
      <c r="C198" s="40"/>
      <c r="D198" s="41"/>
      <c r="E198" s="43"/>
      <c r="F198" s="41"/>
      <c r="G198" s="42"/>
      <c r="H198" s="7">
        <f t="shared" si="31"/>
        <v>0</v>
      </c>
      <c r="I198" s="43"/>
      <c r="J198" s="41"/>
      <c r="K198" s="41"/>
      <c r="L198" s="41"/>
      <c r="M198" s="41"/>
      <c r="N198" s="41"/>
      <c r="O198" s="7">
        <f t="shared" si="32"/>
        <v>0</v>
      </c>
      <c r="P198" s="62"/>
      <c r="Q198" s="41"/>
      <c r="R198" s="41"/>
      <c r="S198" s="41"/>
      <c r="T198" s="7">
        <f t="shared" si="33"/>
        <v>0</v>
      </c>
      <c r="U198" s="43"/>
      <c r="V198" s="9"/>
      <c r="W198" s="7">
        <f t="shared" si="34"/>
        <v>0</v>
      </c>
      <c r="X198" s="43"/>
      <c r="Y198" s="9"/>
      <c r="Z198" s="9"/>
      <c r="AA198" s="9"/>
      <c r="AB198" s="9"/>
      <c r="AC198" s="9"/>
      <c r="AD198" s="41"/>
      <c r="AE198" s="9"/>
      <c r="AF198" s="9"/>
      <c r="AG198" s="9"/>
      <c r="AH198" s="9"/>
      <c r="AI198" s="9"/>
      <c r="AJ198" s="7">
        <f t="shared" si="35"/>
        <v>0</v>
      </c>
      <c r="AK198" s="43"/>
      <c r="AL198" s="7">
        <f t="shared" si="36"/>
        <v>0</v>
      </c>
      <c r="AM198" s="62"/>
      <c r="AN198" s="9"/>
      <c r="AO198" s="41"/>
      <c r="AP198" s="41"/>
      <c r="AQ198" s="41"/>
      <c r="AR198" s="41"/>
      <c r="AS198" s="41"/>
      <c r="AT198" s="41"/>
      <c r="AU198" s="41"/>
      <c r="AV198" s="41"/>
      <c r="AW198" s="7">
        <f t="shared" si="37"/>
        <v>0</v>
      </c>
      <c r="AX198" s="43"/>
      <c r="AY198" s="41"/>
      <c r="AZ198" s="41"/>
      <c r="BA198" s="41"/>
      <c r="BB198" s="41"/>
      <c r="BC198" s="41"/>
      <c r="BD198" s="41"/>
      <c r="BE198" s="7">
        <f t="shared" si="38"/>
        <v>0</v>
      </c>
      <c r="BF198" s="43"/>
      <c r="BG198" s="41"/>
      <c r="BH198" s="41"/>
      <c r="BI198" s="41"/>
      <c r="BJ198" s="41"/>
      <c r="BK198" s="41"/>
      <c r="BL198" s="41"/>
      <c r="BM198" s="41">
        <v>35960</v>
      </c>
      <c r="BN198" s="9"/>
      <c r="BO198" s="41"/>
      <c r="BP198" s="9"/>
      <c r="BQ198" s="41"/>
      <c r="BR198" s="9"/>
      <c r="BS198" s="9"/>
      <c r="BT198" s="41">
        <v>0</v>
      </c>
      <c r="BU198" s="7">
        <f t="shared" si="39"/>
        <v>35960</v>
      </c>
      <c r="BV198" s="43"/>
      <c r="BW198" s="41"/>
      <c r="BX198" s="41"/>
      <c r="BY198" s="41"/>
      <c r="BZ198" s="41"/>
      <c r="CA198" s="41">
        <v>0</v>
      </c>
      <c r="CB198" s="7">
        <f t="shared" si="40"/>
        <v>0</v>
      </c>
      <c r="CC198" s="43"/>
      <c r="CD198" s="41"/>
      <c r="CE198" s="41"/>
      <c r="CF198" s="41"/>
      <c r="CG198" s="7">
        <f t="shared" si="41"/>
        <v>0</v>
      </c>
      <c r="CH198" s="62"/>
      <c r="CI198" s="9"/>
      <c r="CJ198" s="41"/>
      <c r="CK198" s="41"/>
      <c r="CL198" s="41"/>
      <c r="CM198" s="41"/>
      <c r="CN198" s="41"/>
      <c r="CO198" s="7">
        <f t="shared" si="42"/>
        <v>0</v>
      </c>
      <c r="CP198" s="62"/>
      <c r="CQ198" s="41"/>
      <c r="CR198" s="41"/>
      <c r="CS198" s="7">
        <f t="shared" si="43"/>
        <v>0</v>
      </c>
      <c r="CT198" s="43"/>
      <c r="CU198" s="7">
        <f t="shared" si="44"/>
        <v>0</v>
      </c>
      <c r="CV198" s="10">
        <f t="shared" si="30"/>
        <v>35960</v>
      </c>
    </row>
    <row r="199" spans="1:100" x14ac:dyDescent="0.25">
      <c r="A199" s="348"/>
      <c r="B199" s="2" t="s">
        <v>106</v>
      </c>
      <c r="C199" s="40"/>
      <c r="D199" s="41"/>
      <c r="E199" s="43"/>
      <c r="F199" s="41"/>
      <c r="G199" s="42"/>
      <c r="H199" s="7">
        <f t="shared" si="31"/>
        <v>0</v>
      </c>
      <c r="I199" s="43"/>
      <c r="J199" s="41"/>
      <c r="K199" s="41"/>
      <c r="L199" s="41"/>
      <c r="M199" s="41"/>
      <c r="N199" s="41"/>
      <c r="O199" s="7">
        <f t="shared" si="32"/>
        <v>0</v>
      </c>
      <c r="P199" s="62"/>
      <c r="Q199" s="41"/>
      <c r="R199" s="41"/>
      <c r="S199" s="41"/>
      <c r="T199" s="7">
        <f t="shared" si="33"/>
        <v>0</v>
      </c>
      <c r="U199" s="43"/>
      <c r="V199" s="9"/>
      <c r="W199" s="7">
        <f t="shared" si="34"/>
        <v>0</v>
      </c>
      <c r="X199" s="43"/>
      <c r="Y199" s="9"/>
      <c r="Z199" s="9"/>
      <c r="AA199" s="9"/>
      <c r="AB199" s="9"/>
      <c r="AC199" s="9"/>
      <c r="AD199" s="41"/>
      <c r="AE199" s="9"/>
      <c r="AF199" s="9"/>
      <c r="AG199" s="9"/>
      <c r="AH199" s="9"/>
      <c r="AI199" s="9"/>
      <c r="AJ199" s="7">
        <f t="shared" si="35"/>
        <v>0</v>
      </c>
      <c r="AK199" s="43"/>
      <c r="AL199" s="7">
        <f t="shared" si="36"/>
        <v>0</v>
      </c>
      <c r="AM199" s="62"/>
      <c r="AN199" s="9"/>
      <c r="AO199" s="41"/>
      <c r="AP199" s="41"/>
      <c r="AQ199" s="41"/>
      <c r="AR199" s="41"/>
      <c r="AS199" s="41"/>
      <c r="AT199" s="41"/>
      <c r="AU199" s="41"/>
      <c r="AV199" s="41"/>
      <c r="AW199" s="7">
        <f t="shared" si="37"/>
        <v>0</v>
      </c>
      <c r="AX199" s="43"/>
      <c r="AY199" s="41"/>
      <c r="AZ199" s="41"/>
      <c r="BA199" s="41"/>
      <c r="BB199" s="41"/>
      <c r="BC199" s="41"/>
      <c r="BD199" s="41"/>
      <c r="BE199" s="7">
        <f t="shared" si="38"/>
        <v>0</v>
      </c>
      <c r="BF199" s="43"/>
      <c r="BG199" s="41"/>
      <c r="BH199" s="41"/>
      <c r="BI199" s="41"/>
      <c r="BJ199" s="41"/>
      <c r="BK199" s="41"/>
      <c r="BL199" s="41"/>
      <c r="BM199" s="41">
        <v>28480</v>
      </c>
      <c r="BN199" s="9"/>
      <c r="BO199" s="41"/>
      <c r="BP199" s="9"/>
      <c r="BQ199" s="41"/>
      <c r="BR199" s="9"/>
      <c r="BS199" s="9"/>
      <c r="BT199" s="41">
        <v>0</v>
      </c>
      <c r="BU199" s="7">
        <f t="shared" si="39"/>
        <v>28480</v>
      </c>
      <c r="BV199" s="43"/>
      <c r="BW199" s="41"/>
      <c r="BX199" s="41"/>
      <c r="BY199" s="41"/>
      <c r="BZ199" s="41"/>
      <c r="CA199" s="41">
        <v>0</v>
      </c>
      <c r="CB199" s="7">
        <f t="shared" si="40"/>
        <v>0</v>
      </c>
      <c r="CC199" s="43"/>
      <c r="CD199" s="41"/>
      <c r="CE199" s="41"/>
      <c r="CF199" s="41"/>
      <c r="CG199" s="7">
        <f t="shared" si="41"/>
        <v>0</v>
      </c>
      <c r="CH199" s="62"/>
      <c r="CI199" s="9"/>
      <c r="CJ199" s="41"/>
      <c r="CK199" s="41"/>
      <c r="CL199" s="41"/>
      <c r="CM199" s="41"/>
      <c r="CN199" s="41"/>
      <c r="CO199" s="7">
        <f t="shared" si="42"/>
        <v>0</v>
      </c>
      <c r="CP199" s="62"/>
      <c r="CQ199" s="41"/>
      <c r="CR199" s="41"/>
      <c r="CS199" s="7">
        <f t="shared" si="43"/>
        <v>0</v>
      </c>
      <c r="CT199" s="43"/>
      <c r="CU199" s="7">
        <f t="shared" si="44"/>
        <v>0</v>
      </c>
      <c r="CV199" s="10">
        <f t="shared" si="30"/>
        <v>28480</v>
      </c>
    </row>
    <row r="200" spans="1:100" x14ac:dyDescent="0.25">
      <c r="A200" s="348"/>
      <c r="B200" s="2" t="s">
        <v>107</v>
      </c>
      <c r="C200" s="40"/>
      <c r="D200" s="41"/>
      <c r="E200" s="43"/>
      <c r="F200" s="41"/>
      <c r="G200" s="42"/>
      <c r="H200" s="7">
        <f t="shared" si="31"/>
        <v>0</v>
      </c>
      <c r="I200" s="43"/>
      <c r="J200" s="41"/>
      <c r="K200" s="41"/>
      <c r="L200" s="41"/>
      <c r="M200" s="41"/>
      <c r="N200" s="41"/>
      <c r="O200" s="7">
        <f t="shared" si="32"/>
        <v>0</v>
      </c>
      <c r="P200" s="62"/>
      <c r="Q200" s="41"/>
      <c r="R200" s="41"/>
      <c r="S200" s="41"/>
      <c r="T200" s="7">
        <f t="shared" si="33"/>
        <v>0</v>
      </c>
      <c r="U200" s="43"/>
      <c r="V200" s="9"/>
      <c r="W200" s="7">
        <f t="shared" si="34"/>
        <v>0</v>
      </c>
      <c r="X200" s="43"/>
      <c r="Y200" s="9"/>
      <c r="Z200" s="9"/>
      <c r="AA200" s="9"/>
      <c r="AB200" s="9"/>
      <c r="AC200" s="9"/>
      <c r="AD200" s="41"/>
      <c r="AE200" s="9"/>
      <c r="AF200" s="9"/>
      <c r="AG200" s="9"/>
      <c r="AH200" s="9"/>
      <c r="AI200" s="9"/>
      <c r="AJ200" s="7">
        <f t="shared" si="35"/>
        <v>0</v>
      </c>
      <c r="AK200" s="43"/>
      <c r="AL200" s="7">
        <f t="shared" si="36"/>
        <v>0</v>
      </c>
      <c r="AM200" s="62"/>
      <c r="AN200" s="9"/>
      <c r="AO200" s="41"/>
      <c r="AP200" s="41"/>
      <c r="AQ200" s="41"/>
      <c r="AR200" s="41"/>
      <c r="AS200" s="41"/>
      <c r="AT200" s="41"/>
      <c r="AU200" s="41"/>
      <c r="AV200" s="41"/>
      <c r="AW200" s="7">
        <f t="shared" si="37"/>
        <v>0</v>
      </c>
      <c r="AX200" s="43"/>
      <c r="AY200" s="41"/>
      <c r="AZ200" s="41"/>
      <c r="BA200" s="41"/>
      <c r="BB200" s="41"/>
      <c r="BC200" s="41"/>
      <c r="BD200" s="41"/>
      <c r="BE200" s="7">
        <f t="shared" si="38"/>
        <v>0</v>
      </c>
      <c r="BF200" s="43"/>
      <c r="BG200" s="41"/>
      <c r="BH200" s="41"/>
      <c r="BI200" s="41"/>
      <c r="BJ200" s="41"/>
      <c r="BK200" s="41"/>
      <c r="BL200" s="41"/>
      <c r="BM200" s="41">
        <v>32760</v>
      </c>
      <c r="BN200" s="9"/>
      <c r="BO200" s="41"/>
      <c r="BP200" s="9"/>
      <c r="BQ200" s="41"/>
      <c r="BR200" s="9"/>
      <c r="BS200" s="9"/>
      <c r="BT200" s="41">
        <v>0</v>
      </c>
      <c r="BU200" s="7">
        <f t="shared" si="39"/>
        <v>32760</v>
      </c>
      <c r="BV200" s="43"/>
      <c r="BW200" s="41"/>
      <c r="BX200" s="41"/>
      <c r="BY200" s="41"/>
      <c r="BZ200" s="41"/>
      <c r="CA200" s="41">
        <v>0</v>
      </c>
      <c r="CB200" s="7">
        <f t="shared" si="40"/>
        <v>0</v>
      </c>
      <c r="CC200" s="43"/>
      <c r="CD200" s="41"/>
      <c r="CE200" s="41"/>
      <c r="CF200" s="41"/>
      <c r="CG200" s="7">
        <f t="shared" si="41"/>
        <v>0</v>
      </c>
      <c r="CH200" s="62"/>
      <c r="CI200" s="9"/>
      <c r="CJ200" s="41"/>
      <c r="CK200" s="41"/>
      <c r="CL200" s="41"/>
      <c r="CM200" s="41"/>
      <c r="CN200" s="41"/>
      <c r="CO200" s="7">
        <f t="shared" si="42"/>
        <v>0</v>
      </c>
      <c r="CP200" s="62"/>
      <c r="CQ200" s="41"/>
      <c r="CR200" s="41"/>
      <c r="CS200" s="7">
        <f t="shared" si="43"/>
        <v>0</v>
      </c>
      <c r="CT200" s="43"/>
      <c r="CU200" s="7">
        <f t="shared" si="44"/>
        <v>0</v>
      </c>
      <c r="CV200" s="10">
        <f t="shared" si="30"/>
        <v>32760</v>
      </c>
    </row>
    <row r="201" spans="1:100" x14ac:dyDescent="0.25">
      <c r="A201" s="348"/>
      <c r="B201" s="2" t="s">
        <v>108</v>
      </c>
      <c r="C201" s="40"/>
      <c r="D201" s="41"/>
      <c r="E201" s="43"/>
      <c r="F201" s="41"/>
      <c r="G201" s="42"/>
      <c r="H201" s="7">
        <f t="shared" si="31"/>
        <v>0</v>
      </c>
      <c r="I201" s="43"/>
      <c r="J201" s="41"/>
      <c r="K201" s="41"/>
      <c r="L201" s="41"/>
      <c r="M201" s="41"/>
      <c r="N201" s="41"/>
      <c r="O201" s="7">
        <f t="shared" si="32"/>
        <v>0</v>
      </c>
      <c r="P201" s="62"/>
      <c r="Q201" s="41"/>
      <c r="R201" s="41"/>
      <c r="S201" s="41"/>
      <c r="T201" s="7">
        <f t="shared" si="33"/>
        <v>0</v>
      </c>
      <c r="U201" s="43"/>
      <c r="V201" s="9"/>
      <c r="W201" s="7">
        <f t="shared" si="34"/>
        <v>0</v>
      </c>
      <c r="X201" s="43"/>
      <c r="Y201" s="9"/>
      <c r="Z201" s="9"/>
      <c r="AA201" s="9"/>
      <c r="AB201" s="9"/>
      <c r="AC201" s="9"/>
      <c r="AD201" s="41"/>
      <c r="AE201" s="9"/>
      <c r="AF201" s="9"/>
      <c r="AG201" s="9"/>
      <c r="AH201" s="9"/>
      <c r="AI201" s="9"/>
      <c r="AJ201" s="7">
        <f t="shared" si="35"/>
        <v>0</v>
      </c>
      <c r="AK201" s="43"/>
      <c r="AL201" s="7">
        <f t="shared" si="36"/>
        <v>0</v>
      </c>
      <c r="AM201" s="62"/>
      <c r="AN201" s="9"/>
      <c r="AO201" s="41"/>
      <c r="AP201" s="41"/>
      <c r="AQ201" s="41"/>
      <c r="AR201" s="41"/>
      <c r="AS201" s="41"/>
      <c r="AT201" s="41"/>
      <c r="AU201" s="41"/>
      <c r="AV201" s="41"/>
      <c r="AW201" s="7">
        <f t="shared" si="37"/>
        <v>0</v>
      </c>
      <c r="AX201" s="43"/>
      <c r="AY201" s="41"/>
      <c r="AZ201" s="41"/>
      <c r="BA201" s="41"/>
      <c r="BB201" s="41"/>
      <c r="BC201" s="41"/>
      <c r="BD201" s="41"/>
      <c r="BE201" s="7">
        <f t="shared" si="38"/>
        <v>0</v>
      </c>
      <c r="BF201" s="43"/>
      <c r="BG201" s="41"/>
      <c r="BH201" s="41"/>
      <c r="BI201" s="41"/>
      <c r="BJ201" s="41"/>
      <c r="BK201" s="41"/>
      <c r="BL201" s="41"/>
      <c r="BM201" s="41">
        <v>29680</v>
      </c>
      <c r="BN201" s="9"/>
      <c r="BO201" s="41"/>
      <c r="BP201" s="9"/>
      <c r="BQ201" s="41"/>
      <c r="BR201" s="9"/>
      <c r="BS201" s="9"/>
      <c r="BT201" s="41">
        <v>188</v>
      </c>
      <c r="BU201" s="7">
        <f t="shared" si="39"/>
        <v>29868</v>
      </c>
      <c r="BV201" s="43"/>
      <c r="BW201" s="41"/>
      <c r="BX201" s="41"/>
      <c r="BY201" s="41"/>
      <c r="BZ201" s="41"/>
      <c r="CA201" s="41">
        <v>0</v>
      </c>
      <c r="CB201" s="7">
        <f t="shared" si="40"/>
        <v>0</v>
      </c>
      <c r="CC201" s="43"/>
      <c r="CD201" s="41"/>
      <c r="CE201" s="41"/>
      <c r="CF201" s="41"/>
      <c r="CG201" s="7">
        <f t="shared" si="41"/>
        <v>0</v>
      </c>
      <c r="CH201" s="62"/>
      <c r="CI201" s="9"/>
      <c r="CJ201" s="41"/>
      <c r="CK201" s="41"/>
      <c r="CL201" s="41"/>
      <c r="CM201" s="41"/>
      <c r="CN201" s="41"/>
      <c r="CO201" s="7">
        <f t="shared" si="42"/>
        <v>0</v>
      </c>
      <c r="CP201" s="62"/>
      <c r="CQ201" s="41"/>
      <c r="CR201" s="41"/>
      <c r="CS201" s="7">
        <f t="shared" si="43"/>
        <v>0</v>
      </c>
      <c r="CT201" s="43"/>
      <c r="CU201" s="7">
        <f t="shared" si="44"/>
        <v>0</v>
      </c>
      <c r="CV201" s="10">
        <f t="shared" si="30"/>
        <v>29868</v>
      </c>
    </row>
    <row r="202" spans="1:100" x14ac:dyDescent="0.25">
      <c r="A202" s="348"/>
      <c r="B202" s="2" t="s">
        <v>109</v>
      </c>
      <c r="C202" s="40"/>
      <c r="D202" s="41"/>
      <c r="E202" s="43"/>
      <c r="F202" s="41"/>
      <c r="G202" s="42"/>
      <c r="H202" s="7">
        <f t="shared" si="31"/>
        <v>0</v>
      </c>
      <c r="I202" s="43"/>
      <c r="J202" s="41"/>
      <c r="K202" s="41"/>
      <c r="L202" s="41"/>
      <c r="M202" s="41"/>
      <c r="N202" s="41"/>
      <c r="O202" s="7">
        <f t="shared" si="32"/>
        <v>0</v>
      </c>
      <c r="P202" s="62"/>
      <c r="Q202" s="41"/>
      <c r="R202" s="41"/>
      <c r="S202" s="41"/>
      <c r="T202" s="7">
        <f t="shared" si="33"/>
        <v>0</v>
      </c>
      <c r="U202" s="43"/>
      <c r="V202" s="9"/>
      <c r="W202" s="7">
        <f t="shared" si="34"/>
        <v>0</v>
      </c>
      <c r="X202" s="43"/>
      <c r="Y202" s="9"/>
      <c r="Z202" s="9"/>
      <c r="AA202" s="9"/>
      <c r="AB202" s="9"/>
      <c r="AC202" s="9"/>
      <c r="AD202" s="41"/>
      <c r="AE202" s="9"/>
      <c r="AF202" s="9"/>
      <c r="AG202" s="9"/>
      <c r="AH202" s="9"/>
      <c r="AI202" s="9"/>
      <c r="AJ202" s="7">
        <f t="shared" si="35"/>
        <v>0</v>
      </c>
      <c r="AK202" s="43"/>
      <c r="AL202" s="7">
        <f t="shared" si="36"/>
        <v>0</v>
      </c>
      <c r="AM202" s="62"/>
      <c r="AN202" s="9"/>
      <c r="AO202" s="41"/>
      <c r="AP202" s="41"/>
      <c r="AQ202" s="41"/>
      <c r="AR202" s="41"/>
      <c r="AS202" s="41"/>
      <c r="AT202" s="41"/>
      <c r="AU202" s="41"/>
      <c r="AV202" s="41"/>
      <c r="AW202" s="7">
        <f t="shared" si="37"/>
        <v>0</v>
      </c>
      <c r="AX202" s="43"/>
      <c r="AY202" s="41"/>
      <c r="AZ202" s="41"/>
      <c r="BA202" s="41"/>
      <c r="BB202" s="41"/>
      <c r="BC202" s="41"/>
      <c r="BD202" s="41"/>
      <c r="BE202" s="7">
        <f t="shared" si="38"/>
        <v>0</v>
      </c>
      <c r="BF202" s="43"/>
      <c r="BG202" s="41"/>
      <c r="BH202" s="41"/>
      <c r="BI202" s="41"/>
      <c r="BJ202" s="41"/>
      <c r="BK202" s="41"/>
      <c r="BL202" s="41"/>
      <c r="BM202" s="41">
        <v>30840</v>
      </c>
      <c r="BN202" s="9"/>
      <c r="BO202" s="41"/>
      <c r="BP202" s="9"/>
      <c r="BQ202" s="41"/>
      <c r="BR202" s="9"/>
      <c r="BS202" s="9"/>
      <c r="BT202" s="41">
        <v>251</v>
      </c>
      <c r="BU202" s="7">
        <f t="shared" si="39"/>
        <v>31091</v>
      </c>
      <c r="BV202" s="43"/>
      <c r="BW202" s="41"/>
      <c r="BX202" s="41"/>
      <c r="BY202" s="41"/>
      <c r="BZ202" s="41"/>
      <c r="CA202" s="41">
        <v>0</v>
      </c>
      <c r="CB202" s="7">
        <f t="shared" si="40"/>
        <v>0</v>
      </c>
      <c r="CC202" s="43"/>
      <c r="CD202" s="41"/>
      <c r="CE202" s="41"/>
      <c r="CF202" s="41"/>
      <c r="CG202" s="7">
        <f t="shared" si="41"/>
        <v>0</v>
      </c>
      <c r="CH202" s="62"/>
      <c r="CI202" s="9"/>
      <c r="CJ202" s="41"/>
      <c r="CK202" s="41"/>
      <c r="CL202" s="41"/>
      <c r="CM202" s="41"/>
      <c r="CN202" s="41"/>
      <c r="CO202" s="7">
        <f t="shared" si="42"/>
        <v>0</v>
      </c>
      <c r="CP202" s="62"/>
      <c r="CQ202" s="41"/>
      <c r="CR202" s="41"/>
      <c r="CS202" s="7">
        <f t="shared" si="43"/>
        <v>0</v>
      </c>
      <c r="CT202" s="43"/>
      <c r="CU202" s="7">
        <f t="shared" si="44"/>
        <v>0</v>
      </c>
      <c r="CV202" s="10">
        <f t="shared" si="30"/>
        <v>31091</v>
      </c>
    </row>
    <row r="203" spans="1:100" x14ac:dyDescent="0.25">
      <c r="A203" s="348"/>
      <c r="B203" s="2" t="s">
        <v>110</v>
      </c>
      <c r="C203" s="40"/>
      <c r="D203" s="41"/>
      <c r="E203" s="43"/>
      <c r="F203" s="41"/>
      <c r="G203" s="42"/>
      <c r="H203" s="7">
        <f t="shared" si="31"/>
        <v>0</v>
      </c>
      <c r="I203" s="43"/>
      <c r="J203" s="41"/>
      <c r="K203" s="41"/>
      <c r="L203" s="41"/>
      <c r="M203" s="41"/>
      <c r="N203" s="41"/>
      <c r="O203" s="7">
        <f t="shared" si="32"/>
        <v>0</v>
      </c>
      <c r="P203" s="62"/>
      <c r="Q203" s="41"/>
      <c r="R203" s="41"/>
      <c r="S203" s="41"/>
      <c r="T203" s="7">
        <f t="shared" si="33"/>
        <v>0</v>
      </c>
      <c r="U203" s="43"/>
      <c r="V203" s="9"/>
      <c r="W203" s="7">
        <f t="shared" si="34"/>
        <v>0</v>
      </c>
      <c r="X203" s="43"/>
      <c r="Y203" s="9"/>
      <c r="Z203" s="9"/>
      <c r="AA203" s="9"/>
      <c r="AB203" s="9"/>
      <c r="AC203" s="9"/>
      <c r="AD203" s="41"/>
      <c r="AE203" s="9"/>
      <c r="AF203" s="9"/>
      <c r="AG203" s="9"/>
      <c r="AH203" s="9"/>
      <c r="AI203" s="9"/>
      <c r="AJ203" s="7">
        <f t="shared" si="35"/>
        <v>0</v>
      </c>
      <c r="AK203" s="43"/>
      <c r="AL203" s="7">
        <f t="shared" si="36"/>
        <v>0</v>
      </c>
      <c r="AM203" s="62"/>
      <c r="AN203" s="9"/>
      <c r="AO203" s="41"/>
      <c r="AP203" s="41"/>
      <c r="AQ203" s="41"/>
      <c r="AR203" s="41"/>
      <c r="AS203" s="41"/>
      <c r="AT203" s="41"/>
      <c r="AU203" s="41"/>
      <c r="AV203" s="41"/>
      <c r="AW203" s="7">
        <f t="shared" si="37"/>
        <v>0</v>
      </c>
      <c r="AX203" s="43"/>
      <c r="AY203" s="41"/>
      <c r="AZ203" s="41"/>
      <c r="BA203" s="41"/>
      <c r="BB203" s="41"/>
      <c r="BC203" s="41"/>
      <c r="BD203" s="41"/>
      <c r="BE203" s="7">
        <f t="shared" si="38"/>
        <v>0</v>
      </c>
      <c r="BF203" s="43"/>
      <c r="BG203" s="41"/>
      <c r="BH203" s="41"/>
      <c r="BI203" s="41"/>
      <c r="BJ203" s="41"/>
      <c r="BK203" s="41"/>
      <c r="BL203" s="41"/>
      <c r="BM203" s="41">
        <v>31960</v>
      </c>
      <c r="BN203" s="9"/>
      <c r="BO203" s="41"/>
      <c r="BP203" s="9"/>
      <c r="BQ203" s="41"/>
      <c r="BR203" s="9"/>
      <c r="BS203" s="9"/>
      <c r="BT203" s="41">
        <v>207</v>
      </c>
      <c r="BU203" s="7">
        <f t="shared" si="39"/>
        <v>32167</v>
      </c>
      <c r="BV203" s="43"/>
      <c r="BW203" s="41"/>
      <c r="BX203" s="41"/>
      <c r="BY203" s="41"/>
      <c r="BZ203" s="41"/>
      <c r="CA203" s="41">
        <v>0</v>
      </c>
      <c r="CB203" s="7">
        <f t="shared" si="40"/>
        <v>0</v>
      </c>
      <c r="CC203" s="43"/>
      <c r="CD203" s="41"/>
      <c r="CE203" s="41"/>
      <c r="CF203" s="41"/>
      <c r="CG203" s="7">
        <f t="shared" si="41"/>
        <v>0</v>
      </c>
      <c r="CH203" s="62"/>
      <c r="CI203" s="9"/>
      <c r="CJ203" s="41"/>
      <c r="CK203" s="41"/>
      <c r="CL203" s="41"/>
      <c r="CM203" s="41"/>
      <c r="CN203" s="41"/>
      <c r="CO203" s="7">
        <f t="shared" si="42"/>
        <v>0</v>
      </c>
      <c r="CP203" s="62"/>
      <c r="CQ203" s="41"/>
      <c r="CR203" s="41"/>
      <c r="CS203" s="7">
        <f t="shared" si="43"/>
        <v>0</v>
      </c>
      <c r="CT203" s="43"/>
      <c r="CU203" s="7">
        <f t="shared" si="44"/>
        <v>0</v>
      </c>
      <c r="CV203" s="10">
        <f t="shared" si="30"/>
        <v>32167</v>
      </c>
    </row>
    <row r="204" spans="1:100" x14ac:dyDescent="0.25">
      <c r="A204" s="348"/>
      <c r="B204" s="2" t="s">
        <v>111</v>
      </c>
      <c r="C204" s="40"/>
      <c r="D204" s="41"/>
      <c r="E204" s="43"/>
      <c r="F204" s="41"/>
      <c r="G204" s="42"/>
      <c r="H204" s="7">
        <f t="shared" si="31"/>
        <v>0</v>
      </c>
      <c r="I204" s="43"/>
      <c r="J204" s="41"/>
      <c r="K204" s="41"/>
      <c r="L204" s="41"/>
      <c r="M204" s="41"/>
      <c r="N204" s="41"/>
      <c r="O204" s="7">
        <f t="shared" si="32"/>
        <v>0</v>
      </c>
      <c r="P204" s="62"/>
      <c r="Q204" s="41"/>
      <c r="R204" s="41"/>
      <c r="S204" s="41"/>
      <c r="T204" s="7">
        <f t="shared" si="33"/>
        <v>0</v>
      </c>
      <c r="U204" s="43"/>
      <c r="V204" s="9"/>
      <c r="W204" s="7">
        <f t="shared" si="34"/>
        <v>0</v>
      </c>
      <c r="X204" s="43"/>
      <c r="Y204" s="9"/>
      <c r="Z204" s="9"/>
      <c r="AA204" s="9"/>
      <c r="AB204" s="9"/>
      <c r="AC204" s="9"/>
      <c r="AD204" s="41"/>
      <c r="AE204" s="9"/>
      <c r="AF204" s="9"/>
      <c r="AG204" s="9"/>
      <c r="AH204" s="9"/>
      <c r="AI204" s="9"/>
      <c r="AJ204" s="7">
        <f t="shared" si="35"/>
        <v>0</v>
      </c>
      <c r="AK204" s="43"/>
      <c r="AL204" s="7">
        <f t="shared" si="36"/>
        <v>0</v>
      </c>
      <c r="AM204" s="62"/>
      <c r="AN204" s="9"/>
      <c r="AO204" s="41"/>
      <c r="AP204" s="41"/>
      <c r="AQ204" s="41"/>
      <c r="AR204" s="41"/>
      <c r="AS204" s="41"/>
      <c r="AT204" s="41"/>
      <c r="AU204" s="41"/>
      <c r="AV204" s="41"/>
      <c r="AW204" s="7">
        <f t="shared" si="37"/>
        <v>0</v>
      </c>
      <c r="AX204" s="43"/>
      <c r="AY204" s="41"/>
      <c r="AZ204" s="41"/>
      <c r="BA204" s="41"/>
      <c r="BB204" s="41"/>
      <c r="BC204" s="41"/>
      <c r="BD204" s="41"/>
      <c r="BE204" s="7">
        <f t="shared" si="38"/>
        <v>0</v>
      </c>
      <c r="BF204" s="43"/>
      <c r="BG204" s="41"/>
      <c r="BH204" s="41"/>
      <c r="BI204" s="41"/>
      <c r="BJ204" s="41"/>
      <c r="BK204" s="41"/>
      <c r="BL204" s="41"/>
      <c r="BM204" s="41">
        <v>21720</v>
      </c>
      <c r="BN204" s="9"/>
      <c r="BO204" s="41"/>
      <c r="BP204" s="9"/>
      <c r="BQ204" s="41"/>
      <c r="BR204" s="9"/>
      <c r="BS204" s="9"/>
      <c r="BT204" s="41">
        <v>297</v>
      </c>
      <c r="BU204" s="7">
        <f t="shared" si="39"/>
        <v>22017</v>
      </c>
      <c r="BV204" s="43"/>
      <c r="BW204" s="41"/>
      <c r="BX204" s="41"/>
      <c r="BY204" s="41"/>
      <c r="BZ204" s="41"/>
      <c r="CA204" s="41">
        <v>0</v>
      </c>
      <c r="CB204" s="7">
        <f t="shared" si="40"/>
        <v>0</v>
      </c>
      <c r="CC204" s="43"/>
      <c r="CD204" s="41"/>
      <c r="CE204" s="41"/>
      <c r="CF204" s="41"/>
      <c r="CG204" s="7">
        <f t="shared" si="41"/>
        <v>0</v>
      </c>
      <c r="CH204" s="62"/>
      <c r="CI204" s="9"/>
      <c r="CJ204" s="41"/>
      <c r="CK204" s="41"/>
      <c r="CL204" s="41"/>
      <c r="CM204" s="41"/>
      <c r="CN204" s="41"/>
      <c r="CO204" s="7">
        <f t="shared" si="42"/>
        <v>0</v>
      </c>
      <c r="CP204" s="62"/>
      <c r="CQ204" s="41"/>
      <c r="CR204" s="41"/>
      <c r="CS204" s="7">
        <f t="shared" si="43"/>
        <v>0</v>
      </c>
      <c r="CT204" s="43"/>
      <c r="CU204" s="7">
        <f t="shared" si="44"/>
        <v>0</v>
      </c>
      <c r="CV204" s="10">
        <f t="shared" si="30"/>
        <v>22017</v>
      </c>
    </row>
    <row r="205" spans="1:100" ht="15.75" thickBot="1" x14ac:dyDescent="0.3">
      <c r="A205" s="349"/>
      <c r="B205" s="3" t="s">
        <v>112</v>
      </c>
      <c r="C205" s="44"/>
      <c r="D205" s="45"/>
      <c r="E205" s="47"/>
      <c r="F205" s="45"/>
      <c r="G205" s="46"/>
      <c r="H205" s="11">
        <f t="shared" si="31"/>
        <v>0</v>
      </c>
      <c r="I205" s="47"/>
      <c r="J205" s="45"/>
      <c r="K205" s="45"/>
      <c r="L205" s="45"/>
      <c r="M205" s="45"/>
      <c r="N205" s="45"/>
      <c r="O205" s="11">
        <f t="shared" si="32"/>
        <v>0</v>
      </c>
      <c r="P205" s="63"/>
      <c r="Q205" s="45"/>
      <c r="R205" s="45"/>
      <c r="S205" s="45"/>
      <c r="T205" s="11">
        <f t="shared" si="33"/>
        <v>0</v>
      </c>
      <c r="U205" s="47"/>
      <c r="V205" s="13"/>
      <c r="W205" s="11">
        <f t="shared" si="34"/>
        <v>0</v>
      </c>
      <c r="X205" s="47"/>
      <c r="Y205" s="13"/>
      <c r="Z205" s="13"/>
      <c r="AA205" s="13"/>
      <c r="AB205" s="13"/>
      <c r="AC205" s="13"/>
      <c r="AD205" s="45"/>
      <c r="AE205" s="13"/>
      <c r="AF205" s="13"/>
      <c r="AG205" s="13"/>
      <c r="AH205" s="13"/>
      <c r="AI205" s="13"/>
      <c r="AJ205" s="11">
        <f t="shared" si="35"/>
        <v>0</v>
      </c>
      <c r="AK205" s="47"/>
      <c r="AL205" s="11">
        <f t="shared" si="36"/>
        <v>0</v>
      </c>
      <c r="AM205" s="63"/>
      <c r="AN205" s="13"/>
      <c r="AO205" s="45"/>
      <c r="AP205" s="45"/>
      <c r="AQ205" s="45"/>
      <c r="AR205" s="45"/>
      <c r="AS205" s="45"/>
      <c r="AT205" s="45"/>
      <c r="AU205" s="45"/>
      <c r="AV205" s="45"/>
      <c r="AW205" s="11">
        <f t="shared" si="37"/>
        <v>0</v>
      </c>
      <c r="AX205" s="47"/>
      <c r="AY205" s="45"/>
      <c r="AZ205" s="45"/>
      <c r="BA205" s="45"/>
      <c r="BB205" s="45"/>
      <c r="BC205" s="45"/>
      <c r="BD205" s="45"/>
      <c r="BE205" s="11">
        <f t="shared" si="38"/>
        <v>0</v>
      </c>
      <c r="BF205" s="47"/>
      <c r="BG205" s="45"/>
      <c r="BH205" s="45"/>
      <c r="BI205" s="45"/>
      <c r="BJ205" s="45"/>
      <c r="BK205" s="45"/>
      <c r="BL205" s="45"/>
      <c r="BM205" s="45">
        <v>27960</v>
      </c>
      <c r="BN205" s="13"/>
      <c r="BO205" s="45"/>
      <c r="BP205" s="13"/>
      <c r="BQ205" s="45"/>
      <c r="BR205" s="13"/>
      <c r="BS205" s="13"/>
      <c r="BT205" s="45">
        <v>0</v>
      </c>
      <c r="BU205" s="11">
        <f t="shared" si="39"/>
        <v>27960</v>
      </c>
      <c r="BV205" s="47"/>
      <c r="BW205" s="45"/>
      <c r="BX205" s="45"/>
      <c r="BY205" s="45"/>
      <c r="BZ205" s="45"/>
      <c r="CA205" s="45">
        <v>0</v>
      </c>
      <c r="CB205" s="11">
        <f t="shared" si="40"/>
        <v>0</v>
      </c>
      <c r="CC205" s="47"/>
      <c r="CD205" s="45"/>
      <c r="CE205" s="45"/>
      <c r="CF205" s="45"/>
      <c r="CG205" s="11">
        <f t="shared" si="41"/>
        <v>0</v>
      </c>
      <c r="CH205" s="63"/>
      <c r="CI205" s="13"/>
      <c r="CJ205" s="45"/>
      <c r="CK205" s="45"/>
      <c r="CL205" s="45"/>
      <c r="CM205" s="45"/>
      <c r="CN205" s="45"/>
      <c r="CO205" s="11">
        <f t="shared" si="42"/>
        <v>0</v>
      </c>
      <c r="CP205" s="63"/>
      <c r="CQ205" s="45"/>
      <c r="CR205" s="45"/>
      <c r="CS205" s="11">
        <f t="shared" si="43"/>
        <v>0</v>
      </c>
      <c r="CT205" s="47"/>
      <c r="CU205" s="11">
        <f t="shared" si="44"/>
        <v>0</v>
      </c>
      <c r="CV205" s="15">
        <f t="shared" si="30"/>
        <v>27960</v>
      </c>
    </row>
    <row r="206" spans="1:100" x14ac:dyDescent="0.25">
      <c r="A206" s="347">
        <v>2013</v>
      </c>
      <c r="B206" s="33" t="s">
        <v>101</v>
      </c>
      <c r="C206" s="34"/>
      <c r="D206" s="35"/>
      <c r="E206" s="52"/>
      <c r="F206" s="35"/>
      <c r="G206" s="36"/>
      <c r="H206" s="20">
        <f t="shared" si="31"/>
        <v>0</v>
      </c>
      <c r="I206" s="52"/>
      <c r="J206" s="35"/>
      <c r="K206" s="35"/>
      <c r="L206" s="35"/>
      <c r="M206" s="35"/>
      <c r="N206" s="35"/>
      <c r="O206" s="20">
        <f t="shared" si="32"/>
        <v>0</v>
      </c>
      <c r="P206" s="61"/>
      <c r="Q206" s="35"/>
      <c r="R206" s="35"/>
      <c r="S206" s="35"/>
      <c r="T206" s="20">
        <f t="shared" si="33"/>
        <v>0</v>
      </c>
      <c r="U206" s="52"/>
      <c r="V206" s="22"/>
      <c r="W206" s="20">
        <f t="shared" si="34"/>
        <v>0</v>
      </c>
      <c r="X206" s="52"/>
      <c r="Y206" s="22"/>
      <c r="Z206" s="22"/>
      <c r="AA206" s="22"/>
      <c r="AB206" s="22"/>
      <c r="AC206" s="22"/>
      <c r="AD206" s="35"/>
      <c r="AE206" s="22"/>
      <c r="AF206" s="22"/>
      <c r="AG206" s="22"/>
      <c r="AH206" s="22"/>
      <c r="AI206" s="22"/>
      <c r="AJ206" s="20">
        <f t="shared" si="35"/>
        <v>0</v>
      </c>
      <c r="AK206" s="52"/>
      <c r="AL206" s="20">
        <f t="shared" si="36"/>
        <v>0</v>
      </c>
      <c r="AM206" s="61"/>
      <c r="AN206" s="22"/>
      <c r="AO206" s="35"/>
      <c r="AP206" s="35"/>
      <c r="AQ206" s="35"/>
      <c r="AR206" s="35"/>
      <c r="AS206" s="35"/>
      <c r="AT206" s="35"/>
      <c r="AU206" s="35"/>
      <c r="AV206" s="35"/>
      <c r="AW206" s="20">
        <f t="shared" si="37"/>
        <v>0</v>
      </c>
      <c r="AX206" s="52"/>
      <c r="AY206" s="35"/>
      <c r="AZ206" s="35"/>
      <c r="BA206" s="35"/>
      <c r="BB206" s="35"/>
      <c r="BC206" s="35"/>
      <c r="BD206" s="35"/>
      <c r="BE206" s="20">
        <f t="shared" si="38"/>
        <v>0</v>
      </c>
      <c r="BF206" s="52"/>
      <c r="BG206" s="35"/>
      <c r="BH206" s="35"/>
      <c r="BI206" s="35"/>
      <c r="BJ206" s="35"/>
      <c r="BK206" s="35"/>
      <c r="BL206" s="35"/>
      <c r="BM206" s="35">
        <v>19680</v>
      </c>
      <c r="BN206" s="22"/>
      <c r="BO206" s="35"/>
      <c r="BP206" s="22"/>
      <c r="BQ206" s="35"/>
      <c r="BR206" s="22"/>
      <c r="BS206" s="22"/>
      <c r="BT206" s="35"/>
      <c r="BU206" s="20">
        <f t="shared" si="39"/>
        <v>19680</v>
      </c>
      <c r="BV206" s="52"/>
      <c r="BW206" s="35"/>
      <c r="BX206" s="35"/>
      <c r="BY206" s="35"/>
      <c r="BZ206" s="35"/>
      <c r="CA206" s="35"/>
      <c r="CB206" s="20">
        <f t="shared" si="40"/>
        <v>0</v>
      </c>
      <c r="CC206" s="52"/>
      <c r="CD206" s="35"/>
      <c r="CE206" s="35"/>
      <c r="CF206" s="35"/>
      <c r="CG206" s="20">
        <f t="shared" si="41"/>
        <v>0</v>
      </c>
      <c r="CH206" s="61"/>
      <c r="CI206" s="22"/>
      <c r="CJ206" s="35"/>
      <c r="CK206" s="35"/>
      <c r="CL206" s="35"/>
      <c r="CM206" s="35"/>
      <c r="CN206" s="35"/>
      <c r="CO206" s="20">
        <f t="shared" si="42"/>
        <v>0</v>
      </c>
      <c r="CP206" s="61"/>
      <c r="CQ206" s="35"/>
      <c r="CR206" s="35"/>
      <c r="CS206" s="20">
        <f t="shared" si="43"/>
        <v>0</v>
      </c>
      <c r="CT206" s="52"/>
      <c r="CU206" s="20">
        <f t="shared" si="44"/>
        <v>0</v>
      </c>
      <c r="CV206" s="23">
        <f t="shared" ref="CV206:CV237" si="45">+H206+O206+T206+W206+AJ206+AL206+AW206+BE206+BU206+CB206+CG206+CO206+CS206+CU206</f>
        <v>19680</v>
      </c>
    </row>
    <row r="207" spans="1:100" x14ac:dyDescent="0.25">
      <c r="A207" s="348"/>
      <c r="B207" s="2" t="s">
        <v>102</v>
      </c>
      <c r="C207" s="40"/>
      <c r="D207" s="41"/>
      <c r="E207" s="43"/>
      <c r="F207" s="41"/>
      <c r="G207" s="42"/>
      <c r="H207" s="7">
        <f t="shared" ref="H207:H237" si="46">SUM(C207:G207)</f>
        <v>0</v>
      </c>
      <c r="I207" s="43"/>
      <c r="J207" s="41"/>
      <c r="K207" s="41"/>
      <c r="L207" s="41"/>
      <c r="M207" s="41"/>
      <c r="N207" s="41"/>
      <c r="O207" s="7">
        <f t="shared" ref="O207:O237" si="47">SUM(I207:N207)</f>
        <v>0</v>
      </c>
      <c r="P207" s="62"/>
      <c r="Q207" s="41"/>
      <c r="R207" s="41"/>
      <c r="S207" s="41"/>
      <c r="T207" s="7">
        <f t="shared" ref="T207:T237" si="48">SUM(P207:S207)</f>
        <v>0</v>
      </c>
      <c r="U207" s="43"/>
      <c r="V207" s="9"/>
      <c r="W207" s="7">
        <f t="shared" ref="W207:W237" si="49">SUM(U207:V207)</f>
        <v>0</v>
      </c>
      <c r="X207" s="43"/>
      <c r="Y207" s="9"/>
      <c r="Z207" s="9"/>
      <c r="AA207" s="9"/>
      <c r="AB207" s="9"/>
      <c r="AC207" s="9"/>
      <c r="AD207" s="41"/>
      <c r="AE207" s="9"/>
      <c r="AF207" s="9"/>
      <c r="AG207" s="9"/>
      <c r="AH207" s="9"/>
      <c r="AI207" s="9"/>
      <c r="AJ207" s="7">
        <f t="shared" ref="AJ207:AJ237" si="50">SUM(X207:AI207)</f>
        <v>0</v>
      </c>
      <c r="AK207" s="43"/>
      <c r="AL207" s="7">
        <f t="shared" ref="AL207:AL237" si="51">+AK207</f>
        <v>0</v>
      </c>
      <c r="AM207" s="62"/>
      <c r="AN207" s="9"/>
      <c r="AO207" s="41"/>
      <c r="AP207" s="41"/>
      <c r="AQ207" s="41"/>
      <c r="AR207" s="41"/>
      <c r="AS207" s="41"/>
      <c r="AT207" s="41"/>
      <c r="AU207" s="41"/>
      <c r="AV207" s="41"/>
      <c r="AW207" s="7">
        <f t="shared" ref="AW207:AW237" si="52">SUM(AM207:AV207)</f>
        <v>0</v>
      </c>
      <c r="AX207" s="43"/>
      <c r="AY207" s="41"/>
      <c r="AZ207" s="41"/>
      <c r="BA207" s="41"/>
      <c r="BB207" s="41"/>
      <c r="BC207" s="41"/>
      <c r="BD207" s="41"/>
      <c r="BE207" s="7">
        <f t="shared" ref="BE207:BE237" si="53">SUM(AX207:BD207)</f>
        <v>0</v>
      </c>
      <c r="BF207" s="43"/>
      <c r="BG207" s="41"/>
      <c r="BH207" s="41"/>
      <c r="BI207" s="41"/>
      <c r="BJ207" s="41"/>
      <c r="BK207" s="41"/>
      <c r="BL207" s="41"/>
      <c r="BM207" s="41">
        <v>25120</v>
      </c>
      <c r="BN207" s="9"/>
      <c r="BO207" s="41"/>
      <c r="BP207" s="9"/>
      <c r="BQ207" s="41"/>
      <c r="BR207" s="9"/>
      <c r="BS207" s="9"/>
      <c r="BT207" s="41"/>
      <c r="BU207" s="7">
        <f t="shared" ref="BU207:BU237" si="54">SUM(BF207:BT207)</f>
        <v>25120</v>
      </c>
      <c r="BV207" s="43"/>
      <c r="BW207" s="41"/>
      <c r="BX207" s="41"/>
      <c r="BY207" s="41"/>
      <c r="BZ207" s="41"/>
      <c r="CA207" s="41"/>
      <c r="CB207" s="7">
        <f t="shared" ref="CB207:CB237" si="55">SUM(BV207:CA207)</f>
        <v>0</v>
      </c>
      <c r="CC207" s="43"/>
      <c r="CD207" s="41"/>
      <c r="CE207" s="41"/>
      <c r="CF207" s="41"/>
      <c r="CG207" s="7">
        <f t="shared" ref="CG207:CG237" si="56">SUM(CC207:CF207)</f>
        <v>0</v>
      </c>
      <c r="CH207" s="62"/>
      <c r="CI207" s="9"/>
      <c r="CJ207" s="41"/>
      <c r="CK207" s="41"/>
      <c r="CL207" s="41"/>
      <c r="CM207" s="41"/>
      <c r="CN207" s="41"/>
      <c r="CO207" s="7">
        <f t="shared" ref="CO207:CO237" si="57">SUM(CH207:CN207)</f>
        <v>0</v>
      </c>
      <c r="CP207" s="62"/>
      <c r="CQ207" s="41"/>
      <c r="CR207" s="41"/>
      <c r="CS207" s="7">
        <f t="shared" ref="CS207:CS237" si="58">SUM(CP207:CR207)</f>
        <v>0</v>
      </c>
      <c r="CT207" s="43"/>
      <c r="CU207" s="7">
        <f t="shared" ref="CU207:CU237" si="59">+CT207</f>
        <v>0</v>
      </c>
      <c r="CV207" s="10">
        <f t="shared" si="45"/>
        <v>25120</v>
      </c>
    </row>
    <row r="208" spans="1:100" x14ac:dyDescent="0.25">
      <c r="A208" s="348"/>
      <c r="B208" s="2" t="s">
        <v>103</v>
      </c>
      <c r="C208" s="40"/>
      <c r="D208" s="41"/>
      <c r="E208" s="43"/>
      <c r="F208" s="41"/>
      <c r="G208" s="42"/>
      <c r="H208" s="7">
        <f t="shared" si="46"/>
        <v>0</v>
      </c>
      <c r="I208" s="43"/>
      <c r="J208" s="41"/>
      <c r="K208" s="41"/>
      <c r="L208" s="41"/>
      <c r="M208" s="41"/>
      <c r="N208" s="41"/>
      <c r="O208" s="7">
        <f t="shared" si="47"/>
        <v>0</v>
      </c>
      <c r="P208" s="62"/>
      <c r="Q208" s="41"/>
      <c r="R208" s="41"/>
      <c r="S208" s="41"/>
      <c r="T208" s="7">
        <f t="shared" si="48"/>
        <v>0</v>
      </c>
      <c r="U208" s="43"/>
      <c r="V208" s="9"/>
      <c r="W208" s="7">
        <f t="shared" si="49"/>
        <v>0</v>
      </c>
      <c r="X208" s="43"/>
      <c r="Y208" s="9"/>
      <c r="Z208" s="9"/>
      <c r="AA208" s="9"/>
      <c r="AB208" s="9"/>
      <c r="AC208" s="9"/>
      <c r="AD208" s="41"/>
      <c r="AE208" s="9"/>
      <c r="AF208" s="9"/>
      <c r="AG208" s="9"/>
      <c r="AH208" s="9"/>
      <c r="AI208" s="9"/>
      <c r="AJ208" s="7">
        <f t="shared" si="50"/>
        <v>0</v>
      </c>
      <c r="AK208" s="43"/>
      <c r="AL208" s="7">
        <f t="shared" si="51"/>
        <v>0</v>
      </c>
      <c r="AM208" s="62"/>
      <c r="AN208" s="9"/>
      <c r="AO208" s="41"/>
      <c r="AP208" s="41"/>
      <c r="AQ208" s="41"/>
      <c r="AR208" s="41"/>
      <c r="AS208" s="41"/>
      <c r="AT208" s="41"/>
      <c r="AU208" s="41"/>
      <c r="AV208" s="41"/>
      <c r="AW208" s="7">
        <f t="shared" si="52"/>
        <v>0</v>
      </c>
      <c r="AX208" s="43"/>
      <c r="AY208" s="41"/>
      <c r="AZ208" s="41"/>
      <c r="BA208" s="41"/>
      <c r="BB208" s="41"/>
      <c r="BC208" s="41"/>
      <c r="BD208" s="41"/>
      <c r="BE208" s="7">
        <f t="shared" si="53"/>
        <v>0</v>
      </c>
      <c r="BF208" s="43"/>
      <c r="BG208" s="41"/>
      <c r="BH208" s="41"/>
      <c r="BI208" s="41"/>
      <c r="BJ208" s="41"/>
      <c r="BK208" s="41"/>
      <c r="BL208" s="41"/>
      <c r="BM208" s="41">
        <v>23760</v>
      </c>
      <c r="BN208" s="9"/>
      <c r="BO208" s="41"/>
      <c r="BP208" s="9"/>
      <c r="BQ208" s="41"/>
      <c r="BR208" s="9"/>
      <c r="BS208" s="9"/>
      <c r="BT208" s="41"/>
      <c r="BU208" s="7">
        <f t="shared" si="54"/>
        <v>23760</v>
      </c>
      <c r="BV208" s="43"/>
      <c r="BW208" s="41"/>
      <c r="BX208" s="41"/>
      <c r="BY208" s="41"/>
      <c r="BZ208" s="41"/>
      <c r="CA208" s="41"/>
      <c r="CB208" s="7">
        <f t="shared" si="55"/>
        <v>0</v>
      </c>
      <c r="CC208" s="43"/>
      <c r="CD208" s="41"/>
      <c r="CE208" s="41"/>
      <c r="CF208" s="41"/>
      <c r="CG208" s="7">
        <f t="shared" si="56"/>
        <v>0</v>
      </c>
      <c r="CH208" s="62"/>
      <c r="CI208" s="9"/>
      <c r="CJ208" s="41"/>
      <c r="CK208" s="41"/>
      <c r="CL208" s="41"/>
      <c r="CM208" s="41"/>
      <c r="CN208" s="41"/>
      <c r="CO208" s="7">
        <f t="shared" si="57"/>
        <v>0</v>
      </c>
      <c r="CP208" s="62"/>
      <c r="CQ208" s="41"/>
      <c r="CR208" s="41"/>
      <c r="CS208" s="7">
        <f t="shared" si="58"/>
        <v>0</v>
      </c>
      <c r="CT208" s="43"/>
      <c r="CU208" s="7">
        <f t="shared" si="59"/>
        <v>0</v>
      </c>
      <c r="CV208" s="10">
        <f t="shared" si="45"/>
        <v>23760</v>
      </c>
    </row>
    <row r="209" spans="1:100" x14ac:dyDescent="0.25">
      <c r="A209" s="348"/>
      <c r="B209" s="2" t="s">
        <v>104</v>
      </c>
      <c r="C209" s="40"/>
      <c r="D209" s="41"/>
      <c r="E209" s="43"/>
      <c r="F209" s="41"/>
      <c r="G209" s="42"/>
      <c r="H209" s="7">
        <f t="shared" si="46"/>
        <v>0</v>
      </c>
      <c r="I209" s="43"/>
      <c r="J209" s="41"/>
      <c r="K209" s="41"/>
      <c r="L209" s="41"/>
      <c r="M209" s="41"/>
      <c r="N209" s="41"/>
      <c r="O209" s="7">
        <f t="shared" si="47"/>
        <v>0</v>
      </c>
      <c r="P209" s="62"/>
      <c r="Q209" s="41"/>
      <c r="R209" s="41"/>
      <c r="S209" s="41"/>
      <c r="T209" s="7">
        <f t="shared" si="48"/>
        <v>0</v>
      </c>
      <c r="U209" s="43"/>
      <c r="V209" s="9"/>
      <c r="W209" s="7">
        <f t="shared" si="49"/>
        <v>0</v>
      </c>
      <c r="X209" s="43"/>
      <c r="Y209" s="9"/>
      <c r="Z209" s="9"/>
      <c r="AA209" s="9"/>
      <c r="AB209" s="9"/>
      <c r="AC209" s="9"/>
      <c r="AD209" s="41"/>
      <c r="AE209" s="9"/>
      <c r="AF209" s="9"/>
      <c r="AG209" s="9"/>
      <c r="AH209" s="9"/>
      <c r="AI209" s="9"/>
      <c r="AJ209" s="7">
        <f t="shared" si="50"/>
        <v>0</v>
      </c>
      <c r="AK209" s="43"/>
      <c r="AL209" s="7">
        <f t="shared" si="51"/>
        <v>0</v>
      </c>
      <c r="AM209" s="62"/>
      <c r="AN209" s="9"/>
      <c r="AO209" s="41"/>
      <c r="AP209" s="41"/>
      <c r="AQ209" s="41"/>
      <c r="AR209" s="41"/>
      <c r="AS209" s="41"/>
      <c r="AT209" s="41"/>
      <c r="AU209" s="41"/>
      <c r="AV209" s="41"/>
      <c r="AW209" s="7">
        <f t="shared" si="52"/>
        <v>0</v>
      </c>
      <c r="AX209" s="43"/>
      <c r="AY209" s="41"/>
      <c r="AZ209" s="41"/>
      <c r="BA209" s="41"/>
      <c r="BB209" s="41"/>
      <c r="BC209" s="41"/>
      <c r="BD209" s="41"/>
      <c r="BE209" s="7">
        <f t="shared" si="53"/>
        <v>0</v>
      </c>
      <c r="BF209" s="43"/>
      <c r="BG209" s="41"/>
      <c r="BH209" s="41"/>
      <c r="BI209" s="41"/>
      <c r="BJ209" s="41"/>
      <c r="BK209" s="41"/>
      <c r="BL209" s="41"/>
      <c r="BM209" s="41">
        <v>26160</v>
      </c>
      <c r="BN209" s="9"/>
      <c r="BO209" s="41"/>
      <c r="BP209" s="9"/>
      <c r="BQ209" s="41"/>
      <c r="BR209" s="9"/>
      <c r="BS209" s="9"/>
      <c r="BT209" s="41"/>
      <c r="BU209" s="7">
        <f t="shared" si="54"/>
        <v>26160</v>
      </c>
      <c r="BV209" s="43"/>
      <c r="BW209" s="41"/>
      <c r="BX209" s="41"/>
      <c r="BY209" s="41"/>
      <c r="BZ209" s="41"/>
      <c r="CA209" s="41"/>
      <c r="CB209" s="7">
        <f t="shared" si="55"/>
        <v>0</v>
      </c>
      <c r="CC209" s="43"/>
      <c r="CD209" s="41"/>
      <c r="CE209" s="41"/>
      <c r="CF209" s="41"/>
      <c r="CG209" s="7">
        <f t="shared" si="56"/>
        <v>0</v>
      </c>
      <c r="CH209" s="62"/>
      <c r="CI209" s="9"/>
      <c r="CJ209" s="41"/>
      <c r="CK209" s="41"/>
      <c r="CL209" s="41"/>
      <c r="CM209" s="41"/>
      <c r="CN209" s="41"/>
      <c r="CO209" s="7">
        <f t="shared" si="57"/>
        <v>0</v>
      </c>
      <c r="CP209" s="62"/>
      <c r="CQ209" s="41"/>
      <c r="CR209" s="41"/>
      <c r="CS209" s="7">
        <f t="shared" si="58"/>
        <v>0</v>
      </c>
      <c r="CT209" s="43"/>
      <c r="CU209" s="7">
        <f t="shared" si="59"/>
        <v>0</v>
      </c>
      <c r="CV209" s="10">
        <f t="shared" si="45"/>
        <v>26160</v>
      </c>
    </row>
    <row r="210" spans="1:100" x14ac:dyDescent="0.25">
      <c r="A210" s="348"/>
      <c r="B210" s="2" t="s">
        <v>105</v>
      </c>
      <c r="C210" s="40"/>
      <c r="D210" s="41"/>
      <c r="E210" s="43"/>
      <c r="F210" s="41"/>
      <c r="G210" s="42"/>
      <c r="H210" s="7">
        <f t="shared" si="46"/>
        <v>0</v>
      </c>
      <c r="I210" s="43"/>
      <c r="J210" s="41"/>
      <c r="K210" s="41"/>
      <c r="L210" s="41"/>
      <c r="M210" s="41"/>
      <c r="N210" s="41"/>
      <c r="O210" s="7">
        <f t="shared" si="47"/>
        <v>0</v>
      </c>
      <c r="P210" s="62"/>
      <c r="Q210" s="41"/>
      <c r="R210" s="41"/>
      <c r="S210" s="41"/>
      <c r="T210" s="7">
        <f t="shared" si="48"/>
        <v>0</v>
      </c>
      <c r="U210" s="43"/>
      <c r="V210" s="9"/>
      <c r="W210" s="7">
        <f t="shared" si="49"/>
        <v>0</v>
      </c>
      <c r="X210" s="43"/>
      <c r="Y210" s="9"/>
      <c r="Z210" s="9"/>
      <c r="AA210" s="9"/>
      <c r="AB210" s="9"/>
      <c r="AC210" s="9"/>
      <c r="AD210" s="41"/>
      <c r="AE210" s="9"/>
      <c r="AF210" s="9"/>
      <c r="AG210" s="9"/>
      <c r="AH210" s="9"/>
      <c r="AI210" s="9"/>
      <c r="AJ210" s="7">
        <f t="shared" si="50"/>
        <v>0</v>
      </c>
      <c r="AK210" s="43"/>
      <c r="AL210" s="7">
        <f t="shared" si="51"/>
        <v>0</v>
      </c>
      <c r="AM210" s="62"/>
      <c r="AN210" s="9"/>
      <c r="AO210" s="41"/>
      <c r="AP210" s="41"/>
      <c r="AQ210" s="41"/>
      <c r="AR210" s="41"/>
      <c r="AS210" s="41"/>
      <c r="AT210" s="41"/>
      <c r="AU210" s="41"/>
      <c r="AV210" s="41"/>
      <c r="AW210" s="7">
        <f t="shared" si="52"/>
        <v>0</v>
      </c>
      <c r="AX210" s="43"/>
      <c r="AY210" s="41"/>
      <c r="AZ210" s="41"/>
      <c r="BA210" s="41"/>
      <c r="BB210" s="41"/>
      <c r="BC210" s="41"/>
      <c r="BD210" s="41"/>
      <c r="BE210" s="7">
        <f t="shared" si="53"/>
        <v>0</v>
      </c>
      <c r="BF210" s="43"/>
      <c r="BG210" s="41"/>
      <c r="BH210" s="41"/>
      <c r="BI210" s="41"/>
      <c r="BJ210" s="41"/>
      <c r="BK210" s="41"/>
      <c r="BL210" s="41"/>
      <c r="BM210" s="41">
        <v>34400</v>
      </c>
      <c r="BN210" s="9"/>
      <c r="BO210" s="41"/>
      <c r="BP210" s="9"/>
      <c r="BQ210" s="41"/>
      <c r="BR210" s="9"/>
      <c r="BS210" s="9"/>
      <c r="BT210" s="41"/>
      <c r="BU210" s="7">
        <f t="shared" si="54"/>
        <v>34400</v>
      </c>
      <c r="BV210" s="43"/>
      <c r="BW210" s="41"/>
      <c r="BX210" s="41"/>
      <c r="BY210" s="41"/>
      <c r="BZ210" s="41"/>
      <c r="CA210" s="41"/>
      <c r="CB210" s="7">
        <f t="shared" si="55"/>
        <v>0</v>
      </c>
      <c r="CC210" s="43"/>
      <c r="CD210" s="41"/>
      <c r="CE210" s="41"/>
      <c r="CF210" s="41"/>
      <c r="CG210" s="7">
        <f t="shared" si="56"/>
        <v>0</v>
      </c>
      <c r="CH210" s="62"/>
      <c r="CI210" s="9"/>
      <c r="CJ210" s="41"/>
      <c r="CK210" s="41"/>
      <c r="CL210" s="41"/>
      <c r="CM210" s="41"/>
      <c r="CN210" s="41"/>
      <c r="CO210" s="7">
        <f t="shared" si="57"/>
        <v>0</v>
      </c>
      <c r="CP210" s="62"/>
      <c r="CQ210" s="41"/>
      <c r="CR210" s="41"/>
      <c r="CS210" s="7">
        <f t="shared" si="58"/>
        <v>0</v>
      </c>
      <c r="CT210" s="43"/>
      <c r="CU210" s="7">
        <f t="shared" si="59"/>
        <v>0</v>
      </c>
      <c r="CV210" s="10">
        <f t="shared" si="45"/>
        <v>34400</v>
      </c>
    </row>
    <row r="211" spans="1:100" x14ac:dyDescent="0.25">
      <c r="A211" s="348"/>
      <c r="B211" s="2" t="s">
        <v>106</v>
      </c>
      <c r="C211" s="40"/>
      <c r="D211" s="41"/>
      <c r="E211" s="43"/>
      <c r="F211" s="41"/>
      <c r="G211" s="42"/>
      <c r="H211" s="7">
        <f t="shared" si="46"/>
        <v>0</v>
      </c>
      <c r="I211" s="43"/>
      <c r="J211" s="41"/>
      <c r="K211" s="41"/>
      <c r="L211" s="41"/>
      <c r="M211" s="41"/>
      <c r="N211" s="41"/>
      <c r="O211" s="7">
        <f t="shared" si="47"/>
        <v>0</v>
      </c>
      <c r="P211" s="62"/>
      <c r="Q211" s="41"/>
      <c r="R211" s="41"/>
      <c r="S211" s="41"/>
      <c r="T211" s="7">
        <f t="shared" si="48"/>
        <v>0</v>
      </c>
      <c r="U211" s="43"/>
      <c r="V211" s="9"/>
      <c r="W211" s="7">
        <f t="shared" si="49"/>
        <v>0</v>
      </c>
      <c r="X211" s="43"/>
      <c r="Y211" s="9"/>
      <c r="Z211" s="9"/>
      <c r="AA211" s="9"/>
      <c r="AB211" s="9"/>
      <c r="AC211" s="9"/>
      <c r="AD211" s="41"/>
      <c r="AE211" s="9"/>
      <c r="AF211" s="9"/>
      <c r="AG211" s="9"/>
      <c r="AH211" s="9"/>
      <c r="AI211" s="9"/>
      <c r="AJ211" s="7">
        <f t="shared" si="50"/>
        <v>0</v>
      </c>
      <c r="AK211" s="43"/>
      <c r="AL211" s="7">
        <f t="shared" si="51"/>
        <v>0</v>
      </c>
      <c r="AM211" s="62"/>
      <c r="AN211" s="9"/>
      <c r="AO211" s="41"/>
      <c r="AP211" s="41"/>
      <c r="AQ211" s="41"/>
      <c r="AR211" s="41"/>
      <c r="AS211" s="41"/>
      <c r="AT211" s="41"/>
      <c r="AU211" s="41"/>
      <c r="AV211" s="41"/>
      <c r="AW211" s="7">
        <f t="shared" si="52"/>
        <v>0</v>
      </c>
      <c r="AX211" s="43"/>
      <c r="AY211" s="41"/>
      <c r="AZ211" s="41"/>
      <c r="BA211" s="41"/>
      <c r="BB211" s="41"/>
      <c r="BC211" s="41"/>
      <c r="BD211" s="41"/>
      <c r="BE211" s="7">
        <f t="shared" si="53"/>
        <v>0</v>
      </c>
      <c r="BF211" s="43"/>
      <c r="BG211" s="41"/>
      <c r="BH211" s="41"/>
      <c r="BI211" s="41"/>
      <c r="BJ211" s="41"/>
      <c r="BK211" s="41"/>
      <c r="BL211" s="41"/>
      <c r="BM211" s="41">
        <v>30040</v>
      </c>
      <c r="BN211" s="9"/>
      <c r="BO211" s="41"/>
      <c r="BP211" s="9"/>
      <c r="BQ211" s="41"/>
      <c r="BR211" s="9"/>
      <c r="BS211" s="9"/>
      <c r="BT211" s="41"/>
      <c r="BU211" s="7">
        <f t="shared" si="54"/>
        <v>30040</v>
      </c>
      <c r="BV211" s="43"/>
      <c r="BW211" s="41"/>
      <c r="BX211" s="41"/>
      <c r="BY211" s="41"/>
      <c r="BZ211" s="41"/>
      <c r="CA211" s="41"/>
      <c r="CB211" s="7">
        <f t="shared" si="55"/>
        <v>0</v>
      </c>
      <c r="CC211" s="43"/>
      <c r="CD211" s="41"/>
      <c r="CE211" s="41"/>
      <c r="CF211" s="41"/>
      <c r="CG211" s="7">
        <f t="shared" si="56"/>
        <v>0</v>
      </c>
      <c r="CH211" s="62"/>
      <c r="CI211" s="9"/>
      <c r="CJ211" s="41"/>
      <c r="CK211" s="41"/>
      <c r="CL211" s="41"/>
      <c r="CM211" s="41"/>
      <c r="CN211" s="41"/>
      <c r="CO211" s="7">
        <f t="shared" si="57"/>
        <v>0</v>
      </c>
      <c r="CP211" s="62"/>
      <c r="CQ211" s="41"/>
      <c r="CR211" s="41"/>
      <c r="CS211" s="7">
        <f t="shared" si="58"/>
        <v>0</v>
      </c>
      <c r="CT211" s="43"/>
      <c r="CU211" s="7">
        <f t="shared" si="59"/>
        <v>0</v>
      </c>
      <c r="CV211" s="10">
        <f t="shared" si="45"/>
        <v>30040</v>
      </c>
    </row>
    <row r="212" spans="1:100" x14ac:dyDescent="0.25">
      <c r="A212" s="348"/>
      <c r="B212" s="2" t="s">
        <v>107</v>
      </c>
      <c r="C212" s="40"/>
      <c r="D212" s="41"/>
      <c r="E212" s="43"/>
      <c r="F212" s="41"/>
      <c r="G212" s="42"/>
      <c r="H212" s="7">
        <f t="shared" si="46"/>
        <v>0</v>
      </c>
      <c r="I212" s="43"/>
      <c r="J212" s="41"/>
      <c r="K212" s="41"/>
      <c r="L212" s="41"/>
      <c r="M212" s="41"/>
      <c r="N212" s="41"/>
      <c r="O212" s="7">
        <f t="shared" si="47"/>
        <v>0</v>
      </c>
      <c r="P212" s="62"/>
      <c r="Q212" s="41"/>
      <c r="R212" s="41"/>
      <c r="S212" s="41"/>
      <c r="T212" s="7">
        <f t="shared" si="48"/>
        <v>0</v>
      </c>
      <c r="U212" s="43"/>
      <c r="V212" s="9"/>
      <c r="W212" s="7">
        <f t="shared" si="49"/>
        <v>0</v>
      </c>
      <c r="X212" s="43"/>
      <c r="Y212" s="9"/>
      <c r="Z212" s="9"/>
      <c r="AA212" s="9"/>
      <c r="AB212" s="9"/>
      <c r="AC212" s="9"/>
      <c r="AD212" s="41"/>
      <c r="AE212" s="9"/>
      <c r="AF212" s="9"/>
      <c r="AG212" s="9"/>
      <c r="AH212" s="9"/>
      <c r="AI212" s="9"/>
      <c r="AJ212" s="7">
        <f t="shared" si="50"/>
        <v>0</v>
      </c>
      <c r="AK212" s="43"/>
      <c r="AL212" s="7">
        <f t="shared" si="51"/>
        <v>0</v>
      </c>
      <c r="AM212" s="62"/>
      <c r="AN212" s="9"/>
      <c r="AO212" s="41"/>
      <c r="AP212" s="41"/>
      <c r="AQ212" s="41"/>
      <c r="AR212" s="41"/>
      <c r="AS212" s="41"/>
      <c r="AT212" s="41"/>
      <c r="AU212" s="41"/>
      <c r="AV212" s="41"/>
      <c r="AW212" s="7">
        <f t="shared" si="52"/>
        <v>0</v>
      </c>
      <c r="AX212" s="43"/>
      <c r="AY212" s="41"/>
      <c r="AZ212" s="41"/>
      <c r="BA212" s="41"/>
      <c r="BB212" s="41"/>
      <c r="BC212" s="41"/>
      <c r="BD212" s="41"/>
      <c r="BE212" s="7">
        <f t="shared" si="53"/>
        <v>0</v>
      </c>
      <c r="BF212" s="43"/>
      <c r="BG212" s="41"/>
      <c r="BH212" s="41"/>
      <c r="BI212" s="41"/>
      <c r="BJ212" s="41"/>
      <c r="BK212" s="41"/>
      <c r="BL212" s="41"/>
      <c r="BM212" s="41">
        <v>36760</v>
      </c>
      <c r="BN212" s="9"/>
      <c r="BO212" s="41"/>
      <c r="BP212" s="9"/>
      <c r="BQ212" s="41"/>
      <c r="BR212" s="9"/>
      <c r="BS212" s="9"/>
      <c r="BT212" s="41"/>
      <c r="BU212" s="7">
        <f t="shared" si="54"/>
        <v>36760</v>
      </c>
      <c r="BV212" s="43"/>
      <c r="BW212" s="41"/>
      <c r="BX212" s="41"/>
      <c r="BY212" s="41"/>
      <c r="BZ212" s="41"/>
      <c r="CA212" s="41"/>
      <c r="CB212" s="7">
        <f t="shared" si="55"/>
        <v>0</v>
      </c>
      <c r="CC212" s="43"/>
      <c r="CD212" s="41"/>
      <c r="CE212" s="41"/>
      <c r="CF212" s="41"/>
      <c r="CG212" s="7">
        <f t="shared" si="56"/>
        <v>0</v>
      </c>
      <c r="CH212" s="62"/>
      <c r="CI212" s="9"/>
      <c r="CJ212" s="41"/>
      <c r="CK212" s="41"/>
      <c r="CL212" s="41"/>
      <c r="CM212" s="41"/>
      <c r="CN212" s="41"/>
      <c r="CO212" s="7">
        <f t="shared" si="57"/>
        <v>0</v>
      </c>
      <c r="CP212" s="62"/>
      <c r="CQ212" s="41"/>
      <c r="CR212" s="41"/>
      <c r="CS212" s="7">
        <f t="shared" si="58"/>
        <v>0</v>
      </c>
      <c r="CT212" s="43"/>
      <c r="CU212" s="7">
        <f t="shared" si="59"/>
        <v>0</v>
      </c>
      <c r="CV212" s="10">
        <f t="shared" si="45"/>
        <v>36760</v>
      </c>
    </row>
    <row r="213" spans="1:100" x14ac:dyDescent="0.25">
      <c r="A213" s="348"/>
      <c r="B213" s="2" t="s">
        <v>108</v>
      </c>
      <c r="C213" s="40"/>
      <c r="D213" s="41"/>
      <c r="E213" s="43"/>
      <c r="F213" s="41"/>
      <c r="G213" s="42"/>
      <c r="H213" s="7">
        <f t="shared" si="46"/>
        <v>0</v>
      </c>
      <c r="I213" s="43"/>
      <c r="J213" s="41"/>
      <c r="K213" s="41"/>
      <c r="L213" s="41"/>
      <c r="M213" s="41"/>
      <c r="N213" s="41"/>
      <c r="O213" s="7">
        <f t="shared" si="47"/>
        <v>0</v>
      </c>
      <c r="P213" s="62"/>
      <c r="Q213" s="41"/>
      <c r="R213" s="41"/>
      <c r="S213" s="41"/>
      <c r="T213" s="7">
        <f t="shared" si="48"/>
        <v>0</v>
      </c>
      <c r="U213" s="43"/>
      <c r="V213" s="9"/>
      <c r="W213" s="7">
        <f t="shared" si="49"/>
        <v>0</v>
      </c>
      <c r="X213" s="43"/>
      <c r="Y213" s="9"/>
      <c r="Z213" s="9"/>
      <c r="AA213" s="9"/>
      <c r="AB213" s="9"/>
      <c r="AC213" s="9"/>
      <c r="AD213" s="41"/>
      <c r="AE213" s="9"/>
      <c r="AF213" s="9"/>
      <c r="AG213" s="9"/>
      <c r="AH213" s="9"/>
      <c r="AI213" s="9"/>
      <c r="AJ213" s="7">
        <f t="shared" si="50"/>
        <v>0</v>
      </c>
      <c r="AK213" s="43"/>
      <c r="AL213" s="7">
        <f t="shared" si="51"/>
        <v>0</v>
      </c>
      <c r="AM213" s="62"/>
      <c r="AN213" s="9"/>
      <c r="AO213" s="41"/>
      <c r="AP213" s="41"/>
      <c r="AQ213" s="41"/>
      <c r="AR213" s="41"/>
      <c r="AS213" s="41"/>
      <c r="AT213" s="41"/>
      <c r="AU213" s="41"/>
      <c r="AV213" s="41"/>
      <c r="AW213" s="7">
        <f t="shared" si="52"/>
        <v>0</v>
      </c>
      <c r="AX213" s="43"/>
      <c r="AY213" s="41"/>
      <c r="AZ213" s="41"/>
      <c r="BA213" s="41"/>
      <c r="BB213" s="41"/>
      <c r="BC213" s="41"/>
      <c r="BD213" s="41"/>
      <c r="BE213" s="7">
        <f t="shared" si="53"/>
        <v>0</v>
      </c>
      <c r="BF213" s="43"/>
      <c r="BG213" s="41"/>
      <c r="BH213" s="41"/>
      <c r="BI213" s="41"/>
      <c r="BJ213" s="41"/>
      <c r="BK213" s="41"/>
      <c r="BL213" s="41"/>
      <c r="BM213" s="41">
        <v>23360</v>
      </c>
      <c r="BN213" s="9"/>
      <c r="BO213" s="41"/>
      <c r="BP213" s="9"/>
      <c r="BQ213" s="41"/>
      <c r="BR213" s="9"/>
      <c r="BS213" s="9"/>
      <c r="BT213" s="41"/>
      <c r="BU213" s="7">
        <f t="shared" si="54"/>
        <v>23360</v>
      </c>
      <c r="BV213" s="43"/>
      <c r="BW213" s="41"/>
      <c r="BX213" s="41"/>
      <c r="BY213" s="41"/>
      <c r="BZ213" s="41"/>
      <c r="CA213" s="41"/>
      <c r="CB213" s="7">
        <f t="shared" si="55"/>
        <v>0</v>
      </c>
      <c r="CC213" s="43"/>
      <c r="CD213" s="41"/>
      <c r="CE213" s="41"/>
      <c r="CF213" s="41"/>
      <c r="CG213" s="7">
        <f t="shared" si="56"/>
        <v>0</v>
      </c>
      <c r="CH213" s="62"/>
      <c r="CI213" s="9"/>
      <c r="CJ213" s="41"/>
      <c r="CK213" s="41"/>
      <c r="CL213" s="41"/>
      <c r="CM213" s="41"/>
      <c r="CN213" s="41"/>
      <c r="CO213" s="7">
        <f t="shared" si="57"/>
        <v>0</v>
      </c>
      <c r="CP213" s="62"/>
      <c r="CQ213" s="41"/>
      <c r="CR213" s="41"/>
      <c r="CS213" s="7">
        <f t="shared" si="58"/>
        <v>0</v>
      </c>
      <c r="CT213" s="43"/>
      <c r="CU213" s="7">
        <f t="shared" si="59"/>
        <v>0</v>
      </c>
      <c r="CV213" s="10">
        <f t="shared" si="45"/>
        <v>23360</v>
      </c>
    </row>
    <row r="214" spans="1:100" x14ac:dyDescent="0.25">
      <c r="A214" s="348"/>
      <c r="B214" s="2" t="s">
        <v>109</v>
      </c>
      <c r="C214" s="40"/>
      <c r="D214" s="41"/>
      <c r="E214" s="43"/>
      <c r="F214" s="41"/>
      <c r="G214" s="42"/>
      <c r="H214" s="7">
        <f t="shared" si="46"/>
        <v>0</v>
      </c>
      <c r="I214" s="43"/>
      <c r="J214" s="41"/>
      <c r="K214" s="41"/>
      <c r="L214" s="41"/>
      <c r="M214" s="41"/>
      <c r="N214" s="41"/>
      <c r="O214" s="7">
        <f t="shared" si="47"/>
        <v>0</v>
      </c>
      <c r="P214" s="62"/>
      <c r="Q214" s="41"/>
      <c r="R214" s="41"/>
      <c r="S214" s="41"/>
      <c r="T214" s="7">
        <f t="shared" si="48"/>
        <v>0</v>
      </c>
      <c r="U214" s="43"/>
      <c r="V214" s="9"/>
      <c r="W214" s="7">
        <f t="shared" si="49"/>
        <v>0</v>
      </c>
      <c r="X214" s="43"/>
      <c r="Y214" s="9"/>
      <c r="Z214" s="9"/>
      <c r="AA214" s="9"/>
      <c r="AB214" s="9"/>
      <c r="AC214" s="9"/>
      <c r="AD214" s="41"/>
      <c r="AE214" s="9"/>
      <c r="AF214" s="9"/>
      <c r="AG214" s="9"/>
      <c r="AH214" s="9"/>
      <c r="AI214" s="9"/>
      <c r="AJ214" s="7">
        <f t="shared" si="50"/>
        <v>0</v>
      </c>
      <c r="AK214" s="43"/>
      <c r="AL214" s="7">
        <f t="shared" si="51"/>
        <v>0</v>
      </c>
      <c r="AM214" s="62"/>
      <c r="AN214" s="9"/>
      <c r="AO214" s="41"/>
      <c r="AP214" s="41"/>
      <c r="AQ214" s="41"/>
      <c r="AR214" s="41"/>
      <c r="AS214" s="41"/>
      <c r="AT214" s="41"/>
      <c r="AU214" s="41"/>
      <c r="AV214" s="41"/>
      <c r="AW214" s="7">
        <f t="shared" si="52"/>
        <v>0</v>
      </c>
      <c r="AX214" s="43"/>
      <c r="AY214" s="41"/>
      <c r="AZ214" s="41"/>
      <c r="BA214" s="41"/>
      <c r="BB214" s="41"/>
      <c r="BC214" s="41"/>
      <c r="BD214" s="41"/>
      <c r="BE214" s="7">
        <f t="shared" si="53"/>
        <v>0</v>
      </c>
      <c r="BF214" s="43"/>
      <c r="BG214" s="41"/>
      <c r="BH214" s="41"/>
      <c r="BI214" s="41"/>
      <c r="BJ214" s="41"/>
      <c r="BK214" s="41"/>
      <c r="BL214" s="41"/>
      <c r="BM214" s="41">
        <v>21520</v>
      </c>
      <c r="BN214" s="9"/>
      <c r="BO214" s="41"/>
      <c r="BP214" s="9"/>
      <c r="BQ214" s="41"/>
      <c r="BR214" s="9"/>
      <c r="BS214" s="9"/>
      <c r="BT214" s="41"/>
      <c r="BU214" s="7">
        <f t="shared" si="54"/>
        <v>21520</v>
      </c>
      <c r="BV214" s="43"/>
      <c r="BW214" s="41"/>
      <c r="BX214" s="41"/>
      <c r="BY214" s="41"/>
      <c r="BZ214" s="41"/>
      <c r="CA214" s="41"/>
      <c r="CB214" s="7">
        <f t="shared" si="55"/>
        <v>0</v>
      </c>
      <c r="CC214" s="43"/>
      <c r="CD214" s="41"/>
      <c r="CE214" s="41"/>
      <c r="CF214" s="41"/>
      <c r="CG214" s="7">
        <f t="shared" si="56"/>
        <v>0</v>
      </c>
      <c r="CH214" s="62"/>
      <c r="CI214" s="9"/>
      <c r="CJ214" s="41"/>
      <c r="CK214" s="41"/>
      <c r="CL214" s="41"/>
      <c r="CM214" s="41"/>
      <c r="CN214" s="41"/>
      <c r="CO214" s="7">
        <f t="shared" si="57"/>
        <v>0</v>
      </c>
      <c r="CP214" s="62"/>
      <c r="CQ214" s="41"/>
      <c r="CR214" s="41"/>
      <c r="CS214" s="7">
        <f t="shared" si="58"/>
        <v>0</v>
      </c>
      <c r="CT214" s="43"/>
      <c r="CU214" s="7">
        <f t="shared" si="59"/>
        <v>0</v>
      </c>
      <c r="CV214" s="10">
        <f t="shared" si="45"/>
        <v>21520</v>
      </c>
    </row>
    <row r="215" spans="1:100" x14ac:dyDescent="0.25">
      <c r="A215" s="348"/>
      <c r="B215" s="2" t="s">
        <v>110</v>
      </c>
      <c r="C215" s="40"/>
      <c r="D215" s="41"/>
      <c r="E215" s="43"/>
      <c r="F215" s="41"/>
      <c r="G215" s="42"/>
      <c r="H215" s="7">
        <f t="shared" si="46"/>
        <v>0</v>
      </c>
      <c r="I215" s="43"/>
      <c r="J215" s="41"/>
      <c r="K215" s="41"/>
      <c r="L215" s="41"/>
      <c r="M215" s="41"/>
      <c r="N215" s="41"/>
      <c r="O215" s="7">
        <f t="shared" si="47"/>
        <v>0</v>
      </c>
      <c r="P215" s="62"/>
      <c r="Q215" s="41"/>
      <c r="R215" s="41"/>
      <c r="S215" s="41"/>
      <c r="T215" s="7">
        <f t="shared" si="48"/>
        <v>0</v>
      </c>
      <c r="U215" s="43"/>
      <c r="V215" s="9"/>
      <c r="W215" s="7">
        <f t="shared" si="49"/>
        <v>0</v>
      </c>
      <c r="X215" s="43"/>
      <c r="Y215" s="9"/>
      <c r="Z215" s="9"/>
      <c r="AA215" s="9"/>
      <c r="AB215" s="9"/>
      <c r="AC215" s="9"/>
      <c r="AD215" s="41"/>
      <c r="AE215" s="9"/>
      <c r="AF215" s="9"/>
      <c r="AG215" s="9"/>
      <c r="AH215" s="9"/>
      <c r="AI215" s="9"/>
      <c r="AJ215" s="7">
        <f t="shared" si="50"/>
        <v>0</v>
      </c>
      <c r="AK215" s="43"/>
      <c r="AL215" s="7">
        <f t="shared" si="51"/>
        <v>0</v>
      </c>
      <c r="AM215" s="62"/>
      <c r="AN215" s="9"/>
      <c r="AO215" s="41"/>
      <c r="AP215" s="41"/>
      <c r="AQ215" s="41"/>
      <c r="AR215" s="41"/>
      <c r="AS215" s="41"/>
      <c r="AT215" s="41"/>
      <c r="AU215" s="41"/>
      <c r="AV215" s="41"/>
      <c r="AW215" s="7">
        <f t="shared" si="52"/>
        <v>0</v>
      </c>
      <c r="AX215" s="43"/>
      <c r="AY215" s="41"/>
      <c r="AZ215" s="41"/>
      <c r="BA215" s="41"/>
      <c r="BB215" s="41"/>
      <c r="BC215" s="41"/>
      <c r="BD215" s="41"/>
      <c r="BE215" s="7">
        <f t="shared" si="53"/>
        <v>0</v>
      </c>
      <c r="BF215" s="43"/>
      <c r="BG215" s="41"/>
      <c r="BH215" s="41"/>
      <c r="BI215" s="41"/>
      <c r="BJ215" s="41"/>
      <c r="BK215" s="41"/>
      <c r="BL215" s="41"/>
      <c r="BM215" s="41">
        <v>27240</v>
      </c>
      <c r="BN215" s="9"/>
      <c r="BO215" s="41"/>
      <c r="BP215" s="9"/>
      <c r="BQ215" s="41"/>
      <c r="BR215" s="9"/>
      <c r="BS215" s="9"/>
      <c r="BT215" s="41"/>
      <c r="BU215" s="7">
        <f t="shared" si="54"/>
        <v>27240</v>
      </c>
      <c r="BV215" s="43"/>
      <c r="BW215" s="41"/>
      <c r="BX215" s="41"/>
      <c r="BY215" s="41"/>
      <c r="BZ215" s="41"/>
      <c r="CA215" s="41"/>
      <c r="CB215" s="7">
        <f t="shared" si="55"/>
        <v>0</v>
      </c>
      <c r="CC215" s="43"/>
      <c r="CD215" s="41"/>
      <c r="CE215" s="41"/>
      <c r="CF215" s="41"/>
      <c r="CG215" s="7">
        <f t="shared" si="56"/>
        <v>0</v>
      </c>
      <c r="CH215" s="62"/>
      <c r="CI215" s="9"/>
      <c r="CJ215" s="41"/>
      <c r="CK215" s="41"/>
      <c r="CL215" s="41"/>
      <c r="CM215" s="41"/>
      <c r="CN215" s="41"/>
      <c r="CO215" s="7">
        <f t="shared" si="57"/>
        <v>0</v>
      </c>
      <c r="CP215" s="62"/>
      <c r="CQ215" s="41"/>
      <c r="CR215" s="41"/>
      <c r="CS215" s="7">
        <f t="shared" si="58"/>
        <v>0</v>
      </c>
      <c r="CT215" s="43"/>
      <c r="CU215" s="7">
        <f t="shared" si="59"/>
        <v>0</v>
      </c>
      <c r="CV215" s="10">
        <f t="shared" si="45"/>
        <v>27240</v>
      </c>
    </row>
    <row r="216" spans="1:100" x14ac:dyDescent="0.25">
      <c r="A216" s="348"/>
      <c r="B216" s="2" t="s">
        <v>111</v>
      </c>
      <c r="C216" s="40"/>
      <c r="D216" s="41"/>
      <c r="E216" s="43"/>
      <c r="F216" s="41"/>
      <c r="G216" s="42"/>
      <c r="H216" s="7">
        <f t="shared" si="46"/>
        <v>0</v>
      </c>
      <c r="I216" s="43"/>
      <c r="J216" s="41"/>
      <c r="K216" s="41"/>
      <c r="L216" s="41"/>
      <c r="M216" s="41"/>
      <c r="N216" s="41"/>
      <c r="O216" s="7">
        <f t="shared" si="47"/>
        <v>0</v>
      </c>
      <c r="P216" s="62"/>
      <c r="Q216" s="41"/>
      <c r="R216" s="41"/>
      <c r="S216" s="41"/>
      <c r="T216" s="7">
        <f t="shared" si="48"/>
        <v>0</v>
      </c>
      <c r="U216" s="43"/>
      <c r="V216" s="9"/>
      <c r="W216" s="7">
        <f t="shared" si="49"/>
        <v>0</v>
      </c>
      <c r="X216" s="43"/>
      <c r="Y216" s="9"/>
      <c r="Z216" s="9"/>
      <c r="AA216" s="9"/>
      <c r="AB216" s="9"/>
      <c r="AC216" s="9"/>
      <c r="AD216" s="41"/>
      <c r="AE216" s="9"/>
      <c r="AF216" s="9"/>
      <c r="AG216" s="9"/>
      <c r="AH216" s="9"/>
      <c r="AI216" s="9"/>
      <c r="AJ216" s="7">
        <f t="shared" si="50"/>
        <v>0</v>
      </c>
      <c r="AK216" s="43"/>
      <c r="AL216" s="7">
        <f t="shared" si="51"/>
        <v>0</v>
      </c>
      <c r="AM216" s="62"/>
      <c r="AN216" s="9"/>
      <c r="AO216" s="41"/>
      <c r="AP216" s="41"/>
      <c r="AQ216" s="41"/>
      <c r="AR216" s="41"/>
      <c r="AS216" s="41"/>
      <c r="AT216" s="41"/>
      <c r="AU216" s="41"/>
      <c r="AV216" s="41"/>
      <c r="AW216" s="7">
        <f t="shared" si="52"/>
        <v>0</v>
      </c>
      <c r="AX216" s="43"/>
      <c r="AY216" s="41"/>
      <c r="AZ216" s="41"/>
      <c r="BA216" s="41"/>
      <c r="BB216" s="41"/>
      <c r="BC216" s="41"/>
      <c r="BD216" s="41"/>
      <c r="BE216" s="7">
        <f t="shared" si="53"/>
        <v>0</v>
      </c>
      <c r="BF216" s="43"/>
      <c r="BG216" s="41"/>
      <c r="BH216" s="41"/>
      <c r="BI216" s="41"/>
      <c r="BJ216" s="41"/>
      <c r="BK216" s="41"/>
      <c r="BL216" s="41"/>
      <c r="BM216" s="41">
        <v>27640</v>
      </c>
      <c r="BN216" s="9"/>
      <c r="BO216" s="41"/>
      <c r="BP216" s="9"/>
      <c r="BQ216" s="41"/>
      <c r="BR216" s="9"/>
      <c r="BS216" s="9"/>
      <c r="BT216" s="41"/>
      <c r="BU216" s="7">
        <f t="shared" si="54"/>
        <v>27640</v>
      </c>
      <c r="BV216" s="43"/>
      <c r="BW216" s="41"/>
      <c r="BX216" s="41"/>
      <c r="BY216" s="41"/>
      <c r="BZ216" s="41"/>
      <c r="CA216" s="41"/>
      <c r="CB216" s="7">
        <f t="shared" si="55"/>
        <v>0</v>
      </c>
      <c r="CC216" s="43"/>
      <c r="CD216" s="41"/>
      <c r="CE216" s="41"/>
      <c r="CF216" s="41"/>
      <c r="CG216" s="7">
        <f t="shared" si="56"/>
        <v>0</v>
      </c>
      <c r="CH216" s="62"/>
      <c r="CI216" s="9"/>
      <c r="CJ216" s="41"/>
      <c r="CK216" s="41"/>
      <c r="CL216" s="41"/>
      <c r="CM216" s="41"/>
      <c r="CN216" s="41"/>
      <c r="CO216" s="7">
        <f t="shared" si="57"/>
        <v>0</v>
      </c>
      <c r="CP216" s="62"/>
      <c r="CQ216" s="41"/>
      <c r="CR216" s="41"/>
      <c r="CS216" s="7">
        <f t="shared" si="58"/>
        <v>0</v>
      </c>
      <c r="CT216" s="43"/>
      <c r="CU216" s="7">
        <f t="shared" si="59"/>
        <v>0</v>
      </c>
      <c r="CV216" s="10">
        <f t="shared" si="45"/>
        <v>27640</v>
      </c>
    </row>
    <row r="217" spans="1:100" ht="15.75" thickBot="1" x14ac:dyDescent="0.3">
      <c r="A217" s="349"/>
      <c r="B217" s="3" t="s">
        <v>112</v>
      </c>
      <c r="C217" s="44"/>
      <c r="D217" s="45"/>
      <c r="E217" s="47"/>
      <c r="F217" s="45"/>
      <c r="G217" s="46"/>
      <c r="H217" s="11">
        <f t="shared" si="46"/>
        <v>0</v>
      </c>
      <c r="I217" s="47"/>
      <c r="J217" s="45"/>
      <c r="K217" s="45"/>
      <c r="L217" s="45"/>
      <c r="M217" s="45"/>
      <c r="N217" s="45"/>
      <c r="O217" s="11">
        <f t="shared" si="47"/>
        <v>0</v>
      </c>
      <c r="P217" s="63"/>
      <c r="Q217" s="45"/>
      <c r="R217" s="45"/>
      <c r="S217" s="45"/>
      <c r="T217" s="11">
        <f t="shared" si="48"/>
        <v>0</v>
      </c>
      <c r="U217" s="47"/>
      <c r="V217" s="13"/>
      <c r="W217" s="11">
        <f t="shared" si="49"/>
        <v>0</v>
      </c>
      <c r="X217" s="47"/>
      <c r="Y217" s="13"/>
      <c r="Z217" s="13"/>
      <c r="AA217" s="13"/>
      <c r="AB217" s="13"/>
      <c r="AC217" s="13"/>
      <c r="AD217" s="45"/>
      <c r="AE217" s="13"/>
      <c r="AF217" s="13"/>
      <c r="AG217" s="13"/>
      <c r="AH217" s="13"/>
      <c r="AI217" s="13"/>
      <c r="AJ217" s="11">
        <f t="shared" si="50"/>
        <v>0</v>
      </c>
      <c r="AK217" s="47"/>
      <c r="AL217" s="11">
        <f t="shared" si="51"/>
        <v>0</v>
      </c>
      <c r="AM217" s="63"/>
      <c r="AN217" s="13"/>
      <c r="AO217" s="45"/>
      <c r="AP217" s="45"/>
      <c r="AQ217" s="45"/>
      <c r="AR217" s="45"/>
      <c r="AS217" s="45"/>
      <c r="AT217" s="45"/>
      <c r="AU217" s="45"/>
      <c r="AV217" s="45"/>
      <c r="AW217" s="11">
        <f t="shared" si="52"/>
        <v>0</v>
      </c>
      <c r="AX217" s="47"/>
      <c r="AY217" s="45"/>
      <c r="AZ217" s="45"/>
      <c r="BA217" s="45"/>
      <c r="BB217" s="45"/>
      <c r="BC217" s="45"/>
      <c r="BD217" s="45"/>
      <c r="BE217" s="11">
        <f t="shared" si="53"/>
        <v>0</v>
      </c>
      <c r="BF217" s="47"/>
      <c r="BG217" s="45"/>
      <c r="BH217" s="45"/>
      <c r="BI217" s="45"/>
      <c r="BJ217" s="45"/>
      <c r="BK217" s="45"/>
      <c r="BL217" s="45"/>
      <c r="BM217" s="45">
        <v>19640</v>
      </c>
      <c r="BN217" s="13"/>
      <c r="BO217" s="45"/>
      <c r="BP217" s="13"/>
      <c r="BQ217" s="45"/>
      <c r="BR217" s="13"/>
      <c r="BS217" s="13"/>
      <c r="BT217" s="45"/>
      <c r="BU217" s="11">
        <f t="shared" si="54"/>
        <v>19640</v>
      </c>
      <c r="BV217" s="47"/>
      <c r="BW217" s="45"/>
      <c r="BX217" s="45"/>
      <c r="BY217" s="45"/>
      <c r="BZ217" s="45"/>
      <c r="CA217" s="45"/>
      <c r="CB217" s="11">
        <f t="shared" si="55"/>
        <v>0</v>
      </c>
      <c r="CC217" s="47"/>
      <c r="CD217" s="45"/>
      <c r="CE217" s="45"/>
      <c r="CF217" s="45"/>
      <c r="CG217" s="11">
        <f t="shared" si="56"/>
        <v>0</v>
      </c>
      <c r="CH217" s="63"/>
      <c r="CI217" s="13"/>
      <c r="CJ217" s="45"/>
      <c r="CK217" s="45"/>
      <c r="CL217" s="45"/>
      <c r="CM217" s="45"/>
      <c r="CN217" s="45"/>
      <c r="CO217" s="11">
        <f t="shared" si="57"/>
        <v>0</v>
      </c>
      <c r="CP217" s="63"/>
      <c r="CQ217" s="45"/>
      <c r="CR217" s="45"/>
      <c r="CS217" s="11">
        <f t="shared" si="58"/>
        <v>0</v>
      </c>
      <c r="CT217" s="47"/>
      <c r="CU217" s="11">
        <f t="shared" si="59"/>
        <v>0</v>
      </c>
      <c r="CV217" s="15">
        <f t="shared" si="45"/>
        <v>19640</v>
      </c>
    </row>
    <row r="218" spans="1:100" x14ac:dyDescent="0.25">
      <c r="A218" s="347">
        <v>2014</v>
      </c>
      <c r="B218" s="33" t="s">
        <v>101</v>
      </c>
      <c r="C218" s="34"/>
      <c r="D218" s="35"/>
      <c r="E218" s="52"/>
      <c r="F218" s="35"/>
      <c r="G218" s="36"/>
      <c r="H218" s="20">
        <f t="shared" si="46"/>
        <v>0</v>
      </c>
      <c r="I218" s="52"/>
      <c r="J218" s="35"/>
      <c r="K218" s="35"/>
      <c r="L218" s="35"/>
      <c r="M218" s="35"/>
      <c r="N218" s="35"/>
      <c r="O218" s="20">
        <f t="shared" si="47"/>
        <v>0</v>
      </c>
      <c r="P218" s="61"/>
      <c r="Q218" s="35"/>
      <c r="R218" s="35"/>
      <c r="S218" s="35"/>
      <c r="T218" s="20">
        <f t="shared" si="48"/>
        <v>0</v>
      </c>
      <c r="U218" s="52"/>
      <c r="V218" s="22"/>
      <c r="W218" s="20">
        <f t="shared" si="49"/>
        <v>0</v>
      </c>
      <c r="X218" s="52"/>
      <c r="Y218" s="22"/>
      <c r="Z218" s="22"/>
      <c r="AA218" s="22"/>
      <c r="AB218" s="22"/>
      <c r="AC218" s="22"/>
      <c r="AD218" s="35"/>
      <c r="AE218" s="22"/>
      <c r="AF218" s="22"/>
      <c r="AG218" s="22"/>
      <c r="AH218" s="22"/>
      <c r="AI218" s="22"/>
      <c r="AJ218" s="20">
        <f t="shared" si="50"/>
        <v>0</v>
      </c>
      <c r="AK218" s="52"/>
      <c r="AL218" s="20">
        <f t="shared" si="51"/>
        <v>0</v>
      </c>
      <c r="AM218" s="61"/>
      <c r="AN218" s="22"/>
      <c r="AO218" s="35"/>
      <c r="AP218" s="35"/>
      <c r="AQ218" s="35"/>
      <c r="AR218" s="35"/>
      <c r="AS218" s="35"/>
      <c r="AT218" s="35"/>
      <c r="AU218" s="35"/>
      <c r="AV218" s="35"/>
      <c r="AW218" s="20">
        <f t="shared" si="52"/>
        <v>0</v>
      </c>
      <c r="AX218" s="52"/>
      <c r="AY218" s="35"/>
      <c r="AZ218" s="35"/>
      <c r="BA218" s="35"/>
      <c r="BB218" s="35"/>
      <c r="BC218" s="35"/>
      <c r="BD218" s="35"/>
      <c r="BE218" s="20">
        <f t="shared" si="53"/>
        <v>0</v>
      </c>
      <c r="BF218" s="52"/>
      <c r="BG218" s="35"/>
      <c r="BH218" s="35"/>
      <c r="BI218" s="35"/>
      <c r="BJ218" s="35"/>
      <c r="BK218" s="35"/>
      <c r="BL218" s="35"/>
      <c r="BM218" s="35">
        <v>34440</v>
      </c>
      <c r="BN218" s="35"/>
      <c r="BO218" s="35"/>
      <c r="BP218" s="22"/>
      <c r="BQ218" s="35"/>
      <c r="BR218" s="22"/>
      <c r="BS218" s="22"/>
      <c r="BT218" s="35"/>
      <c r="BU218" s="20">
        <f t="shared" si="54"/>
        <v>34440</v>
      </c>
      <c r="BV218" s="52"/>
      <c r="BW218" s="35"/>
      <c r="BX218" s="35"/>
      <c r="BY218" s="35"/>
      <c r="BZ218" s="35"/>
      <c r="CA218" s="35"/>
      <c r="CB218" s="20">
        <f t="shared" si="55"/>
        <v>0</v>
      </c>
      <c r="CC218" s="52"/>
      <c r="CD218" s="35"/>
      <c r="CE218" s="35"/>
      <c r="CF218" s="35"/>
      <c r="CG218" s="20">
        <f t="shared" si="56"/>
        <v>0</v>
      </c>
      <c r="CH218" s="61"/>
      <c r="CI218" s="22"/>
      <c r="CJ218" s="35"/>
      <c r="CK218" s="35"/>
      <c r="CL218" s="35"/>
      <c r="CM218" s="35"/>
      <c r="CN218" s="35"/>
      <c r="CO218" s="20">
        <f t="shared" si="57"/>
        <v>0</v>
      </c>
      <c r="CP218" s="61"/>
      <c r="CQ218" s="35"/>
      <c r="CR218" s="35"/>
      <c r="CS218" s="20">
        <f t="shared" si="58"/>
        <v>0</v>
      </c>
      <c r="CT218" s="52"/>
      <c r="CU218" s="20">
        <f t="shared" si="59"/>
        <v>0</v>
      </c>
      <c r="CV218" s="23">
        <f t="shared" si="45"/>
        <v>34440</v>
      </c>
    </row>
    <row r="219" spans="1:100" x14ac:dyDescent="0.25">
      <c r="A219" s="348"/>
      <c r="B219" s="2" t="s">
        <v>102</v>
      </c>
      <c r="C219" s="40"/>
      <c r="D219" s="41"/>
      <c r="E219" s="43"/>
      <c r="F219" s="41"/>
      <c r="G219" s="42"/>
      <c r="H219" s="7">
        <f t="shared" si="46"/>
        <v>0</v>
      </c>
      <c r="I219" s="43"/>
      <c r="J219" s="41"/>
      <c r="K219" s="41"/>
      <c r="L219" s="41"/>
      <c r="M219" s="41"/>
      <c r="N219" s="41"/>
      <c r="O219" s="7">
        <f t="shared" si="47"/>
        <v>0</v>
      </c>
      <c r="P219" s="62"/>
      <c r="Q219" s="41"/>
      <c r="R219" s="41"/>
      <c r="S219" s="41"/>
      <c r="T219" s="7">
        <f t="shared" si="48"/>
        <v>0</v>
      </c>
      <c r="U219" s="43"/>
      <c r="V219" s="9"/>
      <c r="W219" s="7">
        <f t="shared" si="49"/>
        <v>0</v>
      </c>
      <c r="X219" s="43"/>
      <c r="Y219" s="9"/>
      <c r="Z219" s="9"/>
      <c r="AA219" s="9"/>
      <c r="AB219" s="9"/>
      <c r="AC219" s="9"/>
      <c r="AD219" s="41"/>
      <c r="AE219" s="9"/>
      <c r="AF219" s="9"/>
      <c r="AG219" s="9"/>
      <c r="AH219" s="9"/>
      <c r="AI219" s="9"/>
      <c r="AJ219" s="7">
        <f t="shared" si="50"/>
        <v>0</v>
      </c>
      <c r="AK219" s="43"/>
      <c r="AL219" s="7">
        <f t="shared" si="51"/>
        <v>0</v>
      </c>
      <c r="AM219" s="62"/>
      <c r="AN219" s="9"/>
      <c r="AO219" s="41"/>
      <c r="AP219" s="41"/>
      <c r="AQ219" s="41"/>
      <c r="AR219" s="41"/>
      <c r="AS219" s="41"/>
      <c r="AT219" s="41"/>
      <c r="AU219" s="41"/>
      <c r="AV219" s="41"/>
      <c r="AW219" s="7">
        <f t="shared" si="52"/>
        <v>0</v>
      </c>
      <c r="AX219" s="43"/>
      <c r="AY219" s="41"/>
      <c r="AZ219" s="41"/>
      <c r="BA219" s="41"/>
      <c r="BB219" s="41"/>
      <c r="BC219" s="41"/>
      <c r="BD219" s="41"/>
      <c r="BE219" s="7">
        <f t="shared" si="53"/>
        <v>0</v>
      </c>
      <c r="BF219" s="43"/>
      <c r="BG219" s="41"/>
      <c r="BH219" s="41"/>
      <c r="BI219" s="41"/>
      <c r="BJ219" s="41"/>
      <c r="BK219" s="41"/>
      <c r="BL219" s="41"/>
      <c r="BM219" s="41">
        <v>28200</v>
      </c>
      <c r="BN219" s="41"/>
      <c r="BO219" s="41"/>
      <c r="BP219" s="9"/>
      <c r="BQ219" s="41"/>
      <c r="BR219" s="9"/>
      <c r="BS219" s="9"/>
      <c r="BT219" s="41"/>
      <c r="BU219" s="7">
        <f t="shared" si="54"/>
        <v>28200</v>
      </c>
      <c r="BV219" s="43"/>
      <c r="BW219" s="41"/>
      <c r="BX219" s="41"/>
      <c r="BY219" s="41"/>
      <c r="BZ219" s="41"/>
      <c r="CA219" s="41"/>
      <c r="CB219" s="7">
        <f t="shared" si="55"/>
        <v>0</v>
      </c>
      <c r="CC219" s="43"/>
      <c r="CD219" s="41"/>
      <c r="CE219" s="41"/>
      <c r="CF219" s="41"/>
      <c r="CG219" s="7">
        <f t="shared" si="56"/>
        <v>0</v>
      </c>
      <c r="CH219" s="62"/>
      <c r="CI219" s="9"/>
      <c r="CJ219" s="41"/>
      <c r="CK219" s="41"/>
      <c r="CL219" s="41"/>
      <c r="CM219" s="41"/>
      <c r="CN219" s="41"/>
      <c r="CO219" s="7">
        <f t="shared" si="57"/>
        <v>0</v>
      </c>
      <c r="CP219" s="62"/>
      <c r="CQ219" s="41"/>
      <c r="CR219" s="41"/>
      <c r="CS219" s="7">
        <f t="shared" si="58"/>
        <v>0</v>
      </c>
      <c r="CT219" s="43"/>
      <c r="CU219" s="7">
        <f t="shared" si="59"/>
        <v>0</v>
      </c>
      <c r="CV219" s="10">
        <f t="shared" si="45"/>
        <v>28200</v>
      </c>
    </row>
    <row r="220" spans="1:100" x14ac:dyDescent="0.25">
      <c r="A220" s="348"/>
      <c r="B220" s="2" t="s">
        <v>103</v>
      </c>
      <c r="C220" s="40"/>
      <c r="D220" s="41"/>
      <c r="E220" s="43"/>
      <c r="F220" s="41"/>
      <c r="G220" s="42"/>
      <c r="H220" s="7">
        <f t="shared" si="46"/>
        <v>0</v>
      </c>
      <c r="I220" s="43"/>
      <c r="J220" s="41"/>
      <c r="K220" s="41"/>
      <c r="L220" s="41"/>
      <c r="M220" s="41"/>
      <c r="N220" s="41"/>
      <c r="O220" s="7">
        <f t="shared" si="47"/>
        <v>0</v>
      </c>
      <c r="P220" s="62"/>
      <c r="Q220" s="41"/>
      <c r="R220" s="41"/>
      <c r="S220" s="41"/>
      <c r="T220" s="7">
        <f t="shared" si="48"/>
        <v>0</v>
      </c>
      <c r="U220" s="43"/>
      <c r="V220" s="9"/>
      <c r="W220" s="7">
        <f t="shared" si="49"/>
        <v>0</v>
      </c>
      <c r="X220" s="43"/>
      <c r="Y220" s="9"/>
      <c r="Z220" s="9"/>
      <c r="AA220" s="9"/>
      <c r="AB220" s="9"/>
      <c r="AC220" s="9"/>
      <c r="AD220" s="41"/>
      <c r="AE220" s="9"/>
      <c r="AF220" s="9"/>
      <c r="AG220" s="9"/>
      <c r="AH220" s="9"/>
      <c r="AI220" s="9"/>
      <c r="AJ220" s="7">
        <f t="shared" si="50"/>
        <v>0</v>
      </c>
      <c r="AK220" s="43"/>
      <c r="AL220" s="7">
        <f t="shared" si="51"/>
        <v>0</v>
      </c>
      <c r="AM220" s="62"/>
      <c r="AN220" s="9"/>
      <c r="AO220" s="41"/>
      <c r="AP220" s="41"/>
      <c r="AQ220" s="41"/>
      <c r="AR220" s="41"/>
      <c r="AS220" s="41"/>
      <c r="AT220" s="41"/>
      <c r="AU220" s="41"/>
      <c r="AV220" s="41"/>
      <c r="AW220" s="7">
        <f t="shared" si="52"/>
        <v>0</v>
      </c>
      <c r="AX220" s="43"/>
      <c r="AY220" s="41"/>
      <c r="AZ220" s="41"/>
      <c r="BA220" s="41"/>
      <c r="BB220" s="41"/>
      <c r="BC220" s="41"/>
      <c r="BD220" s="41"/>
      <c r="BE220" s="7">
        <f t="shared" si="53"/>
        <v>0</v>
      </c>
      <c r="BF220" s="43"/>
      <c r="BG220" s="41"/>
      <c r="BH220" s="41"/>
      <c r="BI220" s="41"/>
      <c r="BJ220" s="41"/>
      <c r="BK220" s="41"/>
      <c r="BL220" s="41"/>
      <c r="BM220" s="41">
        <v>30640</v>
      </c>
      <c r="BN220" s="41"/>
      <c r="BO220" s="41"/>
      <c r="BP220" s="9"/>
      <c r="BQ220" s="41"/>
      <c r="BR220" s="9"/>
      <c r="BS220" s="9"/>
      <c r="BT220" s="41"/>
      <c r="BU220" s="7">
        <f t="shared" si="54"/>
        <v>30640</v>
      </c>
      <c r="BV220" s="43"/>
      <c r="BW220" s="41"/>
      <c r="BX220" s="41"/>
      <c r="BY220" s="41"/>
      <c r="BZ220" s="41"/>
      <c r="CA220" s="41"/>
      <c r="CB220" s="7">
        <f t="shared" si="55"/>
        <v>0</v>
      </c>
      <c r="CC220" s="43"/>
      <c r="CD220" s="41"/>
      <c r="CE220" s="41"/>
      <c r="CF220" s="41"/>
      <c r="CG220" s="7">
        <f t="shared" si="56"/>
        <v>0</v>
      </c>
      <c r="CH220" s="62"/>
      <c r="CI220" s="9"/>
      <c r="CJ220" s="41"/>
      <c r="CK220" s="41"/>
      <c r="CL220" s="41"/>
      <c r="CM220" s="41"/>
      <c r="CN220" s="41"/>
      <c r="CO220" s="7">
        <f t="shared" si="57"/>
        <v>0</v>
      </c>
      <c r="CP220" s="62"/>
      <c r="CQ220" s="41"/>
      <c r="CR220" s="41"/>
      <c r="CS220" s="7">
        <f t="shared" si="58"/>
        <v>0</v>
      </c>
      <c r="CT220" s="43"/>
      <c r="CU220" s="7">
        <f t="shared" si="59"/>
        <v>0</v>
      </c>
      <c r="CV220" s="10">
        <f t="shared" si="45"/>
        <v>30640</v>
      </c>
    </row>
    <row r="221" spans="1:100" x14ac:dyDescent="0.25">
      <c r="A221" s="348"/>
      <c r="B221" s="2" t="s">
        <v>104</v>
      </c>
      <c r="C221" s="40"/>
      <c r="D221" s="41"/>
      <c r="E221" s="43"/>
      <c r="F221" s="41"/>
      <c r="G221" s="42"/>
      <c r="H221" s="7">
        <f t="shared" si="46"/>
        <v>0</v>
      </c>
      <c r="I221" s="43"/>
      <c r="J221" s="41"/>
      <c r="K221" s="41"/>
      <c r="L221" s="41"/>
      <c r="M221" s="41"/>
      <c r="N221" s="41"/>
      <c r="O221" s="7">
        <f t="shared" si="47"/>
        <v>0</v>
      </c>
      <c r="P221" s="62"/>
      <c r="Q221" s="41"/>
      <c r="R221" s="41"/>
      <c r="S221" s="41"/>
      <c r="T221" s="7">
        <f t="shared" si="48"/>
        <v>0</v>
      </c>
      <c r="U221" s="43"/>
      <c r="V221" s="9"/>
      <c r="W221" s="7">
        <f t="shared" si="49"/>
        <v>0</v>
      </c>
      <c r="X221" s="43"/>
      <c r="Y221" s="9"/>
      <c r="Z221" s="9"/>
      <c r="AA221" s="9"/>
      <c r="AB221" s="9"/>
      <c r="AC221" s="9"/>
      <c r="AD221" s="41"/>
      <c r="AE221" s="9"/>
      <c r="AF221" s="9"/>
      <c r="AG221" s="9"/>
      <c r="AH221" s="9"/>
      <c r="AI221" s="9"/>
      <c r="AJ221" s="7">
        <f t="shared" si="50"/>
        <v>0</v>
      </c>
      <c r="AK221" s="43"/>
      <c r="AL221" s="7">
        <f t="shared" si="51"/>
        <v>0</v>
      </c>
      <c r="AM221" s="62"/>
      <c r="AN221" s="9"/>
      <c r="AO221" s="41"/>
      <c r="AP221" s="41"/>
      <c r="AQ221" s="41"/>
      <c r="AR221" s="41"/>
      <c r="AS221" s="41"/>
      <c r="AT221" s="41"/>
      <c r="AU221" s="41"/>
      <c r="AV221" s="41"/>
      <c r="AW221" s="7">
        <f t="shared" si="52"/>
        <v>0</v>
      </c>
      <c r="AX221" s="43"/>
      <c r="AY221" s="41"/>
      <c r="AZ221" s="41"/>
      <c r="BA221" s="41"/>
      <c r="BB221" s="41"/>
      <c r="BC221" s="41"/>
      <c r="BD221" s="41"/>
      <c r="BE221" s="7">
        <f t="shared" si="53"/>
        <v>0</v>
      </c>
      <c r="BF221" s="43"/>
      <c r="BG221" s="41"/>
      <c r="BH221" s="41"/>
      <c r="BI221" s="41"/>
      <c r="BJ221" s="41"/>
      <c r="BK221" s="41"/>
      <c r="BL221" s="41"/>
      <c r="BM221" s="41">
        <v>25360</v>
      </c>
      <c r="BN221" s="41"/>
      <c r="BO221" s="41"/>
      <c r="BP221" s="9"/>
      <c r="BQ221" s="41"/>
      <c r="BR221" s="9"/>
      <c r="BS221" s="9"/>
      <c r="BT221" s="41"/>
      <c r="BU221" s="7">
        <f t="shared" si="54"/>
        <v>25360</v>
      </c>
      <c r="BV221" s="43"/>
      <c r="BW221" s="41"/>
      <c r="BX221" s="41"/>
      <c r="BY221" s="41"/>
      <c r="BZ221" s="41"/>
      <c r="CA221" s="41"/>
      <c r="CB221" s="7">
        <f t="shared" si="55"/>
        <v>0</v>
      </c>
      <c r="CC221" s="43"/>
      <c r="CD221" s="41"/>
      <c r="CE221" s="41"/>
      <c r="CF221" s="41"/>
      <c r="CG221" s="7">
        <f t="shared" si="56"/>
        <v>0</v>
      </c>
      <c r="CH221" s="62"/>
      <c r="CI221" s="9"/>
      <c r="CJ221" s="41"/>
      <c r="CK221" s="41"/>
      <c r="CL221" s="41"/>
      <c r="CM221" s="41"/>
      <c r="CN221" s="41"/>
      <c r="CO221" s="7">
        <f t="shared" si="57"/>
        <v>0</v>
      </c>
      <c r="CP221" s="62"/>
      <c r="CQ221" s="41"/>
      <c r="CR221" s="41"/>
      <c r="CS221" s="7">
        <f t="shared" si="58"/>
        <v>0</v>
      </c>
      <c r="CT221" s="43"/>
      <c r="CU221" s="7">
        <f t="shared" si="59"/>
        <v>0</v>
      </c>
      <c r="CV221" s="10">
        <f t="shared" si="45"/>
        <v>25360</v>
      </c>
    </row>
    <row r="222" spans="1:100" x14ac:dyDescent="0.25">
      <c r="A222" s="348"/>
      <c r="B222" s="2" t="s">
        <v>105</v>
      </c>
      <c r="C222" s="40"/>
      <c r="D222" s="41"/>
      <c r="E222" s="43"/>
      <c r="F222" s="41"/>
      <c r="G222" s="42"/>
      <c r="H222" s="7">
        <f t="shared" si="46"/>
        <v>0</v>
      </c>
      <c r="I222" s="43"/>
      <c r="J222" s="41"/>
      <c r="K222" s="41"/>
      <c r="L222" s="41"/>
      <c r="M222" s="41"/>
      <c r="N222" s="41"/>
      <c r="O222" s="7">
        <f t="shared" si="47"/>
        <v>0</v>
      </c>
      <c r="P222" s="62"/>
      <c r="Q222" s="41"/>
      <c r="R222" s="41"/>
      <c r="S222" s="41"/>
      <c r="T222" s="7">
        <f t="shared" si="48"/>
        <v>0</v>
      </c>
      <c r="U222" s="43"/>
      <c r="V222" s="9"/>
      <c r="W222" s="7">
        <f t="shared" si="49"/>
        <v>0</v>
      </c>
      <c r="X222" s="43"/>
      <c r="Y222" s="9"/>
      <c r="Z222" s="9"/>
      <c r="AA222" s="9"/>
      <c r="AB222" s="9"/>
      <c r="AC222" s="9"/>
      <c r="AD222" s="41"/>
      <c r="AE222" s="9"/>
      <c r="AF222" s="9"/>
      <c r="AG222" s="9"/>
      <c r="AH222" s="9"/>
      <c r="AI222" s="9"/>
      <c r="AJ222" s="7">
        <f t="shared" si="50"/>
        <v>0</v>
      </c>
      <c r="AK222" s="43"/>
      <c r="AL222" s="7">
        <f t="shared" si="51"/>
        <v>0</v>
      </c>
      <c r="AM222" s="62"/>
      <c r="AN222" s="9"/>
      <c r="AO222" s="41"/>
      <c r="AP222" s="41"/>
      <c r="AQ222" s="41"/>
      <c r="AR222" s="41"/>
      <c r="AS222" s="41"/>
      <c r="AT222" s="41"/>
      <c r="AU222" s="41"/>
      <c r="AV222" s="41"/>
      <c r="AW222" s="7">
        <f t="shared" si="52"/>
        <v>0</v>
      </c>
      <c r="AX222" s="43"/>
      <c r="AY222" s="41"/>
      <c r="AZ222" s="41"/>
      <c r="BA222" s="41"/>
      <c r="BB222" s="41"/>
      <c r="BC222" s="41"/>
      <c r="BD222" s="41"/>
      <c r="BE222" s="7">
        <f t="shared" si="53"/>
        <v>0</v>
      </c>
      <c r="BF222" s="43"/>
      <c r="BG222" s="41"/>
      <c r="BH222" s="41"/>
      <c r="BI222" s="41"/>
      <c r="BJ222" s="41"/>
      <c r="BK222" s="41"/>
      <c r="BL222" s="41"/>
      <c r="BM222" s="41">
        <v>33480</v>
      </c>
      <c r="BN222" s="41"/>
      <c r="BO222" s="41"/>
      <c r="BP222" s="9"/>
      <c r="BQ222" s="41"/>
      <c r="BR222" s="9"/>
      <c r="BS222" s="9"/>
      <c r="BT222" s="41"/>
      <c r="BU222" s="7">
        <f t="shared" si="54"/>
        <v>33480</v>
      </c>
      <c r="BV222" s="43"/>
      <c r="BW222" s="41"/>
      <c r="BX222" s="41"/>
      <c r="BY222" s="41"/>
      <c r="BZ222" s="41"/>
      <c r="CA222" s="41"/>
      <c r="CB222" s="7">
        <f t="shared" si="55"/>
        <v>0</v>
      </c>
      <c r="CC222" s="43"/>
      <c r="CD222" s="41"/>
      <c r="CE222" s="41"/>
      <c r="CF222" s="41"/>
      <c r="CG222" s="7">
        <f t="shared" si="56"/>
        <v>0</v>
      </c>
      <c r="CH222" s="62"/>
      <c r="CI222" s="9"/>
      <c r="CJ222" s="41"/>
      <c r="CK222" s="41"/>
      <c r="CL222" s="41"/>
      <c r="CM222" s="41"/>
      <c r="CN222" s="41"/>
      <c r="CO222" s="7">
        <f t="shared" si="57"/>
        <v>0</v>
      </c>
      <c r="CP222" s="62"/>
      <c r="CQ222" s="41"/>
      <c r="CR222" s="41"/>
      <c r="CS222" s="7">
        <f t="shared" si="58"/>
        <v>0</v>
      </c>
      <c r="CT222" s="43"/>
      <c r="CU222" s="7">
        <f t="shared" si="59"/>
        <v>0</v>
      </c>
      <c r="CV222" s="10">
        <f t="shared" si="45"/>
        <v>33480</v>
      </c>
    </row>
    <row r="223" spans="1:100" x14ac:dyDescent="0.25">
      <c r="A223" s="348"/>
      <c r="B223" s="2" t="s">
        <v>106</v>
      </c>
      <c r="C223" s="40"/>
      <c r="D223" s="41"/>
      <c r="E223" s="43"/>
      <c r="F223" s="41"/>
      <c r="G223" s="42"/>
      <c r="H223" s="7">
        <f t="shared" si="46"/>
        <v>0</v>
      </c>
      <c r="I223" s="43"/>
      <c r="J223" s="41"/>
      <c r="K223" s="41"/>
      <c r="L223" s="41"/>
      <c r="M223" s="41"/>
      <c r="N223" s="41"/>
      <c r="O223" s="7">
        <f t="shared" si="47"/>
        <v>0</v>
      </c>
      <c r="P223" s="62"/>
      <c r="Q223" s="41"/>
      <c r="R223" s="41"/>
      <c r="S223" s="41"/>
      <c r="T223" s="7">
        <f t="shared" si="48"/>
        <v>0</v>
      </c>
      <c r="U223" s="43"/>
      <c r="V223" s="9"/>
      <c r="W223" s="7">
        <f t="shared" si="49"/>
        <v>0</v>
      </c>
      <c r="X223" s="43"/>
      <c r="Y223" s="9"/>
      <c r="Z223" s="9"/>
      <c r="AA223" s="9"/>
      <c r="AB223" s="9"/>
      <c r="AC223" s="9"/>
      <c r="AD223" s="41"/>
      <c r="AE223" s="9"/>
      <c r="AF223" s="9"/>
      <c r="AG223" s="9"/>
      <c r="AH223" s="9"/>
      <c r="AI223" s="9"/>
      <c r="AJ223" s="7">
        <f t="shared" si="50"/>
        <v>0</v>
      </c>
      <c r="AK223" s="43"/>
      <c r="AL223" s="7">
        <f t="shared" si="51"/>
        <v>0</v>
      </c>
      <c r="AM223" s="62"/>
      <c r="AN223" s="9"/>
      <c r="AO223" s="41"/>
      <c r="AP223" s="41"/>
      <c r="AQ223" s="41"/>
      <c r="AR223" s="41"/>
      <c r="AS223" s="41"/>
      <c r="AT223" s="41"/>
      <c r="AU223" s="41"/>
      <c r="AV223" s="41"/>
      <c r="AW223" s="7">
        <f t="shared" si="52"/>
        <v>0</v>
      </c>
      <c r="AX223" s="43"/>
      <c r="AY223" s="41"/>
      <c r="AZ223" s="41"/>
      <c r="BA223" s="41"/>
      <c r="BB223" s="41"/>
      <c r="BC223" s="41"/>
      <c r="BD223" s="41"/>
      <c r="BE223" s="7">
        <f t="shared" si="53"/>
        <v>0</v>
      </c>
      <c r="BF223" s="43"/>
      <c r="BG223" s="41"/>
      <c r="BH223" s="41"/>
      <c r="BI223" s="41"/>
      <c r="BJ223" s="41"/>
      <c r="BK223" s="41"/>
      <c r="BL223" s="41"/>
      <c r="BM223" s="41">
        <v>30960</v>
      </c>
      <c r="BN223" s="41"/>
      <c r="BO223" s="41"/>
      <c r="BP223" s="9"/>
      <c r="BQ223" s="41"/>
      <c r="BR223" s="9"/>
      <c r="BS223" s="9"/>
      <c r="BT223" s="41"/>
      <c r="BU223" s="7">
        <f t="shared" si="54"/>
        <v>30960</v>
      </c>
      <c r="BV223" s="43"/>
      <c r="BW223" s="41"/>
      <c r="BX223" s="41"/>
      <c r="BY223" s="41"/>
      <c r="BZ223" s="41"/>
      <c r="CA223" s="41"/>
      <c r="CB223" s="7">
        <f t="shared" si="55"/>
        <v>0</v>
      </c>
      <c r="CC223" s="43"/>
      <c r="CD223" s="41"/>
      <c r="CE223" s="41"/>
      <c r="CF223" s="41"/>
      <c r="CG223" s="7">
        <f t="shared" si="56"/>
        <v>0</v>
      </c>
      <c r="CH223" s="62"/>
      <c r="CI223" s="9"/>
      <c r="CJ223" s="41"/>
      <c r="CK223" s="41"/>
      <c r="CL223" s="41"/>
      <c r="CM223" s="41"/>
      <c r="CN223" s="41"/>
      <c r="CO223" s="7">
        <f t="shared" si="57"/>
        <v>0</v>
      </c>
      <c r="CP223" s="62"/>
      <c r="CQ223" s="41"/>
      <c r="CR223" s="41"/>
      <c r="CS223" s="7">
        <f t="shared" si="58"/>
        <v>0</v>
      </c>
      <c r="CT223" s="43"/>
      <c r="CU223" s="7">
        <f t="shared" si="59"/>
        <v>0</v>
      </c>
      <c r="CV223" s="10">
        <f t="shared" si="45"/>
        <v>30960</v>
      </c>
    </row>
    <row r="224" spans="1:100" x14ac:dyDescent="0.25">
      <c r="A224" s="348"/>
      <c r="B224" s="2" t="s">
        <v>107</v>
      </c>
      <c r="C224" s="40"/>
      <c r="D224" s="41"/>
      <c r="E224" s="43"/>
      <c r="F224" s="41"/>
      <c r="G224" s="42"/>
      <c r="H224" s="7">
        <f t="shared" si="46"/>
        <v>0</v>
      </c>
      <c r="I224" s="43"/>
      <c r="J224" s="41"/>
      <c r="K224" s="41"/>
      <c r="L224" s="41"/>
      <c r="M224" s="41"/>
      <c r="N224" s="41"/>
      <c r="O224" s="7">
        <f t="shared" si="47"/>
        <v>0</v>
      </c>
      <c r="P224" s="62"/>
      <c r="Q224" s="41"/>
      <c r="R224" s="41"/>
      <c r="S224" s="41"/>
      <c r="T224" s="7">
        <f t="shared" si="48"/>
        <v>0</v>
      </c>
      <c r="U224" s="43"/>
      <c r="V224" s="9"/>
      <c r="W224" s="7">
        <f t="shared" si="49"/>
        <v>0</v>
      </c>
      <c r="X224" s="43"/>
      <c r="Y224" s="9"/>
      <c r="Z224" s="9"/>
      <c r="AA224" s="9"/>
      <c r="AB224" s="9"/>
      <c r="AC224" s="9"/>
      <c r="AD224" s="41"/>
      <c r="AE224" s="9"/>
      <c r="AF224" s="9"/>
      <c r="AG224" s="9"/>
      <c r="AH224" s="9"/>
      <c r="AI224" s="9"/>
      <c r="AJ224" s="7">
        <f t="shared" si="50"/>
        <v>0</v>
      </c>
      <c r="AK224" s="43"/>
      <c r="AL224" s="7">
        <f t="shared" si="51"/>
        <v>0</v>
      </c>
      <c r="AM224" s="62"/>
      <c r="AN224" s="9"/>
      <c r="AO224" s="41"/>
      <c r="AP224" s="41"/>
      <c r="AQ224" s="41"/>
      <c r="AR224" s="41"/>
      <c r="AS224" s="41"/>
      <c r="AT224" s="41"/>
      <c r="AU224" s="41"/>
      <c r="AV224" s="41"/>
      <c r="AW224" s="7">
        <f t="shared" si="52"/>
        <v>0</v>
      </c>
      <c r="AX224" s="43"/>
      <c r="AY224" s="41"/>
      <c r="AZ224" s="41"/>
      <c r="BA224" s="41"/>
      <c r="BB224" s="41"/>
      <c r="BC224" s="41"/>
      <c r="BD224" s="41"/>
      <c r="BE224" s="7">
        <f t="shared" si="53"/>
        <v>0</v>
      </c>
      <c r="BF224" s="43"/>
      <c r="BG224" s="41"/>
      <c r="BH224" s="41"/>
      <c r="BI224" s="41"/>
      <c r="BJ224" s="41"/>
      <c r="BK224" s="41"/>
      <c r="BL224" s="41"/>
      <c r="BM224" s="41">
        <v>29800</v>
      </c>
      <c r="BN224" s="41"/>
      <c r="BO224" s="41"/>
      <c r="BP224" s="9"/>
      <c r="BQ224" s="41"/>
      <c r="BR224" s="9"/>
      <c r="BS224" s="9"/>
      <c r="BT224" s="41"/>
      <c r="BU224" s="7">
        <f t="shared" si="54"/>
        <v>29800</v>
      </c>
      <c r="BV224" s="43"/>
      <c r="BW224" s="41"/>
      <c r="BX224" s="41"/>
      <c r="BY224" s="41"/>
      <c r="BZ224" s="41"/>
      <c r="CA224" s="41"/>
      <c r="CB224" s="7">
        <f t="shared" si="55"/>
        <v>0</v>
      </c>
      <c r="CC224" s="43"/>
      <c r="CD224" s="41"/>
      <c r="CE224" s="41"/>
      <c r="CF224" s="41"/>
      <c r="CG224" s="7">
        <f t="shared" si="56"/>
        <v>0</v>
      </c>
      <c r="CH224" s="62"/>
      <c r="CI224" s="9"/>
      <c r="CJ224" s="41"/>
      <c r="CK224" s="41"/>
      <c r="CL224" s="41"/>
      <c r="CM224" s="41"/>
      <c r="CN224" s="41"/>
      <c r="CO224" s="7">
        <f t="shared" si="57"/>
        <v>0</v>
      </c>
      <c r="CP224" s="62"/>
      <c r="CQ224" s="41"/>
      <c r="CR224" s="41"/>
      <c r="CS224" s="7">
        <f t="shared" si="58"/>
        <v>0</v>
      </c>
      <c r="CT224" s="43"/>
      <c r="CU224" s="7">
        <f t="shared" si="59"/>
        <v>0</v>
      </c>
      <c r="CV224" s="10">
        <f t="shared" si="45"/>
        <v>29800</v>
      </c>
    </row>
    <row r="225" spans="1:100" x14ac:dyDescent="0.25">
      <c r="A225" s="348"/>
      <c r="B225" s="2" t="s">
        <v>108</v>
      </c>
      <c r="C225" s="40"/>
      <c r="D225" s="41"/>
      <c r="E225" s="43"/>
      <c r="F225" s="41"/>
      <c r="G225" s="42"/>
      <c r="H225" s="7">
        <f t="shared" si="46"/>
        <v>0</v>
      </c>
      <c r="I225" s="43"/>
      <c r="J225" s="41"/>
      <c r="K225" s="41"/>
      <c r="L225" s="41"/>
      <c r="M225" s="41"/>
      <c r="N225" s="41"/>
      <c r="O225" s="7">
        <f t="shared" si="47"/>
        <v>0</v>
      </c>
      <c r="P225" s="62"/>
      <c r="Q225" s="41"/>
      <c r="R225" s="41"/>
      <c r="S225" s="41"/>
      <c r="T225" s="7">
        <f t="shared" si="48"/>
        <v>0</v>
      </c>
      <c r="U225" s="43"/>
      <c r="V225" s="9"/>
      <c r="W225" s="7">
        <f t="shared" si="49"/>
        <v>0</v>
      </c>
      <c r="X225" s="43"/>
      <c r="Y225" s="9"/>
      <c r="Z225" s="9"/>
      <c r="AA225" s="9"/>
      <c r="AB225" s="9"/>
      <c r="AC225" s="9"/>
      <c r="AD225" s="41"/>
      <c r="AE225" s="9"/>
      <c r="AF225" s="9"/>
      <c r="AG225" s="9"/>
      <c r="AH225" s="9"/>
      <c r="AI225" s="9"/>
      <c r="AJ225" s="7">
        <f t="shared" si="50"/>
        <v>0</v>
      </c>
      <c r="AK225" s="43"/>
      <c r="AL225" s="7">
        <f t="shared" si="51"/>
        <v>0</v>
      </c>
      <c r="AM225" s="62"/>
      <c r="AN225" s="9"/>
      <c r="AO225" s="41"/>
      <c r="AP225" s="41"/>
      <c r="AQ225" s="41"/>
      <c r="AR225" s="41"/>
      <c r="AS225" s="41"/>
      <c r="AT225" s="41"/>
      <c r="AU225" s="41"/>
      <c r="AV225" s="41"/>
      <c r="AW225" s="7">
        <f t="shared" si="52"/>
        <v>0</v>
      </c>
      <c r="AX225" s="43"/>
      <c r="AY225" s="41"/>
      <c r="AZ225" s="41"/>
      <c r="BA225" s="41"/>
      <c r="BB225" s="41"/>
      <c r="BC225" s="41"/>
      <c r="BD225" s="41"/>
      <c r="BE225" s="7">
        <f t="shared" si="53"/>
        <v>0</v>
      </c>
      <c r="BF225" s="43"/>
      <c r="BG225" s="41"/>
      <c r="BH225" s="41"/>
      <c r="BI225" s="41"/>
      <c r="BJ225" s="41"/>
      <c r="BK225" s="41"/>
      <c r="BL225" s="41"/>
      <c r="BM225" s="41">
        <v>24760</v>
      </c>
      <c r="BN225" s="41"/>
      <c r="BO225" s="41"/>
      <c r="BP225" s="9"/>
      <c r="BQ225" s="41"/>
      <c r="BR225" s="9"/>
      <c r="BS225" s="9"/>
      <c r="BT225" s="41"/>
      <c r="BU225" s="7">
        <f t="shared" si="54"/>
        <v>24760</v>
      </c>
      <c r="BV225" s="43"/>
      <c r="BW225" s="41"/>
      <c r="BX225" s="41"/>
      <c r="BY225" s="41"/>
      <c r="BZ225" s="41"/>
      <c r="CA225" s="41"/>
      <c r="CB225" s="7">
        <f t="shared" si="55"/>
        <v>0</v>
      </c>
      <c r="CC225" s="43"/>
      <c r="CD225" s="41"/>
      <c r="CE225" s="41"/>
      <c r="CF225" s="41"/>
      <c r="CG225" s="7">
        <f t="shared" si="56"/>
        <v>0</v>
      </c>
      <c r="CH225" s="62"/>
      <c r="CI225" s="9"/>
      <c r="CJ225" s="41"/>
      <c r="CK225" s="41"/>
      <c r="CL225" s="41"/>
      <c r="CM225" s="41"/>
      <c r="CN225" s="41"/>
      <c r="CO225" s="7">
        <f t="shared" si="57"/>
        <v>0</v>
      </c>
      <c r="CP225" s="62"/>
      <c r="CQ225" s="41"/>
      <c r="CR225" s="41"/>
      <c r="CS225" s="7">
        <f t="shared" si="58"/>
        <v>0</v>
      </c>
      <c r="CT225" s="43"/>
      <c r="CU225" s="7">
        <f t="shared" si="59"/>
        <v>0</v>
      </c>
      <c r="CV225" s="10">
        <f t="shared" si="45"/>
        <v>24760</v>
      </c>
    </row>
    <row r="226" spans="1:100" x14ac:dyDescent="0.25">
      <c r="A226" s="348"/>
      <c r="B226" s="2" t="s">
        <v>109</v>
      </c>
      <c r="C226" s="40"/>
      <c r="D226" s="41"/>
      <c r="E226" s="43"/>
      <c r="F226" s="41"/>
      <c r="G226" s="42"/>
      <c r="H226" s="7">
        <f t="shared" si="46"/>
        <v>0</v>
      </c>
      <c r="I226" s="43"/>
      <c r="J226" s="41"/>
      <c r="K226" s="41"/>
      <c r="L226" s="41"/>
      <c r="M226" s="41"/>
      <c r="N226" s="41"/>
      <c r="O226" s="7">
        <f t="shared" si="47"/>
        <v>0</v>
      </c>
      <c r="P226" s="62"/>
      <c r="Q226" s="41"/>
      <c r="R226" s="41"/>
      <c r="S226" s="41"/>
      <c r="T226" s="7">
        <f t="shared" si="48"/>
        <v>0</v>
      </c>
      <c r="U226" s="43"/>
      <c r="V226" s="9"/>
      <c r="W226" s="7">
        <f t="shared" si="49"/>
        <v>0</v>
      </c>
      <c r="X226" s="43"/>
      <c r="Y226" s="9"/>
      <c r="Z226" s="9"/>
      <c r="AA226" s="9"/>
      <c r="AB226" s="9"/>
      <c r="AC226" s="9"/>
      <c r="AD226" s="41"/>
      <c r="AE226" s="9"/>
      <c r="AF226" s="9"/>
      <c r="AG226" s="9"/>
      <c r="AH226" s="9"/>
      <c r="AI226" s="9"/>
      <c r="AJ226" s="7">
        <f t="shared" si="50"/>
        <v>0</v>
      </c>
      <c r="AK226" s="43"/>
      <c r="AL226" s="7">
        <f t="shared" si="51"/>
        <v>0</v>
      </c>
      <c r="AM226" s="62"/>
      <c r="AN226" s="9"/>
      <c r="AO226" s="41"/>
      <c r="AP226" s="41"/>
      <c r="AQ226" s="41"/>
      <c r="AR226" s="41"/>
      <c r="AS226" s="41"/>
      <c r="AT226" s="41"/>
      <c r="AU226" s="41"/>
      <c r="AV226" s="41"/>
      <c r="AW226" s="7">
        <f t="shared" si="52"/>
        <v>0</v>
      </c>
      <c r="AX226" s="43"/>
      <c r="AY226" s="41"/>
      <c r="AZ226" s="41"/>
      <c r="BA226" s="41"/>
      <c r="BB226" s="41"/>
      <c r="BC226" s="41"/>
      <c r="BD226" s="41"/>
      <c r="BE226" s="7">
        <f t="shared" si="53"/>
        <v>0</v>
      </c>
      <c r="BF226" s="43"/>
      <c r="BG226" s="41"/>
      <c r="BH226" s="41"/>
      <c r="BI226" s="41"/>
      <c r="BJ226" s="41"/>
      <c r="BK226" s="41"/>
      <c r="BL226" s="41"/>
      <c r="BM226" s="41">
        <v>30440</v>
      </c>
      <c r="BN226" s="41"/>
      <c r="BO226" s="41"/>
      <c r="BP226" s="9"/>
      <c r="BQ226" s="41"/>
      <c r="BR226" s="9"/>
      <c r="BS226" s="9"/>
      <c r="BT226" s="41"/>
      <c r="BU226" s="7">
        <f t="shared" si="54"/>
        <v>30440</v>
      </c>
      <c r="BV226" s="43"/>
      <c r="BW226" s="41"/>
      <c r="BX226" s="41"/>
      <c r="BY226" s="41"/>
      <c r="BZ226" s="41"/>
      <c r="CA226" s="41"/>
      <c r="CB226" s="7">
        <f t="shared" si="55"/>
        <v>0</v>
      </c>
      <c r="CC226" s="43"/>
      <c r="CD226" s="41"/>
      <c r="CE226" s="41"/>
      <c r="CF226" s="41"/>
      <c r="CG226" s="7">
        <f t="shared" si="56"/>
        <v>0</v>
      </c>
      <c r="CH226" s="62"/>
      <c r="CI226" s="9"/>
      <c r="CJ226" s="41"/>
      <c r="CK226" s="41"/>
      <c r="CL226" s="41"/>
      <c r="CM226" s="41"/>
      <c r="CN226" s="41"/>
      <c r="CO226" s="7">
        <f t="shared" si="57"/>
        <v>0</v>
      </c>
      <c r="CP226" s="62"/>
      <c r="CQ226" s="41"/>
      <c r="CR226" s="41"/>
      <c r="CS226" s="7">
        <f t="shared" si="58"/>
        <v>0</v>
      </c>
      <c r="CT226" s="43"/>
      <c r="CU226" s="7">
        <f t="shared" si="59"/>
        <v>0</v>
      </c>
      <c r="CV226" s="10">
        <f t="shared" si="45"/>
        <v>30440</v>
      </c>
    </row>
    <row r="227" spans="1:100" x14ac:dyDescent="0.25">
      <c r="A227" s="348"/>
      <c r="B227" s="2" t="s">
        <v>110</v>
      </c>
      <c r="C227" s="40"/>
      <c r="D227" s="41"/>
      <c r="E227" s="43"/>
      <c r="F227" s="41"/>
      <c r="G227" s="42"/>
      <c r="H227" s="7">
        <f t="shared" si="46"/>
        <v>0</v>
      </c>
      <c r="I227" s="43"/>
      <c r="J227" s="41"/>
      <c r="K227" s="41"/>
      <c r="L227" s="41"/>
      <c r="M227" s="41"/>
      <c r="N227" s="41"/>
      <c r="O227" s="7">
        <f t="shared" si="47"/>
        <v>0</v>
      </c>
      <c r="P227" s="62"/>
      <c r="Q227" s="41"/>
      <c r="R227" s="41"/>
      <c r="S227" s="41"/>
      <c r="T227" s="7">
        <f t="shared" si="48"/>
        <v>0</v>
      </c>
      <c r="U227" s="43"/>
      <c r="V227" s="9"/>
      <c r="W227" s="7">
        <f t="shared" si="49"/>
        <v>0</v>
      </c>
      <c r="X227" s="43"/>
      <c r="Y227" s="9"/>
      <c r="Z227" s="9"/>
      <c r="AA227" s="9"/>
      <c r="AB227" s="9"/>
      <c r="AC227" s="9"/>
      <c r="AD227" s="41"/>
      <c r="AE227" s="9"/>
      <c r="AF227" s="9"/>
      <c r="AG227" s="9"/>
      <c r="AH227" s="9"/>
      <c r="AI227" s="9"/>
      <c r="AJ227" s="7">
        <f t="shared" si="50"/>
        <v>0</v>
      </c>
      <c r="AK227" s="43"/>
      <c r="AL227" s="7">
        <f t="shared" si="51"/>
        <v>0</v>
      </c>
      <c r="AM227" s="62"/>
      <c r="AN227" s="9"/>
      <c r="AO227" s="41"/>
      <c r="AP227" s="41"/>
      <c r="AQ227" s="41"/>
      <c r="AR227" s="41"/>
      <c r="AS227" s="41"/>
      <c r="AT227" s="41"/>
      <c r="AU227" s="41"/>
      <c r="AV227" s="41"/>
      <c r="AW227" s="7">
        <f t="shared" si="52"/>
        <v>0</v>
      </c>
      <c r="AX227" s="43"/>
      <c r="AY227" s="41"/>
      <c r="AZ227" s="41"/>
      <c r="BA227" s="41"/>
      <c r="BB227" s="41"/>
      <c r="BC227" s="41"/>
      <c r="BD227" s="41"/>
      <c r="BE227" s="7">
        <f t="shared" si="53"/>
        <v>0</v>
      </c>
      <c r="BF227" s="43"/>
      <c r="BG227" s="41"/>
      <c r="BH227" s="41"/>
      <c r="BI227" s="41"/>
      <c r="BJ227" s="41"/>
      <c r="BK227" s="41"/>
      <c r="BL227" s="41"/>
      <c r="BM227" s="41">
        <v>28800</v>
      </c>
      <c r="BN227" s="41"/>
      <c r="BO227" s="41"/>
      <c r="BP227" s="9"/>
      <c r="BQ227" s="41"/>
      <c r="BR227" s="9"/>
      <c r="BS227" s="9"/>
      <c r="BT227" s="41"/>
      <c r="BU227" s="7">
        <f t="shared" si="54"/>
        <v>28800</v>
      </c>
      <c r="BV227" s="43"/>
      <c r="BW227" s="41"/>
      <c r="BX227" s="41"/>
      <c r="BY227" s="41"/>
      <c r="BZ227" s="41"/>
      <c r="CA227" s="41"/>
      <c r="CB227" s="7">
        <f t="shared" si="55"/>
        <v>0</v>
      </c>
      <c r="CC227" s="43"/>
      <c r="CD227" s="41"/>
      <c r="CE227" s="41"/>
      <c r="CF227" s="41"/>
      <c r="CG227" s="7">
        <f t="shared" si="56"/>
        <v>0</v>
      </c>
      <c r="CH227" s="62"/>
      <c r="CI227" s="9"/>
      <c r="CJ227" s="41"/>
      <c r="CK227" s="41"/>
      <c r="CL227" s="41"/>
      <c r="CM227" s="41"/>
      <c r="CN227" s="41"/>
      <c r="CO227" s="7">
        <f t="shared" si="57"/>
        <v>0</v>
      </c>
      <c r="CP227" s="62"/>
      <c r="CQ227" s="41"/>
      <c r="CR227" s="41"/>
      <c r="CS227" s="7">
        <f t="shared" si="58"/>
        <v>0</v>
      </c>
      <c r="CT227" s="43"/>
      <c r="CU227" s="7">
        <f t="shared" si="59"/>
        <v>0</v>
      </c>
      <c r="CV227" s="10">
        <f t="shared" si="45"/>
        <v>28800</v>
      </c>
    </row>
    <row r="228" spans="1:100" x14ac:dyDescent="0.25">
      <c r="A228" s="348"/>
      <c r="B228" s="2" t="s">
        <v>111</v>
      </c>
      <c r="C228" s="40"/>
      <c r="D228" s="41"/>
      <c r="E228" s="43"/>
      <c r="F228" s="41"/>
      <c r="G228" s="42"/>
      <c r="H228" s="7">
        <f t="shared" si="46"/>
        <v>0</v>
      </c>
      <c r="I228" s="43"/>
      <c r="J228" s="41"/>
      <c r="K228" s="41"/>
      <c r="L228" s="41"/>
      <c r="M228" s="41"/>
      <c r="N228" s="41"/>
      <c r="O228" s="7">
        <f t="shared" si="47"/>
        <v>0</v>
      </c>
      <c r="P228" s="62"/>
      <c r="Q228" s="41"/>
      <c r="R228" s="41"/>
      <c r="S228" s="41"/>
      <c r="T228" s="7">
        <f t="shared" si="48"/>
        <v>0</v>
      </c>
      <c r="U228" s="43"/>
      <c r="V228" s="9"/>
      <c r="W228" s="7">
        <f t="shared" si="49"/>
        <v>0</v>
      </c>
      <c r="X228" s="43"/>
      <c r="Y228" s="9"/>
      <c r="Z228" s="9"/>
      <c r="AA228" s="9"/>
      <c r="AB228" s="9"/>
      <c r="AC228" s="9"/>
      <c r="AD228" s="41"/>
      <c r="AE228" s="9"/>
      <c r="AF228" s="9"/>
      <c r="AG228" s="9"/>
      <c r="AH228" s="9"/>
      <c r="AI228" s="9"/>
      <c r="AJ228" s="7">
        <f t="shared" si="50"/>
        <v>0</v>
      </c>
      <c r="AK228" s="43"/>
      <c r="AL228" s="7">
        <f t="shared" si="51"/>
        <v>0</v>
      </c>
      <c r="AM228" s="62"/>
      <c r="AN228" s="9"/>
      <c r="AO228" s="41"/>
      <c r="AP228" s="41"/>
      <c r="AQ228" s="41"/>
      <c r="AR228" s="41"/>
      <c r="AS228" s="41"/>
      <c r="AT228" s="41"/>
      <c r="AU228" s="41"/>
      <c r="AV228" s="41"/>
      <c r="AW228" s="7">
        <f t="shared" si="52"/>
        <v>0</v>
      </c>
      <c r="AX228" s="43"/>
      <c r="AY228" s="41"/>
      <c r="AZ228" s="41"/>
      <c r="BA228" s="41"/>
      <c r="BB228" s="41"/>
      <c r="BC228" s="41"/>
      <c r="BD228" s="41"/>
      <c r="BE228" s="7">
        <f t="shared" si="53"/>
        <v>0</v>
      </c>
      <c r="BF228" s="43"/>
      <c r="BG228" s="41"/>
      <c r="BH228" s="41"/>
      <c r="BI228" s="41"/>
      <c r="BJ228" s="41"/>
      <c r="BK228" s="41"/>
      <c r="BL228" s="41"/>
      <c r="BM228" s="41">
        <v>33200</v>
      </c>
      <c r="BN228" s="41"/>
      <c r="BO228" s="41"/>
      <c r="BP228" s="9"/>
      <c r="BQ228" s="41"/>
      <c r="BR228" s="9"/>
      <c r="BS228" s="9"/>
      <c r="BT228" s="41"/>
      <c r="BU228" s="7">
        <f t="shared" si="54"/>
        <v>33200</v>
      </c>
      <c r="BV228" s="43"/>
      <c r="BW228" s="41"/>
      <c r="BX228" s="41"/>
      <c r="BY228" s="41"/>
      <c r="BZ228" s="41"/>
      <c r="CA228" s="41"/>
      <c r="CB228" s="7">
        <f t="shared" si="55"/>
        <v>0</v>
      </c>
      <c r="CC228" s="43"/>
      <c r="CD228" s="41"/>
      <c r="CE228" s="41"/>
      <c r="CF228" s="41"/>
      <c r="CG228" s="7">
        <f t="shared" si="56"/>
        <v>0</v>
      </c>
      <c r="CH228" s="62"/>
      <c r="CI228" s="9"/>
      <c r="CJ228" s="41"/>
      <c r="CK228" s="41"/>
      <c r="CL228" s="41"/>
      <c r="CM228" s="41"/>
      <c r="CN228" s="41"/>
      <c r="CO228" s="7">
        <f t="shared" si="57"/>
        <v>0</v>
      </c>
      <c r="CP228" s="62"/>
      <c r="CQ228" s="41"/>
      <c r="CR228" s="41"/>
      <c r="CS228" s="7">
        <f t="shared" si="58"/>
        <v>0</v>
      </c>
      <c r="CT228" s="43"/>
      <c r="CU228" s="7">
        <f t="shared" si="59"/>
        <v>0</v>
      </c>
      <c r="CV228" s="10">
        <f t="shared" si="45"/>
        <v>33200</v>
      </c>
    </row>
    <row r="229" spans="1:100" ht="15.75" thickBot="1" x14ac:dyDescent="0.3">
      <c r="A229" s="349"/>
      <c r="B229" s="3" t="s">
        <v>112</v>
      </c>
      <c r="C229" s="44"/>
      <c r="D229" s="45"/>
      <c r="E229" s="47"/>
      <c r="F229" s="45"/>
      <c r="G229" s="46"/>
      <c r="H229" s="11">
        <f t="shared" si="46"/>
        <v>0</v>
      </c>
      <c r="I229" s="47"/>
      <c r="J229" s="45"/>
      <c r="K229" s="45"/>
      <c r="L229" s="45"/>
      <c r="M229" s="45"/>
      <c r="N229" s="45"/>
      <c r="O229" s="11">
        <f t="shared" si="47"/>
        <v>0</v>
      </c>
      <c r="P229" s="63"/>
      <c r="Q229" s="45"/>
      <c r="R229" s="45"/>
      <c r="S229" s="45"/>
      <c r="T229" s="11">
        <f t="shared" si="48"/>
        <v>0</v>
      </c>
      <c r="U229" s="47"/>
      <c r="V229" s="13"/>
      <c r="W229" s="11">
        <f t="shared" si="49"/>
        <v>0</v>
      </c>
      <c r="X229" s="47"/>
      <c r="Y229" s="13"/>
      <c r="Z229" s="13"/>
      <c r="AA229" s="13"/>
      <c r="AB229" s="13"/>
      <c r="AC229" s="13"/>
      <c r="AD229" s="45"/>
      <c r="AE229" s="13"/>
      <c r="AF229" s="13"/>
      <c r="AG229" s="13"/>
      <c r="AH229" s="13"/>
      <c r="AI229" s="13"/>
      <c r="AJ229" s="11">
        <f t="shared" si="50"/>
        <v>0</v>
      </c>
      <c r="AK229" s="47"/>
      <c r="AL229" s="11">
        <f t="shared" si="51"/>
        <v>0</v>
      </c>
      <c r="AM229" s="63"/>
      <c r="AN229" s="13"/>
      <c r="AO229" s="45"/>
      <c r="AP229" s="45"/>
      <c r="AQ229" s="45"/>
      <c r="AR229" s="45"/>
      <c r="AS229" s="45"/>
      <c r="AT229" s="45"/>
      <c r="AU229" s="45"/>
      <c r="AV229" s="45"/>
      <c r="AW229" s="11">
        <f t="shared" si="52"/>
        <v>0</v>
      </c>
      <c r="AX229" s="47"/>
      <c r="AY229" s="45"/>
      <c r="AZ229" s="45"/>
      <c r="BA229" s="45"/>
      <c r="BB229" s="45"/>
      <c r="BC229" s="45"/>
      <c r="BD229" s="45"/>
      <c r="BE229" s="11">
        <f t="shared" si="53"/>
        <v>0</v>
      </c>
      <c r="BF229" s="47"/>
      <c r="BG229" s="45"/>
      <c r="BH229" s="45"/>
      <c r="BI229" s="45"/>
      <c r="BJ229" s="45"/>
      <c r="BK229" s="45"/>
      <c r="BL229" s="45"/>
      <c r="BM229" s="64">
        <v>21680</v>
      </c>
      <c r="BN229" s="45"/>
      <c r="BO229" s="45"/>
      <c r="BP229" s="13"/>
      <c r="BQ229" s="45"/>
      <c r="BR229" s="13"/>
      <c r="BS229" s="13"/>
      <c r="BT229" s="45"/>
      <c r="BU229" s="11">
        <f t="shared" si="54"/>
        <v>21680</v>
      </c>
      <c r="BV229" s="47"/>
      <c r="BW229" s="45"/>
      <c r="BX229" s="45"/>
      <c r="BY229" s="45"/>
      <c r="BZ229" s="45"/>
      <c r="CA229" s="45"/>
      <c r="CB229" s="11">
        <f t="shared" si="55"/>
        <v>0</v>
      </c>
      <c r="CC229" s="47"/>
      <c r="CD229" s="45"/>
      <c r="CE229" s="45"/>
      <c r="CF229" s="45"/>
      <c r="CG229" s="11">
        <f t="shared" si="56"/>
        <v>0</v>
      </c>
      <c r="CH229" s="63"/>
      <c r="CI229" s="13"/>
      <c r="CJ229" s="45"/>
      <c r="CK229" s="45"/>
      <c r="CL229" s="45"/>
      <c r="CM229" s="45"/>
      <c r="CN229" s="45"/>
      <c r="CO229" s="11">
        <f t="shared" si="57"/>
        <v>0</v>
      </c>
      <c r="CP229" s="63"/>
      <c r="CQ229" s="45"/>
      <c r="CR229" s="45"/>
      <c r="CS229" s="11">
        <f t="shared" si="58"/>
        <v>0</v>
      </c>
      <c r="CT229" s="47"/>
      <c r="CU229" s="11">
        <f t="shared" si="59"/>
        <v>0</v>
      </c>
      <c r="CV229" s="15">
        <f t="shared" si="45"/>
        <v>21680</v>
      </c>
    </row>
    <row r="230" spans="1:100" ht="15" customHeight="1" x14ac:dyDescent="0.25">
      <c r="A230" s="371" t="s">
        <v>419</v>
      </c>
      <c r="B230" s="33" t="s">
        <v>101</v>
      </c>
      <c r="C230" s="34"/>
      <c r="D230" s="35"/>
      <c r="E230" s="52"/>
      <c r="F230" s="35"/>
      <c r="G230" s="36"/>
      <c r="H230" s="20">
        <f t="shared" si="46"/>
        <v>0</v>
      </c>
      <c r="I230" s="52"/>
      <c r="J230" s="35"/>
      <c r="K230" s="35"/>
      <c r="L230" s="35"/>
      <c r="M230" s="35"/>
      <c r="N230" s="35"/>
      <c r="O230" s="20">
        <f t="shared" si="47"/>
        <v>0</v>
      </c>
      <c r="P230" s="61"/>
      <c r="Q230" s="35"/>
      <c r="R230" s="35"/>
      <c r="S230" s="35"/>
      <c r="T230" s="20">
        <f t="shared" si="48"/>
        <v>0</v>
      </c>
      <c r="U230" s="52"/>
      <c r="V230" s="22"/>
      <c r="W230" s="20">
        <f t="shared" si="49"/>
        <v>0</v>
      </c>
      <c r="X230" s="52"/>
      <c r="Y230" s="22"/>
      <c r="Z230" s="22"/>
      <c r="AA230" s="22"/>
      <c r="AB230" s="22"/>
      <c r="AC230" s="22"/>
      <c r="AD230" s="35"/>
      <c r="AE230" s="22"/>
      <c r="AF230" s="22"/>
      <c r="AG230" s="22"/>
      <c r="AH230" s="22"/>
      <c r="AI230" s="22"/>
      <c r="AJ230" s="20">
        <f t="shared" si="50"/>
        <v>0</v>
      </c>
      <c r="AK230" s="52"/>
      <c r="AL230" s="20">
        <f t="shared" si="51"/>
        <v>0</v>
      </c>
      <c r="AM230" s="61"/>
      <c r="AN230" s="22"/>
      <c r="AO230" s="35"/>
      <c r="AP230" s="35"/>
      <c r="AQ230" s="35"/>
      <c r="AR230" s="35"/>
      <c r="AS230" s="35"/>
      <c r="AT230" s="35"/>
      <c r="AU230" s="35"/>
      <c r="AV230" s="35"/>
      <c r="AW230" s="20">
        <f t="shared" si="52"/>
        <v>0</v>
      </c>
      <c r="AX230" s="52"/>
      <c r="AY230" s="35"/>
      <c r="AZ230" s="35"/>
      <c r="BA230" s="35"/>
      <c r="BB230" s="35"/>
      <c r="BC230" s="35"/>
      <c r="BD230" s="35"/>
      <c r="BE230" s="20">
        <f t="shared" si="53"/>
        <v>0</v>
      </c>
      <c r="BF230" s="52"/>
      <c r="BG230" s="35"/>
      <c r="BH230" s="35"/>
      <c r="BI230" s="35"/>
      <c r="BJ230" s="35"/>
      <c r="BK230" s="35"/>
      <c r="BL230" s="219"/>
      <c r="BM230" s="35" t="s">
        <v>426</v>
      </c>
      <c r="BN230" s="52"/>
      <c r="BO230" s="35"/>
      <c r="BP230" s="22"/>
      <c r="BQ230" s="35"/>
      <c r="BR230" s="22"/>
      <c r="BS230" s="22"/>
      <c r="BT230" s="35"/>
      <c r="BU230" s="20">
        <f t="shared" si="54"/>
        <v>0</v>
      </c>
      <c r="BV230" s="52"/>
      <c r="BW230" s="35"/>
      <c r="BX230" s="35"/>
      <c r="BY230" s="35"/>
      <c r="BZ230" s="35"/>
      <c r="CA230" s="35"/>
      <c r="CB230" s="20">
        <f t="shared" si="55"/>
        <v>0</v>
      </c>
      <c r="CC230" s="52"/>
      <c r="CD230" s="35"/>
      <c r="CE230" s="35"/>
      <c r="CF230" s="35"/>
      <c r="CG230" s="20">
        <f t="shared" si="56"/>
        <v>0</v>
      </c>
      <c r="CH230" s="61"/>
      <c r="CI230" s="22"/>
      <c r="CJ230" s="35"/>
      <c r="CK230" s="35"/>
      <c r="CL230" s="35"/>
      <c r="CM230" s="35"/>
      <c r="CN230" s="35"/>
      <c r="CO230" s="20">
        <f t="shared" si="57"/>
        <v>0</v>
      </c>
      <c r="CP230" s="61"/>
      <c r="CQ230" s="35"/>
      <c r="CR230" s="35"/>
      <c r="CS230" s="20">
        <f t="shared" si="58"/>
        <v>0</v>
      </c>
      <c r="CT230" s="52"/>
      <c r="CU230" s="20">
        <f t="shared" si="59"/>
        <v>0</v>
      </c>
      <c r="CV230" s="23">
        <f t="shared" si="45"/>
        <v>0</v>
      </c>
    </row>
    <row r="231" spans="1:100" x14ac:dyDescent="0.25">
      <c r="A231" s="372"/>
      <c r="B231" s="2" t="s">
        <v>102</v>
      </c>
      <c r="C231" s="40"/>
      <c r="D231" s="41"/>
      <c r="E231" s="43"/>
      <c r="F231" s="41"/>
      <c r="G231" s="42"/>
      <c r="H231" s="7">
        <f t="shared" si="46"/>
        <v>0</v>
      </c>
      <c r="I231" s="43"/>
      <c r="J231" s="41"/>
      <c r="K231" s="41"/>
      <c r="L231" s="41"/>
      <c r="M231" s="41"/>
      <c r="N231" s="41"/>
      <c r="O231" s="7">
        <f t="shared" si="47"/>
        <v>0</v>
      </c>
      <c r="P231" s="62"/>
      <c r="Q231" s="41"/>
      <c r="R231" s="41"/>
      <c r="S231" s="41"/>
      <c r="T231" s="7">
        <f t="shared" si="48"/>
        <v>0</v>
      </c>
      <c r="U231" s="43"/>
      <c r="V231" s="9"/>
      <c r="W231" s="7">
        <f t="shared" si="49"/>
        <v>0</v>
      </c>
      <c r="X231" s="43"/>
      <c r="Y231" s="9"/>
      <c r="Z231" s="9"/>
      <c r="AA231" s="9"/>
      <c r="AB231" s="9"/>
      <c r="AC231" s="9"/>
      <c r="AD231" s="41"/>
      <c r="AE231" s="9"/>
      <c r="AF231" s="9"/>
      <c r="AG231" s="9"/>
      <c r="AH231" s="9"/>
      <c r="AI231" s="9"/>
      <c r="AJ231" s="7">
        <f t="shared" si="50"/>
        <v>0</v>
      </c>
      <c r="AK231" s="43"/>
      <c r="AL231" s="7">
        <f t="shared" si="51"/>
        <v>0</v>
      </c>
      <c r="AM231" s="62"/>
      <c r="AN231" s="9"/>
      <c r="AO231" s="41"/>
      <c r="AP231" s="41"/>
      <c r="AQ231" s="41"/>
      <c r="AR231" s="41"/>
      <c r="AS231" s="41"/>
      <c r="AT231" s="41"/>
      <c r="AU231" s="41"/>
      <c r="AV231" s="41"/>
      <c r="AW231" s="7">
        <f t="shared" si="52"/>
        <v>0</v>
      </c>
      <c r="AX231" s="43"/>
      <c r="AY231" s="41"/>
      <c r="AZ231" s="41"/>
      <c r="BA231" s="41"/>
      <c r="BB231" s="41"/>
      <c r="BC231" s="41"/>
      <c r="BD231" s="41"/>
      <c r="BE231" s="7">
        <f t="shared" si="53"/>
        <v>0</v>
      </c>
      <c r="BF231" s="43"/>
      <c r="BG231" s="41"/>
      <c r="BH231" s="41"/>
      <c r="BI231" s="41"/>
      <c r="BJ231" s="41"/>
      <c r="BK231" s="41"/>
      <c r="BL231" s="220"/>
      <c r="BM231" s="41" t="s">
        <v>426</v>
      </c>
      <c r="BN231" s="43"/>
      <c r="BO231" s="41"/>
      <c r="BP231" s="9"/>
      <c r="BQ231" s="41"/>
      <c r="BR231" s="9"/>
      <c r="BS231" s="9"/>
      <c r="BT231" s="41"/>
      <c r="BU231" s="7">
        <f t="shared" si="54"/>
        <v>0</v>
      </c>
      <c r="BV231" s="43"/>
      <c r="BW231" s="41"/>
      <c r="BX231" s="41"/>
      <c r="BY231" s="41"/>
      <c r="BZ231" s="41"/>
      <c r="CA231" s="41"/>
      <c r="CB231" s="7">
        <f t="shared" si="55"/>
        <v>0</v>
      </c>
      <c r="CC231" s="43"/>
      <c r="CD231" s="41"/>
      <c r="CE231" s="41"/>
      <c r="CF231" s="41"/>
      <c r="CG231" s="7">
        <f t="shared" si="56"/>
        <v>0</v>
      </c>
      <c r="CH231" s="62"/>
      <c r="CI231" s="9"/>
      <c r="CJ231" s="41"/>
      <c r="CK231" s="41"/>
      <c r="CL231" s="41"/>
      <c r="CM231" s="41"/>
      <c r="CN231" s="41"/>
      <c r="CO231" s="7">
        <f t="shared" si="57"/>
        <v>0</v>
      </c>
      <c r="CP231" s="62"/>
      <c r="CQ231" s="41"/>
      <c r="CR231" s="41"/>
      <c r="CS231" s="7">
        <f t="shared" si="58"/>
        <v>0</v>
      </c>
      <c r="CT231" s="43"/>
      <c r="CU231" s="7">
        <f t="shared" si="59"/>
        <v>0</v>
      </c>
      <c r="CV231" s="10">
        <f t="shared" si="45"/>
        <v>0</v>
      </c>
    </row>
    <row r="232" spans="1:100" x14ac:dyDescent="0.25">
      <c r="A232" s="372"/>
      <c r="B232" s="2" t="s">
        <v>103</v>
      </c>
      <c r="C232" s="40"/>
      <c r="D232" s="41"/>
      <c r="E232" s="43"/>
      <c r="F232" s="41"/>
      <c r="G232" s="42"/>
      <c r="H232" s="7">
        <f t="shared" si="46"/>
        <v>0</v>
      </c>
      <c r="I232" s="43"/>
      <c r="J232" s="41"/>
      <c r="K232" s="41"/>
      <c r="L232" s="41"/>
      <c r="M232" s="41"/>
      <c r="N232" s="41"/>
      <c r="O232" s="7">
        <f t="shared" si="47"/>
        <v>0</v>
      </c>
      <c r="P232" s="62"/>
      <c r="Q232" s="41"/>
      <c r="R232" s="41"/>
      <c r="S232" s="41"/>
      <c r="T232" s="7">
        <f t="shared" si="48"/>
        <v>0</v>
      </c>
      <c r="U232" s="43"/>
      <c r="V232" s="9"/>
      <c r="W232" s="7">
        <f t="shared" si="49"/>
        <v>0</v>
      </c>
      <c r="X232" s="43"/>
      <c r="Y232" s="9"/>
      <c r="Z232" s="9"/>
      <c r="AA232" s="9"/>
      <c r="AB232" s="9"/>
      <c r="AC232" s="9"/>
      <c r="AD232" s="41"/>
      <c r="AE232" s="9"/>
      <c r="AF232" s="9"/>
      <c r="AG232" s="9"/>
      <c r="AH232" s="9"/>
      <c r="AI232" s="9"/>
      <c r="AJ232" s="7">
        <f t="shared" si="50"/>
        <v>0</v>
      </c>
      <c r="AK232" s="43"/>
      <c r="AL232" s="7">
        <f t="shared" si="51"/>
        <v>0</v>
      </c>
      <c r="AM232" s="62"/>
      <c r="AN232" s="9"/>
      <c r="AO232" s="41"/>
      <c r="AP232" s="41"/>
      <c r="AQ232" s="41"/>
      <c r="AR232" s="41"/>
      <c r="AS232" s="41"/>
      <c r="AT232" s="41"/>
      <c r="AU232" s="41"/>
      <c r="AV232" s="41"/>
      <c r="AW232" s="7">
        <f t="shared" si="52"/>
        <v>0</v>
      </c>
      <c r="AX232" s="43"/>
      <c r="AY232" s="41"/>
      <c r="AZ232" s="41"/>
      <c r="BA232" s="41"/>
      <c r="BB232" s="41"/>
      <c r="BC232" s="41"/>
      <c r="BD232" s="41"/>
      <c r="BE232" s="7">
        <f t="shared" si="53"/>
        <v>0</v>
      </c>
      <c r="BF232" s="43"/>
      <c r="BG232" s="41"/>
      <c r="BH232" s="41"/>
      <c r="BI232" s="41"/>
      <c r="BJ232" s="41"/>
      <c r="BK232" s="41"/>
      <c r="BL232" s="220"/>
      <c r="BM232" s="41" t="s">
        <v>426</v>
      </c>
      <c r="BN232" s="43"/>
      <c r="BO232" s="41"/>
      <c r="BP232" s="9"/>
      <c r="BQ232" s="41"/>
      <c r="BR232" s="9"/>
      <c r="BS232" s="9"/>
      <c r="BT232" s="41"/>
      <c r="BU232" s="7">
        <f t="shared" si="54"/>
        <v>0</v>
      </c>
      <c r="BV232" s="43"/>
      <c r="BW232" s="41"/>
      <c r="BX232" s="41"/>
      <c r="BY232" s="41"/>
      <c r="BZ232" s="41"/>
      <c r="CA232" s="41"/>
      <c r="CB232" s="7">
        <f t="shared" si="55"/>
        <v>0</v>
      </c>
      <c r="CC232" s="43"/>
      <c r="CD232" s="41"/>
      <c r="CE232" s="41"/>
      <c r="CF232" s="41"/>
      <c r="CG232" s="7">
        <f t="shared" si="56"/>
        <v>0</v>
      </c>
      <c r="CH232" s="62"/>
      <c r="CI232" s="9"/>
      <c r="CJ232" s="41"/>
      <c r="CK232" s="41"/>
      <c r="CL232" s="41"/>
      <c r="CM232" s="41"/>
      <c r="CN232" s="41"/>
      <c r="CO232" s="7">
        <f t="shared" si="57"/>
        <v>0</v>
      </c>
      <c r="CP232" s="62"/>
      <c r="CQ232" s="41"/>
      <c r="CR232" s="41"/>
      <c r="CS232" s="7">
        <f t="shared" si="58"/>
        <v>0</v>
      </c>
      <c r="CT232" s="43"/>
      <c r="CU232" s="7">
        <f t="shared" si="59"/>
        <v>0</v>
      </c>
      <c r="CV232" s="10">
        <f t="shared" si="45"/>
        <v>0</v>
      </c>
    </row>
    <row r="233" spans="1:100" x14ac:dyDescent="0.25">
      <c r="A233" s="372"/>
      <c r="B233" s="2" t="s">
        <v>104</v>
      </c>
      <c r="C233" s="40"/>
      <c r="D233" s="41"/>
      <c r="E233" s="43"/>
      <c r="F233" s="41"/>
      <c r="G233" s="42"/>
      <c r="H233" s="7">
        <f t="shared" si="46"/>
        <v>0</v>
      </c>
      <c r="I233" s="43"/>
      <c r="J233" s="41"/>
      <c r="K233" s="41"/>
      <c r="L233" s="41"/>
      <c r="M233" s="41"/>
      <c r="N233" s="41"/>
      <c r="O233" s="7">
        <f t="shared" si="47"/>
        <v>0</v>
      </c>
      <c r="P233" s="62"/>
      <c r="Q233" s="41"/>
      <c r="R233" s="41"/>
      <c r="S233" s="41"/>
      <c r="T233" s="7">
        <f t="shared" si="48"/>
        <v>0</v>
      </c>
      <c r="U233" s="43"/>
      <c r="V233" s="9"/>
      <c r="W233" s="7">
        <f t="shared" si="49"/>
        <v>0</v>
      </c>
      <c r="X233" s="43"/>
      <c r="Y233" s="9"/>
      <c r="Z233" s="9"/>
      <c r="AA233" s="9"/>
      <c r="AB233" s="9"/>
      <c r="AC233" s="9"/>
      <c r="AD233" s="41"/>
      <c r="AE233" s="9"/>
      <c r="AF233" s="9"/>
      <c r="AG233" s="9"/>
      <c r="AH233" s="9"/>
      <c r="AI233" s="9"/>
      <c r="AJ233" s="7">
        <f t="shared" si="50"/>
        <v>0</v>
      </c>
      <c r="AK233" s="43"/>
      <c r="AL233" s="7">
        <f t="shared" si="51"/>
        <v>0</v>
      </c>
      <c r="AM233" s="62"/>
      <c r="AN233" s="9"/>
      <c r="AO233" s="41"/>
      <c r="AP233" s="41"/>
      <c r="AQ233" s="41"/>
      <c r="AR233" s="41"/>
      <c r="AS233" s="41"/>
      <c r="AT233" s="41"/>
      <c r="AU233" s="41"/>
      <c r="AV233" s="41"/>
      <c r="AW233" s="7">
        <f t="shared" si="52"/>
        <v>0</v>
      </c>
      <c r="AX233" s="43"/>
      <c r="AY233" s="41"/>
      <c r="AZ233" s="41"/>
      <c r="BA233" s="41"/>
      <c r="BB233" s="41"/>
      <c r="BC233" s="41"/>
      <c r="BD233" s="41"/>
      <c r="BE233" s="7">
        <f t="shared" si="53"/>
        <v>0</v>
      </c>
      <c r="BF233" s="43"/>
      <c r="BG233" s="41"/>
      <c r="BH233" s="41"/>
      <c r="BI233" s="41"/>
      <c r="BJ233" s="41"/>
      <c r="BK233" s="41"/>
      <c r="BL233" s="220"/>
      <c r="BM233" s="41" t="s">
        <v>426</v>
      </c>
      <c r="BN233" s="43"/>
      <c r="BO233" s="41"/>
      <c r="BP233" s="9"/>
      <c r="BQ233" s="41"/>
      <c r="BR233" s="9"/>
      <c r="BS233" s="9"/>
      <c r="BT233" s="41"/>
      <c r="BU233" s="7">
        <f t="shared" si="54"/>
        <v>0</v>
      </c>
      <c r="BV233" s="43"/>
      <c r="BW233" s="41"/>
      <c r="BX233" s="41"/>
      <c r="BY233" s="41"/>
      <c r="BZ233" s="41"/>
      <c r="CA233" s="41"/>
      <c r="CB233" s="7">
        <f t="shared" si="55"/>
        <v>0</v>
      </c>
      <c r="CC233" s="43"/>
      <c r="CD233" s="41"/>
      <c r="CE233" s="41"/>
      <c r="CF233" s="41"/>
      <c r="CG233" s="7">
        <f t="shared" si="56"/>
        <v>0</v>
      </c>
      <c r="CH233" s="62"/>
      <c r="CI233" s="9"/>
      <c r="CJ233" s="41"/>
      <c r="CK233" s="41"/>
      <c r="CL233" s="41"/>
      <c r="CM233" s="41"/>
      <c r="CN233" s="41"/>
      <c r="CO233" s="7">
        <f t="shared" si="57"/>
        <v>0</v>
      </c>
      <c r="CP233" s="62"/>
      <c r="CQ233" s="41"/>
      <c r="CR233" s="41"/>
      <c r="CS233" s="7">
        <f t="shared" si="58"/>
        <v>0</v>
      </c>
      <c r="CT233" s="43"/>
      <c r="CU233" s="7">
        <f t="shared" si="59"/>
        <v>0</v>
      </c>
      <c r="CV233" s="10">
        <f t="shared" si="45"/>
        <v>0</v>
      </c>
    </row>
    <row r="234" spans="1:100" x14ac:dyDescent="0.25">
      <c r="A234" s="372"/>
      <c r="B234" s="2" t="s">
        <v>105</v>
      </c>
      <c r="C234" s="40"/>
      <c r="D234" s="41"/>
      <c r="E234" s="43"/>
      <c r="F234" s="41"/>
      <c r="G234" s="42"/>
      <c r="H234" s="7">
        <f t="shared" si="46"/>
        <v>0</v>
      </c>
      <c r="I234" s="43"/>
      <c r="J234" s="41"/>
      <c r="K234" s="41"/>
      <c r="L234" s="41"/>
      <c r="M234" s="41"/>
      <c r="N234" s="41"/>
      <c r="O234" s="7">
        <f t="shared" si="47"/>
        <v>0</v>
      </c>
      <c r="P234" s="62"/>
      <c r="Q234" s="41"/>
      <c r="R234" s="41"/>
      <c r="S234" s="41"/>
      <c r="T234" s="7">
        <f t="shared" si="48"/>
        <v>0</v>
      </c>
      <c r="U234" s="43"/>
      <c r="V234" s="9"/>
      <c r="W234" s="7">
        <f t="shared" si="49"/>
        <v>0</v>
      </c>
      <c r="X234" s="43"/>
      <c r="Y234" s="9"/>
      <c r="Z234" s="9"/>
      <c r="AA234" s="9"/>
      <c r="AB234" s="9"/>
      <c r="AC234" s="9"/>
      <c r="AD234" s="41"/>
      <c r="AE234" s="9"/>
      <c r="AF234" s="9"/>
      <c r="AG234" s="9"/>
      <c r="AH234" s="9"/>
      <c r="AI234" s="9"/>
      <c r="AJ234" s="7">
        <f t="shared" si="50"/>
        <v>0</v>
      </c>
      <c r="AK234" s="43"/>
      <c r="AL234" s="7">
        <f t="shared" si="51"/>
        <v>0</v>
      </c>
      <c r="AM234" s="62"/>
      <c r="AN234" s="9"/>
      <c r="AO234" s="41"/>
      <c r="AP234" s="41"/>
      <c r="AQ234" s="41"/>
      <c r="AR234" s="41"/>
      <c r="AS234" s="41"/>
      <c r="AT234" s="41"/>
      <c r="AU234" s="41"/>
      <c r="AV234" s="41"/>
      <c r="AW234" s="7">
        <f t="shared" si="52"/>
        <v>0</v>
      </c>
      <c r="AX234" s="43"/>
      <c r="AY234" s="41"/>
      <c r="AZ234" s="41"/>
      <c r="BA234" s="41"/>
      <c r="BB234" s="41"/>
      <c r="BC234" s="41"/>
      <c r="BD234" s="41"/>
      <c r="BE234" s="7">
        <f t="shared" si="53"/>
        <v>0</v>
      </c>
      <c r="BF234" s="43"/>
      <c r="BG234" s="41"/>
      <c r="BH234" s="41"/>
      <c r="BI234" s="41"/>
      <c r="BJ234" s="41"/>
      <c r="BK234" s="41"/>
      <c r="BL234" s="220"/>
      <c r="BM234" s="41" t="s">
        <v>426</v>
      </c>
      <c r="BN234" s="43"/>
      <c r="BO234" s="41"/>
      <c r="BP234" s="9"/>
      <c r="BQ234" s="41"/>
      <c r="BR234" s="9"/>
      <c r="BS234" s="9"/>
      <c r="BT234" s="41"/>
      <c r="BU234" s="7">
        <f t="shared" si="54"/>
        <v>0</v>
      </c>
      <c r="BV234" s="43"/>
      <c r="BW234" s="41"/>
      <c r="BX234" s="41"/>
      <c r="BY234" s="41"/>
      <c r="BZ234" s="41"/>
      <c r="CA234" s="41"/>
      <c r="CB234" s="7">
        <f t="shared" si="55"/>
        <v>0</v>
      </c>
      <c r="CC234" s="43"/>
      <c r="CD234" s="41"/>
      <c r="CE234" s="41"/>
      <c r="CF234" s="41"/>
      <c r="CG234" s="7">
        <f t="shared" si="56"/>
        <v>0</v>
      </c>
      <c r="CH234" s="62"/>
      <c r="CI234" s="9"/>
      <c r="CJ234" s="41"/>
      <c r="CK234" s="41"/>
      <c r="CL234" s="41"/>
      <c r="CM234" s="41"/>
      <c r="CN234" s="41"/>
      <c r="CO234" s="7">
        <f t="shared" si="57"/>
        <v>0</v>
      </c>
      <c r="CP234" s="62"/>
      <c r="CQ234" s="41"/>
      <c r="CR234" s="41"/>
      <c r="CS234" s="7">
        <f t="shared" si="58"/>
        <v>0</v>
      </c>
      <c r="CT234" s="43"/>
      <c r="CU234" s="7">
        <f t="shared" si="59"/>
        <v>0</v>
      </c>
      <c r="CV234" s="10">
        <f t="shared" si="45"/>
        <v>0</v>
      </c>
    </row>
    <row r="235" spans="1:100" x14ac:dyDescent="0.25">
      <c r="A235" s="372"/>
      <c r="B235" s="2" t="s">
        <v>106</v>
      </c>
      <c r="C235" s="40"/>
      <c r="D235" s="41"/>
      <c r="E235" s="43"/>
      <c r="F235" s="41"/>
      <c r="G235" s="42"/>
      <c r="H235" s="7">
        <f t="shared" si="46"/>
        <v>0</v>
      </c>
      <c r="I235" s="43"/>
      <c r="J235" s="41"/>
      <c r="K235" s="41"/>
      <c r="L235" s="41"/>
      <c r="M235" s="41"/>
      <c r="N235" s="41"/>
      <c r="O235" s="7">
        <f t="shared" si="47"/>
        <v>0</v>
      </c>
      <c r="P235" s="62"/>
      <c r="Q235" s="41"/>
      <c r="R235" s="41"/>
      <c r="S235" s="41"/>
      <c r="T235" s="7">
        <f t="shared" si="48"/>
        <v>0</v>
      </c>
      <c r="U235" s="43"/>
      <c r="V235" s="9"/>
      <c r="W235" s="7">
        <f t="shared" si="49"/>
        <v>0</v>
      </c>
      <c r="X235" s="43"/>
      <c r="Y235" s="9"/>
      <c r="Z235" s="9"/>
      <c r="AA235" s="9"/>
      <c r="AB235" s="9"/>
      <c r="AC235" s="9"/>
      <c r="AD235" s="41"/>
      <c r="AE235" s="9"/>
      <c r="AF235" s="9"/>
      <c r="AG235" s="9"/>
      <c r="AH235" s="9"/>
      <c r="AI235" s="9"/>
      <c r="AJ235" s="7">
        <f t="shared" si="50"/>
        <v>0</v>
      </c>
      <c r="AK235" s="43"/>
      <c r="AL235" s="7">
        <f t="shared" si="51"/>
        <v>0</v>
      </c>
      <c r="AM235" s="62"/>
      <c r="AN235" s="9"/>
      <c r="AO235" s="41"/>
      <c r="AP235" s="41"/>
      <c r="AQ235" s="41"/>
      <c r="AR235" s="41"/>
      <c r="AS235" s="41"/>
      <c r="AT235" s="41"/>
      <c r="AU235" s="41"/>
      <c r="AV235" s="41"/>
      <c r="AW235" s="7">
        <f t="shared" si="52"/>
        <v>0</v>
      </c>
      <c r="AX235" s="43"/>
      <c r="AY235" s="41"/>
      <c r="AZ235" s="41"/>
      <c r="BA235" s="41"/>
      <c r="BB235" s="41"/>
      <c r="BC235" s="41"/>
      <c r="BD235" s="41"/>
      <c r="BE235" s="7">
        <f t="shared" si="53"/>
        <v>0</v>
      </c>
      <c r="BF235" s="43"/>
      <c r="BG235" s="41"/>
      <c r="BH235" s="41"/>
      <c r="BI235" s="41"/>
      <c r="BJ235" s="41"/>
      <c r="BK235" s="41"/>
      <c r="BL235" s="220"/>
      <c r="BM235" s="41" t="s">
        <v>426</v>
      </c>
      <c r="BN235" s="43"/>
      <c r="BO235" s="41"/>
      <c r="BP235" s="9"/>
      <c r="BQ235" s="41"/>
      <c r="BR235" s="9"/>
      <c r="BS235" s="9"/>
      <c r="BT235" s="41"/>
      <c r="BU235" s="7">
        <f t="shared" si="54"/>
        <v>0</v>
      </c>
      <c r="BV235" s="43"/>
      <c r="BW235" s="41"/>
      <c r="BX235" s="41"/>
      <c r="BY235" s="41"/>
      <c r="BZ235" s="41"/>
      <c r="CA235" s="41"/>
      <c r="CB235" s="7">
        <f t="shared" si="55"/>
        <v>0</v>
      </c>
      <c r="CC235" s="43"/>
      <c r="CD235" s="41"/>
      <c r="CE235" s="41"/>
      <c r="CF235" s="41"/>
      <c r="CG235" s="7">
        <f t="shared" si="56"/>
        <v>0</v>
      </c>
      <c r="CH235" s="62"/>
      <c r="CI235" s="9"/>
      <c r="CJ235" s="41"/>
      <c r="CK235" s="41"/>
      <c r="CL235" s="41"/>
      <c r="CM235" s="41"/>
      <c r="CN235" s="41"/>
      <c r="CO235" s="7">
        <f t="shared" si="57"/>
        <v>0</v>
      </c>
      <c r="CP235" s="62"/>
      <c r="CQ235" s="41"/>
      <c r="CR235" s="41"/>
      <c r="CS235" s="7">
        <f t="shared" si="58"/>
        <v>0</v>
      </c>
      <c r="CT235" s="43"/>
      <c r="CU235" s="7">
        <f t="shared" si="59"/>
        <v>0</v>
      </c>
      <c r="CV235" s="10">
        <f t="shared" si="45"/>
        <v>0</v>
      </c>
    </row>
    <row r="236" spans="1:100" x14ac:dyDescent="0.25">
      <c r="A236" s="372"/>
      <c r="B236" s="2" t="s">
        <v>107</v>
      </c>
      <c r="C236" s="40"/>
      <c r="D236" s="41"/>
      <c r="E236" s="43"/>
      <c r="F236" s="41"/>
      <c r="G236" s="42"/>
      <c r="H236" s="7">
        <f t="shared" si="46"/>
        <v>0</v>
      </c>
      <c r="I236" s="43"/>
      <c r="J236" s="41"/>
      <c r="K236" s="41"/>
      <c r="L236" s="41"/>
      <c r="M236" s="41"/>
      <c r="N236" s="41"/>
      <c r="O236" s="7">
        <f t="shared" si="47"/>
        <v>0</v>
      </c>
      <c r="P236" s="62"/>
      <c r="Q236" s="41"/>
      <c r="R236" s="41"/>
      <c r="S236" s="41"/>
      <c r="T236" s="7">
        <f t="shared" si="48"/>
        <v>0</v>
      </c>
      <c r="U236" s="43"/>
      <c r="V236" s="9"/>
      <c r="W236" s="7">
        <f t="shared" si="49"/>
        <v>0</v>
      </c>
      <c r="X236" s="43"/>
      <c r="Y236" s="9"/>
      <c r="Z236" s="9"/>
      <c r="AA236" s="9"/>
      <c r="AB236" s="9"/>
      <c r="AC236" s="9"/>
      <c r="AD236" s="41"/>
      <c r="AE236" s="9"/>
      <c r="AF236" s="9"/>
      <c r="AG236" s="9"/>
      <c r="AH236" s="9"/>
      <c r="AI236" s="9"/>
      <c r="AJ236" s="7">
        <f t="shared" si="50"/>
        <v>0</v>
      </c>
      <c r="AK236" s="43"/>
      <c r="AL236" s="7">
        <f t="shared" si="51"/>
        <v>0</v>
      </c>
      <c r="AM236" s="62"/>
      <c r="AN236" s="9"/>
      <c r="AO236" s="41"/>
      <c r="AP236" s="41"/>
      <c r="AQ236" s="41"/>
      <c r="AR236" s="41"/>
      <c r="AS236" s="41"/>
      <c r="AT236" s="41"/>
      <c r="AU236" s="41"/>
      <c r="AV236" s="41"/>
      <c r="AW236" s="7">
        <f t="shared" si="52"/>
        <v>0</v>
      </c>
      <c r="AX236" s="43"/>
      <c r="AY236" s="41"/>
      <c r="AZ236" s="41"/>
      <c r="BA236" s="41"/>
      <c r="BB236" s="41"/>
      <c r="BC236" s="41"/>
      <c r="BD236" s="41"/>
      <c r="BE236" s="7">
        <f t="shared" si="53"/>
        <v>0</v>
      </c>
      <c r="BF236" s="43"/>
      <c r="BG236" s="41"/>
      <c r="BH236" s="41"/>
      <c r="BI236" s="41"/>
      <c r="BJ236" s="41"/>
      <c r="BK236" s="41"/>
      <c r="BL236" s="220"/>
      <c r="BM236" s="41" t="s">
        <v>426</v>
      </c>
      <c r="BN236" s="43"/>
      <c r="BO236" s="41"/>
      <c r="BP236" s="9"/>
      <c r="BQ236" s="41"/>
      <c r="BR236" s="9"/>
      <c r="BS236" s="9"/>
      <c r="BT236" s="41"/>
      <c r="BU236" s="7">
        <f t="shared" si="54"/>
        <v>0</v>
      </c>
      <c r="BV236" s="43"/>
      <c r="BW236" s="41"/>
      <c r="BX236" s="41"/>
      <c r="BY236" s="41"/>
      <c r="BZ236" s="41"/>
      <c r="CA236" s="41"/>
      <c r="CB236" s="7">
        <f t="shared" si="55"/>
        <v>0</v>
      </c>
      <c r="CC236" s="43"/>
      <c r="CD236" s="41"/>
      <c r="CE236" s="41"/>
      <c r="CF236" s="41"/>
      <c r="CG236" s="7">
        <f t="shared" si="56"/>
        <v>0</v>
      </c>
      <c r="CH236" s="62"/>
      <c r="CI236" s="9"/>
      <c r="CJ236" s="41"/>
      <c r="CK236" s="41"/>
      <c r="CL236" s="41"/>
      <c r="CM236" s="41"/>
      <c r="CN236" s="41"/>
      <c r="CO236" s="7">
        <f t="shared" si="57"/>
        <v>0</v>
      </c>
      <c r="CP236" s="62"/>
      <c r="CQ236" s="41"/>
      <c r="CR236" s="41"/>
      <c r="CS236" s="7">
        <f t="shared" si="58"/>
        <v>0</v>
      </c>
      <c r="CT236" s="43"/>
      <c r="CU236" s="7">
        <f t="shared" si="59"/>
        <v>0</v>
      </c>
      <c r="CV236" s="10">
        <f t="shared" si="45"/>
        <v>0</v>
      </c>
    </row>
    <row r="237" spans="1:100" x14ac:dyDescent="0.25">
      <c r="A237" s="372"/>
      <c r="B237" s="2" t="s">
        <v>108</v>
      </c>
      <c r="C237" s="40"/>
      <c r="D237" s="41"/>
      <c r="E237" s="43"/>
      <c r="F237" s="41"/>
      <c r="G237" s="42"/>
      <c r="H237" s="7">
        <f t="shared" si="46"/>
        <v>0</v>
      </c>
      <c r="I237" s="43"/>
      <c r="J237" s="41"/>
      <c r="K237" s="41"/>
      <c r="L237" s="41"/>
      <c r="M237" s="41"/>
      <c r="N237" s="41"/>
      <c r="O237" s="7">
        <f t="shared" si="47"/>
        <v>0</v>
      </c>
      <c r="P237" s="62"/>
      <c r="Q237" s="41"/>
      <c r="R237" s="41"/>
      <c r="S237" s="41"/>
      <c r="T237" s="7">
        <f t="shared" si="48"/>
        <v>0</v>
      </c>
      <c r="U237" s="43"/>
      <c r="V237" s="9"/>
      <c r="W237" s="7">
        <f t="shared" si="49"/>
        <v>0</v>
      </c>
      <c r="X237" s="43"/>
      <c r="Y237" s="9"/>
      <c r="Z237" s="9"/>
      <c r="AA237" s="9"/>
      <c r="AB237" s="9"/>
      <c r="AC237" s="9"/>
      <c r="AD237" s="41"/>
      <c r="AE237" s="9"/>
      <c r="AF237" s="9"/>
      <c r="AG237" s="9"/>
      <c r="AH237" s="9"/>
      <c r="AI237" s="9"/>
      <c r="AJ237" s="7">
        <f t="shared" si="50"/>
        <v>0</v>
      </c>
      <c r="AK237" s="43"/>
      <c r="AL237" s="7">
        <f t="shared" si="51"/>
        <v>0</v>
      </c>
      <c r="AM237" s="62"/>
      <c r="AN237" s="9"/>
      <c r="AO237" s="41"/>
      <c r="AP237" s="41"/>
      <c r="AQ237" s="41"/>
      <c r="AR237" s="41"/>
      <c r="AS237" s="41"/>
      <c r="AT237" s="41"/>
      <c r="AU237" s="41"/>
      <c r="AV237" s="41"/>
      <c r="AW237" s="7">
        <f t="shared" si="52"/>
        <v>0</v>
      </c>
      <c r="AX237" s="43"/>
      <c r="AY237" s="41"/>
      <c r="AZ237" s="41"/>
      <c r="BA237" s="41"/>
      <c r="BB237" s="41"/>
      <c r="BC237" s="41"/>
      <c r="BD237" s="41"/>
      <c r="BE237" s="7">
        <f t="shared" si="53"/>
        <v>0</v>
      </c>
      <c r="BF237" s="43"/>
      <c r="BG237" s="41"/>
      <c r="BH237" s="41"/>
      <c r="BI237" s="41"/>
      <c r="BJ237" s="41"/>
      <c r="BK237" s="41"/>
      <c r="BL237" s="220"/>
      <c r="BM237" s="41" t="s">
        <v>426</v>
      </c>
      <c r="BN237" s="43"/>
      <c r="BO237" s="41"/>
      <c r="BP237" s="9"/>
      <c r="BQ237" s="41"/>
      <c r="BR237" s="9"/>
      <c r="BS237" s="9"/>
      <c r="BT237" s="41"/>
      <c r="BU237" s="7">
        <f t="shared" si="54"/>
        <v>0</v>
      </c>
      <c r="BV237" s="43"/>
      <c r="BW237" s="41"/>
      <c r="BX237" s="41"/>
      <c r="BY237" s="41"/>
      <c r="BZ237" s="41"/>
      <c r="CA237" s="41"/>
      <c r="CB237" s="7">
        <f t="shared" si="55"/>
        <v>0</v>
      </c>
      <c r="CC237" s="43"/>
      <c r="CD237" s="41"/>
      <c r="CE237" s="41"/>
      <c r="CF237" s="41"/>
      <c r="CG237" s="7">
        <f t="shared" si="56"/>
        <v>0</v>
      </c>
      <c r="CH237" s="62"/>
      <c r="CI237" s="9"/>
      <c r="CJ237" s="41"/>
      <c r="CK237" s="41"/>
      <c r="CL237" s="41"/>
      <c r="CM237" s="41"/>
      <c r="CN237" s="41"/>
      <c r="CO237" s="7">
        <f t="shared" si="57"/>
        <v>0</v>
      </c>
      <c r="CP237" s="62"/>
      <c r="CQ237" s="41"/>
      <c r="CR237" s="41"/>
      <c r="CS237" s="7">
        <f t="shared" si="58"/>
        <v>0</v>
      </c>
      <c r="CT237" s="43"/>
      <c r="CU237" s="7">
        <f t="shared" si="59"/>
        <v>0</v>
      </c>
      <c r="CV237" s="10">
        <f t="shared" si="45"/>
        <v>0</v>
      </c>
    </row>
    <row r="238" spans="1:100" x14ac:dyDescent="0.25">
      <c r="A238" s="372"/>
      <c r="B238" s="2" t="s">
        <v>109</v>
      </c>
      <c r="C238" s="40"/>
      <c r="D238" s="41"/>
      <c r="E238" s="43"/>
      <c r="F238" s="41"/>
      <c r="G238" s="42"/>
      <c r="H238" s="7">
        <f>SUM(C238:G238)</f>
        <v>0</v>
      </c>
      <c r="I238" s="43"/>
      <c r="J238" s="41"/>
      <c r="K238" s="41"/>
      <c r="L238" s="41"/>
      <c r="M238" s="41"/>
      <c r="N238" s="41"/>
      <c r="O238" s="7">
        <f>SUM(I238:N238)</f>
        <v>0</v>
      </c>
      <c r="P238" s="62"/>
      <c r="Q238" s="41"/>
      <c r="R238" s="41"/>
      <c r="S238" s="41"/>
      <c r="T238" s="7">
        <f>SUM(P238:S238)</f>
        <v>0</v>
      </c>
      <c r="U238" s="43"/>
      <c r="V238" s="9"/>
      <c r="W238" s="7">
        <f>SUM(U238:V238)</f>
        <v>0</v>
      </c>
      <c r="X238" s="43"/>
      <c r="Y238" s="9"/>
      <c r="Z238" s="9"/>
      <c r="AA238" s="9"/>
      <c r="AB238" s="9"/>
      <c r="AC238" s="9"/>
      <c r="AD238" s="41"/>
      <c r="AE238" s="9"/>
      <c r="AF238" s="9"/>
      <c r="AG238" s="9"/>
      <c r="AH238" s="9"/>
      <c r="AI238" s="9"/>
      <c r="AJ238" s="7">
        <f>SUM(X238:AI238)</f>
        <v>0</v>
      </c>
      <c r="AK238" s="43"/>
      <c r="AL238" s="7">
        <f>+AK238</f>
        <v>0</v>
      </c>
      <c r="AM238" s="62"/>
      <c r="AN238" s="9"/>
      <c r="AO238" s="41"/>
      <c r="AP238" s="41"/>
      <c r="AQ238" s="41"/>
      <c r="AR238" s="41"/>
      <c r="AS238" s="41"/>
      <c r="AT238" s="41"/>
      <c r="AU238" s="41"/>
      <c r="AV238" s="41"/>
      <c r="AW238" s="7">
        <f>SUM(AM238:AV238)</f>
        <v>0</v>
      </c>
      <c r="AX238" s="43"/>
      <c r="AY238" s="41"/>
      <c r="AZ238" s="41"/>
      <c r="BA238" s="41"/>
      <c r="BB238" s="41"/>
      <c r="BC238" s="41"/>
      <c r="BD238" s="41"/>
      <c r="BE238" s="7">
        <f>SUM(AX238:BD238)</f>
        <v>0</v>
      </c>
      <c r="BF238" s="43"/>
      <c r="BG238" s="41"/>
      <c r="BH238" s="41"/>
      <c r="BI238" s="41"/>
      <c r="BJ238" s="41"/>
      <c r="BK238" s="41"/>
      <c r="BL238" s="220"/>
      <c r="BM238" s="41" t="s">
        <v>426</v>
      </c>
      <c r="BN238" s="43"/>
      <c r="BO238" s="41"/>
      <c r="BP238" s="9"/>
      <c r="BQ238" s="41"/>
      <c r="BR238" s="9"/>
      <c r="BS238" s="9"/>
      <c r="BT238" s="41"/>
      <c r="BU238" s="7">
        <f>SUM(BF238:BT238)</f>
        <v>0</v>
      </c>
      <c r="BV238" s="43"/>
      <c r="BW238" s="41"/>
      <c r="BX238" s="41"/>
      <c r="BY238" s="41"/>
      <c r="BZ238" s="41"/>
      <c r="CA238" s="41"/>
      <c r="CB238" s="7">
        <f>SUM(BV238:CA238)</f>
        <v>0</v>
      </c>
      <c r="CC238" s="43"/>
      <c r="CD238" s="41"/>
      <c r="CE238" s="41"/>
      <c r="CF238" s="41"/>
      <c r="CG238" s="7">
        <f>SUM(CC238:CF238)</f>
        <v>0</v>
      </c>
      <c r="CH238" s="62"/>
      <c r="CI238" s="9"/>
      <c r="CJ238" s="41"/>
      <c r="CK238" s="41"/>
      <c r="CL238" s="41"/>
      <c r="CM238" s="41"/>
      <c r="CN238" s="41"/>
      <c r="CO238" s="7">
        <f>SUM(CH238:CN238)</f>
        <v>0</v>
      </c>
      <c r="CP238" s="62"/>
      <c r="CQ238" s="41"/>
      <c r="CR238" s="41"/>
      <c r="CS238" s="7">
        <f>SUM(CP238:CR238)</f>
        <v>0</v>
      </c>
      <c r="CT238" s="43"/>
      <c r="CU238" s="7">
        <f>+CT238</f>
        <v>0</v>
      </c>
      <c r="CV238" s="10">
        <f>+H238+O238+T238+W238+AJ238+AL238+AW238+BE238+BU238+CB238+CG238+CO238+CS238+CU238</f>
        <v>0</v>
      </c>
    </row>
    <row r="239" spans="1:100" x14ac:dyDescent="0.25">
      <c r="A239" s="372"/>
      <c r="B239" s="2" t="s">
        <v>110</v>
      </c>
      <c r="C239" s="40"/>
      <c r="D239" s="41"/>
      <c r="E239" s="43"/>
      <c r="F239" s="41"/>
      <c r="G239" s="42"/>
      <c r="H239" s="7">
        <f>SUM(C239:G239)</f>
        <v>0</v>
      </c>
      <c r="I239" s="43"/>
      <c r="J239" s="41"/>
      <c r="K239" s="41"/>
      <c r="L239" s="41"/>
      <c r="M239" s="41"/>
      <c r="N239" s="41"/>
      <c r="O239" s="7">
        <f>SUM(I239:N239)</f>
        <v>0</v>
      </c>
      <c r="P239" s="62"/>
      <c r="Q239" s="41"/>
      <c r="R239" s="41"/>
      <c r="S239" s="41"/>
      <c r="T239" s="7">
        <f>SUM(P239:S239)</f>
        <v>0</v>
      </c>
      <c r="U239" s="43"/>
      <c r="V239" s="9"/>
      <c r="W239" s="7">
        <f>SUM(U239:V239)</f>
        <v>0</v>
      </c>
      <c r="X239" s="43"/>
      <c r="Y239" s="9"/>
      <c r="Z239" s="9"/>
      <c r="AA239" s="9"/>
      <c r="AB239" s="9"/>
      <c r="AC239" s="9"/>
      <c r="AD239" s="41"/>
      <c r="AE239" s="9"/>
      <c r="AF239" s="9"/>
      <c r="AG239" s="9"/>
      <c r="AH239" s="9"/>
      <c r="AI239" s="9"/>
      <c r="AJ239" s="7">
        <f>SUM(X239:AI239)</f>
        <v>0</v>
      </c>
      <c r="AK239" s="43"/>
      <c r="AL239" s="7">
        <f>+AK239</f>
        <v>0</v>
      </c>
      <c r="AM239" s="62"/>
      <c r="AN239" s="9"/>
      <c r="AO239" s="41"/>
      <c r="AP239" s="41"/>
      <c r="AQ239" s="41"/>
      <c r="AR239" s="41"/>
      <c r="AS239" s="41"/>
      <c r="AT239" s="41"/>
      <c r="AU239" s="41"/>
      <c r="AV239" s="41"/>
      <c r="AW239" s="7">
        <f>SUM(AM239:AV239)</f>
        <v>0</v>
      </c>
      <c r="AX239" s="43"/>
      <c r="AY239" s="41"/>
      <c r="AZ239" s="41"/>
      <c r="BA239" s="41"/>
      <c r="BB239" s="41"/>
      <c r="BC239" s="41"/>
      <c r="BD239" s="41"/>
      <c r="BE239" s="7">
        <f>SUM(AX239:BD239)</f>
        <v>0</v>
      </c>
      <c r="BF239" s="43"/>
      <c r="BG239" s="41"/>
      <c r="BH239" s="41"/>
      <c r="BI239" s="41"/>
      <c r="BJ239" s="41"/>
      <c r="BK239" s="41"/>
      <c r="BL239" s="220"/>
      <c r="BM239" s="41" t="s">
        <v>426</v>
      </c>
      <c r="BN239" s="43"/>
      <c r="BO239" s="41"/>
      <c r="BP239" s="9"/>
      <c r="BQ239" s="41"/>
      <c r="BR239" s="9"/>
      <c r="BS239" s="9"/>
      <c r="BT239" s="41"/>
      <c r="BU239" s="7">
        <f>SUM(BF239:BT239)</f>
        <v>0</v>
      </c>
      <c r="BV239" s="43"/>
      <c r="BW239" s="41"/>
      <c r="BX239" s="41"/>
      <c r="BY239" s="41"/>
      <c r="BZ239" s="41"/>
      <c r="CA239" s="41"/>
      <c r="CB239" s="7">
        <f>SUM(BV239:CA239)</f>
        <v>0</v>
      </c>
      <c r="CC239" s="43"/>
      <c r="CD239" s="41"/>
      <c r="CE239" s="41"/>
      <c r="CF239" s="41"/>
      <c r="CG239" s="7">
        <f>SUM(CC239:CF239)</f>
        <v>0</v>
      </c>
      <c r="CH239" s="62"/>
      <c r="CI239" s="9"/>
      <c r="CJ239" s="41"/>
      <c r="CK239" s="41"/>
      <c r="CL239" s="41"/>
      <c r="CM239" s="41"/>
      <c r="CN239" s="41"/>
      <c r="CO239" s="7">
        <f>SUM(CH239:CN239)</f>
        <v>0</v>
      </c>
      <c r="CP239" s="62"/>
      <c r="CQ239" s="41"/>
      <c r="CR239" s="41"/>
      <c r="CS239" s="7">
        <f>SUM(CP239:CR239)</f>
        <v>0</v>
      </c>
      <c r="CT239" s="43"/>
      <c r="CU239" s="7">
        <f>+CT239</f>
        <v>0</v>
      </c>
      <c r="CV239" s="10">
        <f>+H239+O239+T239+W239+AJ239+AL239+AW239+BE239+BU239+CB239+CG239+CO239+CS239+CU239</f>
        <v>0</v>
      </c>
    </row>
    <row r="240" spans="1:100" x14ac:dyDescent="0.25">
      <c r="A240" s="372"/>
      <c r="B240" s="2" t="s">
        <v>111</v>
      </c>
      <c r="C240" s="40"/>
      <c r="D240" s="41"/>
      <c r="E240" s="43"/>
      <c r="F240" s="41"/>
      <c r="G240" s="42"/>
      <c r="H240" s="7">
        <f>SUM(C240:G240)</f>
        <v>0</v>
      </c>
      <c r="I240" s="43"/>
      <c r="J240" s="41"/>
      <c r="K240" s="41"/>
      <c r="L240" s="41"/>
      <c r="M240" s="41"/>
      <c r="N240" s="41"/>
      <c r="O240" s="7">
        <f>SUM(I240:N240)</f>
        <v>0</v>
      </c>
      <c r="P240" s="62"/>
      <c r="Q240" s="41"/>
      <c r="R240" s="41"/>
      <c r="S240" s="41"/>
      <c r="T240" s="7">
        <f>SUM(P240:S240)</f>
        <v>0</v>
      </c>
      <c r="U240" s="43"/>
      <c r="V240" s="9"/>
      <c r="W240" s="7">
        <f>SUM(U240:V240)</f>
        <v>0</v>
      </c>
      <c r="X240" s="43"/>
      <c r="Y240" s="9"/>
      <c r="Z240" s="9"/>
      <c r="AA240" s="9"/>
      <c r="AB240" s="9"/>
      <c r="AC240" s="9"/>
      <c r="AD240" s="41"/>
      <c r="AE240" s="9"/>
      <c r="AF240" s="9"/>
      <c r="AG240" s="9"/>
      <c r="AH240" s="9"/>
      <c r="AI240" s="9"/>
      <c r="AJ240" s="7">
        <f>SUM(X240:AI240)</f>
        <v>0</v>
      </c>
      <c r="AK240" s="43"/>
      <c r="AL240" s="7">
        <f>+AK240</f>
        <v>0</v>
      </c>
      <c r="AM240" s="62"/>
      <c r="AN240" s="9"/>
      <c r="AO240" s="41"/>
      <c r="AP240" s="41"/>
      <c r="AQ240" s="41"/>
      <c r="AR240" s="41"/>
      <c r="AS240" s="41"/>
      <c r="AT240" s="41"/>
      <c r="AU240" s="41"/>
      <c r="AV240" s="41"/>
      <c r="AW240" s="7">
        <f>SUM(AM240:AV240)</f>
        <v>0</v>
      </c>
      <c r="AX240" s="43"/>
      <c r="AY240" s="41"/>
      <c r="AZ240" s="41"/>
      <c r="BA240" s="41"/>
      <c r="BB240" s="41"/>
      <c r="BC240" s="41"/>
      <c r="BD240" s="41"/>
      <c r="BE240" s="7">
        <f>SUM(AX240:BD240)</f>
        <v>0</v>
      </c>
      <c r="BF240" s="43"/>
      <c r="BG240" s="41"/>
      <c r="BH240" s="41"/>
      <c r="BI240" s="41"/>
      <c r="BJ240" s="41"/>
      <c r="BK240" s="41"/>
      <c r="BL240" s="220"/>
      <c r="BM240" s="41" t="s">
        <v>426</v>
      </c>
      <c r="BN240" s="43"/>
      <c r="BO240" s="41"/>
      <c r="BP240" s="9"/>
      <c r="BQ240" s="41"/>
      <c r="BR240" s="9"/>
      <c r="BS240" s="9"/>
      <c r="BT240" s="41"/>
      <c r="BU240" s="7">
        <f>SUM(BF240:BT240)</f>
        <v>0</v>
      </c>
      <c r="BV240" s="43"/>
      <c r="BW240" s="41"/>
      <c r="BX240" s="41"/>
      <c r="BY240" s="41"/>
      <c r="BZ240" s="41"/>
      <c r="CA240" s="41"/>
      <c r="CB240" s="7">
        <f>SUM(BV240:CA240)</f>
        <v>0</v>
      </c>
      <c r="CC240" s="43"/>
      <c r="CD240" s="41"/>
      <c r="CE240" s="41"/>
      <c r="CF240" s="41"/>
      <c r="CG240" s="7">
        <f>SUM(CC240:CF240)</f>
        <v>0</v>
      </c>
      <c r="CH240" s="62"/>
      <c r="CI240" s="9"/>
      <c r="CJ240" s="41"/>
      <c r="CK240" s="41"/>
      <c r="CL240" s="41"/>
      <c r="CM240" s="41"/>
      <c r="CN240" s="41"/>
      <c r="CO240" s="7">
        <f>SUM(CH240:CN240)</f>
        <v>0</v>
      </c>
      <c r="CP240" s="62"/>
      <c r="CQ240" s="41"/>
      <c r="CR240" s="41"/>
      <c r="CS240" s="7">
        <f>SUM(CP240:CR240)</f>
        <v>0</v>
      </c>
      <c r="CT240" s="43"/>
      <c r="CU240" s="7">
        <f>+CT240</f>
        <v>0</v>
      </c>
      <c r="CV240" s="10">
        <f>+H240+O240+T240+W240+AJ240+AL240+AW240+BE240+BU240+CB240+CG240+CO240+CS240+CU240</f>
        <v>0</v>
      </c>
    </row>
    <row r="241" spans="1:100" ht="15.75" thickBot="1" x14ac:dyDescent="0.3">
      <c r="A241" s="373"/>
      <c r="B241" s="3" t="s">
        <v>112</v>
      </c>
      <c r="C241" s="44"/>
      <c r="D241" s="45"/>
      <c r="E241" s="47"/>
      <c r="F241" s="45"/>
      <c r="G241" s="46"/>
      <c r="H241" s="11">
        <f>SUM(C241:G241)</f>
        <v>0</v>
      </c>
      <c r="I241" s="47"/>
      <c r="J241" s="45"/>
      <c r="K241" s="45"/>
      <c r="L241" s="45"/>
      <c r="M241" s="45"/>
      <c r="N241" s="45"/>
      <c r="O241" s="11">
        <f>SUM(I241:N241)</f>
        <v>0</v>
      </c>
      <c r="P241" s="63"/>
      <c r="Q241" s="45"/>
      <c r="R241" s="45"/>
      <c r="S241" s="45"/>
      <c r="T241" s="11">
        <f>SUM(P241:S241)</f>
        <v>0</v>
      </c>
      <c r="U241" s="47"/>
      <c r="V241" s="13"/>
      <c r="W241" s="11">
        <f>SUM(U241:V241)</f>
        <v>0</v>
      </c>
      <c r="X241" s="47"/>
      <c r="Y241" s="13"/>
      <c r="Z241" s="13"/>
      <c r="AA241" s="13"/>
      <c r="AB241" s="13"/>
      <c r="AC241" s="13"/>
      <c r="AD241" s="45"/>
      <c r="AE241" s="13"/>
      <c r="AF241" s="13"/>
      <c r="AG241" s="13"/>
      <c r="AH241" s="13"/>
      <c r="AI241" s="13"/>
      <c r="AJ241" s="11">
        <f>SUM(X241:AI241)</f>
        <v>0</v>
      </c>
      <c r="AK241" s="47"/>
      <c r="AL241" s="11">
        <f>+AK241</f>
        <v>0</v>
      </c>
      <c r="AM241" s="63"/>
      <c r="AN241" s="13"/>
      <c r="AO241" s="45"/>
      <c r="AP241" s="45"/>
      <c r="AQ241" s="45"/>
      <c r="AR241" s="45"/>
      <c r="AS241" s="45"/>
      <c r="AT241" s="45"/>
      <c r="AU241" s="45"/>
      <c r="AV241" s="45"/>
      <c r="AW241" s="11">
        <f>SUM(AM241:AV241)</f>
        <v>0</v>
      </c>
      <c r="AX241" s="47"/>
      <c r="AY241" s="45"/>
      <c r="AZ241" s="45"/>
      <c r="BA241" s="45"/>
      <c r="BB241" s="45"/>
      <c r="BC241" s="45"/>
      <c r="BD241" s="45"/>
      <c r="BE241" s="11">
        <f>SUM(AX241:BD241)</f>
        <v>0</v>
      </c>
      <c r="BF241" s="47"/>
      <c r="BG241" s="45"/>
      <c r="BH241" s="45"/>
      <c r="BI241" s="45"/>
      <c r="BJ241" s="45"/>
      <c r="BK241" s="45"/>
      <c r="BL241" s="221"/>
      <c r="BM241" s="45" t="s">
        <v>426</v>
      </c>
      <c r="BN241" s="47"/>
      <c r="BO241" s="45"/>
      <c r="BP241" s="13"/>
      <c r="BQ241" s="45"/>
      <c r="BR241" s="13"/>
      <c r="BS241" s="13"/>
      <c r="BT241" s="45"/>
      <c r="BU241" s="11">
        <f>SUM(BF241:BT241)</f>
        <v>0</v>
      </c>
      <c r="BV241" s="47"/>
      <c r="BW241" s="45"/>
      <c r="BX241" s="45"/>
      <c r="BY241" s="45"/>
      <c r="BZ241" s="45"/>
      <c r="CA241" s="45"/>
      <c r="CB241" s="11">
        <f>SUM(BV241:CA241)</f>
        <v>0</v>
      </c>
      <c r="CC241" s="47"/>
      <c r="CD241" s="45"/>
      <c r="CE241" s="45"/>
      <c r="CF241" s="45"/>
      <c r="CG241" s="11">
        <f>SUM(CC241:CF241)</f>
        <v>0</v>
      </c>
      <c r="CH241" s="63"/>
      <c r="CI241" s="13"/>
      <c r="CJ241" s="45"/>
      <c r="CK241" s="45"/>
      <c r="CL241" s="45"/>
      <c r="CM241" s="45"/>
      <c r="CN241" s="45"/>
      <c r="CO241" s="11">
        <f>SUM(CH241:CN241)</f>
        <v>0</v>
      </c>
      <c r="CP241" s="63"/>
      <c r="CQ241" s="45"/>
      <c r="CR241" s="45"/>
      <c r="CS241" s="11">
        <f>SUM(CP241:CR241)</f>
        <v>0</v>
      </c>
      <c r="CT241" s="47"/>
      <c r="CU241" s="11">
        <f>+CT241</f>
        <v>0</v>
      </c>
      <c r="CV241" s="15">
        <f>+H241+O241+T241+W241+AJ241+AL241+AW241+BE241+BU241+CB241+CG241+CO241+CS241+CU241</f>
        <v>0</v>
      </c>
    </row>
    <row r="242" spans="1:100" x14ac:dyDescent="0.25">
      <c r="A242" s="225"/>
      <c r="B242" s="216"/>
    </row>
    <row r="243" spans="1:100" x14ac:dyDescent="0.25">
      <c r="A243" s="163" t="s">
        <v>220</v>
      </c>
    </row>
    <row r="244" spans="1:100" x14ac:dyDescent="0.25">
      <c r="A244" s="164" t="s">
        <v>421</v>
      </c>
    </row>
    <row r="245" spans="1:100" x14ac:dyDescent="0.25">
      <c r="A245" s="164" t="s">
        <v>420</v>
      </c>
    </row>
    <row r="246" spans="1:100" ht="15.75" customHeight="1" x14ac:dyDescent="0.25"/>
    <row r="247" spans="1:100" x14ac:dyDescent="0.25">
      <c r="A247" s="140" t="s">
        <v>363</v>
      </c>
    </row>
  </sheetData>
  <mergeCells count="35">
    <mergeCell ref="A182:A193"/>
    <mergeCell ref="A194:A205"/>
    <mergeCell ref="A206:A217"/>
    <mergeCell ref="A218:A229"/>
    <mergeCell ref="A230:A241"/>
    <mergeCell ref="A170:A181"/>
    <mergeCell ref="A38:A49"/>
    <mergeCell ref="A50:A61"/>
    <mergeCell ref="A62:A73"/>
    <mergeCell ref="A74:A85"/>
    <mergeCell ref="A86:A97"/>
    <mergeCell ref="A98:A109"/>
    <mergeCell ref="A110:A121"/>
    <mergeCell ref="A122:A133"/>
    <mergeCell ref="A134:A145"/>
    <mergeCell ref="A146:A157"/>
    <mergeCell ref="A158:A169"/>
    <mergeCell ref="CH12:CO12"/>
    <mergeCell ref="CP12:CS12"/>
    <mergeCell ref="CT12:CU12"/>
    <mergeCell ref="CV12:CV13"/>
    <mergeCell ref="A14:A25"/>
    <mergeCell ref="BV12:CB12"/>
    <mergeCell ref="CC12:CG12"/>
    <mergeCell ref="A26:A37"/>
    <mergeCell ref="AK12:AL12"/>
    <mergeCell ref="AM12:AW12"/>
    <mergeCell ref="AX12:BE12"/>
    <mergeCell ref="BF12:BU12"/>
    <mergeCell ref="A12:B12"/>
    <mergeCell ref="C12:H12"/>
    <mergeCell ref="I12:O12"/>
    <mergeCell ref="P12:T12"/>
    <mergeCell ref="U12:W12"/>
    <mergeCell ref="X12:AJ12"/>
  </mergeCells>
  <hyperlinks>
    <hyperlink ref="A247" location="Índice!A1" display="Volver al índice"/>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38"/>
  <sheetViews>
    <sheetView zoomScale="80" zoomScaleNormal="80" workbookViewId="0"/>
  </sheetViews>
  <sheetFormatPr baseColWidth="10" defaultColWidth="11.42578125" defaultRowHeight="15" x14ac:dyDescent="0.25"/>
  <cols>
    <col min="1" max="1" width="27.140625" style="30" customWidth="1"/>
    <col min="2" max="9" width="11.42578125" style="30"/>
    <col min="10" max="10" width="11.5703125" style="30" customWidth="1"/>
    <col min="11" max="98" width="11.42578125" style="30"/>
    <col min="99" max="99" width="26.28515625" style="30" customWidth="1"/>
    <col min="100" max="16384" width="11.42578125" style="30"/>
  </cols>
  <sheetData>
    <row r="1" spans="1:99" x14ac:dyDescent="0.25">
      <c r="A1" s="16" t="s">
        <v>0</v>
      </c>
      <c r="B1" s="29"/>
    </row>
    <row r="2" spans="1:99" x14ac:dyDescent="0.25">
      <c r="A2" s="16" t="s">
        <v>1</v>
      </c>
      <c r="B2" s="29"/>
    </row>
    <row r="3" spans="1:99" x14ac:dyDescent="0.25">
      <c r="A3" s="16" t="s">
        <v>2</v>
      </c>
      <c r="B3" s="29"/>
    </row>
    <row r="4" spans="1:99" x14ac:dyDescent="0.25">
      <c r="A4" s="16" t="s">
        <v>3</v>
      </c>
      <c r="B4" s="29" t="s">
        <v>4</v>
      </c>
    </row>
    <row r="5" spans="1:99" x14ac:dyDescent="0.25">
      <c r="A5" s="16" t="s">
        <v>5</v>
      </c>
      <c r="B5" s="30" t="str">
        <f>+Índice!A45</f>
        <v>2.2.3.7.2</v>
      </c>
    </row>
    <row r="6" spans="1:99" x14ac:dyDescent="0.25">
      <c r="A6" s="16" t="s">
        <v>6</v>
      </c>
      <c r="B6" s="29" t="str">
        <f>+Índice!B45</f>
        <v>Tren Patagónico S.A. Carga transportada por año, por categoría y por producto. En toneladas</v>
      </c>
    </row>
    <row r="7" spans="1:99" x14ac:dyDescent="0.25">
      <c r="A7" s="16" t="s">
        <v>7</v>
      </c>
      <c r="B7" s="29" t="s">
        <v>8</v>
      </c>
    </row>
    <row r="8" spans="1:99" x14ac:dyDescent="0.25">
      <c r="A8" s="166" t="s">
        <v>9</v>
      </c>
      <c r="B8" s="155" t="str">
        <f>+'2.2.3.1.1'!B8</f>
        <v>agosto 2018</v>
      </c>
      <c r="D8" s="31"/>
    </row>
    <row r="9" spans="1:99" x14ac:dyDescent="0.25">
      <c r="A9" s="166" t="s">
        <v>10</v>
      </c>
      <c r="B9" s="155" t="str">
        <f>+'2.2.3.1.1'!B9</f>
        <v>octubre 2018</v>
      </c>
      <c r="D9" s="32"/>
    </row>
    <row r="10" spans="1:99" x14ac:dyDescent="0.25">
      <c r="A10" s="166"/>
      <c r="B10" s="167"/>
      <c r="D10" s="32"/>
    </row>
    <row r="11" spans="1:99" ht="15" customHeight="1" thickBot="1" x14ac:dyDescent="0.3"/>
    <row r="12" spans="1:99" ht="25.5" customHeight="1" x14ac:dyDescent="0.25">
      <c r="A12" s="149" t="s">
        <v>11</v>
      </c>
      <c r="B12" s="344" t="s">
        <v>12</v>
      </c>
      <c r="C12" s="345"/>
      <c r="D12" s="345"/>
      <c r="E12" s="345"/>
      <c r="F12" s="345"/>
      <c r="G12" s="346"/>
      <c r="H12" s="337" t="s">
        <v>13</v>
      </c>
      <c r="I12" s="343"/>
      <c r="J12" s="343"/>
      <c r="K12" s="343"/>
      <c r="L12" s="343"/>
      <c r="M12" s="343"/>
      <c r="N12" s="338"/>
      <c r="O12" s="337" t="s">
        <v>14</v>
      </c>
      <c r="P12" s="343"/>
      <c r="Q12" s="343"/>
      <c r="R12" s="343"/>
      <c r="S12" s="338"/>
      <c r="T12" s="337" t="s">
        <v>15</v>
      </c>
      <c r="U12" s="343"/>
      <c r="V12" s="342"/>
      <c r="W12" s="341" t="s">
        <v>116</v>
      </c>
      <c r="X12" s="343"/>
      <c r="Y12" s="343"/>
      <c r="Z12" s="343"/>
      <c r="AA12" s="343"/>
      <c r="AB12" s="343"/>
      <c r="AC12" s="343"/>
      <c r="AD12" s="343"/>
      <c r="AE12" s="343"/>
      <c r="AF12" s="343"/>
      <c r="AG12" s="343"/>
      <c r="AH12" s="342"/>
      <c r="AI12" s="342"/>
      <c r="AJ12" s="341" t="s">
        <v>16</v>
      </c>
      <c r="AK12" s="342"/>
      <c r="AL12" s="341" t="s">
        <v>17</v>
      </c>
      <c r="AM12" s="343"/>
      <c r="AN12" s="343"/>
      <c r="AO12" s="343"/>
      <c r="AP12" s="343"/>
      <c r="AQ12" s="343"/>
      <c r="AR12" s="343"/>
      <c r="AS12" s="343"/>
      <c r="AT12" s="343"/>
      <c r="AU12" s="343"/>
      <c r="AV12" s="342"/>
      <c r="AW12" s="341" t="s">
        <v>18</v>
      </c>
      <c r="AX12" s="343"/>
      <c r="AY12" s="343"/>
      <c r="AZ12" s="343"/>
      <c r="BA12" s="343"/>
      <c r="BB12" s="343"/>
      <c r="BC12" s="343"/>
      <c r="BD12" s="338"/>
      <c r="BE12" s="341" t="s">
        <v>19</v>
      </c>
      <c r="BF12" s="343"/>
      <c r="BG12" s="343"/>
      <c r="BH12" s="343"/>
      <c r="BI12" s="343"/>
      <c r="BJ12" s="343"/>
      <c r="BK12" s="343"/>
      <c r="BL12" s="343"/>
      <c r="BM12" s="343"/>
      <c r="BN12" s="343"/>
      <c r="BO12" s="343"/>
      <c r="BP12" s="343"/>
      <c r="BQ12" s="343"/>
      <c r="BR12" s="343"/>
      <c r="BS12" s="343"/>
      <c r="BT12" s="342"/>
      <c r="BU12" s="341" t="s">
        <v>20</v>
      </c>
      <c r="BV12" s="343"/>
      <c r="BW12" s="343"/>
      <c r="BX12" s="343"/>
      <c r="BY12" s="343"/>
      <c r="BZ12" s="343"/>
      <c r="CA12" s="342"/>
      <c r="CB12" s="341" t="s">
        <v>21</v>
      </c>
      <c r="CC12" s="343"/>
      <c r="CD12" s="343"/>
      <c r="CE12" s="343"/>
      <c r="CF12" s="338"/>
      <c r="CG12" s="341" t="s">
        <v>427</v>
      </c>
      <c r="CH12" s="343"/>
      <c r="CI12" s="343"/>
      <c r="CJ12" s="343"/>
      <c r="CK12" s="343"/>
      <c r="CL12" s="343"/>
      <c r="CM12" s="343"/>
      <c r="CN12" s="338"/>
      <c r="CO12" s="337" t="s">
        <v>22</v>
      </c>
      <c r="CP12" s="343"/>
      <c r="CQ12" s="343"/>
      <c r="CR12" s="338"/>
      <c r="CS12" s="337" t="s">
        <v>23</v>
      </c>
      <c r="CT12" s="338"/>
      <c r="CU12" s="330" t="s">
        <v>24</v>
      </c>
    </row>
    <row r="13" spans="1:99" ht="64.5" thickBot="1" x14ac:dyDescent="0.3">
      <c r="A13" s="169" t="s">
        <v>25</v>
      </c>
      <c r="B13" s="183" t="s">
        <v>27</v>
      </c>
      <c r="C13" s="184" t="s">
        <v>28</v>
      </c>
      <c r="D13" s="185" t="s">
        <v>29</v>
      </c>
      <c r="E13" s="184" t="s">
        <v>30</v>
      </c>
      <c r="F13" s="184" t="s">
        <v>31</v>
      </c>
      <c r="G13" s="180" t="s">
        <v>32</v>
      </c>
      <c r="H13" s="186" t="s">
        <v>33</v>
      </c>
      <c r="I13" s="88" t="s">
        <v>34</v>
      </c>
      <c r="J13" s="88" t="s">
        <v>35</v>
      </c>
      <c r="K13" s="88" t="s">
        <v>36</v>
      </c>
      <c r="L13" s="88" t="s">
        <v>37</v>
      </c>
      <c r="M13" s="88" t="s">
        <v>38</v>
      </c>
      <c r="N13" s="180" t="s">
        <v>32</v>
      </c>
      <c r="O13" s="186" t="s">
        <v>39</v>
      </c>
      <c r="P13" s="88" t="s">
        <v>40</v>
      </c>
      <c r="Q13" s="88" t="s">
        <v>41</v>
      </c>
      <c r="R13" s="88" t="s">
        <v>42</v>
      </c>
      <c r="S13" s="180" t="s">
        <v>32</v>
      </c>
      <c r="T13" s="186" t="s">
        <v>43</v>
      </c>
      <c r="U13" s="88" t="s">
        <v>44</v>
      </c>
      <c r="V13" s="180" t="s">
        <v>32</v>
      </c>
      <c r="W13" s="186" t="s">
        <v>45</v>
      </c>
      <c r="X13" s="88" t="s">
        <v>46</v>
      </c>
      <c r="Y13" s="88" t="s">
        <v>47</v>
      </c>
      <c r="Z13" s="88" t="s">
        <v>48</v>
      </c>
      <c r="AA13" s="88" t="s">
        <v>49</v>
      </c>
      <c r="AB13" s="88" t="s">
        <v>124</v>
      </c>
      <c r="AC13" s="88" t="s">
        <v>50</v>
      </c>
      <c r="AD13" s="88" t="s">
        <v>51</v>
      </c>
      <c r="AE13" s="88" t="s">
        <v>52</v>
      </c>
      <c r="AF13" s="88" t="s">
        <v>53</v>
      </c>
      <c r="AG13" s="88" t="s">
        <v>54</v>
      </c>
      <c r="AH13" s="88" t="s">
        <v>55</v>
      </c>
      <c r="AI13" s="180" t="s">
        <v>56</v>
      </c>
      <c r="AJ13" s="186" t="s">
        <v>16</v>
      </c>
      <c r="AK13" s="180" t="s">
        <v>56</v>
      </c>
      <c r="AL13" s="186" t="s">
        <v>57</v>
      </c>
      <c r="AM13" s="88" t="s">
        <v>58</v>
      </c>
      <c r="AN13" s="88" t="s">
        <v>59</v>
      </c>
      <c r="AO13" s="88" t="s">
        <v>60</v>
      </c>
      <c r="AP13" s="88" t="s">
        <v>174</v>
      </c>
      <c r="AQ13" s="88" t="s">
        <v>61</v>
      </c>
      <c r="AR13" s="88" t="s">
        <v>62</v>
      </c>
      <c r="AS13" s="88" t="s">
        <v>63</v>
      </c>
      <c r="AT13" s="88" t="s">
        <v>64</v>
      </c>
      <c r="AU13" s="88" t="s">
        <v>65</v>
      </c>
      <c r="AV13" s="180" t="s">
        <v>56</v>
      </c>
      <c r="AW13" s="86" t="s">
        <v>66</v>
      </c>
      <c r="AX13" s="87" t="s">
        <v>67</v>
      </c>
      <c r="AY13" s="87" t="s">
        <v>68</v>
      </c>
      <c r="AZ13" s="87" t="s">
        <v>69</v>
      </c>
      <c r="BA13" s="87" t="s">
        <v>70</v>
      </c>
      <c r="BB13" s="87" t="s">
        <v>71</v>
      </c>
      <c r="BC13" s="87" t="s">
        <v>72</v>
      </c>
      <c r="BD13" s="179" t="s">
        <v>56</v>
      </c>
      <c r="BE13" s="186" t="s">
        <v>73</v>
      </c>
      <c r="BF13" s="88" t="s">
        <v>74</v>
      </c>
      <c r="BG13" s="88" t="s">
        <v>75</v>
      </c>
      <c r="BH13" s="88" t="s">
        <v>76</v>
      </c>
      <c r="BI13" s="88" t="s">
        <v>77</v>
      </c>
      <c r="BJ13" s="88" t="s">
        <v>78</v>
      </c>
      <c r="BK13" s="88" t="s">
        <v>79</v>
      </c>
      <c r="BL13" s="88" t="s">
        <v>80</v>
      </c>
      <c r="BM13" s="88" t="s">
        <v>81</v>
      </c>
      <c r="BN13" s="88" t="s">
        <v>82</v>
      </c>
      <c r="BO13" s="88" t="s">
        <v>83</v>
      </c>
      <c r="BP13" s="88" t="s">
        <v>84</v>
      </c>
      <c r="BQ13" s="88" t="s">
        <v>85</v>
      </c>
      <c r="BR13" s="88" t="s">
        <v>86</v>
      </c>
      <c r="BS13" s="88" t="s">
        <v>87</v>
      </c>
      <c r="BT13" s="180" t="s">
        <v>56</v>
      </c>
      <c r="BU13" s="186" t="s">
        <v>88</v>
      </c>
      <c r="BV13" s="88" t="s">
        <v>415</v>
      </c>
      <c r="BW13" s="88" t="s">
        <v>90</v>
      </c>
      <c r="BX13" s="88" t="s">
        <v>91</v>
      </c>
      <c r="BY13" s="88" t="s">
        <v>416</v>
      </c>
      <c r="BZ13" s="88" t="s">
        <v>31</v>
      </c>
      <c r="CA13" s="180" t="s">
        <v>56</v>
      </c>
      <c r="CB13" s="186" t="s">
        <v>93</v>
      </c>
      <c r="CC13" s="88" t="s">
        <v>94</v>
      </c>
      <c r="CD13" s="88" t="s">
        <v>95</v>
      </c>
      <c r="CE13" s="88" t="s">
        <v>31</v>
      </c>
      <c r="CF13" s="180" t="s">
        <v>56</v>
      </c>
      <c r="CG13" s="186" t="s">
        <v>126</v>
      </c>
      <c r="CH13" s="88" t="s">
        <v>127</v>
      </c>
      <c r="CI13" s="88" t="s">
        <v>128</v>
      </c>
      <c r="CJ13" s="88" t="s">
        <v>129</v>
      </c>
      <c r="CK13" s="88" t="s">
        <v>97</v>
      </c>
      <c r="CL13" s="88" t="s">
        <v>96</v>
      </c>
      <c r="CM13" s="88" t="s">
        <v>31</v>
      </c>
      <c r="CN13" s="180" t="s">
        <v>417</v>
      </c>
      <c r="CO13" s="186" t="s">
        <v>98</v>
      </c>
      <c r="CP13" s="88" t="s">
        <v>99</v>
      </c>
      <c r="CQ13" s="88" t="s">
        <v>31</v>
      </c>
      <c r="CR13" s="180" t="s">
        <v>56</v>
      </c>
      <c r="CS13" s="187" t="s">
        <v>23</v>
      </c>
      <c r="CT13" s="180" t="s">
        <v>56</v>
      </c>
      <c r="CU13" s="331"/>
    </row>
    <row r="14" spans="1:99" ht="16.5" thickBot="1" x14ac:dyDescent="0.3">
      <c r="A14" s="150">
        <v>1997</v>
      </c>
      <c r="B14" s="90"/>
      <c r="C14" s="91"/>
      <c r="D14" s="91"/>
      <c r="E14" s="91"/>
      <c r="F14" s="91"/>
      <c r="G14" s="99"/>
      <c r="H14" s="92"/>
      <c r="I14" s="91"/>
      <c r="J14" s="91"/>
      <c r="K14" s="91"/>
      <c r="L14" s="91"/>
      <c r="M14" s="91"/>
      <c r="N14" s="99"/>
      <c r="O14" s="92"/>
      <c r="P14" s="91"/>
      <c r="Q14" s="91"/>
      <c r="R14" s="91"/>
      <c r="S14" s="99"/>
      <c r="T14" s="92"/>
      <c r="U14" s="91"/>
      <c r="V14" s="99"/>
      <c r="W14" s="90"/>
      <c r="X14" s="91"/>
      <c r="Y14" s="91"/>
      <c r="Z14" s="91"/>
      <c r="AA14" s="91"/>
      <c r="AB14" s="91"/>
      <c r="AC14" s="91"/>
      <c r="AD14" s="91"/>
      <c r="AE14" s="91"/>
      <c r="AF14" s="91"/>
      <c r="AG14" s="91"/>
      <c r="AH14" s="91"/>
      <c r="AI14" s="99"/>
      <c r="AJ14" s="90"/>
      <c r="AK14" s="99"/>
      <c r="AL14" s="90"/>
      <c r="AM14" s="91"/>
      <c r="AN14" s="91"/>
      <c r="AO14" s="91"/>
      <c r="AP14" s="91"/>
      <c r="AQ14" s="91"/>
      <c r="AR14" s="91"/>
      <c r="AS14" s="91"/>
      <c r="AT14" s="91"/>
      <c r="AU14" s="91"/>
      <c r="AV14" s="99"/>
      <c r="AW14" s="95"/>
      <c r="AX14" s="95"/>
      <c r="AY14" s="95"/>
      <c r="AZ14" s="95"/>
      <c r="BA14" s="95"/>
      <c r="BB14" s="95"/>
      <c r="BC14" s="95"/>
      <c r="BD14" s="100"/>
      <c r="BE14" s="90"/>
      <c r="BF14" s="91"/>
      <c r="BG14" s="91"/>
      <c r="BH14" s="91"/>
      <c r="BI14" s="91"/>
      <c r="BJ14" s="91"/>
      <c r="BK14" s="91"/>
      <c r="BL14" s="91"/>
      <c r="BM14" s="91"/>
      <c r="BN14" s="91"/>
      <c r="BO14" s="91"/>
      <c r="BP14" s="91"/>
      <c r="BQ14" s="91"/>
      <c r="BR14" s="91"/>
      <c r="BS14" s="91"/>
      <c r="BT14" s="99"/>
      <c r="BU14" s="90"/>
      <c r="BV14" s="91"/>
      <c r="BW14" s="91"/>
      <c r="BX14" s="91"/>
      <c r="BY14" s="91"/>
      <c r="BZ14" s="91"/>
      <c r="CA14" s="101"/>
      <c r="CB14" s="90"/>
      <c r="CC14" s="91"/>
      <c r="CD14" s="91"/>
      <c r="CE14" s="91"/>
      <c r="CF14" s="99"/>
      <c r="CG14" s="90"/>
      <c r="CH14" s="91"/>
      <c r="CI14" s="91"/>
      <c r="CJ14" s="91"/>
      <c r="CK14" s="91"/>
      <c r="CL14" s="91"/>
      <c r="CM14" s="91"/>
      <c r="CN14" s="99"/>
      <c r="CO14" s="92"/>
      <c r="CP14" s="91"/>
      <c r="CQ14" s="91"/>
      <c r="CR14" s="99"/>
      <c r="CS14" s="92"/>
      <c r="CT14" s="99"/>
      <c r="CU14" s="74">
        <f>+SUM('2.2.3.7.1'!CV14:CV25)</f>
        <v>4126</v>
      </c>
    </row>
    <row r="15" spans="1:99" ht="16.5" thickBot="1" x14ac:dyDescent="0.3">
      <c r="A15" s="150">
        <v>1998</v>
      </c>
      <c r="B15" s="94"/>
      <c r="C15" s="95"/>
      <c r="D15" s="95"/>
      <c r="E15" s="95"/>
      <c r="F15" s="95"/>
      <c r="G15" s="100"/>
      <c r="H15" s="96"/>
      <c r="I15" s="95"/>
      <c r="J15" s="95"/>
      <c r="K15" s="95"/>
      <c r="L15" s="95"/>
      <c r="M15" s="95"/>
      <c r="N15" s="100"/>
      <c r="O15" s="96"/>
      <c r="P15" s="95"/>
      <c r="Q15" s="95"/>
      <c r="R15" s="95"/>
      <c r="S15" s="99"/>
      <c r="T15" s="96"/>
      <c r="U15" s="95"/>
      <c r="V15" s="99"/>
      <c r="W15" s="94"/>
      <c r="X15" s="95"/>
      <c r="Y15" s="95"/>
      <c r="Z15" s="95"/>
      <c r="AA15" s="95"/>
      <c r="AB15" s="95"/>
      <c r="AC15" s="95"/>
      <c r="AD15" s="95"/>
      <c r="AE15" s="95"/>
      <c r="AF15" s="95"/>
      <c r="AG15" s="95"/>
      <c r="AH15" s="95"/>
      <c r="AI15" s="99"/>
      <c r="AJ15" s="94"/>
      <c r="AK15" s="99"/>
      <c r="AL15" s="94"/>
      <c r="AM15" s="95"/>
      <c r="AN15" s="95"/>
      <c r="AO15" s="95"/>
      <c r="AP15" s="95"/>
      <c r="AQ15" s="95"/>
      <c r="AR15" s="95"/>
      <c r="AS15" s="95"/>
      <c r="AT15" s="95"/>
      <c r="AU15" s="95"/>
      <c r="AV15" s="99"/>
      <c r="AW15" s="95"/>
      <c r="AX15" s="95"/>
      <c r="AY15" s="95"/>
      <c r="AZ15" s="95"/>
      <c r="BA15" s="95"/>
      <c r="BB15" s="95"/>
      <c r="BC15" s="95"/>
      <c r="BD15" s="99"/>
      <c r="BE15" s="94"/>
      <c r="BF15" s="95"/>
      <c r="BG15" s="95"/>
      <c r="BH15" s="95"/>
      <c r="BI15" s="95"/>
      <c r="BJ15" s="95"/>
      <c r="BK15" s="95"/>
      <c r="BL15" s="95"/>
      <c r="BM15" s="95"/>
      <c r="BN15" s="95"/>
      <c r="BO15" s="95"/>
      <c r="BP15" s="95"/>
      <c r="BQ15" s="95"/>
      <c r="BR15" s="95"/>
      <c r="BS15" s="95"/>
      <c r="BT15" s="99"/>
      <c r="BU15" s="94"/>
      <c r="BV15" s="95"/>
      <c r="BW15" s="95"/>
      <c r="BX15" s="95"/>
      <c r="BY15" s="95"/>
      <c r="BZ15" s="95"/>
      <c r="CA15" s="101"/>
      <c r="CB15" s="94"/>
      <c r="CC15" s="95"/>
      <c r="CD15" s="95"/>
      <c r="CE15" s="95"/>
      <c r="CF15" s="99"/>
      <c r="CG15" s="94"/>
      <c r="CH15" s="95"/>
      <c r="CI15" s="95"/>
      <c r="CJ15" s="95"/>
      <c r="CK15" s="95"/>
      <c r="CL15" s="95"/>
      <c r="CM15" s="95"/>
      <c r="CN15" s="99"/>
      <c r="CO15" s="96"/>
      <c r="CP15" s="95"/>
      <c r="CQ15" s="95"/>
      <c r="CR15" s="100"/>
      <c r="CS15" s="96"/>
      <c r="CT15" s="99"/>
      <c r="CU15" s="74">
        <f>+SUM('2.2.3.7.1'!CV26:CV37)</f>
        <v>13836</v>
      </c>
    </row>
    <row r="16" spans="1:99" ht="16.5" thickBot="1" x14ac:dyDescent="0.3">
      <c r="A16" s="150">
        <v>1999</v>
      </c>
      <c r="B16" s="94"/>
      <c r="C16" s="95"/>
      <c r="D16" s="95"/>
      <c r="E16" s="95"/>
      <c r="F16" s="95"/>
      <c r="G16" s="100"/>
      <c r="H16" s="96"/>
      <c r="I16" s="95"/>
      <c r="J16" s="95"/>
      <c r="K16" s="95"/>
      <c r="L16" s="95"/>
      <c r="M16" s="95"/>
      <c r="N16" s="100"/>
      <c r="O16" s="96"/>
      <c r="P16" s="95"/>
      <c r="Q16" s="95"/>
      <c r="R16" s="95"/>
      <c r="S16" s="99"/>
      <c r="T16" s="96"/>
      <c r="U16" s="95"/>
      <c r="V16" s="99"/>
      <c r="W16" s="94"/>
      <c r="X16" s="95"/>
      <c r="Y16" s="95"/>
      <c r="Z16" s="95"/>
      <c r="AA16" s="95"/>
      <c r="AB16" s="95"/>
      <c r="AC16" s="95"/>
      <c r="AD16" s="95"/>
      <c r="AE16" s="95"/>
      <c r="AF16" s="95"/>
      <c r="AG16" s="95"/>
      <c r="AH16" s="95"/>
      <c r="AI16" s="99"/>
      <c r="AJ16" s="94"/>
      <c r="AK16" s="99"/>
      <c r="AL16" s="94"/>
      <c r="AM16" s="95"/>
      <c r="AN16" s="95"/>
      <c r="AO16" s="95"/>
      <c r="AP16" s="95"/>
      <c r="AQ16" s="95"/>
      <c r="AR16" s="95"/>
      <c r="AS16" s="95"/>
      <c r="AT16" s="95"/>
      <c r="AU16" s="95"/>
      <c r="AV16" s="99"/>
      <c r="AW16" s="95"/>
      <c r="AX16" s="95"/>
      <c r="AY16" s="95"/>
      <c r="AZ16" s="95"/>
      <c r="BA16" s="95"/>
      <c r="BB16" s="95"/>
      <c r="BC16" s="95"/>
      <c r="BD16" s="99"/>
      <c r="BE16" s="94"/>
      <c r="BF16" s="95"/>
      <c r="BG16" s="95"/>
      <c r="BH16" s="95"/>
      <c r="BI16" s="95"/>
      <c r="BJ16" s="95"/>
      <c r="BK16" s="95"/>
      <c r="BL16" s="95"/>
      <c r="BM16" s="95"/>
      <c r="BN16" s="95"/>
      <c r="BO16" s="95"/>
      <c r="BP16" s="95"/>
      <c r="BQ16" s="95"/>
      <c r="BR16" s="95"/>
      <c r="BS16" s="95"/>
      <c r="BT16" s="99"/>
      <c r="BU16" s="94"/>
      <c r="BV16" s="95"/>
      <c r="BW16" s="95"/>
      <c r="BX16" s="95"/>
      <c r="BY16" s="95"/>
      <c r="BZ16" s="95"/>
      <c r="CA16" s="101"/>
      <c r="CB16" s="94"/>
      <c r="CC16" s="95"/>
      <c r="CD16" s="95"/>
      <c r="CE16" s="95"/>
      <c r="CF16" s="99"/>
      <c r="CG16" s="94"/>
      <c r="CH16" s="95"/>
      <c r="CI16" s="95"/>
      <c r="CJ16" s="95"/>
      <c r="CK16" s="95"/>
      <c r="CL16" s="95"/>
      <c r="CM16" s="95"/>
      <c r="CN16" s="99"/>
      <c r="CO16" s="96"/>
      <c r="CP16" s="95"/>
      <c r="CQ16" s="95"/>
      <c r="CR16" s="100"/>
      <c r="CS16" s="96"/>
      <c r="CT16" s="99"/>
      <c r="CU16" s="74">
        <f>+SUM('2.2.3.7.1'!CV38:CV49)</f>
        <v>11960</v>
      </c>
    </row>
    <row r="17" spans="1:99" ht="16.5" thickBot="1" x14ac:dyDescent="0.3">
      <c r="A17" s="150">
        <v>2000</v>
      </c>
      <c r="B17" s="94"/>
      <c r="C17" s="95"/>
      <c r="D17" s="95"/>
      <c r="E17" s="95"/>
      <c r="F17" s="95"/>
      <c r="G17" s="100"/>
      <c r="H17" s="96"/>
      <c r="I17" s="95"/>
      <c r="J17" s="95"/>
      <c r="K17" s="95"/>
      <c r="L17" s="95"/>
      <c r="M17" s="95"/>
      <c r="N17" s="100"/>
      <c r="O17" s="96"/>
      <c r="P17" s="95"/>
      <c r="Q17" s="95"/>
      <c r="R17" s="95"/>
      <c r="S17" s="99"/>
      <c r="T17" s="96"/>
      <c r="U17" s="95"/>
      <c r="V17" s="99"/>
      <c r="W17" s="94"/>
      <c r="X17" s="95"/>
      <c r="Y17" s="95"/>
      <c r="Z17" s="95"/>
      <c r="AA17" s="95"/>
      <c r="AB17" s="95"/>
      <c r="AC17" s="95"/>
      <c r="AD17" s="95"/>
      <c r="AE17" s="95"/>
      <c r="AF17" s="95"/>
      <c r="AG17" s="95"/>
      <c r="AH17" s="95"/>
      <c r="AI17" s="99"/>
      <c r="AJ17" s="94"/>
      <c r="AK17" s="99"/>
      <c r="AL17" s="94"/>
      <c r="AM17" s="95"/>
      <c r="AN17" s="95"/>
      <c r="AO17" s="95"/>
      <c r="AP17" s="95"/>
      <c r="AQ17" s="95"/>
      <c r="AR17" s="95"/>
      <c r="AS17" s="95"/>
      <c r="AT17" s="95"/>
      <c r="AU17" s="95"/>
      <c r="AV17" s="99"/>
      <c r="AW17" s="95"/>
      <c r="AX17" s="95"/>
      <c r="AY17" s="95"/>
      <c r="AZ17" s="95"/>
      <c r="BA17" s="95"/>
      <c r="BB17" s="95"/>
      <c r="BC17" s="95"/>
      <c r="BD17" s="99"/>
      <c r="BE17" s="94"/>
      <c r="BF17" s="95"/>
      <c r="BG17" s="95"/>
      <c r="BH17" s="95"/>
      <c r="BI17" s="95"/>
      <c r="BJ17" s="95"/>
      <c r="BK17" s="95"/>
      <c r="BL17" s="95"/>
      <c r="BM17" s="95"/>
      <c r="BN17" s="95"/>
      <c r="BO17" s="95"/>
      <c r="BP17" s="95"/>
      <c r="BQ17" s="95"/>
      <c r="BR17" s="95"/>
      <c r="BS17" s="95"/>
      <c r="BT17" s="99"/>
      <c r="BU17" s="94"/>
      <c r="BV17" s="95"/>
      <c r="BW17" s="95"/>
      <c r="BX17" s="95"/>
      <c r="BY17" s="95"/>
      <c r="BZ17" s="95"/>
      <c r="CA17" s="101"/>
      <c r="CB17" s="94"/>
      <c r="CC17" s="95"/>
      <c r="CD17" s="95"/>
      <c r="CE17" s="95"/>
      <c r="CF17" s="99"/>
      <c r="CG17" s="94"/>
      <c r="CH17" s="95"/>
      <c r="CI17" s="95"/>
      <c r="CJ17" s="95"/>
      <c r="CK17" s="95"/>
      <c r="CL17" s="95"/>
      <c r="CM17" s="95"/>
      <c r="CN17" s="99"/>
      <c r="CO17" s="96"/>
      <c r="CP17" s="95"/>
      <c r="CQ17" s="95"/>
      <c r="CR17" s="100"/>
      <c r="CS17" s="96"/>
      <c r="CT17" s="99"/>
      <c r="CU17" s="74">
        <f>+SUM('2.2.3.7.1'!CV50:CV61)</f>
        <v>4130</v>
      </c>
    </row>
    <row r="18" spans="1:99" ht="16.5" thickBot="1" x14ac:dyDescent="0.3">
      <c r="A18" s="150">
        <v>2001</v>
      </c>
      <c r="B18" s="94"/>
      <c r="C18" s="95"/>
      <c r="D18" s="95"/>
      <c r="E18" s="95"/>
      <c r="F18" s="95"/>
      <c r="G18" s="100">
        <f>+SUM('2.2.3.7.1'!H62:H73)</f>
        <v>0</v>
      </c>
      <c r="H18" s="96"/>
      <c r="I18" s="95"/>
      <c r="J18" s="95"/>
      <c r="K18" s="95"/>
      <c r="L18" s="95"/>
      <c r="M18" s="95"/>
      <c r="N18" s="100">
        <f>+SUM('2.2.3.7.1'!O62:O73)</f>
        <v>0</v>
      </c>
      <c r="O18" s="96"/>
      <c r="P18" s="95"/>
      <c r="Q18" s="95"/>
      <c r="R18" s="95"/>
      <c r="S18" s="99">
        <f>+SUM('2.2.3.7.1'!T62:T73)</f>
        <v>0</v>
      </c>
      <c r="T18" s="96"/>
      <c r="U18" s="95"/>
      <c r="V18" s="99">
        <f>+SUM('2.2.3.7.1'!W62:W73)</f>
        <v>0</v>
      </c>
      <c r="W18" s="94"/>
      <c r="X18" s="95"/>
      <c r="Y18" s="95"/>
      <c r="Z18" s="95"/>
      <c r="AA18" s="95"/>
      <c r="AB18" s="95"/>
      <c r="AC18" s="95"/>
      <c r="AD18" s="95"/>
      <c r="AE18" s="95"/>
      <c r="AF18" s="95"/>
      <c r="AG18" s="95"/>
      <c r="AH18" s="95"/>
      <c r="AI18" s="99">
        <f>+SUM('2.2.3.7.1'!AJ62:AJ73)</f>
        <v>0</v>
      </c>
      <c r="AJ18" s="94"/>
      <c r="AK18" s="99">
        <f>+SUM('2.2.3.7.1'!AL62:AL73)</f>
        <v>0</v>
      </c>
      <c r="AL18" s="94"/>
      <c r="AM18" s="95"/>
      <c r="AN18" s="95"/>
      <c r="AO18" s="95"/>
      <c r="AP18" s="95"/>
      <c r="AQ18" s="95"/>
      <c r="AR18" s="95"/>
      <c r="AS18" s="95"/>
      <c r="AT18" s="95"/>
      <c r="AU18" s="95"/>
      <c r="AV18" s="99">
        <f>+SUM('2.2.3.7.1'!AW62:AW73)</f>
        <v>0</v>
      </c>
      <c r="AW18" s="95"/>
      <c r="AX18" s="95"/>
      <c r="AY18" s="95"/>
      <c r="AZ18" s="95"/>
      <c r="BA18" s="95"/>
      <c r="BB18" s="95"/>
      <c r="BC18" s="95"/>
      <c r="BD18" s="99">
        <f>+SUM('2.2.3.7.1'!BE62:BE73)</f>
        <v>0</v>
      </c>
      <c r="BE18" s="94"/>
      <c r="BF18" s="95"/>
      <c r="BG18" s="95"/>
      <c r="BH18" s="95"/>
      <c r="BI18" s="95"/>
      <c r="BJ18" s="95"/>
      <c r="BK18" s="95"/>
      <c r="BL18" s="95">
        <f>+SUM('2.2.3.7.1'!BM62:BM73)</f>
        <v>0</v>
      </c>
      <c r="BM18" s="95"/>
      <c r="BN18" s="95"/>
      <c r="BO18" s="95"/>
      <c r="BP18" s="95"/>
      <c r="BQ18" s="95"/>
      <c r="BR18" s="95"/>
      <c r="BS18" s="95">
        <f>+SUM('2.2.3.7.1'!BT62:BT73)</f>
        <v>0</v>
      </c>
      <c r="BT18" s="99">
        <f>+SUM('2.2.3.7.1'!BU62:BU73)</f>
        <v>0</v>
      </c>
      <c r="BU18" s="94"/>
      <c r="BV18" s="95"/>
      <c r="BW18" s="95"/>
      <c r="BX18" s="95"/>
      <c r="BY18" s="95"/>
      <c r="BZ18" s="95">
        <f>+SUM('2.2.3.7.1'!CA62:CA73)</f>
        <v>0</v>
      </c>
      <c r="CA18" s="101">
        <f>+SUM('2.2.3.7.1'!CB62:CB73)</f>
        <v>0</v>
      </c>
      <c r="CB18" s="94"/>
      <c r="CC18" s="95"/>
      <c r="CD18" s="95"/>
      <c r="CE18" s="95"/>
      <c r="CF18" s="99">
        <f>+SUM('2.2.3.7.1'!CG62:CG73)</f>
        <v>0</v>
      </c>
      <c r="CG18" s="94"/>
      <c r="CH18" s="95"/>
      <c r="CI18" s="95"/>
      <c r="CJ18" s="95"/>
      <c r="CK18" s="95"/>
      <c r="CL18" s="95"/>
      <c r="CM18" s="95"/>
      <c r="CN18" s="99">
        <f>+SUM('2.2.3.7.1'!CO62:CO73)</f>
        <v>0</v>
      </c>
      <c r="CO18" s="96"/>
      <c r="CP18" s="95"/>
      <c r="CQ18" s="95"/>
      <c r="CR18" s="100">
        <f>+SUM('2.2.3.7.1'!CS62:CS73)</f>
        <v>0</v>
      </c>
      <c r="CS18" s="96"/>
      <c r="CT18" s="99">
        <f>+SUM('2.2.3.7.1'!CU62:CU73)</f>
        <v>0</v>
      </c>
      <c r="CU18" s="74">
        <f>+SUM('2.2.3.7.1'!CV62:CV73)</f>
        <v>0</v>
      </c>
    </row>
    <row r="19" spans="1:99" ht="16.5" thickBot="1" x14ac:dyDescent="0.3">
      <c r="A19" s="150">
        <v>2002</v>
      </c>
      <c r="B19" s="94"/>
      <c r="C19" s="95"/>
      <c r="D19" s="95"/>
      <c r="E19" s="95"/>
      <c r="F19" s="95"/>
      <c r="G19" s="100">
        <f>+SUM('2.2.3.7.1'!H74:H85)</f>
        <v>0</v>
      </c>
      <c r="H19" s="96"/>
      <c r="I19" s="95"/>
      <c r="J19" s="95"/>
      <c r="K19" s="95"/>
      <c r="L19" s="95"/>
      <c r="M19" s="95"/>
      <c r="N19" s="100">
        <f>+SUM('2.2.3.7.1'!O74:O85)</f>
        <v>0</v>
      </c>
      <c r="O19" s="96"/>
      <c r="P19" s="95"/>
      <c r="Q19" s="95"/>
      <c r="R19" s="95"/>
      <c r="S19" s="99">
        <f>+SUM('2.2.3.7.1'!T74:T85)</f>
        <v>0</v>
      </c>
      <c r="T19" s="96"/>
      <c r="U19" s="95"/>
      <c r="V19" s="99">
        <f>+SUM('2.2.3.7.1'!W74:W85)</f>
        <v>0</v>
      </c>
      <c r="W19" s="94"/>
      <c r="X19" s="95"/>
      <c r="Y19" s="95"/>
      <c r="Z19" s="95"/>
      <c r="AA19" s="95"/>
      <c r="AB19" s="95"/>
      <c r="AC19" s="95"/>
      <c r="AD19" s="95"/>
      <c r="AE19" s="95"/>
      <c r="AF19" s="95"/>
      <c r="AG19" s="95"/>
      <c r="AH19" s="95"/>
      <c r="AI19" s="99">
        <f>+SUM('2.2.3.7.1'!AJ74:AJ85)</f>
        <v>0</v>
      </c>
      <c r="AJ19" s="94"/>
      <c r="AK19" s="99">
        <f>+SUM('2.2.3.7.1'!AL74:AL85)</f>
        <v>0</v>
      </c>
      <c r="AL19" s="94"/>
      <c r="AM19" s="95"/>
      <c r="AN19" s="95"/>
      <c r="AO19" s="95"/>
      <c r="AP19" s="95"/>
      <c r="AQ19" s="95"/>
      <c r="AR19" s="95"/>
      <c r="AS19" s="95"/>
      <c r="AT19" s="95"/>
      <c r="AU19" s="95"/>
      <c r="AV19" s="99">
        <f>+SUM('2.2.3.7.1'!AW74:AW85)</f>
        <v>0</v>
      </c>
      <c r="AW19" s="95"/>
      <c r="AX19" s="95"/>
      <c r="AY19" s="95"/>
      <c r="AZ19" s="95"/>
      <c r="BA19" s="95"/>
      <c r="BB19" s="95"/>
      <c r="BC19" s="95"/>
      <c r="BD19" s="99">
        <f>+SUM('2.2.3.7.1'!BE74:BE85)</f>
        <v>0</v>
      </c>
      <c r="BE19" s="94"/>
      <c r="BF19" s="95"/>
      <c r="BG19" s="95"/>
      <c r="BH19" s="95"/>
      <c r="BI19" s="95"/>
      <c r="BJ19" s="95"/>
      <c r="BK19" s="95"/>
      <c r="BL19" s="95">
        <f>+SUM('2.2.3.7.1'!BM74:BM85)</f>
        <v>0</v>
      </c>
      <c r="BM19" s="95"/>
      <c r="BN19" s="95"/>
      <c r="BO19" s="95"/>
      <c r="BP19" s="95"/>
      <c r="BQ19" s="95"/>
      <c r="BR19" s="95"/>
      <c r="BS19" s="95">
        <f>+SUM('2.2.3.7.1'!BT74:BT85)</f>
        <v>0</v>
      </c>
      <c r="BT19" s="99">
        <f>+SUM('2.2.3.7.1'!BU74:BU85)</f>
        <v>0</v>
      </c>
      <c r="BU19" s="94"/>
      <c r="BV19" s="95"/>
      <c r="BW19" s="95"/>
      <c r="BX19" s="95"/>
      <c r="BY19" s="95"/>
      <c r="BZ19" s="95">
        <f>+SUM('2.2.3.7.1'!CA74:CA85)</f>
        <v>0</v>
      </c>
      <c r="CA19" s="101">
        <f>+SUM('2.2.3.7.1'!CB74:CB85)</f>
        <v>0</v>
      </c>
      <c r="CB19" s="94"/>
      <c r="CC19" s="95"/>
      <c r="CD19" s="95"/>
      <c r="CE19" s="95"/>
      <c r="CF19" s="99">
        <f>+SUM('2.2.3.7.1'!CG74:CG85)</f>
        <v>0</v>
      </c>
      <c r="CG19" s="94"/>
      <c r="CH19" s="95"/>
      <c r="CI19" s="95"/>
      <c r="CJ19" s="95"/>
      <c r="CK19" s="95"/>
      <c r="CL19" s="95"/>
      <c r="CM19" s="95"/>
      <c r="CN19" s="99">
        <f>+SUM('2.2.3.7.1'!CO74:CO85)</f>
        <v>0</v>
      </c>
      <c r="CO19" s="96"/>
      <c r="CP19" s="95"/>
      <c r="CQ19" s="95"/>
      <c r="CR19" s="100">
        <f>+SUM('2.2.3.7.1'!CS74:CS85)</f>
        <v>0</v>
      </c>
      <c r="CS19" s="96"/>
      <c r="CT19" s="99">
        <f>+SUM('2.2.3.7.1'!CU74:CU85)</f>
        <v>0</v>
      </c>
      <c r="CU19" s="74">
        <f>+SUM('2.2.3.7.1'!CV74:CV85)</f>
        <v>0</v>
      </c>
    </row>
    <row r="20" spans="1:99" ht="16.5" thickBot="1" x14ac:dyDescent="0.3">
      <c r="A20" s="150">
        <v>2003</v>
      </c>
      <c r="B20" s="94"/>
      <c r="C20" s="95"/>
      <c r="D20" s="95"/>
      <c r="E20" s="95"/>
      <c r="F20" s="95"/>
      <c r="G20" s="100">
        <f>+SUM('2.2.3.7.1'!H86:H97)</f>
        <v>0</v>
      </c>
      <c r="H20" s="96"/>
      <c r="I20" s="95"/>
      <c r="J20" s="95"/>
      <c r="K20" s="95"/>
      <c r="L20" s="95"/>
      <c r="M20" s="95"/>
      <c r="N20" s="100">
        <f>+SUM('2.2.3.7.1'!O86:O97)</f>
        <v>0</v>
      </c>
      <c r="O20" s="96"/>
      <c r="P20" s="95"/>
      <c r="Q20" s="95"/>
      <c r="R20" s="95"/>
      <c r="S20" s="99">
        <f>+SUM('2.2.3.7.1'!T86:T97)</f>
        <v>0</v>
      </c>
      <c r="T20" s="96"/>
      <c r="U20" s="95"/>
      <c r="V20" s="99">
        <f>+SUM('2.2.3.7.1'!W86:W97)</f>
        <v>0</v>
      </c>
      <c r="W20" s="94"/>
      <c r="X20" s="95"/>
      <c r="Y20" s="95"/>
      <c r="Z20" s="95"/>
      <c r="AA20" s="95"/>
      <c r="AB20" s="95"/>
      <c r="AC20" s="95"/>
      <c r="AD20" s="95"/>
      <c r="AE20" s="95"/>
      <c r="AF20" s="95"/>
      <c r="AG20" s="95"/>
      <c r="AH20" s="95"/>
      <c r="AI20" s="99">
        <f>+SUM('2.2.3.7.1'!AJ86:AJ97)</f>
        <v>0</v>
      </c>
      <c r="AJ20" s="94"/>
      <c r="AK20" s="99">
        <f>+SUM('2.2.3.7.1'!AL86:AL97)</f>
        <v>0</v>
      </c>
      <c r="AL20" s="94"/>
      <c r="AM20" s="95"/>
      <c r="AN20" s="95"/>
      <c r="AO20" s="95"/>
      <c r="AP20" s="95"/>
      <c r="AQ20" s="95"/>
      <c r="AR20" s="95"/>
      <c r="AS20" s="95"/>
      <c r="AT20" s="95"/>
      <c r="AU20" s="95"/>
      <c r="AV20" s="99">
        <f>+SUM('2.2.3.7.1'!AW86:AW97)</f>
        <v>0</v>
      </c>
      <c r="AW20" s="95"/>
      <c r="AX20" s="95"/>
      <c r="AY20" s="95"/>
      <c r="AZ20" s="95"/>
      <c r="BA20" s="95"/>
      <c r="BB20" s="95"/>
      <c r="BC20" s="95"/>
      <c r="BD20" s="99">
        <f>+SUM('2.2.3.7.1'!BE86:BE97)</f>
        <v>0</v>
      </c>
      <c r="BE20" s="94"/>
      <c r="BF20" s="95"/>
      <c r="BG20" s="95"/>
      <c r="BH20" s="95"/>
      <c r="BI20" s="95"/>
      <c r="BJ20" s="95"/>
      <c r="BK20" s="95"/>
      <c r="BL20" s="95">
        <f>+SUM('2.2.3.7.1'!BM86:BM97)</f>
        <v>0</v>
      </c>
      <c r="BM20" s="95"/>
      <c r="BN20" s="95"/>
      <c r="BO20" s="95"/>
      <c r="BP20" s="95"/>
      <c r="BQ20" s="95"/>
      <c r="BR20" s="95"/>
      <c r="BS20" s="95">
        <f>+SUM('2.2.3.7.1'!BT86:BT97)</f>
        <v>0</v>
      </c>
      <c r="BT20" s="99">
        <f>+SUM('2.2.3.7.1'!BU86:BU97)</f>
        <v>0</v>
      </c>
      <c r="BU20" s="94"/>
      <c r="BV20" s="95"/>
      <c r="BW20" s="95"/>
      <c r="BX20" s="95"/>
      <c r="BY20" s="95"/>
      <c r="BZ20" s="95">
        <f>+SUM('2.2.3.7.1'!CA86:CA97)</f>
        <v>0</v>
      </c>
      <c r="CA20" s="101">
        <f>+SUM('2.2.3.7.1'!CB86:CB97)</f>
        <v>0</v>
      </c>
      <c r="CB20" s="94"/>
      <c r="CC20" s="95"/>
      <c r="CD20" s="95"/>
      <c r="CE20" s="95"/>
      <c r="CF20" s="99">
        <f>+SUM('2.2.3.7.1'!CG86:CG97)</f>
        <v>0</v>
      </c>
      <c r="CG20" s="94"/>
      <c r="CH20" s="95"/>
      <c r="CI20" s="95"/>
      <c r="CJ20" s="95"/>
      <c r="CK20" s="95"/>
      <c r="CL20" s="95"/>
      <c r="CM20" s="95"/>
      <c r="CN20" s="99">
        <f>+SUM('2.2.3.7.1'!CO86:CO97)</f>
        <v>0</v>
      </c>
      <c r="CO20" s="96"/>
      <c r="CP20" s="95"/>
      <c r="CQ20" s="95"/>
      <c r="CR20" s="100">
        <f>+SUM('2.2.3.7.1'!CS86:CS97)</f>
        <v>0</v>
      </c>
      <c r="CS20" s="96"/>
      <c r="CT20" s="99">
        <f>+SUM('2.2.3.7.1'!CU86:CU97)</f>
        <v>0</v>
      </c>
      <c r="CU20" s="74">
        <f>+SUM('2.2.3.7.1'!CV86:CV97)</f>
        <v>0</v>
      </c>
    </row>
    <row r="21" spans="1:99" ht="16.5" thickBot="1" x14ac:dyDescent="0.3">
      <c r="A21" s="150">
        <v>2004</v>
      </c>
      <c r="B21" s="94"/>
      <c r="C21" s="95"/>
      <c r="D21" s="95"/>
      <c r="E21" s="95"/>
      <c r="F21" s="95"/>
      <c r="G21" s="100">
        <f>+SUM('2.2.3.7.1'!H98:H109)</f>
        <v>0</v>
      </c>
      <c r="H21" s="96"/>
      <c r="I21" s="95"/>
      <c r="J21" s="95"/>
      <c r="K21" s="95"/>
      <c r="L21" s="95"/>
      <c r="M21" s="95"/>
      <c r="N21" s="100">
        <f>+SUM('2.2.3.7.1'!O98:O109)</f>
        <v>0</v>
      </c>
      <c r="O21" s="96"/>
      <c r="P21" s="95"/>
      <c r="Q21" s="95"/>
      <c r="R21" s="95"/>
      <c r="S21" s="99">
        <f>+SUM('2.2.3.7.1'!T98:T109)</f>
        <v>0</v>
      </c>
      <c r="T21" s="96"/>
      <c r="U21" s="95"/>
      <c r="V21" s="99">
        <f>+SUM('2.2.3.7.1'!W98:W109)</f>
        <v>0</v>
      </c>
      <c r="W21" s="94"/>
      <c r="X21" s="95"/>
      <c r="Y21" s="95"/>
      <c r="Z21" s="95"/>
      <c r="AA21" s="95"/>
      <c r="AB21" s="95"/>
      <c r="AC21" s="95"/>
      <c r="AD21" s="95"/>
      <c r="AE21" s="95"/>
      <c r="AF21" s="95"/>
      <c r="AG21" s="95"/>
      <c r="AH21" s="95"/>
      <c r="AI21" s="99">
        <f>+SUM('2.2.3.7.1'!AJ98:AJ109)</f>
        <v>0</v>
      </c>
      <c r="AJ21" s="94"/>
      <c r="AK21" s="99">
        <f>+SUM('2.2.3.7.1'!AL98:AL109)</f>
        <v>0</v>
      </c>
      <c r="AL21" s="94"/>
      <c r="AM21" s="95"/>
      <c r="AN21" s="95"/>
      <c r="AO21" s="95"/>
      <c r="AP21" s="95"/>
      <c r="AQ21" s="95"/>
      <c r="AR21" s="95"/>
      <c r="AS21" s="95"/>
      <c r="AT21" s="95"/>
      <c r="AU21" s="95"/>
      <c r="AV21" s="99">
        <f>+SUM('2.2.3.7.1'!AW98:AW109)</f>
        <v>0</v>
      </c>
      <c r="AW21" s="95"/>
      <c r="AX21" s="95"/>
      <c r="AY21" s="95"/>
      <c r="AZ21" s="95"/>
      <c r="BA21" s="95"/>
      <c r="BB21" s="95"/>
      <c r="BC21" s="95"/>
      <c r="BD21" s="99">
        <f>+SUM('2.2.3.7.1'!BE98:BE109)</f>
        <v>0</v>
      </c>
      <c r="BE21" s="94"/>
      <c r="BF21" s="95"/>
      <c r="BG21" s="95"/>
      <c r="BH21" s="95"/>
      <c r="BI21" s="95"/>
      <c r="BJ21" s="95"/>
      <c r="BK21" s="95"/>
      <c r="BL21" s="95">
        <f>+SUM('2.2.3.7.1'!BM98:BM109)</f>
        <v>0</v>
      </c>
      <c r="BM21" s="95"/>
      <c r="BN21" s="95"/>
      <c r="BO21" s="95"/>
      <c r="BP21" s="95"/>
      <c r="BQ21" s="95"/>
      <c r="BR21" s="95"/>
      <c r="BS21" s="95">
        <f>+SUM('2.2.3.7.1'!BT98:BT109)</f>
        <v>0</v>
      </c>
      <c r="BT21" s="99">
        <f>+SUM('2.2.3.7.1'!BU98:BU109)</f>
        <v>0</v>
      </c>
      <c r="BU21" s="94"/>
      <c r="BV21" s="95"/>
      <c r="BW21" s="95"/>
      <c r="BX21" s="95"/>
      <c r="BY21" s="95"/>
      <c r="BZ21" s="95">
        <f>+SUM('2.2.3.7.1'!CA98:CA109)</f>
        <v>0</v>
      </c>
      <c r="CA21" s="101">
        <f>+SUM('2.2.3.7.1'!CB98:CB109)</f>
        <v>0</v>
      </c>
      <c r="CB21" s="94"/>
      <c r="CC21" s="95"/>
      <c r="CD21" s="95"/>
      <c r="CE21" s="95"/>
      <c r="CF21" s="99">
        <f>+SUM('2.2.3.7.1'!CG98:CG109)</f>
        <v>0</v>
      </c>
      <c r="CG21" s="94"/>
      <c r="CH21" s="95"/>
      <c r="CI21" s="95"/>
      <c r="CJ21" s="95"/>
      <c r="CK21" s="95"/>
      <c r="CL21" s="95"/>
      <c r="CM21" s="95"/>
      <c r="CN21" s="99">
        <f>+SUM('2.2.3.7.1'!CO98:CO109)</f>
        <v>0</v>
      </c>
      <c r="CO21" s="96"/>
      <c r="CP21" s="95"/>
      <c r="CQ21" s="95"/>
      <c r="CR21" s="100">
        <f>+SUM('2.2.3.7.1'!CS98:CS109)</f>
        <v>0</v>
      </c>
      <c r="CS21" s="96"/>
      <c r="CT21" s="99">
        <f>+SUM('2.2.3.7.1'!CU98:CU109)</f>
        <v>0</v>
      </c>
      <c r="CU21" s="74">
        <f>+SUM('2.2.3.7.1'!CV98:CV109)</f>
        <v>0</v>
      </c>
    </row>
    <row r="22" spans="1:99" ht="16.5" thickBot="1" x14ac:dyDescent="0.3">
      <c r="A22" s="150">
        <v>2005</v>
      </c>
      <c r="B22" s="94"/>
      <c r="C22" s="95"/>
      <c r="D22" s="95"/>
      <c r="E22" s="95"/>
      <c r="F22" s="95"/>
      <c r="G22" s="100">
        <f>+SUM('2.2.3.7.1'!H110:H121)</f>
        <v>0</v>
      </c>
      <c r="H22" s="96"/>
      <c r="I22" s="95"/>
      <c r="J22" s="95"/>
      <c r="K22" s="95"/>
      <c r="L22" s="95"/>
      <c r="M22" s="95"/>
      <c r="N22" s="100">
        <f>+SUM('2.2.3.7.1'!O110:O121)</f>
        <v>0</v>
      </c>
      <c r="O22" s="96"/>
      <c r="P22" s="95"/>
      <c r="Q22" s="95"/>
      <c r="R22" s="95"/>
      <c r="S22" s="99">
        <f>+SUM('2.2.3.7.1'!T110:T121)</f>
        <v>0</v>
      </c>
      <c r="T22" s="96"/>
      <c r="U22" s="95"/>
      <c r="V22" s="99">
        <f>+SUM('2.2.3.7.1'!W110:W121)</f>
        <v>0</v>
      </c>
      <c r="W22" s="94"/>
      <c r="X22" s="95"/>
      <c r="Y22" s="95"/>
      <c r="Z22" s="95"/>
      <c r="AA22" s="95"/>
      <c r="AB22" s="95"/>
      <c r="AC22" s="95"/>
      <c r="AD22" s="95"/>
      <c r="AE22" s="95"/>
      <c r="AF22" s="95"/>
      <c r="AG22" s="95"/>
      <c r="AH22" s="95"/>
      <c r="AI22" s="99">
        <f>+SUM('2.2.3.7.1'!AJ110:AJ121)</f>
        <v>0</v>
      </c>
      <c r="AJ22" s="94"/>
      <c r="AK22" s="99">
        <f>+SUM('2.2.3.7.1'!AL110:AL121)</f>
        <v>0</v>
      </c>
      <c r="AL22" s="94"/>
      <c r="AM22" s="95"/>
      <c r="AN22" s="95"/>
      <c r="AO22" s="95"/>
      <c r="AP22" s="95"/>
      <c r="AQ22" s="95"/>
      <c r="AR22" s="95"/>
      <c r="AS22" s="95"/>
      <c r="AT22" s="95"/>
      <c r="AU22" s="95"/>
      <c r="AV22" s="99">
        <f>+SUM('2.2.3.7.1'!AW110:AW121)</f>
        <v>0</v>
      </c>
      <c r="AW22" s="95"/>
      <c r="AX22" s="95"/>
      <c r="AY22" s="95"/>
      <c r="AZ22" s="95"/>
      <c r="BA22" s="95"/>
      <c r="BB22" s="95"/>
      <c r="BC22" s="95"/>
      <c r="BD22" s="99">
        <f>+SUM('2.2.3.7.1'!BE110:BE121)</f>
        <v>0</v>
      </c>
      <c r="BE22" s="94"/>
      <c r="BF22" s="95"/>
      <c r="BG22" s="95"/>
      <c r="BH22" s="95"/>
      <c r="BI22" s="95"/>
      <c r="BJ22" s="95"/>
      <c r="BK22" s="95"/>
      <c r="BL22" s="95">
        <f>+SUM('2.2.3.7.1'!BM110:BM121)</f>
        <v>0</v>
      </c>
      <c r="BM22" s="95"/>
      <c r="BN22" s="95"/>
      <c r="BO22" s="95"/>
      <c r="BP22" s="95"/>
      <c r="BQ22" s="95"/>
      <c r="BR22" s="95"/>
      <c r="BS22" s="95">
        <f>+SUM('2.2.3.7.1'!BT110:BT121)</f>
        <v>0</v>
      </c>
      <c r="BT22" s="99">
        <f>+SUM('2.2.3.7.1'!BU110:BU121)</f>
        <v>0</v>
      </c>
      <c r="BU22" s="94"/>
      <c r="BV22" s="95"/>
      <c r="BW22" s="95"/>
      <c r="BX22" s="95"/>
      <c r="BY22" s="95"/>
      <c r="BZ22" s="95">
        <f>+SUM('2.2.3.7.1'!CA110:CA121)</f>
        <v>0</v>
      </c>
      <c r="CA22" s="101">
        <f>+SUM('2.2.3.7.1'!CB110:CB121)</f>
        <v>0</v>
      </c>
      <c r="CB22" s="94"/>
      <c r="CC22" s="95"/>
      <c r="CD22" s="95"/>
      <c r="CE22" s="95"/>
      <c r="CF22" s="99">
        <f>+SUM('2.2.3.7.1'!CG110:CG121)</f>
        <v>0</v>
      </c>
      <c r="CG22" s="94"/>
      <c r="CH22" s="95"/>
      <c r="CI22" s="95"/>
      <c r="CJ22" s="95"/>
      <c r="CK22" s="95"/>
      <c r="CL22" s="95"/>
      <c r="CM22" s="95"/>
      <c r="CN22" s="99">
        <f>+SUM('2.2.3.7.1'!CO110:CO121)</f>
        <v>0</v>
      </c>
      <c r="CO22" s="96"/>
      <c r="CP22" s="95"/>
      <c r="CQ22" s="95"/>
      <c r="CR22" s="100">
        <f>+SUM('2.2.3.7.1'!CS110:CS121)</f>
        <v>0</v>
      </c>
      <c r="CS22" s="96"/>
      <c r="CT22" s="99">
        <f>+SUM('2.2.3.7.1'!CU110:CU121)</f>
        <v>0</v>
      </c>
      <c r="CU22" s="74">
        <f>+SUM('2.2.3.7.1'!CV110:CV121)</f>
        <v>0</v>
      </c>
    </row>
    <row r="23" spans="1:99" ht="16.5" thickBot="1" x14ac:dyDescent="0.3">
      <c r="A23" s="150">
        <v>2006</v>
      </c>
      <c r="B23" s="94"/>
      <c r="C23" s="95"/>
      <c r="D23" s="95"/>
      <c r="E23" s="95"/>
      <c r="F23" s="95"/>
      <c r="G23" s="100">
        <f>+SUM('2.2.3.7.1'!H122:H133)</f>
        <v>0</v>
      </c>
      <c r="H23" s="96"/>
      <c r="I23" s="95"/>
      <c r="J23" s="95"/>
      <c r="K23" s="95"/>
      <c r="L23" s="95"/>
      <c r="M23" s="95"/>
      <c r="N23" s="100">
        <f>+SUM('2.2.3.7.1'!O122:O133)</f>
        <v>0</v>
      </c>
      <c r="O23" s="96"/>
      <c r="P23" s="95"/>
      <c r="Q23" s="95"/>
      <c r="R23" s="95"/>
      <c r="S23" s="99">
        <f>+SUM('2.2.3.7.1'!T122:T133)</f>
        <v>0</v>
      </c>
      <c r="T23" s="96"/>
      <c r="U23" s="95"/>
      <c r="V23" s="99">
        <f>+SUM('2.2.3.7.1'!W122:W133)</f>
        <v>0</v>
      </c>
      <c r="W23" s="94"/>
      <c r="X23" s="95"/>
      <c r="Y23" s="95"/>
      <c r="Z23" s="95"/>
      <c r="AA23" s="95"/>
      <c r="AB23" s="95"/>
      <c r="AC23" s="95"/>
      <c r="AD23" s="95"/>
      <c r="AE23" s="95"/>
      <c r="AF23" s="95"/>
      <c r="AG23" s="95"/>
      <c r="AH23" s="95"/>
      <c r="AI23" s="99">
        <f>+SUM('2.2.3.7.1'!AJ122:AJ133)</f>
        <v>0</v>
      </c>
      <c r="AJ23" s="94"/>
      <c r="AK23" s="99">
        <f>+SUM('2.2.3.7.1'!AL122:AL133)</f>
        <v>0</v>
      </c>
      <c r="AL23" s="94"/>
      <c r="AM23" s="95"/>
      <c r="AN23" s="95"/>
      <c r="AO23" s="95"/>
      <c r="AP23" s="95"/>
      <c r="AQ23" s="95"/>
      <c r="AR23" s="95"/>
      <c r="AS23" s="95"/>
      <c r="AT23" s="95"/>
      <c r="AU23" s="95"/>
      <c r="AV23" s="99">
        <f>+SUM('2.2.3.7.1'!AW122:AW133)</f>
        <v>0</v>
      </c>
      <c r="AW23" s="95"/>
      <c r="AX23" s="95"/>
      <c r="AY23" s="95"/>
      <c r="AZ23" s="95"/>
      <c r="BA23" s="95"/>
      <c r="BB23" s="95"/>
      <c r="BC23" s="95"/>
      <c r="BD23" s="99">
        <f>+SUM('2.2.3.7.1'!BE122:BE133)</f>
        <v>0</v>
      </c>
      <c r="BE23" s="94"/>
      <c r="BF23" s="95"/>
      <c r="BG23" s="95"/>
      <c r="BH23" s="95"/>
      <c r="BI23" s="95"/>
      <c r="BJ23" s="95"/>
      <c r="BK23" s="95"/>
      <c r="BL23" s="95">
        <f>+SUM('2.2.3.7.1'!BM122:BM133)</f>
        <v>0</v>
      </c>
      <c r="BM23" s="95"/>
      <c r="BN23" s="95"/>
      <c r="BO23" s="95"/>
      <c r="BP23" s="95"/>
      <c r="BQ23" s="95"/>
      <c r="BR23" s="95"/>
      <c r="BS23" s="95">
        <f>+SUM('2.2.3.7.1'!BT122:BT133)</f>
        <v>0</v>
      </c>
      <c r="BT23" s="99">
        <f>+SUM('2.2.3.7.1'!BU122:BU133)</f>
        <v>0</v>
      </c>
      <c r="BU23" s="94"/>
      <c r="BV23" s="95"/>
      <c r="BW23" s="95"/>
      <c r="BX23" s="95"/>
      <c r="BY23" s="95"/>
      <c r="BZ23" s="95">
        <f>+SUM('2.2.3.7.1'!CA122:CA133)</f>
        <v>0</v>
      </c>
      <c r="CA23" s="101">
        <f>+SUM('2.2.3.7.1'!CB122:CB133)</f>
        <v>0</v>
      </c>
      <c r="CB23" s="94"/>
      <c r="CC23" s="95"/>
      <c r="CD23" s="95"/>
      <c r="CE23" s="95"/>
      <c r="CF23" s="99">
        <f>+SUM('2.2.3.7.1'!CG122:CG133)</f>
        <v>0</v>
      </c>
      <c r="CG23" s="94"/>
      <c r="CH23" s="95"/>
      <c r="CI23" s="95"/>
      <c r="CJ23" s="95"/>
      <c r="CK23" s="95"/>
      <c r="CL23" s="95"/>
      <c r="CM23" s="95"/>
      <c r="CN23" s="99">
        <f>+SUM('2.2.3.7.1'!CO122:CO133)</f>
        <v>0</v>
      </c>
      <c r="CO23" s="96"/>
      <c r="CP23" s="95"/>
      <c r="CQ23" s="95"/>
      <c r="CR23" s="100">
        <f>+SUM('2.2.3.7.1'!CS122:CS133)</f>
        <v>0</v>
      </c>
      <c r="CS23" s="96"/>
      <c r="CT23" s="99">
        <f>+SUM('2.2.3.7.1'!CU122:CU133)</f>
        <v>0</v>
      </c>
      <c r="CU23" s="74">
        <f>+SUM('2.2.3.7.1'!CV122:CV133)</f>
        <v>0</v>
      </c>
    </row>
    <row r="24" spans="1:99" ht="16.5" thickBot="1" x14ac:dyDescent="0.3">
      <c r="A24" s="150">
        <v>2007</v>
      </c>
      <c r="B24" s="94"/>
      <c r="C24" s="95"/>
      <c r="D24" s="95"/>
      <c r="E24" s="95"/>
      <c r="F24" s="95"/>
      <c r="G24" s="100">
        <f>+SUM('2.2.3.7.1'!H134:H145)</f>
        <v>0</v>
      </c>
      <c r="H24" s="96"/>
      <c r="I24" s="95"/>
      <c r="J24" s="95"/>
      <c r="K24" s="95"/>
      <c r="L24" s="95"/>
      <c r="M24" s="95"/>
      <c r="N24" s="100">
        <f>+SUM('2.2.3.7.1'!O134:O145)</f>
        <v>0</v>
      </c>
      <c r="O24" s="96"/>
      <c r="P24" s="95"/>
      <c r="Q24" s="95"/>
      <c r="R24" s="95"/>
      <c r="S24" s="99">
        <f>+SUM('2.2.3.7.1'!T134:T145)</f>
        <v>0</v>
      </c>
      <c r="T24" s="96"/>
      <c r="U24" s="95"/>
      <c r="V24" s="99">
        <f>+SUM('2.2.3.7.1'!W134:W145)</f>
        <v>0</v>
      </c>
      <c r="W24" s="94"/>
      <c r="X24" s="95"/>
      <c r="Y24" s="95"/>
      <c r="Z24" s="95"/>
      <c r="AA24" s="95"/>
      <c r="AB24" s="95"/>
      <c r="AC24" s="95"/>
      <c r="AD24" s="95"/>
      <c r="AE24" s="95"/>
      <c r="AF24" s="95"/>
      <c r="AG24" s="95"/>
      <c r="AH24" s="95"/>
      <c r="AI24" s="99">
        <f>+SUM('2.2.3.7.1'!AJ134:AJ145)</f>
        <v>0</v>
      </c>
      <c r="AJ24" s="94"/>
      <c r="AK24" s="99">
        <f>+SUM('2.2.3.7.1'!AL134:AL145)</f>
        <v>0</v>
      </c>
      <c r="AL24" s="94"/>
      <c r="AM24" s="95"/>
      <c r="AN24" s="95"/>
      <c r="AO24" s="95"/>
      <c r="AP24" s="95"/>
      <c r="AQ24" s="95"/>
      <c r="AR24" s="95"/>
      <c r="AS24" s="95"/>
      <c r="AT24" s="95"/>
      <c r="AU24" s="95"/>
      <c r="AV24" s="99">
        <f>+SUM('2.2.3.7.1'!AW134:AW145)</f>
        <v>0</v>
      </c>
      <c r="AW24" s="95"/>
      <c r="AX24" s="95"/>
      <c r="AY24" s="95"/>
      <c r="AZ24" s="95"/>
      <c r="BA24" s="95"/>
      <c r="BB24" s="95"/>
      <c r="BC24" s="95"/>
      <c r="BD24" s="99">
        <f>+SUM('2.2.3.7.1'!BE134:BE145)</f>
        <v>0</v>
      </c>
      <c r="BE24" s="94"/>
      <c r="BF24" s="95"/>
      <c r="BG24" s="95"/>
      <c r="BH24" s="95"/>
      <c r="BI24" s="95"/>
      <c r="BJ24" s="95"/>
      <c r="BK24" s="95"/>
      <c r="BL24" s="95">
        <f>+SUM('2.2.3.7.1'!BM134:BM145)</f>
        <v>0</v>
      </c>
      <c r="BM24" s="95"/>
      <c r="BN24" s="95"/>
      <c r="BO24" s="95"/>
      <c r="BP24" s="95"/>
      <c r="BQ24" s="95"/>
      <c r="BR24" s="95"/>
      <c r="BS24" s="95">
        <f>+SUM('2.2.3.7.1'!BT134:BT145)</f>
        <v>0</v>
      </c>
      <c r="BT24" s="99">
        <f>+SUM('2.2.3.7.1'!BU134:BU145)</f>
        <v>0</v>
      </c>
      <c r="BU24" s="94"/>
      <c r="BV24" s="95"/>
      <c r="BW24" s="95"/>
      <c r="BX24" s="95"/>
      <c r="BY24" s="95"/>
      <c r="BZ24" s="95">
        <f>+SUM('2.2.3.7.1'!CA134:CA145)</f>
        <v>0</v>
      </c>
      <c r="CA24" s="101">
        <f>+SUM('2.2.3.7.1'!CB134:CB145)</f>
        <v>0</v>
      </c>
      <c r="CB24" s="94"/>
      <c r="CC24" s="95"/>
      <c r="CD24" s="95"/>
      <c r="CE24" s="95"/>
      <c r="CF24" s="99">
        <f>+SUM('2.2.3.7.1'!CG134:CG145)</f>
        <v>0</v>
      </c>
      <c r="CG24" s="94"/>
      <c r="CH24" s="95"/>
      <c r="CI24" s="95"/>
      <c r="CJ24" s="95"/>
      <c r="CK24" s="95"/>
      <c r="CL24" s="95"/>
      <c r="CM24" s="95"/>
      <c r="CN24" s="99">
        <f>+SUM('2.2.3.7.1'!CO134:CO145)</f>
        <v>0</v>
      </c>
      <c r="CO24" s="96"/>
      <c r="CP24" s="95"/>
      <c r="CQ24" s="95"/>
      <c r="CR24" s="100">
        <f>+SUM('2.2.3.7.1'!CS134:CS145)</f>
        <v>0</v>
      </c>
      <c r="CS24" s="96"/>
      <c r="CT24" s="99">
        <f>+SUM('2.2.3.7.1'!CU134:CU145)</f>
        <v>0</v>
      </c>
      <c r="CU24" s="74">
        <f>+SUM('2.2.3.7.1'!CV134:CV145)</f>
        <v>0</v>
      </c>
    </row>
    <row r="25" spans="1:99" ht="16.5" thickBot="1" x14ac:dyDescent="0.3">
      <c r="A25" s="150">
        <v>2008</v>
      </c>
      <c r="B25" s="94"/>
      <c r="C25" s="95"/>
      <c r="D25" s="95"/>
      <c r="E25" s="95"/>
      <c r="F25" s="95"/>
      <c r="G25" s="100">
        <f>+SUM('2.2.3.7.1'!H146:H157)</f>
        <v>0</v>
      </c>
      <c r="H25" s="96"/>
      <c r="I25" s="95"/>
      <c r="J25" s="95"/>
      <c r="K25" s="95"/>
      <c r="L25" s="95"/>
      <c r="M25" s="95"/>
      <c r="N25" s="100">
        <f>+SUM('2.2.3.7.1'!O146:O157)</f>
        <v>0</v>
      </c>
      <c r="O25" s="96"/>
      <c r="P25" s="95"/>
      <c r="Q25" s="95"/>
      <c r="R25" s="95"/>
      <c r="S25" s="99">
        <f>+SUM('2.2.3.7.1'!T146:T157)</f>
        <v>0</v>
      </c>
      <c r="T25" s="96"/>
      <c r="U25" s="95"/>
      <c r="V25" s="99">
        <f>+SUM('2.2.3.7.1'!W146:W157)</f>
        <v>0</v>
      </c>
      <c r="W25" s="94"/>
      <c r="X25" s="95"/>
      <c r="Y25" s="95"/>
      <c r="Z25" s="95"/>
      <c r="AA25" s="95"/>
      <c r="AB25" s="95"/>
      <c r="AC25" s="95"/>
      <c r="AD25" s="95"/>
      <c r="AE25" s="95"/>
      <c r="AF25" s="95"/>
      <c r="AG25" s="95"/>
      <c r="AH25" s="95"/>
      <c r="AI25" s="99">
        <f>+SUM('2.2.3.7.1'!AJ146:AJ157)</f>
        <v>0</v>
      </c>
      <c r="AJ25" s="94"/>
      <c r="AK25" s="99">
        <f>+SUM('2.2.3.7.1'!AL146:AL157)</f>
        <v>0</v>
      </c>
      <c r="AL25" s="94"/>
      <c r="AM25" s="95"/>
      <c r="AN25" s="95"/>
      <c r="AO25" s="95"/>
      <c r="AP25" s="95"/>
      <c r="AQ25" s="95"/>
      <c r="AR25" s="95"/>
      <c r="AS25" s="95"/>
      <c r="AT25" s="95"/>
      <c r="AU25" s="95"/>
      <c r="AV25" s="99">
        <f>+SUM('2.2.3.7.1'!AW146:AW157)</f>
        <v>0</v>
      </c>
      <c r="AW25" s="95"/>
      <c r="AX25" s="95"/>
      <c r="AY25" s="95"/>
      <c r="AZ25" s="95"/>
      <c r="BA25" s="95"/>
      <c r="BB25" s="95"/>
      <c r="BC25" s="95"/>
      <c r="BD25" s="99">
        <f>+SUM('2.2.3.7.1'!BE146:BE157)</f>
        <v>0</v>
      </c>
      <c r="BE25" s="94"/>
      <c r="BF25" s="95"/>
      <c r="BG25" s="95"/>
      <c r="BH25" s="95"/>
      <c r="BI25" s="95"/>
      <c r="BJ25" s="95"/>
      <c r="BK25" s="95"/>
      <c r="BL25" s="95">
        <f>+SUM('2.2.3.7.1'!BM146:BM157)</f>
        <v>168740</v>
      </c>
      <c r="BM25" s="95"/>
      <c r="BN25" s="95"/>
      <c r="BO25" s="95"/>
      <c r="BP25" s="95"/>
      <c r="BQ25" s="95"/>
      <c r="BR25" s="95"/>
      <c r="BS25" s="95">
        <f>+SUM('2.2.3.7.1'!BT146:BT157)</f>
        <v>0</v>
      </c>
      <c r="BT25" s="99">
        <f>+SUM('2.2.3.7.1'!BU146:BU157)</f>
        <v>168740</v>
      </c>
      <c r="BU25" s="94"/>
      <c r="BV25" s="95"/>
      <c r="BW25" s="95"/>
      <c r="BX25" s="95"/>
      <c r="BY25" s="95"/>
      <c r="BZ25" s="95">
        <f>+SUM('2.2.3.7.1'!CA146:CA157)</f>
        <v>0</v>
      </c>
      <c r="CA25" s="101">
        <f>+SUM('2.2.3.7.1'!CB146:CB157)</f>
        <v>0</v>
      </c>
      <c r="CB25" s="94"/>
      <c r="CC25" s="95"/>
      <c r="CD25" s="95"/>
      <c r="CE25" s="95"/>
      <c r="CF25" s="99">
        <f>+SUM('2.2.3.7.1'!CG146:CG157)</f>
        <v>0</v>
      </c>
      <c r="CG25" s="94"/>
      <c r="CH25" s="95"/>
      <c r="CI25" s="95"/>
      <c r="CJ25" s="95"/>
      <c r="CK25" s="95"/>
      <c r="CL25" s="95"/>
      <c r="CM25" s="95"/>
      <c r="CN25" s="99">
        <f>+SUM('2.2.3.7.1'!CO146:CO157)</f>
        <v>0</v>
      </c>
      <c r="CO25" s="96"/>
      <c r="CP25" s="95"/>
      <c r="CQ25" s="95"/>
      <c r="CR25" s="100">
        <f>+SUM('2.2.3.7.1'!CS146:CS157)</f>
        <v>0</v>
      </c>
      <c r="CS25" s="96"/>
      <c r="CT25" s="99">
        <f>+SUM('2.2.3.7.1'!CU146:CU157)</f>
        <v>0</v>
      </c>
      <c r="CU25" s="74">
        <f t="shared" ref="CU25:CU31" si="0">+G25+N25+S25+V25+AI25+AK25+AV25+BD25+BT25+CA25+CF25+CN25+CR25+CT25</f>
        <v>168740</v>
      </c>
    </row>
    <row r="26" spans="1:99" ht="16.5" thickBot="1" x14ac:dyDescent="0.3">
      <c r="A26" s="150">
        <v>2009</v>
      </c>
      <c r="B26" s="94"/>
      <c r="C26" s="95"/>
      <c r="D26" s="95"/>
      <c r="E26" s="95"/>
      <c r="F26" s="95"/>
      <c r="G26" s="100">
        <f>+SUM('2.2.3.7.1'!H158:H169)</f>
        <v>0</v>
      </c>
      <c r="H26" s="96"/>
      <c r="I26" s="95"/>
      <c r="J26" s="95"/>
      <c r="K26" s="95"/>
      <c r="L26" s="95"/>
      <c r="M26" s="95"/>
      <c r="N26" s="100">
        <f>+SUM('2.2.3.7.1'!O158:O169)</f>
        <v>0</v>
      </c>
      <c r="O26" s="96"/>
      <c r="P26" s="95"/>
      <c r="Q26" s="95"/>
      <c r="R26" s="95"/>
      <c r="S26" s="99">
        <f>+SUM('2.2.3.7.1'!T158:T169)</f>
        <v>0</v>
      </c>
      <c r="T26" s="96"/>
      <c r="U26" s="95"/>
      <c r="V26" s="99">
        <f>+SUM('2.2.3.7.1'!W158:W169)</f>
        <v>0</v>
      </c>
      <c r="W26" s="94"/>
      <c r="X26" s="95"/>
      <c r="Y26" s="95"/>
      <c r="Z26" s="95"/>
      <c r="AA26" s="95"/>
      <c r="AB26" s="95"/>
      <c r="AC26" s="95"/>
      <c r="AD26" s="95"/>
      <c r="AE26" s="95"/>
      <c r="AF26" s="95"/>
      <c r="AG26" s="95"/>
      <c r="AH26" s="95"/>
      <c r="AI26" s="99">
        <f>+SUM('2.2.3.7.1'!AJ158:AJ169)</f>
        <v>0</v>
      </c>
      <c r="AJ26" s="94"/>
      <c r="AK26" s="99">
        <f>+SUM('2.2.3.7.1'!AL158:AL169)</f>
        <v>0</v>
      </c>
      <c r="AL26" s="94"/>
      <c r="AM26" s="95"/>
      <c r="AN26" s="95"/>
      <c r="AO26" s="95"/>
      <c r="AP26" s="95"/>
      <c r="AQ26" s="95"/>
      <c r="AR26" s="95"/>
      <c r="AS26" s="95"/>
      <c r="AT26" s="95"/>
      <c r="AU26" s="95"/>
      <c r="AV26" s="99">
        <f>+SUM('2.2.3.7.1'!AW158:AW169)</f>
        <v>0</v>
      </c>
      <c r="AW26" s="95"/>
      <c r="AX26" s="95"/>
      <c r="AY26" s="95"/>
      <c r="AZ26" s="95"/>
      <c r="BA26" s="95"/>
      <c r="BB26" s="95"/>
      <c r="BC26" s="95"/>
      <c r="BD26" s="99">
        <f>+SUM('2.2.3.7.1'!BE158:BE169)</f>
        <v>0</v>
      </c>
      <c r="BE26" s="94"/>
      <c r="BF26" s="95"/>
      <c r="BG26" s="95"/>
      <c r="BH26" s="95"/>
      <c r="BI26" s="95"/>
      <c r="BJ26" s="95"/>
      <c r="BK26" s="95"/>
      <c r="BL26" s="95">
        <f>+SUM('2.2.3.7.1'!BM158:BM169)</f>
        <v>226800</v>
      </c>
      <c r="BM26" s="95"/>
      <c r="BN26" s="95"/>
      <c r="BO26" s="95"/>
      <c r="BP26" s="95"/>
      <c r="BQ26" s="95"/>
      <c r="BR26" s="95"/>
      <c r="BS26" s="95">
        <f>+SUM('2.2.3.7.1'!BT158:BT169)</f>
        <v>0</v>
      </c>
      <c r="BT26" s="99">
        <f>+SUM('2.2.3.7.1'!BU158:BU169)</f>
        <v>226800</v>
      </c>
      <c r="BU26" s="94"/>
      <c r="BV26" s="95"/>
      <c r="BW26" s="95"/>
      <c r="BX26" s="95"/>
      <c r="BY26" s="95"/>
      <c r="BZ26" s="95">
        <f>+SUM('2.2.3.7.1'!CA158:CA169)</f>
        <v>0</v>
      </c>
      <c r="CA26" s="101">
        <f>+SUM('2.2.3.7.1'!CB158:CB169)</f>
        <v>0</v>
      </c>
      <c r="CB26" s="94"/>
      <c r="CC26" s="95"/>
      <c r="CD26" s="95"/>
      <c r="CE26" s="95"/>
      <c r="CF26" s="99">
        <f>+SUM('2.2.3.7.1'!CG158:CG169)</f>
        <v>0</v>
      </c>
      <c r="CG26" s="94"/>
      <c r="CH26" s="95"/>
      <c r="CI26" s="95"/>
      <c r="CJ26" s="95"/>
      <c r="CK26" s="95"/>
      <c r="CL26" s="95"/>
      <c r="CM26" s="95"/>
      <c r="CN26" s="99">
        <f>+SUM('2.2.3.7.1'!CO158:CO169)</f>
        <v>0</v>
      </c>
      <c r="CO26" s="96"/>
      <c r="CP26" s="95"/>
      <c r="CQ26" s="95"/>
      <c r="CR26" s="100">
        <f>+SUM('2.2.3.7.1'!CS158:CS169)</f>
        <v>0</v>
      </c>
      <c r="CS26" s="96"/>
      <c r="CT26" s="99">
        <f>+SUM('2.2.3.7.1'!CU158:CU169)</f>
        <v>0</v>
      </c>
      <c r="CU26" s="74">
        <f t="shared" si="0"/>
        <v>226800</v>
      </c>
    </row>
    <row r="27" spans="1:99" ht="16.5" thickBot="1" x14ac:dyDescent="0.3">
      <c r="A27" s="150">
        <v>2010</v>
      </c>
      <c r="B27" s="94"/>
      <c r="C27" s="95"/>
      <c r="D27" s="95"/>
      <c r="E27" s="95"/>
      <c r="F27" s="95"/>
      <c r="G27" s="100">
        <f>+SUM('2.2.3.7.1'!H170:H181)</f>
        <v>0</v>
      </c>
      <c r="H27" s="96"/>
      <c r="I27" s="95"/>
      <c r="J27" s="95"/>
      <c r="K27" s="95"/>
      <c r="L27" s="95"/>
      <c r="M27" s="95"/>
      <c r="N27" s="100">
        <f>+SUM('2.2.3.7.1'!O170:O181)</f>
        <v>0</v>
      </c>
      <c r="O27" s="96"/>
      <c r="P27" s="95"/>
      <c r="Q27" s="95"/>
      <c r="R27" s="95"/>
      <c r="S27" s="99">
        <f>+SUM('2.2.3.7.1'!T170:T181)</f>
        <v>0</v>
      </c>
      <c r="T27" s="96"/>
      <c r="U27" s="95"/>
      <c r="V27" s="99">
        <f>+SUM('2.2.3.7.1'!W170:W181)</f>
        <v>0</v>
      </c>
      <c r="W27" s="94"/>
      <c r="X27" s="95"/>
      <c r="Y27" s="95"/>
      <c r="Z27" s="95"/>
      <c r="AA27" s="95"/>
      <c r="AB27" s="95"/>
      <c r="AC27" s="95"/>
      <c r="AD27" s="95"/>
      <c r="AE27" s="95"/>
      <c r="AF27" s="95"/>
      <c r="AG27" s="95"/>
      <c r="AH27" s="95"/>
      <c r="AI27" s="99">
        <f>+SUM('2.2.3.7.1'!AJ170:AJ181)</f>
        <v>0</v>
      </c>
      <c r="AJ27" s="94"/>
      <c r="AK27" s="99">
        <f>+SUM('2.2.3.7.1'!AL170:AL181)</f>
        <v>0</v>
      </c>
      <c r="AL27" s="94"/>
      <c r="AM27" s="95"/>
      <c r="AN27" s="95"/>
      <c r="AO27" s="95"/>
      <c r="AP27" s="95"/>
      <c r="AQ27" s="95"/>
      <c r="AR27" s="95"/>
      <c r="AS27" s="95"/>
      <c r="AT27" s="95"/>
      <c r="AU27" s="95"/>
      <c r="AV27" s="99">
        <f>+SUM('2.2.3.7.1'!AW170:AW181)</f>
        <v>0</v>
      </c>
      <c r="AW27" s="95"/>
      <c r="AX27" s="95"/>
      <c r="AY27" s="95"/>
      <c r="AZ27" s="95"/>
      <c r="BA27" s="95"/>
      <c r="BB27" s="95"/>
      <c r="BC27" s="95"/>
      <c r="BD27" s="99">
        <f>+SUM('2.2.3.7.1'!BE170:BE181)</f>
        <v>0</v>
      </c>
      <c r="BE27" s="94"/>
      <c r="BF27" s="95"/>
      <c r="BG27" s="95"/>
      <c r="BH27" s="95"/>
      <c r="BI27" s="95"/>
      <c r="BJ27" s="95"/>
      <c r="BK27" s="95"/>
      <c r="BL27" s="95">
        <f>+SUM('2.2.3.7.1'!BM170:BM181)</f>
        <v>336920</v>
      </c>
      <c r="BM27" s="95"/>
      <c r="BN27" s="95"/>
      <c r="BO27" s="95"/>
      <c r="BP27" s="95"/>
      <c r="BQ27" s="95"/>
      <c r="BR27" s="95"/>
      <c r="BS27" s="95">
        <f>+SUM('2.2.3.7.1'!BT170:BT181)</f>
        <v>0</v>
      </c>
      <c r="BT27" s="99">
        <f>+SUM('2.2.3.7.1'!BU170:BU181)</f>
        <v>336920</v>
      </c>
      <c r="BU27" s="94"/>
      <c r="BV27" s="95"/>
      <c r="BW27" s="95"/>
      <c r="BX27" s="95"/>
      <c r="BY27" s="95"/>
      <c r="BZ27" s="95">
        <f>+SUM('2.2.3.7.1'!CA170:CA181)</f>
        <v>0</v>
      </c>
      <c r="CA27" s="101">
        <f>+SUM('2.2.3.7.1'!CB170:CB181)</f>
        <v>0</v>
      </c>
      <c r="CB27" s="94"/>
      <c r="CC27" s="95"/>
      <c r="CD27" s="95"/>
      <c r="CE27" s="95"/>
      <c r="CF27" s="99">
        <f>+SUM('2.2.3.7.1'!CG170:CG181)</f>
        <v>0</v>
      </c>
      <c r="CG27" s="94"/>
      <c r="CH27" s="95"/>
      <c r="CI27" s="95"/>
      <c r="CJ27" s="95"/>
      <c r="CK27" s="95"/>
      <c r="CL27" s="95"/>
      <c r="CM27" s="95"/>
      <c r="CN27" s="99">
        <f>+SUM('2.2.3.7.1'!CO170:CO181)</f>
        <v>0</v>
      </c>
      <c r="CO27" s="96"/>
      <c r="CP27" s="95"/>
      <c r="CQ27" s="95"/>
      <c r="CR27" s="100">
        <f>+SUM('2.2.3.7.1'!CS170:CS181)</f>
        <v>0</v>
      </c>
      <c r="CS27" s="96"/>
      <c r="CT27" s="99">
        <f>+SUM('2.2.3.7.1'!CU170:CU181)</f>
        <v>0</v>
      </c>
      <c r="CU27" s="74">
        <f t="shared" si="0"/>
        <v>336920</v>
      </c>
    </row>
    <row r="28" spans="1:99" ht="16.5" thickBot="1" x14ac:dyDescent="0.3">
      <c r="A28" s="150">
        <v>2011</v>
      </c>
      <c r="B28" s="94"/>
      <c r="C28" s="95"/>
      <c r="D28" s="95"/>
      <c r="E28" s="95"/>
      <c r="F28" s="95"/>
      <c r="G28" s="100">
        <f>+SUM('2.2.3.7.1'!H182:H193)</f>
        <v>0</v>
      </c>
      <c r="H28" s="96"/>
      <c r="I28" s="95"/>
      <c r="J28" s="95"/>
      <c r="K28" s="95"/>
      <c r="L28" s="95"/>
      <c r="M28" s="95"/>
      <c r="N28" s="100">
        <f>+SUM('2.2.3.7.1'!O182:O193)</f>
        <v>0</v>
      </c>
      <c r="O28" s="96"/>
      <c r="P28" s="95"/>
      <c r="Q28" s="95"/>
      <c r="R28" s="95"/>
      <c r="S28" s="99">
        <f>+SUM('2.2.3.7.1'!T182:T193)</f>
        <v>0</v>
      </c>
      <c r="T28" s="96"/>
      <c r="U28" s="95"/>
      <c r="V28" s="99">
        <f>+SUM('2.2.3.7.1'!W182:W193)</f>
        <v>0</v>
      </c>
      <c r="W28" s="94"/>
      <c r="X28" s="95"/>
      <c r="Y28" s="95"/>
      <c r="Z28" s="95"/>
      <c r="AA28" s="95"/>
      <c r="AB28" s="95"/>
      <c r="AC28" s="95"/>
      <c r="AD28" s="95"/>
      <c r="AE28" s="95"/>
      <c r="AF28" s="95"/>
      <c r="AG28" s="95"/>
      <c r="AH28" s="95"/>
      <c r="AI28" s="99">
        <f>+SUM('2.2.3.7.1'!AJ182:AJ193)</f>
        <v>0</v>
      </c>
      <c r="AJ28" s="94"/>
      <c r="AK28" s="99">
        <f>+SUM('2.2.3.7.1'!AL182:AL193)</f>
        <v>0</v>
      </c>
      <c r="AL28" s="94"/>
      <c r="AM28" s="95"/>
      <c r="AN28" s="95"/>
      <c r="AO28" s="95"/>
      <c r="AP28" s="95"/>
      <c r="AQ28" s="95"/>
      <c r="AR28" s="95"/>
      <c r="AS28" s="95"/>
      <c r="AT28" s="95"/>
      <c r="AU28" s="95"/>
      <c r="AV28" s="99">
        <f>+SUM('2.2.3.7.1'!AW182:AW193)</f>
        <v>0</v>
      </c>
      <c r="AW28" s="95"/>
      <c r="AX28" s="95"/>
      <c r="AY28" s="95"/>
      <c r="AZ28" s="95"/>
      <c r="BA28" s="95"/>
      <c r="BB28" s="95"/>
      <c r="BC28" s="95"/>
      <c r="BD28" s="99">
        <f>+SUM('2.2.3.7.1'!BE182:BE193)</f>
        <v>0</v>
      </c>
      <c r="BE28" s="94"/>
      <c r="BF28" s="95"/>
      <c r="BG28" s="95"/>
      <c r="BH28" s="95"/>
      <c r="BI28" s="95"/>
      <c r="BJ28" s="95"/>
      <c r="BK28" s="95"/>
      <c r="BL28" s="95">
        <f>+SUM('2.2.3.7.1'!BM182:BM193)</f>
        <v>353600</v>
      </c>
      <c r="BM28" s="95"/>
      <c r="BN28" s="95"/>
      <c r="BO28" s="95"/>
      <c r="BP28" s="95"/>
      <c r="BQ28" s="95"/>
      <c r="BR28" s="95"/>
      <c r="BS28" s="95">
        <f>+SUM('2.2.3.7.1'!BT182:BT193)</f>
        <v>0</v>
      </c>
      <c r="BT28" s="99">
        <f>+SUM('2.2.3.7.1'!BU182:BU193)</f>
        <v>353600</v>
      </c>
      <c r="BU28" s="94"/>
      <c r="BV28" s="95"/>
      <c r="BW28" s="95"/>
      <c r="BX28" s="95"/>
      <c r="BY28" s="95"/>
      <c r="BZ28" s="95">
        <f>+SUM('2.2.3.7.1'!CA182:CA193)</f>
        <v>0</v>
      </c>
      <c r="CA28" s="101">
        <f>+SUM('2.2.3.7.1'!CB182:CB193)</f>
        <v>0</v>
      </c>
      <c r="CB28" s="94"/>
      <c r="CC28" s="95"/>
      <c r="CD28" s="95"/>
      <c r="CE28" s="95"/>
      <c r="CF28" s="99">
        <f>+SUM('2.2.3.7.1'!CG182:CG193)</f>
        <v>0</v>
      </c>
      <c r="CG28" s="94"/>
      <c r="CH28" s="95"/>
      <c r="CI28" s="95"/>
      <c r="CJ28" s="95"/>
      <c r="CK28" s="95"/>
      <c r="CL28" s="95"/>
      <c r="CM28" s="95"/>
      <c r="CN28" s="99">
        <f>+SUM('2.2.3.7.1'!CO182:CO193)</f>
        <v>0</v>
      </c>
      <c r="CO28" s="96"/>
      <c r="CP28" s="95"/>
      <c r="CQ28" s="95"/>
      <c r="CR28" s="100">
        <f>+SUM('2.2.3.7.1'!CS182:CS193)</f>
        <v>0</v>
      </c>
      <c r="CS28" s="96"/>
      <c r="CT28" s="99">
        <f>+SUM('2.2.3.7.1'!CU182:CU193)</f>
        <v>0</v>
      </c>
      <c r="CU28" s="74">
        <f t="shared" si="0"/>
        <v>353600</v>
      </c>
    </row>
    <row r="29" spans="1:99" ht="18" thickBot="1" x14ac:dyDescent="0.3">
      <c r="A29" s="150" t="s">
        <v>202</v>
      </c>
      <c r="B29" s="94"/>
      <c r="C29" s="95"/>
      <c r="D29" s="95"/>
      <c r="E29" s="95"/>
      <c r="F29" s="95"/>
      <c r="G29" s="100">
        <f>+SUM('2.2.3.7.1'!H194:H205)</f>
        <v>0</v>
      </c>
      <c r="H29" s="96"/>
      <c r="I29" s="95"/>
      <c r="J29" s="95"/>
      <c r="K29" s="95"/>
      <c r="L29" s="95"/>
      <c r="M29" s="95"/>
      <c r="N29" s="100">
        <f>+SUM('2.2.3.7.1'!O194:O205)</f>
        <v>0</v>
      </c>
      <c r="O29" s="96"/>
      <c r="P29" s="95"/>
      <c r="Q29" s="95"/>
      <c r="R29" s="95"/>
      <c r="S29" s="99">
        <f>+SUM('2.2.3.7.1'!T194:T205)</f>
        <v>0</v>
      </c>
      <c r="T29" s="96"/>
      <c r="U29" s="95"/>
      <c r="V29" s="99">
        <f>+SUM('2.2.3.7.1'!W194:W205)</f>
        <v>0</v>
      </c>
      <c r="W29" s="94"/>
      <c r="X29" s="95"/>
      <c r="Y29" s="95"/>
      <c r="Z29" s="95"/>
      <c r="AA29" s="95"/>
      <c r="AB29" s="95"/>
      <c r="AC29" s="95"/>
      <c r="AD29" s="95"/>
      <c r="AE29" s="95"/>
      <c r="AF29" s="95"/>
      <c r="AG29" s="95"/>
      <c r="AH29" s="95"/>
      <c r="AI29" s="99">
        <f>+SUM('2.2.3.7.1'!AJ194:AJ205)</f>
        <v>0</v>
      </c>
      <c r="AJ29" s="94"/>
      <c r="AK29" s="99">
        <f>+SUM('2.2.3.7.1'!AL194:AL205)</f>
        <v>0</v>
      </c>
      <c r="AL29" s="94"/>
      <c r="AM29" s="95"/>
      <c r="AN29" s="95"/>
      <c r="AO29" s="95"/>
      <c r="AP29" s="95"/>
      <c r="AQ29" s="95"/>
      <c r="AR29" s="95"/>
      <c r="AS29" s="95"/>
      <c r="AT29" s="95"/>
      <c r="AU29" s="95"/>
      <c r="AV29" s="99">
        <f>+SUM('2.2.3.7.1'!AW194:AW205)</f>
        <v>0</v>
      </c>
      <c r="AW29" s="95"/>
      <c r="AX29" s="95"/>
      <c r="AY29" s="95"/>
      <c r="AZ29" s="95"/>
      <c r="BA29" s="95"/>
      <c r="BB29" s="95"/>
      <c r="BC29" s="95"/>
      <c r="BD29" s="99">
        <f>+SUM('2.2.3.7.1'!BE194:BE205)</f>
        <v>0</v>
      </c>
      <c r="BE29" s="94"/>
      <c r="BF29" s="95"/>
      <c r="BG29" s="95"/>
      <c r="BH29" s="95"/>
      <c r="BI29" s="95"/>
      <c r="BJ29" s="95"/>
      <c r="BK29" s="95"/>
      <c r="BL29" s="95">
        <f>+SUM('2.2.3.7.1'!BM194:BM205)</f>
        <v>284570</v>
      </c>
      <c r="BM29" s="95"/>
      <c r="BN29" s="95"/>
      <c r="BO29" s="95"/>
      <c r="BP29" s="95"/>
      <c r="BQ29" s="95"/>
      <c r="BR29" s="95"/>
      <c r="BS29" s="95">
        <f>+SUM('2.2.3.7.1'!BT194:BT205)</f>
        <v>943</v>
      </c>
      <c r="BT29" s="99">
        <f>+SUM('2.2.3.7.1'!BU194:BU205)</f>
        <v>285513</v>
      </c>
      <c r="BU29" s="94"/>
      <c r="BV29" s="95"/>
      <c r="BW29" s="95"/>
      <c r="BX29" s="95"/>
      <c r="BY29" s="95"/>
      <c r="BZ29" s="95">
        <f>+SUM('2.2.3.7.1'!CA194:CA205)</f>
        <v>650</v>
      </c>
      <c r="CA29" s="101">
        <f>+SUM('2.2.3.7.1'!CB194:CB205)</f>
        <v>650</v>
      </c>
      <c r="CB29" s="94"/>
      <c r="CC29" s="95"/>
      <c r="CD29" s="95"/>
      <c r="CE29" s="95"/>
      <c r="CF29" s="99">
        <f>+SUM('2.2.3.7.1'!CG194:CG205)</f>
        <v>0</v>
      </c>
      <c r="CG29" s="94"/>
      <c r="CH29" s="95"/>
      <c r="CI29" s="95"/>
      <c r="CJ29" s="95"/>
      <c r="CK29" s="95"/>
      <c r="CL29" s="95"/>
      <c r="CM29" s="95"/>
      <c r="CN29" s="99">
        <f>+SUM('2.2.3.7.1'!CO194:CO205)</f>
        <v>0</v>
      </c>
      <c r="CO29" s="96"/>
      <c r="CP29" s="95"/>
      <c r="CQ29" s="95"/>
      <c r="CR29" s="100">
        <f>+SUM('2.2.3.7.1'!CS194:CS205)</f>
        <v>0</v>
      </c>
      <c r="CS29" s="96"/>
      <c r="CT29" s="99">
        <f>+SUM('2.2.3.7.1'!CU194:CU205)</f>
        <v>0</v>
      </c>
      <c r="CU29" s="74">
        <f t="shared" si="0"/>
        <v>286163</v>
      </c>
    </row>
    <row r="30" spans="1:99" ht="16.5" thickBot="1" x14ac:dyDescent="0.3">
      <c r="A30" s="150">
        <v>2013</v>
      </c>
      <c r="B30" s="94"/>
      <c r="C30" s="95"/>
      <c r="D30" s="95"/>
      <c r="E30" s="95"/>
      <c r="F30" s="95"/>
      <c r="G30" s="100">
        <f>+SUM('2.2.3.7.1'!H206:H217)</f>
        <v>0</v>
      </c>
      <c r="H30" s="96"/>
      <c r="I30" s="95"/>
      <c r="J30" s="95"/>
      <c r="K30" s="95"/>
      <c r="L30" s="95"/>
      <c r="M30" s="95"/>
      <c r="N30" s="100">
        <f>+SUM('2.2.3.7.1'!O206:O217)</f>
        <v>0</v>
      </c>
      <c r="O30" s="96"/>
      <c r="P30" s="95"/>
      <c r="Q30" s="95"/>
      <c r="R30" s="95"/>
      <c r="S30" s="99">
        <f>+SUM('2.2.3.7.1'!T206:T217)</f>
        <v>0</v>
      </c>
      <c r="T30" s="96"/>
      <c r="U30" s="95"/>
      <c r="V30" s="99">
        <f>+SUM('2.2.3.7.1'!W206:W217)</f>
        <v>0</v>
      </c>
      <c r="W30" s="94"/>
      <c r="X30" s="95"/>
      <c r="Y30" s="95"/>
      <c r="Z30" s="95"/>
      <c r="AA30" s="95"/>
      <c r="AB30" s="95"/>
      <c r="AC30" s="95"/>
      <c r="AD30" s="95"/>
      <c r="AE30" s="95"/>
      <c r="AF30" s="95"/>
      <c r="AG30" s="95"/>
      <c r="AH30" s="95"/>
      <c r="AI30" s="99">
        <f>+SUM('2.2.3.7.1'!AJ206:AJ217)</f>
        <v>0</v>
      </c>
      <c r="AJ30" s="94"/>
      <c r="AK30" s="99">
        <f>+SUM('2.2.3.7.1'!AL206:AL217)</f>
        <v>0</v>
      </c>
      <c r="AL30" s="94"/>
      <c r="AM30" s="95"/>
      <c r="AN30" s="95"/>
      <c r="AO30" s="95"/>
      <c r="AP30" s="95"/>
      <c r="AQ30" s="95"/>
      <c r="AR30" s="95"/>
      <c r="AS30" s="95"/>
      <c r="AT30" s="95"/>
      <c r="AU30" s="95"/>
      <c r="AV30" s="99">
        <f>+SUM('2.2.3.7.1'!AW206:AW217)</f>
        <v>0</v>
      </c>
      <c r="AW30" s="95"/>
      <c r="AX30" s="95"/>
      <c r="AY30" s="95"/>
      <c r="AZ30" s="95"/>
      <c r="BA30" s="95"/>
      <c r="BB30" s="95"/>
      <c r="BC30" s="95"/>
      <c r="BD30" s="99">
        <f>+SUM('2.2.3.7.1'!BE206:BE217)</f>
        <v>0</v>
      </c>
      <c r="BE30" s="94"/>
      <c r="BF30" s="95"/>
      <c r="BG30" s="95"/>
      <c r="BH30" s="95"/>
      <c r="BI30" s="95"/>
      <c r="BJ30" s="95"/>
      <c r="BK30" s="95"/>
      <c r="BL30" s="95">
        <f>+SUM('2.2.3.7.1'!BM206:BM217)</f>
        <v>315320</v>
      </c>
      <c r="BM30" s="95"/>
      <c r="BN30" s="95"/>
      <c r="BO30" s="95"/>
      <c r="BP30" s="95"/>
      <c r="BQ30" s="95"/>
      <c r="BR30" s="95"/>
      <c r="BS30" s="95">
        <f>+SUM('2.2.3.7.1'!BT206:BT217)</f>
        <v>0</v>
      </c>
      <c r="BT30" s="99">
        <f>+SUM('2.2.3.7.1'!BU206:BU217)</f>
        <v>315320</v>
      </c>
      <c r="BU30" s="94"/>
      <c r="BV30" s="95"/>
      <c r="BW30" s="95"/>
      <c r="BX30" s="95"/>
      <c r="BY30" s="95"/>
      <c r="BZ30" s="95">
        <f>+SUM('2.2.3.7.1'!CA206:CA217)</f>
        <v>0</v>
      </c>
      <c r="CA30" s="101">
        <f>+SUM('2.2.3.7.1'!CB206:CB217)</f>
        <v>0</v>
      </c>
      <c r="CB30" s="94"/>
      <c r="CC30" s="95"/>
      <c r="CD30" s="95"/>
      <c r="CE30" s="95"/>
      <c r="CF30" s="99">
        <f>+SUM('2.2.3.7.1'!CG206:CG217)</f>
        <v>0</v>
      </c>
      <c r="CG30" s="94"/>
      <c r="CH30" s="95"/>
      <c r="CI30" s="95"/>
      <c r="CJ30" s="95"/>
      <c r="CK30" s="95"/>
      <c r="CL30" s="95"/>
      <c r="CM30" s="95"/>
      <c r="CN30" s="99">
        <f>+SUM('2.2.3.7.1'!CO206:CO217)</f>
        <v>0</v>
      </c>
      <c r="CO30" s="96"/>
      <c r="CP30" s="95"/>
      <c r="CQ30" s="95"/>
      <c r="CR30" s="100">
        <f>+SUM('2.2.3.7.1'!CS206:CS217)</f>
        <v>0</v>
      </c>
      <c r="CS30" s="96"/>
      <c r="CT30" s="99">
        <f>+SUM('2.2.3.7.1'!CU206:CU217)</f>
        <v>0</v>
      </c>
      <c r="CU30" s="74">
        <f t="shared" si="0"/>
        <v>315320</v>
      </c>
    </row>
    <row r="31" spans="1:99" ht="16.5" thickBot="1" x14ac:dyDescent="0.3">
      <c r="A31" s="150">
        <v>2014</v>
      </c>
      <c r="B31" s="94"/>
      <c r="C31" s="95"/>
      <c r="D31" s="95"/>
      <c r="E31" s="95"/>
      <c r="F31" s="95"/>
      <c r="G31" s="100">
        <f>+SUM('2.2.3.7.1'!H218:H229)</f>
        <v>0</v>
      </c>
      <c r="H31" s="96"/>
      <c r="I31" s="95"/>
      <c r="J31" s="95"/>
      <c r="K31" s="95"/>
      <c r="L31" s="95"/>
      <c r="M31" s="95"/>
      <c r="N31" s="100">
        <f>+SUM('2.2.3.7.1'!O218:O229)</f>
        <v>0</v>
      </c>
      <c r="O31" s="96"/>
      <c r="P31" s="95"/>
      <c r="Q31" s="95"/>
      <c r="R31" s="95"/>
      <c r="S31" s="99">
        <f>+SUM('2.2.3.7.1'!T218:T229)</f>
        <v>0</v>
      </c>
      <c r="T31" s="96"/>
      <c r="U31" s="95"/>
      <c r="V31" s="99">
        <f>+SUM('2.2.3.7.1'!W218:W229)</f>
        <v>0</v>
      </c>
      <c r="W31" s="94"/>
      <c r="X31" s="95"/>
      <c r="Y31" s="95"/>
      <c r="Z31" s="95"/>
      <c r="AA31" s="95"/>
      <c r="AB31" s="95"/>
      <c r="AC31" s="95"/>
      <c r="AD31" s="95"/>
      <c r="AE31" s="95"/>
      <c r="AF31" s="95"/>
      <c r="AG31" s="95"/>
      <c r="AH31" s="95"/>
      <c r="AI31" s="99">
        <f>+SUM('2.2.3.7.1'!AJ218:AJ229)</f>
        <v>0</v>
      </c>
      <c r="AJ31" s="94"/>
      <c r="AK31" s="99">
        <f>+SUM('2.2.3.7.1'!AL218:AL229)</f>
        <v>0</v>
      </c>
      <c r="AL31" s="94"/>
      <c r="AM31" s="95"/>
      <c r="AN31" s="95"/>
      <c r="AO31" s="95"/>
      <c r="AP31" s="95"/>
      <c r="AQ31" s="95"/>
      <c r="AR31" s="95"/>
      <c r="AS31" s="95"/>
      <c r="AT31" s="95"/>
      <c r="AU31" s="95"/>
      <c r="AV31" s="99">
        <f>+SUM('2.2.3.7.1'!AW218:AW229)</f>
        <v>0</v>
      </c>
      <c r="AW31" s="95"/>
      <c r="AX31" s="95"/>
      <c r="AY31" s="95"/>
      <c r="AZ31" s="95"/>
      <c r="BA31" s="95"/>
      <c r="BB31" s="95"/>
      <c r="BC31" s="95"/>
      <c r="BD31" s="99">
        <f>+SUM('2.2.3.7.1'!BE218:BE229)</f>
        <v>0</v>
      </c>
      <c r="BE31" s="94"/>
      <c r="BF31" s="95"/>
      <c r="BG31" s="95"/>
      <c r="BH31" s="95"/>
      <c r="BI31" s="95"/>
      <c r="BJ31" s="95"/>
      <c r="BK31" s="95"/>
      <c r="BL31" s="95">
        <f>+SUM('2.2.3.7.1'!BM218:BM229)</f>
        <v>351760</v>
      </c>
      <c r="BM31" s="95"/>
      <c r="BN31" s="95"/>
      <c r="BO31" s="95"/>
      <c r="BP31" s="95"/>
      <c r="BQ31" s="95"/>
      <c r="BR31" s="95"/>
      <c r="BS31" s="95">
        <f>+SUM('2.2.3.7.1'!BT218:BT229)</f>
        <v>0</v>
      </c>
      <c r="BT31" s="99">
        <f>+SUM('2.2.3.7.1'!BU218:BU229)</f>
        <v>351760</v>
      </c>
      <c r="BU31" s="94"/>
      <c r="BV31" s="95"/>
      <c r="BW31" s="95"/>
      <c r="BX31" s="95"/>
      <c r="BY31" s="95"/>
      <c r="BZ31" s="95">
        <f>+SUM('2.2.3.7.1'!CA218:CA229)</f>
        <v>0</v>
      </c>
      <c r="CA31" s="101">
        <f>+SUM('2.2.3.7.1'!CB218:CB229)</f>
        <v>0</v>
      </c>
      <c r="CB31" s="94"/>
      <c r="CC31" s="95"/>
      <c r="CD31" s="95"/>
      <c r="CE31" s="95"/>
      <c r="CF31" s="99">
        <f>+SUM('2.2.3.7.1'!CG218:CG229)</f>
        <v>0</v>
      </c>
      <c r="CG31" s="94"/>
      <c r="CH31" s="95"/>
      <c r="CI31" s="95"/>
      <c r="CJ31" s="95"/>
      <c r="CK31" s="95"/>
      <c r="CL31" s="95"/>
      <c r="CM31" s="95"/>
      <c r="CN31" s="99">
        <f>+SUM('2.2.3.7.1'!CO218:CO229)</f>
        <v>0</v>
      </c>
      <c r="CO31" s="96"/>
      <c r="CP31" s="95"/>
      <c r="CQ31" s="95"/>
      <c r="CR31" s="100">
        <f>+SUM('2.2.3.7.1'!CS218:CS229)</f>
        <v>0</v>
      </c>
      <c r="CS31" s="96"/>
      <c r="CT31" s="99">
        <f>+SUM('2.2.3.7.1'!CU218:CU229)</f>
        <v>0</v>
      </c>
      <c r="CU31" s="74">
        <f t="shared" si="0"/>
        <v>351760</v>
      </c>
    </row>
    <row r="32" spans="1:99" ht="18" thickBot="1" x14ac:dyDescent="0.3">
      <c r="A32" s="146" t="s">
        <v>419</v>
      </c>
      <c r="B32" s="244"/>
      <c r="C32" s="245"/>
      <c r="D32" s="245"/>
      <c r="E32" s="245"/>
      <c r="F32" s="245"/>
      <c r="G32" s="222">
        <f>+SUM('2.2.3.7.1'!H329:H340)</f>
        <v>0</v>
      </c>
      <c r="H32" s="246"/>
      <c r="I32" s="245"/>
      <c r="J32" s="245"/>
      <c r="K32" s="245"/>
      <c r="L32" s="245"/>
      <c r="M32" s="245"/>
      <c r="N32" s="222">
        <f>+SUM('2.2.3.7.1'!O329:O340)</f>
        <v>0</v>
      </c>
      <c r="O32" s="246"/>
      <c r="P32" s="245"/>
      <c r="Q32" s="245"/>
      <c r="R32" s="245"/>
      <c r="S32" s="222">
        <f>+SUM('2.2.3.7.1'!T329:T340)</f>
        <v>0</v>
      </c>
      <c r="T32" s="246"/>
      <c r="U32" s="245"/>
      <c r="V32" s="222">
        <f>+SUM('2.2.3.7.1'!W329:W340)</f>
        <v>0</v>
      </c>
      <c r="W32" s="244"/>
      <c r="X32" s="245"/>
      <c r="Y32" s="245"/>
      <c r="Z32" s="245"/>
      <c r="AA32" s="245"/>
      <c r="AB32" s="245"/>
      <c r="AC32" s="245"/>
      <c r="AD32" s="245"/>
      <c r="AE32" s="245"/>
      <c r="AF32" s="245"/>
      <c r="AG32" s="245"/>
      <c r="AH32" s="245"/>
      <c r="AI32" s="222">
        <f>+SUM('2.2.3.7.1'!AJ329:AJ340)</f>
        <v>0</v>
      </c>
      <c r="AJ32" s="244"/>
      <c r="AK32" s="222">
        <f>+SUM('2.2.3.7.1'!AL329:AL340)</f>
        <v>0</v>
      </c>
      <c r="AL32" s="244"/>
      <c r="AM32" s="245"/>
      <c r="AN32" s="245"/>
      <c r="AO32" s="245"/>
      <c r="AP32" s="245"/>
      <c r="AQ32" s="245"/>
      <c r="AR32" s="245"/>
      <c r="AS32" s="245"/>
      <c r="AT32" s="245"/>
      <c r="AU32" s="245"/>
      <c r="AV32" s="222">
        <f>+SUM('2.2.3.7.1'!AW329:AW340)</f>
        <v>0</v>
      </c>
      <c r="AW32" s="244"/>
      <c r="AX32" s="245"/>
      <c r="AY32" s="245"/>
      <c r="AZ32" s="245"/>
      <c r="BA32" s="245"/>
      <c r="BB32" s="245"/>
      <c r="BC32" s="245"/>
      <c r="BD32" s="222">
        <f>+SUM('2.2.3.7.1'!BE329:BE340)</f>
        <v>0</v>
      </c>
      <c r="BE32" s="244"/>
      <c r="BF32" s="245"/>
      <c r="BG32" s="245"/>
      <c r="BH32" s="245"/>
      <c r="BI32" s="245"/>
      <c r="BJ32" s="245"/>
      <c r="BK32" s="245"/>
      <c r="BL32" s="247" t="s">
        <v>426</v>
      </c>
      <c r="BM32" s="245"/>
      <c r="BN32" s="245"/>
      <c r="BO32" s="245"/>
      <c r="BP32" s="245"/>
      <c r="BQ32" s="245"/>
      <c r="BR32" s="245"/>
      <c r="BS32" s="245">
        <f>+SUM('2.2.3.7.1'!BT329:BT340)</f>
        <v>0</v>
      </c>
      <c r="BT32" s="222">
        <f>+SUM('2.2.3.7.1'!BU329:BU340)</f>
        <v>0</v>
      </c>
      <c r="BU32" s="244"/>
      <c r="BV32" s="245"/>
      <c r="BW32" s="245"/>
      <c r="BX32" s="245"/>
      <c r="BY32" s="245"/>
      <c r="BZ32" s="245">
        <f>+SUM('2.2.3.7.1'!CA329:CA340)</f>
        <v>0</v>
      </c>
      <c r="CA32" s="223">
        <f>+SUM('2.2.3.7.1'!CB329:CB340)</f>
        <v>0</v>
      </c>
      <c r="CB32" s="244"/>
      <c r="CC32" s="245"/>
      <c r="CD32" s="245"/>
      <c r="CE32" s="245"/>
      <c r="CF32" s="222">
        <f>+SUM('2.2.3.7.1'!CG329:CG340)</f>
        <v>0</v>
      </c>
      <c r="CG32" s="244"/>
      <c r="CH32" s="245"/>
      <c r="CI32" s="245"/>
      <c r="CJ32" s="245"/>
      <c r="CK32" s="245"/>
      <c r="CL32" s="245"/>
      <c r="CM32" s="245"/>
      <c r="CN32" s="222">
        <f>+SUM('2.2.3.7.1'!CO329:CO340)</f>
        <v>0</v>
      </c>
      <c r="CO32" s="246"/>
      <c r="CP32" s="245"/>
      <c r="CQ32" s="245"/>
      <c r="CR32" s="222">
        <f>+SUM('2.2.3.7.1'!CS329:CS340)</f>
        <v>0</v>
      </c>
      <c r="CS32" s="246"/>
      <c r="CT32" s="222">
        <f>+SUM('2.2.3.7.1'!CU329:CU340)</f>
        <v>0</v>
      </c>
      <c r="CU32" s="74">
        <f>+G340+N340+S340+V340+AI340+AK340+AV340+BD340+BT340+CA340+CF340+CN340+CR340+CT340</f>
        <v>0</v>
      </c>
    </row>
    <row r="33" spans="1:99" x14ac:dyDescent="0.25">
      <c r="A33" s="249"/>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row>
    <row r="34" spans="1:99" x14ac:dyDescent="0.25">
      <c r="A34" s="163" t="s">
        <v>220</v>
      </c>
    </row>
    <row r="35" spans="1:99" x14ac:dyDescent="0.25">
      <c r="A35" s="164" t="s">
        <v>421</v>
      </c>
    </row>
    <row r="36" spans="1:99" x14ac:dyDescent="0.25">
      <c r="A36" s="164" t="s">
        <v>420</v>
      </c>
    </row>
    <row r="38" spans="1:99" x14ac:dyDescent="0.25">
      <c r="A38" s="140" t="s">
        <v>363</v>
      </c>
    </row>
  </sheetData>
  <mergeCells count="15">
    <mergeCell ref="CO12:CR12"/>
    <mergeCell ref="CS12:CT12"/>
    <mergeCell ref="CU12:CU13"/>
    <mergeCell ref="AL12:AV12"/>
    <mergeCell ref="AW12:BD12"/>
    <mergeCell ref="BE12:BT12"/>
    <mergeCell ref="BU12:CA12"/>
    <mergeCell ref="CB12:CF12"/>
    <mergeCell ref="CG12:CN12"/>
    <mergeCell ref="AJ12:AK12"/>
    <mergeCell ref="B12:G12"/>
    <mergeCell ref="H12:N12"/>
    <mergeCell ref="O12:S12"/>
    <mergeCell ref="T12:V12"/>
    <mergeCell ref="W12:AI12"/>
  </mergeCells>
  <hyperlinks>
    <hyperlink ref="A38" location="Índice!A1" display="Volver al índice"/>
  </hyperlinks>
  <pageMargins left="0.7" right="0.7" top="0.75" bottom="0.75" header="0.3" footer="0.3"/>
  <ignoredErrors>
    <ignoredError sqref="CU14:CU31 BL24:BS31 BZ28:BZ30"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zoomScale="80" zoomScaleNormal="80" workbookViewId="0"/>
  </sheetViews>
  <sheetFormatPr baseColWidth="10" defaultColWidth="11.42578125" defaultRowHeight="18.75" x14ac:dyDescent="0.3"/>
  <cols>
    <col min="1" max="1" width="22.14062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1" width="20.5703125" style="30" customWidth="1"/>
    <col min="12"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ht="15.75" customHeight="1" x14ac:dyDescent="0.3">
      <c r="A1" s="16" t="s">
        <v>0</v>
      </c>
      <c r="B1" s="29"/>
    </row>
    <row r="2" spans="1:18" ht="15.75" customHeight="1" x14ac:dyDescent="0.3">
      <c r="A2" s="16" t="s">
        <v>1</v>
      </c>
      <c r="B2" s="29"/>
    </row>
    <row r="3" spans="1:18" ht="15.75" customHeight="1" x14ac:dyDescent="0.3">
      <c r="A3" s="16" t="s">
        <v>2</v>
      </c>
      <c r="B3" s="29"/>
    </row>
    <row r="4" spans="1:18" ht="15.75" customHeight="1" x14ac:dyDescent="0.3">
      <c r="A4" s="16" t="s">
        <v>3</v>
      </c>
      <c r="B4" s="29" t="s">
        <v>4</v>
      </c>
    </row>
    <row r="5" spans="1:18" ht="15.75" customHeight="1" x14ac:dyDescent="0.3">
      <c r="A5" s="16" t="s">
        <v>5</v>
      </c>
      <c r="B5" s="30" t="str">
        <f>+Índice!A46</f>
        <v>2.2.3.7.3</v>
      </c>
    </row>
    <row r="6" spans="1:18" ht="15.75" customHeight="1" x14ac:dyDescent="0.3">
      <c r="A6" s="16" t="s">
        <v>6</v>
      </c>
      <c r="B6" s="29" t="str">
        <f>+Índice!B46</f>
        <v>Tren Patagónico S.A. Carga transportada por año y por categoría. En toneladas</v>
      </c>
      <c r="G6" s="124"/>
    </row>
    <row r="7" spans="1:18" ht="15.75" customHeight="1" x14ac:dyDescent="0.3">
      <c r="A7" s="16" t="s">
        <v>7</v>
      </c>
      <c r="B7" s="29" t="s">
        <v>8</v>
      </c>
    </row>
    <row r="8" spans="1:18" ht="15.75" customHeight="1" x14ac:dyDescent="0.3">
      <c r="A8" s="166" t="s">
        <v>9</v>
      </c>
      <c r="B8" s="155" t="str">
        <f>+'2.2.3.1.1'!B8</f>
        <v>agosto 2018</v>
      </c>
      <c r="D8" s="31"/>
    </row>
    <row r="9" spans="1:18" ht="15.75" customHeight="1" x14ac:dyDescent="0.3">
      <c r="A9" s="166" t="s">
        <v>10</v>
      </c>
      <c r="B9" s="155" t="str">
        <f>+'2.2.3.1.1'!B9</f>
        <v>octubre 2018</v>
      </c>
      <c r="D9" s="32"/>
    </row>
    <row r="10" spans="1:18" x14ac:dyDescent="0.3">
      <c r="A10" s="166"/>
      <c r="B10" s="167"/>
      <c r="D10" s="32"/>
    </row>
    <row r="11" spans="1:18" ht="19.5" thickBot="1" x14ac:dyDescent="0.35"/>
    <row r="12" spans="1:18" s="73" customFormat="1" ht="39" thickBot="1" x14ac:dyDescent="0.3">
      <c r="A12" s="173" t="s">
        <v>25</v>
      </c>
      <c r="B12" s="174" t="s">
        <v>12</v>
      </c>
      <c r="C12" s="175" t="s">
        <v>13</v>
      </c>
      <c r="D12" s="174" t="s">
        <v>14</v>
      </c>
      <c r="E12" s="174" t="s">
        <v>15</v>
      </c>
      <c r="F12" s="176" t="s">
        <v>116</v>
      </c>
      <c r="G12" s="174" t="s">
        <v>16</v>
      </c>
      <c r="H12" s="174" t="s">
        <v>17</v>
      </c>
      <c r="I12" s="176" t="s">
        <v>18</v>
      </c>
      <c r="J12" s="174" t="s">
        <v>19</v>
      </c>
      <c r="K12" s="174" t="s">
        <v>20</v>
      </c>
      <c r="L12" s="174" t="s">
        <v>21</v>
      </c>
      <c r="M12" s="174" t="s">
        <v>441</v>
      </c>
      <c r="N12" s="174" t="s">
        <v>22</v>
      </c>
      <c r="O12" s="174" t="s">
        <v>23</v>
      </c>
      <c r="P12" s="177" t="s">
        <v>24</v>
      </c>
    </row>
    <row r="13" spans="1:18" ht="19.5" thickBot="1" x14ac:dyDescent="0.3">
      <c r="A13" s="150">
        <v>1997</v>
      </c>
      <c r="B13" s="117"/>
      <c r="C13" s="118"/>
      <c r="D13" s="119"/>
      <c r="E13" s="119"/>
      <c r="F13" s="119"/>
      <c r="G13" s="119"/>
      <c r="H13" s="119"/>
      <c r="I13" s="119"/>
      <c r="J13" s="119"/>
      <c r="K13" s="119"/>
      <c r="L13" s="119"/>
      <c r="M13" s="119"/>
      <c r="N13" s="119"/>
      <c r="O13" s="119"/>
      <c r="P13" s="77">
        <f>+'2.2.3.7.2'!CU14</f>
        <v>4126</v>
      </c>
      <c r="Q13" s="72"/>
      <c r="R13" s="72"/>
    </row>
    <row r="14" spans="1:18" ht="19.5" thickBot="1" x14ac:dyDescent="0.3">
      <c r="A14" s="150">
        <v>1998</v>
      </c>
      <c r="B14" s="117"/>
      <c r="C14" s="118"/>
      <c r="D14" s="119"/>
      <c r="E14" s="119"/>
      <c r="F14" s="119"/>
      <c r="G14" s="119"/>
      <c r="H14" s="119"/>
      <c r="I14" s="119"/>
      <c r="J14" s="119"/>
      <c r="K14" s="119"/>
      <c r="L14" s="119"/>
      <c r="M14" s="119"/>
      <c r="N14" s="119"/>
      <c r="O14" s="119"/>
      <c r="P14" s="77">
        <f>+'2.2.3.7.2'!CU15</f>
        <v>13836</v>
      </c>
      <c r="Q14" s="72"/>
      <c r="R14" s="72"/>
    </row>
    <row r="15" spans="1:18" ht="19.5" thickBot="1" x14ac:dyDescent="0.3">
      <c r="A15" s="150">
        <v>1999</v>
      </c>
      <c r="B15" s="117"/>
      <c r="C15" s="118"/>
      <c r="D15" s="119"/>
      <c r="E15" s="119"/>
      <c r="F15" s="119"/>
      <c r="G15" s="119"/>
      <c r="H15" s="119"/>
      <c r="I15" s="119"/>
      <c r="J15" s="119"/>
      <c r="K15" s="119"/>
      <c r="L15" s="119"/>
      <c r="M15" s="119"/>
      <c r="N15" s="119"/>
      <c r="O15" s="119"/>
      <c r="P15" s="77">
        <f>+'2.2.3.7.2'!CU16</f>
        <v>11960</v>
      </c>
      <c r="Q15" s="72"/>
      <c r="R15" s="72"/>
    </row>
    <row r="16" spans="1:18" ht="19.5" thickBot="1" x14ac:dyDescent="0.3">
      <c r="A16" s="150">
        <v>2000</v>
      </c>
      <c r="B16" s="117"/>
      <c r="C16" s="118"/>
      <c r="D16" s="119"/>
      <c r="E16" s="119"/>
      <c r="F16" s="119"/>
      <c r="G16" s="119"/>
      <c r="H16" s="119"/>
      <c r="I16" s="119"/>
      <c r="J16" s="119"/>
      <c r="K16" s="119"/>
      <c r="L16" s="119"/>
      <c r="M16" s="119"/>
      <c r="N16" s="119"/>
      <c r="O16" s="119"/>
      <c r="P16" s="77">
        <f>+'2.2.3.7.2'!CU17</f>
        <v>4130</v>
      </c>
      <c r="Q16" s="72"/>
      <c r="R16" s="72"/>
    </row>
    <row r="17" spans="1:18" ht="19.5" thickBot="1" x14ac:dyDescent="0.3">
      <c r="A17" s="150">
        <v>2001</v>
      </c>
      <c r="B17" s="117"/>
      <c r="C17" s="118"/>
      <c r="D17" s="119"/>
      <c r="E17" s="119"/>
      <c r="F17" s="119"/>
      <c r="G17" s="119"/>
      <c r="H17" s="119"/>
      <c r="I17" s="119"/>
      <c r="J17" s="119">
        <f>+'2.2.3.7.2'!BT18</f>
        <v>0</v>
      </c>
      <c r="K17" s="119">
        <f>+'2.2.3.7.2'!CA18</f>
        <v>0</v>
      </c>
      <c r="L17" s="119"/>
      <c r="M17" s="119"/>
      <c r="N17" s="119"/>
      <c r="O17" s="119"/>
      <c r="P17" s="78">
        <f t="shared" ref="P17:P31" si="0">+B17+C17+D17+E17+F17+G17+H17+I17+J17+K17+L17+M17+N17+O17</f>
        <v>0</v>
      </c>
      <c r="Q17" s="72"/>
      <c r="R17" s="72"/>
    </row>
    <row r="18" spans="1:18" ht="19.5" thickBot="1" x14ac:dyDescent="0.3">
      <c r="A18" s="150">
        <v>2002</v>
      </c>
      <c r="B18" s="117"/>
      <c r="C18" s="118"/>
      <c r="D18" s="119"/>
      <c r="E18" s="119"/>
      <c r="F18" s="119"/>
      <c r="G18" s="119"/>
      <c r="H18" s="119"/>
      <c r="I18" s="119"/>
      <c r="J18" s="119">
        <f>+'2.2.3.7.2'!BT19</f>
        <v>0</v>
      </c>
      <c r="K18" s="119">
        <f>+'2.2.3.7.2'!CA19</f>
        <v>0</v>
      </c>
      <c r="L18" s="119"/>
      <c r="M18" s="119"/>
      <c r="N18" s="119"/>
      <c r="O18" s="119"/>
      <c r="P18" s="78">
        <f t="shared" si="0"/>
        <v>0</v>
      </c>
      <c r="Q18" s="72"/>
      <c r="R18" s="72"/>
    </row>
    <row r="19" spans="1:18" ht="19.5" thickBot="1" x14ac:dyDescent="0.3">
      <c r="A19" s="150">
        <v>2003</v>
      </c>
      <c r="B19" s="117"/>
      <c r="C19" s="118"/>
      <c r="D19" s="119"/>
      <c r="E19" s="119"/>
      <c r="F19" s="119"/>
      <c r="G19" s="119"/>
      <c r="H19" s="119"/>
      <c r="I19" s="119"/>
      <c r="J19" s="119">
        <f>+'2.2.3.7.2'!BT20</f>
        <v>0</v>
      </c>
      <c r="K19" s="119">
        <f>+'2.2.3.7.2'!CA20</f>
        <v>0</v>
      </c>
      <c r="L19" s="119"/>
      <c r="M19" s="119"/>
      <c r="N19" s="119"/>
      <c r="O19" s="119"/>
      <c r="P19" s="78">
        <f t="shared" si="0"/>
        <v>0</v>
      </c>
      <c r="Q19" s="72"/>
      <c r="R19" s="72"/>
    </row>
    <row r="20" spans="1:18" ht="19.5" thickBot="1" x14ac:dyDescent="0.3">
      <c r="A20" s="150">
        <v>2004</v>
      </c>
      <c r="B20" s="117"/>
      <c r="C20" s="118"/>
      <c r="D20" s="119"/>
      <c r="E20" s="119"/>
      <c r="F20" s="119"/>
      <c r="G20" s="119"/>
      <c r="H20" s="119"/>
      <c r="I20" s="119"/>
      <c r="J20" s="119">
        <f>+'2.2.3.7.2'!BT21</f>
        <v>0</v>
      </c>
      <c r="K20" s="119">
        <f>+'2.2.3.7.2'!CA21</f>
        <v>0</v>
      </c>
      <c r="L20" s="119"/>
      <c r="M20" s="119"/>
      <c r="N20" s="119"/>
      <c r="O20" s="119"/>
      <c r="P20" s="78">
        <f t="shared" si="0"/>
        <v>0</v>
      </c>
      <c r="Q20" s="72"/>
      <c r="R20" s="72"/>
    </row>
    <row r="21" spans="1:18" ht="19.5" thickBot="1" x14ac:dyDescent="0.3">
      <c r="A21" s="150">
        <v>2005</v>
      </c>
      <c r="B21" s="117"/>
      <c r="C21" s="118"/>
      <c r="D21" s="119"/>
      <c r="E21" s="119"/>
      <c r="F21" s="119"/>
      <c r="G21" s="119"/>
      <c r="H21" s="119"/>
      <c r="I21" s="119"/>
      <c r="J21" s="119">
        <f>+'2.2.3.7.2'!BT22</f>
        <v>0</v>
      </c>
      <c r="K21" s="119">
        <f>+'2.2.3.7.2'!CA22</f>
        <v>0</v>
      </c>
      <c r="L21" s="119"/>
      <c r="M21" s="119"/>
      <c r="N21" s="119"/>
      <c r="O21" s="119"/>
      <c r="P21" s="78">
        <f t="shared" si="0"/>
        <v>0</v>
      </c>
      <c r="Q21" s="72"/>
      <c r="R21" s="72"/>
    </row>
    <row r="22" spans="1:18" ht="19.5" thickBot="1" x14ac:dyDescent="0.3">
      <c r="A22" s="150">
        <v>2006</v>
      </c>
      <c r="B22" s="117"/>
      <c r="C22" s="118"/>
      <c r="D22" s="119"/>
      <c r="E22" s="119"/>
      <c r="F22" s="119"/>
      <c r="G22" s="119"/>
      <c r="H22" s="119"/>
      <c r="I22" s="119"/>
      <c r="J22" s="119">
        <f>+'2.2.3.7.2'!BT23</f>
        <v>0</v>
      </c>
      <c r="K22" s="119">
        <f>+'2.2.3.7.2'!CA23</f>
        <v>0</v>
      </c>
      <c r="L22" s="119"/>
      <c r="M22" s="119"/>
      <c r="N22" s="119"/>
      <c r="O22" s="119"/>
      <c r="P22" s="78">
        <f t="shared" si="0"/>
        <v>0</v>
      </c>
      <c r="Q22" s="72"/>
      <c r="R22" s="72"/>
    </row>
    <row r="23" spans="1:18" ht="19.5" thickBot="1" x14ac:dyDescent="0.3">
      <c r="A23" s="150">
        <v>2007</v>
      </c>
      <c r="B23" s="117"/>
      <c r="C23" s="118"/>
      <c r="D23" s="119"/>
      <c r="E23" s="119"/>
      <c r="F23" s="119"/>
      <c r="G23" s="119"/>
      <c r="H23" s="119"/>
      <c r="I23" s="119"/>
      <c r="J23" s="119">
        <f>+'2.2.3.7.2'!BT24</f>
        <v>0</v>
      </c>
      <c r="K23" s="119">
        <f>+'2.2.3.7.2'!CA24</f>
        <v>0</v>
      </c>
      <c r="L23" s="119"/>
      <c r="M23" s="119"/>
      <c r="N23" s="119"/>
      <c r="O23" s="119"/>
      <c r="P23" s="78">
        <f t="shared" si="0"/>
        <v>0</v>
      </c>
      <c r="Q23" s="72"/>
      <c r="R23" s="72"/>
    </row>
    <row r="24" spans="1:18" ht="19.5" thickBot="1" x14ac:dyDescent="0.3">
      <c r="A24" s="150">
        <v>2008</v>
      </c>
      <c r="B24" s="117"/>
      <c r="C24" s="118"/>
      <c r="D24" s="119"/>
      <c r="E24" s="119"/>
      <c r="F24" s="119"/>
      <c r="G24" s="119"/>
      <c r="H24" s="119"/>
      <c r="I24" s="119"/>
      <c r="J24" s="119">
        <f>+'2.2.3.7.2'!BT25</f>
        <v>168740</v>
      </c>
      <c r="K24" s="119">
        <f>+'2.2.3.7.2'!CA25</f>
        <v>0</v>
      </c>
      <c r="L24" s="119"/>
      <c r="M24" s="119"/>
      <c r="N24" s="119"/>
      <c r="O24" s="119"/>
      <c r="P24" s="78">
        <f t="shared" si="0"/>
        <v>168740</v>
      </c>
      <c r="Q24" s="72"/>
      <c r="R24" s="72"/>
    </row>
    <row r="25" spans="1:18" ht="19.5" thickBot="1" x14ac:dyDescent="0.3">
      <c r="A25" s="150">
        <v>2009</v>
      </c>
      <c r="B25" s="117"/>
      <c r="C25" s="118"/>
      <c r="D25" s="119"/>
      <c r="E25" s="119"/>
      <c r="F25" s="119"/>
      <c r="G25" s="119"/>
      <c r="H25" s="119"/>
      <c r="I25" s="119"/>
      <c r="J25" s="119">
        <f>+'2.2.3.7.2'!BT26</f>
        <v>226800</v>
      </c>
      <c r="K25" s="119">
        <f>+'2.2.3.7.2'!CA26</f>
        <v>0</v>
      </c>
      <c r="L25" s="119"/>
      <c r="M25" s="119"/>
      <c r="N25" s="119"/>
      <c r="O25" s="119"/>
      <c r="P25" s="78">
        <f t="shared" si="0"/>
        <v>226800</v>
      </c>
      <c r="Q25" s="72"/>
      <c r="R25" s="72"/>
    </row>
    <row r="26" spans="1:18" ht="19.5" thickBot="1" x14ac:dyDescent="0.3">
      <c r="A26" s="150">
        <v>2010</v>
      </c>
      <c r="B26" s="117"/>
      <c r="C26" s="118"/>
      <c r="D26" s="119"/>
      <c r="E26" s="119"/>
      <c r="F26" s="119"/>
      <c r="G26" s="119"/>
      <c r="H26" s="119"/>
      <c r="I26" s="119"/>
      <c r="J26" s="119">
        <f>+'2.2.3.7.2'!BT27</f>
        <v>336920</v>
      </c>
      <c r="K26" s="119">
        <f>+'2.2.3.7.2'!CA27</f>
        <v>0</v>
      </c>
      <c r="L26" s="119"/>
      <c r="M26" s="119"/>
      <c r="N26" s="119"/>
      <c r="O26" s="119"/>
      <c r="P26" s="78">
        <f t="shared" si="0"/>
        <v>336920</v>
      </c>
      <c r="Q26" s="72"/>
      <c r="R26" s="72"/>
    </row>
    <row r="27" spans="1:18" ht="19.5" thickBot="1" x14ac:dyDescent="0.3">
      <c r="A27" s="150">
        <v>2011</v>
      </c>
      <c r="B27" s="117"/>
      <c r="C27" s="118"/>
      <c r="D27" s="119"/>
      <c r="E27" s="119"/>
      <c r="F27" s="119"/>
      <c r="G27" s="119"/>
      <c r="H27" s="119"/>
      <c r="I27" s="119"/>
      <c r="J27" s="119">
        <f>+'2.2.3.7.2'!BT28</f>
        <v>353600</v>
      </c>
      <c r="K27" s="119">
        <f>+'2.2.3.7.2'!CA28</f>
        <v>0</v>
      </c>
      <c r="L27" s="119"/>
      <c r="M27" s="119"/>
      <c r="N27" s="119"/>
      <c r="O27" s="119"/>
      <c r="P27" s="78">
        <f t="shared" si="0"/>
        <v>353600</v>
      </c>
      <c r="Q27" s="72"/>
      <c r="R27" s="72"/>
    </row>
    <row r="28" spans="1:18" ht="19.5" thickBot="1" x14ac:dyDescent="0.3">
      <c r="A28" s="150" t="s">
        <v>202</v>
      </c>
      <c r="B28" s="117"/>
      <c r="C28" s="118"/>
      <c r="D28" s="119"/>
      <c r="E28" s="119"/>
      <c r="F28" s="119"/>
      <c r="G28" s="119"/>
      <c r="H28" s="119"/>
      <c r="I28" s="119"/>
      <c r="J28" s="119">
        <f>+'2.2.3.7.2'!BT29</f>
        <v>285513</v>
      </c>
      <c r="K28" s="119">
        <f>+'2.2.3.7.2'!CA29</f>
        <v>650</v>
      </c>
      <c r="L28" s="119"/>
      <c r="M28" s="119"/>
      <c r="N28" s="119"/>
      <c r="O28" s="119"/>
      <c r="P28" s="78">
        <f t="shared" si="0"/>
        <v>286163</v>
      </c>
      <c r="Q28" s="72"/>
      <c r="R28" s="72"/>
    </row>
    <row r="29" spans="1:18" ht="19.5" thickBot="1" x14ac:dyDescent="0.3">
      <c r="A29" s="150">
        <v>2013</v>
      </c>
      <c r="B29" s="117"/>
      <c r="C29" s="118"/>
      <c r="D29" s="119"/>
      <c r="E29" s="119"/>
      <c r="F29" s="119"/>
      <c r="G29" s="119"/>
      <c r="H29" s="119"/>
      <c r="I29" s="119"/>
      <c r="J29" s="119">
        <f>+'2.2.3.7.2'!BT30</f>
        <v>315320</v>
      </c>
      <c r="K29" s="119">
        <f>+'2.2.3.7.2'!CA30</f>
        <v>0</v>
      </c>
      <c r="L29" s="119"/>
      <c r="M29" s="119"/>
      <c r="N29" s="119"/>
      <c r="O29" s="119"/>
      <c r="P29" s="78">
        <f t="shared" si="0"/>
        <v>315320</v>
      </c>
      <c r="Q29" s="72"/>
      <c r="R29" s="72"/>
    </row>
    <row r="30" spans="1:18" ht="19.5" thickBot="1" x14ac:dyDescent="0.3">
      <c r="A30" s="150">
        <v>2014</v>
      </c>
      <c r="B30" s="117"/>
      <c r="C30" s="118"/>
      <c r="D30" s="119"/>
      <c r="E30" s="119"/>
      <c r="F30" s="119"/>
      <c r="G30" s="119"/>
      <c r="H30" s="119"/>
      <c r="I30" s="119"/>
      <c r="J30" s="119">
        <f>+'2.2.3.7.2'!BT31</f>
        <v>351760</v>
      </c>
      <c r="K30" s="119">
        <f>+'2.2.3.7.2'!CA31</f>
        <v>0</v>
      </c>
      <c r="L30" s="119"/>
      <c r="M30" s="119"/>
      <c r="N30" s="119"/>
      <c r="O30" s="119"/>
      <c r="P30" s="78">
        <f t="shared" si="0"/>
        <v>351760</v>
      </c>
      <c r="Q30" s="72"/>
      <c r="R30" s="72"/>
    </row>
    <row r="31" spans="1:18" ht="19.5" thickBot="1" x14ac:dyDescent="0.3">
      <c r="A31" s="116" t="s">
        <v>419</v>
      </c>
      <c r="B31" s="117"/>
      <c r="C31" s="118"/>
      <c r="D31" s="119"/>
      <c r="E31" s="119"/>
      <c r="F31" s="119"/>
      <c r="G31" s="119"/>
      <c r="H31" s="119"/>
      <c r="I31" s="119"/>
      <c r="J31" s="119">
        <f>+'2.2.3.7.2'!BT32</f>
        <v>0</v>
      </c>
      <c r="K31" s="119">
        <f>+'2.2.3.7.2'!CA32</f>
        <v>0</v>
      </c>
      <c r="L31" s="119"/>
      <c r="M31" s="119"/>
      <c r="N31" s="119"/>
      <c r="O31" s="119"/>
      <c r="P31" s="78">
        <f t="shared" si="0"/>
        <v>0</v>
      </c>
      <c r="Q31" s="72"/>
      <c r="R31" s="72"/>
    </row>
    <row r="32" spans="1:18" x14ac:dyDescent="0.3">
      <c r="B32" s="123"/>
      <c r="C32" s="123"/>
      <c r="D32" s="123"/>
      <c r="E32" s="123"/>
      <c r="F32" s="123"/>
      <c r="G32" s="123"/>
      <c r="H32" s="123"/>
      <c r="I32" s="123"/>
      <c r="J32" s="123"/>
      <c r="K32" s="123"/>
      <c r="L32" s="123"/>
      <c r="M32" s="123"/>
      <c r="N32" s="123"/>
      <c r="O32" s="123"/>
      <c r="Q32" s="72"/>
      <c r="R32" s="72"/>
    </row>
    <row r="33" spans="1:16" ht="15" x14ac:dyDescent="0.25">
      <c r="A33" s="163" t="s">
        <v>220</v>
      </c>
      <c r="P33" s="30"/>
    </row>
    <row r="34" spans="1:16" ht="15" x14ac:dyDescent="0.25">
      <c r="A34" s="164" t="s">
        <v>421</v>
      </c>
      <c r="P34" s="30"/>
    </row>
    <row r="35" spans="1:16" ht="15" x14ac:dyDescent="0.25">
      <c r="A35" s="164" t="s">
        <v>420</v>
      </c>
      <c r="P35" s="30"/>
    </row>
    <row r="36" spans="1:16" ht="15" x14ac:dyDescent="0.25">
      <c r="P36" s="30"/>
    </row>
    <row r="37" spans="1:16" ht="15" x14ac:dyDescent="0.25">
      <c r="A37" s="140" t="s">
        <v>363</v>
      </c>
      <c r="P37" s="30"/>
    </row>
    <row r="38" spans="1:16" ht="15" x14ac:dyDescent="0.25">
      <c r="P38" s="30"/>
    </row>
    <row r="39" spans="1:16" ht="15" x14ac:dyDescent="0.25">
      <c r="P39" s="30"/>
    </row>
    <row r="40" spans="1:16" ht="15" x14ac:dyDescent="0.25">
      <c r="P40" s="30"/>
    </row>
    <row r="41" spans="1:16" ht="15" x14ac:dyDescent="0.25">
      <c r="P41" s="30"/>
    </row>
    <row r="42" spans="1:16" ht="15" x14ac:dyDescent="0.25">
      <c r="P42" s="30"/>
    </row>
  </sheetData>
  <hyperlinks>
    <hyperlink ref="A37" location="Índice!A1" display="Volver al índice"/>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3" width="11.42578125" style="30"/>
    <col min="44" max="44" width="26.28515625" style="30" customWidth="1"/>
    <col min="45" max="16384" width="11.42578125" style="30"/>
  </cols>
  <sheetData>
    <row r="1" spans="1:16" ht="18" customHeight="1" x14ac:dyDescent="0.3">
      <c r="A1" s="16" t="s">
        <v>0</v>
      </c>
      <c r="B1" s="29"/>
    </row>
    <row r="2" spans="1:16" ht="18" customHeight="1" x14ac:dyDescent="0.3">
      <c r="A2" s="16" t="s">
        <v>1</v>
      </c>
      <c r="B2" s="29"/>
    </row>
    <row r="3" spans="1:16" ht="18" customHeight="1" x14ac:dyDescent="0.3">
      <c r="A3" s="16" t="s">
        <v>2</v>
      </c>
      <c r="B3" s="29"/>
    </row>
    <row r="4" spans="1:16" ht="18" customHeight="1" x14ac:dyDescent="0.3">
      <c r="A4" s="16" t="s">
        <v>3</v>
      </c>
      <c r="B4" s="29" t="s">
        <v>4</v>
      </c>
    </row>
    <row r="5" spans="1:16" ht="18" customHeight="1" x14ac:dyDescent="0.3">
      <c r="A5" s="16" t="s">
        <v>5</v>
      </c>
      <c r="B5" s="30" t="str">
        <f>+Índice!A47</f>
        <v>2.2.3.7.4</v>
      </c>
    </row>
    <row r="6" spans="1:16" ht="18" customHeight="1" x14ac:dyDescent="0.3">
      <c r="A6" s="16" t="s">
        <v>6</v>
      </c>
      <c r="B6" s="29" t="str">
        <f>+Índice!B47</f>
        <v>Tren Patagónico S.A. Variación anual de carga transportada por categoría. En porcentaje</v>
      </c>
    </row>
    <row r="7" spans="1:16" ht="18" customHeight="1" x14ac:dyDescent="0.3">
      <c r="A7" s="16" t="s">
        <v>7</v>
      </c>
      <c r="B7" s="29" t="s">
        <v>8</v>
      </c>
    </row>
    <row r="8" spans="1:16" ht="18" customHeight="1" x14ac:dyDescent="0.3">
      <c r="A8" s="166" t="s">
        <v>9</v>
      </c>
      <c r="B8" s="155" t="str">
        <f>+'2.2.3.1.1'!B8</f>
        <v>agosto 2018</v>
      </c>
      <c r="D8" s="31"/>
    </row>
    <row r="9" spans="1:16" ht="18" customHeight="1" x14ac:dyDescent="0.3">
      <c r="A9" s="166" t="s">
        <v>10</v>
      </c>
      <c r="B9" s="155" t="str">
        <f>+'2.2.3.1.1'!B9</f>
        <v>octubre 2018</v>
      </c>
      <c r="D9" s="32"/>
    </row>
    <row r="10" spans="1:16" x14ac:dyDescent="0.3">
      <c r="A10" s="166"/>
      <c r="B10" s="167"/>
      <c r="D10" s="32"/>
    </row>
    <row r="11" spans="1:16" ht="19.5" thickBot="1" x14ac:dyDescent="0.35"/>
    <row r="12" spans="1:16" s="73" customFormat="1" ht="39" thickBot="1" x14ac:dyDescent="0.3">
      <c r="A12" s="178" t="s">
        <v>25</v>
      </c>
      <c r="B12" s="174" t="s">
        <v>12</v>
      </c>
      <c r="C12" s="175" t="s">
        <v>13</v>
      </c>
      <c r="D12" s="174" t="s">
        <v>14</v>
      </c>
      <c r="E12" s="174" t="s">
        <v>15</v>
      </c>
      <c r="F12" s="176" t="s">
        <v>116</v>
      </c>
      <c r="G12" s="174" t="s">
        <v>16</v>
      </c>
      <c r="H12" s="174" t="s">
        <v>17</v>
      </c>
      <c r="I12" s="176" t="s">
        <v>18</v>
      </c>
      <c r="J12" s="174" t="s">
        <v>19</v>
      </c>
      <c r="K12" s="174" t="s">
        <v>418</v>
      </c>
      <c r="L12" s="174" t="s">
        <v>21</v>
      </c>
      <c r="M12" s="174" t="s">
        <v>440</v>
      </c>
      <c r="N12" s="174" t="s">
        <v>22</v>
      </c>
      <c r="O12" s="174" t="s">
        <v>23</v>
      </c>
      <c r="P12" s="177" t="s">
        <v>24</v>
      </c>
    </row>
    <row r="13" spans="1:16" ht="16.5" thickBot="1" x14ac:dyDescent="0.3">
      <c r="A13" s="68" t="s">
        <v>203</v>
      </c>
      <c r="B13" s="81"/>
      <c r="C13" s="81"/>
      <c r="D13" s="81"/>
      <c r="E13" s="81"/>
      <c r="F13" s="81"/>
      <c r="G13" s="81"/>
      <c r="H13" s="81"/>
      <c r="I13" s="81"/>
      <c r="J13" s="81">
        <v>0</v>
      </c>
      <c r="K13" s="81">
        <v>0</v>
      </c>
      <c r="L13" s="81"/>
      <c r="M13" s="81"/>
      <c r="N13" s="81"/>
      <c r="O13" s="81"/>
      <c r="P13" s="126">
        <f>+'2.2.3.7.3'!P14/'2.2.3.7.3'!P13-1</f>
        <v>2.3533688802714492</v>
      </c>
    </row>
    <row r="14" spans="1:16" ht="16.5" thickBot="1" x14ac:dyDescent="0.3">
      <c r="A14" s="71" t="s">
        <v>204</v>
      </c>
      <c r="B14" s="81"/>
      <c r="C14" s="81"/>
      <c r="D14" s="81"/>
      <c r="E14" s="81"/>
      <c r="F14" s="81"/>
      <c r="G14" s="81"/>
      <c r="H14" s="81"/>
      <c r="I14" s="81"/>
      <c r="J14" s="81">
        <v>0</v>
      </c>
      <c r="K14" s="81">
        <v>0</v>
      </c>
      <c r="L14" s="81"/>
      <c r="M14" s="81"/>
      <c r="N14" s="81"/>
      <c r="O14" s="81"/>
      <c r="P14" s="126">
        <f>+'2.2.3.7.3'!P15/'2.2.3.7.3'!P14-1</f>
        <v>-0.13558832032379298</v>
      </c>
    </row>
    <row r="15" spans="1:16" ht="16.5" thickBot="1" x14ac:dyDescent="0.3">
      <c r="A15" s="71" t="s">
        <v>205</v>
      </c>
      <c r="B15" s="81"/>
      <c r="C15" s="81"/>
      <c r="D15" s="81"/>
      <c r="E15" s="81"/>
      <c r="F15" s="81"/>
      <c r="G15" s="81"/>
      <c r="H15" s="81"/>
      <c r="I15" s="81"/>
      <c r="J15" s="81">
        <v>0</v>
      </c>
      <c r="K15" s="81">
        <v>0</v>
      </c>
      <c r="L15" s="81"/>
      <c r="M15" s="81"/>
      <c r="N15" s="81"/>
      <c r="O15" s="81"/>
      <c r="P15" s="126">
        <f>+'2.2.3.7.3'!P16/'2.2.3.7.3'!P15-1</f>
        <v>-0.65468227424749159</v>
      </c>
    </row>
    <row r="16" spans="1:16" ht="16.5" thickBot="1" x14ac:dyDescent="0.3">
      <c r="A16" s="71" t="s">
        <v>206</v>
      </c>
      <c r="B16" s="81"/>
      <c r="C16" s="81"/>
      <c r="D16" s="81"/>
      <c r="E16" s="81"/>
      <c r="F16" s="81"/>
      <c r="G16" s="81"/>
      <c r="H16" s="81"/>
      <c r="I16" s="81"/>
      <c r="J16" s="81">
        <v>0</v>
      </c>
      <c r="K16" s="81">
        <v>0</v>
      </c>
      <c r="L16" s="81"/>
      <c r="M16" s="81"/>
      <c r="N16" s="81"/>
      <c r="O16" s="81"/>
      <c r="P16" s="126">
        <f>+'2.2.3.7.3'!P17/'2.2.3.7.3'!P16-1</f>
        <v>-1</v>
      </c>
    </row>
    <row r="17" spans="1:16" ht="16.5" thickBot="1" x14ac:dyDescent="0.3">
      <c r="A17" s="71" t="s">
        <v>207</v>
      </c>
      <c r="B17" s="81"/>
      <c r="C17" s="81"/>
      <c r="D17" s="81"/>
      <c r="E17" s="81"/>
      <c r="F17" s="81"/>
      <c r="G17" s="81"/>
      <c r="H17" s="81"/>
      <c r="I17" s="81"/>
      <c r="J17" s="81">
        <v>0</v>
      </c>
      <c r="K17" s="81">
        <v>0</v>
      </c>
      <c r="L17" s="81"/>
      <c r="M17" s="81"/>
      <c r="N17" s="81"/>
      <c r="O17" s="81"/>
      <c r="P17" s="127">
        <v>0</v>
      </c>
    </row>
    <row r="18" spans="1:16" ht="16.5" thickBot="1" x14ac:dyDescent="0.3">
      <c r="A18" s="71" t="s">
        <v>208</v>
      </c>
      <c r="B18" s="81"/>
      <c r="C18" s="81"/>
      <c r="D18" s="81"/>
      <c r="E18" s="81"/>
      <c r="F18" s="81"/>
      <c r="G18" s="81"/>
      <c r="H18" s="81"/>
      <c r="I18" s="81"/>
      <c r="J18" s="81">
        <v>0</v>
      </c>
      <c r="K18" s="81">
        <v>0</v>
      </c>
      <c r="L18" s="81"/>
      <c r="M18" s="81"/>
      <c r="N18" s="81"/>
      <c r="O18" s="81"/>
      <c r="P18" s="127">
        <v>0</v>
      </c>
    </row>
    <row r="19" spans="1:16" ht="16.5" thickBot="1" x14ac:dyDescent="0.3">
      <c r="A19" s="71" t="s">
        <v>209</v>
      </c>
      <c r="B19" s="81"/>
      <c r="C19" s="81"/>
      <c r="D19" s="81"/>
      <c r="E19" s="81"/>
      <c r="F19" s="81"/>
      <c r="G19" s="81"/>
      <c r="H19" s="81"/>
      <c r="I19" s="81"/>
      <c r="J19" s="81">
        <v>0</v>
      </c>
      <c r="K19" s="81">
        <v>0</v>
      </c>
      <c r="L19" s="81"/>
      <c r="M19" s="81"/>
      <c r="N19" s="81"/>
      <c r="O19" s="81"/>
      <c r="P19" s="127">
        <v>0</v>
      </c>
    </row>
    <row r="20" spans="1:16" ht="16.5" thickBot="1" x14ac:dyDescent="0.3">
      <c r="A20" s="71" t="s">
        <v>210</v>
      </c>
      <c r="B20" s="81"/>
      <c r="C20" s="81"/>
      <c r="D20" s="81"/>
      <c r="E20" s="81"/>
      <c r="F20" s="81"/>
      <c r="G20" s="81"/>
      <c r="H20" s="81"/>
      <c r="I20" s="81"/>
      <c r="J20" s="81">
        <v>0</v>
      </c>
      <c r="K20" s="81">
        <v>0</v>
      </c>
      <c r="L20" s="81"/>
      <c r="M20" s="81"/>
      <c r="N20" s="81"/>
      <c r="O20" s="81"/>
      <c r="P20" s="127">
        <v>0</v>
      </c>
    </row>
    <row r="21" spans="1:16" ht="16.5" thickBot="1" x14ac:dyDescent="0.3">
      <c r="A21" s="71" t="s">
        <v>211</v>
      </c>
      <c r="B21" s="81"/>
      <c r="C21" s="81"/>
      <c r="D21" s="81"/>
      <c r="E21" s="81"/>
      <c r="F21" s="81"/>
      <c r="G21" s="81"/>
      <c r="H21" s="81"/>
      <c r="I21" s="81"/>
      <c r="J21" s="81">
        <v>0</v>
      </c>
      <c r="K21" s="81">
        <v>0</v>
      </c>
      <c r="L21" s="81"/>
      <c r="M21" s="81"/>
      <c r="N21" s="81"/>
      <c r="O21" s="81"/>
      <c r="P21" s="127">
        <v>0</v>
      </c>
    </row>
    <row r="22" spans="1:16" ht="16.5" thickBot="1" x14ac:dyDescent="0.3">
      <c r="A22" s="71" t="s">
        <v>212</v>
      </c>
      <c r="B22" s="81"/>
      <c r="C22" s="81"/>
      <c r="D22" s="81"/>
      <c r="E22" s="81"/>
      <c r="F22" s="81"/>
      <c r="G22" s="81"/>
      <c r="H22" s="81"/>
      <c r="I22" s="81"/>
      <c r="J22" s="81">
        <v>0</v>
      </c>
      <c r="K22" s="81">
        <v>0</v>
      </c>
      <c r="L22" s="81"/>
      <c r="M22" s="81"/>
      <c r="N22" s="81"/>
      <c r="O22" s="81"/>
      <c r="P22" s="127">
        <v>0</v>
      </c>
    </row>
    <row r="23" spans="1:16" ht="16.5" thickBot="1" x14ac:dyDescent="0.3">
      <c r="A23" s="71" t="s">
        <v>213</v>
      </c>
      <c r="B23" s="81"/>
      <c r="C23" s="81"/>
      <c r="D23" s="81"/>
      <c r="E23" s="81"/>
      <c r="F23" s="81"/>
      <c r="G23" s="81"/>
      <c r="H23" s="81"/>
      <c r="I23" s="81"/>
      <c r="J23" s="125">
        <v>0</v>
      </c>
      <c r="K23" s="125">
        <v>0</v>
      </c>
      <c r="L23" s="81"/>
      <c r="M23" s="81"/>
      <c r="N23" s="81"/>
      <c r="O23" s="81"/>
      <c r="P23" s="127">
        <v>0</v>
      </c>
    </row>
    <row r="24" spans="1:16" ht="16.5" thickBot="1" x14ac:dyDescent="0.3">
      <c r="A24" s="71" t="s">
        <v>214</v>
      </c>
      <c r="B24" s="81"/>
      <c r="C24" s="81"/>
      <c r="D24" s="81"/>
      <c r="E24" s="81"/>
      <c r="F24" s="81"/>
      <c r="G24" s="81"/>
      <c r="H24" s="81"/>
      <c r="I24" s="81"/>
      <c r="J24" s="125">
        <f>+'2.2.3.7.3'!J25/'2.2.3.7.3'!J24-1</f>
        <v>0.34407964916439493</v>
      </c>
      <c r="K24" s="125">
        <v>0</v>
      </c>
      <c r="L24" s="81"/>
      <c r="M24" s="81"/>
      <c r="N24" s="81"/>
      <c r="O24" s="81"/>
      <c r="P24" s="126">
        <f>+'2.2.3.7.3'!P25/'2.2.3.7.3'!P24-1</f>
        <v>0.34407964916439493</v>
      </c>
    </row>
    <row r="25" spans="1:16" ht="16.5" thickBot="1" x14ac:dyDescent="0.3">
      <c r="A25" s="71" t="s">
        <v>215</v>
      </c>
      <c r="B25" s="81"/>
      <c r="C25" s="81"/>
      <c r="D25" s="81"/>
      <c r="E25" s="81"/>
      <c r="F25" s="81"/>
      <c r="G25" s="81"/>
      <c r="H25" s="81"/>
      <c r="I25" s="81"/>
      <c r="J25" s="125">
        <f>+'2.2.3.7.3'!J26/'2.2.3.7.3'!J25-1</f>
        <v>0.48553791887125231</v>
      </c>
      <c r="K25" s="125">
        <v>0</v>
      </c>
      <c r="L25" s="81"/>
      <c r="M25" s="81"/>
      <c r="N25" s="81"/>
      <c r="O25" s="81"/>
      <c r="P25" s="126">
        <f>+'2.2.3.7.3'!P26/'2.2.3.7.3'!P25-1</f>
        <v>0.48553791887125231</v>
      </c>
    </row>
    <row r="26" spans="1:16" ht="16.5" thickBot="1" x14ac:dyDescent="0.3">
      <c r="A26" s="71" t="s">
        <v>216</v>
      </c>
      <c r="B26" s="81"/>
      <c r="C26" s="81"/>
      <c r="D26" s="81"/>
      <c r="E26" s="81"/>
      <c r="F26" s="81"/>
      <c r="G26" s="81"/>
      <c r="H26" s="81"/>
      <c r="I26" s="81"/>
      <c r="J26" s="125">
        <f>+'2.2.3.7.3'!J27/'2.2.3.7.3'!J26-1</f>
        <v>4.9507301436542805E-2</v>
      </c>
      <c r="K26" s="125">
        <v>0</v>
      </c>
      <c r="L26" s="81"/>
      <c r="M26" s="81"/>
      <c r="N26" s="81"/>
      <c r="O26" s="81"/>
      <c r="P26" s="126">
        <f>+'2.2.3.7.3'!P27/'2.2.3.7.3'!P26-1</f>
        <v>4.9507301436542805E-2</v>
      </c>
    </row>
    <row r="27" spans="1:16" ht="16.5" thickBot="1" x14ac:dyDescent="0.3">
      <c r="A27" s="71" t="s">
        <v>217</v>
      </c>
      <c r="B27" s="81"/>
      <c r="C27" s="81"/>
      <c r="D27" s="81"/>
      <c r="E27" s="81"/>
      <c r="F27" s="81"/>
      <c r="G27" s="81"/>
      <c r="H27" s="81"/>
      <c r="I27" s="81"/>
      <c r="J27" s="125">
        <f>+'2.2.3.7.3'!J28/'2.2.3.7.3'!J27-1</f>
        <v>-0.19255373303167422</v>
      </c>
      <c r="K27" s="125">
        <v>0</v>
      </c>
      <c r="L27" s="81"/>
      <c r="M27" s="81"/>
      <c r="N27" s="81"/>
      <c r="O27" s="81"/>
      <c r="P27" s="126">
        <f>+'2.2.3.7.3'!P28/'2.2.3.7.3'!P27-1</f>
        <v>-0.19071549773755658</v>
      </c>
    </row>
    <row r="28" spans="1:16" ht="16.5" thickBot="1" x14ac:dyDescent="0.3">
      <c r="A28" s="71" t="s">
        <v>218</v>
      </c>
      <c r="B28" s="81"/>
      <c r="C28" s="81"/>
      <c r="D28" s="81"/>
      <c r="E28" s="81"/>
      <c r="F28" s="81"/>
      <c r="G28" s="81"/>
      <c r="H28" s="81"/>
      <c r="I28" s="81"/>
      <c r="J28" s="125">
        <f>+'2.2.3.7.3'!J29/'2.2.3.7.3'!J28-1</f>
        <v>0.10439804842511546</v>
      </c>
      <c r="K28" s="125">
        <f>+'2.2.3.7.3'!K29/'2.2.3.7.3'!K28-1</f>
        <v>-1</v>
      </c>
      <c r="L28" s="81"/>
      <c r="M28" s="81"/>
      <c r="N28" s="81"/>
      <c r="O28" s="81"/>
      <c r="P28" s="126">
        <f>+'2.2.3.7.3'!P29/'2.2.3.7.3'!P28-1</f>
        <v>0.10188948256762753</v>
      </c>
    </row>
    <row r="29" spans="1:16" ht="16.5" thickBot="1" x14ac:dyDescent="0.3">
      <c r="A29" s="71" t="s">
        <v>219</v>
      </c>
      <c r="B29" s="81"/>
      <c r="C29" s="81"/>
      <c r="D29" s="81"/>
      <c r="E29" s="81"/>
      <c r="F29" s="81"/>
      <c r="G29" s="81"/>
      <c r="H29" s="81"/>
      <c r="I29" s="81"/>
      <c r="J29" s="125">
        <f>+'2.2.3.7.3'!J30/'2.2.3.7.3'!J29-1</f>
        <v>0.11556514017506037</v>
      </c>
      <c r="K29" s="125">
        <v>0</v>
      </c>
      <c r="L29" s="81"/>
      <c r="M29" s="81"/>
      <c r="N29" s="81"/>
      <c r="O29" s="81"/>
      <c r="P29" s="126">
        <f>+'2.2.3.7.3'!P30/'2.2.3.7.3'!P29-1</f>
        <v>0.11556514017506037</v>
      </c>
    </row>
    <row r="30" spans="1:16" ht="18" thickBot="1" x14ac:dyDescent="0.3">
      <c r="A30" s="71" t="s">
        <v>443</v>
      </c>
      <c r="B30" s="81"/>
      <c r="C30" s="81"/>
      <c r="D30" s="81"/>
      <c r="E30" s="81"/>
      <c r="F30" s="81"/>
      <c r="G30" s="81"/>
      <c r="H30" s="81"/>
      <c r="I30" s="81"/>
      <c r="J30" s="125">
        <f>+'2.2.3.7.3'!J31/'2.2.3.7.3'!J30-1</f>
        <v>-1</v>
      </c>
      <c r="K30" s="125">
        <v>1</v>
      </c>
      <c r="L30" s="81"/>
      <c r="M30" s="81"/>
      <c r="N30" s="81"/>
      <c r="O30" s="81"/>
      <c r="P30" s="126">
        <f>+'2.2.3.7.3'!P31/'2.2.3.7.3'!P30-1</f>
        <v>-1</v>
      </c>
    </row>
    <row r="32" spans="1:16" x14ac:dyDescent="0.3">
      <c r="A32" s="163" t="s">
        <v>220</v>
      </c>
    </row>
    <row r="33" spans="1:16" ht="15" x14ac:dyDescent="0.25">
      <c r="A33" s="164" t="s">
        <v>421</v>
      </c>
      <c r="P33" s="30"/>
    </row>
    <row r="34" spans="1:16" ht="15" x14ac:dyDescent="0.25">
      <c r="A34" s="164" t="s">
        <v>420</v>
      </c>
      <c r="P34" s="30"/>
    </row>
    <row r="35" spans="1:16" ht="15" x14ac:dyDescent="0.25">
      <c r="P35" s="30"/>
    </row>
    <row r="36" spans="1:16" ht="15" x14ac:dyDescent="0.25">
      <c r="A36" s="140" t="s">
        <v>363</v>
      </c>
      <c r="P36" s="30"/>
    </row>
    <row r="37" spans="1:16" ht="15" x14ac:dyDescent="0.25">
      <c r="P37" s="30"/>
    </row>
    <row r="38" spans="1:16" ht="15" x14ac:dyDescent="0.25">
      <c r="P38" s="30"/>
    </row>
    <row r="39" spans="1:16" ht="15" x14ac:dyDescent="0.25">
      <c r="P39" s="30"/>
    </row>
    <row r="40" spans="1:16" ht="15" x14ac:dyDescent="0.25">
      <c r="P40" s="30"/>
    </row>
    <row r="41" spans="1:16" ht="15" x14ac:dyDescent="0.25">
      <c r="P41" s="30"/>
    </row>
  </sheetData>
  <hyperlinks>
    <hyperlink ref="A36" location="Índice!A1" display="Volver al índice"/>
  </hyperlink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6" ht="15.75" customHeight="1" x14ac:dyDescent="0.3">
      <c r="A1" s="16" t="s">
        <v>0</v>
      </c>
      <c r="B1" s="29"/>
    </row>
    <row r="2" spans="1:16" ht="15.75" customHeight="1" x14ac:dyDescent="0.3">
      <c r="A2" s="16" t="s">
        <v>1</v>
      </c>
      <c r="B2" s="29"/>
    </row>
    <row r="3" spans="1:16" ht="15.75" customHeight="1" x14ac:dyDescent="0.3">
      <c r="A3" s="16" t="s">
        <v>2</v>
      </c>
      <c r="B3" s="29"/>
    </row>
    <row r="4" spans="1:16" ht="15.75" customHeight="1" x14ac:dyDescent="0.3">
      <c r="A4" s="16" t="s">
        <v>3</v>
      </c>
      <c r="B4" s="29" t="s">
        <v>4</v>
      </c>
    </row>
    <row r="5" spans="1:16" ht="15.75" customHeight="1" x14ac:dyDescent="0.3">
      <c r="A5" s="16" t="s">
        <v>5</v>
      </c>
      <c r="B5" s="30" t="str">
        <f>+Índice!A48</f>
        <v>2.2.3.7.5</v>
      </c>
    </row>
    <row r="6" spans="1:16" ht="15.75" customHeight="1" x14ac:dyDescent="0.3">
      <c r="A6" s="16" t="s">
        <v>6</v>
      </c>
      <c r="B6" s="29" t="str">
        <f>+Índice!B48</f>
        <v>Tren Patagónico S.A. Carga transportada por año y por categoria. Participación porcentual</v>
      </c>
    </row>
    <row r="7" spans="1:16" ht="15.75" customHeight="1" x14ac:dyDescent="0.3">
      <c r="A7" s="16" t="s">
        <v>7</v>
      </c>
      <c r="B7" s="29" t="s">
        <v>8</v>
      </c>
    </row>
    <row r="8" spans="1:16" ht="15.75" customHeight="1" x14ac:dyDescent="0.3">
      <c r="A8" s="166" t="s">
        <v>9</v>
      </c>
      <c r="B8" s="155" t="str">
        <f>+'2.2.3.1.1'!B8</f>
        <v>agosto 2018</v>
      </c>
      <c r="D8" s="31"/>
    </row>
    <row r="9" spans="1:16" ht="15.75" customHeight="1" x14ac:dyDescent="0.3">
      <c r="A9" s="166" t="s">
        <v>10</v>
      </c>
      <c r="B9" s="155" t="str">
        <f>+'2.2.3.1.1'!B9</f>
        <v>octubre 2018</v>
      </c>
      <c r="D9" s="32"/>
    </row>
    <row r="10" spans="1:16" x14ac:dyDescent="0.3">
      <c r="A10" s="166"/>
      <c r="B10" s="167"/>
      <c r="D10" s="32"/>
    </row>
    <row r="11" spans="1:16" ht="19.5" thickBot="1" x14ac:dyDescent="0.35"/>
    <row r="12" spans="1:16" s="73" customFormat="1" ht="39" thickBot="1" x14ac:dyDescent="0.3">
      <c r="A12" s="173" t="s">
        <v>25</v>
      </c>
      <c r="B12" s="174" t="s">
        <v>12</v>
      </c>
      <c r="C12" s="175" t="s">
        <v>13</v>
      </c>
      <c r="D12" s="174" t="s">
        <v>14</v>
      </c>
      <c r="E12" s="174" t="s">
        <v>15</v>
      </c>
      <c r="F12" s="176" t="s">
        <v>116</v>
      </c>
      <c r="G12" s="174" t="s">
        <v>16</v>
      </c>
      <c r="H12" s="174" t="s">
        <v>17</v>
      </c>
      <c r="I12" s="176" t="s">
        <v>18</v>
      </c>
      <c r="J12" s="174" t="s">
        <v>19</v>
      </c>
      <c r="K12" s="174" t="s">
        <v>418</v>
      </c>
      <c r="L12" s="174" t="s">
        <v>21</v>
      </c>
      <c r="M12" s="174" t="s">
        <v>440</v>
      </c>
      <c r="N12" s="174" t="s">
        <v>22</v>
      </c>
      <c r="O12" s="174" t="s">
        <v>23</v>
      </c>
      <c r="P12" s="177" t="s">
        <v>24</v>
      </c>
    </row>
    <row r="13" spans="1:16" ht="15.75" thickBot="1" x14ac:dyDescent="0.3">
      <c r="A13" s="150">
        <v>1997</v>
      </c>
      <c r="B13" s="114"/>
      <c r="C13" s="114"/>
      <c r="D13" s="114"/>
      <c r="E13" s="114"/>
      <c r="F13" s="114"/>
      <c r="G13" s="114"/>
      <c r="H13" s="114"/>
      <c r="I13" s="114"/>
      <c r="J13" s="114">
        <f>+'2.2.3.7.3'!J13/'2.2.3.7.3'!$P13</f>
        <v>0</v>
      </c>
      <c r="K13" s="114">
        <f>+'2.2.3.7.3'!K13/'2.2.3.7.3'!$P13</f>
        <v>0</v>
      </c>
      <c r="L13" s="114"/>
      <c r="M13" s="114"/>
      <c r="N13" s="114"/>
      <c r="O13" s="114"/>
      <c r="P13" s="115">
        <f>+'2.2.3.7.3'!P13/'2.2.3.7.3'!P13</f>
        <v>1</v>
      </c>
    </row>
    <row r="14" spans="1:16" ht="15.75" thickBot="1" x14ac:dyDescent="0.3">
      <c r="A14" s="150">
        <v>1998</v>
      </c>
      <c r="B14" s="114"/>
      <c r="C14" s="114"/>
      <c r="D14" s="114"/>
      <c r="E14" s="114"/>
      <c r="F14" s="114"/>
      <c r="G14" s="114"/>
      <c r="H14" s="114"/>
      <c r="I14" s="114"/>
      <c r="J14" s="114">
        <f>+'2.2.3.7.3'!J14/'2.2.3.7.3'!$P14</f>
        <v>0</v>
      </c>
      <c r="K14" s="114">
        <f>+'2.2.3.7.3'!K14/'2.2.3.7.3'!$P14</f>
        <v>0</v>
      </c>
      <c r="L14" s="114"/>
      <c r="M14" s="114"/>
      <c r="N14" s="114"/>
      <c r="O14" s="114"/>
      <c r="P14" s="115">
        <f>+'2.2.3.7.3'!P14/'2.2.3.7.3'!P14</f>
        <v>1</v>
      </c>
    </row>
    <row r="15" spans="1:16" ht="15.75" thickBot="1" x14ac:dyDescent="0.3">
      <c r="A15" s="150">
        <v>1999</v>
      </c>
      <c r="B15" s="114"/>
      <c r="C15" s="114"/>
      <c r="D15" s="114"/>
      <c r="E15" s="114"/>
      <c r="F15" s="114"/>
      <c r="G15" s="114"/>
      <c r="H15" s="114"/>
      <c r="I15" s="114"/>
      <c r="J15" s="114">
        <f>+'2.2.3.7.3'!J15/'2.2.3.7.3'!$P15</f>
        <v>0</v>
      </c>
      <c r="K15" s="114">
        <f>+'2.2.3.7.3'!K15/'2.2.3.7.3'!$P15</f>
        <v>0</v>
      </c>
      <c r="L15" s="114"/>
      <c r="M15" s="114"/>
      <c r="N15" s="114"/>
      <c r="O15" s="114"/>
      <c r="P15" s="115">
        <f>+'2.2.3.7.3'!P15/'2.2.3.7.3'!P15</f>
        <v>1</v>
      </c>
    </row>
    <row r="16" spans="1:16" ht="15.75" thickBot="1" x14ac:dyDescent="0.3">
      <c r="A16" s="150">
        <v>2000</v>
      </c>
      <c r="B16" s="114"/>
      <c r="C16" s="114"/>
      <c r="D16" s="114"/>
      <c r="E16" s="114"/>
      <c r="F16" s="114"/>
      <c r="G16" s="114"/>
      <c r="H16" s="114"/>
      <c r="I16" s="114"/>
      <c r="J16" s="114">
        <f>+'2.2.3.7.3'!J16/'2.2.3.7.3'!$P16</f>
        <v>0</v>
      </c>
      <c r="K16" s="114">
        <f>+'2.2.3.7.3'!K16/'2.2.3.7.3'!$P16</f>
        <v>0</v>
      </c>
      <c r="L16" s="114"/>
      <c r="M16" s="114"/>
      <c r="N16" s="114"/>
      <c r="O16" s="114"/>
      <c r="P16" s="115">
        <f>+'2.2.3.7.3'!P16/'2.2.3.7.3'!P16</f>
        <v>1</v>
      </c>
    </row>
    <row r="17" spans="1:16" ht="16.5" thickBot="1" x14ac:dyDescent="0.3">
      <c r="A17" s="150">
        <v>2001</v>
      </c>
      <c r="B17" s="114"/>
      <c r="C17" s="114"/>
      <c r="D17" s="114"/>
      <c r="E17" s="114"/>
      <c r="F17" s="114"/>
      <c r="G17" s="114"/>
      <c r="H17" s="114"/>
      <c r="I17" s="114"/>
      <c r="J17" s="81">
        <v>0</v>
      </c>
      <c r="K17" s="81">
        <v>0</v>
      </c>
      <c r="L17" s="114"/>
      <c r="M17" s="114"/>
      <c r="N17" s="114"/>
      <c r="O17" s="114"/>
      <c r="P17" s="127">
        <v>0</v>
      </c>
    </row>
    <row r="18" spans="1:16" ht="16.5" thickBot="1" x14ac:dyDescent="0.3">
      <c r="A18" s="150">
        <v>2002</v>
      </c>
      <c r="B18" s="114"/>
      <c r="C18" s="114"/>
      <c r="D18" s="114"/>
      <c r="E18" s="114"/>
      <c r="F18" s="114"/>
      <c r="G18" s="114"/>
      <c r="H18" s="114"/>
      <c r="I18" s="114"/>
      <c r="J18" s="81">
        <v>0</v>
      </c>
      <c r="K18" s="81">
        <v>0</v>
      </c>
      <c r="L18" s="114"/>
      <c r="M18" s="114"/>
      <c r="N18" s="114"/>
      <c r="O18" s="114"/>
      <c r="P18" s="127">
        <v>0</v>
      </c>
    </row>
    <row r="19" spans="1:16" ht="16.5" thickBot="1" x14ac:dyDescent="0.3">
      <c r="A19" s="150">
        <v>2003</v>
      </c>
      <c r="B19" s="114"/>
      <c r="C19" s="114"/>
      <c r="D19" s="114"/>
      <c r="E19" s="114"/>
      <c r="F19" s="114"/>
      <c r="G19" s="114"/>
      <c r="H19" s="114"/>
      <c r="I19" s="114"/>
      <c r="J19" s="81">
        <v>0</v>
      </c>
      <c r="K19" s="81">
        <v>0</v>
      </c>
      <c r="L19" s="114"/>
      <c r="M19" s="114"/>
      <c r="N19" s="114"/>
      <c r="O19" s="114"/>
      <c r="P19" s="127">
        <v>0</v>
      </c>
    </row>
    <row r="20" spans="1:16" ht="16.5" thickBot="1" x14ac:dyDescent="0.3">
      <c r="A20" s="150">
        <v>2004</v>
      </c>
      <c r="B20" s="114"/>
      <c r="C20" s="114"/>
      <c r="D20" s="114"/>
      <c r="E20" s="114"/>
      <c r="F20" s="114"/>
      <c r="G20" s="114"/>
      <c r="H20" s="114"/>
      <c r="I20" s="114"/>
      <c r="J20" s="81">
        <v>0</v>
      </c>
      <c r="K20" s="81">
        <v>0</v>
      </c>
      <c r="L20" s="114"/>
      <c r="M20" s="114"/>
      <c r="N20" s="114"/>
      <c r="O20" s="114"/>
      <c r="P20" s="127">
        <v>0</v>
      </c>
    </row>
    <row r="21" spans="1:16" ht="16.5" thickBot="1" x14ac:dyDescent="0.3">
      <c r="A21" s="150">
        <v>2005</v>
      </c>
      <c r="B21" s="114"/>
      <c r="C21" s="114"/>
      <c r="D21" s="114"/>
      <c r="E21" s="114"/>
      <c r="F21" s="114"/>
      <c r="G21" s="114"/>
      <c r="H21" s="114"/>
      <c r="I21" s="114"/>
      <c r="J21" s="81">
        <v>0</v>
      </c>
      <c r="K21" s="81">
        <v>0</v>
      </c>
      <c r="L21" s="114"/>
      <c r="M21" s="114"/>
      <c r="N21" s="114"/>
      <c r="O21" s="114"/>
      <c r="P21" s="127">
        <v>0</v>
      </c>
    </row>
    <row r="22" spans="1:16" ht="16.5" thickBot="1" x14ac:dyDescent="0.3">
      <c r="A22" s="150">
        <v>2006</v>
      </c>
      <c r="B22" s="114"/>
      <c r="C22" s="114"/>
      <c r="D22" s="114"/>
      <c r="E22" s="114"/>
      <c r="F22" s="114"/>
      <c r="G22" s="114"/>
      <c r="H22" s="114"/>
      <c r="I22" s="114"/>
      <c r="J22" s="81">
        <v>0</v>
      </c>
      <c r="K22" s="81">
        <v>0</v>
      </c>
      <c r="L22" s="114"/>
      <c r="M22" s="114"/>
      <c r="N22" s="114"/>
      <c r="O22" s="114"/>
      <c r="P22" s="127">
        <v>0</v>
      </c>
    </row>
    <row r="23" spans="1:16" ht="16.5" thickBot="1" x14ac:dyDescent="0.3">
      <c r="A23" s="150">
        <v>2007</v>
      </c>
      <c r="B23" s="114"/>
      <c r="C23" s="114"/>
      <c r="D23" s="114"/>
      <c r="E23" s="114"/>
      <c r="F23" s="114"/>
      <c r="G23" s="114"/>
      <c r="H23" s="114"/>
      <c r="I23" s="114"/>
      <c r="J23" s="81">
        <v>0</v>
      </c>
      <c r="K23" s="81">
        <v>0</v>
      </c>
      <c r="L23" s="114"/>
      <c r="M23" s="114"/>
      <c r="N23" s="114"/>
      <c r="O23" s="114"/>
      <c r="P23" s="127">
        <v>0</v>
      </c>
    </row>
    <row r="24" spans="1:16" ht="15.75" thickBot="1" x14ac:dyDescent="0.3">
      <c r="A24" s="150">
        <v>2008</v>
      </c>
      <c r="B24" s="114"/>
      <c r="C24" s="114"/>
      <c r="D24" s="114"/>
      <c r="E24" s="114"/>
      <c r="F24" s="114"/>
      <c r="G24" s="114"/>
      <c r="H24" s="114"/>
      <c r="I24" s="114"/>
      <c r="J24" s="114">
        <f>+'2.2.3.7.3'!J24/'2.2.3.7.3'!$P24</f>
        <v>1</v>
      </c>
      <c r="K24" s="114">
        <f>+'2.2.3.7.3'!K24/'2.2.3.7.3'!$P24</f>
        <v>0</v>
      </c>
      <c r="L24" s="114"/>
      <c r="M24" s="114"/>
      <c r="N24" s="114"/>
      <c r="O24" s="114"/>
      <c r="P24" s="115">
        <f>+'2.2.3.7.3'!P24/'2.2.3.7.3'!P24</f>
        <v>1</v>
      </c>
    </row>
    <row r="25" spans="1:16" ht="15.75" thickBot="1" x14ac:dyDescent="0.3">
      <c r="A25" s="150">
        <v>2009</v>
      </c>
      <c r="B25" s="114"/>
      <c r="C25" s="114"/>
      <c r="D25" s="114"/>
      <c r="E25" s="114"/>
      <c r="F25" s="114"/>
      <c r="G25" s="114"/>
      <c r="H25" s="114"/>
      <c r="I25" s="114"/>
      <c r="J25" s="114">
        <f>+'2.2.3.7.3'!J25/'2.2.3.7.3'!$P25</f>
        <v>1</v>
      </c>
      <c r="K25" s="114">
        <f>+'2.2.3.7.3'!K25/'2.2.3.7.3'!$P25</f>
        <v>0</v>
      </c>
      <c r="L25" s="114"/>
      <c r="M25" s="114"/>
      <c r="N25" s="114"/>
      <c r="O25" s="114"/>
      <c r="P25" s="115">
        <f>+'2.2.3.7.3'!P25/'2.2.3.7.3'!P25</f>
        <v>1</v>
      </c>
    </row>
    <row r="26" spans="1:16" ht="15.75" thickBot="1" x14ac:dyDescent="0.3">
      <c r="A26" s="150">
        <v>2010</v>
      </c>
      <c r="B26" s="114"/>
      <c r="C26" s="114"/>
      <c r="D26" s="114"/>
      <c r="E26" s="114"/>
      <c r="F26" s="114"/>
      <c r="G26" s="114"/>
      <c r="H26" s="114"/>
      <c r="I26" s="114"/>
      <c r="J26" s="114">
        <f>+'2.2.3.7.3'!J26/'2.2.3.7.3'!$P26</f>
        <v>1</v>
      </c>
      <c r="K26" s="114">
        <f>+'2.2.3.7.3'!K26/'2.2.3.7.3'!$P26</f>
        <v>0</v>
      </c>
      <c r="L26" s="114"/>
      <c r="M26" s="114"/>
      <c r="N26" s="114"/>
      <c r="O26" s="114"/>
      <c r="P26" s="115">
        <f>+'2.2.3.7.3'!P26/'2.2.3.7.3'!P26</f>
        <v>1</v>
      </c>
    </row>
    <row r="27" spans="1:16" ht="15.75" thickBot="1" x14ac:dyDescent="0.3">
      <c r="A27" s="150">
        <v>2011</v>
      </c>
      <c r="B27" s="114"/>
      <c r="C27" s="114"/>
      <c r="D27" s="114"/>
      <c r="E27" s="114"/>
      <c r="F27" s="114"/>
      <c r="G27" s="114"/>
      <c r="H27" s="114"/>
      <c r="I27" s="114"/>
      <c r="J27" s="114">
        <f>+'2.2.3.7.3'!J27/'2.2.3.7.3'!$P27</f>
        <v>1</v>
      </c>
      <c r="K27" s="114">
        <f>+'2.2.3.7.3'!K27/'2.2.3.7.3'!$P27</f>
        <v>0</v>
      </c>
      <c r="L27" s="114"/>
      <c r="M27" s="114"/>
      <c r="N27" s="114"/>
      <c r="O27" s="114"/>
      <c r="P27" s="115">
        <f>+'2.2.3.7.3'!P27/'2.2.3.7.3'!P27</f>
        <v>1</v>
      </c>
    </row>
    <row r="28" spans="1:16" ht="18" thickBot="1" x14ac:dyDescent="0.3">
      <c r="A28" s="150" t="s">
        <v>202</v>
      </c>
      <c r="B28" s="114"/>
      <c r="C28" s="114"/>
      <c r="D28" s="114"/>
      <c r="E28" s="114"/>
      <c r="F28" s="114"/>
      <c r="G28" s="114"/>
      <c r="H28" s="114"/>
      <c r="I28" s="114"/>
      <c r="J28" s="114">
        <f>+'2.2.3.7.3'!J28/'2.2.3.7.3'!$P28</f>
        <v>0.99772856728507875</v>
      </c>
      <c r="K28" s="114">
        <f>+'2.2.3.7.3'!K28/'2.2.3.7.3'!$P28</f>
        <v>2.2714327149212163E-3</v>
      </c>
      <c r="L28" s="114"/>
      <c r="M28" s="114"/>
      <c r="N28" s="114"/>
      <c r="O28" s="114"/>
      <c r="P28" s="115">
        <f>+'2.2.3.7.3'!P28/'2.2.3.7.3'!P28</f>
        <v>1</v>
      </c>
    </row>
    <row r="29" spans="1:16" ht="15.75" thickBot="1" x14ac:dyDescent="0.3">
      <c r="A29" s="150">
        <v>2013</v>
      </c>
      <c r="B29" s="114"/>
      <c r="C29" s="114"/>
      <c r="D29" s="114"/>
      <c r="E29" s="114"/>
      <c r="F29" s="114"/>
      <c r="G29" s="114"/>
      <c r="H29" s="114"/>
      <c r="I29" s="114"/>
      <c r="J29" s="114">
        <f>+'2.2.3.7.3'!J29/'2.2.3.7.3'!$P29</f>
        <v>1</v>
      </c>
      <c r="K29" s="114">
        <f>+'2.2.3.7.3'!K29/'2.2.3.7.3'!$P29</f>
        <v>0</v>
      </c>
      <c r="L29" s="114"/>
      <c r="M29" s="114"/>
      <c r="N29" s="114"/>
      <c r="O29" s="114"/>
      <c r="P29" s="115">
        <f>+'2.2.3.7.3'!P29/'2.2.3.7.3'!P29</f>
        <v>1</v>
      </c>
    </row>
    <row r="30" spans="1:16" ht="15.75" thickBot="1" x14ac:dyDescent="0.3">
      <c r="A30" s="150">
        <v>2014</v>
      </c>
      <c r="B30" s="114"/>
      <c r="C30" s="114"/>
      <c r="D30" s="114"/>
      <c r="E30" s="114"/>
      <c r="F30" s="114"/>
      <c r="G30" s="114"/>
      <c r="H30" s="114"/>
      <c r="I30" s="114"/>
      <c r="J30" s="114">
        <f>+'2.2.3.7.3'!J30/'2.2.3.7.3'!$P30</f>
        <v>1</v>
      </c>
      <c r="K30" s="114">
        <f>+'2.2.3.7.3'!K30/'2.2.3.7.3'!$P30</f>
        <v>0</v>
      </c>
      <c r="L30" s="114"/>
      <c r="M30" s="114"/>
      <c r="N30" s="114"/>
      <c r="O30" s="114"/>
      <c r="P30" s="115">
        <f>+'2.2.3.7.3'!P30/'2.2.3.7.3'!P30</f>
        <v>1</v>
      </c>
    </row>
    <row r="31" spans="1:16" ht="18" thickBot="1" x14ac:dyDescent="0.3">
      <c r="A31" s="116" t="s">
        <v>444</v>
      </c>
      <c r="B31" s="114"/>
      <c r="C31" s="114"/>
      <c r="D31" s="114"/>
      <c r="E31" s="114"/>
      <c r="F31" s="114"/>
      <c r="G31" s="114"/>
      <c r="H31" s="114"/>
      <c r="I31" s="114"/>
      <c r="J31" s="81">
        <v>0</v>
      </c>
      <c r="K31" s="81">
        <v>0</v>
      </c>
      <c r="L31" s="114"/>
      <c r="M31" s="114"/>
      <c r="N31" s="114"/>
      <c r="O31" s="114"/>
      <c r="P31" s="127">
        <v>0</v>
      </c>
    </row>
    <row r="32" spans="1:16" ht="15" x14ac:dyDescent="0.25">
      <c r="P32" s="30"/>
    </row>
    <row r="33" spans="1:16" ht="15" x14ac:dyDescent="0.25">
      <c r="A33" s="163" t="s">
        <v>220</v>
      </c>
      <c r="P33" s="30"/>
    </row>
    <row r="34" spans="1:16" ht="15" x14ac:dyDescent="0.25">
      <c r="A34" s="164" t="s">
        <v>421</v>
      </c>
      <c r="P34" s="30"/>
    </row>
    <row r="35" spans="1:16" ht="15" x14ac:dyDescent="0.25">
      <c r="A35" s="164" t="s">
        <v>420</v>
      </c>
      <c r="P35" s="30"/>
    </row>
    <row r="36" spans="1:16" ht="15" x14ac:dyDescent="0.25">
      <c r="P36" s="30"/>
    </row>
    <row r="37" spans="1:16" ht="15" x14ac:dyDescent="0.25">
      <c r="A37" s="140" t="s">
        <v>363</v>
      </c>
      <c r="P37" s="30"/>
    </row>
    <row r="38" spans="1:16" ht="15" x14ac:dyDescent="0.25">
      <c r="P38" s="30"/>
    </row>
    <row r="39" spans="1:16" ht="15" x14ac:dyDescent="0.25">
      <c r="P39" s="30"/>
    </row>
    <row r="40" spans="1:16" ht="15" x14ac:dyDescent="0.25">
      <c r="P40" s="30"/>
    </row>
    <row r="41" spans="1:16" ht="15" x14ac:dyDescent="0.25">
      <c r="P41" s="30"/>
    </row>
    <row r="42" spans="1:16" ht="15" x14ac:dyDescent="0.25">
      <c r="P42" s="30"/>
    </row>
    <row r="43" spans="1:16" ht="15" x14ac:dyDescent="0.25">
      <c r="P43" s="30"/>
    </row>
    <row r="44" spans="1:16" ht="15" x14ac:dyDescent="0.25">
      <c r="P44" s="30"/>
    </row>
    <row r="45" spans="1:16" ht="15" x14ac:dyDescent="0.25">
      <c r="P45" s="30"/>
    </row>
  </sheetData>
  <hyperlinks>
    <hyperlink ref="A37" location="Índice!A1" display="Volver al índice"/>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zoomScale="80" zoomScaleNormal="80" workbookViewId="0"/>
  </sheetViews>
  <sheetFormatPr baseColWidth="10" defaultColWidth="11.42578125" defaultRowHeight="15" x14ac:dyDescent="0.25"/>
  <cols>
    <col min="1" max="1" width="31.42578125" style="30" customWidth="1"/>
    <col min="2" max="8" width="29" style="30" customWidth="1"/>
    <col min="9" max="9" width="18.7109375" style="30" customWidth="1"/>
    <col min="10" max="16384" width="11.42578125" style="30"/>
  </cols>
  <sheetData>
    <row r="1" spans="1:12" x14ac:dyDescent="0.25">
      <c r="A1" s="16" t="s">
        <v>0</v>
      </c>
      <c r="B1" s="29"/>
      <c r="C1" s="29"/>
      <c r="D1" s="29"/>
      <c r="E1" s="29"/>
    </row>
    <row r="2" spans="1:12" x14ac:dyDescent="0.25">
      <c r="A2" s="16" t="s">
        <v>1</v>
      </c>
      <c r="B2" s="29"/>
      <c r="C2" s="29"/>
      <c r="D2" s="29"/>
      <c r="E2" s="29"/>
    </row>
    <row r="3" spans="1:12" x14ac:dyDescent="0.25">
      <c r="A3" s="16" t="s">
        <v>2</v>
      </c>
      <c r="B3" s="29"/>
      <c r="C3" s="29"/>
      <c r="D3" s="29"/>
      <c r="E3" s="29"/>
    </row>
    <row r="4" spans="1:12" x14ac:dyDescent="0.25">
      <c r="A4" s="16" t="s">
        <v>3</v>
      </c>
      <c r="B4" s="29" t="s">
        <v>4</v>
      </c>
      <c r="C4" s="29"/>
      <c r="D4" s="29"/>
      <c r="E4" s="29"/>
    </row>
    <row r="5" spans="1:12" x14ac:dyDescent="0.25">
      <c r="A5" s="16" t="s">
        <v>5</v>
      </c>
      <c r="B5" s="30" t="str">
        <f>+Índice!A50</f>
        <v>2.2.3.8.1</v>
      </c>
    </row>
    <row r="6" spans="1:12" x14ac:dyDescent="0.25">
      <c r="A6" s="16" t="s">
        <v>6</v>
      </c>
      <c r="B6" s="29" t="str">
        <f>+Índice!B50</f>
        <v>Todas las líneas. Total de carga transportada por año. En toneladas</v>
      </c>
      <c r="C6" s="29"/>
      <c r="D6" s="29"/>
      <c r="E6" s="29"/>
    </row>
    <row r="7" spans="1:12" x14ac:dyDescent="0.25">
      <c r="A7" s="16" t="s">
        <v>7</v>
      </c>
      <c r="B7" s="29" t="s">
        <v>8</v>
      </c>
      <c r="C7" s="29"/>
      <c r="D7" s="29"/>
      <c r="E7" s="29"/>
    </row>
    <row r="8" spans="1:12" x14ac:dyDescent="0.25">
      <c r="A8" s="166" t="s">
        <v>9</v>
      </c>
      <c r="B8" s="155" t="str">
        <f>+'2.2.3.1.1'!B8</f>
        <v>agosto 2018</v>
      </c>
      <c r="C8" s="167"/>
      <c r="D8" s="167"/>
      <c r="E8" s="167"/>
    </row>
    <row r="9" spans="1:12" x14ac:dyDescent="0.25">
      <c r="A9" s="166" t="s">
        <v>10</v>
      </c>
      <c r="B9" s="155" t="str">
        <f>+'2.2.3.1.1'!B9</f>
        <v>octubre 2018</v>
      </c>
      <c r="C9" s="167"/>
      <c r="D9" s="167"/>
      <c r="E9" s="167"/>
    </row>
    <row r="10" spans="1:12" x14ac:dyDescent="0.25">
      <c r="A10" s="166"/>
      <c r="B10" s="191"/>
      <c r="C10" s="167"/>
      <c r="D10" s="167"/>
      <c r="E10" s="167"/>
    </row>
    <row r="11" spans="1:12" ht="15.75" thickBot="1" x14ac:dyDescent="0.3"/>
    <row r="12" spans="1:12" ht="57" thickBot="1" x14ac:dyDescent="0.3">
      <c r="A12" s="192" t="s">
        <v>25</v>
      </c>
      <c r="B12" s="193" t="s">
        <v>221</v>
      </c>
      <c r="C12" s="194" t="s">
        <v>222</v>
      </c>
      <c r="D12" s="194" t="s">
        <v>223</v>
      </c>
      <c r="E12" s="194" t="s">
        <v>224</v>
      </c>
      <c r="F12" s="194" t="s">
        <v>225</v>
      </c>
      <c r="G12" s="194" t="s">
        <v>226</v>
      </c>
      <c r="H12" s="195" t="s">
        <v>227</v>
      </c>
      <c r="I12" s="196" t="s">
        <v>228</v>
      </c>
    </row>
    <row r="13" spans="1:12" ht="15.75" thickBot="1" x14ac:dyDescent="0.3">
      <c r="A13" s="141">
        <v>1997</v>
      </c>
      <c r="B13" s="136">
        <f>+'2.2.3.1.3'!P13</f>
        <v>3239217</v>
      </c>
      <c r="C13" s="137">
        <f>+'2.2.3.2.3'!P13</f>
        <v>4860027</v>
      </c>
      <c r="D13" s="137">
        <f>+'2.2.3.3.3'!P13</f>
        <v>4389935</v>
      </c>
      <c r="E13" s="137">
        <f>+'2.2.3.4.3'!P13</f>
        <v>3605562.9600000004</v>
      </c>
      <c r="F13" s="137">
        <f>+'2.2.3.5.3'!P13</f>
        <v>1039907.2300000001</v>
      </c>
      <c r="G13" s="154">
        <f>+'2.2.3.6.3'!P13</f>
        <v>1653390</v>
      </c>
      <c r="H13" s="153">
        <f>+'2.2.3.7.3'!P13</f>
        <v>4126</v>
      </c>
      <c r="I13" s="139">
        <f>SUM(B13:H13)</f>
        <v>18792165.190000001</v>
      </c>
      <c r="L13" s="212"/>
    </row>
    <row r="14" spans="1:12" ht="15.75" thickBot="1" x14ac:dyDescent="0.3">
      <c r="A14" s="141">
        <v>1998</v>
      </c>
      <c r="B14" s="136">
        <f>+'2.2.3.1.3'!P14</f>
        <v>3281768</v>
      </c>
      <c r="C14" s="137">
        <f>+'2.2.3.2.3'!P14</f>
        <v>5469364</v>
      </c>
      <c r="D14" s="137">
        <f>+'2.2.3.3.3'!P14</f>
        <v>4121600</v>
      </c>
      <c r="E14" s="137">
        <f>+'2.2.3.4.3'!P14</f>
        <v>3287515</v>
      </c>
      <c r="F14" s="137">
        <f>+'2.2.3.5.3'!P14</f>
        <v>923992</v>
      </c>
      <c r="G14" s="137">
        <f>+'2.2.3.6.3'!P14</f>
        <v>1744238</v>
      </c>
      <c r="H14" s="153">
        <f>+'2.2.3.7.3'!P14</f>
        <v>13836</v>
      </c>
      <c r="I14" s="139">
        <f t="shared" ref="I14:I31" si="0">SUM(B14:H14)</f>
        <v>18842313</v>
      </c>
      <c r="L14" s="212"/>
    </row>
    <row r="15" spans="1:12" ht="15.75" thickBot="1" x14ac:dyDescent="0.3">
      <c r="A15" s="141">
        <v>1999</v>
      </c>
      <c r="B15" s="136">
        <f>+'2.2.3.1.3'!P15</f>
        <v>2485604.09</v>
      </c>
      <c r="C15" s="137">
        <f>+'2.2.3.2.3'!P15</f>
        <v>5496083</v>
      </c>
      <c r="D15" s="137">
        <f>+'2.2.3.3.3'!P15</f>
        <v>4065700</v>
      </c>
      <c r="E15" s="137">
        <f>+'2.2.3.4.3'!P15</f>
        <v>3148023</v>
      </c>
      <c r="F15" s="137">
        <f>+'2.2.3.5.3'!P15</f>
        <v>953272</v>
      </c>
      <c r="G15" s="137">
        <f>+'2.2.3.6.3'!P15</f>
        <v>1338674</v>
      </c>
      <c r="H15" s="153">
        <f>+'2.2.3.7.3'!P15</f>
        <v>11960</v>
      </c>
      <c r="I15" s="139">
        <f t="shared" si="0"/>
        <v>17499316.09</v>
      </c>
      <c r="L15" s="212"/>
    </row>
    <row r="16" spans="1:12" ht="15.75" thickBot="1" x14ac:dyDescent="0.3">
      <c r="A16" s="141">
        <v>2000</v>
      </c>
      <c r="B16" s="136">
        <f>+'2.2.3.1.3'!P16</f>
        <v>2358753</v>
      </c>
      <c r="C16" s="137">
        <f>+'2.2.3.2.3'!P16</f>
        <v>5520609</v>
      </c>
      <c r="D16" s="137">
        <f>+'2.2.3.3.3'!P16</f>
        <v>3079400</v>
      </c>
      <c r="E16" s="137">
        <f>+'2.2.3.4.3'!P16</f>
        <v>2928171</v>
      </c>
      <c r="F16" s="137">
        <f>+'2.2.3.5.3'!P16</f>
        <v>1000466</v>
      </c>
      <c r="G16" s="137">
        <f>+'2.2.3.6.3'!P16</f>
        <v>1377515</v>
      </c>
      <c r="H16" s="153">
        <f>+'2.2.3.7.3'!P16</f>
        <v>4130</v>
      </c>
      <c r="I16" s="139">
        <f t="shared" si="0"/>
        <v>16269044</v>
      </c>
      <c r="L16" s="212"/>
    </row>
    <row r="17" spans="1:12" ht="15.75" thickBot="1" x14ac:dyDescent="0.3">
      <c r="A17" s="141">
        <v>2001</v>
      </c>
      <c r="B17" s="136">
        <f>+'2.2.3.1.3'!P17</f>
        <v>2408504</v>
      </c>
      <c r="C17" s="137">
        <f>+'2.2.3.2.3'!P17</f>
        <v>6187176</v>
      </c>
      <c r="D17" s="137">
        <f>+'2.2.3.3.3'!P17</f>
        <v>3709710</v>
      </c>
      <c r="E17" s="137">
        <f>+'2.2.3.4.3'!P17</f>
        <v>2854789</v>
      </c>
      <c r="F17" s="137">
        <f>+'2.2.3.5.3'!P17</f>
        <v>657311</v>
      </c>
      <c r="G17" s="137">
        <f>+'2.2.3.6.3'!P17</f>
        <v>1138494</v>
      </c>
      <c r="H17" s="144">
        <v>0</v>
      </c>
      <c r="I17" s="139">
        <f t="shared" si="0"/>
        <v>16955984</v>
      </c>
      <c r="L17" s="212"/>
    </row>
    <row r="18" spans="1:12" ht="15.75" thickBot="1" x14ac:dyDescent="0.3">
      <c r="A18" s="141">
        <v>2002</v>
      </c>
      <c r="B18" s="136">
        <f>+'2.2.3.1.3'!P18</f>
        <v>2427983</v>
      </c>
      <c r="C18" s="137">
        <f>+'2.2.3.2.3'!P18</f>
        <v>7276902</v>
      </c>
      <c r="D18" s="137">
        <f>+'2.2.3.3.3'!P18</f>
        <v>3250961</v>
      </c>
      <c r="E18" s="137">
        <f>+'2.2.3.4.3'!P18</f>
        <v>3030485</v>
      </c>
      <c r="F18" s="137">
        <f>+'2.2.3.5.3'!P18</f>
        <v>674893</v>
      </c>
      <c r="G18" s="137">
        <f>+'2.2.3.6.3'!P18</f>
        <v>807514</v>
      </c>
      <c r="H18" s="144">
        <v>0</v>
      </c>
      <c r="I18" s="139">
        <f t="shared" si="0"/>
        <v>17468738</v>
      </c>
      <c r="L18" s="212"/>
    </row>
    <row r="19" spans="1:12" ht="15.75" thickBot="1" x14ac:dyDescent="0.3">
      <c r="A19" s="141">
        <v>2003</v>
      </c>
      <c r="B19" s="136">
        <f>+'2.2.3.1.3'!P19</f>
        <v>2824555</v>
      </c>
      <c r="C19" s="137">
        <f>+'2.2.3.2.3'!P19</f>
        <v>8341596</v>
      </c>
      <c r="D19" s="137">
        <f>+'2.2.3.3.3'!P19</f>
        <v>4362800</v>
      </c>
      <c r="E19" s="137">
        <f>+'2.2.3.4.3'!P19</f>
        <v>3197654</v>
      </c>
      <c r="F19" s="137">
        <f>+'2.2.3.5.3'!P19</f>
        <v>1224103</v>
      </c>
      <c r="G19" s="137">
        <f>+'2.2.3.6.3'!P19</f>
        <v>915708</v>
      </c>
      <c r="H19" s="144">
        <v>0</v>
      </c>
      <c r="I19" s="139">
        <f t="shared" si="0"/>
        <v>20866416</v>
      </c>
      <c r="L19" s="212"/>
    </row>
    <row r="20" spans="1:12" ht="15.75" thickBot="1" x14ac:dyDescent="0.3">
      <c r="A20" s="141">
        <v>2004</v>
      </c>
      <c r="B20" s="136">
        <f>+'2.2.3.1.3'!P20</f>
        <v>2960215</v>
      </c>
      <c r="C20" s="137">
        <f>+'2.2.3.2.3'!P20</f>
        <v>8346165</v>
      </c>
      <c r="D20" s="137">
        <f>+'2.2.3.3.3'!P20</f>
        <v>4811930</v>
      </c>
      <c r="E20" s="137">
        <f>+'2.2.3.4.3'!P20</f>
        <v>3409060</v>
      </c>
      <c r="F20" s="137">
        <f>+'2.2.3.5.3'!P20</f>
        <v>1365808</v>
      </c>
      <c r="G20" s="137">
        <f>+'2.2.3.6.3'!P20</f>
        <v>826084</v>
      </c>
      <c r="H20" s="144">
        <v>0</v>
      </c>
      <c r="I20" s="139">
        <f t="shared" si="0"/>
        <v>21719262</v>
      </c>
      <c r="L20" s="212"/>
    </row>
    <row r="21" spans="1:12" ht="15.75" thickBot="1" x14ac:dyDescent="0.3">
      <c r="A21" s="141">
        <v>2005</v>
      </c>
      <c r="B21" s="136">
        <f>+'2.2.3.1.3'!P21</f>
        <v>3588337</v>
      </c>
      <c r="C21" s="137">
        <f>+'2.2.3.2.3'!P21</f>
        <v>9044047</v>
      </c>
      <c r="D21" s="137">
        <f>+'2.2.3.3.3'!P21</f>
        <v>5111979.5389999999</v>
      </c>
      <c r="E21" s="137">
        <f>+'2.2.3.4.3'!P21</f>
        <v>3536559</v>
      </c>
      <c r="F21" s="137">
        <f>+'2.2.3.5.3'!P21</f>
        <v>1387356</v>
      </c>
      <c r="G21" s="137">
        <f>+'2.2.3.6.3'!P21</f>
        <v>772437</v>
      </c>
      <c r="H21" s="144">
        <v>0</v>
      </c>
      <c r="I21" s="139">
        <f t="shared" si="0"/>
        <v>23440715.539000001</v>
      </c>
      <c r="L21" s="212"/>
    </row>
    <row r="22" spans="1:12" ht="15.75" thickBot="1" x14ac:dyDescent="0.3">
      <c r="A22" s="141">
        <v>2006</v>
      </c>
      <c r="B22" s="136">
        <f>+'2.2.3.1.3'!P22</f>
        <v>3445459</v>
      </c>
      <c r="C22" s="137">
        <f>+'2.2.3.2.3'!P22</f>
        <v>8672114</v>
      </c>
      <c r="D22" s="137">
        <f>+'2.2.3.3.3'!P22</f>
        <v>5535460</v>
      </c>
      <c r="E22" s="137">
        <f>+'2.2.3.4.3'!P22</f>
        <v>4192862</v>
      </c>
      <c r="F22" s="137">
        <f>+'2.2.3.5.3'!P22</f>
        <v>1519131</v>
      </c>
      <c r="G22" s="137">
        <f>+'2.2.3.6.3'!P22</f>
        <v>551953</v>
      </c>
      <c r="H22" s="144">
        <v>0</v>
      </c>
      <c r="I22" s="139">
        <f t="shared" si="0"/>
        <v>23916979</v>
      </c>
      <c r="L22" s="212"/>
    </row>
    <row r="23" spans="1:12" ht="15.75" thickBot="1" x14ac:dyDescent="0.3">
      <c r="A23" s="141">
        <v>2007</v>
      </c>
      <c r="B23" s="136">
        <f>+'2.2.3.1.3'!P23</f>
        <v>4120320</v>
      </c>
      <c r="C23" s="137">
        <f>+'2.2.3.2.3'!P23</f>
        <v>8594629</v>
      </c>
      <c r="D23" s="137">
        <f>+'2.2.3.3.3'!P23</f>
        <v>5518980</v>
      </c>
      <c r="E23" s="137">
        <f>+'2.2.3.4.3'!P23</f>
        <v>4364315</v>
      </c>
      <c r="F23" s="137">
        <f>+'2.2.3.5.3'!P23</f>
        <v>1571486</v>
      </c>
      <c r="G23" s="137">
        <f>+'2.2.3.6.3'!P23</f>
        <v>757111</v>
      </c>
      <c r="H23" s="144">
        <v>0</v>
      </c>
      <c r="I23" s="139">
        <f t="shared" si="0"/>
        <v>24926841</v>
      </c>
      <c r="L23" s="212"/>
    </row>
    <row r="24" spans="1:12" ht="15.75" thickBot="1" x14ac:dyDescent="0.3">
      <c r="A24" s="141">
        <v>2008</v>
      </c>
      <c r="B24" s="136">
        <f>+'2.2.3.1.3'!P24</f>
        <v>3820470</v>
      </c>
      <c r="C24" s="137">
        <f>+'2.2.3.2.3'!P24</f>
        <v>8273031</v>
      </c>
      <c r="D24" s="137">
        <f>+'2.2.3.3.3'!P24</f>
        <v>5519280</v>
      </c>
      <c r="E24" s="137">
        <f>+'2.2.3.4.3'!P24</f>
        <v>3862198</v>
      </c>
      <c r="F24" s="137">
        <f>+'2.2.3.5.3'!P24</f>
        <v>1208508</v>
      </c>
      <c r="G24" s="137">
        <f>+'2.2.3.6.3'!P24</f>
        <v>935657</v>
      </c>
      <c r="H24" s="153">
        <f>+'2.2.3.7.3'!P24</f>
        <v>168740</v>
      </c>
      <c r="I24" s="139">
        <f t="shared" si="0"/>
        <v>23787884</v>
      </c>
      <c r="L24" s="212"/>
    </row>
    <row r="25" spans="1:12" ht="15.75" thickBot="1" x14ac:dyDescent="0.3">
      <c r="A25" s="141">
        <v>2009</v>
      </c>
      <c r="B25" s="136">
        <f>+'2.2.3.1.3'!P25</f>
        <v>2948740</v>
      </c>
      <c r="C25" s="137">
        <f>+'2.2.3.2.3'!P25</f>
        <v>7250639</v>
      </c>
      <c r="D25" s="137">
        <f>+'2.2.3.3.3'!P25</f>
        <v>5137980</v>
      </c>
      <c r="E25" s="137">
        <f>+'2.2.3.4.3'!P25</f>
        <v>3507370</v>
      </c>
      <c r="F25" s="137">
        <f>+'2.2.3.5.3'!P25</f>
        <v>786892</v>
      </c>
      <c r="G25" s="137">
        <f>+'2.2.3.6.3'!P25</f>
        <v>1103415</v>
      </c>
      <c r="H25" s="153">
        <f>+'2.2.3.7.3'!P25</f>
        <v>226800</v>
      </c>
      <c r="I25" s="139">
        <f t="shared" si="0"/>
        <v>20961836</v>
      </c>
      <c r="L25" s="212"/>
    </row>
    <row r="26" spans="1:12" ht="15.75" thickBot="1" x14ac:dyDescent="0.3">
      <c r="A26" s="141">
        <v>2010</v>
      </c>
      <c r="B26" s="136">
        <f>+'2.2.3.1.3'!P26</f>
        <v>3806330</v>
      </c>
      <c r="C26" s="137">
        <f>+'2.2.3.2.3'!P26</f>
        <v>8324483</v>
      </c>
      <c r="D26" s="137">
        <f>+'2.2.3.3.3'!P26</f>
        <v>5234640</v>
      </c>
      <c r="E26" s="137">
        <f>+'2.2.3.4.3'!P26</f>
        <v>4149649</v>
      </c>
      <c r="F26" s="137">
        <f>+'2.2.3.5.3'!P26</f>
        <v>878339</v>
      </c>
      <c r="G26" s="137">
        <f>+'2.2.3.6.3'!P26</f>
        <v>1157524</v>
      </c>
      <c r="H26" s="153">
        <f>+'2.2.3.7.3'!P26</f>
        <v>336920</v>
      </c>
      <c r="I26" s="139">
        <f t="shared" si="0"/>
        <v>23887885</v>
      </c>
      <c r="L26" s="212"/>
    </row>
    <row r="27" spans="1:12" ht="15.75" thickBot="1" x14ac:dyDescent="0.3">
      <c r="A27" s="141">
        <v>2011</v>
      </c>
      <c r="B27" s="136">
        <f>+'2.2.3.1.3'!P27</f>
        <v>3990130</v>
      </c>
      <c r="C27" s="137">
        <f>+'2.2.3.2.3'!P27</f>
        <v>8616030</v>
      </c>
      <c r="D27" s="137">
        <f>+'2.2.3.3.3'!P27</f>
        <v>5579970</v>
      </c>
      <c r="E27" s="137">
        <f>+'2.2.3.4.3'!P27</f>
        <v>4269280</v>
      </c>
      <c r="F27" s="137">
        <f>+'2.2.3.5.3'!P27</f>
        <v>586962</v>
      </c>
      <c r="G27" s="137">
        <f>+'2.2.3.6.3'!P27</f>
        <v>1151885</v>
      </c>
      <c r="H27" s="153">
        <f>+'2.2.3.7.3'!P27</f>
        <v>353600</v>
      </c>
      <c r="I27" s="139">
        <f t="shared" si="0"/>
        <v>24547857</v>
      </c>
      <c r="L27" s="212"/>
    </row>
    <row r="28" spans="1:12" ht="15.75" thickBot="1" x14ac:dyDescent="0.3">
      <c r="A28" s="141">
        <v>2012</v>
      </c>
      <c r="B28" s="136">
        <f>+'2.2.3.1.3'!P28</f>
        <v>4108250</v>
      </c>
      <c r="C28" s="137">
        <f>+'2.2.3.2.3'!P28</f>
        <v>7742240</v>
      </c>
      <c r="D28" s="137">
        <f>+'2.2.3.3.3'!P28</f>
        <v>5204343.9899999993</v>
      </c>
      <c r="E28" s="137">
        <f>+'2.2.3.4.3'!P28</f>
        <v>3669564</v>
      </c>
      <c r="F28" s="137">
        <f>+'2.2.3.5.3'!P28</f>
        <v>543073</v>
      </c>
      <c r="G28" s="137">
        <f>+'2.2.3.6.3'!P28</f>
        <v>765362</v>
      </c>
      <c r="H28" s="153">
        <f>+'2.2.3.7.3'!P28</f>
        <v>286163</v>
      </c>
      <c r="I28" s="139">
        <f t="shared" si="0"/>
        <v>22318995.989999998</v>
      </c>
      <c r="L28" s="212"/>
    </row>
    <row r="29" spans="1:12" ht="15.75" thickBot="1" x14ac:dyDescent="0.3">
      <c r="A29" s="141">
        <v>2013</v>
      </c>
      <c r="B29" s="136">
        <f>+'2.2.3.1.3'!P29</f>
        <v>3605991</v>
      </c>
      <c r="C29" s="137">
        <f>+'2.2.3.2.3'!P29</f>
        <v>7283045</v>
      </c>
      <c r="D29" s="137">
        <f>+'2.2.3.3.3'!P29</f>
        <v>5752255.0200000005</v>
      </c>
      <c r="E29" s="137">
        <f>+'2.2.3.4.3'!P29</f>
        <v>2948935</v>
      </c>
      <c r="F29" s="137">
        <f>+'2.2.3.5.3'!P29</f>
        <v>440123</v>
      </c>
      <c r="G29" s="137">
        <f>+'2.2.3.6.3'!P29</f>
        <v>766705</v>
      </c>
      <c r="H29" s="153">
        <f>+'2.2.3.7.3'!P29</f>
        <v>315320</v>
      </c>
      <c r="I29" s="139">
        <f t="shared" si="0"/>
        <v>21112374.02</v>
      </c>
      <c r="L29" s="212"/>
    </row>
    <row r="30" spans="1:12" ht="15.75" thickBot="1" x14ac:dyDescent="0.3">
      <c r="A30" s="141">
        <v>2014</v>
      </c>
      <c r="B30" s="136">
        <f>+'2.2.3.1.3'!P30</f>
        <v>3500009.3000000007</v>
      </c>
      <c r="C30" s="137">
        <f>+'2.2.3.2.3'!P30</f>
        <v>7403914</v>
      </c>
      <c r="D30" s="137">
        <f>+'2.2.3.3.3'!P30</f>
        <v>5258301</v>
      </c>
      <c r="E30" s="137">
        <f>+'2.2.3.4.3'!P30</f>
        <v>1910203</v>
      </c>
      <c r="F30" s="137">
        <f>+'2.2.3.5.3'!P30</f>
        <v>259155</v>
      </c>
      <c r="G30" s="137">
        <f>+'2.2.3.6.3'!P30</f>
        <v>985942.87</v>
      </c>
      <c r="H30" s="153">
        <f>+'2.2.3.7.3'!P30</f>
        <v>351760</v>
      </c>
      <c r="I30" s="139">
        <f t="shared" si="0"/>
        <v>19669285.170000002</v>
      </c>
      <c r="L30" s="212"/>
    </row>
    <row r="31" spans="1:12" ht="15.75" thickBot="1" x14ac:dyDescent="0.3">
      <c r="A31" s="141">
        <v>2015</v>
      </c>
      <c r="B31" s="136">
        <f>+'2.2.3.1.3'!P31</f>
        <v>3512000.4549999996</v>
      </c>
      <c r="C31" s="137">
        <f>+'2.2.3.2.3'!P31</f>
        <v>7376897.5800000001</v>
      </c>
      <c r="D31" s="137">
        <f>+'2.2.3.3.3'!P31</f>
        <v>5073131.5689999992</v>
      </c>
      <c r="E31" s="137">
        <f>+'2.2.3.4.3'!P31</f>
        <v>1558250</v>
      </c>
      <c r="F31" s="137">
        <f>+'2.2.3.5.3'!P31</f>
        <v>140038</v>
      </c>
      <c r="G31" s="137">
        <f>+'2.2.3.6.3'!P31</f>
        <v>841680.55999999994</v>
      </c>
      <c r="H31" s="153">
        <f>+'2.2.3.7.3'!P31</f>
        <v>0</v>
      </c>
      <c r="I31" s="139">
        <f t="shared" si="0"/>
        <v>18501998.163999997</v>
      </c>
      <c r="L31" s="212"/>
    </row>
    <row r="32" spans="1:12" ht="15.75" thickBot="1" x14ac:dyDescent="0.3">
      <c r="A32" s="141">
        <v>2016</v>
      </c>
      <c r="B32" s="136">
        <f>+'2.2.3.1.3'!P32</f>
        <v>4233998.87</v>
      </c>
      <c r="C32" s="137">
        <f>+'2.2.3.2.3'!P32</f>
        <v>5061416.54</v>
      </c>
      <c r="D32" s="137">
        <f>+'2.2.3.3.3'!P32</f>
        <v>4637229.8640000001</v>
      </c>
      <c r="E32" s="137">
        <f>+'2.2.3.4.3'!P32</f>
        <v>1424816</v>
      </c>
      <c r="F32" s="137">
        <f>+'2.2.3.5.3'!P32</f>
        <v>117130</v>
      </c>
      <c r="G32" s="137">
        <f>+'2.2.3.6.3'!P32</f>
        <v>1012607.35</v>
      </c>
      <c r="H32" s="153" t="s">
        <v>445</v>
      </c>
      <c r="I32" s="139">
        <f>SUM(B32:H32)</f>
        <v>16487198.624</v>
      </c>
      <c r="L32" s="212"/>
    </row>
    <row r="33" spans="1:12" ht="15.75" thickBot="1" x14ac:dyDescent="0.3">
      <c r="A33" s="141">
        <v>2017</v>
      </c>
      <c r="B33" s="136">
        <f>+'2.2.3.1.3'!P33</f>
        <v>5767002.5582666658</v>
      </c>
      <c r="C33" s="137">
        <f>+'2.2.3.2.3'!P33</f>
        <v>1628417</v>
      </c>
      <c r="D33" s="137">
        <f>+'2.2.3.3.3'!P33</f>
        <v>4979751</v>
      </c>
      <c r="E33" s="137">
        <f>+'2.2.3.4.3'!P33</f>
        <v>1564502</v>
      </c>
      <c r="F33" s="137">
        <f>+'2.2.3.5.3'!P33</f>
        <v>201089</v>
      </c>
      <c r="G33" s="137">
        <f>+'2.2.3.6.3'!P33</f>
        <v>1249889</v>
      </c>
      <c r="H33" s="153" t="s">
        <v>445</v>
      </c>
      <c r="I33" s="139">
        <f>SUM(B33:H33)</f>
        <v>15390650.558266666</v>
      </c>
      <c r="L33" s="212"/>
    </row>
    <row r="34" spans="1:12" ht="15.75" thickBot="1" x14ac:dyDescent="0.3">
      <c r="A34" s="141" t="s">
        <v>449</v>
      </c>
      <c r="B34" s="136">
        <f>+'2.2.3.1.3'!P34</f>
        <v>126456.35999999999</v>
      </c>
      <c r="C34" s="137">
        <f>+'2.2.3.2.3'!P34</f>
        <v>7163258.8299999991</v>
      </c>
      <c r="D34" s="137">
        <f>+'2.2.3.3.3'!P34</f>
        <v>3133103.8939999999</v>
      </c>
      <c r="E34" s="137">
        <f>+'2.2.3.4.3'!P34</f>
        <v>1403188</v>
      </c>
      <c r="F34" s="137">
        <f>+'2.2.3.5.3'!P34</f>
        <v>166750</v>
      </c>
      <c r="G34" s="137">
        <f>+'2.2.3.6.3'!P34</f>
        <v>1242279.5</v>
      </c>
      <c r="H34" s="153" t="s">
        <v>445</v>
      </c>
      <c r="I34" s="139">
        <f>SUM(B34:H34)</f>
        <v>13235036.583999999</v>
      </c>
      <c r="L34" s="212"/>
    </row>
    <row r="36" spans="1:12" x14ac:dyDescent="0.25">
      <c r="A36" s="163" t="s">
        <v>229</v>
      </c>
    </row>
    <row r="37" spans="1:12" x14ac:dyDescent="0.25">
      <c r="A37" s="140" t="s">
        <v>363</v>
      </c>
    </row>
  </sheetData>
  <hyperlinks>
    <hyperlink ref="A37" location="Índice!A1" display="Volver al índic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80" zoomScaleNormal="80" workbookViewId="0"/>
  </sheetViews>
  <sheetFormatPr baseColWidth="10" defaultColWidth="11.42578125" defaultRowHeight="15" x14ac:dyDescent="0.25"/>
  <cols>
    <col min="1" max="1" width="27.7109375" style="30" customWidth="1"/>
    <col min="2" max="8" width="27.28515625" style="30" customWidth="1"/>
    <col min="9" max="9" width="20.7109375" style="30" customWidth="1"/>
    <col min="10" max="16384" width="11.42578125" style="30"/>
  </cols>
  <sheetData>
    <row r="1" spans="1:9" x14ac:dyDescent="0.25">
      <c r="A1" s="16" t="s">
        <v>0</v>
      </c>
      <c r="B1" s="29"/>
      <c r="C1" s="29"/>
      <c r="D1" s="29"/>
      <c r="E1" s="29"/>
    </row>
    <row r="2" spans="1:9" x14ac:dyDescent="0.25">
      <c r="A2" s="16" t="s">
        <v>1</v>
      </c>
      <c r="B2" s="29"/>
      <c r="C2" s="29"/>
      <c r="D2" s="29"/>
      <c r="E2" s="29"/>
    </row>
    <row r="3" spans="1:9" x14ac:dyDescent="0.25">
      <c r="A3" s="16" t="s">
        <v>2</v>
      </c>
      <c r="B3" s="29"/>
      <c r="C3" s="29"/>
      <c r="D3" s="29"/>
      <c r="E3" s="29"/>
    </row>
    <row r="4" spans="1:9" x14ac:dyDescent="0.25">
      <c r="A4" s="16" t="s">
        <v>3</v>
      </c>
      <c r="B4" s="29" t="s">
        <v>4</v>
      </c>
      <c r="C4" s="29"/>
      <c r="D4" s="29"/>
      <c r="E4" s="29"/>
    </row>
    <row r="5" spans="1:9" x14ac:dyDescent="0.25">
      <c r="A5" s="16" t="s">
        <v>5</v>
      </c>
      <c r="B5" s="30" t="str">
        <f>+Índice!A51</f>
        <v>2.2.3.8.2</v>
      </c>
    </row>
    <row r="6" spans="1:9" x14ac:dyDescent="0.25">
      <c r="A6" s="16" t="s">
        <v>6</v>
      </c>
      <c r="B6" s="29" t="str">
        <f>+Índice!B51</f>
        <v>Todas las líneas. Variación anual del total de carga transportada. En porcentaje</v>
      </c>
      <c r="C6" s="29"/>
      <c r="D6" s="29"/>
      <c r="E6" s="29"/>
    </row>
    <row r="7" spans="1:9" x14ac:dyDescent="0.25">
      <c r="A7" s="16" t="s">
        <v>7</v>
      </c>
      <c r="B7" s="29" t="s">
        <v>8</v>
      </c>
      <c r="C7" s="29"/>
      <c r="D7" s="29"/>
      <c r="E7" s="29"/>
    </row>
    <row r="8" spans="1:9" x14ac:dyDescent="0.25">
      <c r="A8" s="166" t="s">
        <v>9</v>
      </c>
      <c r="B8" s="155" t="str">
        <f>+'2.2.3.1.1'!B8</f>
        <v>agosto 2018</v>
      </c>
      <c r="C8" s="167"/>
      <c r="D8" s="167"/>
      <c r="E8" s="167"/>
    </row>
    <row r="9" spans="1:9" x14ac:dyDescent="0.25">
      <c r="A9" s="166" t="s">
        <v>10</v>
      </c>
      <c r="B9" s="155" t="str">
        <f>+'2.2.3.1.1'!B9</f>
        <v>octubre 2018</v>
      </c>
      <c r="C9" s="167"/>
      <c r="D9" s="167"/>
      <c r="E9" s="167"/>
    </row>
    <row r="10" spans="1:9" x14ac:dyDescent="0.25">
      <c r="A10" s="166"/>
      <c r="B10" s="197"/>
      <c r="C10" s="167"/>
      <c r="D10" s="167"/>
      <c r="E10" s="167"/>
    </row>
    <row r="11" spans="1:9" ht="15.75" thickBot="1" x14ac:dyDescent="0.3"/>
    <row r="12" spans="1:9" ht="75.75" thickBot="1" x14ac:dyDescent="0.3">
      <c r="A12" s="192" t="s">
        <v>25</v>
      </c>
      <c r="B12" s="193" t="s">
        <v>221</v>
      </c>
      <c r="C12" s="194" t="s">
        <v>222</v>
      </c>
      <c r="D12" s="194" t="s">
        <v>223</v>
      </c>
      <c r="E12" s="194" t="s">
        <v>224</v>
      </c>
      <c r="F12" s="194" t="s">
        <v>225</v>
      </c>
      <c r="G12" s="194" t="s">
        <v>226</v>
      </c>
      <c r="H12" s="195" t="s">
        <v>227</v>
      </c>
      <c r="I12" s="196" t="s">
        <v>228</v>
      </c>
    </row>
    <row r="13" spans="1:9" ht="15.75" thickBot="1" x14ac:dyDescent="0.3">
      <c r="A13" s="135">
        <v>1998</v>
      </c>
      <c r="B13" s="198">
        <f>+'2.2.3.8.1'!B14/'2.2.3.8.1'!B13-1</f>
        <v>1.3136199272848925E-2</v>
      </c>
      <c r="C13" s="198">
        <f>+'2.2.3.8.1'!C14/'2.2.3.8.1'!C13-1</f>
        <v>0.12537728699861139</v>
      </c>
      <c r="D13" s="198">
        <f>+'2.2.3.8.1'!D14/'2.2.3.8.1'!D13-1</f>
        <v>-6.1125050826492888E-2</v>
      </c>
      <c r="E13" s="198">
        <f>+'2.2.3.8.1'!E14/'2.2.3.8.1'!E13-1</f>
        <v>-8.8210347046609461E-2</v>
      </c>
      <c r="F13" s="198">
        <f>+'2.2.3.8.1'!F14/'2.2.3.8.1'!F13-1</f>
        <v>-0.11146689498446904</v>
      </c>
      <c r="G13" s="198">
        <f>+'2.2.3.8.1'!G14/'2.2.3.8.1'!G13-1</f>
        <v>5.4946503849666373E-2</v>
      </c>
      <c r="H13" s="198">
        <f>+'2.2.3.8.1'!H14/'2.2.3.8.1'!H13-1</f>
        <v>2.3533688802714492</v>
      </c>
      <c r="I13" s="142">
        <f>+'2.2.3.8.1'!I14/'2.2.3.8.1'!I13-1</f>
        <v>2.6685488070679053E-3</v>
      </c>
    </row>
    <row r="14" spans="1:9" ht="15.75" thickBot="1" x14ac:dyDescent="0.3">
      <c r="A14" s="135">
        <v>1999</v>
      </c>
      <c r="B14" s="198">
        <f>+'2.2.3.8.1'!B15/'2.2.3.8.1'!B14-1</f>
        <v>-0.24260213092455052</v>
      </c>
      <c r="C14" s="198">
        <f>+'2.2.3.8.1'!C15/'2.2.3.8.1'!C14-1</f>
        <v>4.88521151636645E-3</v>
      </c>
      <c r="D14" s="198">
        <f>+'2.2.3.8.1'!D15/'2.2.3.8.1'!D14-1</f>
        <v>-1.3562694099378936E-2</v>
      </c>
      <c r="E14" s="198">
        <f>+'2.2.3.8.1'!E15/'2.2.3.8.1'!E14-1</f>
        <v>-4.2430833015210556E-2</v>
      </c>
      <c r="F14" s="198">
        <f>+'2.2.3.8.1'!F15/'2.2.3.8.1'!F14-1</f>
        <v>3.1688586048363998E-2</v>
      </c>
      <c r="G14" s="198">
        <f>+'2.2.3.8.1'!G15/'2.2.3.8.1'!G14-1</f>
        <v>-0.23251643411048262</v>
      </c>
      <c r="H14" s="198">
        <f>+'2.2.3.8.1'!H15/'2.2.3.8.1'!H14-1</f>
        <v>-0.13558832032379298</v>
      </c>
      <c r="I14" s="142">
        <f>+'2.2.3.8.1'!I15/'2.2.3.8.1'!I14-1</f>
        <v>-7.1275586495139986E-2</v>
      </c>
    </row>
    <row r="15" spans="1:9" ht="15.75" thickBot="1" x14ac:dyDescent="0.3">
      <c r="A15" s="135">
        <v>2000</v>
      </c>
      <c r="B15" s="198">
        <f>+'2.2.3.8.1'!B16/'2.2.3.8.1'!B15-1</f>
        <v>-5.1034310134241756E-2</v>
      </c>
      <c r="C15" s="198">
        <f>+'2.2.3.8.1'!C16/'2.2.3.8.1'!C15-1</f>
        <v>4.4624508035995269E-3</v>
      </c>
      <c r="D15" s="198">
        <f>+'2.2.3.8.1'!D16/'2.2.3.8.1'!D15-1</f>
        <v>-0.24259045182871342</v>
      </c>
      <c r="E15" s="198">
        <f>+'2.2.3.8.1'!E16/'2.2.3.8.1'!E15-1</f>
        <v>-6.9838117447045378E-2</v>
      </c>
      <c r="F15" s="198">
        <f>+'2.2.3.8.1'!F16/'2.2.3.8.1'!F15-1</f>
        <v>4.9507380894435071E-2</v>
      </c>
      <c r="G15" s="198">
        <f>+'2.2.3.8.1'!G16/'2.2.3.8.1'!G15-1</f>
        <v>2.9014532290908779E-2</v>
      </c>
      <c r="H15" s="198">
        <f>+'2.2.3.8.1'!H16/'2.2.3.8.1'!H15-1</f>
        <v>-0.65468227424749159</v>
      </c>
      <c r="I15" s="142">
        <f>+'2.2.3.8.1'!I16/'2.2.3.8.1'!I15-1</f>
        <v>-7.0304009806591239E-2</v>
      </c>
    </row>
    <row r="16" spans="1:9" ht="15.75" thickBot="1" x14ac:dyDescent="0.3">
      <c r="A16" s="135">
        <v>2001</v>
      </c>
      <c r="B16" s="198">
        <f>+'2.2.3.8.1'!B17/'2.2.3.8.1'!B16-1</f>
        <v>2.1092077042403234E-2</v>
      </c>
      <c r="C16" s="198">
        <f>+'2.2.3.8.1'!C17/'2.2.3.8.1'!C16-1</f>
        <v>0.12074157035935706</v>
      </c>
      <c r="D16" s="198">
        <f>+'2.2.3.8.1'!D17/'2.2.3.8.1'!D16-1</f>
        <v>0.20468597778788067</v>
      </c>
      <c r="E16" s="198">
        <f>+'2.2.3.8.1'!E17/'2.2.3.8.1'!E16-1</f>
        <v>-2.5060694884280976E-2</v>
      </c>
      <c r="F16" s="198">
        <f>+'2.2.3.8.1'!F17/'2.2.3.8.1'!F16-1</f>
        <v>-0.34299516425345788</v>
      </c>
      <c r="G16" s="199">
        <f>+'2.2.3.8.1'!G17/'2.2.3.8.1'!G16-1</f>
        <v>-0.17351607786485079</v>
      </c>
      <c r="H16" s="200">
        <f>+'2.2.3.8.1'!H17/'2.2.3.8.1'!H16-1</f>
        <v>-1</v>
      </c>
      <c r="I16" s="142">
        <f>+'2.2.3.8.1'!I17/'2.2.3.8.1'!I16-1</f>
        <v>4.2223747135971879E-2</v>
      </c>
    </row>
    <row r="17" spans="1:9" ht="15.75" thickBot="1" x14ac:dyDescent="0.3">
      <c r="A17" s="135">
        <v>2002</v>
      </c>
      <c r="B17" s="198">
        <f>+'2.2.3.8.1'!B18/'2.2.3.8.1'!B17-1</f>
        <v>8.0875929622703513E-3</v>
      </c>
      <c r="C17" s="198">
        <f>+'2.2.3.8.1'!C18/'2.2.3.8.1'!C17-1</f>
        <v>0.17612655596026361</v>
      </c>
      <c r="D17" s="198">
        <f>+'2.2.3.8.1'!D18/'2.2.3.8.1'!D17-1</f>
        <v>-0.12366168784082854</v>
      </c>
      <c r="E17" s="198">
        <f>+'2.2.3.8.1'!E18/'2.2.3.8.1'!E17-1</f>
        <v>6.1544303274252421E-2</v>
      </c>
      <c r="F17" s="198">
        <f>+'2.2.3.8.1'!F18/'2.2.3.8.1'!F17-1</f>
        <v>2.674837329665869E-2</v>
      </c>
      <c r="G17" s="199">
        <f>+'2.2.3.8.1'!G18/'2.2.3.8.1'!G17-1</f>
        <v>-0.29071738630155275</v>
      </c>
      <c r="H17" s="143">
        <v>0</v>
      </c>
      <c r="I17" s="142">
        <f>+'2.2.3.8.1'!I18/'2.2.3.8.1'!I17-1</f>
        <v>3.0240297466664234E-2</v>
      </c>
    </row>
    <row r="18" spans="1:9" ht="15.75" thickBot="1" x14ac:dyDescent="0.3">
      <c r="A18" s="135">
        <v>2003</v>
      </c>
      <c r="B18" s="198">
        <f>+'2.2.3.8.1'!B19/'2.2.3.8.1'!B18-1</f>
        <v>0.16333392779109235</v>
      </c>
      <c r="C18" s="198">
        <f>+'2.2.3.8.1'!C19/'2.2.3.8.1'!C18-1</f>
        <v>0.14631143857647122</v>
      </c>
      <c r="D18" s="198">
        <f>+'2.2.3.8.1'!D19/'2.2.3.8.1'!D18-1</f>
        <v>0.34200317998278051</v>
      </c>
      <c r="E18" s="198">
        <f>+'2.2.3.8.1'!E19/'2.2.3.8.1'!E18-1</f>
        <v>5.5162457494427386E-2</v>
      </c>
      <c r="F18" s="198">
        <f>+'2.2.3.8.1'!F19/'2.2.3.8.1'!F18-1</f>
        <v>0.81377344260497586</v>
      </c>
      <c r="G18" s="199">
        <f>+'2.2.3.8.1'!G19/'2.2.3.8.1'!G18-1</f>
        <v>0.13398405476561392</v>
      </c>
      <c r="H18" s="143">
        <v>0</v>
      </c>
      <c r="I18" s="142">
        <f>+'2.2.3.8.1'!I19/'2.2.3.8.1'!I18-1</f>
        <v>0.1945004842364686</v>
      </c>
    </row>
    <row r="19" spans="1:9" ht="15.75" thickBot="1" x14ac:dyDescent="0.3">
      <c r="A19" s="135">
        <v>2004</v>
      </c>
      <c r="B19" s="198">
        <f>+'2.2.3.8.1'!B20/'2.2.3.8.1'!B19-1</f>
        <v>4.802880453735181E-2</v>
      </c>
      <c r="C19" s="198">
        <f>+'2.2.3.8.1'!C20/'2.2.3.8.1'!C19-1</f>
        <v>5.4773690790099749E-4</v>
      </c>
      <c r="D19" s="198">
        <f>+'2.2.3.8.1'!D20/'2.2.3.8.1'!D19-1</f>
        <v>0.10294535619327028</v>
      </c>
      <c r="E19" s="198">
        <f>+'2.2.3.8.1'!E20/'2.2.3.8.1'!E19-1</f>
        <v>6.6112843978741953E-2</v>
      </c>
      <c r="F19" s="198">
        <f>+'2.2.3.8.1'!F20/'2.2.3.8.1'!F19-1</f>
        <v>0.11576231738669041</v>
      </c>
      <c r="G19" s="199">
        <f>+'2.2.3.8.1'!G20/'2.2.3.8.1'!G19-1</f>
        <v>-9.7873994766890737E-2</v>
      </c>
      <c r="H19" s="143">
        <v>0</v>
      </c>
      <c r="I19" s="142">
        <f>+'2.2.3.8.1'!I20/'2.2.3.8.1'!I19-1</f>
        <v>4.0871705040290474E-2</v>
      </c>
    </row>
    <row r="20" spans="1:9" ht="15.75" thickBot="1" x14ac:dyDescent="0.3">
      <c r="A20" s="135">
        <v>2005</v>
      </c>
      <c r="B20" s="198">
        <f>+'2.2.3.8.1'!B21/'2.2.3.8.1'!B20-1</f>
        <v>0.21218796607678825</v>
      </c>
      <c r="C20" s="198">
        <f>+'2.2.3.8.1'!C21/'2.2.3.8.1'!C20-1</f>
        <v>8.3617086410345376E-2</v>
      </c>
      <c r="D20" s="198">
        <f>+'2.2.3.8.1'!D21/'2.2.3.8.1'!D20-1</f>
        <v>6.2355341619682703E-2</v>
      </c>
      <c r="E20" s="198">
        <f>+'2.2.3.8.1'!E21/'2.2.3.8.1'!E20-1</f>
        <v>3.7400045760414891E-2</v>
      </c>
      <c r="F20" s="198">
        <f>+'2.2.3.8.1'!F21/'2.2.3.8.1'!F20-1</f>
        <v>1.5776741679650375E-2</v>
      </c>
      <c r="G20" s="199">
        <f>+'2.2.3.8.1'!G21/'2.2.3.8.1'!G20-1</f>
        <v>-6.4941337684787492E-2</v>
      </c>
      <c r="H20" s="143">
        <v>0</v>
      </c>
      <c r="I20" s="142">
        <f>+'2.2.3.8.1'!I21/'2.2.3.8.1'!I20-1</f>
        <v>7.9259301674246663E-2</v>
      </c>
    </row>
    <row r="21" spans="1:9" ht="15.75" thickBot="1" x14ac:dyDescent="0.3">
      <c r="A21" s="135">
        <v>2006</v>
      </c>
      <c r="B21" s="198">
        <f>+'2.2.3.8.1'!B22/'2.2.3.8.1'!B21-1</f>
        <v>-3.9817330423536079E-2</v>
      </c>
      <c r="C21" s="198">
        <f>+'2.2.3.8.1'!C22/'2.2.3.8.1'!C21-1</f>
        <v>-4.1124620427116287E-2</v>
      </c>
      <c r="D21" s="198">
        <f>+'2.2.3.8.1'!D22/'2.2.3.8.1'!D21-1</f>
        <v>8.2840797340679728E-2</v>
      </c>
      <c r="E21" s="198">
        <f>+'2.2.3.8.1'!E22/'2.2.3.8.1'!E21-1</f>
        <v>0.18557671454088576</v>
      </c>
      <c r="F21" s="198">
        <f>+'2.2.3.8.1'!F22/'2.2.3.8.1'!F21-1</f>
        <v>9.4982830650532479E-2</v>
      </c>
      <c r="G21" s="199">
        <f>+'2.2.3.8.1'!G22/'2.2.3.8.1'!G21-1</f>
        <v>-0.28543945978765906</v>
      </c>
      <c r="H21" s="143">
        <v>0</v>
      </c>
      <c r="I21" s="142">
        <f>+'2.2.3.8.1'!I22/'2.2.3.8.1'!I21-1</f>
        <v>2.0317786810202243E-2</v>
      </c>
    </row>
    <row r="22" spans="1:9" ht="15.75" thickBot="1" x14ac:dyDescent="0.3">
      <c r="A22" s="135">
        <v>2007</v>
      </c>
      <c r="B22" s="198">
        <f>+'2.2.3.8.1'!B23/'2.2.3.8.1'!B22-1</f>
        <v>0.19586969399432697</v>
      </c>
      <c r="C22" s="198">
        <f>+'2.2.3.8.1'!C23/'2.2.3.8.1'!C22-1</f>
        <v>-8.9349609564634003E-3</v>
      </c>
      <c r="D22" s="198">
        <f>+'2.2.3.8.1'!D23/'2.2.3.8.1'!D22-1</f>
        <v>-2.9771690157638364E-3</v>
      </c>
      <c r="E22" s="198">
        <f>+'2.2.3.8.1'!E23/'2.2.3.8.1'!E22-1</f>
        <v>4.0891639171525274E-2</v>
      </c>
      <c r="F22" s="198">
        <f>+'2.2.3.8.1'!F23/'2.2.3.8.1'!F22-1</f>
        <v>3.4463782254460007E-2</v>
      </c>
      <c r="G22" s="199">
        <f>+'2.2.3.8.1'!G23/'2.2.3.8.1'!G22-1</f>
        <v>0.37169469139582545</v>
      </c>
      <c r="H22" s="143">
        <v>0</v>
      </c>
      <c r="I22" s="142">
        <f>+'2.2.3.8.1'!I23/'2.2.3.8.1'!I22-1</f>
        <v>4.2223643713530823E-2</v>
      </c>
    </row>
    <row r="23" spans="1:9" ht="15.75" thickBot="1" x14ac:dyDescent="0.3">
      <c r="A23" s="135">
        <v>2008</v>
      </c>
      <c r="B23" s="198">
        <f>+'2.2.3.8.1'!B24/'2.2.3.8.1'!B23-1</f>
        <v>-7.2773473904939379E-2</v>
      </c>
      <c r="C23" s="198">
        <f>+'2.2.3.8.1'!C24/'2.2.3.8.1'!C23-1</f>
        <v>-3.7418485428515891E-2</v>
      </c>
      <c r="D23" s="198">
        <f>+'2.2.3.8.1'!D24/'2.2.3.8.1'!D23-1</f>
        <v>5.4357870476140491E-5</v>
      </c>
      <c r="E23" s="198">
        <f>+'2.2.3.8.1'!E24/'2.2.3.8.1'!E23-1</f>
        <v>-0.11505058640359367</v>
      </c>
      <c r="F23" s="198">
        <f>+'2.2.3.8.1'!F24/'2.2.3.8.1'!F23-1</f>
        <v>-0.23097755882012316</v>
      </c>
      <c r="G23" s="199">
        <f>+'2.2.3.8.1'!G24/'2.2.3.8.1'!G23-1</f>
        <v>0.23582539416281101</v>
      </c>
      <c r="H23" s="143">
        <v>0</v>
      </c>
      <c r="I23" s="142">
        <f>+'2.2.3.8.1'!I24/'2.2.3.8.1'!I23-1</f>
        <v>-4.5691991215413119E-2</v>
      </c>
    </row>
    <row r="24" spans="1:9" ht="15.75" thickBot="1" x14ac:dyDescent="0.3">
      <c r="A24" s="135">
        <v>2009</v>
      </c>
      <c r="B24" s="198">
        <f>+'2.2.3.8.1'!B25/'2.2.3.8.1'!B24-1</f>
        <v>-0.2281734969781205</v>
      </c>
      <c r="C24" s="198">
        <f>+'2.2.3.8.1'!C25/'2.2.3.8.1'!C24-1</f>
        <v>-0.12358130895436026</v>
      </c>
      <c r="D24" s="198">
        <f>+'2.2.3.8.1'!D25/'2.2.3.8.1'!D24-1</f>
        <v>-6.9085098056268168E-2</v>
      </c>
      <c r="E24" s="198">
        <f>+'2.2.3.8.1'!E25/'2.2.3.8.1'!E24-1</f>
        <v>-9.1872037632456993E-2</v>
      </c>
      <c r="F24" s="198">
        <f>+'2.2.3.8.1'!F25/'2.2.3.8.1'!F24-1</f>
        <v>-0.34887315599069268</v>
      </c>
      <c r="G24" s="199">
        <f>+'2.2.3.8.1'!G25/'2.2.3.8.1'!G24-1</f>
        <v>0.17929433542419915</v>
      </c>
      <c r="H24" s="201">
        <f>+'2.2.3.8.1'!H25/'2.2.3.8.1'!H24-1</f>
        <v>0.34407964916439493</v>
      </c>
      <c r="I24" s="142">
        <f>+'2.2.3.8.1'!I25/'2.2.3.8.1'!I24-1</f>
        <v>-0.11880199180389484</v>
      </c>
    </row>
    <row r="25" spans="1:9" ht="15.75" thickBot="1" x14ac:dyDescent="0.3">
      <c r="A25" s="135">
        <v>2010</v>
      </c>
      <c r="B25" s="198">
        <f>+'2.2.3.8.1'!B26/'2.2.3.8.1'!B25-1</f>
        <v>0.29083269464245753</v>
      </c>
      <c r="C25" s="198">
        <f>+'2.2.3.8.1'!C26/'2.2.3.8.1'!C25-1</f>
        <v>0.14810336026935</v>
      </c>
      <c r="D25" s="198">
        <f>+'2.2.3.8.1'!D26/'2.2.3.8.1'!D25-1</f>
        <v>1.8812840844067091E-2</v>
      </c>
      <c r="E25" s="198">
        <f>+'2.2.3.8.1'!E26/'2.2.3.8.1'!E25-1</f>
        <v>0.18312268166746026</v>
      </c>
      <c r="F25" s="198">
        <f>+'2.2.3.8.1'!F26/'2.2.3.8.1'!F25-1</f>
        <v>0.11621289833928916</v>
      </c>
      <c r="G25" s="198">
        <f>+'2.2.3.8.1'!G26/'2.2.3.8.1'!G25-1</f>
        <v>4.9037760044951417E-2</v>
      </c>
      <c r="H25" s="198">
        <f>+'2.2.3.8.1'!H26/'2.2.3.8.1'!H25-1</f>
        <v>0.48553791887125231</v>
      </c>
      <c r="I25" s="142">
        <f>+'2.2.3.8.1'!I26/'2.2.3.8.1'!I25-1</f>
        <v>0.13958934704002068</v>
      </c>
    </row>
    <row r="26" spans="1:9" ht="15.75" thickBot="1" x14ac:dyDescent="0.3">
      <c r="A26" s="135">
        <v>2011</v>
      </c>
      <c r="B26" s="198">
        <f>+'2.2.3.8.1'!B27/'2.2.3.8.1'!B26-1</f>
        <v>4.8287983438114912E-2</v>
      </c>
      <c r="C26" s="198">
        <f>+'2.2.3.8.1'!C27/'2.2.3.8.1'!C26-1</f>
        <v>3.5022835652376294E-2</v>
      </c>
      <c r="D26" s="198">
        <f>+'2.2.3.8.1'!D27/'2.2.3.8.1'!D26-1</f>
        <v>6.5970152675255633E-2</v>
      </c>
      <c r="E26" s="198">
        <f>+'2.2.3.8.1'!E27/'2.2.3.8.1'!E26-1</f>
        <v>2.8829185311817884E-2</v>
      </c>
      <c r="F26" s="198">
        <f>+'2.2.3.8.1'!F27/'2.2.3.8.1'!F26-1</f>
        <v>-0.33173637968939096</v>
      </c>
      <c r="G26" s="198">
        <f>+'2.2.3.8.1'!G27/'2.2.3.8.1'!G26-1</f>
        <v>-4.8716052539731214E-3</v>
      </c>
      <c r="H26" s="198">
        <f>+'2.2.3.8.1'!H27/'2.2.3.8.1'!H26-1</f>
        <v>4.9507301436542805E-2</v>
      </c>
      <c r="I26" s="142">
        <f>+'2.2.3.8.1'!I27/'2.2.3.8.1'!I26-1</f>
        <v>2.7627895897857746E-2</v>
      </c>
    </row>
    <row r="27" spans="1:9" ht="15.75" thickBot="1" x14ac:dyDescent="0.3">
      <c r="A27" s="135">
        <v>2012</v>
      </c>
      <c r="B27" s="198">
        <f>+'2.2.3.8.1'!B28/'2.2.3.8.1'!B27-1</f>
        <v>2.9603045514807746E-2</v>
      </c>
      <c r="C27" s="198">
        <f>+'2.2.3.8.1'!C28/'2.2.3.8.1'!C27-1</f>
        <v>-0.10141445654205006</v>
      </c>
      <c r="D27" s="198">
        <f>+'2.2.3.8.1'!D28/'2.2.3.8.1'!D27-1</f>
        <v>-6.7316851165866609E-2</v>
      </c>
      <c r="E27" s="198">
        <f>+'2.2.3.8.1'!E28/'2.2.3.8.1'!E27-1</f>
        <v>-0.14047239815612933</v>
      </c>
      <c r="F27" s="198">
        <f>+'2.2.3.8.1'!F28/'2.2.3.8.1'!F27-1</f>
        <v>-7.4773153969081463E-2</v>
      </c>
      <c r="G27" s="198">
        <f>+'2.2.3.8.1'!G28/'2.2.3.8.1'!G27-1</f>
        <v>-0.33555693493708139</v>
      </c>
      <c r="H27" s="198">
        <f>+'2.2.3.8.1'!H28/'2.2.3.8.1'!H27-1</f>
        <v>-0.19071549773755658</v>
      </c>
      <c r="I27" s="142">
        <f>+'2.2.3.8.1'!I28/'2.2.3.8.1'!I27-1</f>
        <v>-9.0796561589877367E-2</v>
      </c>
    </row>
    <row r="28" spans="1:9" ht="15.75" thickBot="1" x14ac:dyDescent="0.3">
      <c r="A28" s="135">
        <v>2013</v>
      </c>
      <c r="B28" s="198">
        <f>+'2.2.3.8.1'!B29/'2.2.3.8.1'!B28-1</f>
        <v>-0.12225619180916447</v>
      </c>
      <c r="C28" s="198">
        <f>+'2.2.3.8.1'!C29/'2.2.3.8.1'!C28-1</f>
        <v>-5.9310354626051387E-2</v>
      </c>
      <c r="D28" s="198">
        <f>+'2.2.3.8.1'!D29/'2.2.3.8.1'!D28-1</f>
        <v>0.10527955704941805</v>
      </c>
      <c r="E28" s="198">
        <f>+'2.2.3.8.1'!E29/'2.2.3.8.1'!E28-1</f>
        <v>-0.19638000590805882</v>
      </c>
      <c r="F28" s="198">
        <f>+'2.2.3.8.1'!F29/'2.2.3.8.1'!F28-1</f>
        <v>-0.18956935807893227</v>
      </c>
      <c r="G28" s="198">
        <f>+'2.2.3.8.1'!G29/'2.2.3.8.1'!G28-1</f>
        <v>1.7547252149963111E-3</v>
      </c>
      <c r="H28" s="198">
        <f>+'2.2.3.8.1'!H29/'2.2.3.8.1'!H28-1</f>
        <v>0.10188948256762753</v>
      </c>
      <c r="I28" s="142">
        <f>+'2.2.3.8.1'!I29/'2.2.3.8.1'!I28-1</f>
        <v>-5.406255597431997E-2</v>
      </c>
    </row>
    <row r="29" spans="1:9" ht="15.75" thickBot="1" x14ac:dyDescent="0.3">
      <c r="A29" s="135">
        <v>2014</v>
      </c>
      <c r="B29" s="198">
        <f>+'2.2.3.8.1'!B30/'2.2.3.8.1'!B29-1</f>
        <v>-2.9390450503065435E-2</v>
      </c>
      <c r="C29" s="198">
        <f>+'2.2.3.8.1'!C30/'2.2.3.8.1'!C29-1</f>
        <v>1.6595943043054007E-2</v>
      </c>
      <c r="D29" s="198">
        <f>+'2.2.3.8.1'!D30/'2.2.3.8.1'!D29-1</f>
        <v>-8.5871370146589965E-2</v>
      </c>
      <c r="E29" s="198">
        <f>+'2.2.3.8.1'!E30/'2.2.3.8.1'!E29-1</f>
        <v>-0.35223970687722861</v>
      </c>
      <c r="F29" s="198">
        <f>+'2.2.3.8.1'!F30/'2.2.3.8.1'!F29-1</f>
        <v>-0.41117596671839463</v>
      </c>
      <c r="G29" s="198">
        <f>+'2.2.3.8.1'!G30/'2.2.3.8.1'!G29-1</f>
        <v>0.2859481417233487</v>
      </c>
      <c r="H29" s="198">
        <f>+'2.2.3.8.1'!H30/'2.2.3.8.1'!H29-1</f>
        <v>0.11556514017506037</v>
      </c>
      <c r="I29" s="142">
        <f>+'2.2.3.8.1'!I30/'2.2.3.8.1'!I29-1</f>
        <v>-6.8352751264871614E-2</v>
      </c>
    </row>
    <row r="30" spans="1:9" ht="15.75" thickBot="1" x14ac:dyDescent="0.3">
      <c r="A30" s="141">
        <v>2015</v>
      </c>
      <c r="B30" s="198">
        <f>+'2.2.3.8.1'!B31/'2.2.3.8.1'!B30-1</f>
        <v>3.4260351822490431E-3</v>
      </c>
      <c r="C30" s="198">
        <f>+'2.2.3.8.1'!C31/'2.2.3.8.1'!C30-1</f>
        <v>-3.6489375754499287E-3</v>
      </c>
      <c r="D30" s="198">
        <f>+'2.2.3.8.1'!D31/'2.2.3.8.1'!D30-1</f>
        <v>-3.5214688356562496E-2</v>
      </c>
      <c r="E30" s="198">
        <f>+'2.2.3.8.1'!E31/'2.2.3.8.1'!E30-1</f>
        <v>-0.18424900390167953</v>
      </c>
      <c r="F30" s="198">
        <f>+'2.2.3.8.1'!F31/'2.2.3.8.1'!F30-1</f>
        <v>-0.45963612509887908</v>
      </c>
      <c r="G30" s="198">
        <f>+'2.2.3.8.1'!G31/'2.2.3.8.1'!G30-1</f>
        <v>-0.14631913713215461</v>
      </c>
      <c r="H30" s="198">
        <f>+'2.2.3.8.1'!H31/'2.2.3.8.1'!H30-1</f>
        <v>-1</v>
      </c>
      <c r="I30" s="142">
        <f>+'2.2.3.8.1'!I31/'2.2.3.8.1'!I30-1</f>
        <v>-5.9345675041631685E-2</v>
      </c>
    </row>
    <row r="31" spans="1:9" ht="15.75" thickBot="1" x14ac:dyDescent="0.3">
      <c r="A31" s="141">
        <v>2016</v>
      </c>
      <c r="B31" s="198">
        <f>+'2.2.3.8.1'!B32/'2.2.3.8.1'!B31-1</f>
        <v>0.20558038765971642</v>
      </c>
      <c r="C31" s="198">
        <f>+'2.2.3.8.1'!C32/'2.2.3.8.1'!C31-1</f>
        <v>-0.31388276913016322</v>
      </c>
      <c r="D31" s="198">
        <f>+'2.2.3.8.1'!D32/'2.2.3.8.1'!D31-1</f>
        <v>-8.5923595528968888E-2</v>
      </c>
      <c r="E31" s="198">
        <f>+'2.2.3.8.1'!E32/'2.2.3.8.1'!E31-1</f>
        <v>-8.5630675437189163E-2</v>
      </c>
      <c r="F31" s="198">
        <f>+'2.2.3.8.1'!F32/'2.2.3.8.1'!F31-1</f>
        <v>-0.16358417001099701</v>
      </c>
      <c r="G31" s="198">
        <f>+'2.2.3.8.1'!G32/'2.2.3.8.1'!G31-1</f>
        <v>0.20307798245928366</v>
      </c>
      <c r="H31" s="143">
        <v>0</v>
      </c>
      <c r="I31" s="142">
        <f>+'2.2.3.8.1'!I32/'2.2.3.8.1'!I31-1</f>
        <v>-0.10889632147517259</v>
      </c>
    </row>
    <row r="32" spans="1:9" ht="15.75" thickBot="1" x14ac:dyDescent="0.3">
      <c r="A32" s="141">
        <v>2017</v>
      </c>
      <c r="B32" s="198">
        <f>+'2.2.3.8.1'!B33/'2.2.3.8.1'!B32-1</f>
        <v>0.36206993325594961</v>
      </c>
      <c r="C32" s="198">
        <f>+'2.2.3.8.1'!C33/'2.2.3.8.1'!C32-1</f>
        <v>-0.67826852677886884</v>
      </c>
      <c r="D32" s="198">
        <f>+'2.2.3.8.1'!D33/'2.2.3.8.1'!D32-1</f>
        <v>7.3863307630936959E-2</v>
      </c>
      <c r="E32" s="198">
        <f>+'2.2.3.8.1'!E33/'2.2.3.8.1'!E32-1</f>
        <v>9.8037922089589058E-2</v>
      </c>
      <c r="F32" s="198">
        <f>+'2.2.3.8.1'!F33/'2.2.3.8.1'!F32-1</f>
        <v>0.71680184410484071</v>
      </c>
      <c r="G32" s="198">
        <f>+'2.2.3.8.1'!G33/'2.2.3.8.1'!G32-1</f>
        <v>0.23432740242306171</v>
      </c>
      <c r="H32" s="143">
        <v>0</v>
      </c>
      <c r="I32" s="142">
        <f>+'2.2.3.8.1'!I33/'2.2.3.8.1'!I32-1</f>
        <v>-6.6509058982107239E-2</v>
      </c>
    </row>
    <row r="33" spans="1:9" ht="15.75" thickBot="1" x14ac:dyDescent="0.3">
      <c r="A33" s="141" t="s">
        <v>449</v>
      </c>
      <c r="B33" s="198">
        <f>+'2.2.3.8.1'!B34/'2.2.3.8.1'!B33-1</f>
        <v>-0.97807242866248911</v>
      </c>
      <c r="C33" s="198">
        <f>+'2.2.3.8.1'!C34/'2.2.3.8.1'!C33-1</f>
        <v>3.3989093886885238</v>
      </c>
      <c r="D33" s="198">
        <f>+'2.2.3.8.1'!D34/'2.2.3.8.1'!D33-1</f>
        <v>-0.37083121344822267</v>
      </c>
      <c r="E33" s="198">
        <f>+'2.2.3.8.1'!E34/'2.2.3.8.1'!E33-1</f>
        <v>-0.10310884869434489</v>
      </c>
      <c r="F33" s="198">
        <f>+'2.2.3.8.1'!F34/'2.2.3.8.1'!F33-1</f>
        <v>-0.1707651835754318</v>
      </c>
      <c r="G33" s="198">
        <f>+'2.2.3.8.1'!G34/'2.2.3.8.1'!G33-1</f>
        <v>-6.0881406268876725E-3</v>
      </c>
      <c r="H33" s="143">
        <v>0</v>
      </c>
      <c r="I33" s="142">
        <f>+'2.2.3.8.1'!I34/'2.2.3.8.1'!I33-1</f>
        <v>-0.1400599647237678</v>
      </c>
    </row>
    <row r="34" spans="1:9" x14ac:dyDescent="0.25">
      <c r="A34" s="248"/>
      <c r="B34" s="280"/>
      <c r="C34" s="280"/>
      <c r="D34" s="280"/>
      <c r="E34" s="280"/>
      <c r="F34" s="280"/>
      <c r="G34" s="280"/>
      <c r="H34" s="265"/>
      <c r="I34" s="281"/>
    </row>
    <row r="35" spans="1:9" x14ac:dyDescent="0.25">
      <c r="A35" s="163" t="s">
        <v>229</v>
      </c>
    </row>
    <row r="36" spans="1:9" x14ac:dyDescent="0.25">
      <c r="A36" s="140" t="s">
        <v>363</v>
      </c>
    </row>
  </sheetData>
  <hyperlinks>
    <hyperlink ref="A36" location="Índice!A1" display="Volver al índice"/>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80" zoomScaleNormal="80" workbookViewId="0"/>
  </sheetViews>
  <sheetFormatPr baseColWidth="10" defaultColWidth="11.42578125" defaultRowHeight="15" x14ac:dyDescent="0.25"/>
  <cols>
    <col min="1" max="1" width="20.7109375" style="30" customWidth="1"/>
    <col min="2" max="8" width="21.85546875" style="30" customWidth="1"/>
    <col min="9" max="9" width="20.7109375" style="30" customWidth="1"/>
    <col min="10" max="16384" width="11.42578125" style="30"/>
  </cols>
  <sheetData>
    <row r="1" spans="1:9" x14ac:dyDescent="0.25">
      <c r="A1" s="16" t="s">
        <v>0</v>
      </c>
      <c r="B1" s="29"/>
      <c r="C1" s="29"/>
      <c r="D1" s="29"/>
      <c r="E1" s="29"/>
    </row>
    <row r="2" spans="1:9" x14ac:dyDescent="0.25">
      <c r="A2" s="16" t="s">
        <v>1</v>
      </c>
      <c r="B2" s="29"/>
      <c r="C2" s="29"/>
      <c r="D2" s="29"/>
      <c r="E2" s="29"/>
    </row>
    <row r="3" spans="1:9" x14ac:dyDescent="0.25">
      <c r="A3" s="16" t="s">
        <v>2</v>
      </c>
      <c r="B3" s="29"/>
      <c r="C3" s="29"/>
      <c r="D3" s="29"/>
      <c r="E3" s="29"/>
    </row>
    <row r="4" spans="1:9" x14ac:dyDescent="0.25">
      <c r="A4" s="16" t="s">
        <v>3</v>
      </c>
      <c r="B4" s="29" t="s">
        <v>4</v>
      </c>
      <c r="C4" s="29"/>
      <c r="D4" s="29"/>
      <c r="E4" s="29"/>
    </row>
    <row r="5" spans="1:9" x14ac:dyDescent="0.25">
      <c r="A5" s="16" t="s">
        <v>5</v>
      </c>
      <c r="B5" s="30" t="str">
        <f>+Índice!A52</f>
        <v>2.2.3.8.3</v>
      </c>
    </row>
    <row r="6" spans="1:9" x14ac:dyDescent="0.25">
      <c r="A6" s="16" t="s">
        <v>6</v>
      </c>
      <c r="B6" s="29" t="str">
        <f>+Índice!B51</f>
        <v>Todas las líneas. Variación anual del total de carga transportada. En porcentaje</v>
      </c>
      <c r="C6" s="29"/>
      <c r="D6" s="29"/>
      <c r="E6" s="29"/>
    </row>
    <row r="7" spans="1:9" x14ac:dyDescent="0.25">
      <c r="A7" s="16" t="s">
        <v>7</v>
      </c>
      <c r="B7" s="29" t="s">
        <v>8</v>
      </c>
      <c r="C7" s="29"/>
      <c r="D7" s="29"/>
      <c r="E7" s="29"/>
    </row>
    <row r="8" spans="1:9" x14ac:dyDescent="0.25">
      <c r="A8" s="166" t="s">
        <v>9</v>
      </c>
      <c r="B8" s="155" t="str">
        <f>+'2.2.3.1.1'!B8</f>
        <v>agosto 2018</v>
      </c>
      <c r="C8" s="167"/>
      <c r="D8" s="167"/>
      <c r="E8" s="167"/>
    </row>
    <row r="9" spans="1:9" x14ac:dyDescent="0.25">
      <c r="A9" s="166" t="s">
        <v>10</v>
      </c>
      <c r="B9" s="155" t="str">
        <f>+'2.2.3.1.1'!B9</f>
        <v>octubre 2018</v>
      </c>
      <c r="C9" s="167"/>
      <c r="D9" s="167"/>
      <c r="E9" s="167"/>
    </row>
    <row r="10" spans="1:9" x14ac:dyDescent="0.25">
      <c r="A10" s="166"/>
      <c r="B10" s="197"/>
      <c r="C10" s="167"/>
      <c r="D10" s="167"/>
      <c r="E10" s="167"/>
    </row>
    <row r="11" spans="1:9" ht="15.75" thickBot="1" x14ac:dyDescent="0.3"/>
    <row r="12" spans="1:9" ht="94.5" thickBot="1" x14ac:dyDescent="0.3">
      <c r="A12" s="192" t="s">
        <v>25</v>
      </c>
      <c r="B12" s="193" t="s">
        <v>221</v>
      </c>
      <c r="C12" s="194" t="s">
        <v>222</v>
      </c>
      <c r="D12" s="194" t="s">
        <v>223</v>
      </c>
      <c r="E12" s="194" t="s">
        <v>224</v>
      </c>
      <c r="F12" s="194" t="s">
        <v>225</v>
      </c>
      <c r="G12" s="194" t="s">
        <v>226</v>
      </c>
      <c r="H12" s="203" t="s">
        <v>227</v>
      </c>
      <c r="I12" s="196" t="s">
        <v>230</v>
      </c>
    </row>
    <row r="13" spans="1:9" ht="15.75" thickBot="1" x14ac:dyDescent="0.3">
      <c r="A13" s="135">
        <v>1997</v>
      </c>
      <c r="B13" s="198">
        <f>+'2.2.3.8.1'!B13/'2.2.3.8.1'!$I13</f>
        <v>0.17237061122279332</v>
      </c>
      <c r="C13" s="198">
        <f>+'2.2.3.8.1'!C13/'2.2.3.8.1'!$I13</f>
        <v>0.2586198530537715</v>
      </c>
      <c r="D13" s="198">
        <f>+'2.2.3.8.1'!D13/'2.2.3.8.1'!$I13</f>
        <v>0.23360453442246479</v>
      </c>
      <c r="E13" s="198">
        <f>+'2.2.3.8.1'!E13/'2.2.3.8.1'!$I13</f>
        <v>0.19186522274286161</v>
      </c>
      <c r="F13" s="198">
        <f>+'2.2.3.8.1'!F13/'2.2.3.8.1'!$I13</f>
        <v>5.5337275906523681E-2</v>
      </c>
      <c r="G13" s="198">
        <f>+'2.2.3.8.1'!G13/'2.2.3.8.1'!$I13</f>
        <v>8.7982943066072516E-2</v>
      </c>
      <c r="H13" s="204">
        <f>+'2.2.3.8.1'!H13/'2.2.3.8.1'!$I13</f>
        <v>2.1955958551256221E-4</v>
      </c>
      <c r="I13" s="145">
        <f>SUM(B13:H13)</f>
        <v>1</v>
      </c>
    </row>
    <row r="14" spans="1:9" ht="15.75" thickBot="1" x14ac:dyDescent="0.3">
      <c r="A14" s="135">
        <v>1998</v>
      </c>
      <c r="B14" s="198">
        <f>+'2.2.3.8.1'!B14/'2.2.3.8.1'!$I14</f>
        <v>0.17417012444279001</v>
      </c>
      <c r="C14" s="198">
        <f>+'2.2.3.8.1'!C14/'2.2.3.8.1'!$I14</f>
        <v>0.29027030810920079</v>
      </c>
      <c r="D14" s="198">
        <f>+'2.2.3.8.1'!D14/'2.2.3.8.1'!$I14</f>
        <v>0.21874172242017209</v>
      </c>
      <c r="E14" s="198">
        <f>+'2.2.3.8.1'!E14/'2.2.3.8.1'!$I14</f>
        <v>0.17447512945995536</v>
      </c>
      <c r="F14" s="198">
        <f>+'2.2.3.8.1'!F14/'2.2.3.8.1'!$I14</f>
        <v>4.9038140911893353E-2</v>
      </c>
      <c r="G14" s="198">
        <f>+'2.2.3.8.1'!G14/'2.2.3.8.1'!$I14</f>
        <v>9.2570269902638808E-2</v>
      </c>
      <c r="H14" s="204">
        <f>+'2.2.3.8.1'!H14/'2.2.3.8.1'!$I14</f>
        <v>7.3430475334954894E-4</v>
      </c>
      <c r="I14" s="145">
        <f t="shared" ref="I14:I31" si="0">SUM(B14:H14)</f>
        <v>1</v>
      </c>
    </row>
    <row r="15" spans="1:9" ht="15.75" thickBot="1" x14ac:dyDescent="0.3">
      <c r="A15" s="135">
        <v>1999</v>
      </c>
      <c r="B15" s="198">
        <f>+'2.2.3.8.1'!B15/'2.2.3.8.1'!$I15</f>
        <v>0.14204007043568981</v>
      </c>
      <c r="C15" s="198">
        <f>+'2.2.3.8.1'!C15/'2.2.3.8.1'!$I15</f>
        <v>0.314074159911926</v>
      </c>
      <c r="D15" s="198">
        <f>+'2.2.3.8.1'!D15/'2.2.3.8.1'!$I15</f>
        <v>0.23233479406222898</v>
      </c>
      <c r="E15" s="198">
        <f>+'2.2.3.8.1'!E15/'2.2.3.8.1'!$I15</f>
        <v>0.17989405893404833</v>
      </c>
      <c r="F15" s="198">
        <f>+'2.2.3.8.1'!F15/'2.2.3.8.1'!$I15</f>
        <v>5.4474814621169577E-2</v>
      </c>
      <c r="G15" s="198">
        <f>+'2.2.3.8.1'!G15/'2.2.3.8.1'!$I15</f>
        <v>7.6498646753685784E-2</v>
      </c>
      <c r="H15" s="204">
        <f>+'2.2.3.8.1'!H15/'2.2.3.8.1'!$I15</f>
        <v>6.8345528125150865E-4</v>
      </c>
      <c r="I15" s="145">
        <f t="shared" si="0"/>
        <v>0.99999999999999989</v>
      </c>
    </row>
    <row r="16" spans="1:9" ht="15.75" thickBot="1" x14ac:dyDescent="0.3">
      <c r="A16" s="135">
        <v>2000</v>
      </c>
      <c r="B16" s="198">
        <f>+'2.2.3.8.1'!B16/'2.2.3.8.1'!$I16</f>
        <v>0.14498411830467728</v>
      </c>
      <c r="C16" s="198">
        <f>+'2.2.3.8.1'!C16/'2.2.3.8.1'!$I16</f>
        <v>0.3393321082664722</v>
      </c>
      <c r="D16" s="198">
        <f>+'2.2.3.8.1'!D16/'2.2.3.8.1'!$I16</f>
        <v>0.18927971428437959</v>
      </c>
      <c r="E16" s="198">
        <f>+'2.2.3.8.1'!E16/'2.2.3.8.1'!$I16</f>
        <v>0.1799842080456602</v>
      </c>
      <c r="F16" s="198">
        <f>+'2.2.3.8.1'!F16/'2.2.3.8.1'!$I16</f>
        <v>6.1495070023782593E-2</v>
      </c>
      <c r="G16" s="198">
        <f>+'2.2.3.8.1'!G16/'2.2.3.8.1'!$I16</f>
        <v>8.4670924732885344E-2</v>
      </c>
      <c r="H16" s="204">
        <f>+'2.2.3.8.1'!H16/'2.2.3.8.1'!$I16</f>
        <v>2.5385634214278356E-4</v>
      </c>
      <c r="I16" s="145">
        <f t="shared" si="0"/>
        <v>1</v>
      </c>
    </row>
    <row r="17" spans="1:9" ht="15.75" thickBot="1" x14ac:dyDescent="0.3">
      <c r="A17" s="135">
        <v>2001</v>
      </c>
      <c r="B17" s="198">
        <f>+'2.2.3.8.1'!B17/'2.2.3.8.1'!$I17</f>
        <v>0.14204448411840917</v>
      </c>
      <c r="C17" s="198">
        <f>+'2.2.3.8.1'!C17/'2.2.3.8.1'!$I17</f>
        <v>0.36489631035273445</v>
      </c>
      <c r="D17" s="198">
        <f>+'2.2.3.8.1'!D17/'2.2.3.8.1'!$I17</f>
        <v>0.21878470751092949</v>
      </c>
      <c r="E17" s="198">
        <f>+'2.2.3.8.1'!E17/'2.2.3.8.1'!$I17</f>
        <v>0.16836469060126502</v>
      </c>
      <c r="F17" s="205">
        <f>+'2.2.3.8.1'!F17/'2.2.3.8.1'!$I17</f>
        <v>3.8765724242249819E-2</v>
      </c>
      <c r="G17" s="206">
        <f>+'2.2.3.8.1'!G17/'2.2.3.8.1'!$I17</f>
        <v>6.7144083174412048E-2</v>
      </c>
      <c r="H17" s="144">
        <v>0</v>
      </c>
      <c r="I17" s="145">
        <f t="shared" si="0"/>
        <v>0.99999999999999989</v>
      </c>
    </row>
    <row r="18" spans="1:9" ht="15.75" thickBot="1" x14ac:dyDescent="0.3">
      <c r="A18" s="135">
        <v>2002</v>
      </c>
      <c r="B18" s="198">
        <f>+'2.2.3.8.1'!B18/'2.2.3.8.1'!$I18</f>
        <v>0.13899017776785019</v>
      </c>
      <c r="C18" s="198">
        <f>+'2.2.3.8.1'!C18/'2.2.3.8.1'!$I18</f>
        <v>0.41656712694414444</v>
      </c>
      <c r="D18" s="198">
        <f>+'2.2.3.8.1'!D18/'2.2.3.8.1'!$I18</f>
        <v>0.18610165199111692</v>
      </c>
      <c r="E18" s="198">
        <f>+'2.2.3.8.1'!E18/'2.2.3.8.1'!$I18</f>
        <v>0.17348047695259955</v>
      </c>
      <c r="F18" s="207">
        <f>+'2.2.3.8.1'!F18/'2.2.3.8.1'!$I18</f>
        <v>3.8634330653994582E-2</v>
      </c>
      <c r="G18" s="198">
        <f>+'2.2.3.8.1'!G18/'2.2.3.8.1'!$I18</f>
        <v>4.6226235690294284E-2</v>
      </c>
      <c r="H18" s="144">
        <v>0</v>
      </c>
      <c r="I18" s="145">
        <f t="shared" si="0"/>
        <v>0.99999999999999989</v>
      </c>
    </row>
    <row r="19" spans="1:9" ht="15.75" thickBot="1" x14ac:dyDescent="0.3">
      <c r="A19" s="135">
        <v>2003</v>
      </c>
      <c r="B19" s="198">
        <f>+'2.2.3.8.1'!B19/'2.2.3.8.1'!$I19</f>
        <v>0.13536368679700433</v>
      </c>
      <c r="C19" s="198">
        <f>+'2.2.3.8.1'!C19/'2.2.3.8.1'!$I19</f>
        <v>0.39976179905547748</v>
      </c>
      <c r="D19" s="198">
        <f>+'2.2.3.8.1'!D19/'2.2.3.8.1'!$I19</f>
        <v>0.20908238386505856</v>
      </c>
      <c r="E19" s="198">
        <f>+'2.2.3.8.1'!E19/'2.2.3.8.1'!$I19</f>
        <v>0.15324404535977812</v>
      </c>
      <c r="F19" s="207">
        <f>+'2.2.3.8.1'!F19/'2.2.3.8.1'!$I19</f>
        <v>5.8663787782243008E-2</v>
      </c>
      <c r="G19" s="198">
        <f>+'2.2.3.8.1'!G19/'2.2.3.8.1'!$I19</f>
        <v>4.388429714043849E-2</v>
      </c>
      <c r="H19" s="144">
        <v>0</v>
      </c>
      <c r="I19" s="145">
        <f t="shared" si="0"/>
        <v>1</v>
      </c>
    </row>
    <row r="20" spans="1:9" ht="15.75" thickBot="1" x14ac:dyDescent="0.3">
      <c r="A20" s="135">
        <v>2004</v>
      </c>
      <c r="B20" s="198">
        <f>+'2.2.3.8.1'!B20/'2.2.3.8.1'!$I20</f>
        <v>0.13629445604551388</v>
      </c>
      <c r="C20" s="198">
        <f>+'2.2.3.8.1'!C20/'2.2.3.8.1'!$I20</f>
        <v>0.3842747971823352</v>
      </c>
      <c r="D20" s="198">
        <f>+'2.2.3.8.1'!D20/'2.2.3.8.1'!$I20</f>
        <v>0.22155126633676595</v>
      </c>
      <c r="E20" s="198">
        <f>+'2.2.3.8.1'!E20/'2.2.3.8.1'!$I20</f>
        <v>0.1569602134731834</v>
      </c>
      <c r="F20" s="207">
        <f>+'2.2.3.8.1'!F20/'2.2.3.8.1'!$I20</f>
        <v>6.2884641292139665E-2</v>
      </c>
      <c r="G20" s="198">
        <f>+'2.2.3.8.1'!G20/'2.2.3.8.1'!$I20</f>
        <v>3.8034625670061904E-2</v>
      </c>
      <c r="H20" s="144">
        <v>0</v>
      </c>
      <c r="I20" s="145">
        <f t="shared" si="0"/>
        <v>0.99999999999999989</v>
      </c>
    </row>
    <row r="21" spans="1:9" ht="15.75" thickBot="1" x14ac:dyDescent="0.3">
      <c r="A21" s="135">
        <v>2005</v>
      </c>
      <c r="B21" s="198">
        <f>+'2.2.3.8.1'!B21/'2.2.3.8.1'!$I21</f>
        <v>0.15308137646352246</v>
      </c>
      <c r="C21" s="198">
        <f>+'2.2.3.8.1'!C21/'2.2.3.8.1'!$I21</f>
        <v>0.38582640469966756</v>
      </c>
      <c r="D21" s="198">
        <f>+'2.2.3.8.1'!D21/'2.2.3.8.1'!$I21</f>
        <v>0.21808120705593789</v>
      </c>
      <c r="E21" s="198">
        <f>+'2.2.3.8.1'!E21/'2.2.3.8.1'!$I21</f>
        <v>0.15087248484868018</v>
      </c>
      <c r="F21" s="207">
        <f>+'2.2.3.8.1'!F21/'2.2.3.8.1'!$I21</f>
        <v>5.9185735934202018E-2</v>
      </c>
      <c r="G21" s="198">
        <f>+'2.2.3.8.1'!G21/'2.2.3.8.1'!$I21</f>
        <v>3.2952790997989846E-2</v>
      </c>
      <c r="H21" s="144">
        <v>0</v>
      </c>
      <c r="I21" s="145">
        <f t="shared" si="0"/>
        <v>1</v>
      </c>
    </row>
    <row r="22" spans="1:9" ht="15.75" thickBot="1" x14ac:dyDescent="0.3">
      <c r="A22" s="135">
        <v>2006</v>
      </c>
      <c r="B22" s="198">
        <f>+'2.2.3.8.1'!B22/'2.2.3.8.1'!$I22</f>
        <v>0.14405912218261344</v>
      </c>
      <c r="C22" s="198">
        <f>+'2.2.3.8.1'!C22/'2.2.3.8.1'!$I22</f>
        <v>0.36259236586694332</v>
      </c>
      <c r="D22" s="198">
        <f>+'2.2.3.8.1'!D22/'2.2.3.8.1'!$I22</f>
        <v>0.23144478238660493</v>
      </c>
      <c r="E22" s="198">
        <f>+'2.2.3.8.1'!E22/'2.2.3.8.1'!$I22</f>
        <v>0.17530901373455235</v>
      </c>
      <c r="F22" s="207">
        <f>+'2.2.3.8.1'!F22/'2.2.3.8.1'!$I22</f>
        <v>6.3516842992586989E-2</v>
      </c>
      <c r="G22" s="198">
        <f>+'2.2.3.8.1'!G22/'2.2.3.8.1'!$I22</f>
        <v>2.3077872836698984E-2</v>
      </c>
      <c r="H22" s="144">
        <v>0</v>
      </c>
      <c r="I22" s="145">
        <f t="shared" si="0"/>
        <v>0.99999999999999989</v>
      </c>
    </row>
    <row r="23" spans="1:9" ht="15.75" thickBot="1" x14ac:dyDescent="0.3">
      <c r="A23" s="135">
        <v>2007</v>
      </c>
      <c r="B23" s="198">
        <f>+'2.2.3.8.1'!B23/'2.2.3.8.1'!$I23</f>
        <v>0.16529651711582707</v>
      </c>
      <c r="C23" s="198">
        <f>+'2.2.3.8.1'!C23/'2.2.3.8.1'!$I23</f>
        <v>0.34479415181410272</v>
      </c>
      <c r="D23" s="198">
        <f>+'2.2.3.8.1'!D23/'2.2.3.8.1'!$I23</f>
        <v>0.22140711693070134</v>
      </c>
      <c r="E23" s="198">
        <f>+'2.2.3.8.1'!E23/'2.2.3.8.1'!$I23</f>
        <v>0.17508496162831064</v>
      </c>
      <c r="F23" s="207">
        <f>+'2.2.3.8.1'!F23/'2.2.3.8.1'!$I23</f>
        <v>6.3043929232749554E-2</v>
      </c>
      <c r="G23" s="198">
        <f>+'2.2.3.8.1'!G23/'2.2.3.8.1'!$I23</f>
        <v>3.037332327830871E-2</v>
      </c>
      <c r="H23" s="144">
        <v>0</v>
      </c>
      <c r="I23" s="145">
        <f t="shared" si="0"/>
        <v>1.0000000000000002</v>
      </c>
    </row>
    <row r="24" spans="1:9" ht="15.75" thickBot="1" x14ac:dyDescent="0.3">
      <c r="A24" s="135">
        <v>2008</v>
      </c>
      <c r="B24" s="198">
        <f>+'2.2.3.8.1'!B24/'2.2.3.8.1'!$I24</f>
        <v>0.16060571003288901</v>
      </c>
      <c r="C24" s="198">
        <f>+'2.2.3.8.1'!C24/'2.2.3.8.1'!$I24</f>
        <v>0.34778339258758789</v>
      </c>
      <c r="D24" s="198">
        <f>+'2.2.3.8.1'!D24/'2.2.3.8.1'!$I24</f>
        <v>0.2320206370604464</v>
      </c>
      <c r="E24" s="198">
        <f>+'2.2.3.8.1'!E24/'2.2.3.8.1'!$I24</f>
        <v>0.1623598803491727</v>
      </c>
      <c r="F24" s="198">
        <f>+'2.2.3.8.1'!F24/'2.2.3.8.1'!$I24</f>
        <v>5.0803509887638598E-2</v>
      </c>
      <c r="G24" s="198">
        <f>+'2.2.3.8.1'!G24/'2.2.3.8.1'!$I24</f>
        <v>3.9333342974095555E-2</v>
      </c>
      <c r="H24" s="204">
        <f>+'2.2.3.8.1'!H24/'2.2.3.8.1'!$I24</f>
        <v>7.0935271081698564E-3</v>
      </c>
      <c r="I24" s="145">
        <f t="shared" si="0"/>
        <v>1</v>
      </c>
    </row>
    <row r="25" spans="1:9" ht="15.75" thickBot="1" x14ac:dyDescent="0.3">
      <c r="A25" s="135">
        <v>2009</v>
      </c>
      <c r="B25" s="198">
        <f>+'2.2.3.8.1'!B25/'2.2.3.8.1'!$I25</f>
        <v>0.14067183809662473</v>
      </c>
      <c r="C25" s="198">
        <f>+'2.2.3.8.1'!C25/'2.2.3.8.1'!$I25</f>
        <v>0.34589713420141249</v>
      </c>
      <c r="D25" s="198">
        <f>+'2.2.3.8.1'!D25/'2.2.3.8.1'!$I25</f>
        <v>0.24511116297255642</v>
      </c>
      <c r="E25" s="198">
        <f>+'2.2.3.8.1'!E25/'2.2.3.8.1'!$I25</f>
        <v>0.16732169834741575</v>
      </c>
      <c r="F25" s="198">
        <f>+'2.2.3.8.1'!F25/'2.2.3.8.1'!$I25</f>
        <v>3.7539268983880991E-2</v>
      </c>
      <c r="G25" s="198">
        <f>+'2.2.3.8.1'!G25/'2.2.3.8.1'!$I25</f>
        <v>5.2639234464004009E-2</v>
      </c>
      <c r="H25" s="204">
        <f>+'2.2.3.8.1'!H25/'2.2.3.8.1'!$I25</f>
        <v>1.0819662934105582E-2</v>
      </c>
      <c r="I25" s="145">
        <f t="shared" si="0"/>
        <v>1</v>
      </c>
    </row>
    <row r="26" spans="1:9" ht="15.75" thickBot="1" x14ac:dyDescent="0.3">
      <c r="A26" s="135">
        <v>2010</v>
      </c>
      <c r="B26" s="198">
        <f>+'2.2.3.8.1'!B26/'2.2.3.8.1'!$I26</f>
        <v>0.15934144023215116</v>
      </c>
      <c r="C26" s="198">
        <f>+'2.2.3.8.1'!C26/'2.2.3.8.1'!$I26</f>
        <v>0.34848137455450745</v>
      </c>
      <c r="D26" s="198">
        <f>+'2.2.3.8.1'!D26/'2.2.3.8.1'!$I26</f>
        <v>0.21913367382671173</v>
      </c>
      <c r="E26" s="198">
        <f>+'2.2.3.8.1'!E26/'2.2.3.8.1'!$I26</f>
        <v>0.17371353721771518</v>
      </c>
      <c r="F26" s="198">
        <f>+'2.2.3.8.1'!F26/'2.2.3.8.1'!$I26</f>
        <v>3.6769224232283439E-2</v>
      </c>
      <c r="G26" s="198">
        <f>+'2.2.3.8.1'!G26/'2.2.3.8.1'!$I26</f>
        <v>4.845652932438347E-2</v>
      </c>
      <c r="H26" s="204">
        <f>+'2.2.3.8.1'!H26/'2.2.3.8.1'!$I26</f>
        <v>1.4104220612247588E-2</v>
      </c>
      <c r="I26" s="145">
        <f t="shared" si="0"/>
        <v>1.0000000000000002</v>
      </c>
    </row>
    <row r="27" spans="1:9" ht="15.75" thickBot="1" x14ac:dyDescent="0.3">
      <c r="A27" s="135">
        <v>2011</v>
      </c>
      <c r="B27" s="198">
        <f>+'2.2.3.8.1'!B27/'2.2.3.8.1'!$I27</f>
        <v>0.16254494231410913</v>
      </c>
      <c r="C27" s="198">
        <f>+'2.2.3.8.1'!C27/'2.2.3.8.1'!$I27</f>
        <v>0.35098909041225063</v>
      </c>
      <c r="D27" s="198">
        <f>+'2.2.3.8.1'!D27/'2.2.3.8.1'!$I27</f>
        <v>0.2273098625269</v>
      </c>
      <c r="E27" s="198">
        <f>+'2.2.3.8.1'!E27/'2.2.3.8.1'!$I27</f>
        <v>0.17391660705861209</v>
      </c>
      <c r="F27" s="198">
        <f>+'2.2.3.8.1'!F27/'2.2.3.8.1'!$I27</f>
        <v>2.3910926318334021E-2</v>
      </c>
      <c r="G27" s="198">
        <f>+'2.2.3.8.1'!G27/'2.2.3.8.1'!$I27</f>
        <v>4.6924055325888531E-2</v>
      </c>
      <c r="H27" s="204">
        <f>+'2.2.3.8.1'!H27/'2.2.3.8.1'!$I27</f>
        <v>1.4404516043905585E-2</v>
      </c>
      <c r="I27" s="145">
        <f t="shared" si="0"/>
        <v>1</v>
      </c>
    </row>
    <row r="28" spans="1:9" ht="15.75" thickBot="1" x14ac:dyDescent="0.3">
      <c r="A28" s="135">
        <v>2012</v>
      </c>
      <c r="B28" s="198">
        <f>+'2.2.3.8.1'!B28/'2.2.3.8.1'!$I28</f>
        <v>0.18406965984673759</v>
      </c>
      <c r="C28" s="198">
        <f>+'2.2.3.8.1'!C28/'2.2.3.8.1'!$I28</f>
        <v>0.346890155967092</v>
      </c>
      <c r="D28" s="198">
        <f>+'2.2.3.8.1'!D28/'2.2.3.8.1'!$I28</f>
        <v>0.2331800226287867</v>
      </c>
      <c r="E28" s="198">
        <f>+'2.2.3.8.1'!E28/'2.2.3.8.1'!$I28</f>
        <v>0.16441438502180583</v>
      </c>
      <c r="F28" s="198">
        <f>+'2.2.3.8.1'!F28/'2.2.3.8.1'!$I28</f>
        <v>2.4332322127900523E-2</v>
      </c>
      <c r="G28" s="198">
        <f>+'2.2.3.8.1'!G28/'2.2.3.8.1'!$I28</f>
        <v>3.4291954725155178E-2</v>
      </c>
      <c r="H28" s="204">
        <f>+'2.2.3.8.1'!H28/'2.2.3.8.1'!$I28</f>
        <v>1.2821499682522235E-2</v>
      </c>
      <c r="I28" s="145">
        <f t="shared" si="0"/>
        <v>1</v>
      </c>
    </row>
    <row r="29" spans="1:9" ht="15.75" thickBot="1" x14ac:dyDescent="0.3">
      <c r="A29" s="135">
        <v>2013</v>
      </c>
      <c r="B29" s="198">
        <f>+'2.2.3.8.1'!B29/'2.2.3.8.1'!$I29</f>
        <v>0.1707998824094345</v>
      </c>
      <c r="C29" s="198">
        <f>+'2.2.3.8.1'!C29/'2.2.3.8.1'!$I29</f>
        <v>0.34496570556682477</v>
      </c>
      <c r="D29" s="198">
        <f>+'2.2.3.8.1'!D29/'2.2.3.8.1'!$I29</f>
        <v>0.27245893875083976</v>
      </c>
      <c r="E29" s="198">
        <f>+'2.2.3.8.1'!E29/'2.2.3.8.1'!$I29</f>
        <v>0.13967803891719802</v>
      </c>
      <c r="F29" s="198">
        <f>+'2.2.3.8.1'!F29/'2.2.3.8.1'!$I29</f>
        <v>2.0846684488587893E-2</v>
      </c>
      <c r="G29" s="198">
        <f>+'2.2.3.8.1'!G29/'2.2.3.8.1'!$I29</f>
        <v>3.6315432801336853E-2</v>
      </c>
      <c r="H29" s="204">
        <f>+'2.2.3.8.1'!H29/'2.2.3.8.1'!$I29</f>
        <v>1.493531706577828E-2</v>
      </c>
      <c r="I29" s="145">
        <f t="shared" si="0"/>
        <v>1</v>
      </c>
    </row>
    <row r="30" spans="1:9" ht="15.75" thickBot="1" x14ac:dyDescent="0.3">
      <c r="A30" s="141">
        <v>2015</v>
      </c>
      <c r="B30" s="198">
        <f>+'2.2.3.8.1'!B30/'2.2.3.8.1'!$I30</f>
        <v>0.17794288250689896</v>
      </c>
      <c r="C30" s="198">
        <f>+'2.2.3.8.1'!C30/'2.2.3.8.1'!$I30</f>
        <v>0.37642008522468329</v>
      </c>
      <c r="D30" s="198">
        <f>+'2.2.3.8.1'!D30/'2.2.3.8.1'!$I30</f>
        <v>0.26733564308783669</v>
      </c>
      <c r="E30" s="198">
        <f>+'2.2.3.8.1'!E30/'2.2.3.8.1'!$I30</f>
        <v>9.7116035661198349E-2</v>
      </c>
      <c r="F30" s="198">
        <f>+'2.2.3.8.1'!F30/'2.2.3.8.1'!$I30</f>
        <v>1.3175618623663484E-2</v>
      </c>
      <c r="G30" s="198">
        <f>+'2.2.3.8.1'!G30/'2.2.3.8.1'!$I30</f>
        <v>5.0126014315140459E-2</v>
      </c>
      <c r="H30" s="204">
        <f>+'2.2.3.8.1'!H30/'2.2.3.8.1'!$I30</f>
        <v>1.7883720580578678E-2</v>
      </c>
      <c r="I30" s="145">
        <f t="shared" si="0"/>
        <v>0.99999999999999967</v>
      </c>
    </row>
    <row r="31" spans="1:9" ht="15.75" thickBot="1" x14ac:dyDescent="0.3">
      <c r="A31" s="141">
        <v>2016</v>
      </c>
      <c r="B31" s="198">
        <f>+'2.2.3.8.1'!B31/'2.2.3.8.1'!$I31</f>
        <v>0.18981736047479592</v>
      </c>
      <c r="C31" s="198">
        <f>+'2.2.3.8.1'!C31/'2.2.3.8.1'!$I31</f>
        <v>0.39870815652514197</v>
      </c>
      <c r="D31" s="198">
        <f>+'2.2.3.8.1'!D31/'2.2.3.8.1'!$I31</f>
        <v>0.27419371270239201</v>
      </c>
      <c r="E31" s="198">
        <f>+'2.2.3.8.1'!E31/'2.2.3.8.1'!$I31</f>
        <v>8.4220633154744498E-2</v>
      </c>
      <c r="F31" s="198">
        <f>+'2.2.3.8.1'!F31/'2.2.3.8.1'!$I31</f>
        <v>7.56880412367984E-3</v>
      </c>
      <c r="G31" s="198">
        <f>+'2.2.3.8.1'!G31/'2.2.3.8.1'!$I31</f>
        <v>4.5491333019245891E-2</v>
      </c>
      <c r="H31" s="204">
        <f>+'2.2.3.8.1'!H31/'2.2.3.8.1'!$I31</f>
        <v>0</v>
      </c>
      <c r="I31" s="145">
        <f t="shared" si="0"/>
        <v>1.0000000000000002</v>
      </c>
    </row>
    <row r="32" spans="1:9" ht="15.75" thickBot="1" x14ac:dyDescent="0.3">
      <c r="A32" s="141">
        <v>2017</v>
      </c>
      <c r="B32" s="198">
        <f>+'2.2.3.8.1'!B32/'2.2.3.8.1'!$I32</f>
        <v>0.25680523214154005</v>
      </c>
      <c r="C32" s="198">
        <f>+'2.2.3.8.1'!C32/'2.2.3.8.1'!$I32</f>
        <v>0.30699069353311625</v>
      </c>
      <c r="D32" s="198">
        <f>+'2.2.3.8.1'!D32/'2.2.3.8.1'!$I32</f>
        <v>0.28126244911307741</v>
      </c>
      <c r="E32" s="198">
        <f>+'2.2.3.8.1'!E32/'2.2.3.8.1'!$I32</f>
        <v>8.6419532662506487E-2</v>
      </c>
      <c r="F32" s="198">
        <f>+'2.2.3.8.1'!F32/'2.2.3.8.1'!$I32</f>
        <v>7.1042996855449295E-3</v>
      </c>
      <c r="G32" s="198">
        <f>+'2.2.3.8.1'!G32/'2.2.3.8.1'!$I32</f>
        <v>6.1417792864214844E-2</v>
      </c>
      <c r="H32" s="143">
        <v>0</v>
      </c>
      <c r="I32" s="145">
        <f>SUM(B32:H32)</f>
        <v>1</v>
      </c>
    </row>
    <row r="33" spans="1:9" ht="15.75" thickBot="1" x14ac:dyDescent="0.3">
      <c r="A33" s="141" t="s">
        <v>449</v>
      </c>
      <c r="B33" s="198">
        <f>+'2.2.3.8.1'!B33/'2.2.3.8.1'!$I33</f>
        <v>0.37470817340915319</v>
      </c>
      <c r="C33" s="198">
        <f>+'2.2.3.8.1'!C33/'2.2.3.8.1'!$I33</f>
        <v>0.10580559891442279</v>
      </c>
      <c r="D33" s="198">
        <f>+'2.2.3.8.1'!D33/'2.2.3.8.1'!$I33</f>
        <v>0.32355688806963806</v>
      </c>
      <c r="E33" s="198">
        <f>+'2.2.3.8.1'!E33/'2.2.3.8.1'!$I33</f>
        <v>0.101652753018921</v>
      </c>
      <c r="F33" s="198">
        <f>+'2.2.3.8.1'!F33/'2.2.3.8.1'!$I33</f>
        <v>1.3065659520934973E-2</v>
      </c>
      <c r="G33" s="198">
        <f>+'2.2.3.8.1'!G33/'2.2.3.8.1'!$I33</f>
        <v>8.1210927066930019E-2</v>
      </c>
      <c r="H33" s="143">
        <v>0</v>
      </c>
      <c r="I33" s="145">
        <f>SUM(B33:H33)</f>
        <v>0.99999999999999989</v>
      </c>
    </row>
    <row r="34" spans="1:9" x14ac:dyDescent="0.25">
      <c r="B34" s="202"/>
      <c r="C34" s="202"/>
    </row>
    <row r="35" spans="1:9" x14ac:dyDescent="0.25">
      <c r="A35" s="163" t="s">
        <v>229</v>
      </c>
    </row>
    <row r="36" spans="1:9" x14ac:dyDescent="0.25">
      <c r="A36" s="140" t="s">
        <v>363</v>
      </c>
    </row>
  </sheetData>
  <hyperlinks>
    <hyperlink ref="A36" location="Índice!A1" display="Volver al í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17" width="10.85546875" style="30" customWidth="1"/>
    <col min="18" max="44" width="11.42578125" style="30"/>
    <col min="45" max="45" width="26.28515625" style="30" customWidth="1"/>
    <col min="46" max="16384" width="11.42578125" style="30"/>
  </cols>
  <sheetData>
    <row r="1" spans="1:18" ht="15" customHeight="1" x14ac:dyDescent="0.3">
      <c r="A1" s="16" t="s">
        <v>0</v>
      </c>
      <c r="B1" s="29"/>
    </row>
    <row r="2" spans="1:18" ht="15" customHeight="1" x14ac:dyDescent="0.3">
      <c r="A2" s="16" t="s">
        <v>1</v>
      </c>
      <c r="B2" s="29"/>
    </row>
    <row r="3" spans="1:18" ht="15" customHeight="1" x14ac:dyDescent="0.3">
      <c r="A3" s="16" t="s">
        <v>2</v>
      </c>
      <c r="B3" s="29"/>
    </row>
    <row r="4" spans="1:18" ht="15" customHeight="1" x14ac:dyDescent="0.3">
      <c r="A4" s="16" t="s">
        <v>3</v>
      </c>
      <c r="B4" s="29" t="s">
        <v>4</v>
      </c>
    </row>
    <row r="5" spans="1:18" ht="15" customHeight="1" x14ac:dyDescent="0.3">
      <c r="A5" s="16" t="s">
        <v>5</v>
      </c>
      <c r="B5" s="30" t="str">
        <f>+Índice!A10</f>
        <v>2.2.3.1.3</v>
      </c>
    </row>
    <row r="6" spans="1:18" ht="15" customHeight="1" x14ac:dyDescent="0.3">
      <c r="A6" s="16" t="s">
        <v>6</v>
      </c>
      <c r="B6" s="29" t="str">
        <f>+Índice!B10</f>
        <v>Ferroexpreso Pampeano S.A. Carga transportada por año y por categoría. En toneladas</v>
      </c>
    </row>
    <row r="7" spans="1:18" ht="15" customHeight="1" x14ac:dyDescent="0.3">
      <c r="A7" s="16" t="s">
        <v>7</v>
      </c>
      <c r="B7" s="29" t="s">
        <v>8</v>
      </c>
    </row>
    <row r="8" spans="1:18" ht="15" customHeight="1" x14ac:dyDescent="0.3">
      <c r="A8" s="166" t="s">
        <v>9</v>
      </c>
      <c r="B8" s="155" t="str">
        <f>+'2.2.3.1.1'!B8</f>
        <v>agosto 2018</v>
      </c>
      <c r="D8" s="31"/>
    </row>
    <row r="9" spans="1:18" ht="15" customHeight="1" x14ac:dyDescent="0.3">
      <c r="A9" s="166" t="s">
        <v>10</v>
      </c>
      <c r="B9" s="155" t="str">
        <f>+'2.2.3.1.1'!B9</f>
        <v>octubre 2018</v>
      </c>
      <c r="D9" s="32"/>
    </row>
    <row r="10" spans="1:18" x14ac:dyDescent="0.3">
      <c r="A10" s="166"/>
      <c r="B10" s="167"/>
      <c r="D10" s="32"/>
    </row>
    <row r="11" spans="1:18" ht="15" customHeight="1" thickBot="1" x14ac:dyDescent="0.35"/>
    <row r="12" spans="1:18" s="73" customFormat="1" ht="41.25" customHeight="1" thickBot="1" x14ac:dyDescent="0.3">
      <c r="A12" s="173" t="s">
        <v>25</v>
      </c>
      <c r="B12" s="174" t="s">
        <v>12</v>
      </c>
      <c r="C12" s="175" t="s">
        <v>13</v>
      </c>
      <c r="D12" s="174" t="s">
        <v>14</v>
      </c>
      <c r="E12" s="174" t="s">
        <v>15</v>
      </c>
      <c r="F12" s="176" t="s">
        <v>116</v>
      </c>
      <c r="G12" s="174" t="s">
        <v>16</v>
      </c>
      <c r="H12" s="174" t="s">
        <v>17</v>
      </c>
      <c r="I12" s="176" t="s">
        <v>18</v>
      </c>
      <c r="J12" s="174" t="s">
        <v>19</v>
      </c>
      <c r="K12" s="174" t="s">
        <v>20</v>
      </c>
      <c r="L12" s="174" t="s">
        <v>21</v>
      </c>
      <c r="M12" s="174" t="s">
        <v>427</v>
      </c>
      <c r="N12" s="174" t="s">
        <v>22</v>
      </c>
      <c r="O12" s="174" t="s">
        <v>23</v>
      </c>
      <c r="P12" s="177" t="s">
        <v>24</v>
      </c>
    </row>
    <row r="13" spans="1:18" ht="17.25" customHeight="1" thickBot="1" x14ac:dyDescent="0.3">
      <c r="A13" s="150" t="s">
        <v>100</v>
      </c>
      <c r="B13" s="110">
        <f>+SUM('2.2.3.1.1'!H14:H25)</f>
        <v>38687</v>
      </c>
      <c r="C13" s="111">
        <f>+SUM('2.2.3.1.1'!O14:O25)</f>
        <v>301573</v>
      </c>
      <c r="D13" s="93">
        <f>+SUM('2.2.3.1.1'!T14:T25)</f>
        <v>0</v>
      </c>
      <c r="E13" s="93">
        <f>+SUM('2.2.3.1.1'!W14:W25)</f>
        <v>667</v>
      </c>
      <c r="F13" s="93">
        <f>+SUM('2.2.3.1.1'!AJ14:AJ25)</f>
        <v>2264042</v>
      </c>
      <c r="G13" s="93">
        <f>+SUM('2.2.3.1.1'!AL14:AL25)</f>
        <v>0</v>
      </c>
      <c r="H13" s="93">
        <f>+SUM('2.2.3.1.1'!AW14:AW25)</f>
        <v>137878</v>
      </c>
      <c r="I13" s="93">
        <f>+SUM('2.2.3.1.1'!BE14:BE25)</f>
        <v>0</v>
      </c>
      <c r="J13" s="93">
        <f>+SUM('2.2.3.1.1'!BU14:BU25)</f>
        <v>0</v>
      </c>
      <c r="K13" s="93">
        <f>+SUM('2.2.3.1.1'!CB14:CB25)</f>
        <v>0</v>
      </c>
      <c r="L13" s="93">
        <f>+SUM('2.2.3.1.1'!CG14:CG25)</f>
        <v>0</v>
      </c>
      <c r="M13" s="93">
        <f>+SUM('2.2.3.1.1'!CO14:CO25)</f>
        <v>413595</v>
      </c>
      <c r="N13" s="93">
        <f>+SUM('2.2.3.1.1'!CS14:CS25)</f>
        <v>82617</v>
      </c>
      <c r="O13" s="93">
        <f>+SUM('2.2.3.1.1'!CU14:CU25)</f>
        <v>158</v>
      </c>
      <c r="P13" s="77">
        <f t="shared" ref="P13:P34" si="0">+B13+C13+D13+E13+F13+G13+H13+I13+J13+K13+L13+M13+N13+O13</f>
        <v>3239217</v>
      </c>
      <c r="Q13" s="72"/>
      <c r="R13" s="72"/>
    </row>
    <row r="14" spans="1:18" ht="17.25" customHeight="1" thickBot="1" x14ac:dyDescent="0.3">
      <c r="A14" s="150" t="s">
        <v>113</v>
      </c>
      <c r="B14" s="112">
        <f>+SUM('2.2.3.1.1'!H26:H37)</f>
        <v>9288</v>
      </c>
      <c r="C14" s="113">
        <f>+SUM('2.2.3.1.1'!O26:O37)</f>
        <v>233422</v>
      </c>
      <c r="D14" s="97">
        <f>+SUM('2.2.3.1.1'!T26:T37)</f>
        <v>0</v>
      </c>
      <c r="E14" s="97">
        <f>+SUM('2.2.3.1.1'!W26:W37)</f>
        <v>1167</v>
      </c>
      <c r="F14" s="97">
        <f>+SUM('2.2.3.1.1'!AJ26:AJ37)</f>
        <v>2428773</v>
      </c>
      <c r="G14" s="97">
        <f>+SUM('2.2.3.1.1'!AL26:AL37)</f>
        <v>0</v>
      </c>
      <c r="H14" s="97">
        <f>+SUM('2.2.3.1.1'!AW26:AW37)</f>
        <v>91991</v>
      </c>
      <c r="I14" s="97">
        <f>+SUM('2.2.3.1.1'!BE26:BE37)</f>
        <v>0</v>
      </c>
      <c r="J14" s="97">
        <f>+SUM('2.2.3.1.1'!BU26:BU37)</f>
        <v>0</v>
      </c>
      <c r="K14" s="97">
        <f>+SUM('2.2.3.1.1'!CB26:CB37)</f>
        <v>0</v>
      </c>
      <c r="L14" s="97">
        <f>+SUM('2.2.3.1.1'!CG26:CG37)</f>
        <v>0</v>
      </c>
      <c r="M14" s="97">
        <f>+SUM('2.2.3.1.1'!CO26:CO37)</f>
        <v>428805</v>
      </c>
      <c r="N14" s="97">
        <f>+SUM('2.2.3.1.1'!CS26:CS37)</f>
        <v>87844</v>
      </c>
      <c r="O14" s="97">
        <f>+SUM('2.2.3.1.1'!CU26:CU37)</f>
        <v>478</v>
      </c>
      <c r="P14" s="78">
        <f t="shared" si="0"/>
        <v>3281768</v>
      </c>
      <c r="Q14" s="72"/>
      <c r="R14" s="72"/>
    </row>
    <row r="15" spans="1:18" ht="17.25" customHeight="1" thickBot="1" x14ac:dyDescent="0.3">
      <c r="A15" s="150" t="s">
        <v>114</v>
      </c>
      <c r="B15" s="112">
        <f>+SUM('2.2.3.1.1'!H38:H49)</f>
        <v>13021.27</v>
      </c>
      <c r="C15" s="113">
        <f>+SUM('2.2.3.1.1'!O38:O49)</f>
        <v>260848.37</v>
      </c>
      <c r="D15" s="97">
        <f>+SUM('2.2.3.1.1'!T38:T49)</f>
        <v>0</v>
      </c>
      <c r="E15" s="97">
        <f>+SUM('2.2.3.1.1'!W38:W49)</f>
        <v>0</v>
      </c>
      <c r="F15" s="97">
        <f>+SUM('2.2.3.1.1'!AJ38:AJ49)</f>
        <v>1829047.23</v>
      </c>
      <c r="G15" s="97">
        <f>+SUM('2.2.3.1.1'!AL38:AL49)</f>
        <v>0</v>
      </c>
      <c r="H15" s="97">
        <f>+SUM('2.2.3.1.1'!AW38:AW49)</f>
        <v>5668</v>
      </c>
      <c r="I15" s="97">
        <f>+SUM('2.2.3.1.1'!BE38:BE49)</f>
        <v>0</v>
      </c>
      <c r="J15" s="97">
        <f>+SUM('2.2.3.1.1'!BU38:BU49)</f>
        <v>0</v>
      </c>
      <c r="K15" s="97">
        <f>+SUM('2.2.3.1.1'!CB38:CB49)</f>
        <v>0</v>
      </c>
      <c r="L15" s="97">
        <f>+SUM('2.2.3.1.1'!CG38:CG49)</f>
        <v>0</v>
      </c>
      <c r="M15" s="97">
        <f>+SUM('2.2.3.1.1'!CO38:CO49)</f>
        <v>359956.22</v>
      </c>
      <c r="N15" s="97">
        <f>+SUM('2.2.3.1.1'!CS38:CS49)</f>
        <v>15712</v>
      </c>
      <c r="O15" s="97">
        <f>+SUM('2.2.3.1.1'!CU38:CU49)</f>
        <v>1351</v>
      </c>
      <c r="P15" s="78">
        <f t="shared" si="0"/>
        <v>2485604.09</v>
      </c>
      <c r="Q15" s="72"/>
      <c r="R15" s="72"/>
    </row>
    <row r="16" spans="1:18" ht="17.25" customHeight="1" thickBot="1" x14ac:dyDescent="0.3">
      <c r="A16" s="150" t="s">
        <v>115</v>
      </c>
      <c r="B16" s="112">
        <f>+SUM('2.2.3.1.1'!H50:H61)</f>
        <v>21829</v>
      </c>
      <c r="C16" s="113">
        <f>+SUM('2.2.3.1.1'!O50:O61)</f>
        <v>30720</v>
      </c>
      <c r="D16" s="97">
        <f>+SUM('2.2.3.1.1'!T50:T61)</f>
        <v>0</v>
      </c>
      <c r="E16" s="97">
        <f>+SUM('2.2.3.1.1'!W50:W61)</f>
        <v>0</v>
      </c>
      <c r="F16" s="97">
        <f>+SUM('2.2.3.1.1'!AJ50:AJ61)</f>
        <v>2214666</v>
      </c>
      <c r="G16" s="97">
        <f>+SUM('2.2.3.1.1'!AL50:AL61)</f>
        <v>0</v>
      </c>
      <c r="H16" s="97">
        <f>+SUM('2.2.3.1.1'!AW50:AW61)</f>
        <v>0</v>
      </c>
      <c r="I16" s="97">
        <f>+SUM('2.2.3.1.1'!BE50:BE61)</f>
        <v>0</v>
      </c>
      <c r="J16" s="97">
        <f>+SUM('2.2.3.1.1'!BU50:BU61)</f>
        <v>0</v>
      </c>
      <c r="K16" s="97">
        <f>+SUM('2.2.3.1.1'!CB50:CB61)</f>
        <v>0</v>
      </c>
      <c r="L16" s="97">
        <f>+SUM('2.2.3.1.1'!CG50:CG61)</f>
        <v>0</v>
      </c>
      <c r="M16" s="97">
        <f>+SUM('2.2.3.1.1'!CO50:CO61)</f>
        <v>86532</v>
      </c>
      <c r="N16" s="97">
        <f>+SUM('2.2.3.1.1'!CS50:CS61)</f>
        <v>3110</v>
      </c>
      <c r="O16" s="97">
        <f>+SUM('2.2.3.1.1'!CU50:CU61)</f>
        <v>1896</v>
      </c>
      <c r="P16" s="78">
        <f t="shared" si="0"/>
        <v>2358753</v>
      </c>
      <c r="Q16" s="72"/>
      <c r="R16" s="72"/>
    </row>
    <row r="17" spans="1:18" ht="17.25" customHeight="1" thickBot="1" x14ac:dyDescent="0.3">
      <c r="A17" s="150" t="s">
        <v>117</v>
      </c>
      <c r="B17" s="112">
        <f>+SUM('2.2.3.1.1'!H62:H73)</f>
        <v>124514</v>
      </c>
      <c r="C17" s="113">
        <f>+SUM('2.2.3.1.1'!O62:O73)</f>
        <v>91775</v>
      </c>
      <c r="D17" s="97">
        <f>+SUM('2.2.3.1.1'!T62:T73)</f>
        <v>0</v>
      </c>
      <c r="E17" s="97">
        <f>+SUM('2.2.3.1.1'!W62:W73)</f>
        <v>0</v>
      </c>
      <c r="F17" s="97">
        <f>+SUM('2.2.3.1.1'!AJ62:AJ73)</f>
        <v>2033136</v>
      </c>
      <c r="G17" s="97">
        <f>+SUM('2.2.3.1.1'!AL62:AL73)</f>
        <v>0</v>
      </c>
      <c r="H17" s="97">
        <f>+SUM('2.2.3.1.1'!AW62:AW73)</f>
        <v>0</v>
      </c>
      <c r="I17" s="97">
        <f>+SUM('2.2.3.1.1'!BE62:BE73)</f>
        <v>0</v>
      </c>
      <c r="J17" s="97">
        <f>+SUM('2.2.3.1.1'!BU62:BU73)</f>
        <v>0</v>
      </c>
      <c r="K17" s="97">
        <f>+SUM('2.2.3.1.1'!CB62:CB73)</f>
        <v>0</v>
      </c>
      <c r="L17" s="97">
        <f>+SUM('2.2.3.1.1'!CG62:CG73)</f>
        <v>0</v>
      </c>
      <c r="M17" s="97">
        <f>+SUM('2.2.3.1.1'!CO62:CO73)</f>
        <v>142216</v>
      </c>
      <c r="N17" s="97">
        <f>+SUM('2.2.3.1.1'!CS62:CS73)</f>
        <v>9626</v>
      </c>
      <c r="O17" s="97">
        <f>+SUM('2.2.3.1.1'!CU62:CU73)</f>
        <v>7237</v>
      </c>
      <c r="P17" s="78">
        <f t="shared" si="0"/>
        <v>2408504</v>
      </c>
      <c r="Q17" s="72"/>
      <c r="R17" s="72"/>
    </row>
    <row r="18" spans="1:18" ht="17.25" customHeight="1" thickBot="1" x14ac:dyDescent="0.3">
      <c r="A18" s="150" t="s">
        <v>118</v>
      </c>
      <c r="B18" s="112">
        <f>+SUM('2.2.3.1.1'!H74:H85)</f>
        <v>124526</v>
      </c>
      <c r="C18" s="113">
        <f>+SUM('2.2.3.1.1'!O74:O85)</f>
        <v>177441</v>
      </c>
      <c r="D18" s="97">
        <f>+SUM('2.2.3.1.1'!T74:T85)</f>
        <v>0</v>
      </c>
      <c r="E18" s="97">
        <f>+SUM('2.2.3.1.1'!W74:W85)</f>
        <v>0</v>
      </c>
      <c r="F18" s="97">
        <f>+SUM('2.2.3.1.1'!AJ74:AJ85)</f>
        <v>1662294</v>
      </c>
      <c r="G18" s="97">
        <f>+SUM('2.2.3.1.1'!AL74:AL85)</f>
        <v>0</v>
      </c>
      <c r="H18" s="97">
        <f>+SUM('2.2.3.1.1'!AW74:AW85)</f>
        <v>0</v>
      </c>
      <c r="I18" s="97">
        <f>+SUM('2.2.3.1.1'!BE74:BE85)</f>
        <v>0</v>
      </c>
      <c r="J18" s="97">
        <f>+SUM('2.2.3.1.1'!BU74:BU85)</f>
        <v>0</v>
      </c>
      <c r="K18" s="97">
        <f>+SUM('2.2.3.1.1'!CB74:CB85)</f>
        <v>0</v>
      </c>
      <c r="L18" s="97">
        <f>+SUM('2.2.3.1.1'!CG74:CG85)</f>
        <v>0</v>
      </c>
      <c r="M18" s="97">
        <f>+SUM('2.2.3.1.1'!CO74:CO85)</f>
        <v>463170</v>
      </c>
      <c r="N18" s="97">
        <f>+SUM('2.2.3.1.1'!CS74:CS85)</f>
        <v>0</v>
      </c>
      <c r="O18" s="97">
        <f>+SUM('2.2.3.1.1'!CU74:CU85)</f>
        <v>552</v>
      </c>
      <c r="P18" s="78">
        <f t="shared" si="0"/>
        <v>2427983</v>
      </c>
      <c r="Q18" s="72"/>
      <c r="R18" s="72"/>
    </row>
    <row r="19" spans="1:18" ht="17.25" customHeight="1" thickBot="1" x14ac:dyDescent="0.3">
      <c r="A19" s="150" t="s">
        <v>119</v>
      </c>
      <c r="B19" s="112">
        <f>+SUM('2.2.3.1.1'!H86:H97)</f>
        <v>132813</v>
      </c>
      <c r="C19" s="113">
        <f>+SUM('2.2.3.1.1'!O86:O97)</f>
        <v>225003</v>
      </c>
      <c r="D19" s="97">
        <f>+SUM('2.2.3.1.1'!T86:T97)</f>
        <v>0</v>
      </c>
      <c r="E19" s="97">
        <f>+SUM('2.2.3.1.1'!W86:W97)</f>
        <v>0</v>
      </c>
      <c r="F19" s="97">
        <f>+SUM('2.2.3.1.1'!AJ86:AJ97)</f>
        <v>1805420</v>
      </c>
      <c r="G19" s="97">
        <f>+SUM('2.2.3.1.1'!AL86:AL97)</f>
        <v>0</v>
      </c>
      <c r="H19" s="97">
        <f>+SUM('2.2.3.1.1'!AW86:AW97)</f>
        <v>0</v>
      </c>
      <c r="I19" s="97">
        <f>+SUM('2.2.3.1.1'!BE86:BE97)</f>
        <v>0</v>
      </c>
      <c r="J19" s="97">
        <f>+SUM('2.2.3.1.1'!BU86:BU97)</f>
        <v>0</v>
      </c>
      <c r="K19" s="97">
        <f>+SUM('2.2.3.1.1'!CB86:CB97)</f>
        <v>0</v>
      </c>
      <c r="L19" s="97">
        <f>+SUM('2.2.3.1.1'!CG86:CG97)</f>
        <v>0</v>
      </c>
      <c r="M19" s="97">
        <f>+SUM('2.2.3.1.1'!CO86:CO97)</f>
        <v>654803</v>
      </c>
      <c r="N19" s="97">
        <f>+SUM('2.2.3.1.1'!CS86:CS97)</f>
        <v>0</v>
      </c>
      <c r="O19" s="97">
        <f>+SUM('2.2.3.1.1'!CU86:CU97)</f>
        <v>6516</v>
      </c>
      <c r="P19" s="78">
        <f t="shared" si="0"/>
        <v>2824555</v>
      </c>
      <c r="Q19" s="72"/>
      <c r="R19" s="72"/>
    </row>
    <row r="20" spans="1:18" ht="17.25" customHeight="1" thickBot="1" x14ac:dyDescent="0.3">
      <c r="A20" s="150" t="s">
        <v>121</v>
      </c>
      <c r="B20" s="112">
        <f>+SUM('2.2.3.1.1'!H98:H109)</f>
        <v>238916</v>
      </c>
      <c r="C20" s="113">
        <f>+SUM('2.2.3.1.1'!O98:O109)</f>
        <v>219149</v>
      </c>
      <c r="D20" s="97">
        <f>+SUM('2.2.3.1.1'!T98:T109)</f>
        <v>0</v>
      </c>
      <c r="E20" s="97">
        <f>+SUM('2.2.3.1.1'!W98:W109)</f>
        <v>0</v>
      </c>
      <c r="F20" s="97">
        <f>+SUM('2.2.3.1.1'!AJ98:AJ109)</f>
        <v>1901027</v>
      </c>
      <c r="G20" s="97">
        <f>+SUM('2.2.3.1.1'!AL98:AL109)</f>
        <v>0</v>
      </c>
      <c r="H20" s="97">
        <f>+SUM('2.2.3.1.1'!AW98:AW109)</f>
        <v>0</v>
      </c>
      <c r="I20" s="97">
        <f>+SUM('2.2.3.1.1'!BE98:BE109)</f>
        <v>0</v>
      </c>
      <c r="J20" s="97">
        <f>+SUM('2.2.3.1.1'!BU98:BU109)</f>
        <v>0</v>
      </c>
      <c r="K20" s="97">
        <f>+SUM('2.2.3.1.1'!CB98:CB109)</f>
        <v>0</v>
      </c>
      <c r="L20" s="97">
        <f>+SUM('2.2.3.1.1'!CG98:CG109)</f>
        <v>0</v>
      </c>
      <c r="M20" s="97">
        <f>+SUM('2.2.3.1.1'!CO98:CO109)</f>
        <v>527156</v>
      </c>
      <c r="N20" s="97">
        <f>+SUM('2.2.3.1.1'!CS98:CS109)</f>
        <v>0</v>
      </c>
      <c r="O20" s="97">
        <f>+SUM('2.2.3.1.1'!CU98:CU109)</f>
        <v>73967</v>
      </c>
      <c r="P20" s="78">
        <f t="shared" si="0"/>
        <v>2960215</v>
      </c>
      <c r="Q20" s="72"/>
      <c r="R20" s="72"/>
    </row>
    <row r="21" spans="1:18" ht="17.25" customHeight="1" thickBot="1" x14ac:dyDescent="0.3">
      <c r="A21" s="150" t="s">
        <v>122</v>
      </c>
      <c r="B21" s="112">
        <f>+SUM('2.2.3.1.1'!H110:H121)</f>
        <v>154487</v>
      </c>
      <c r="C21" s="113">
        <f>+SUM('2.2.3.1.1'!O110:O121)</f>
        <v>229229</v>
      </c>
      <c r="D21" s="97">
        <f>+SUM('2.2.3.1.1'!T110:T121)</f>
        <v>0</v>
      </c>
      <c r="E21" s="97">
        <f>+SUM('2.2.3.1.1'!W110:W121)</f>
        <v>0</v>
      </c>
      <c r="F21" s="97">
        <f>+SUM('2.2.3.1.1'!AJ110:AJ121)</f>
        <v>2538076</v>
      </c>
      <c r="G21" s="97">
        <f>+SUM('2.2.3.1.1'!AL110:AL121)</f>
        <v>0</v>
      </c>
      <c r="H21" s="97">
        <f>+SUM('2.2.3.1.1'!AW110:AW121)</f>
        <v>0</v>
      </c>
      <c r="I21" s="97">
        <f>+SUM('2.2.3.1.1'!BE110:BE121)</f>
        <v>0</v>
      </c>
      <c r="J21" s="97">
        <f>+SUM('2.2.3.1.1'!BU110:BU121)</f>
        <v>0</v>
      </c>
      <c r="K21" s="97">
        <f>+SUM('2.2.3.1.1'!CB110:CB121)</f>
        <v>0</v>
      </c>
      <c r="L21" s="97">
        <f>+SUM('2.2.3.1.1'!CG110:CG121)</f>
        <v>0</v>
      </c>
      <c r="M21" s="97">
        <f>+SUM('2.2.3.1.1'!CO110:CO121)</f>
        <v>603808</v>
      </c>
      <c r="N21" s="97">
        <f>+SUM('2.2.3.1.1'!CS110:CS121)</f>
        <v>0</v>
      </c>
      <c r="O21" s="97">
        <f>+SUM('2.2.3.1.1'!CU110:CU121)</f>
        <v>62737</v>
      </c>
      <c r="P21" s="78">
        <f t="shared" si="0"/>
        <v>3588337</v>
      </c>
      <c r="Q21" s="72"/>
      <c r="R21" s="72"/>
    </row>
    <row r="22" spans="1:18" ht="17.25" customHeight="1" thickBot="1" x14ac:dyDescent="0.3">
      <c r="A22" s="150" t="s">
        <v>123</v>
      </c>
      <c r="B22" s="112">
        <f>+SUM('2.2.3.1.1'!H122:H133)</f>
        <v>198979</v>
      </c>
      <c r="C22" s="113">
        <f>+SUM('2.2.3.1.1'!O122:O133)</f>
        <v>227218</v>
      </c>
      <c r="D22" s="97">
        <f>+SUM('2.2.3.1.1'!T122:T133)</f>
        <v>0</v>
      </c>
      <c r="E22" s="97">
        <f>+SUM('2.2.3.1.1'!W122:W133)</f>
        <v>0</v>
      </c>
      <c r="F22" s="97">
        <f>+SUM('2.2.3.1.1'!AJ122:AJ133)</f>
        <v>2475975</v>
      </c>
      <c r="G22" s="97">
        <f>+SUM('2.2.3.1.1'!AL122:AL133)</f>
        <v>0</v>
      </c>
      <c r="H22" s="97">
        <f>+SUM('2.2.3.1.1'!AW122:AW133)</f>
        <v>0</v>
      </c>
      <c r="I22" s="97">
        <f>+SUM('2.2.3.1.1'!BE122:BE133)</f>
        <v>0</v>
      </c>
      <c r="J22" s="97">
        <f>+SUM('2.2.3.1.1'!BU122:BU133)</f>
        <v>0</v>
      </c>
      <c r="K22" s="97">
        <f>+SUM('2.2.3.1.1'!CB122:CB133)</f>
        <v>0</v>
      </c>
      <c r="L22" s="97">
        <f>+SUM('2.2.3.1.1'!CG122:CG133)</f>
        <v>0</v>
      </c>
      <c r="M22" s="97">
        <f>+SUM('2.2.3.1.1'!CO122:CO133)</f>
        <v>496651</v>
      </c>
      <c r="N22" s="97">
        <f>+SUM('2.2.3.1.1'!CS122:CS133)</f>
        <v>0</v>
      </c>
      <c r="O22" s="97">
        <f>+SUM('2.2.3.1.1'!CU122:CU133)</f>
        <v>46636</v>
      </c>
      <c r="P22" s="78">
        <f t="shared" si="0"/>
        <v>3445459</v>
      </c>
      <c r="Q22" s="72"/>
      <c r="R22" s="72"/>
    </row>
    <row r="23" spans="1:18" ht="17.25" customHeight="1" thickBot="1" x14ac:dyDescent="0.3">
      <c r="A23" s="150" t="s">
        <v>120</v>
      </c>
      <c r="B23" s="112">
        <f>+SUM('2.2.3.1.1'!H134:H145)</f>
        <v>74100</v>
      </c>
      <c r="C23" s="113">
        <f>+SUM('2.2.3.1.1'!O134:O145)</f>
        <v>158020</v>
      </c>
      <c r="D23" s="97">
        <f>+SUM('2.2.3.1.1'!T134:T145)</f>
        <v>0</v>
      </c>
      <c r="E23" s="97">
        <f>+SUM('2.2.3.1.1'!W134:W145)</f>
        <v>0</v>
      </c>
      <c r="F23" s="97">
        <f>+SUM('2.2.3.1.1'!AJ134:AJ145)</f>
        <v>3518170</v>
      </c>
      <c r="G23" s="97">
        <f>+SUM('2.2.3.1.1'!AL134:AL145)</f>
        <v>0</v>
      </c>
      <c r="H23" s="97">
        <f>+SUM('2.2.3.1.1'!AW134:AW145)</f>
        <v>0</v>
      </c>
      <c r="I23" s="97">
        <f>+SUM('2.2.3.1.1'!BE134:BE145)</f>
        <v>0</v>
      </c>
      <c r="J23" s="97">
        <f>+SUM('2.2.3.1.1'!BU134:BU145)</f>
        <v>0</v>
      </c>
      <c r="K23" s="97">
        <f>+SUM('2.2.3.1.1'!CB134:CB145)</f>
        <v>0</v>
      </c>
      <c r="L23" s="97">
        <f>+SUM('2.2.3.1.1'!CG134:CG145)</f>
        <v>0</v>
      </c>
      <c r="M23" s="97">
        <f>+SUM('2.2.3.1.1'!CO134:CO145)</f>
        <v>356670</v>
      </c>
      <c r="N23" s="97">
        <f>+SUM('2.2.3.1.1'!CS134:CS145)</f>
        <v>7630</v>
      </c>
      <c r="O23" s="97">
        <f>+SUM('2.2.3.1.1'!CU134:CU145)</f>
        <v>5730</v>
      </c>
      <c r="P23" s="78">
        <f t="shared" si="0"/>
        <v>4120320</v>
      </c>
      <c r="Q23" s="72"/>
      <c r="R23" s="72"/>
    </row>
    <row r="24" spans="1:18" ht="17.25" customHeight="1" thickBot="1" x14ac:dyDescent="0.3">
      <c r="A24" s="150">
        <v>2008</v>
      </c>
      <c r="B24" s="112">
        <f>+SUM('2.2.3.1.1'!H146:H157)</f>
        <v>46970</v>
      </c>
      <c r="C24" s="113">
        <f>+SUM('2.2.3.1.1'!O146:O157)</f>
        <v>160970</v>
      </c>
      <c r="D24" s="97">
        <f>+SUM('2.2.3.1.1'!T146:T157)</f>
        <v>0</v>
      </c>
      <c r="E24" s="97">
        <f>+SUM('2.2.3.1.1'!W146:W157)</f>
        <v>0</v>
      </c>
      <c r="F24" s="97">
        <f>+SUM('2.2.3.1.1'!AJ146:AJ157)</f>
        <v>3289660</v>
      </c>
      <c r="G24" s="97">
        <f>+SUM('2.2.3.1.1'!AL146:AL157)</f>
        <v>0</v>
      </c>
      <c r="H24" s="97">
        <f>+SUM('2.2.3.1.1'!AW146:AW157)</f>
        <v>0</v>
      </c>
      <c r="I24" s="97">
        <f>+SUM('2.2.3.1.1'!BE146:BE157)</f>
        <v>0</v>
      </c>
      <c r="J24" s="97">
        <f>+SUM('2.2.3.1.1'!BU146:BU157)</f>
        <v>0</v>
      </c>
      <c r="K24" s="97">
        <f>+SUM('2.2.3.1.1'!CB146:CB157)</f>
        <v>0</v>
      </c>
      <c r="L24" s="97">
        <f>+SUM('2.2.3.1.1'!CG146:CG157)</f>
        <v>0</v>
      </c>
      <c r="M24" s="97">
        <f>+SUM('2.2.3.1.1'!CO146:CO157)</f>
        <v>322870</v>
      </c>
      <c r="N24" s="97">
        <f>+SUM('2.2.3.1.1'!CS146:CS157)</f>
        <v>0</v>
      </c>
      <c r="O24" s="97">
        <f>+SUM('2.2.3.1.1'!CU146:CU157)</f>
        <v>0</v>
      </c>
      <c r="P24" s="78">
        <f t="shared" si="0"/>
        <v>3820470</v>
      </c>
      <c r="Q24" s="72"/>
      <c r="R24" s="72"/>
    </row>
    <row r="25" spans="1:18" ht="17.25" customHeight="1" thickBot="1" x14ac:dyDescent="0.3">
      <c r="A25" s="150" t="s">
        <v>125</v>
      </c>
      <c r="B25" s="112">
        <f>+SUM('2.2.3.1.1'!H158:H169)</f>
        <v>92990</v>
      </c>
      <c r="C25" s="113">
        <f>+SUM('2.2.3.1.1'!O158:O169)</f>
        <v>127060</v>
      </c>
      <c r="D25" s="97">
        <f>+SUM('2.2.3.1.1'!T158:T169)</f>
        <v>0</v>
      </c>
      <c r="E25" s="97">
        <f>+SUM('2.2.3.1.1'!W158:W169)</f>
        <v>0</v>
      </c>
      <c r="F25" s="97">
        <f>+SUM('2.2.3.1.1'!AJ158:AJ169)</f>
        <v>2449190</v>
      </c>
      <c r="G25" s="97">
        <f>+SUM('2.2.3.1.1'!AL158:AL169)</f>
        <v>0</v>
      </c>
      <c r="H25" s="97">
        <f>+SUM('2.2.3.1.1'!AW158:AW169)</f>
        <v>0</v>
      </c>
      <c r="I25" s="97">
        <f>+SUM('2.2.3.1.1'!BE158:BE169)</f>
        <v>0</v>
      </c>
      <c r="J25" s="97">
        <f>+SUM('2.2.3.1.1'!BU158:BU169)</f>
        <v>0</v>
      </c>
      <c r="K25" s="97">
        <f>+SUM('2.2.3.1.1'!CB158:CB169)</f>
        <v>0</v>
      </c>
      <c r="L25" s="97">
        <f>+SUM('2.2.3.1.1'!CG158:CG169)</f>
        <v>0</v>
      </c>
      <c r="M25" s="97">
        <f>+SUM('2.2.3.1.1'!CO158:CO169)</f>
        <v>279500</v>
      </c>
      <c r="N25" s="97">
        <f>+SUM('2.2.3.1.1'!CS158:CS169)</f>
        <v>0</v>
      </c>
      <c r="O25" s="97">
        <f>+SUM('2.2.3.1.1'!CU158:CU169)</f>
        <v>0</v>
      </c>
      <c r="P25" s="78">
        <f t="shared" si="0"/>
        <v>2948740</v>
      </c>
      <c r="Q25" s="72"/>
      <c r="R25" s="72"/>
    </row>
    <row r="26" spans="1:18" ht="17.25" customHeight="1" thickBot="1" x14ac:dyDescent="0.3">
      <c r="A26" s="150" t="s">
        <v>130</v>
      </c>
      <c r="B26" s="112">
        <f>+SUM('2.2.3.1.1'!H170:H181)</f>
        <v>145200</v>
      </c>
      <c r="C26" s="113">
        <f>+SUM('2.2.3.1.1'!O170:O181)</f>
        <v>105540</v>
      </c>
      <c r="D26" s="97">
        <f>+SUM('2.2.3.1.1'!T170:T181)</f>
        <v>0</v>
      </c>
      <c r="E26" s="97">
        <f>+SUM('2.2.3.1.1'!W170:W181)</f>
        <v>0</v>
      </c>
      <c r="F26" s="97">
        <f>+SUM('2.2.3.1.1'!AJ170:AJ181)</f>
        <v>3250390</v>
      </c>
      <c r="G26" s="97">
        <f>+SUM('2.2.3.1.1'!AL170:AL181)</f>
        <v>0</v>
      </c>
      <c r="H26" s="97">
        <f>+SUM('2.2.3.1.1'!AW170:AW181)</f>
        <v>0</v>
      </c>
      <c r="I26" s="97">
        <f>+SUM('2.2.3.1.1'!BE170:BE181)</f>
        <v>0</v>
      </c>
      <c r="J26" s="97">
        <f>+SUM('2.2.3.1.1'!BU170:BU181)</f>
        <v>0</v>
      </c>
      <c r="K26" s="97">
        <f>+SUM('2.2.3.1.1'!CB170:CB181)</f>
        <v>0</v>
      </c>
      <c r="L26" s="97">
        <f>+SUM('2.2.3.1.1'!CG170:CG181)</f>
        <v>0</v>
      </c>
      <c r="M26" s="97">
        <f>+SUM('2.2.3.1.1'!CO170:CO181)</f>
        <v>304110</v>
      </c>
      <c r="N26" s="97">
        <f>+SUM('2.2.3.1.1'!CS170:CS181)</f>
        <v>0</v>
      </c>
      <c r="O26" s="97">
        <f>+SUM('2.2.3.1.1'!CU170:CU181)</f>
        <v>1090</v>
      </c>
      <c r="P26" s="78">
        <f t="shared" si="0"/>
        <v>3806330</v>
      </c>
      <c r="Q26" s="72"/>
      <c r="R26" s="72"/>
    </row>
    <row r="27" spans="1:18" ht="17.25" customHeight="1" thickBot="1" x14ac:dyDescent="0.3">
      <c r="A27" s="150" t="s">
        <v>131</v>
      </c>
      <c r="B27" s="110">
        <f>+SUM('2.2.3.1.1'!H182:H193)</f>
        <v>127050</v>
      </c>
      <c r="C27" s="113">
        <f>+SUM('2.2.3.1.1'!O182:O193)</f>
        <v>167650</v>
      </c>
      <c r="D27" s="97">
        <f>+SUM('2.2.3.1.1'!T182:T193)</f>
        <v>0</v>
      </c>
      <c r="E27" s="97">
        <f>+SUM('2.2.3.1.1'!W182:W193)</f>
        <v>0</v>
      </c>
      <c r="F27" s="97">
        <f>+SUM('2.2.3.1.1'!AJ182:AJ193)</f>
        <v>3341780</v>
      </c>
      <c r="G27" s="97">
        <f>+SUM('2.2.3.1.1'!AL182:AL193)</f>
        <v>0</v>
      </c>
      <c r="H27" s="97">
        <f>+SUM('2.2.3.1.1'!AW182:AW193)</f>
        <v>0</v>
      </c>
      <c r="I27" s="97">
        <f>+SUM('2.2.3.1.1'!BE182:BE193)</f>
        <v>0</v>
      </c>
      <c r="J27" s="97">
        <f>+SUM('2.2.3.1.1'!BU182:BU193)</f>
        <v>0</v>
      </c>
      <c r="K27" s="97">
        <f>+SUM('2.2.3.1.1'!CB182:CB193)</f>
        <v>0</v>
      </c>
      <c r="L27" s="97">
        <f>+SUM('2.2.3.1.1'!CG182:CG193)</f>
        <v>0</v>
      </c>
      <c r="M27" s="97">
        <f>+SUM('2.2.3.1.1'!CO182:CO193)</f>
        <v>353650</v>
      </c>
      <c r="N27" s="97">
        <f>+SUM('2.2.3.1.1'!CS182:CS193)</f>
        <v>0</v>
      </c>
      <c r="O27" s="97">
        <f>+SUM('2.2.3.1.1'!CU182:CU193)</f>
        <v>0</v>
      </c>
      <c r="P27" s="78">
        <f t="shared" si="0"/>
        <v>3990130</v>
      </c>
      <c r="Q27" s="72"/>
      <c r="R27" s="72"/>
    </row>
    <row r="28" spans="1:18" ht="17.25" customHeight="1" thickBot="1" x14ac:dyDescent="0.3">
      <c r="A28" s="150" t="s">
        <v>132</v>
      </c>
      <c r="B28" s="112">
        <f>+SUM('2.2.3.1.1'!H194:H205)</f>
        <v>55790</v>
      </c>
      <c r="C28" s="113">
        <f>+SUM('2.2.3.1.1'!O194:O205)</f>
        <v>113930</v>
      </c>
      <c r="D28" s="97">
        <f>+SUM('2.2.3.1.1'!T194:T205)</f>
        <v>0</v>
      </c>
      <c r="E28" s="97">
        <f>+SUM('2.2.3.1.1'!W194:W205)</f>
        <v>0</v>
      </c>
      <c r="F28" s="97">
        <f>+SUM('2.2.3.1.1'!AJ194:AJ205)</f>
        <v>3628200</v>
      </c>
      <c r="G28" s="97">
        <f>+SUM('2.2.3.1.1'!AL194:AL205)</f>
        <v>0</v>
      </c>
      <c r="H28" s="97">
        <f>+SUM('2.2.3.1.1'!AW194:AW205)</f>
        <v>0</v>
      </c>
      <c r="I28" s="97">
        <f>+SUM('2.2.3.1.1'!BE194:BE205)</f>
        <v>0</v>
      </c>
      <c r="J28" s="97">
        <f>+SUM('2.2.3.1.1'!BU194:BU205)</f>
        <v>0</v>
      </c>
      <c r="K28" s="97">
        <f>+SUM('2.2.3.1.1'!CB194:CB205)</f>
        <v>0</v>
      </c>
      <c r="L28" s="97">
        <f>+SUM('2.2.3.1.1'!CG194:CG205)</f>
        <v>0</v>
      </c>
      <c r="M28" s="97">
        <f>+SUM('2.2.3.1.1'!CO194:CO205)</f>
        <v>310330</v>
      </c>
      <c r="N28" s="97">
        <f>+SUM('2.2.3.1.1'!CS194:CS205)</f>
        <v>0</v>
      </c>
      <c r="O28" s="97">
        <f>+SUM('2.2.3.1.1'!CU194:CU205)</f>
        <v>0</v>
      </c>
      <c r="P28" s="78">
        <f t="shared" si="0"/>
        <v>4108250</v>
      </c>
      <c r="Q28" s="72"/>
      <c r="R28" s="72"/>
    </row>
    <row r="29" spans="1:18" ht="17.25" customHeight="1" thickBot="1" x14ac:dyDescent="0.3">
      <c r="A29" s="150" t="s">
        <v>133</v>
      </c>
      <c r="B29" s="112">
        <f>+SUM('2.2.3.1.1'!H206:H217)</f>
        <v>40974</v>
      </c>
      <c r="C29" s="113">
        <f>+SUM('2.2.3.1.1'!O206:O217)</f>
        <v>67968</v>
      </c>
      <c r="D29" s="97">
        <f>+SUM('2.2.3.1.1'!T206:T217)</f>
        <v>0</v>
      </c>
      <c r="E29" s="97">
        <f>+SUM('2.2.3.1.1'!W206:W217)</f>
        <v>0</v>
      </c>
      <c r="F29" s="97">
        <f>+SUM('2.2.3.1.1'!AJ206:AJ217)</f>
        <v>3234347</v>
      </c>
      <c r="G29" s="97">
        <f>+SUM('2.2.3.1.1'!AL206:AL217)</f>
        <v>0</v>
      </c>
      <c r="H29" s="97">
        <f>+SUM('2.2.3.1.1'!AW206:AW217)</f>
        <v>0</v>
      </c>
      <c r="I29" s="97">
        <f>+SUM('2.2.3.1.1'!BE206:BE217)</f>
        <v>0</v>
      </c>
      <c r="J29" s="97">
        <f>+SUM('2.2.3.1.1'!BU206:BU217)</f>
        <v>0</v>
      </c>
      <c r="K29" s="97">
        <f>+SUM('2.2.3.1.1'!CB206:CB217)</f>
        <v>0</v>
      </c>
      <c r="L29" s="97">
        <f>+SUM('2.2.3.1.1'!CG206:CG217)</f>
        <v>0</v>
      </c>
      <c r="M29" s="97">
        <f>+SUM('2.2.3.1.1'!CO206:CO217)</f>
        <v>245587</v>
      </c>
      <c r="N29" s="97">
        <f>+SUM('2.2.3.1.1'!CS206:CS217)</f>
        <v>0</v>
      </c>
      <c r="O29" s="97">
        <f>+SUM('2.2.3.1.1'!CU206:CU217)</f>
        <v>17115</v>
      </c>
      <c r="P29" s="78">
        <f t="shared" si="0"/>
        <v>3605991</v>
      </c>
      <c r="Q29" s="72"/>
      <c r="R29" s="72"/>
    </row>
    <row r="30" spans="1:18" ht="17.25" customHeight="1" thickBot="1" x14ac:dyDescent="0.3">
      <c r="A30" s="150" t="s">
        <v>134</v>
      </c>
      <c r="B30" s="112">
        <f>+SUM('2.2.3.1.1'!H218:H229)</f>
        <v>69999.3</v>
      </c>
      <c r="C30" s="113">
        <f>+SUM('2.2.3.1.1'!O218:O229)</f>
        <v>45174.6</v>
      </c>
      <c r="D30" s="97">
        <f>+SUM('2.2.3.1.1'!T218:T229)</f>
        <v>0</v>
      </c>
      <c r="E30" s="97">
        <f>+SUM('2.2.3.1.1'!W218:W229)</f>
        <v>0</v>
      </c>
      <c r="F30" s="97">
        <f>+SUM('2.2.3.1.1'!AJ218:AJ229)</f>
        <v>3112088.6000000006</v>
      </c>
      <c r="G30" s="97">
        <f>+SUM('2.2.3.1.1'!AL218:AL229)</f>
        <v>0</v>
      </c>
      <c r="H30" s="97">
        <f>+SUM('2.2.3.1.1'!AW218:AW229)</f>
        <v>0</v>
      </c>
      <c r="I30" s="97">
        <f>+SUM('2.2.3.1.1'!BE218:BE229)</f>
        <v>28062.2</v>
      </c>
      <c r="J30" s="97">
        <f>+SUM('2.2.3.1.1'!BU218:BU229)</f>
        <v>76745</v>
      </c>
      <c r="K30" s="97">
        <f>+SUM('2.2.3.1.1'!CB218:CB229)</f>
        <v>0</v>
      </c>
      <c r="L30" s="97">
        <f>+SUM('2.2.3.1.1'!CG218:CG229)</f>
        <v>1086</v>
      </c>
      <c r="M30" s="97">
        <f>+SUM('2.2.3.1.1'!CO218:CO229)</f>
        <v>164013.9</v>
      </c>
      <c r="N30" s="97">
        <f>+SUM('2.2.3.1.1'!CS218:CS229)</f>
        <v>0</v>
      </c>
      <c r="O30" s="97">
        <f>+SUM('2.2.3.1.1'!CU218:CU229)</f>
        <v>2839.7000000000003</v>
      </c>
      <c r="P30" s="78">
        <f t="shared" si="0"/>
        <v>3500009.3000000007</v>
      </c>
      <c r="Q30" s="72"/>
      <c r="R30" s="72"/>
    </row>
    <row r="31" spans="1:18" ht="17.25" customHeight="1" thickBot="1" x14ac:dyDescent="0.3">
      <c r="A31" s="146">
        <v>2015</v>
      </c>
      <c r="B31" s="112">
        <f>+SUM('2.2.3.1.1'!H230:H241)</f>
        <v>40292.010000000009</v>
      </c>
      <c r="C31" s="113">
        <f>+SUM('2.2.3.1.1'!O230:O241)</f>
        <v>46672.58</v>
      </c>
      <c r="D31" s="97">
        <f>+SUM('2.2.3.1.1'!T230:T241)</f>
        <v>0</v>
      </c>
      <c r="E31" s="97">
        <f>+SUM('2.2.3.1.1'!W230:W241)</f>
        <v>2139</v>
      </c>
      <c r="F31" s="97">
        <f>+SUM('2.2.3.1.1'!AJ230:AJ241)</f>
        <v>3006572.07</v>
      </c>
      <c r="G31" s="97">
        <f>+SUM('2.2.3.1.1'!AL230:AL241)</f>
        <v>0</v>
      </c>
      <c r="H31" s="97">
        <f>+SUM('2.2.3.1.1'!AW230:AW241)</f>
        <v>6674.0549999999985</v>
      </c>
      <c r="I31" s="97">
        <f>+SUM('2.2.3.1.1'!BE230:BE241)</f>
        <v>7005.82</v>
      </c>
      <c r="J31" s="97">
        <f>+SUM('2.2.3.1.1'!BU230:BU241)</f>
        <v>156947.63999999998</v>
      </c>
      <c r="K31" s="97">
        <f>+SUM('2.2.3.1.1'!CB230:CB241)</f>
        <v>0</v>
      </c>
      <c r="L31" s="97">
        <f>+SUM('2.2.3.1.1'!CG230:CG241)</f>
        <v>888.75</v>
      </c>
      <c r="M31" s="97">
        <f>+SUM('2.2.3.1.1'!CO230:CO241)</f>
        <v>244409.69</v>
      </c>
      <c r="N31" s="97">
        <f>+SUM('2.2.3.1.1'!CS230:CS241)</f>
        <v>0</v>
      </c>
      <c r="O31" s="97">
        <f>+SUM('2.2.3.1.1'!CU230:CU241)</f>
        <v>398.84</v>
      </c>
      <c r="P31" s="78">
        <f t="shared" si="0"/>
        <v>3512000.4549999996</v>
      </c>
      <c r="Q31" s="72"/>
      <c r="R31" s="72"/>
    </row>
    <row r="32" spans="1:18" ht="16.5" customHeight="1" thickBot="1" x14ac:dyDescent="0.3">
      <c r="A32" s="116">
        <v>2016</v>
      </c>
      <c r="B32" s="112">
        <f>+SUM('2.2.3.1.1'!H242:H253)</f>
        <v>53684.29</v>
      </c>
      <c r="C32" s="113">
        <f>+SUM('2.2.3.1.1'!O242:O253)</f>
        <v>85334.409999999989</v>
      </c>
      <c r="D32" s="97">
        <f>+SUM('2.2.3.1.1'!T242:T253)</f>
        <v>0</v>
      </c>
      <c r="E32" s="97">
        <f>+SUM('2.2.3.1.1'!W242:W253)</f>
        <v>2587.5</v>
      </c>
      <c r="F32" s="97">
        <f>+SUM('2.2.3.1.1'!AJ242:AJ253)</f>
        <v>3671825.13</v>
      </c>
      <c r="G32" s="97">
        <f>+SUM('2.2.3.1.1'!AL242:AL253)</f>
        <v>0</v>
      </c>
      <c r="H32" s="97">
        <f>+SUM('2.2.3.1.1'!AW242:AW253)</f>
        <v>14975.58</v>
      </c>
      <c r="I32" s="97">
        <f>+SUM('2.2.3.1.1'!BE242:BE253)</f>
        <v>7020.0599999999995</v>
      </c>
      <c r="J32" s="97">
        <f>+SUM('2.2.3.1.1'!BU242:BU253)</f>
        <v>42573.709999999992</v>
      </c>
      <c r="K32" s="97">
        <f>+SUM('2.2.3.1.1'!CB242:CB253)</f>
        <v>0</v>
      </c>
      <c r="L32" s="97">
        <f>+SUM('2.2.3.1.1'!CG242:CG253)</f>
        <v>0</v>
      </c>
      <c r="M32" s="97">
        <f>+SUM('2.2.3.1.1'!CO242:CO253)</f>
        <v>353177</v>
      </c>
      <c r="N32" s="97">
        <f>+SUM('2.2.3.1.1'!CS242:CS253)</f>
        <v>1703.44</v>
      </c>
      <c r="O32" s="97">
        <f>+SUM('2.2.3.1.1'!CU242:CU253)</f>
        <v>1117.75</v>
      </c>
      <c r="P32" s="78">
        <f t="shared" si="0"/>
        <v>4233998.87</v>
      </c>
      <c r="Q32" s="212"/>
      <c r="R32" s="72"/>
    </row>
    <row r="33" spans="1:17" ht="16.5" customHeight="1" thickBot="1" x14ac:dyDescent="0.3">
      <c r="A33" s="116">
        <v>2017</v>
      </c>
      <c r="B33" s="112">
        <f>+SUM('2.2.3.1.1'!H254:H265)</f>
        <v>52056</v>
      </c>
      <c r="C33" s="113">
        <f>+SUM('2.2.3.1.1'!O254:O274)</f>
        <v>118240.06</v>
      </c>
      <c r="D33" s="97">
        <f>+SUM('2.2.3.1.1'!T254:T274)</f>
        <v>0</v>
      </c>
      <c r="E33" s="97">
        <f>+SUM('2.2.3.1.1'!W254:W274)</f>
        <v>2208</v>
      </c>
      <c r="F33" s="97">
        <f>+SUM('2.2.3.1.1'!AJ254:AJ274)</f>
        <v>5079091.5182666657</v>
      </c>
      <c r="G33" s="97">
        <f>+SUM('2.2.3.1.1'!AL254:AL274)</f>
        <v>0</v>
      </c>
      <c r="H33" s="97">
        <f>+SUM('2.2.3.1.1'!AW254:AW274)</f>
        <v>27439.03</v>
      </c>
      <c r="I33" s="97">
        <f>+SUM('2.2.3.1.1'!BE254:BE274)</f>
        <v>806</v>
      </c>
      <c r="J33" s="97">
        <f>+SUM('2.2.3.1.1'!BU254:BU274)</f>
        <v>35755.21</v>
      </c>
      <c r="K33" s="97">
        <f>+SUM('2.2.3.1.1'!CB254:CB274)</f>
        <v>0</v>
      </c>
      <c r="L33" s="97">
        <f>+SUM('2.2.3.1.1'!CG254:CG274)</f>
        <v>361.88</v>
      </c>
      <c r="M33" s="97">
        <f>+SUM('2.2.3.1.1'!CO254:CO274)</f>
        <v>447992.86</v>
      </c>
      <c r="N33" s="97">
        <f>+SUM('2.2.3.1.1'!CS254:CS274)</f>
        <v>-73</v>
      </c>
      <c r="O33" s="97">
        <f>+SUM('2.2.3.1.1'!CU254:CU274)</f>
        <v>3125</v>
      </c>
      <c r="P33" s="78">
        <f t="shared" si="0"/>
        <v>5767002.5582666658</v>
      </c>
      <c r="Q33" s="212"/>
    </row>
    <row r="34" spans="1:17" ht="16.5" customHeight="1" thickBot="1" x14ac:dyDescent="0.3">
      <c r="A34" s="262" t="s">
        <v>449</v>
      </c>
      <c r="B34" s="112">
        <f>+SUM('2.2.3.1.1'!H266:H279)</f>
        <v>38000.239999999998</v>
      </c>
      <c r="C34" s="112">
        <f>+SUM('2.2.3.1.1'!I266:I279)</f>
        <v>40106.720000000001</v>
      </c>
      <c r="D34" s="112">
        <f>+SUM('2.2.3.1.1'!J266:J279)</f>
        <v>4121.34</v>
      </c>
      <c r="E34" s="112">
        <f>+SUM('2.2.3.1.1'!K266:K279)</f>
        <v>0</v>
      </c>
      <c r="F34" s="112">
        <f>+SUM('2.2.3.1.1'!L266:L279)</f>
        <v>0</v>
      </c>
      <c r="G34" s="112">
        <f>+SUM('2.2.3.1.1'!M266:M279)</f>
        <v>0</v>
      </c>
      <c r="H34" s="112">
        <f>+SUM('2.2.3.1.1'!N266:N279)</f>
        <v>0</v>
      </c>
      <c r="I34" s="112">
        <f>+SUM('2.2.3.1.1'!O266:O279)</f>
        <v>44228.06</v>
      </c>
      <c r="J34" s="112">
        <f>+SUM('2.2.3.1.1'!P266:P279)</f>
        <v>0</v>
      </c>
      <c r="K34" s="112">
        <f>+SUM('2.2.3.1.1'!Q266:Q279)</f>
        <v>0</v>
      </c>
      <c r="L34" s="112">
        <f>+SUM('2.2.3.1.1'!R266:R279)</f>
        <v>0</v>
      </c>
      <c r="M34" s="112">
        <f>+SUM('2.2.3.1.1'!S266:S279)</f>
        <v>0</v>
      </c>
      <c r="N34" s="112">
        <f>+SUM('2.2.3.1.1'!T266:T279)</f>
        <v>0</v>
      </c>
      <c r="O34" s="112">
        <f>+SUM('2.2.3.1.1'!U266:U279)</f>
        <v>0</v>
      </c>
      <c r="P34" s="78">
        <f t="shared" si="0"/>
        <v>126456.35999999999</v>
      </c>
      <c r="Q34" s="212"/>
    </row>
    <row r="35" spans="1:17" ht="16.5" customHeight="1" x14ac:dyDescent="0.25">
      <c r="A35" s="259"/>
      <c r="B35" s="261"/>
      <c r="C35" s="261"/>
      <c r="D35" s="261"/>
      <c r="E35" s="261"/>
      <c r="F35" s="261"/>
      <c r="G35" s="261"/>
      <c r="H35" s="261"/>
      <c r="I35" s="261"/>
      <c r="J35" s="261"/>
      <c r="K35" s="261"/>
      <c r="L35" s="261"/>
      <c r="M35" s="261"/>
      <c r="N35" s="261"/>
      <c r="O35" s="261"/>
      <c r="P35" s="263"/>
      <c r="Q35" s="212"/>
    </row>
    <row r="36" spans="1:17" x14ac:dyDescent="0.3">
      <c r="A36" s="163" t="s">
        <v>229</v>
      </c>
    </row>
    <row r="37" spans="1:17" ht="15" x14ac:dyDescent="0.25">
      <c r="A37" s="163" t="s">
        <v>220</v>
      </c>
      <c r="P37" s="30"/>
    </row>
    <row r="38" spans="1:17" ht="15.75" x14ac:dyDescent="0.25">
      <c r="A38" s="163" t="s">
        <v>373</v>
      </c>
      <c r="P38" s="30"/>
    </row>
    <row r="39" spans="1:17" ht="15.75" x14ac:dyDescent="0.25">
      <c r="A39" s="163" t="s">
        <v>374</v>
      </c>
      <c r="P39" s="30"/>
    </row>
    <row r="40" spans="1:17" ht="15.75" x14ac:dyDescent="0.25">
      <c r="A40" s="163" t="s">
        <v>375</v>
      </c>
      <c r="P40" s="30"/>
    </row>
    <row r="41" spans="1:17" ht="15.75" x14ac:dyDescent="0.25">
      <c r="A41" s="163" t="s">
        <v>376</v>
      </c>
      <c r="P41" s="30"/>
    </row>
    <row r="42" spans="1:17" ht="15.75" x14ac:dyDescent="0.25">
      <c r="A42" s="163" t="s">
        <v>377</v>
      </c>
      <c r="P42" s="30"/>
    </row>
    <row r="44" spans="1:17" x14ac:dyDescent="0.3">
      <c r="A44" s="140" t="s">
        <v>363</v>
      </c>
    </row>
  </sheetData>
  <hyperlinks>
    <hyperlink ref="A44" location="Índice!A1" display="Volver al índice"/>
  </hyperlinks>
  <pageMargins left="0.7" right="0.7" top="0.75" bottom="0.75" header="0.3" footer="0.3"/>
  <pageSetup orientation="portrait" r:id="rId1"/>
  <ignoredErrors>
    <ignoredError sqref="B13:B30 C13:C30 D13:D30 E13:E30 F13:F30 N13:N30 M13:M30 L13:L30 K13:K30 J13:J30 I13:I30 H13:H30 G13:G30 P32 D33:P33 D32:O32"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70" zoomScaleNormal="70" workbookViewId="0"/>
  </sheetViews>
  <sheetFormatPr baseColWidth="10" defaultColWidth="11.42578125" defaultRowHeight="15" x14ac:dyDescent="0.25"/>
  <cols>
    <col min="1" max="1" width="31.42578125" style="30" customWidth="1"/>
    <col min="2" max="8" width="29" style="30" customWidth="1"/>
    <col min="9" max="9" width="18.7109375" style="30" customWidth="1"/>
    <col min="10" max="16384" width="11.42578125" style="30"/>
  </cols>
  <sheetData>
    <row r="1" spans="1:9" x14ac:dyDescent="0.25">
      <c r="A1" s="16" t="s">
        <v>0</v>
      </c>
      <c r="B1" s="29"/>
      <c r="C1" s="29"/>
      <c r="D1" s="29"/>
      <c r="E1" s="29"/>
    </row>
    <row r="2" spans="1:9" x14ac:dyDescent="0.25">
      <c r="A2" s="16" t="s">
        <v>1</v>
      </c>
      <c r="B2" s="29"/>
      <c r="C2" s="29"/>
      <c r="D2" s="29"/>
      <c r="E2" s="29"/>
    </row>
    <row r="3" spans="1:9" x14ac:dyDescent="0.25">
      <c r="A3" s="16" t="s">
        <v>2</v>
      </c>
      <c r="B3" s="29"/>
      <c r="C3" s="29"/>
      <c r="D3" s="29"/>
      <c r="E3" s="29"/>
    </row>
    <row r="4" spans="1:9" x14ac:dyDescent="0.25">
      <c r="A4" s="16" t="s">
        <v>3</v>
      </c>
      <c r="B4" s="29" t="s">
        <v>4</v>
      </c>
      <c r="C4" s="29"/>
      <c r="D4" s="29"/>
      <c r="E4" s="29"/>
    </row>
    <row r="5" spans="1:9" x14ac:dyDescent="0.25">
      <c r="A5" s="16" t="s">
        <v>5</v>
      </c>
      <c r="B5" s="30" t="str">
        <f>+Índice!B54</f>
        <v>Abonos y fertilizantes. Carga anual transportada por línea. En toneladas</v>
      </c>
    </row>
    <row r="6" spans="1:9" x14ac:dyDescent="0.25">
      <c r="A6" s="16" t="s">
        <v>6</v>
      </c>
      <c r="B6" s="29" t="str">
        <f>+Índice!A54</f>
        <v>2.2.3.9.1</v>
      </c>
      <c r="C6" s="29"/>
      <c r="D6" s="29"/>
      <c r="E6" s="29"/>
    </row>
    <row r="7" spans="1:9" x14ac:dyDescent="0.25">
      <c r="A7" s="16" t="s">
        <v>7</v>
      </c>
      <c r="B7" s="29" t="s">
        <v>8</v>
      </c>
      <c r="C7" s="29"/>
      <c r="D7" s="29"/>
      <c r="E7" s="29"/>
    </row>
    <row r="8" spans="1:9" x14ac:dyDescent="0.25">
      <c r="A8" s="166" t="s">
        <v>9</v>
      </c>
      <c r="B8" s="155" t="str">
        <f>+'2.2.3.1.1'!B8</f>
        <v>agosto 2018</v>
      </c>
      <c r="C8" s="167"/>
      <c r="D8" s="167"/>
      <c r="E8" s="167"/>
    </row>
    <row r="9" spans="1:9" x14ac:dyDescent="0.25">
      <c r="A9" s="166" t="s">
        <v>10</v>
      </c>
      <c r="B9" s="155" t="str">
        <f>+'2.2.3.1.1'!B9</f>
        <v>octubre 2018</v>
      </c>
      <c r="C9" s="167"/>
      <c r="D9" s="167"/>
      <c r="E9" s="167"/>
    </row>
    <row r="10" spans="1:9" x14ac:dyDescent="0.25">
      <c r="A10" s="166"/>
      <c r="B10" s="191"/>
      <c r="C10" s="167"/>
      <c r="D10" s="167"/>
      <c r="E10" s="167"/>
    </row>
    <row r="11" spans="1:9" ht="15.75" thickBot="1" x14ac:dyDescent="0.3"/>
    <row r="12" spans="1:9" ht="57" thickBot="1" x14ac:dyDescent="0.3">
      <c r="A12" s="192" t="s">
        <v>25</v>
      </c>
      <c r="B12" s="193" t="s">
        <v>221</v>
      </c>
      <c r="C12" s="194" t="s">
        <v>222</v>
      </c>
      <c r="D12" s="194" t="s">
        <v>223</v>
      </c>
      <c r="E12" s="194" t="s">
        <v>224</v>
      </c>
      <c r="F12" s="194" t="s">
        <v>225</v>
      </c>
      <c r="G12" s="194" t="s">
        <v>226</v>
      </c>
      <c r="H12" s="195" t="s">
        <v>227</v>
      </c>
      <c r="I12" s="196" t="s">
        <v>228</v>
      </c>
    </row>
    <row r="13" spans="1:9" ht="15.75" thickBot="1" x14ac:dyDescent="0.3">
      <c r="A13" s="141" t="s">
        <v>179</v>
      </c>
      <c r="B13" s="136">
        <f>+'2.2.3.1.3'!B13</f>
        <v>38687</v>
      </c>
      <c r="C13" s="137">
        <f>+'2.2.3.2.3'!B13</f>
        <v>5332</v>
      </c>
      <c r="D13" s="137">
        <f>+'2.2.3.3.3'!B13</f>
        <v>0</v>
      </c>
      <c r="E13" s="137">
        <f>+'2.2.3.4.3'!B13</f>
        <v>0</v>
      </c>
      <c r="F13" s="137">
        <f>+'2.2.3.5.3'!B13</f>
        <v>67394.22</v>
      </c>
      <c r="G13" s="137">
        <f>+'2.2.3.6.3'!B13</f>
        <v>0</v>
      </c>
      <c r="H13" s="138">
        <f>+'2.2.3.7.3'!B13</f>
        <v>0</v>
      </c>
      <c r="I13" s="139">
        <f>SUM(B13:H13)</f>
        <v>111413.22</v>
      </c>
    </row>
    <row r="14" spans="1:9" ht="15.75" thickBot="1" x14ac:dyDescent="0.3">
      <c r="A14" s="141">
        <v>1998</v>
      </c>
      <c r="B14" s="136">
        <f>+'2.2.3.1.3'!B14</f>
        <v>9288</v>
      </c>
      <c r="C14" s="137">
        <f>+'2.2.3.2.3'!B14</f>
        <v>3650</v>
      </c>
      <c r="D14" s="137">
        <f>+'2.2.3.3.3'!B14</f>
        <v>0</v>
      </c>
      <c r="E14" s="137">
        <f>+'2.2.3.4.3'!B14</f>
        <v>0</v>
      </c>
      <c r="F14" s="137">
        <f>+'2.2.3.5.3'!B14</f>
        <v>23339</v>
      </c>
      <c r="G14" s="137">
        <f>+'2.2.3.6.3'!B14</f>
        <v>0</v>
      </c>
      <c r="H14" s="138">
        <f>+'2.2.3.7.3'!B14</f>
        <v>0</v>
      </c>
      <c r="I14" s="139">
        <f t="shared" ref="I14:I31" si="0">SUM(B14:H14)</f>
        <v>36277</v>
      </c>
    </row>
    <row r="15" spans="1:9" ht="15.75" thickBot="1" x14ac:dyDescent="0.3">
      <c r="A15" s="141">
        <v>1999</v>
      </c>
      <c r="B15" s="136">
        <f>+'2.2.3.1.3'!B15</f>
        <v>13021.27</v>
      </c>
      <c r="C15" s="137">
        <f>+'2.2.3.2.3'!B15</f>
        <v>9133</v>
      </c>
      <c r="D15" s="137">
        <f>+'2.2.3.3.3'!B15</f>
        <v>0</v>
      </c>
      <c r="E15" s="137">
        <f>+'2.2.3.4.3'!B15</f>
        <v>0</v>
      </c>
      <c r="F15" s="137">
        <f>+'2.2.3.5.3'!B15</f>
        <v>16846</v>
      </c>
      <c r="G15" s="137">
        <f>+'2.2.3.6.3'!B15</f>
        <v>0</v>
      </c>
      <c r="H15" s="138">
        <f>+'2.2.3.7.3'!B15</f>
        <v>0</v>
      </c>
      <c r="I15" s="139">
        <f t="shared" si="0"/>
        <v>39000.270000000004</v>
      </c>
    </row>
    <row r="16" spans="1:9" ht="15.75" thickBot="1" x14ac:dyDescent="0.3">
      <c r="A16" s="141">
        <v>2000</v>
      </c>
      <c r="B16" s="136">
        <f>+'2.2.3.1.3'!B16</f>
        <v>21829</v>
      </c>
      <c r="C16" s="137">
        <f>+'2.2.3.2.3'!B16</f>
        <v>14010</v>
      </c>
      <c r="D16" s="137">
        <f>+'2.2.3.3.3'!B16</f>
        <v>0</v>
      </c>
      <c r="E16" s="137">
        <f>+'2.2.3.4.3'!B16</f>
        <v>0</v>
      </c>
      <c r="F16" s="137">
        <f>+'2.2.3.5.3'!B16</f>
        <v>49960</v>
      </c>
      <c r="G16" s="137">
        <f>+'2.2.3.6.3'!B16</f>
        <v>0</v>
      </c>
      <c r="H16" s="138">
        <f>+'2.2.3.7.3'!B16</f>
        <v>0</v>
      </c>
      <c r="I16" s="139">
        <f t="shared" si="0"/>
        <v>85799</v>
      </c>
    </row>
    <row r="17" spans="1:9" ht="15.75" thickBot="1" x14ac:dyDescent="0.3">
      <c r="A17" s="141">
        <v>2001</v>
      </c>
      <c r="B17" s="136">
        <f>+'2.2.3.1.3'!B17</f>
        <v>124514</v>
      </c>
      <c r="C17" s="137">
        <f>+'2.2.3.2.3'!B17</f>
        <v>7595</v>
      </c>
      <c r="D17" s="137">
        <f>+'2.2.3.3.3'!B17</f>
        <v>0</v>
      </c>
      <c r="E17" s="137">
        <f>+'2.2.3.4.3'!B17</f>
        <v>0</v>
      </c>
      <c r="F17" s="137">
        <f>+'2.2.3.5.3'!B17</f>
        <v>54542</v>
      </c>
      <c r="G17" s="137">
        <f>+'2.2.3.6.3'!B17</f>
        <v>0</v>
      </c>
      <c r="H17" s="138">
        <f>+'2.2.3.7.3'!B17</f>
        <v>0</v>
      </c>
      <c r="I17" s="139">
        <f t="shared" si="0"/>
        <v>186651</v>
      </c>
    </row>
    <row r="18" spans="1:9" ht="15.75" thickBot="1" x14ac:dyDescent="0.3">
      <c r="A18" s="141">
        <v>2002</v>
      </c>
      <c r="B18" s="136">
        <f>+'2.2.3.1.3'!B18</f>
        <v>124526</v>
      </c>
      <c r="C18" s="137">
        <f>+'2.2.3.2.3'!B18</f>
        <v>8563</v>
      </c>
      <c r="D18" s="137">
        <f>+'2.2.3.3.3'!B18</f>
        <v>0</v>
      </c>
      <c r="E18" s="137">
        <f>+'2.2.3.4.3'!B18</f>
        <v>0</v>
      </c>
      <c r="F18" s="137">
        <f>+'2.2.3.5.3'!B18</f>
        <v>43659</v>
      </c>
      <c r="G18" s="137">
        <f>+'2.2.3.6.3'!B18</f>
        <v>0</v>
      </c>
      <c r="H18" s="138">
        <f>+'2.2.3.7.3'!B18</f>
        <v>0</v>
      </c>
      <c r="I18" s="139">
        <f t="shared" si="0"/>
        <v>176748</v>
      </c>
    </row>
    <row r="19" spans="1:9" ht="15.75" thickBot="1" x14ac:dyDescent="0.3">
      <c r="A19" s="141">
        <v>2003</v>
      </c>
      <c r="B19" s="136">
        <f>+'2.2.3.1.3'!B19</f>
        <v>132813</v>
      </c>
      <c r="C19" s="137">
        <f>+'2.2.3.2.3'!B19</f>
        <v>16335</v>
      </c>
      <c r="D19" s="137">
        <f>+'2.2.3.3.3'!B19</f>
        <v>0</v>
      </c>
      <c r="E19" s="137">
        <f>+'2.2.3.4.3'!B19</f>
        <v>0</v>
      </c>
      <c r="F19" s="137">
        <f>+'2.2.3.5.3'!B19</f>
        <v>139701</v>
      </c>
      <c r="G19" s="137">
        <f>+'2.2.3.6.3'!B19</f>
        <v>0</v>
      </c>
      <c r="H19" s="138">
        <f>+'2.2.3.7.3'!B19</f>
        <v>0</v>
      </c>
      <c r="I19" s="139">
        <f t="shared" si="0"/>
        <v>288849</v>
      </c>
    </row>
    <row r="20" spans="1:9" ht="15.75" thickBot="1" x14ac:dyDescent="0.3">
      <c r="A20" s="141">
        <v>2004</v>
      </c>
      <c r="B20" s="136">
        <f>+'2.2.3.1.3'!B20</f>
        <v>238916</v>
      </c>
      <c r="C20" s="137">
        <f>+'2.2.3.2.3'!B20</f>
        <v>25091</v>
      </c>
      <c r="D20" s="137">
        <f>+'2.2.3.3.3'!B20</f>
        <v>0</v>
      </c>
      <c r="E20" s="137">
        <f>+'2.2.3.4.3'!B20</f>
        <v>0</v>
      </c>
      <c r="F20" s="137">
        <f>+'2.2.3.5.3'!B20</f>
        <v>180233</v>
      </c>
      <c r="G20" s="137">
        <f>+'2.2.3.6.3'!B20</f>
        <v>0</v>
      </c>
      <c r="H20" s="138">
        <f>+'2.2.3.7.3'!B20</f>
        <v>0</v>
      </c>
      <c r="I20" s="139">
        <f t="shared" si="0"/>
        <v>444240</v>
      </c>
    </row>
    <row r="21" spans="1:9" ht="15.75" thickBot="1" x14ac:dyDescent="0.3">
      <c r="A21" s="141">
        <v>2005</v>
      </c>
      <c r="B21" s="136">
        <f>+'2.2.3.1.3'!B21</f>
        <v>154487</v>
      </c>
      <c r="C21" s="137">
        <f>+'2.2.3.2.3'!B21</f>
        <v>3009</v>
      </c>
      <c r="D21" s="137">
        <f>+'2.2.3.3.3'!B21</f>
        <v>0</v>
      </c>
      <c r="E21" s="137">
        <f>+'2.2.3.4.3'!B21</f>
        <v>0</v>
      </c>
      <c r="F21" s="137">
        <f>+'2.2.3.5.3'!B21</f>
        <v>184400</v>
      </c>
      <c r="G21" s="137">
        <f>+'2.2.3.6.3'!B21</f>
        <v>0</v>
      </c>
      <c r="H21" s="138">
        <f>+'2.2.3.7.3'!B21</f>
        <v>0</v>
      </c>
      <c r="I21" s="139">
        <f t="shared" si="0"/>
        <v>341896</v>
      </c>
    </row>
    <row r="22" spans="1:9" ht="15.75" thickBot="1" x14ac:dyDescent="0.3">
      <c r="A22" s="141">
        <v>2006</v>
      </c>
      <c r="B22" s="136">
        <f>+'2.2.3.1.3'!B22</f>
        <v>198979</v>
      </c>
      <c r="C22" s="137">
        <f>+'2.2.3.2.3'!B22</f>
        <v>8444</v>
      </c>
      <c r="D22" s="137">
        <f>+'2.2.3.3.3'!B22</f>
        <v>0</v>
      </c>
      <c r="E22" s="137">
        <f>+'2.2.3.4.3'!B22</f>
        <v>0</v>
      </c>
      <c r="F22" s="137">
        <f>+'2.2.3.5.3'!B22</f>
        <v>311409</v>
      </c>
      <c r="G22" s="137">
        <f>+'2.2.3.6.3'!B22</f>
        <v>0</v>
      </c>
      <c r="H22" s="138">
        <f>+'2.2.3.7.3'!B22</f>
        <v>0</v>
      </c>
      <c r="I22" s="139">
        <f t="shared" si="0"/>
        <v>518832</v>
      </c>
    </row>
    <row r="23" spans="1:9" ht="15.75" thickBot="1" x14ac:dyDescent="0.3">
      <c r="A23" s="141">
        <v>2007</v>
      </c>
      <c r="B23" s="136">
        <f>+'2.2.3.1.3'!B23</f>
        <v>74100</v>
      </c>
      <c r="C23" s="137">
        <f>+'2.2.3.2.3'!B23</f>
        <v>8507</v>
      </c>
      <c r="D23" s="137">
        <f>+'2.2.3.3.3'!B23</f>
        <v>0</v>
      </c>
      <c r="E23" s="137">
        <f>+'2.2.3.4.3'!B23</f>
        <v>0</v>
      </c>
      <c r="F23" s="137">
        <f>+'2.2.3.5.3'!B23</f>
        <v>208434</v>
      </c>
      <c r="G23" s="137">
        <f>+'2.2.3.6.3'!B23</f>
        <v>0</v>
      </c>
      <c r="H23" s="138">
        <f>+'2.2.3.7.3'!B23</f>
        <v>0</v>
      </c>
      <c r="I23" s="139">
        <f t="shared" si="0"/>
        <v>291041</v>
      </c>
    </row>
    <row r="24" spans="1:9" ht="15.75" thickBot="1" x14ac:dyDescent="0.3">
      <c r="A24" s="141">
        <v>2008</v>
      </c>
      <c r="B24" s="136">
        <f>+'2.2.3.1.3'!B24</f>
        <v>46970</v>
      </c>
      <c r="C24" s="137">
        <f>+'2.2.3.2.3'!B24</f>
        <v>0</v>
      </c>
      <c r="D24" s="137">
        <f>+'2.2.3.3.3'!B24</f>
        <v>0</v>
      </c>
      <c r="E24" s="137">
        <f>+'2.2.3.4.3'!B24</f>
        <v>0</v>
      </c>
      <c r="F24" s="137">
        <f>+'2.2.3.5.3'!B24</f>
        <v>210133</v>
      </c>
      <c r="G24" s="137">
        <f>+'2.2.3.6.3'!B24</f>
        <v>0</v>
      </c>
      <c r="H24" s="138">
        <f>+'2.2.3.7.3'!B24</f>
        <v>0</v>
      </c>
      <c r="I24" s="139">
        <f t="shared" si="0"/>
        <v>257103</v>
      </c>
    </row>
    <row r="25" spans="1:9" ht="15.75" thickBot="1" x14ac:dyDescent="0.3">
      <c r="A25" s="141">
        <v>2009</v>
      </c>
      <c r="B25" s="136">
        <f>+'2.2.3.1.3'!B25</f>
        <v>92990</v>
      </c>
      <c r="C25" s="137">
        <f>+'2.2.3.2.3'!B25</f>
        <v>9762</v>
      </c>
      <c r="D25" s="137">
        <f>+'2.2.3.3.3'!B25</f>
        <v>0</v>
      </c>
      <c r="E25" s="137">
        <f>+'2.2.3.4.3'!B25</f>
        <v>0</v>
      </c>
      <c r="F25" s="137">
        <f>+'2.2.3.5.3'!B25</f>
        <v>99268</v>
      </c>
      <c r="G25" s="137">
        <f>+'2.2.3.6.3'!B25</f>
        <v>0</v>
      </c>
      <c r="H25" s="138">
        <f>+'2.2.3.7.3'!B25</f>
        <v>0</v>
      </c>
      <c r="I25" s="139">
        <f t="shared" si="0"/>
        <v>202020</v>
      </c>
    </row>
    <row r="26" spans="1:9" ht="15.75" thickBot="1" x14ac:dyDescent="0.3">
      <c r="A26" s="141">
        <v>2010</v>
      </c>
      <c r="B26" s="136">
        <f>+'2.2.3.1.3'!B26</f>
        <v>145200</v>
      </c>
      <c r="C26" s="137">
        <f>+'2.2.3.2.3'!B26</f>
        <v>2983</v>
      </c>
      <c r="D26" s="137">
        <f>+'2.2.3.3.3'!B26</f>
        <v>0</v>
      </c>
      <c r="E26" s="137">
        <f>+'2.2.3.4.3'!B26</f>
        <v>0</v>
      </c>
      <c r="F26" s="137">
        <f>+'2.2.3.5.3'!B26</f>
        <v>141549</v>
      </c>
      <c r="G26" s="137">
        <f>+'2.2.3.6.3'!B26</f>
        <v>0</v>
      </c>
      <c r="H26" s="138">
        <f>+'2.2.3.7.3'!B26</f>
        <v>0</v>
      </c>
      <c r="I26" s="139">
        <f t="shared" si="0"/>
        <v>289732</v>
      </c>
    </row>
    <row r="27" spans="1:9" ht="15.75" thickBot="1" x14ac:dyDescent="0.3">
      <c r="A27" s="141">
        <v>2011</v>
      </c>
      <c r="B27" s="136">
        <f>+'2.2.3.1.3'!B27</f>
        <v>127050</v>
      </c>
      <c r="C27" s="137">
        <f>+'2.2.3.2.3'!B27</f>
        <v>3092</v>
      </c>
      <c r="D27" s="137">
        <f>+'2.2.3.3.3'!B27</f>
        <v>0</v>
      </c>
      <c r="E27" s="137">
        <f>+'2.2.3.4.3'!B27</f>
        <v>0</v>
      </c>
      <c r="F27" s="137">
        <f>+'2.2.3.5.3'!B27</f>
        <v>28327</v>
      </c>
      <c r="G27" s="137">
        <f>+'2.2.3.6.3'!B27</f>
        <v>0</v>
      </c>
      <c r="H27" s="138">
        <f>+'2.2.3.7.3'!B27</f>
        <v>0</v>
      </c>
      <c r="I27" s="139">
        <f t="shared" si="0"/>
        <v>158469</v>
      </c>
    </row>
    <row r="28" spans="1:9" ht="15.75" thickBot="1" x14ac:dyDescent="0.3">
      <c r="A28" s="141">
        <v>2012</v>
      </c>
      <c r="B28" s="136">
        <f>+'2.2.3.1.3'!B28</f>
        <v>55790</v>
      </c>
      <c r="C28" s="137">
        <f>+'2.2.3.2.3'!B28</f>
        <v>10764</v>
      </c>
      <c r="D28" s="137">
        <f>+'2.2.3.3.3'!B28</f>
        <v>0</v>
      </c>
      <c r="E28" s="137">
        <f>+'2.2.3.4.3'!B28</f>
        <v>0</v>
      </c>
      <c r="F28" s="137">
        <f>+'2.2.3.5.3'!B28</f>
        <v>16051</v>
      </c>
      <c r="G28" s="137">
        <f>+'2.2.3.6.3'!B28</f>
        <v>0</v>
      </c>
      <c r="H28" s="138">
        <f>+'2.2.3.7.3'!B28</f>
        <v>0</v>
      </c>
      <c r="I28" s="139">
        <f t="shared" si="0"/>
        <v>82605</v>
      </c>
    </row>
    <row r="29" spans="1:9" ht="15.75" thickBot="1" x14ac:dyDescent="0.3">
      <c r="A29" s="141">
        <v>2013</v>
      </c>
      <c r="B29" s="136">
        <f>+'2.2.3.1.3'!B29</f>
        <v>40974</v>
      </c>
      <c r="C29" s="137">
        <f>+'2.2.3.2.3'!B29</f>
        <v>2866</v>
      </c>
      <c r="D29" s="137">
        <f>+'2.2.3.3.3'!B29</f>
        <v>0</v>
      </c>
      <c r="E29" s="137">
        <f>+'2.2.3.4.3'!B29</f>
        <v>0</v>
      </c>
      <c r="F29" s="137">
        <f>+'2.2.3.5.3'!B29</f>
        <v>7791</v>
      </c>
      <c r="G29" s="137">
        <f>+'2.2.3.6.3'!B29</f>
        <v>0</v>
      </c>
      <c r="H29" s="138">
        <f>+'2.2.3.7.3'!B29</f>
        <v>0</v>
      </c>
      <c r="I29" s="139">
        <f t="shared" si="0"/>
        <v>51631</v>
      </c>
    </row>
    <row r="30" spans="1:9" ht="15.75" thickBot="1" x14ac:dyDescent="0.3">
      <c r="A30" s="141">
        <v>2014</v>
      </c>
      <c r="B30" s="136">
        <f>+'2.2.3.1.3'!B30</f>
        <v>69999.3</v>
      </c>
      <c r="C30" s="137">
        <f>+'2.2.3.2.3'!B30</f>
        <v>0</v>
      </c>
      <c r="D30" s="137">
        <f>+'2.2.3.3.3'!B30</f>
        <v>0</v>
      </c>
      <c r="E30" s="137">
        <f>+'2.2.3.4.3'!B30</f>
        <v>0</v>
      </c>
      <c r="F30" s="137">
        <f>+'2.2.3.5.3'!B30</f>
        <v>0</v>
      </c>
      <c r="G30" s="137">
        <f>+'2.2.3.6.3'!B30</f>
        <v>0</v>
      </c>
      <c r="H30" s="138">
        <f>+'2.2.3.7.3'!B30</f>
        <v>0</v>
      </c>
      <c r="I30" s="139">
        <f t="shared" si="0"/>
        <v>69999.3</v>
      </c>
    </row>
    <row r="31" spans="1:9" ht="15.75" thickBot="1" x14ac:dyDescent="0.3">
      <c r="A31" s="141">
        <v>2015</v>
      </c>
      <c r="B31" s="136">
        <f>+'2.2.3.1.3'!B31</f>
        <v>40292.010000000009</v>
      </c>
      <c r="C31" s="137">
        <f>+'2.2.3.2.3'!B31</f>
        <v>0</v>
      </c>
      <c r="D31" s="137">
        <f>+'2.2.3.3.3'!B31</f>
        <v>900</v>
      </c>
      <c r="E31" s="137">
        <f>+'2.2.3.4.3'!B31</f>
        <v>0</v>
      </c>
      <c r="F31" s="137">
        <f>+'2.2.3.5.3'!B31</f>
        <v>0</v>
      </c>
      <c r="G31" s="137">
        <f>+'2.2.3.6.3'!B31</f>
        <v>4018.04</v>
      </c>
      <c r="H31" s="138">
        <f>+'2.2.3.7.3'!B31</f>
        <v>0</v>
      </c>
      <c r="I31" s="139">
        <f t="shared" si="0"/>
        <v>45210.05000000001</v>
      </c>
    </row>
    <row r="32" spans="1:9" ht="15.75" thickBot="1" x14ac:dyDescent="0.3">
      <c r="A32" s="141">
        <v>2016</v>
      </c>
      <c r="B32" s="136">
        <f>+'2.2.3.1.3'!B32</f>
        <v>53684.29</v>
      </c>
      <c r="C32" s="137">
        <f>+'2.2.3.2.3'!B32</f>
        <v>0</v>
      </c>
      <c r="D32" s="137">
        <f>+'2.2.3.3.3'!B32</f>
        <v>1000</v>
      </c>
      <c r="E32" s="137">
        <f>+'2.2.3.4.3'!B32</f>
        <v>0</v>
      </c>
      <c r="F32" s="137">
        <f>+'2.2.3.5.3'!B32</f>
        <v>0</v>
      </c>
      <c r="G32" s="137">
        <f>+'2.2.3.6.3'!B32</f>
        <v>0</v>
      </c>
      <c r="H32" s="138">
        <f>+'2.2.3.7.3'!B32</f>
        <v>0</v>
      </c>
      <c r="I32" s="139">
        <f>SUM(B32:H32)</f>
        <v>54684.29</v>
      </c>
    </row>
    <row r="33" spans="1:9" ht="15.75" thickBot="1" x14ac:dyDescent="0.3">
      <c r="A33" s="141">
        <v>2017</v>
      </c>
      <c r="B33" s="136">
        <f>+'2.2.3.1.3'!B33</f>
        <v>52056</v>
      </c>
      <c r="C33" s="137">
        <f>+'2.2.3.2.3'!B33</f>
        <v>0</v>
      </c>
      <c r="D33" s="137">
        <f>+'2.2.3.3.3'!B33</f>
        <v>700</v>
      </c>
      <c r="E33" s="137">
        <f>+'2.2.3.4.3'!B33</f>
        <v>0</v>
      </c>
      <c r="F33" s="137">
        <f>+'2.2.3.5.3'!B33</f>
        <v>0</v>
      </c>
      <c r="G33" s="137">
        <f>+'2.2.3.6.3'!B33</f>
        <v>0</v>
      </c>
      <c r="H33" s="138">
        <f>+'2.2.3.7.3'!B33</f>
        <v>0</v>
      </c>
      <c r="I33" s="139">
        <f>SUM(B33:H33)</f>
        <v>52756</v>
      </c>
    </row>
    <row r="34" spans="1:9" ht="15.75" thickBot="1" x14ac:dyDescent="0.3">
      <c r="A34" s="141" t="s">
        <v>449</v>
      </c>
      <c r="B34" s="136">
        <f>+'2.2.3.1.3'!B34</f>
        <v>38000.239999999998</v>
      </c>
      <c r="C34" s="137">
        <f>+'2.2.3.2.3'!B34</f>
        <v>1499.07</v>
      </c>
      <c r="D34" s="137">
        <f>+'2.2.3.3.3'!B34</f>
        <v>450</v>
      </c>
      <c r="E34" s="137">
        <f>+'2.2.3.4.3'!B34</f>
        <v>0</v>
      </c>
      <c r="F34" s="137">
        <f>+'2.2.3.5.3'!B34</f>
        <v>0</v>
      </c>
      <c r="G34" s="137">
        <f>+'2.2.3.6.3'!B34</f>
        <v>0</v>
      </c>
      <c r="H34" s="138">
        <f>+'2.2.3.7.3'!B34</f>
        <v>0</v>
      </c>
      <c r="I34" s="139">
        <f>SUM(B34:H34)</f>
        <v>39949.31</v>
      </c>
    </row>
    <row r="35" spans="1:9" x14ac:dyDescent="0.25">
      <c r="A35" s="248"/>
      <c r="B35" s="282"/>
      <c r="C35" s="282"/>
      <c r="D35" s="282"/>
      <c r="E35" s="282"/>
      <c r="F35" s="282"/>
      <c r="G35" s="282"/>
      <c r="H35" s="282"/>
      <c r="I35" s="283"/>
    </row>
    <row r="36" spans="1:9" x14ac:dyDescent="0.25">
      <c r="A36" s="30" t="s">
        <v>229</v>
      </c>
    </row>
    <row r="37" spans="1:9" x14ac:dyDescent="0.25">
      <c r="A37" s="140" t="s">
        <v>363</v>
      </c>
    </row>
  </sheetData>
  <hyperlinks>
    <hyperlink ref="A37" location="Índice!A1" display="Volver al índic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30" customWidth="1"/>
    <col min="2" max="8" width="26.28515625" style="30" customWidth="1"/>
    <col min="9" max="9" width="18.7109375" style="30" customWidth="1"/>
    <col min="10" max="16384" width="11.42578125" style="30"/>
  </cols>
  <sheetData>
    <row r="1" spans="1:9" x14ac:dyDescent="0.25">
      <c r="A1" s="16" t="s">
        <v>0</v>
      </c>
      <c r="B1" s="29"/>
      <c r="C1" s="29"/>
      <c r="D1" s="29"/>
      <c r="E1" s="29"/>
    </row>
    <row r="2" spans="1:9" x14ac:dyDescent="0.25">
      <c r="A2" s="16" t="s">
        <v>1</v>
      </c>
      <c r="B2" s="29"/>
      <c r="C2" s="29"/>
      <c r="D2" s="29"/>
      <c r="E2" s="29"/>
    </row>
    <row r="3" spans="1:9" x14ac:dyDescent="0.25">
      <c r="A3" s="16" t="s">
        <v>2</v>
      </c>
      <c r="B3" s="29"/>
      <c r="C3" s="29"/>
      <c r="D3" s="29"/>
      <c r="E3" s="29"/>
    </row>
    <row r="4" spans="1:9" x14ac:dyDescent="0.25">
      <c r="A4" s="16" t="s">
        <v>3</v>
      </c>
      <c r="B4" s="29" t="s">
        <v>4</v>
      </c>
      <c r="C4" s="29"/>
      <c r="D4" s="29"/>
      <c r="E4" s="29"/>
    </row>
    <row r="5" spans="1:9" x14ac:dyDescent="0.25">
      <c r="A5" s="16" t="s">
        <v>5</v>
      </c>
      <c r="B5" s="30" t="str">
        <f>+Índice!B55</f>
        <v>Abonos y fertilizantes. Carga anual transportada por línea. Participación porcentual</v>
      </c>
    </row>
    <row r="6" spans="1:9" x14ac:dyDescent="0.25">
      <c r="A6" s="16" t="s">
        <v>6</v>
      </c>
      <c r="B6" s="29" t="str">
        <f>+Índice!A55</f>
        <v>2.2.3.9.2</v>
      </c>
      <c r="C6" s="29"/>
      <c r="D6" s="29"/>
      <c r="E6" s="29"/>
    </row>
    <row r="7" spans="1:9" x14ac:dyDescent="0.25">
      <c r="A7" s="16" t="s">
        <v>7</v>
      </c>
      <c r="B7" s="29" t="s">
        <v>8</v>
      </c>
      <c r="C7" s="29"/>
      <c r="D7" s="29"/>
      <c r="E7" s="29"/>
    </row>
    <row r="8" spans="1:9" x14ac:dyDescent="0.25">
      <c r="A8" s="166" t="s">
        <v>9</v>
      </c>
      <c r="B8" s="155" t="str">
        <f>+'2.2.3.1.1'!B8</f>
        <v>agosto 2018</v>
      </c>
      <c r="C8" s="167"/>
      <c r="D8" s="167"/>
      <c r="E8" s="167"/>
    </row>
    <row r="9" spans="1:9" x14ac:dyDescent="0.25">
      <c r="A9" s="166" t="s">
        <v>10</v>
      </c>
      <c r="B9" s="155" t="str">
        <f>+'2.2.3.1.1'!B9</f>
        <v>octubre 2018</v>
      </c>
      <c r="C9" s="167"/>
      <c r="D9" s="167"/>
      <c r="E9" s="167"/>
    </row>
    <row r="10" spans="1:9" x14ac:dyDescent="0.25">
      <c r="A10" s="166"/>
      <c r="B10" s="191"/>
      <c r="C10" s="167"/>
      <c r="D10" s="167"/>
      <c r="E10" s="167"/>
    </row>
    <row r="11" spans="1:9" ht="15.75" thickBot="1" x14ac:dyDescent="0.3"/>
    <row r="12" spans="1:9" ht="75.75" thickBot="1" x14ac:dyDescent="0.3">
      <c r="A12" s="192" t="s">
        <v>25</v>
      </c>
      <c r="B12" s="193" t="s">
        <v>221</v>
      </c>
      <c r="C12" s="194" t="s">
        <v>222</v>
      </c>
      <c r="D12" s="194" t="s">
        <v>223</v>
      </c>
      <c r="E12" s="194" t="s">
        <v>224</v>
      </c>
      <c r="F12" s="194" t="s">
        <v>225</v>
      </c>
      <c r="G12" s="194" t="s">
        <v>226</v>
      </c>
      <c r="H12" s="195" t="s">
        <v>227</v>
      </c>
      <c r="I12" s="196" t="s">
        <v>228</v>
      </c>
    </row>
    <row r="13" spans="1:9" ht="15.75" thickBot="1" x14ac:dyDescent="0.3">
      <c r="A13" s="141">
        <v>1997</v>
      </c>
      <c r="B13" s="147">
        <f>+'2.2.3.9.1'!B13/'2.2.3.9.1'!$I13</f>
        <v>0.34723886447227714</v>
      </c>
      <c r="C13" s="147">
        <f>+'2.2.3.9.1'!C13/'2.2.3.9.1'!$I13</f>
        <v>4.785787539396133E-2</v>
      </c>
      <c r="D13" s="147">
        <f>+'2.2.3.9.1'!D13/'2.2.3.9.1'!$I13</f>
        <v>0</v>
      </c>
      <c r="E13" s="147">
        <f>+'2.2.3.9.1'!E13/'2.2.3.9.1'!$I13</f>
        <v>0</v>
      </c>
      <c r="F13" s="147">
        <f>+'2.2.3.9.1'!F13/'2.2.3.9.1'!$I13</f>
        <v>0.6049032601337615</v>
      </c>
      <c r="G13" s="147">
        <f>+'2.2.3.9.1'!G13/'2.2.3.9.1'!$I13</f>
        <v>0</v>
      </c>
      <c r="H13" s="147">
        <f>+'2.2.3.9.1'!H13/'2.2.3.9.1'!$I13</f>
        <v>0</v>
      </c>
      <c r="I13" s="148">
        <f>SUM(B13:H13)</f>
        <v>1</v>
      </c>
    </row>
    <row r="14" spans="1:9" ht="15.75" thickBot="1" x14ac:dyDescent="0.3">
      <c r="A14" s="141">
        <v>1998</v>
      </c>
      <c r="B14" s="147">
        <f>+'2.2.3.9.1'!B14/'2.2.3.9.1'!$I14</f>
        <v>0.25602999145464067</v>
      </c>
      <c r="C14" s="147">
        <f>+'2.2.3.9.1'!C14/'2.2.3.9.1'!$I14</f>
        <v>0.10061471455743308</v>
      </c>
      <c r="D14" s="147">
        <f>+'2.2.3.9.1'!D14/'2.2.3.9.1'!$I14</f>
        <v>0</v>
      </c>
      <c r="E14" s="147">
        <f>+'2.2.3.9.1'!E14/'2.2.3.9.1'!$I14</f>
        <v>0</v>
      </c>
      <c r="F14" s="147">
        <f>+'2.2.3.9.1'!F14/'2.2.3.9.1'!$I14</f>
        <v>0.64335529398792624</v>
      </c>
      <c r="G14" s="147">
        <f>+'2.2.3.9.1'!G14/'2.2.3.9.1'!$I14</f>
        <v>0</v>
      </c>
      <c r="H14" s="147">
        <f>+'2.2.3.9.1'!H14/'2.2.3.9.1'!$I14</f>
        <v>0</v>
      </c>
      <c r="I14" s="148">
        <f t="shared" ref="I14:I31" si="0">SUM(B14:H14)</f>
        <v>1</v>
      </c>
    </row>
    <row r="15" spans="1:9" ht="15.75" thickBot="1" x14ac:dyDescent="0.3">
      <c r="A15" s="141">
        <v>1999</v>
      </c>
      <c r="B15" s="147">
        <f>+'2.2.3.9.1'!B15/'2.2.3.9.1'!$I15</f>
        <v>0.33387640649667294</v>
      </c>
      <c r="C15" s="147">
        <f>+'2.2.3.9.1'!C15/'2.2.3.9.1'!$I15</f>
        <v>0.23417786594810752</v>
      </c>
      <c r="D15" s="147">
        <f>+'2.2.3.9.1'!D15/'2.2.3.9.1'!$I15</f>
        <v>0</v>
      </c>
      <c r="E15" s="147">
        <f>+'2.2.3.9.1'!E15/'2.2.3.9.1'!$I15</f>
        <v>0</v>
      </c>
      <c r="F15" s="147">
        <f>+'2.2.3.9.1'!F15/'2.2.3.9.1'!$I15</f>
        <v>0.43194572755521943</v>
      </c>
      <c r="G15" s="147">
        <f>+'2.2.3.9.1'!G15/'2.2.3.9.1'!$I15</f>
        <v>0</v>
      </c>
      <c r="H15" s="147">
        <f>+'2.2.3.9.1'!H15/'2.2.3.9.1'!$I15</f>
        <v>0</v>
      </c>
      <c r="I15" s="148">
        <f t="shared" si="0"/>
        <v>0.99999999999999989</v>
      </c>
    </row>
    <row r="16" spans="1:9" ht="15.75" thickBot="1" x14ac:dyDescent="0.3">
      <c r="A16" s="141">
        <v>2000</v>
      </c>
      <c r="B16" s="147">
        <f>+'2.2.3.9.1'!B16/'2.2.3.9.1'!$I16</f>
        <v>0.25442021468781689</v>
      </c>
      <c r="C16" s="147">
        <f>+'2.2.3.9.1'!C16/'2.2.3.9.1'!$I16</f>
        <v>0.16328861641744077</v>
      </c>
      <c r="D16" s="147">
        <f>+'2.2.3.9.1'!D16/'2.2.3.9.1'!$I16</f>
        <v>0</v>
      </c>
      <c r="E16" s="147">
        <f>+'2.2.3.9.1'!E16/'2.2.3.9.1'!$I16</f>
        <v>0</v>
      </c>
      <c r="F16" s="147">
        <f>+'2.2.3.9.1'!F16/'2.2.3.9.1'!$I16</f>
        <v>0.58229116889474242</v>
      </c>
      <c r="G16" s="147">
        <f>+'2.2.3.9.1'!G16/'2.2.3.9.1'!$I16</f>
        <v>0</v>
      </c>
      <c r="H16" s="147">
        <f>+'2.2.3.9.1'!H16/'2.2.3.9.1'!$I16</f>
        <v>0</v>
      </c>
      <c r="I16" s="148">
        <f t="shared" si="0"/>
        <v>1</v>
      </c>
    </row>
    <row r="17" spans="1:9" ht="15.75" thickBot="1" x14ac:dyDescent="0.3">
      <c r="A17" s="141">
        <v>2001</v>
      </c>
      <c r="B17" s="147">
        <f>+'2.2.3.9.1'!B17/'2.2.3.9.1'!$I17</f>
        <v>0.66709527406764502</v>
      </c>
      <c r="C17" s="147">
        <f>+'2.2.3.9.1'!C17/'2.2.3.9.1'!$I17</f>
        <v>4.0690915130377016E-2</v>
      </c>
      <c r="D17" s="147">
        <f>+'2.2.3.9.1'!D17/'2.2.3.9.1'!$I17</f>
        <v>0</v>
      </c>
      <c r="E17" s="147">
        <f>+'2.2.3.9.1'!E17/'2.2.3.9.1'!$I17</f>
        <v>0</v>
      </c>
      <c r="F17" s="147">
        <f>+'2.2.3.9.1'!F17/'2.2.3.9.1'!$I17</f>
        <v>0.292213810801978</v>
      </c>
      <c r="G17" s="147">
        <f>+'2.2.3.9.1'!G17/'2.2.3.9.1'!$I17</f>
        <v>0</v>
      </c>
      <c r="H17" s="147">
        <f>+'2.2.3.9.1'!H17/'2.2.3.9.1'!$I17</f>
        <v>0</v>
      </c>
      <c r="I17" s="148">
        <f t="shared" si="0"/>
        <v>1</v>
      </c>
    </row>
    <row r="18" spans="1:9" ht="15.75" thickBot="1" x14ac:dyDescent="0.3">
      <c r="A18" s="141">
        <v>2002</v>
      </c>
      <c r="B18" s="147">
        <f>+'2.2.3.9.1'!B18/'2.2.3.9.1'!$I18</f>
        <v>0.70453979677280654</v>
      </c>
      <c r="C18" s="147">
        <f>+'2.2.3.9.1'!C18/'2.2.3.9.1'!$I18</f>
        <v>4.8447507185371261E-2</v>
      </c>
      <c r="D18" s="147">
        <f>+'2.2.3.9.1'!D18/'2.2.3.9.1'!$I18</f>
        <v>0</v>
      </c>
      <c r="E18" s="147">
        <f>+'2.2.3.9.1'!E18/'2.2.3.9.1'!$I18</f>
        <v>0</v>
      </c>
      <c r="F18" s="147">
        <f>+'2.2.3.9.1'!F18/'2.2.3.9.1'!$I18</f>
        <v>0.24701269604182224</v>
      </c>
      <c r="G18" s="147">
        <f>+'2.2.3.9.1'!G18/'2.2.3.9.1'!$I18</f>
        <v>0</v>
      </c>
      <c r="H18" s="147">
        <f>+'2.2.3.9.1'!H18/'2.2.3.9.1'!$I18</f>
        <v>0</v>
      </c>
      <c r="I18" s="148">
        <f t="shared" si="0"/>
        <v>1</v>
      </c>
    </row>
    <row r="19" spans="1:9" ht="15.75" thickBot="1" x14ac:dyDescent="0.3">
      <c r="A19" s="141">
        <v>2003</v>
      </c>
      <c r="B19" s="147">
        <f>+'2.2.3.9.1'!B19/'2.2.3.9.1'!$I19</f>
        <v>0.45980079557138853</v>
      </c>
      <c r="C19" s="147">
        <f>+'2.2.3.9.1'!C19/'2.2.3.9.1'!$I19</f>
        <v>5.6552039300811152E-2</v>
      </c>
      <c r="D19" s="147">
        <f>+'2.2.3.9.1'!D19/'2.2.3.9.1'!$I19</f>
        <v>0</v>
      </c>
      <c r="E19" s="147">
        <f>+'2.2.3.9.1'!E19/'2.2.3.9.1'!$I19</f>
        <v>0</v>
      </c>
      <c r="F19" s="147">
        <f>+'2.2.3.9.1'!F19/'2.2.3.9.1'!$I19</f>
        <v>0.48364716512780032</v>
      </c>
      <c r="G19" s="147">
        <f>+'2.2.3.9.1'!G19/'2.2.3.9.1'!$I19</f>
        <v>0</v>
      </c>
      <c r="H19" s="147">
        <f>+'2.2.3.9.1'!H19/'2.2.3.9.1'!$I19</f>
        <v>0</v>
      </c>
      <c r="I19" s="148">
        <f t="shared" si="0"/>
        <v>1</v>
      </c>
    </row>
    <row r="20" spans="1:9" ht="15.75" thickBot="1" x14ac:dyDescent="0.3">
      <c r="A20" s="141">
        <v>2004</v>
      </c>
      <c r="B20" s="147">
        <f>+'2.2.3.9.1'!B20/'2.2.3.9.1'!$I20</f>
        <v>0.53780839186025575</v>
      </c>
      <c r="C20" s="147">
        <f>+'2.2.3.9.1'!C20/'2.2.3.9.1'!$I20</f>
        <v>5.6480731136322709E-2</v>
      </c>
      <c r="D20" s="147">
        <f>+'2.2.3.9.1'!D20/'2.2.3.9.1'!$I20</f>
        <v>0</v>
      </c>
      <c r="E20" s="147">
        <f>+'2.2.3.9.1'!E20/'2.2.3.9.1'!$I20</f>
        <v>0</v>
      </c>
      <c r="F20" s="147">
        <f>+'2.2.3.9.1'!F20/'2.2.3.9.1'!$I20</f>
        <v>0.40571087700342157</v>
      </c>
      <c r="G20" s="147">
        <f>+'2.2.3.9.1'!G20/'2.2.3.9.1'!$I20</f>
        <v>0</v>
      </c>
      <c r="H20" s="147">
        <f>+'2.2.3.9.1'!H20/'2.2.3.9.1'!$I20</f>
        <v>0</v>
      </c>
      <c r="I20" s="148">
        <f t="shared" si="0"/>
        <v>1</v>
      </c>
    </row>
    <row r="21" spans="1:9" ht="15.75" thickBot="1" x14ac:dyDescent="0.3">
      <c r="A21" s="141">
        <v>2005</v>
      </c>
      <c r="B21" s="147">
        <f>+'2.2.3.9.1'!B21/'2.2.3.9.1'!$I21</f>
        <v>0.45185378009687155</v>
      </c>
      <c r="C21" s="147">
        <f>+'2.2.3.9.1'!C21/'2.2.3.9.1'!$I21</f>
        <v>8.8009219177761656E-3</v>
      </c>
      <c r="D21" s="147">
        <f>+'2.2.3.9.1'!D21/'2.2.3.9.1'!$I21</f>
        <v>0</v>
      </c>
      <c r="E21" s="147">
        <f>+'2.2.3.9.1'!E21/'2.2.3.9.1'!$I21</f>
        <v>0</v>
      </c>
      <c r="F21" s="147">
        <f>+'2.2.3.9.1'!F21/'2.2.3.9.1'!$I21</f>
        <v>0.53934529798535225</v>
      </c>
      <c r="G21" s="147">
        <f>+'2.2.3.9.1'!G21/'2.2.3.9.1'!$I21</f>
        <v>0</v>
      </c>
      <c r="H21" s="147">
        <f>+'2.2.3.9.1'!H21/'2.2.3.9.1'!$I21</f>
        <v>0</v>
      </c>
      <c r="I21" s="148">
        <f t="shared" si="0"/>
        <v>1</v>
      </c>
    </row>
    <row r="22" spans="1:9" ht="15.75" thickBot="1" x14ac:dyDescent="0.3">
      <c r="A22" s="141">
        <v>2006</v>
      </c>
      <c r="B22" s="147">
        <f>+'2.2.3.9.1'!B22/'2.2.3.9.1'!$I22</f>
        <v>0.38351335306997253</v>
      </c>
      <c r="C22" s="147">
        <f>+'2.2.3.9.1'!C22/'2.2.3.9.1'!$I22</f>
        <v>1.6275017732136798E-2</v>
      </c>
      <c r="D22" s="147">
        <f>+'2.2.3.9.1'!D22/'2.2.3.9.1'!$I22</f>
        <v>0</v>
      </c>
      <c r="E22" s="147">
        <f>+'2.2.3.9.1'!E22/'2.2.3.9.1'!$I22</f>
        <v>0</v>
      </c>
      <c r="F22" s="147">
        <f>+'2.2.3.9.1'!F22/'2.2.3.9.1'!$I22</f>
        <v>0.60021162919789062</v>
      </c>
      <c r="G22" s="147">
        <f>+'2.2.3.9.1'!G22/'2.2.3.9.1'!$I22</f>
        <v>0</v>
      </c>
      <c r="H22" s="147">
        <f>+'2.2.3.9.1'!H22/'2.2.3.9.1'!$I22</f>
        <v>0</v>
      </c>
      <c r="I22" s="148">
        <f t="shared" si="0"/>
        <v>1</v>
      </c>
    </row>
    <row r="23" spans="1:9" ht="15.75" thickBot="1" x14ac:dyDescent="0.3">
      <c r="A23" s="141">
        <v>2007</v>
      </c>
      <c r="B23" s="147">
        <f>+'2.2.3.9.1'!B23/'2.2.3.9.1'!$I23</f>
        <v>0.25460330331465325</v>
      </c>
      <c r="C23" s="147">
        <f>+'2.2.3.9.1'!C23/'2.2.3.9.1'!$I23</f>
        <v>2.922955872196701E-2</v>
      </c>
      <c r="D23" s="147">
        <f>+'2.2.3.9.1'!D23/'2.2.3.9.1'!$I23</f>
        <v>0</v>
      </c>
      <c r="E23" s="147">
        <f>+'2.2.3.9.1'!E23/'2.2.3.9.1'!$I23</f>
        <v>0</v>
      </c>
      <c r="F23" s="147">
        <f>+'2.2.3.9.1'!F23/'2.2.3.9.1'!$I23</f>
        <v>0.71616713796337972</v>
      </c>
      <c r="G23" s="147">
        <f>+'2.2.3.9.1'!G23/'2.2.3.9.1'!$I23</f>
        <v>0</v>
      </c>
      <c r="H23" s="147">
        <f>+'2.2.3.9.1'!H23/'2.2.3.9.1'!$I23</f>
        <v>0</v>
      </c>
      <c r="I23" s="148">
        <f t="shared" si="0"/>
        <v>1</v>
      </c>
    </row>
    <row r="24" spans="1:9" ht="15.75" thickBot="1" x14ac:dyDescent="0.3">
      <c r="A24" s="141">
        <v>2008</v>
      </c>
      <c r="B24" s="147">
        <f>+'2.2.3.9.1'!B24/'2.2.3.9.1'!$I24</f>
        <v>0.18268942797244683</v>
      </c>
      <c r="C24" s="147">
        <f>+'2.2.3.9.1'!C24/'2.2.3.9.1'!$I24</f>
        <v>0</v>
      </c>
      <c r="D24" s="147">
        <f>+'2.2.3.9.1'!D24/'2.2.3.9.1'!$I24</f>
        <v>0</v>
      </c>
      <c r="E24" s="147">
        <f>+'2.2.3.9.1'!E24/'2.2.3.9.1'!$I24</f>
        <v>0</v>
      </c>
      <c r="F24" s="147">
        <f>+'2.2.3.9.1'!F24/'2.2.3.9.1'!$I24</f>
        <v>0.81731057202755319</v>
      </c>
      <c r="G24" s="147">
        <f>+'2.2.3.9.1'!G24/'2.2.3.9.1'!$I24</f>
        <v>0</v>
      </c>
      <c r="H24" s="147">
        <f>+'2.2.3.9.1'!H24/'2.2.3.9.1'!$I24</f>
        <v>0</v>
      </c>
      <c r="I24" s="148">
        <f t="shared" si="0"/>
        <v>1</v>
      </c>
    </row>
    <row r="25" spans="1:9" ht="15.75" thickBot="1" x14ac:dyDescent="0.3">
      <c r="A25" s="141">
        <v>2009</v>
      </c>
      <c r="B25" s="147">
        <f>+'2.2.3.9.1'!B25/'2.2.3.9.1'!$I25</f>
        <v>0.46030096030096029</v>
      </c>
      <c r="C25" s="147">
        <f>+'2.2.3.9.1'!C25/'2.2.3.9.1'!$I25</f>
        <v>4.8321948321948319E-2</v>
      </c>
      <c r="D25" s="147">
        <f>+'2.2.3.9.1'!D25/'2.2.3.9.1'!$I25</f>
        <v>0</v>
      </c>
      <c r="E25" s="147">
        <f>+'2.2.3.9.1'!E25/'2.2.3.9.1'!$I25</f>
        <v>0</v>
      </c>
      <c r="F25" s="147">
        <f>+'2.2.3.9.1'!F25/'2.2.3.9.1'!$I25</f>
        <v>0.4913770913770914</v>
      </c>
      <c r="G25" s="147">
        <f>+'2.2.3.9.1'!G25/'2.2.3.9.1'!$I25</f>
        <v>0</v>
      </c>
      <c r="H25" s="147">
        <f>+'2.2.3.9.1'!H25/'2.2.3.9.1'!$I25</f>
        <v>0</v>
      </c>
      <c r="I25" s="148">
        <f t="shared" si="0"/>
        <v>1</v>
      </c>
    </row>
    <row r="26" spans="1:9" ht="15.75" thickBot="1" x14ac:dyDescent="0.3">
      <c r="A26" s="141">
        <v>2010</v>
      </c>
      <c r="B26" s="147">
        <f>+'2.2.3.9.1'!B26/'2.2.3.9.1'!$I26</f>
        <v>0.50115278947441089</v>
      </c>
      <c r="C26" s="147">
        <f>+'2.2.3.9.1'!C26/'2.2.3.9.1'!$I26</f>
        <v>1.0295721563375809E-2</v>
      </c>
      <c r="D26" s="147">
        <f>+'2.2.3.9.1'!D26/'2.2.3.9.1'!$I26</f>
        <v>0</v>
      </c>
      <c r="E26" s="147">
        <f>+'2.2.3.9.1'!E26/'2.2.3.9.1'!$I26</f>
        <v>0</v>
      </c>
      <c r="F26" s="147">
        <f>+'2.2.3.9.1'!F26/'2.2.3.9.1'!$I26</f>
        <v>0.48855148896221334</v>
      </c>
      <c r="G26" s="147">
        <f>+'2.2.3.9.1'!G26/'2.2.3.9.1'!$I26</f>
        <v>0</v>
      </c>
      <c r="H26" s="147">
        <f>+'2.2.3.9.1'!H26/'2.2.3.9.1'!$I26</f>
        <v>0</v>
      </c>
      <c r="I26" s="148">
        <f t="shared" si="0"/>
        <v>1</v>
      </c>
    </row>
    <row r="27" spans="1:9" ht="15.75" thickBot="1" x14ac:dyDescent="0.3">
      <c r="A27" s="141">
        <v>2011</v>
      </c>
      <c r="B27" s="147">
        <f>+'2.2.3.9.1'!B27/'2.2.3.9.1'!$I27</f>
        <v>0.80173409310338295</v>
      </c>
      <c r="C27" s="147">
        <f>+'2.2.3.9.1'!C27/'2.2.3.9.1'!$I27</f>
        <v>1.9511702604294846E-2</v>
      </c>
      <c r="D27" s="147">
        <f>+'2.2.3.9.1'!D27/'2.2.3.9.1'!$I27</f>
        <v>0</v>
      </c>
      <c r="E27" s="147">
        <f>+'2.2.3.9.1'!E27/'2.2.3.9.1'!$I27</f>
        <v>0</v>
      </c>
      <c r="F27" s="147">
        <f>+'2.2.3.9.1'!F27/'2.2.3.9.1'!$I27</f>
        <v>0.17875420429232217</v>
      </c>
      <c r="G27" s="147">
        <f>+'2.2.3.9.1'!G27/'2.2.3.9.1'!$I27</f>
        <v>0</v>
      </c>
      <c r="H27" s="147">
        <f>+'2.2.3.9.1'!H27/'2.2.3.9.1'!$I27</f>
        <v>0</v>
      </c>
      <c r="I27" s="148">
        <f t="shared" si="0"/>
        <v>0.99999999999999989</v>
      </c>
    </row>
    <row r="28" spans="1:9" ht="15.75" thickBot="1" x14ac:dyDescent="0.3">
      <c r="A28" s="141">
        <v>2012</v>
      </c>
      <c r="B28" s="147">
        <f>+'2.2.3.9.1'!B28/'2.2.3.9.1'!$I28</f>
        <v>0.67538284607469279</v>
      </c>
      <c r="C28" s="147">
        <f>+'2.2.3.9.1'!C28/'2.2.3.9.1'!$I28</f>
        <v>0.13030688214999092</v>
      </c>
      <c r="D28" s="147">
        <f>+'2.2.3.9.1'!D28/'2.2.3.9.1'!$I28</f>
        <v>0</v>
      </c>
      <c r="E28" s="147">
        <f>+'2.2.3.9.1'!E28/'2.2.3.9.1'!$I28</f>
        <v>0</v>
      </c>
      <c r="F28" s="147">
        <f>+'2.2.3.9.1'!F28/'2.2.3.9.1'!$I28</f>
        <v>0.19431027177531626</v>
      </c>
      <c r="G28" s="147">
        <f>+'2.2.3.9.1'!G28/'2.2.3.9.1'!$I28</f>
        <v>0</v>
      </c>
      <c r="H28" s="147">
        <f>+'2.2.3.9.1'!H28/'2.2.3.9.1'!$I28</f>
        <v>0</v>
      </c>
      <c r="I28" s="148">
        <f t="shared" si="0"/>
        <v>1</v>
      </c>
    </row>
    <row r="29" spans="1:9" ht="15.75" thickBot="1" x14ac:dyDescent="0.3">
      <c r="A29" s="141">
        <v>2013</v>
      </c>
      <c r="B29" s="147">
        <f>+'2.2.3.9.1'!B29/'2.2.3.9.1'!$I29</f>
        <v>0.79359299645561776</v>
      </c>
      <c r="C29" s="147">
        <f>+'2.2.3.9.1'!C29/'2.2.3.9.1'!$I29</f>
        <v>5.550928705622591E-2</v>
      </c>
      <c r="D29" s="147">
        <f>+'2.2.3.9.1'!D29/'2.2.3.9.1'!$I29</f>
        <v>0</v>
      </c>
      <c r="E29" s="147">
        <f>+'2.2.3.9.1'!E29/'2.2.3.9.1'!$I29</f>
        <v>0</v>
      </c>
      <c r="F29" s="147">
        <f>+'2.2.3.9.1'!F29/'2.2.3.9.1'!$I29</f>
        <v>0.15089771648815634</v>
      </c>
      <c r="G29" s="147">
        <f>+'2.2.3.9.1'!G29/'2.2.3.9.1'!$I29</f>
        <v>0</v>
      </c>
      <c r="H29" s="147">
        <f>+'2.2.3.9.1'!H29/'2.2.3.9.1'!$I29</f>
        <v>0</v>
      </c>
      <c r="I29" s="148">
        <f t="shared" si="0"/>
        <v>1</v>
      </c>
    </row>
    <row r="30" spans="1:9" ht="15.75" thickBot="1" x14ac:dyDescent="0.3">
      <c r="A30" s="141">
        <v>2014</v>
      </c>
      <c r="B30" s="147">
        <f>+'2.2.3.9.1'!B30/'2.2.3.9.1'!$I30</f>
        <v>1</v>
      </c>
      <c r="C30" s="147">
        <f>+'2.2.3.9.1'!C30/'2.2.3.9.1'!$I30</f>
        <v>0</v>
      </c>
      <c r="D30" s="147">
        <f>+'2.2.3.9.1'!D30/'2.2.3.9.1'!$I30</f>
        <v>0</v>
      </c>
      <c r="E30" s="147">
        <f>+'2.2.3.9.1'!E30/'2.2.3.9.1'!$I30</f>
        <v>0</v>
      </c>
      <c r="F30" s="147">
        <f>+'2.2.3.9.1'!F30/'2.2.3.9.1'!$I30</f>
        <v>0</v>
      </c>
      <c r="G30" s="147">
        <f>+'2.2.3.9.1'!G30/'2.2.3.9.1'!$I30</f>
        <v>0</v>
      </c>
      <c r="H30" s="147">
        <f>+'2.2.3.9.1'!H30/'2.2.3.9.1'!$I30</f>
        <v>0</v>
      </c>
      <c r="I30" s="148">
        <f t="shared" si="0"/>
        <v>1</v>
      </c>
    </row>
    <row r="31" spans="1:9" ht="15.75" thickBot="1" x14ac:dyDescent="0.3">
      <c r="A31" s="141">
        <v>2015</v>
      </c>
      <c r="B31" s="147">
        <f>+'2.2.3.9.1'!B31/'2.2.3.9.1'!$I31</f>
        <v>0.89121799245964117</v>
      </c>
      <c r="C31" s="147">
        <f>+'2.2.3.9.1'!C31/'2.2.3.9.1'!$I31</f>
        <v>0</v>
      </c>
      <c r="D31" s="147">
        <f>+'2.2.3.9.1'!D31/'2.2.3.9.1'!$I31</f>
        <v>1.990707818283766E-2</v>
      </c>
      <c r="E31" s="147">
        <f>+'2.2.3.9.1'!E31/'2.2.3.9.1'!$I31</f>
        <v>0</v>
      </c>
      <c r="F31" s="147">
        <f>+'2.2.3.9.1'!F31/'2.2.3.9.1'!$I31</f>
        <v>0</v>
      </c>
      <c r="G31" s="147">
        <f>+'2.2.3.9.1'!G31/'2.2.3.9.1'!$I31</f>
        <v>8.8874929357521143E-2</v>
      </c>
      <c r="H31" s="147">
        <f>+'2.2.3.9.1'!H31/'2.2.3.9.1'!$I31</f>
        <v>0</v>
      </c>
      <c r="I31" s="148">
        <f t="shared" si="0"/>
        <v>1</v>
      </c>
    </row>
    <row r="32" spans="1:9" ht="15.75" thickBot="1" x14ac:dyDescent="0.3">
      <c r="A32" s="141">
        <v>2016</v>
      </c>
      <c r="B32" s="147">
        <f>+'2.2.3.9.1'!B32/'2.2.3.9.1'!$I32</f>
        <v>0.98171321233209763</v>
      </c>
      <c r="C32" s="147">
        <f>+'2.2.3.9.1'!C32/'2.2.3.9.1'!$I32</f>
        <v>0</v>
      </c>
      <c r="D32" s="147">
        <f>+'2.2.3.9.1'!D32/'2.2.3.9.1'!$I32</f>
        <v>1.8286787667902427E-2</v>
      </c>
      <c r="E32" s="147">
        <f>+'2.2.3.9.1'!E32/'2.2.3.9.1'!$I32</f>
        <v>0</v>
      </c>
      <c r="F32" s="147">
        <f>+'2.2.3.9.1'!F32/'2.2.3.9.1'!$I32</f>
        <v>0</v>
      </c>
      <c r="G32" s="147">
        <f>+'2.2.3.9.1'!G32/'2.2.3.9.1'!$I32</f>
        <v>0</v>
      </c>
      <c r="H32" s="147">
        <f>+'2.2.3.9.1'!H32/'2.2.3.9.1'!$I32</f>
        <v>0</v>
      </c>
      <c r="I32" s="148">
        <f>SUM(B32:H32)</f>
        <v>1</v>
      </c>
    </row>
    <row r="33" spans="1:9" ht="15.75" thickBot="1" x14ac:dyDescent="0.3">
      <c r="A33" s="141">
        <v>2017</v>
      </c>
      <c r="B33" s="147">
        <f>+'2.2.3.9.1'!B33/'2.2.3.9.1'!$I33</f>
        <v>0.98673136704829778</v>
      </c>
      <c r="C33" s="147">
        <f>+'2.2.3.9.1'!C33/'2.2.3.9.1'!$I33</f>
        <v>0</v>
      </c>
      <c r="D33" s="147">
        <f>+'2.2.3.9.1'!D33/'2.2.3.9.1'!$I33</f>
        <v>1.3268632951702176E-2</v>
      </c>
      <c r="E33" s="147">
        <f>+'2.2.3.9.1'!E33/'2.2.3.9.1'!$I33</f>
        <v>0</v>
      </c>
      <c r="F33" s="147">
        <f>+'2.2.3.9.1'!F33/'2.2.3.9.1'!$I33</f>
        <v>0</v>
      </c>
      <c r="G33" s="147">
        <f>+'2.2.3.9.1'!G33/'2.2.3.9.1'!$I33</f>
        <v>0</v>
      </c>
      <c r="H33" s="147">
        <f>+'2.2.3.9.1'!H33/'2.2.3.9.1'!$I33</f>
        <v>0</v>
      </c>
      <c r="I33" s="148">
        <f>SUM(B33:H33)</f>
        <v>1</v>
      </c>
    </row>
    <row r="34" spans="1:9" ht="15.75" thickBot="1" x14ac:dyDescent="0.3">
      <c r="A34" s="141" t="s">
        <v>449</v>
      </c>
      <c r="B34" s="147">
        <f>+'2.2.3.9.1'!B34/'2.2.3.9.1'!$I34</f>
        <v>0.95121142267538539</v>
      </c>
      <c r="C34" s="147">
        <f>+'2.2.3.9.1'!C34/'2.2.3.9.1'!$I34</f>
        <v>3.7524302672561807E-2</v>
      </c>
      <c r="D34" s="147">
        <f>+'2.2.3.9.1'!D34/'2.2.3.9.1'!$I34</f>
        <v>1.1264274652052814E-2</v>
      </c>
      <c r="E34" s="147">
        <f>+'2.2.3.9.1'!E34/'2.2.3.9.1'!$I34</f>
        <v>0</v>
      </c>
      <c r="F34" s="147">
        <f>+'2.2.3.9.1'!F34/'2.2.3.9.1'!$I34</f>
        <v>0</v>
      </c>
      <c r="G34" s="147">
        <f>+'2.2.3.9.1'!G34/'2.2.3.9.1'!$I34</f>
        <v>0</v>
      </c>
      <c r="H34" s="147">
        <f>+'2.2.3.9.1'!H34/'2.2.3.9.1'!$I34</f>
        <v>0</v>
      </c>
      <c r="I34" s="148">
        <f>SUM(B34:H34)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30" customWidth="1"/>
    <col min="2" max="8" width="29" style="30" customWidth="1"/>
    <col min="9" max="9" width="18.7109375" style="30" customWidth="1"/>
    <col min="10" max="16384" width="11.42578125" style="30"/>
  </cols>
  <sheetData>
    <row r="1" spans="1:9" x14ac:dyDescent="0.25">
      <c r="A1" s="16" t="s">
        <v>0</v>
      </c>
      <c r="B1" s="29"/>
      <c r="C1" s="29"/>
      <c r="D1" s="29"/>
      <c r="E1" s="29"/>
    </row>
    <row r="2" spans="1:9" x14ac:dyDescent="0.25">
      <c r="A2" s="16" t="s">
        <v>1</v>
      </c>
      <c r="B2" s="29"/>
      <c r="C2" s="29"/>
      <c r="D2" s="29"/>
      <c r="E2" s="29"/>
    </row>
    <row r="3" spans="1:9" x14ac:dyDescent="0.25">
      <c r="A3" s="16" t="s">
        <v>2</v>
      </c>
      <c r="B3" s="29"/>
      <c r="C3" s="29"/>
      <c r="D3" s="29"/>
      <c r="E3" s="29"/>
    </row>
    <row r="4" spans="1:9" x14ac:dyDescent="0.25">
      <c r="A4" s="16" t="s">
        <v>3</v>
      </c>
      <c r="B4" s="29" t="s">
        <v>4</v>
      </c>
      <c r="C4" s="29"/>
      <c r="D4" s="29"/>
      <c r="E4" s="29"/>
    </row>
    <row r="5" spans="1:9" x14ac:dyDescent="0.25">
      <c r="A5" s="16" t="s">
        <v>5</v>
      </c>
      <c r="B5" s="30" t="str">
        <f>+Índice!B56</f>
        <v>Aceites. Carga anual transportada por línea. En toneladas</v>
      </c>
    </row>
    <row r="6" spans="1:9" x14ac:dyDescent="0.25">
      <c r="A6" s="16" t="s">
        <v>6</v>
      </c>
      <c r="B6" s="29" t="str">
        <f>+Índice!A56</f>
        <v>2.2.3.10.1</v>
      </c>
      <c r="C6" s="29"/>
      <c r="D6" s="29"/>
      <c r="E6" s="29"/>
    </row>
    <row r="7" spans="1:9" x14ac:dyDescent="0.25">
      <c r="A7" s="16" t="s">
        <v>7</v>
      </c>
      <c r="B7" s="29" t="s">
        <v>8</v>
      </c>
      <c r="C7" s="29"/>
      <c r="D7" s="29"/>
      <c r="E7" s="29"/>
    </row>
    <row r="8" spans="1:9" x14ac:dyDescent="0.25">
      <c r="A8" s="166" t="s">
        <v>9</v>
      </c>
      <c r="B8" s="155" t="str">
        <f>+'2.2.3.1.1'!B8</f>
        <v>agosto 2018</v>
      </c>
      <c r="C8" s="167"/>
      <c r="D8" s="167"/>
      <c r="E8" s="167"/>
    </row>
    <row r="9" spans="1:9" x14ac:dyDescent="0.25">
      <c r="A9" s="166" t="s">
        <v>10</v>
      </c>
      <c r="B9" s="155" t="str">
        <f>+'2.2.3.1.1'!B9</f>
        <v>octubre 2018</v>
      </c>
      <c r="C9" s="167"/>
      <c r="D9" s="167"/>
      <c r="E9" s="167"/>
    </row>
    <row r="10" spans="1:9" x14ac:dyDescent="0.25">
      <c r="A10" s="166"/>
      <c r="B10" s="191"/>
      <c r="C10" s="167"/>
      <c r="D10" s="167"/>
      <c r="E10" s="167"/>
    </row>
    <row r="11" spans="1:9" ht="15.75" thickBot="1" x14ac:dyDescent="0.3"/>
    <row r="12" spans="1:9" ht="57" thickBot="1" x14ac:dyDescent="0.3">
      <c r="A12" s="192" t="s">
        <v>25</v>
      </c>
      <c r="B12" s="193" t="s">
        <v>221</v>
      </c>
      <c r="C12" s="194" t="s">
        <v>222</v>
      </c>
      <c r="D12" s="194" t="s">
        <v>223</v>
      </c>
      <c r="E12" s="194" t="s">
        <v>224</v>
      </c>
      <c r="F12" s="194" t="s">
        <v>225</v>
      </c>
      <c r="G12" s="194" t="s">
        <v>226</v>
      </c>
      <c r="H12" s="195" t="s">
        <v>227</v>
      </c>
      <c r="I12" s="196" t="s">
        <v>228</v>
      </c>
    </row>
    <row r="13" spans="1:9" ht="15.75" thickBot="1" x14ac:dyDescent="0.3">
      <c r="A13" s="141">
        <v>1997</v>
      </c>
      <c r="B13" s="136">
        <f>+'2.2.3.1.3'!C13</f>
        <v>301573</v>
      </c>
      <c r="C13" s="137">
        <f>+'2.2.3.2.3'!C13</f>
        <v>299474</v>
      </c>
      <c r="D13" s="137">
        <f>+'2.2.3.3.3'!C13</f>
        <v>0</v>
      </c>
      <c r="E13" s="137">
        <f>+'2.2.3.4.3'!C13</f>
        <v>549022.93999999994</v>
      </c>
      <c r="F13" s="137">
        <f>+'2.2.3.5.3'!C13</f>
        <v>0</v>
      </c>
      <c r="G13" s="137">
        <f>+'2.2.3.6.3'!C13</f>
        <v>0</v>
      </c>
      <c r="H13" s="138">
        <f>+'2.2.3.7.3'!C13</f>
        <v>0</v>
      </c>
      <c r="I13" s="139">
        <f>SUM(B13:H13)</f>
        <v>1150069.94</v>
      </c>
    </row>
    <row r="14" spans="1:9" ht="15.75" thickBot="1" x14ac:dyDescent="0.3">
      <c r="A14" s="141">
        <v>1998</v>
      </c>
      <c r="B14" s="136">
        <f>+'2.2.3.1.3'!C14</f>
        <v>233422</v>
      </c>
      <c r="C14" s="137">
        <f>+'2.2.3.2.3'!C14</f>
        <v>359599</v>
      </c>
      <c r="D14" s="137">
        <f>+'2.2.3.3.3'!C14</f>
        <v>0</v>
      </c>
      <c r="E14" s="137">
        <f>+'2.2.3.4.3'!C14</f>
        <v>490222</v>
      </c>
      <c r="F14" s="137">
        <f>+'2.2.3.5.3'!C14</f>
        <v>0</v>
      </c>
      <c r="G14" s="137">
        <f>+'2.2.3.6.3'!C14</f>
        <v>0</v>
      </c>
      <c r="H14" s="138">
        <f>+'2.2.3.7.3'!C14</f>
        <v>0</v>
      </c>
      <c r="I14" s="139">
        <f t="shared" ref="I14:I31" si="0">SUM(B14:H14)</f>
        <v>1083243</v>
      </c>
    </row>
    <row r="15" spans="1:9" ht="15.75" thickBot="1" x14ac:dyDescent="0.3">
      <c r="A15" s="141">
        <v>1999</v>
      </c>
      <c r="B15" s="136">
        <f>+'2.2.3.1.3'!C15</f>
        <v>260848.37</v>
      </c>
      <c r="C15" s="137">
        <f>+'2.2.3.2.3'!C15</f>
        <v>439231</v>
      </c>
      <c r="D15" s="137">
        <f>+'2.2.3.3.3'!C15</f>
        <v>0</v>
      </c>
      <c r="E15" s="137">
        <f>+'2.2.3.4.3'!C15</f>
        <v>465146</v>
      </c>
      <c r="F15" s="137">
        <f>+'2.2.3.5.3'!C15</f>
        <v>0</v>
      </c>
      <c r="G15" s="137">
        <f>+'2.2.3.6.3'!C15</f>
        <v>0</v>
      </c>
      <c r="H15" s="138">
        <f>+'2.2.3.7.3'!C15</f>
        <v>0</v>
      </c>
      <c r="I15" s="139">
        <f t="shared" si="0"/>
        <v>1165225.3700000001</v>
      </c>
    </row>
    <row r="16" spans="1:9" ht="15.75" thickBot="1" x14ac:dyDescent="0.3">
      <c r="A16" s="141">
        <v>2000</v>
      </c>
      <c r="B16" s="136">
        <f>+'2.2.3.1.3'!C16</f>
        <v>30720</v>
      </c>
      <c r="C16" s="137">
        <f>+'2.2.3.2.3'!C16</f>
        <v>417477</v>
      </c>
      <c r="D16" s="137">
        <f>+'2.2.3.3.3'!C16</f>
        <v>0</v>
      </c>
      <c r="E16" s="137">
        <f>+'2.2.3.4.3'!C16</f>
        <v>458661</v>
      </c>
      <c r="F16" s="137">
        <f>+'2.2.3.5.3'!C16</f>
        <v>0</v>
      </c>
      <c r="G16" s="137">
        <f>+'2.2.3.6.3'!C16</f>
        <v>0</v>
      </c>
      <c r="H16" s="138">
        <f>+'2.2.3.7.3'!C16</f>
        <v>0</v>
      </c>
      <c r="I16" s="139">
        <f t="shared" si="0"/>
        <v>906858</v>
      </c>
    </row>
    <row r="17" spans="1:9" ht="15.75" thickBot="1" x14ac:dyDescent="0.3">
      <c r="A17" s="141">
        <v>2001</v>
      </c>
      <c r="B17" s="136">
        <f>+'2.2.3.1.3'!C17</f>
        <v>91775</v>
      </c>
      <c r="C17" s="137">
        <f>+'2.2.3.2.3'!C17</f>
        <v>379652</v>
      </c>
      <c r="D17" s="137">
        <f>+'2.2.3.3.3'!C17</f>
        <v>0</v>
      </c>
      <c r="E17" s="137">
        <f>+'2.2.3.4.3'!C17</f>
        <v>454058</v>
      </c>
      <c r="F17" s="137">
        <f>+'2.2.3.5.3'!C17</f>
        <v>0</v>
      </c>
      <c r="G17" s="137">
        <f>+'2.2.3.6.3'!C17</f>
        <v>0</v>
      </c>
      <c r="H17" s="138">
        <f>+'2.2.3.7.3'!C17</f>
        <v>0</v>
      </c>
      <c r="I17" s="139">
        <f t="shared" si="0"/>
        <v>925485</v>
      </c>
    </row>
    <row r="18" spans="1:9" ht="15.75" thickBot="1" x14ac:dyDescent="0.3">
      <c r="A18" s="141">
        <v>2002</v>
      </c>
      <c r="B18" s="136">
        <f>+'2.2.3.1.3'!C18</f>
        <v>177441</v>
      </c>
      <c r="C18" s="137">
        <f>+'2.2.3.2.3'!C18</f>
        <v>435219</v>
      </c>
      <c r="D18" s="137">
        <f>+'2.2.3.3.3'!C18</f>
        <v>0</v>
      </c>
      <c r="E18" s="137">
        <f>+'2.2.3.4.3'!C18</f>
        <v>422145</v>
      </c>
      <c r="F18" s="137">
        <f>+'2.2.3.5.3'!C18</f>
        <v>0</v>
      </c>
      <c r="G18" s="137">
        <f>+'2.2.3.6.3'!C18</f>
        <v>0</v>
      </c>
      <c r="H18" s="138">
        <f>+'2.2.3.7.3'!C18</f>
        <v>0</v>
      </c>
      <c r="I18" s="139">
        <f t="shared" si="0"/>
        <v>1034805</v>
      </c>
    </row>
    <row r="19" spans="1:9" ht="15.75" thickBot="1" x14ac:dyDescent="0.3">
      <c r="A19" s="141">
        <v>2003</v>
      </c>
      <c r="B19" s="136">
        <f>+'2.2.3.1.3'!C19</f>
        <v>225003</v>
      </c>
      <c r="C19" s="137">
        <f>+'2.2.3.2.3'!C19</f>
        <v>464040</v>
      </c>
      <c r="D19" s="137">
        <f>+'2.2.3.3.3'!C19</f>
        <v>0</v>
      </c>
      <c r="E19" s="137">
        <f>+'2.2.3.4.3'!C19</f>
        <v>473641</v>
      </c>
      <c r="F19" s="137">
        <f>+'2.2.3.5.3'!C19</f>
        <v>0</v>
      </c>
      <c r="G19" s="137">
        <f>+'2.2.3.6.3'!C19</f>
        <v>0</v>
      </c>
      <c r="H19" s="138">
        <f>+'2.2.3.7.3'!C19</f>
        <v>0</v>
      </c>
      <c r="I19" s="139">
        <f t="shared" si="0"/>
        <v>1162684</v>
      </c>
    </row>
    <row r="20" spans="1:9" ht="15.75" thickBot="1" x14ac:dyDescent="0.3">
      <c r="A20" s="141">
        <v>2004</v>
      </c>
      <c r="B20" s="136">
        <f>+'2.2.3.1.3'!C20</f>
        <v>219149</v>
      </c>
      <c r="C20" s="137">
        <f>+'2.2.3.2.3'!C20</f>
        <v>477697</v>
      </c>
      <c r="D20" s="137">
        <f>+'2.2.3.3.3'!C20</f>
        <v>0</v>
      </c>
      <c r="E20" s="137">
        <f>+'2.2.3.4.3'!C20</f>
        <v>365054</v>
      </c>
      <c r="F20" s="137">
        <f>+'2.2.3.5.3'!C20</f>
        <v>0</v>
      </c>
      <c r="G20" s="137">
        <f>+'2.2.3.6.3'!C20</f>
        <v>0</v>
      </c>
      <c r="H20" s="138">
        <f>+'2.2.3.7.3'!C20</f>
        <v>0</v>
      </c>
      <c r="I20" s="139">
        <f t="shared" si="0"/>
        <v>1061900</v>
      </c>
    </row>
    <row r="21" spans="1:9" ht="15.75" thickBot="1" x14ac:dyDescent="0.3">
      <c r="A21" s="141">
        <v>2005</v>
      </c>
      <c r="B21" s="136">
        <f>+'2.2.3.1.3'!C21</f>
        <v>229229</v>
      </c>
      <c r="C21" s="137">
        <f>+'2.2.3.2.3'!C21</f>
        <v>568080</v>
      </c>
      <c r="D21" s="137">
        <f>+'2.2.3.3.3'!C21</f>
        <v>0</v>
      </c>
      <c r="E21" s="137">
        <f>+'2.2.3.4.3'!C21</f>
        <v>378915</v>
      </c>
      <c r="F21" s="137">
        <f>+'2.2.3.5.3'!C21</f>
        <v>0</v>
      </c>
      <c r="G21" s="137">
        <f>+'2.2.3.6.3'!C21</f>
        <v>0</v>
      </c>
      <c r="H21" s="138">
        <f>+'2.2.3.7.3'!C21</f>
        <v>0</v>
      </c>
      <c r="I21" s="139">
        <f t="shared" si="0"/>
        <v>1176224</v>
      </c>
    </row>
    <row r="22" spans="1:9" ht="15.75" thickBot="1" x14ac:dyDescent="0.3">
      <c r="A22" s="141">
        <v>2006</v>
      </c>
      <c r="B22" s="136">
        <f>+'2.2.3.1.3'!C22</f>
        <v>227218</v>
      </c>
      <c r="C22" s="137">
        <f>+'2.2.3.2.3'!C22</f>
        <v>472087</v>
      </c>
      <c r="D22" s="137">
        <f>+'2.2.3.3.3'!C22</f>
        <v>0</v>
      </c>
      <c r="E22" s="137">
        <f>+'2.2.3.4.3'!C22</f>
        <v>382606</v>
      </c>
      <c r="F22" s="137">
        <f>+'2.2.3.5.3'!C22</f>
        <v>0</v>
      </c>
      <c r="G22" s="137">
        <f>+'2.2.3.6.3'!C22</f>
        <v>0</v>
      </c>
      <c r="H22" s="138">
        <f>+'2.2.3.7.3'!C22</f>
        <v>0</v>
      </c>
      <c r="I22" s="139">
        <f t="shared" si="0"/>
        <v>1081911</v>
      </c>
    </row>
    <row r="23" spans="1:9" ht="15.75" thickBot="1" x14ac:dyDescent="0.3">
      <c r="A23" s="141">
        <v>2007</v>
      </c>
      <c r="B23" s="136">
        <f>+'2.2.3.1.3'!C23</f>
        <v>158020</v>
      </c>
      <c r="C23" s="137">
        <f>+'2.2.3.2.3'!C23</f>
        <v>427326</v>
      </c>
      <c r="D23" s="137">
        <f>+'2.2.3.3.3'!C23</f>
        <v>0</v>
      </c>
      <c r="E23" s="137">
        <f>+'2.2.3.4.3'!C23</f>
        <v>348077</v>
      </c>
      <c r="F23" s="137">
        <f>+'2.2.3.5.3'!C23</f>
        <v>0</v>
      </c>
      <c r="G23" s="137">
        <f>+'2.2.3.6.3'!C23</f>
        <v>0</v>
      </c>
      <c r="H23" s="138">
        <f>+'2.2.3.7.3'!C23</f>
        <v>0</v>
      </c>
      <c r="I23" s="139">
        <f t="shared" si="0"/>
        <v>933423</v>
      </c>
    </row>
    <row r="24" spans="1:9" ht="15.75" thickBot="1" x14ac:dyDescent="0.3">
      <c r="A24" s="141">
        <v>2008</v>
      </c>
      <c r="B24" s="136">
        <f>+'2.2.3.1.3'!C24</f>
        <v>160970</v>
      </c>
      <c r="C24" s="137">
        <f>+'2.2.3.2.3'!C24</f>
        <v>467159</v>
      </c>
      <c r="D24" s="137">
        <f>+'2.2.3.3.3'!C24</f>
        <v>0</v>
      </c>
      <c r="E24" s="137">
        <f>+'2.2.3.4.3'!C24</f>
        <v>384133</v>
      </c>
      <c r="F24" s="137">
        <f>+'2.2.3.5.3'!C24</f>
        <v>0</v>
      </c>
      <c r="G24" s="137">
        <f>+'2.2.3.6.3'!C24</f>
        <v>0</v>
      </c>
      <c r="H24" s="138">
        <f>+'2.2.3.7.3'!C24</f>
        <v>0</v>
      </c>
      <c r="I24" s="139">
        <f t="shared" si="0"/>
        <v>1012262</v>
      </c>
    </row>
    <row r="25" spans="1:9" ht="15.75" thickBot="1" x14ac:dyDescent="0.3">
      <c r="A25" s="141">
        <v>2009</v>
      </c>
      <c r="B25" s="136">
        <f>+'2.2.3.1.3'!C25</f>
        <v>127060</v>
      </c>
      <c r="C25" s="137">
        <f>+'2.2.3.2.3'!C25</f>
        <v>429635</v>
      </c>
      <c r="D25" s="137">
        <f>+'2.2.3.3.3'!C25</f>
        <v>0</v>
      </c>
      <c r="E25" s="137">
        <f>+'2.2.3.4.3'!C25</f>
        <v>284909</v>
      </c>
      <c r="F25" s="137">
        <f>+'2.2.3.5.3'!C25</f>
        <v>0</v>
      </c>
      <c r="G25" s="137">
        <f>+'2.2.3.6.3'!C25</f>
        <v>0</v>
      </c>
      <c r="H25" s="138">
        <f>+'2.2.3.7.3'!C25</f>
        <v>0</v>
      </c>
      <c r="I25" s="139">
        <f t="shared" si="0"/>
        <v>841604</v>
      </c>
    </row>
    <row r="26" spans="1:9" ht="15.75" thickBot="1" x14ac:dyDescent="0.3">
      <c r="A26" s="141">
        <v>2010</v>
      </c>
      <c r="B26" s="136">
        <f>+'2.2.3.1.3'!C26</f>
        <v>105540</v>
      </c>
      <c r="C26" s="137">
        <f>+'2.2.3.2.3'!C26</f>
        <v>460191</v>
      </c>
      <c r="D26" s="137">
        <f>+'2.2.3.3.3'!C26</f>
        <v>0</v>
      </c>
      <c r="E26" s="137">
        <f>+'2.2.3.4.3'!C26</f>
        <v>211831</v>
      </c>
      <c r="F26" s="137">
        <f>+'2.2.3.5.3'!C26</f>
        <v>0</v>
      </c>
      <c r="G26" s="137">
        <f>+'2.2.3.6.3'!C26</f>
        <v>0</v>
      </c>
      <c r="H26" s="138">
        <f>+'2.2.3.7.3'!C26</f>
        <v>0</v>
      </c>
      <c r="I26" s="139">
        <f t="shared" si="0"/>
        <v>777562</v>
      </c>
    </row>
    <row r="27" spans="1:9" ht="15.75" thickBot="1" x14ac:dyDescent="0.3">
      <c r="A27" s="141">
        <v>2011</v>
      </c>
      <c r="B27" s="136">
        <f>+'2.2.3.1.3'!C27</f>
        <v>167650</v>
      </c>
      <c r="C27" s="137">
        <f>+'2.2.3.2.3'!C27</f>
        <v>411958</v>
      </c>
      <c r="D27" s="137">
        <f>+'2.2.3.3.3'!C27</f>
        <v>0</v>
      </c>
      <c r="E27" s="137">
        <f>+'2.2.3.4.3'!C27</f>
        <v>239265</v>
      </c>
      <c r="F27" s="137">
        <f>+'2.2.3.5.3'!C27</f>
        <v>0</v>
      </c>
      <c r="G27" s="137">
        <f>+'2.2.3.6.3'!C27</f>
        <v>0</v>
      </c>
      <c r="H27" s="138">
        <f>+'2.2.3.7.3'!C27</f>
        <v>0</v>
      </c>
      <c r="I27" s="139">
        <f t="shared" si="0"/>
        <v>818873</v>
      </c>
    </row>
    <row r="28" spans="1:9" ht="15.75" thickBot="1" x14ac:dyDescent="0.3">
      <c r="A28" s="141">
        <v>2012</v>
      </c>
      <c r="B28" s="136">
        <f>+'2.2.3.1.3'!C28</f>
        <v>113930</v>
      </c>
      <c r="C28" s="137">
        <f>+'2.2.3.2.3'!C28</f>
        <v>493554</v>
      </c>
      <c r="D28" s="137">
        <f>+'2.2.3.3.3'!C28</f>
        <v>0</v>
      </c>
      <c r="E28" s="137">
        <f>+'2.2.3.4.3'!C28</f>
        <v>259138</v>
      </c>
      <c r="F28" s="137">
        <f>+'2.2.3.5.3'!C28</f>
        <v>0</v>
      </c>
      <c r="G28" s="137">
        <f>+'2.2.3.6.3'!C28</f>
        <v>0</v>
      </c>
      <c r="H28" s="138">
        <f>+'2.2.3.7.3'!C28</f>
        <v>0</v>
      </c>
      <c r="I28" s="139">
        <f t="shared" si="0"/>
        <v>866622</v>
      </c>
    </row>
    <row r="29" spans="1:9" ht="15.75" thickBot="1" x14ac:dyDescent="0.3">
      <c r="A29" s="141">
        <v>2013</v>
      </c>
      <c r="B29" s="136">
        <f>+'2.2.3.1.3'!C29</f>
        <v>67968</v>
      </c>
      <c r="C29" s="137">
        <f>+'2.2.3.2.3'!C29</f>
        <v>447862</v>
      </c>
      <c r="D29" s="137">
        <f>+'2.2.3.3.3'!C29</f>
        <v>0</v>
      </c>
      <c r="E29" s="137">
        <f>+'2.2.3.4.3'!C29</f>
        <v>241543</v>
      </c>
      <c r="F29" s="137">
        <f>+'2.2.3.5.3'!C29</f>
        <v>0</v>
      </c>
      <c r="G29" s="137">
        <f>+'2.2.3.6.3'!C29</f>
        <v>0</v>
      </c>
      <c r="H29" s="138">
        <f>+'2.2.3.7.3'!C29</f>
        <v>0</v>
      </c>
      <c r="I29" s="139">
        <f t="shared" si="0"/>
        <v>757373</v>
      </c>
    </row>
    <row r="30" spans="1:9" ht="15.75" thickBot="1" x14ac:dyDescent="0.3">
      <c r="A30" s="141">
        <v>2014</v>
      </c>
      <c r="B30" s="136">
        <f>+'2.2.3.1.3'!C30</f>
        <v>45174.6</v>
      </c>
      <c r="C30" s="137">
        <f>+'2.2.3.2.3'!C30</f>
        <v>457914</v>
      </c>
      <c r="D30" s="137">
        <f>+'2.2.3.3.3'!C30</f>
        <v>0</v>
      </c>
      <c r="E30" s="137">
        <f>+'2.2.3.4.3'!C30</f>
        <v>141682</v>
      </c>
      <c r="F30" s="137">
        <f>+'2.2.3.5.3'!C30</f>
        <v>0</v>
      </c>
      <c r="G30" s="137">
        <f>+'2.2.3.6.3'!C30</f>
        <v>0</v>
      </c>
      <c r="H30" s="138">
        <f>+'2.2.3.7.3'!C30</f>
        <v>0</v>
      </c>
      <c r="I30" s="139">
        <f t="shared" si="0"/>
        <v>644770.6</v>
      </c>
    </row>
    <row r="31" spans="1:9" ht="15.75" thickBot="1" x14ac:dyDescent="0.3">
      <c r="A31" s="141">
        <v>2015</v>
      </c>
      <c r="B31" s="136">
        <f>+'2.2.3.1.3'!C31</f>
        <v>46672.58</v>
      </c>
      <c r="C31" s="137">
        <f>+'2.2.3.2.3'!C31</f>
        <v>462337.83999999997</v>
      </c>
      <c r="D31" s="137">
        <f>+'2.2.3.3.3'!C31</f>
        <v>0</v>
      </c>
      <c r="E31" s="137">
        <f>+'2.2.3.4.3'!C31</f>
        <v>11119</v>
      </c>
      <c r="F31" s="137">
        <f>+'2.2.3.5.3'!C31</f>
        <v>3060</v>
      </c>
      <c r="G31" s="137">
        <f>+'2.2.3.6.3'!C31</f>
        <v>0</v>
      </c>
      <c r="H31" s="138">
        <f>+'2.2.3.7.3'!C31</f>
        <v>0</v>
      </c>
      <c r="I31" s="139">
        <f t="shared" si="0"/>
        <v>523189.42</v>
      </c>
    </row>
    <row r="32" spans="1:9" ht="15.75" thickBot="1" x14ac:dyDescent="0.3">
      <c r="A32" s="141">
        <v>2016</v>
      </c>
      <c r="B32" s="136">
        <f>+'2.2.3.1.3'!C32</f>
        <v>85334.409999999989</v>
      </c>
      <c r="C32" s="137">
        <f>+'2.2.3.2.3'!C32</f>
        <v>392752.43</v>
      </c>
      <c r="D32" s="137">
        <f>+'2.2.3.3.3'!C32</f>
        <v>0</v>
      </c>
      <c r="E32" s="137">
        <f>+'2.2.3.4.3'!C32</f>
        <v>3898</v>
      </c>
      <c r="F32" s="137">
        <f>+'2.2.3.5.3'!C32</f>
        <v>7825</v>
      </c>
      <c r="G32" s="137">
        <f>+'2.2.3.6.3'!C32</f>
        <v>0</v>
      </c>
      <c r="H32" s="138">
        <f>+'2.2.3.7.3'!C32</f>
        <v>0</v>
      </c>
      <c r="I32" s="139">
        <f t="shared" ref="I32:I33" si="1">SUM(B32:H32)</f>
        <v>489809.83999999997</v>
      </c>
    </row>
    <row r="33" spans="1:9" ht="15.75" thickBot="1" x14ac:dyDescent="0.3">
      <c r="A33" s="141">
        <v>2017</v>
      </c>
      <c r="B33" s="136">
        <f>+'2.2.3.1.3'!C33</f>
        <v>118240.06</v>
      </c>
      <c r="C33" s="137">
        <f>+'2.2.3.2.3'!C33</f>
        <v>145421</v>
      </c>
      <c r="D33" s="137">
        <f>+'2.2.3.3.3'!C33</f>
        <v>0</v>
      </c>
      <c r="E33" s="137">
        <f>+'2.2.3.4.3'!C33</f>
        <v>22402</v>
      </c>
      <c r="F33" s="137">
        <f>+'2.2.3.5.3'!C33</f>
        <v>10141</v>
      </c>
      <c r="G33" s="137">
        <f>+'2.2.3.6.3'!C33</f>
        <v>0</v>
      </c>
      <c r="H33" s="138">
        <f>+'2.2.3.7.3'!C33</f>
        <v>0</v>
      </c>
      <c r="I33" s="139">
        <f t="shared" si="1"/>
        <v>296204.06</v>
      </c>
    </row>
    <row r="34" spans="1:9" ht="15.75" thickBot="1" x14ac:dyDescent="0.3">
      <c r="A34" s="141" t="s">
        <v>449</v>
      </c>
      <c r="B34" s="136">
        <f>+'2.2.3.1.3'!C34</f>
        <v>40106.720000000001</v>
      </c>
      <c r="C34" s="137">
        <f>+'2.2.3.2.3'!C34</f>
        <v>575923.18999999994</v>
      </c>
      <c r="D34" s="137">
        <f>+'2.2.3.3.3'!C34</f>
        <v>0</v>
      </c>
      <c r="E34" s="137">
        <f>+'2.2.3.4.3'!C34</f>
        <v>0</v>
      </c>
      <c r="F34" s="137">
        <f>+'2.2.3.5.3'!C34</f>
        <v>2537</v>
      </c>
      <c r="G34" s="137">
        <f>+'2.2.3.6.3'!C34</f>
        <v>0</v>
      </c>
      <c r="H34" s="138">
        <f>+'2.2.3.7.3'!C34</f>
        <v>0</v>
      </c>
      <c r="I34" s="139">
        <f t="shared" ref="I34" si="2">SUM(B34:H34)</f>
        <v>618566.90999999992</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22.42578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+Índice!B57</f>
        <v>Aceites. Carga anual transportada por línea. Participación porcentual</v>
      </c>
    </row>
    <row r="6" spans="1:9" x14ac:dyDescent="0.25">
      <c r="A6" s="16" t="s">
        <v>6</v>
      </c>
      <c r="B6" s="128" t="str">
        <f>+Índice!A57</f>
        <v>2.2.3.10.2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71.25"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+'2.2.3.10.1'!B13/'2.2.3.10.1'!$I13</f>
        <v>0.26222144368019917</v>
      </c>
      <c r="C13" s="147">
        <f>+'2.2.3.10.1'!C13/'2.2.3.10.1'!$I13</f>
        <v>0.26039633728710448</v>
      </c>
      <c r="D13" s="147">
        <f>+'2.2.3.10.1'!D13/'2.2.3.10.1'!$I13</f>
        <v>0</v>
      </c>
      <c r="E13" s="147">
        <f>+'2.2.3.10.1'!E13/'2.2.3.10.1'!$I13</f>
        <v>0.47738221903269634</v>
      </c>
      <c r="F13" s="147">
        <f>+'2.2.3.10.1'!F13/'2.2.3.10.1'!$I13</f>
        <v>0</v>
      </c>
      <c r="G13" s="147">
        <f>+'2.2.3.10.1'!G13/'2.2.3.10.1'!$I13</f>
        <v>0</v>
      </c>
      <c r="H13" s="147">
        <f>+'2.2.3.10.1'!H13/'2.2.3.10.1'!$I13</f>
        <v>0</v>
      </c>
      <c r="I13" s="148">
        <f>SUM(B13:H13)</f>
        <v>1</v>
      </c>
    </row>
    <row r="14" spans="1:9" ht="15.75" thickBot="1" x14ac:dyDescent="0.3">
      <c r="A14" s="141">
        <v>1998</v>
      </c>
      <c r="B14" s="147">
        <f>+'2.2.3.10.1'!B14/'2.2.3.10.1'!$I14</f>
        <v>0.21548442962474718</v>
      </c>
      <c r="C14" s="147">
        <f>+'2.2.3.10.1'!C14/'2.2.3.10.1'!$I14</f>
        <v>0.33196521925366701</v>
      </c>
      <c r="D14" s="147">
        <f>+'2.2.3.10.1'!D14/'2.2.3.10.1'!$I14</f>
        <v>0</v>
      </c>
      <c r="E14" s="147">
        <f>+'2.2.3.10.1'!E14/'2.2.3.10.1'!$I14</f>
        <v>0.45255035112158581</v>
      </c>
      <c r="F14" s="147">
        <f>+'2.2.3.10.1'!F14/'2.2.3.10.1'!$I14</f>
        <v>0</v>
      </c>
      <c r="G14" s="147">
        <f>+'2.2.3.10.1'!G14/'2.2.3.10.1'!$I14</f>
        <v>0</v>
      </c>
      <c r="H14" s="147">
        <f>+'2.2.3.10.1'!H14/'2.2.3.10.1'!$I14</f>
        <v>0</v>
      </c>
      <c r="I14" s="148">
        <f t="shared" ref="I14:I31" si="0">SUM(B14:H14)</f>
        <v>1</v>
      </c>
    </row>
    <row r="15" spans="1:9" ht="15.75" thickBot="1" x14ac:dyDescent="0.3">
      <c r="A15" s="141">
        <v>1999</v>
      </c>
      <c r="B15" s="147">
        <f>+'2.2.3.10.1'!B15/'2.2.3.10.1'!$I15</f>
        <v>0.22386087422727499</v>
      </c>
      <c r="C15" s="147">
        <f>+'2.2.3.10.1'!C15/'2.2.3.10.1'!$I15</f>
        <v>0.37694939649314363</v>
      </c>
      <c r="D15" s="147">
        <f>+'2.2.3.10.1'!D15/'2.2.3.10.1'!$I15</f>
        <v>0</v>
      </c>
      <c r="E15" s="147">
        <f>+'2.2.3.10.1'!E15/'2.2.3.10.1'!$I15</f>
        <v>0.3991897292795813</v>
      </c>
      <c r="F15" s="147">
        <f>+'2.2.3.10.1'!F15/'2.2.3.10.1'!$I15</f>
        <v>0</v>
      </c>
      <c r="G15" s="147">
        <f>+'2.2.3.10.1'!G15/'2.2.3.10.1'!$I15</f>
        <v>0</v>
      </c>
      <c r="H15" s="147">
        <f>+'2.2.3.10.1'!H15/'2.2.3.10.1'!$I15</f>
        <v>0</v>
      </c>
      <c r="I15" s="148">
        <f t="shared" si="0"/>
        <v>0.99999999999999989</v>
      </c>
    </row>
    <row r="16" spans="1:9" ht="15.75" thickBot="1" x14ac:dyDescent="0.3">
      <c r="A16" s="141">
        <v>2000</v>
      </c>
      <c r="B16" s="147">
        <f>+'2.2.3.10.1'!B16/'2.2.3.10.1'!$I16</f>
        <v>3.3875204276744543E-2</v>
      </c>
      <c r="C16" s="147">
        <f>+'2.2.3.10.1'!C16/'2.2.3.10.1'!$I16</f>
        <v>0.46035542499487242</v>
      </c>
      <c r="D16" s="147">
        <f>+'2.2.3.10.1'!D16/'2.2.3.10.1'!$I16</f>
        <v>0</v>
      </c>
      <c r="E16" s="147">
        <f>+'2.2.3.10.1'!E16/'2.2.3.10.1'!$I16</f>
        <v>0.50576937072838302</v>
      </c>
      <c r="F16" s="147">
        <f>+'2.2.3.10.1'!F16/'2.2.3.10.1'!$I16</f>
        <v>0</v>
      </c>
      <c r="G16" s="147">
        <f>+'2.2.3.10.1'!G16/'2.2.3.10.1'!$I16</f>
        <v>0</v>
      </c>
      <c r="H16" s="147">
        <f>+'2.2.3.10.1'!H16/'2.2.3.10.1'!$I16</f>
        <v>0</v>
      </c>
      <c r="I16" s="148">
        <f t="shared" si="0"/>
        <v>1</v>
      </c>
    </row>
    <row r="17" spans="1:9" ht="15.75" thickBot="1" x14ac:dyDescent="0.3">
      <c r="A17" s="141">
        <v>2001</v>
      </c>
      <c r="B17" s="147">
        <f>+'2.2.3.10.1'!B17/'2.2.3.10.1'!$I17</f>
        <v>9.9164222002517594E-2</v>
      </c>
      <c r="C17" s="147">
        <f>+'2.2.3.10.1'!C17/'2.2.3.10.1'!$I17</f>
        <v>0.41021950652900913</v>
      </c>
      <c r="D17" s="147">
        <f>+'2.2.3.10.1'!D17/'2.2.3.10.1'!$I17</f>
        <v>0</v>
      </c>
      <c r="E17" s="147">
        <f>+'2.2.3.10.1'!E17/'2.2.3.10.1'!$I17</f>
        <v>0.49061627146847331</v>
      </c>
      <c r="F17" s="147">
        <f>+'2.2.3.10.1'!F17/'2.2.3.10.1'!$I17</f>
        <v>0</v>
      </c>
      <c r="G17" s="147">
        <f>+'2.2.3.10.1'!G17/'2.2.3.10.1'!$I17</f>
        <v>0</v>
      </c>
      <c r="H17" s="147">
        <f>+'2.2.3.10.1'!H17/'2.2.3.10.1'!$I17</f>
        <v>0</v>
      </c>
      <c r="I17" s="148">
        <f t="shared" si="0"/>
        <v>1</v>
      </c>
    </row>
    <row r="18" spans="1:9" ht="15.75" thickBot="1" x14ac:dyDescent="0.3">
      <c r="A18" s="141">
        <v>2002</v>
      </c>
      <c r="B18" s="147">
        <f>+'2.2.3.10.1'!B18/'2.2.3.10.1'!$I18</f>
        <v>0.17147288619594997</v>
      </c>
      <c r="C18" s="147">
        <f>+'2.2.3.10.1'!C18/'2.2.3.10.1'!$I18</f>
        <v>0.42058068911534058</v>
      </c>
      <c r="D18" s="147">
        <f>+'2.2.3.10.1'!D18/'2.2.3.10.1'!$I18</f>
        <v>0</v>
      </c>
      <c r="E18" s="147">
        <f>+'2.2.3.10.1'!E18/'2.2.3.10.1'!$I18</f>
        <v>0.40794642468870945</v>
      </c>
      <c r="F18" s="147">
        <f>+'2.2.3.10.1'!F18/'2.2.3.10.1'!$I18</f>
        <v>0</v>
      </c>
      <c r="G18" s="147">
        <f>+'2.2.3.10.1'!G18/'2.2.3.10.1'!$I18</f>
        <v>0</v>
      </c>
      <c r="H18" s="147">
        <f>+'2.2.3.10.1'!H18/'2.2.3.10.1'!$I18</f>
        <v>0</v>
      </c>
      <c r="I18" s="148">
        <f t="shared" si="0"/>
        <v>1</v>
      </c>
    </row>
    <row r="19" spans="1:9" ht="15.75" thickBot="1" x14ac:dyDescent="0.3">
      <c r="A19" s="141">
        <v>2003</v>
      </c>
      <c r="B19" s="147">
        <f>+'2.2.3.10.1'!B19/'2.2.3.10.1'!$I19</f>
        <v>0.19352033742616223</v>
      </c>
      <c r="C19" s="147">
        <f>+'2.2.3.10.1'!C19/'2.2.3.10.1'!$I19</f>
        <v>0.39911102242741792</v>
      </c>
      <c r="D19" s="147">
        <f>+'2.2.3.10.1'!D19/'2.2.3.10.1'!$I19</f>
        <v>0</v>
      </c>
      <c r="E19" s="147">
        <f>+'2.2.3.10.1'!E19/'2.2.3.10.1'!$I19</f>
        <v>0.40736864014641982</v>
      </c>
      <c r="F19" s="147">
        <f>+'2.2.3.10.1'!F19/'2.2.3.10.1'!$I19</f>
        <v>0</v>
      </c>
      <c r="G19" s="147">
        <f>+'2.2.3.10.1'!G19/'2.2.3.10.1'!$I19</f>
        <v>0</v>
      </c>
      <c r="H19" s="147">
        <f>+'2.2.3.10.1'!H19/'2.2.3.10.1'!$I19</f>
        <v>0</v>
      </c>
      <c r="I19" s="148">
        <f t="shared" si="0"/>
        <v>1</v>
      </c>
    </row>
    <row r="20" spans="1:9" ht="15.75" thickBot="1" x14ac:dyDescent="0.3">
      <c r="A20" s="141">
        <v>2004</v>
      </c>
      <c r="B20" s="147">
        <f>+'2.2.3.10.1'!B20/'2.2.3.10.1'!$I20</f>
        <v>0.20637442320369151</v>
      </c>
      <c r="C20" s="147">
        <f>+'2.2.3.10.1'!C20/'2.2.3.10.1'!$I20</f>
        <v>0.44985121009511253</v>
      </c>
      <c r="D20" s="147">
        <f>+'2.2.3.10.1'!D20/'2.2.3.10.1'!$I20</f>
        <v>0</v>
      </c>
      <c r="E20" s="147">
        <f>+'2.2.3.10.1'!E20/'2.2.3.10.1'!$I20</f>
        <v>0.34377436670119599</v>
      </c>
      <c r="F20" s="147">
        <f>+'2.2.3.10.1'!F20/'2.2.3.10.1'!$I20</f>
        <v>0</v>
      </c>
      <c r="G20" s="147">
        <f>+'2.2.3.10.1'!G20/'2.2.3.10.1'!$I20</f>
        <v>0</v>
      </c>
      <c r="H20" s="147">
        <f>+'2.2.3.10.1'!H20/'2.2.3.10.1'!$I20</f>
        <v>0</v>
      </c>
      <c r="I20" s="148">
        <f t="shared" si="0"/>
        <v>1</v>
      </c>
    </row>
    <row r="21" spans="1:9" ht="15.75" thickBot="1" x14ac:dyDescent="0.3">
      <c r="A21" s="141">
        <v>2005</v>
      </c>
      <c r="B21" s="147">
        <f>+'2.2.3.10.1'!B21/'2.2.3.10.1'!$I21</f>
        <v>0.19488549800038088</v>
      </c>
      <c r="C21" s="147">
        <f>+'2.2.3.10.1'!C21/'2.2.3.10.1'!$I21</f>
        <v>0.48296923035068151</v>
      </c>
      <c r="D21" s="147">
        <f>+'2.2.3.10.1'!D21/'2.2.3.10.1'!$I21</f>
        <v>0</v>
      </c>
      <c r="E21" s="147">
        <f>+'2.2.3.10.1'!E21/'2.2.3.10.1'!$I21</f>
        <v>0.32214527164893764</v>
      </c>
      <c r="F21" s="147">
        <f>+'2.2.3.10.1'!F21/'2.2.3.10.1'!$I21</f>
        <v>0</v>
      </c>
      <c r="G21" s="147">
        <f>+'2.2.3.10.1'!G21/'2.2.3.10.1'!$I21</f>
        <v>0</v>
      </c>
      <c r="H21" s="147">
        <f>+'2.2.3.10.1'!H21/'2.2.3.10.1'!$I21</f>
        <v>0</v>
      </c>
      <c r="I21" s="148">
        <f t="shared" si="0"/>
        <v>1</v>
      </c>
    </row>
    <row r="22" spans="1:9" ht="15.75" thickBot="1" x14ac:dyDescent="0.3">
      <c r="A22" s="141">
        <v>2006</v>
      </c>
      <c r="B22" s="147">
        <f>+'2.2.3.10.1'!B22/'2.2.3.10.1'!$I22</f>
        <v>0.2100154264075326</v>
      </c>
      <c r="C22" s="147">
        <f>+'2.2.3.10.1'!C22/'2.2.3.10.1'!$I22</f>
        <v>0.436345503465627</v>
      </c>
      <c r="D22" s="147">
        <f>+'2.2.3.10.1'!D22/'2.2.3.10.1'!$I22</f>
        <v>0</v>
      </c>
      <c r="E22" s="147">
        <f>+'2.2.3.10.1'!E22/'2.2.3.10.1'!$I22</f>
        <v>0.35363907012684037</v>
      </c>
      <c r="F22" s="147">
        <f>+'2.2.3.10.1'!F22/'2.2.3.10.1'!$I22</f>
        <v>0</v>
      </c>
      <c r="G22" s="147">
        <f>+'2.2.3.10.1'!G22/'2.2.3.10.1'!$I22</f>
        <v>0</v>
      </c>
      <c r="H22" s="147">
        <f>+'2.2.3.10.1'!H22/'2.2.3.10.1'!$I22</f>
        <v>0</v>
      </c>
      <c r="I22" s="148">
        <f t="shared" si="0"/>
        <v>1</v>
      </c>
    </row>
    <row r="23" spans="1:9" ht="15.75" thickBot="1" x14ac:dyDescent="0.3">
      <c r="A23" s="141">
        <v>2007</v>
      </c>
      <c r="B23" s="147">
        <f>+'2.2.3.10.1'!B23/'2.2.3.10.1'!$I23</f>
        <v>0.16929087884056854</v>
      </c>
      <c r="C23" s="147">
        <f>+'2.2.3.10.1'!C23/'2.2.3.10.1'!$I23</f>
        <v>0.4578053037047512</v>
      </c>
      <c r="D23" s="147">
        <f>+'2.2.3.10.1'!D23/'2.2.3.10.1'!$I23</f>
        <v>0</v>
      </c>
      <c r="E23" s="147">
        <f>+'2.2.3.10.1'!E23/'2.2.3.10.1'!$I23</f>
        <v>0.37290381745468026</v>
      </c>
      <c r="F23" s="147">
        <f>+'2.2.3.10.1'!F23/'2.2.3.10.1'!$I23</f>
        <v>0</v>
      </c>
      <c r="G23" s="147">
        <f>+'2.2.3.10.1'!G23/'2.2.3.10.1'!$I23</f>
        <v>0</v>
      </c>
      <c r="H23" s="147">
        <f>+'2.2.3.10.1'!H23/'2.2.3.10.1'!$I23</f>
        <v>0</v>
      </c>
      <c r="I23" s="148">
        <f t="shared" si="0"/>
        <v>1</v>
      </c>
    </row>
    <row r="24" spans="1:9" ht="15.75" thickBot="1" x14ac:dyDescent="0.3">
      <c r="A24" s="141">
        <v>2008</v>
      </c>
      <c r="B24" s="147">
        <f>+'2.2.3.10.1'!B24/'2.2.3.10.1'!$I24</f>
        <v>0.15902009558790114</v>
      </c>
      <c r="C24" s="147">
        <f>+'2.2.3.10.1'!C24/'2.2.3.10.1'!$I24</f>
        <v>0.46150008594612857</v>
      </c>
      <c r="D24" s="147">
        <f>+'2.2.3.10.1'!D24/'2.2.3.10.1'!$I24</f>
        <v>0</v>
      </c>
      <c r="E24" s="147">
        <f>+'2.2.3.10.1'!E24/'2.2.3.10.1'!$I24</f>
        <v>0.37947981846597029</v>
      </c>
      <c r="F24" s="147">
        <f>+'2.2.3.10.1'!F24/'2.2.3.10.1'!$I24</f>
        <v>0</v>
      </c>
      <c r="G24" s="147">
        <f>+'2.2.3.10.1'!G24/'2.2.3.10.1'!$I24</f>
        <v>0</v>
      </c>
      <c r="H24" s="147">
        <f>+'2.2.3.10.1'!H24/'2.2.3.10.1'!$I24</f>
        <v>0</v>
      </c>
      <c r="I24" s="148">
        <f t="shared" si="0"/>
        <v>1</v>
      </c>
    </row>
    <row r="25" spans="1:9" ht="15.75" thickBot="1" x14ac:dyDescent="0.3">
      <c r="A25" s="141">
        <v>2009</v>
      </c>
      <c r="B25" s="147">
        <f>+'2.2.3.10.1'!B25/'2.2.3.10.1'!$I25</f>
        <v>0.15097361704554635</v>
      </c>
      <c r="C25" s="147">
        <f>+'2.2.3.10.1'!C25/'2.2.3.10.1'!$I25</f>
        <v>0.51049543490762872</v>
      </c>
      <c r="D25" s="147">
        <f>+'2.2.3.10.1'!D25/'2.2.3.10.1'!$I25</f>
        <v>0</v>
      </c>
      <c r="E25" s="147">
        <f>+'2.2.3.10.1'!E25/'2.2.3.10.1'!$I25</f>
        <v>0.33853094804682488</v>
      </c>
      <c r="F25" s="147">
        <f>+'2.2.3.10.1'!F25/'2.2.3.10.1'!$I25</f>
        <v>0</v>
      </c>
      <c r="G25" s="147">
        <f>+'2.2.3.10.1'!G25/'2.2.3.10.1'!$I25</f>
        <v>0</v>
      </c>
      <c r="H25" s="147">
        <f>+'2.2.3.10.1'!H25/'2.2.3.10.1'!$I25</f>
        <v>0</v>
      </c>
      <c r="I25" s="148">
        <f t="shared" si="0"/>
        <v>1</v>
      </c>
    </row>
    <row r="26" spans="1:9" ht="15.75" thickBot="1" x14ac:dyDescent="0.3">
      <c r="A26" s="141">
        <v>2010</v>
      </c>
      <c r="B26" s="147">
        <f>+'2.2.3.10.1'!B26/'2.2.3.10.1'!$I26</f>
        <v>0.13573194163295016</v>
      </c>
      <c r="C26" s="147">
        <f>+'2.2.3.10.1'!C26/'2.2.3.10.1'!$I26</f>
        <v>0.59183833572113864</v>
      </c>
      <c r="D26" s="147">
        <f>+'2.2.3.10.1'!D26/'2.2.3.10.1'!$I26</f>
        <v>0</v>
      </c>
      <c r="E26" s="147">
        <f>+'2.2.3.10.1'!E26/'2.2.3.10.1'!$I26</f>
        <v>0.2724297226459112</v>
      </c>
      <c r="F26" s="147">
        <f>+'2.2.3.10.1'!F26/'2.2.3.10.1'!$I26</f>
        <v>0</v>
      </c>
      <c r="G26" s="147">
        <f>+'2.2.3.10.1'!G26/'2.2.3.10.1'!$I26</f>
        <v>0</v>
      </c>
      <c r="H26" s="147">
        <f>+'2.2.3.10.1'!H26/'2.2.3.10.1'!$I26</f>
        <v>0</v>
      </c>
      <c r="I26" s="148">
        <f t="shared" si="0"/>
        <v>1</v>
      </c>
    </row>
    <row r="27" spans="1:9" ht="15.75" thickBot="1" x14ac:dyDescent="0.3">
      <c r="A27" s="141">
        <v>2011</v>
      </c>
      <c r="B27" s="147">
        <f>+'2.2.3.10.1'!B27/'2.2.3.10.1'!$I27</f>
        <v>0.20473260200299681</v>
      </c>
      <c r="C27" s="147">
        <f>+'2.2.3.10.1'!C27/'2.2.3.10.1'!$I27</f>
        <v>0.50307923206651095</v>
      </c>
      <c r="D27" s="147">
        <f>+'2.2.3.10.1'!D27/'2.2.3.10.1'!$I27</f>
        <v>0</v>
      </c>
      <c r="E27" s="147">
        <f>+'2.2.3.10.1'!E27/'2.2.3.10.1'!$I27</f>
        <v>0.29218816593049229</v>
      </c>
      <c r="F27" s="147">
        <f>+'2.2.3.10.1'!F27/'2.2.3.10.1'!$I27</f>
        <v>0</v>
      </c>
      <c r="G27" s="147">
        <f>+'2.2.3.10.1'!G27/'2.2.3.10.1'!$I27</f>
        <v>0</v>
      </c>
      <c r="H27" s="147">
        <f>+'2.2.3.10.1'!H27/'2.2.3.10.1'!$I27</f>
        <v>0</v>
      </c>
      <c r="I27" s="148">
        <f t="shared" si="0"/>
        <v>1</v>
      </c>
    </row>
    <row r="28" spans="1:9" ht="15.75" thickBot="1" x14ac:dyDescent="0.3">
      <c r="A28" s="141">
        <v>2012</v>
      </c>
      <c r="B28" s="147">
        <f>+'2.2.3.10.1'!B28/'2.2.3.10.1'!$I28</f>
        <v>0.13146446778410886</v>
      </c>
      <c r="C28" s="147">
        <f>+'2.2.3.10.1'!C28/'2.2.3.10.1'!$I28</f>
        <v>0.56951473652872875</v>
      </c>
      <c r="D28" s="147">
        <f>+'2.2.3.10.1'!D28/'2.2.3.10.1'!$I28</f>
        <v>0</v>
      </c>
      <c r="E28" s="147">
        <f>+'2.2.3.10.1'!E28/'2.2.3.10.1'!$I28</f>
        <v>0.29902079568716233</v>
      </c>
      <c r="F28" s="147">
        <f>+'2.2.3.10.1'!F28/'2.2.3.10.1'!$I28</f>
        <v>0</v>
      </c>
      <c r="G28" s="147">
        <f>+'2.2.3.10.1'!G28/'2.2.3.10.1'!$I28</f>
        <v>0</v>
      </c>
      <c r="H28" s="147">
        <f>+'2.2.3.10.1'!H28/'2.2.3.10.1'!$I28</f>
        <v>0</v>
      </c>
      <c r="I28" s="148">
        <f t="shared" si="0"/>
        <v>0.99999999999999989</v>
      </c>
    </row>
    <row r="29" spans="1:9" ht="15.75" thickBot="1" x14ac:dyDescent="0.3">
      <c r="A29" s="141">
        <v>2013</v>
      </c>
      <c r="B29" s="147">
        <f>+'2.2.3.10.1'!B29/'2.2.3.10.1'!$I29</f>
        <v>8.9741778489594956E-2</v>
      </c>
      <c r="C29" s="147">
        <f>+'2.2.3.10.1'!C29/'2.2.3.10.1'!$I29</f>
        <v>0.59133610519519442</v>
      </c>
      <c r="D29" s="147">
        <f>+'2.2.3.10.1'!D29/'2.2.3.10.1'!$I29</f>
        <v>0</v>
      </c>
      <c r="E29" s="147">
        <f>+'2.2.3.10.1'!E29/'2.2.3.10.1'!$I29</f>
        <v>0.31892211631521061</v>
      </c>
      <c r="F29" s="147">
        <f>+'2.2.3.10.1'!F29/'2.2.3.10.1'!$I29</f>
        <v>0</v>
      </c>
      <c r="G29" s="147">
        <f>+'2.2.3.10.1'!G29/'2.2.3.10.1'!$I29</f>
        <v>0</v>
      </c>
      <c r="H29" s="147">
        <f>+'2.2.3.10.1'!H29/'2.2.3.10.1'!$I29</f>
        <v>0</v>
      </c>
      <c r="I29" s="148">
        <f t="shared" si="0"/>
        <v>1</v>
      </c>
    </row>
    <row r="30" spans="1:9" ht="15.75" thickBot="1" x14ac:dyDescent="0.3">
      <c r="A30" s="141">
        <v>2014</v>
      </c>
      <c r="B30" s="147">
        <f>+'2.2.3.10.1'!B30/'2.2.3.10.1'!$I30</f>
        <v>7.0063058086085192E-2</v>
      </c>
      <c r="C30" s="147">
        <f>+'2.2.3.10.1'!C30/'2.2.3.10.1'!$I30</f>
        <v>0.71019677386034663</v>
      </c>
      <c r="D30" s="147">
        <f>+'2.2.3.10.1'!D30/'2.2.3.10.1'!$I30</f>
        <v>0</v>
      </c>
      <c r="E30" s="147">
        <f>+'2.2.3.10.1'!E30/'2.2.3.10.1'!$I30</f>
        <v>0.21974016805356822</v>
      </c>
      <c r="F30" s="147">
        <f>+'2.2.3.10.1'!F30/'2.2.3.10.1'!$I30</f>
        <v>0</v>
      </c>
      <c r="G30" s="147">
        <f>+'2.2.3.10.1'!G30/'2.2.3.10.1'!$I30</f>
        <v>0</v>
      </c>
      <c r="H30" s="147">
        <f>+'2.2.3.10.1'!H30/'2.2.3.10.1'!$I30</f>
        <v>0</v>
      </c>
      <c r="I30" s="148">
        <f t="shared" si="0"/>
        <v>1</v>
      </c>
    </row>
    <row r="31" spans="1:9" ht="15.75" thickBot="1" x14ac:dyDescent="0.3">
      <c r="A31" s="141">
        <v>2015</v>
      </c>
      <c r="B31" s="147">
        <f>+'2.2.3.10.1'!B31/'2.2.3.10.1'!$I31</f>
        <v>8.9207805463650244E-2</v>
      </c>
      <c r="C31" s="147">
        <f>+'2.2.3.10.1'!C31/'2.2.3.10.1'!$I31</f>
        <v>0.88369111133784006</v>
      </c>
      <c r="D31" s="147">
        <f>+'2.2.3.10.1'!D31/'2.2.3.10.1'!$I31</f>
        <v>0</v>
      </c>
      <c r="E31" s="147">
        <f>+'2.2.3.10.1'!E31/'2.2.3.10.1'!$I31</f>
        <v>2.1252341073716666E-2</v>
      </c>
      <c r="F31" s="147">
        <f>+'2.2.3.10.1'!F31/'2.2.3.10.1'!$I31</f>
        <v>5.8487421247929673E-3</v>
      </c>
      <c r="G31" s="147">
        <f>+'2.2.3.10.1'!G31/'2.2.3.10.1'!$I31</f>
        <v>0</v>
      </c>
      <c r="H31" s="147">
        <f>+'2.2.3.10.1'!H31/'2.2.3.10.1'!$I31</f>
        <v>0</v>
      </c>
      <c r="I31" s="148">
        <f t="shared" si="0"/>
        <v>0.99999999999999989</v>
      </c>
    </row>
    <row r="32" spans="1:9" ht="15.75" thickBot="1" x14ac:dyDescent="0.3">
      <c r="A32" s="141">
        <v>2016</v>
      </c>
      <c r="B32" s="147">
        <f>+'2.2.3.10.1'!B32/'2.2.3.10.1'!$I32</f>
        <v>0.17421946851863979</v>
      </c>
      <c r="C32" s="147">
        <f>+'2.2.3.10.1'!C32/'2.2.3.10.1'!$I32</f>
        <v>0.80184675342577849</v>
      </c>
      <c r="D32" s="147">
        <f>+'2.2.3.10.1'!D32/'2.2.3.10.1'!$I32</f>
        <v>0</v>
      </c>
      <c r="E32" s="147">
        <f>+'2.2.3.10.1'!E32/'2.2.3.10.1'!$I32</f>
        <v>7.9581904683662542E-3</v>
      </c>
      <c r="F32" s="147">
        <f>+'2.2.3.10.1'!F32/'2.2.3.10.1'!$I32</f>
        <v>1.5975587587215481E-2</v>
      </c>
      <c r="G32" s="147">
        <f>+'2.2.3.10.1'!G32/'2.2.3.10.1'!$I32</f>
        <v>0</v>
      </c>
      <c r="H32" s="147">
        <f>+'2.2.3.10.1'!H32/'2.2.3.10.1'!$I32</f>
        <v>0</v>
      </c>
      <c r="I32" s="148">
        <f>SUM(B32:H32)</f>
        <v>1</v>
      </c>
    </row>
    <row r="33" spans="1:9" ht="15.75" thickBot="1" x14ac:dyDescent="0.3">
      <c r="A33" s="141">
        <v>2017</v>
      </c>
      <c r="B33" s="147">
        <f>+'2.2.3.10.1'!B33/'2.2.3.10.1'!$I33</f>
        <v>0.39918446762681103</v>
      </c>
      <c r="C33" s="147">
        <f>+'2.2.3.10.1'!C33/'2.2.3.10.1'!$I33</f>
        <v>0.49094870610483865</v>
      </c>
      <c r="D33" s="147">
        <f>+'2.2.3.10.1'!D33/'2.2.3.10.1'!$I33</f>
        <v>0</v>
      </c>
      <c r="E33" s="147">
        <f>+'2.2.3.10.1'!E33/'2.2.3.10.1'!$I33</f>
        <v>7.5630293521297451E-2</v>
      </c>
      <c r="F33" s="147">
        <f>+'2.2.3.10.1'!F33/'2.2.3.10.1'!$I33</f>
        <v>3.4236532747052829E-2</v>
      </c>
      <c r="G33" s="147">
        <f>+'2.2.3.10.1'!G33/'2.2.3.10.1'!$I33</f>
        <v>0</v>
      </c>
      <c r="H33" s="147">
        <f>+'2.2.3.10.1'!H33/'2.2.3.10.1'!$I33</f>
        <v>0</v>
      </c>
      <c r="I33" s="148">
        <f>SUM(B33:H33)</f>
        <v>1</v>
      </c>
    </row>
    <row r="34" spans="1:9" ht="15.75" thickBot="1" x14ac:dyDescent="0.3">
      <c r="A34" s="141" t="s">
        <v>449</v>
      </c>
      <c r="B34" s="147">
        <f>+'2.2.3.10.1'!B34/'2.2.3.10.1'!$I34</f>
        <v>6.4838127212462765E-2</v>
      </c>
      <c r="C34" s="147">
        <f>+'2.2.3.10.1'!C34/'2.2.3.10.1'!$I34</f>
        <v>0.93106045714601837</v>
      </c>
      <c r="D34" s="147">
        <f>+'2.2.3.10.1'!D34/'2.2.3.10.1'!$I34</f>
        <v>0</v>
      </c>
      <c r="E34" s="147">
        <f>+'2.2.3.10.1'!E34/'2.2.3.10.1'!$I34</f>
        <v>0</v>
      </c>
      <c r="F34" s="147">
        <f>+'2.2.3.10.1'!F34/'2.2.3.10.1'!$I34</f>
        <v>4.1014156415188786E-3</v>
      </c>
      <c r="G34" s="147">
        <f>+'2.2.3.10.1'!G34/'2.2.3.10.1'!$I34</f>
        <v>0</v>
      </c>
      <c r="H34" s="147">
        <f>+'2.2.3.10.1'!H34/'2.2.3.10.1'!$I34</f>
        <v>0</v>
      </c>
      <c r="I34" s="148">
        <f>SUM(B34:H34)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2.425781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+Índice!B58</f>
        <v>Combustible. Carga anual transportada por línea. En toneladas</v>
      </c>
    </row>
    <row r="6" spans="1:9" x14ac:dyDescent="0.25">
      <c r="A6" s="16" t="s">
        <v>6</v>
      </c>
      <c r="B6" s="128" t="str">
        <f>+Índice!A58</f>
        <v>2.2.3.11.1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+'2.2.3.1.3'!D13</f>
        <v>0</v>
      </c>
      <c r="C13" s="137">
        <f>+'2.2.3.2.3'!D13</f>
        <v>41283</v>
      </c>
      <c r="D13" s="137">
        <f>+'2.2.3.3.3'!D13</f>
        <v>180482</v>
      </c>
      <c r="E13" s="137">
        <f>+'2.2.3.4.3'!D13</f>
        <v>528226.62</v>
      </c>
      <c r="F13" s="137">
        <f>+'2.2.3.5.3'!D13</f>
        <v>0</v>
      </c>
      <c r="G13" s="137">
        <f>+'2.2.3.6.3'!D13</f>
        <v>313162</v>
      </c>
      <c r="H13" s="138">
        <f>+'2.2.3.7.3'!D13</f>
        <v>0</v>
      </c>
      <c r="I13" s="139">
        <f>SUM(B13:H13)</f>
        <v>1063153.6200000001</v>
      </c>
    </row>
    <row r="14" spans="1:9" ht="15.75" thickBot="1" x14ac:dyDescent="0.3">
      <c r="A14" s="141">
        <v>1998</v>
      </c>
      <c r="B14" s="136">
        <f>+'2.2.3.1.3'!D14</f>
        <v>0</v>
      </c>
      <c r="C14" s="137">
        <f>+'2.2.3.2.3'!D14</f>
        <v>48955</v>
      </c>
      <c r="D14" s="137">
        <f>+'2.2.3.3.3'!D14</f>
        <v>128600</v>
      </c>
      <c r="E14" s="137">
        <f>+'2.2.3.4.3'!D14</f>
        <v>424829</v>
      </c>
      <c r="F14" s="137">
        <f>+'2.2.3.5.3'!D14</f>
        <v>0</v>
      </c>
      <c r="G14" s="137">
        <f>+'2.2.3.6.3'!D14</f>
        <v>320739</v>
      </c>
      <c r="H14" s="138">
        <f>+'2.2.3.7.3'!D14</f>
        <v>0</v>
      </c>
      <c r="I14" s="139">
        <f t="shared" ref="I14:I31" si="0">SUM(B14:H14)</f>
        <v>923123</v>
      </c>
    </row>
    <row r="15" spans="1:9" ht="15.75" thickBot="1" x14ac:dyDescent="0.3">
      <c r="A15" s="141">
        <v>1999</v>
      </c>
      <c r="B15" s="136">
        <f>+'2.2.3.1.3'!D15</f>
        <v>0</v>
      </c>
      <c r="C15" s="137">
        <f>+'2.2.3.2.3'!D15</f>
        <v>42456</v>
      </c>
      <c r="D15" s="137">
        <f>+'2.2.3.3.3'!D15</f>
        <v>90200</v>
      </c>
      <c r="E15" s="137">
        <f>+'2.2.3.4.3'!D15</f>
        <v>347205</v>
      </c>
      <c r="F15" s="137">
        <f>+'2.2.3.5.3'!D15</f>
        <v>0</v>
      </c>
      <c r="G15" s="137">
        <f>+'2.2.3.6.3'!D15</f>
        <v>203444</v>
      </c>
      <c r="H15" s="138">
        <f>+'2.2.3.7.3'!D15</f>
        <v>0</v>
      </c>
      <c r="I15" s="139">
        <f t="shared" si="0"/>
        <v>683305</v>
      </c>
    </row>
    <row r="16" spans="1:9" ht="15.75" thickBot="1" x14ac:dyDescent="0.3">
      <c r="A16" s="141">
        <v>2000</v>
      </c>
      <c r="B16" s="136">
        <f>+'2.2.3.1.3'!D16</f>
        <v>0</v>
      </c>
      <c r="C16" s="137">
        <f>+'2.2.3.2.3'!D16</f>
        <v>33299</v>
      </c>
      <c r="D16" s="137">
        <f>+'2.2.3.3.3'!D16</f>
        <v>92500</v>
      </c>
      <c r="E16" s="137">
        <f>+'2.2.3.4.3'!D16</f>
        <v>338599</v>
      </c>
      <c r="F16" s="137">
        <f>+'2.2.3.5.3'!D16</f>
        <v>0</v>
      </c>
      <c r="G16" s="137">
        <f>+'2.2.3.6.3'!D16</f>
        <v>125025</v>
      </c>
      <c r="H16" s="138">
        <f>+'2.2.3.7.3'!D16</f>
        <v>0</v>
      </c>
      <c r="I16" s="139">
        <f t="shared" si="0"/>
        <v>589423</v>
      </c>
    </row>
    <row r="17" spans="1:9" ht="15.75" thickBot="1" x14ac:dyDescent="0.3">
      <c r="A17" s="141">
        <v>2001</v>
      </c>
      <c r="B17" s="136">
        <f>+'2.2.3.1.3'!D17</f>
        <v>0</v>
      </c>
      <c r="C17" s="137">
        <f>+'2.2.3.2.3'!D17</f>
        <v>0</v>
      </c>
      <c r="D17" s="137">
        <f>+'2.2.3.3.3'!D17</f>
        <v>90300</v>
      </c>
      <c r="E17" s="137">
        <f>+'2.2.3.4.3'!D17</f>
        <v>284177</v>
      </c>
      <c r="F17" s="137">
        <f>+'2.2.3.5.3'!D17</f>
        <v>0</v>
      </c>
      <c r="G17" s="137">
        <f>+'2.2.3.6.3'!D17</f>
        <v>77997</v>
      </c>
      <c r="H17" s="138">
        <f>+'2.2.3.7.3'!D17</f>
        <v>0</v>
      </c>
      <c r="I17" s="139">
        <f t="shared" si="0"/>
        <v>452474</v>
      </c>
    </row>
    <row r="18" spans="1:9" ht="15.75" thickBot="1" x14ac:dyDescent="0.3">
      <c r="A18" s="141">
        <v>2002</v>
      </c>
      <c r="B18" s="136">
        <f>+'2.2.3.1.3'!D18</f>
        <v>0</v>
      </c>
      <c r="C18" s="137">
        <f>+'2.2.3.2.3'!D18</f>
        <v>13122</v>
      </c>
      <c r="D18" s="137">
        <f>+'2.2.3.3.3'!D18</f>
        <v>71470</v>
      </c>
      <c r="E18" s="137">
        <f>+'2.2.3.4.3'!D18</f>
        <v>406100</v>
      </c>
      <c r="F18" s="137">
        <f>+'2.2.3.5.3'!D18</f>
        <v>0</v>
      </c>
      <c r="G18" s="137">
        <f>+'2.2.3.6.3'!D18</f>
        <v>24674</v>
      </c>
      <c r="H18" s="138">
        <f>+'2.2.3.7.3'!D18</f>
        <v>0</v>
      </c>
      <c r="I18" s="139">
        <f t="shared" si="0"/>
        <v>515366</v>
      </c>
    </row>
    <row r="19" spans="1:9" ht="15.75" thickBot="1" x14ac:dyDescent="0.3">
      <c r="A19" s="141">
        <v>2003</v>
      </c>
      <c r="B19" s="136">
        <f>+'2.2.3.1.3'!D19</f>
        <v>0</v>
      </c>
      <c r="C19" s="137">
        <f>+'2.2.3.2.3'!D19</f>
        <v>41907</v>
      </c>
      <c r="D19" s="137">
        <f>+'2.2.3.3.3'!D19</f>
        <v>123420</v>
      </c>
      <c r="E19" s="137">
        <f>+'2.2.3.4.3'!D19</f>
        <v>353396</v>
      </c>
      <c r="F19" s="137">
        <f>+'2.2.3.5.3'!D19</f>
        <v>0</v>
      </c>
      <c r="G19" s="137">
        <f>+'2.2.3.6.3'!D19</f>
        <v>52264</v>
      </c>
      <c r="H19" s="138">
        <f>+'2.2.3.7.3'!D19</f>
        <v>0</v>
      </c>
      <c r="I19" s="139">
        <f t="shared" si="0"/>
        <v>570987</v>
      </c>
    </row>
    <row r="20" spans="1:9" ht="15.75" thickBot="1" x14ac:dyDescent="0.3">
      <c r="A20" s="141">
        <v>2004</v>
      </c>
      <c r="B20" s="136">
        <f>+'2.2.3.1.3'!D20</f>
        <v>0</v>
      </c>
      <c r="C20" s="137">
        <f>+'2.2.3.2.3'!D20</f>
        <v>23384</v>
      </c>
      <c r="D20" s="137">
        <f>+'2.2.3.3.3'!D20</f>
        <v>129780</v>
      </c>
      <c r="E20" s="137">
        <f>+'2.2.3.4.3'!D20</f>
        <v>316415</v>
      </c>
      <c r="F20" s="137">
        <f>+'2.2.3.5.3'!D20</f>
        <v>0</v>
      </c>
      <c r="G20" s="137">
        <f>+'2.2.3.6.3'!D20</f>
        <v>43012</v>
      </c>
      <c r="H20" s="138">
        <f>+'2.2.3.7.3'!D20</f>
        <v>0</v>
      </c>
      <c r="I20" s="139">
        <f t="shared" si="0"/>
        <v>512591</v>
      </c>
    </row>
    <row r="21" spans="1:9" ht="15.75" thickBot="1" x14ac:dyDescent="0.3">
      <c r="A21" s="141">
        <v>2005</v>
      </c>
      <c r="B21" s="136">
        <f>+'2.2.3.1.3'!D21</f>
        <v>0</v>
      </c>
      <c r="C21" s="137">
        <f>+'2.2.3.2.3'!D21</f>
        <v>49420</v>
      </c>
      <c r="D21" s="137">
        <f>+'2.2.3.3.3'!D21</f>
        <v>137860</v>
      </c>
      <c r="E21" s="137">
        <f>+'2.2.3.4.3'!D21</f>
        <v>299513</v>
      </c>
      <c r="F21" s="137">
        <f>+'2.2.3.5.3'!D21</f>
        <v>0</v>
      </c>
      <c r="G21" s="137">
        <f>+'2.2.3.6.3'!D21</f>
        <v>19654</v>
      </c>
      <c r="H21" s="138">
        <f>+'2.2.3.7.3'!D21</f>
        <v>0</v>
      </c>
      <c r="I21" s="139">
        <f t="shared" si="0"/>
        <v>506447</v>
      </c>
    </row>
    <row r="22" spans="1:9" ht="15.75" thickBot="1" x14ac:dyDescent="0.3">
      <c r="A22" s="141">
        <v>2006</v>
      </c>
      <c r="B22" s="136">
        <f>+'2.2.3.1.3'!D22</f>
        <v>0</v>
      </c>
      <c r="C22" s="137">
        <f>+'2.2.3.2.3'!D22</f>
        <v>45382</v>
      </c>
      <c r="D22" s="137">
        <f>+'2.2.3.3.3'!D22</f>
        <v>142410</v>
      </c>
      <c r="E22" s="137">
        <f>+'2.2.3.4.3'!D22</f>
        <v>315964</v>
      </c>
      <c r="F22" s="137">
        <f>+'2.2.3.5.3'!D22</f>
        <v>0</v>
      </c>
      <c r="G22" s="137">
        <f>+'2.2.3.6.3'!D22</f>
        <v>3983</v>
      </c>
      <c r="H22" s="138">
        <f>+'2.2.3.7.3'!D22</f>
        <v>0</v>
      </c>
      <c r="I22" s="139">
        <f t="shared" si="0"/>
        <v>507739</v>
      </c>
    </row>
    <row r="23" spans="1:9" ht="15.75" thickBot="1" x14ac:dyDescent="0.3">
      <c r="A23" s="141">
        <v>2007</v>
      </c>
      <c r="B23" s="136">
        <f>+'2.2.3.1.3'!D23</f>
        <v>0</v>
      </c>
      <c r="C23" s="137">
        <f>+'2.2.3.2.3'!D23</f>
        <v>21465</v>
      </c>
      <c r="D23" s="137">
        <f>+'2.2.3.3.3'!D23</f>
        <v>166270</v>
      </c>
      <c r="E23" s="137">
        <f>+'2.2.3.4.3'!D23</f>
        <v>307024</v>
      </c>
      <c r="F23" s="137">
        <f>+'2.2.3.5.3'!D23</f>
        <v>0</v>
      </c>
      <c r="G23" s="137">
        <f>+'2.2.3.6.3'!D23</f>
        <v>0</v>
      </c>
      <c r="H23" s="138">
        <f>+'2.2.3.7.3'!D23</f>
        <v>0</v>
      </c>
      <c r="I23" s="139">
        <f t="shared" si="0"/>
        <v>494759</v>
      </c>
    </row>
    <row r="24" spans="1:9" ht="15.75" thickBot="1" x14ac:dyDescent="0.3">
      <c r="A24" s="141">
        <v>2008</v>
      </c>
      <c r="B24" s="136">
        <f>+'2.2.3.1.3'!D24</f>
        <v>0</v>
      </c>
      <c r="C24" s="137">
        <f>+'2.2.3.2.3'!D24</f>
        <v>2123</v>
      </c>
      <c r="D24" s="137">
        <f>+'2.2.3.3.3'!D24</f>
        <v>154960</v>
      </c>
      <c r="E24" s="137">
        <f>+'2.2.3.4.3'!D24</f>
        <v>205295</v>
      </c>
      <c r="F24" s="137">
        <f>+'2.2.3.5.3'!D24</f>
        <v>0</v>
      </c>
      <c r="G24" s="137">
        <f>+'2.2.3.6.3'!D24</f>
        <v>0</v>
      </c>
      <c r="H24" s="138">
        <f>+'2.2.3.7.3'!D24</f>
        <v>0</v>
      </c>
      <c r="I24" s="139">
        <f t="shared" si="0"/>
        <v>362378</v>
      </c>
    </row>
    <row r="25" spans="1:9" ht="15.75" thickBot="1" x14ac:dyDescent="0.3">
      <c r="A25" s="141">
        <v>2009</v>
      </c>
      <c r="B25" s="136">
        <f>+'2.2.3.1.3'!D25</f>
        <v>0</v>
      </c>
      <c r="C25" s="137">
        <f>+'2.2.3.2.3'!D25</f>
        <v>0</v>
      </c>
      <c r="D25" s="137">
        <f>+'2.2.3.3.3'!D25</f>
        <v>105330</v>
      </c>
      <c r="E25" s="137">
        <f>+'2.2.3.4.3'!D25</f>
        <v>228501</v>
      </c>
      <c r="F25" s="137">
        <f>+'2.2.3.5.3'!D25</f>
        <v>0</v>
      </c>
      <c r="G25" s="137">
        <f>+'2.2.3.6.3'!D25</f>
        <v>0</v>
      </c>
      <c r="H25" s="138">
        <f>+'2.2.3.7.3'!D25</f>
        <v>0</v>
      </c>
      <c r="I25" s="139">
        <f t="shared" si="0"/>
        <v>333831</v>
      </c>
    </row>
    <row r="26" spans="1:9" ht="15.75" thickBot="1" x14ac:dyDescent="0.3">
      <c r="A26" s="141">
        <v>2010</v>
      </c>
      <c r="B26" s="136">
        <f>+'2.2.3.1.3'!D26</f>
        <v>0</v>
      </c>
      <c r="C26" s="137">
        <f>+'2.2.3.2.3'!D26</f>
        <v>0</v>
      </c>
      <c r="D26" s="137">
        <f>+'2.2.3.3.3'!D26</f>
        <v>72850</v>
      </c>
      <c r="E26" s="137">
        <f>+'2.2.3.4.3'!D26</f>
        <v>180476</v>
      </c>
      <c r="F26" s="137">
        <f>+'2.2.3.5.3'!D26</f>
        <v>0</v>
      </c>
      <c r="G26" s="137">
        <f>+'2.2.3.6.3'!D26</f>
        <v>452</v>
      </c>
      <c r="H26" s="138">
        <f>+'2.2.3.7.3'!D26</f>
        <v>0</v>
      </c>
      <c r="I26" s="139">
        <f t="shared" si="0"/>
        <v>253778</v>
      </c>
    </row>
    <row r="27" spans="1:9" ht="15.75" thickBot="1" x14ac:dyDescent="0.3">
      <c r="A27" s="141">
        <v>2011</v>
      </c>
      <c r="B27" s="136">
        <f>+'2.2.3.1.3'!D27</f>
        <v>0</v>
      </c>
      <c r="C27" s="137">
        <f>+'2.2.3.2.3'!D27</f>
        <v>0</v>
      </c>
      <c r="D27" s="137">
        <f>+'2.2.3.3.3'!D27</f>
        <v>74910</v>
      </c>
      <c r="E27" s="137">
        <f>+'2.2.3.4.3'!D27</f>
        <v>187511</v>
      </c>
      <c r="F27" s="137">
        <f>+'2.2.3.5.3'!D27</f>
        <v>0</v>
      </c>
      <c r="G27" s="137">
        <f>+'2.2.3.6.3'!D27</f>
        <v>0</v>
      </c>
      <c r="H27" s="138">
        <f>+'2.2.3.7.3'!D27</f>
        <v>0</v>
      </c>
      <c r="I27" s="139">
        <f t="shared" si="0"/>
        <v>262421</v>
      </c>
    </row>
    <row r="28" spans="1:9" ht="15.75" thickBot="1" x14ac:dyDescent="0.3">
      <c r="A28" s="141">
        <v>2012</v>
      </c>
      <c r="B28" s="136">
        <f>+'2.2.3.1.3'!D28</f>
        <v>0</v>
      </c>
      <c r="C28" s="137">
        <f>+'2.2.3.2.3'!D28</f>
        <v>0</v>
      </c>
      <c r="D28" s="137">
        <f>+'2.2.3.3.3'!D28</f>
        <v>62837.040000000008</v>
      </c>
      <c r="E28" s="137">
        <f>+'2.2.3.4.3'!D28</f>
        <v>175129</v>
      </c>
      <c r="F28" s="137">
        <f>+'2.2.3.5.3'!D28</f>
        <v>0</v>
      </c>
      <c r="G28" s="137">
        <f>+'2.2.3.6.3'!D28</f>
        <v>0</v>
      </c>
      <c r="H28" s="138">
        <f>+'2.2.3.7.3'!D28</f>
        <v>0</v>
      </c>
      <c r="I28" s="139">
        <f t="shared" si="0"/>
        <v>237966.04</v>
      </c>
    </row>
    <row r="29" spans="1:9" ht="15.75" thickBot="1" x14ac:dyDescent="0.3">
      <c r="A29" s="141">
        <v>2013</v>
      </c>
      <c r="B29" s="136">
        <f>+'2.2.3.1.3'!D29</f>
        <v>0</v>
      </c>
      <c r="C29" s="137">
        <f>+'2.2.3.2.3'!D29</f>
        <v>0</v>
      </c>
      <c r="D29" s="137">
        <f>+'2.2.3.3.3'!D29</f>
        <v>59546.080000000002</v>
      </c>
      <c r="E29" s="137">
        <f>+'2.2.3.4.3'!D29</f>
        <v>186179</v>
      </c>
      <c r="F29" s="137">
        <f>+'2.2.3.5.3'!D29</f>
        <v>0</v>
      </c>
      <c r="G29" s="137">
        <f>+'2.2.3.6.3'!D29</f>
        <v>0</v>
      </c>
      <c r="H29" s="138">
        <f>+'2.2.3.7.3'!D29</f>
        <v>0</v>
      </c>
      <c r="I29" s="139">
        <f t="shared" si="0"/>
        <v>245725.08000000002</v>
      </c>
    </row>
    <row r="30" spans="1:9" ht="15.75" thickBot="1" x14ac:dyDescent="0.3">
      <c r="A30" s="141">
        <v>2014</v>
      </c>
      <c r="B30" s="136">
        <f>+'2.2.3.1.3'!D30</f>
        <v>0</v>
      </c>
      <c r="C30" s="137">
        <f>+'2.2.3.2.3'!D30</f>
        <v>0</v>
      </c>
      <c r="D30" s="137">
        <f>+'2.2.3.3.3'!D30</f>
        <v>49244</v>
      </c>
      <c r="E30" s="137">
        <f>+'2.2.3.4.3'!D30</f>
        <v>156864</v>
      </c>
      <c r="F30" s="137">
        <f>+'2.2.3.5.3'!D30</f>
        <v>0</v>
      </c>
      <c r="G30" s="137">
        <f>+'2.2.3.6.3'!D30</f>
        <v>18242.27</v>
      </c>
      <c r="H30" s="138">
        <f>+'2.2.3.7.3'!D30</f>
        <v>0</v>
      </c>
      <c r="I30" s="139">
        <f t="shared" si="0"/>
        <v>224350.27</v>
      </c>
    </row>
    <row r="31" spans="1:9" ht="15.75" thickBot="1" x14ac:dyDescent="0.3">
      <c r="A31" s="141">
        <v>2015</v>
      </c>
      <c r="B31" s="136">
        <f>+'2.2.3.1.3'!D31</f>
        <v>0</v>
      </c>
      <c r="C31" s="137">
        <f>+'2.2.3.2.3'!D31</f>
        <v>0</v>
      </c>
      <c r="D31" s="137">
        <f>+'2.2.3.3.3'!D31</f>
        <v>33827.86</v>
      </c>
      <c r="E31" s="137">
        <f>+'2.2.3.4.3'!D31</f>
        <v>153399</v>
      </c>
      <c r="F31" s="137">
        <f>+'2.2.3.5.3'!D31</f>
        <v>11528</v>
      </c>
      <c r="G31" s="137">
        <f>+'2.2.3.6.3'!D31</f>
        <v>16364.74</v>
      </c>
      <c r="H31" s="138">
        <f>+'2.2.3.7.3'!D31</f>
        <v>0</v>
      </c>
      <c r="I31" s="139">
        <f t="shared" si="0"/>
        <v>215119.59999999998</v>
      </c>
    </row>
    <row r="32" spans="1:9" ht="15.75" thickBot="1" x14ac:dyDescent="0.3">
      <c r="A32" s="141">
        <v>2016</v>
      </c>
      <c r="B32" s="136">
        <f>+'2.2.3.1.3'!D32</f>
        <v>0</v>
      </c>
      <c r="C32" s="137">
        <f>+'2.2.3.2.3'!D32</f>
        <v>0</v>
      </c>
      <c r="D32" s="137">
        <f>+'2.2.3.3.3'!D32</f>
        <v>33028.269999999997</v>
      </c>
      <c r="E32" s="137">
        <f>+'2.2.3.4.3'!D32</f>
        <v>179864</v>
      </c>
      <c r="F32" s="137">
        <f>+'2.2.3.5.3'!D32</f>
        <v>0</v>
      </c>
      <c r="G32" s="137">
        <f>+'2.2.3.6.3'!D32</f>
        <v>11947.109999999999</v>
      </c>
      <c r="H32" s="138">
        <f>+'2.2.3.7.3'!D32</f>
        <v>0</v>
      </c>
      <c r="I32" s="139">
        <f t="shared" ref="I32:I33" si="1">SUM(B32:H32)</f>
        <v>224839.37999999998</v>
      </c>
    </row>
    <row r="33" spans="1:9" ht="15.75" thickBot="1" x14ac:dyDescent="0.3">
      <c r="A33" s="141">
        <v>2017</v>
      </c>
      <c r="B33" s="136">
        <f>+'2.2.3.1.3'!D33</f>
        <v>0</v>
      </c>
      <c r="C33" s="137">
        <f>+'2.2.3.2.3'!D33</f>
        <v>0</v>
      </c>
      <c r="D33" s="137">
        <f>+'2.2.3.3.3'!D33</f>
        <v>22954</v>
      </c>
      <c r="E33" s="137">
        <f>+'2.2.3.4.3'!D33</f>
        <v>157472</v>
      </c>
      <c r="F33" s="137">
        <f>+'2.2.3.5.3'!D33</f>
        <v>0</v>
      </c>
      <c r="G33" s="137">
        <f>+'2.2.3.6.3'!D33</f>
        <v>0</v>
      </c>
      <c r="H33" s="138">
        <f>+'2.2.3.7.3'!D33</f>
        <v>0</v>
      </c>
      <c r="I33" s="139">
        <f t="shared" si="1"/>
        <v>180426</v>
      </c>
    </row>
    <row r="34" spans="1:9" ht="15.75" thickBot="1" x14ac:dyDescent="0.3">
      <c r="A34" s="141" t="s">
        <v>449</v>
      </c>
      <c r="B34" s="136">
        <f>+'2.2.3.1.3'!D34</f>
        <v>4121.34</v>
      </c>
      <c r="C34" s="137">
        <f>+'2.2.3.2.3'!D34</f>
        <v>0</v>
      </c>
      <c r="D34" s="137">
        <f>+'2.2.3.3.3'!D34</f>
        <v>1571.04</v>
      </c>
      <c r="E34" s="137">
        <f>+'2.2.3.4.3'!D34</f>
        <v>129342</v>
      </c>
      <c r="F34" s="137">
        <f>+'2.2.3.5.3'!D34</f>
        <v>459</v>
      </c>
      <c r="G34" s="137">
        <f>+'2.2.3.6.3'!D34</f>
        <v>0</v>
      </c>
      <c r="H34" s="138">
        <f>+'2.2.3.7.3'!D34</f>
        <v>0</v>
      </c>
      <c r="I34" s="139">
        <f t="shared" ref="I34" si="2">SUM(B34:H34)</f>
        <v>135493.38</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3.1406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+Índice!B59</f>
        <v>Combustible. Carga anual transportada por línea. Participación porcentual</v>
      </c>
    </row>
    <row r="6" spans="1:9" x14ac:dyDescent="0.25">
      <c r="A6" s="16" t="s">
        <v>6</v>
      </c>
      <c r="B6" s="128" t="str">
        <f>+Índice!A59</f>
        <v>2.2.3.11.2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+'2.2.3.11.1'!B13/'2.2.3.11.1'!$I13</f>
        <v>0</v>
      </c>
      <c r="C13" s="147">
        <f>+'2.2.3.11.1'!C13/'2.2.3.11.1'!$I13</f>
        <v>3.8830700684629182E-2</v>
      </c>
      <c r="D13" s="147">
        <f>+'2.2.3.11.1'!D13/'2.2.3.11.1'!$I13</f>
        <v>0.16976097960330511</v>
      </c>
      <c r="E13" s="147">
        <f>+'2.2.3.11.1'!E13/'2.2.3.11.1'!$I13</f>
        <v>0.49684881851787321</v>
      </c>
      <c r="F13" s="147">
        <f>+'2.2.3.11.1'!F13/'2.2.3.11.1'!$I13</f>
        <v>0</v>
      </c>
      <c r="G13" s="147">
        <f>+'2.2.3.11.1'!G13/'2.2.3.11.1'!$I13</f>
        <v>0.29455950119419239</v>
      </c>
      <c r="H13" s="147">
        <f>+'2.2.3.11.1'!H13/'2.2.3.11.1'!$I13</f>
        <v>0</v>
      </c>
      <c r="I13" s="148">
        <f>SUM(B13:H13)</f>
        <v>0.99999999999999989</v>
      </c>
    </row>
    <row r="14" spans="1:9" ht="15.75" thickBot="1" x14ac:dyDescent="0.3">
      <c r="A14" s="141">
        <v>1998</v>
      </c>
      <c r="B14" s="147">
        <f>+'2.2.3.11.1'!B14/'2.2.3.11.1'!$I14</f>
        <v>0</v>
      </c>
      <c r="C14" s="147">
        <f>+'2.2.3.11.1'!C14/'2.2.3.11.1'!$I14</f>
        <v>5.3031936155853554E-2</v>
      </c>
      <c r="D14" s="147">
        <f>+'2.2.3.11.1'!D14/'2.2.3.11.1'!$I14</f>
        <v>0.1393097127901699</v>
      </c>
      <c r="E14" s="147">
        <f>+'2.2.3.11.1'!E14/'2.2.3.11.1'!$I14</f>
        <v>0.46020844459514065</v>
      </c>
      <c r="F14" s="147">
        <f>+'2.2.3.11.1'!F14/'2.2.3.11.1'!$I14</f>
        <v>0</v>
      </c>
      <c r="G14" s="147">
        <f>+'2.2.3.11.1'!G14/'2.2.3.11.1'!$I14</f>
        <v>0.34744990645883594</v>
      </c>
      <c r="H14" s="147">
        <f>+'2.2.3.11.1'!H14/'2.2.3.11.1'!$I14</f>
        <v>0</v>
      </c>
      <c r="I14" s="148">
        <f t="shared" ref="I14:I31" si="0">SUM(B14:H14)</f>
        <v>1</v>
      </c>
    </row>
    <row r="15" spans="1:9" ht="15.75" thickBot="1" x14ac:dyDescent="0.3">
      <c r="A15" s="141">
        <v>1999</v>
      </c>
      <c r="B15" s="147">
        <f>+'2.2.3.11.1'!B15/'2.2.3.11.1'!$I15</f>
        <v>0</v>
      </c>
      <c r="C15" s="147">
        <f>+'2.2.3.11.1'!C15/'2.2.3.11.1'!$I15</f>
        <v>6.2133307966427874E-2</v>
      </c>
      <c r="D15" s="147">
        <f>+'2.2.3.11.1'!D15/'2.2.3.11.1'!$I15</f>
        <v>0.13200547339767746</v>
      </c>
      <c r="E15" s="147">
        <f>+'2.2.3.11.1'!E15/'2.2.3.11.1'!$I15</f>
        <v>0.5081259466855943</v>
      </c>
      <c r="F15" s="147">
        <f>+'2.2.3.11.1'!F15/'2.2.3.11.1'!$I15</f>
        <v>0</v>
      </c>
      <c r="G15" s="147">
        <f>+'2.2.3.11.1'!G15/'2.2.3.11.1'!$I15</f>
        <v>0.29773527195030036</v>
      </c>
      <c r="H15" s="147">
        <f>+'2.2.3.11.1'!H15/'2.2.3.11.1'!$I15</f>
        <v>0</v>
      </c>
      <c r="I15" s="148">
        <f t="shared" si="0"/>
        <v>1</v>
      </c>
    </row>
    <row r="16" spans="1:9" ht="15.75" thickBot="1" x14ac:dyDescent="0.3">
      <c r="A16" s="141">
        <v>2000</v>
      </c>
      <c r="B16" s="147">
        <f>+'2.2.3.11.1'!B16/'2.2.3.11.1'!$I16</f>
        <v>0</v>
      </c>
      <c r="C16" s="147">
        <f>+'2.2.3.11.1'!C16/'2.2.3.11.1'!$I16</f>
        <v>5.6494232495169001E-2</v>
      </c>
      <c r="D16" s="147">
        <f>+'2.2.3.11.1'!D16/'2.2.3.11.1'!$I16</f>
        <v>0.1569331363044876</v>
      </c>
      <c r="E16" s="147">
        <f>+'2.2.3.11.1'!E16/'2.2.3.11.1'!$I16</f>
        <v>0.57445841102230488</v>
      </c>
      <c r="F16" s="147">
        <f>+'2.2.3.11.1'!F16/'2.2.3.11.1'!$I16</f>
        <v>0</v>
      </c>
      <c r="G16" s="147">
        <f>+'2.2.3.11.1'!G16/'2.2.3.11.1'!$I16</f>
        <v>0.21211422017803852</v>
      </c>
      <c r="H16" s="147">
        <f>+'2.2.3.11.1'!H16/'2.2.3.11.1'!$I16</f>
        <v>0</v>
      </c>
      <c r="I16" s="148">
        <f t="shared" si="0"/>
        <v>1</v>
      </c>
    </row>
    <row r="17" spans="1:9" ht="15.75" thickBot="1" x14ac:dyDescent="0.3">
      <c r="A17" s="141">
        <v>2001</v>
      </c>
      <c r="B17" s="147">
        <f>+'2.2.3.11.1'!B17/'2.2.3.11.1'!$I17</f>
        <v>0</v>
      </c>
      <c r="C17" s="147">
        <f>+'2.2.3.11.1'!C17/'2.2.3.11.1'!$I17</f>
        <v>0</v>
      </c>
      <c r="D17" s="147">
        <f>+'2.2.3.11.1'!D17/'2.2.3.11.1'!$I17</f>
        <v>0.19956947802525671</v>
      </c>
      <c r="E17" s="147">
        <f>+'2.2.3.11.1'!E17/'2.2.3.11.1'!$I17</f>
        <v>0.62805155655352574</v>
      </c>
      <c r="F17" s="147">
        <f>+'2.2.3.11.1'!F17/'2.2.3.11.1'!$I17</f>
        <v>0</v>
      </c>
      <c r="G17" s="147">
        <f>+'2.2.3.11.1'!G17/'2.2.3.11.1'!$I17</f>
        <v>0.17237896542121758</v>
      </c>
      <c r="H17" s="147">
        <f>+'2.2.3.11.1'!H17/'2.2.3.11.1'!$I17</f>
        <v>0</v>
      </c>
      <c r="I17" s="148">
        <f t="shared" si="0"/>
        <v>1</v>
      </c>
    </row>
    <row r="18" spans="1:9" ht="15.75" thickBot="1" x14ac:dyDescent="0.3">
      <c r="A18" s="141">
        <v>2002</v>
      </c>
      <c r="B18" s="147">
        <f>+'2.2.3.11.1'!B18/'2.2.3.11.1'!$I18</f>
        <v>0</v>
      </c>
      <c r="C18" s="147">
        <f>+'2.2.3.11.1'!C18/'2.2.3.11.1'!$I18</f>
        <v>2.5461516669706578E-2</v>
      </c>
      <c r="D18" s="147">
        <f>+'2.2.3.11.1'!D18/'2.2.3.11.1'!$I18</f>
        <v>0.13867814330010128</v>
      </c>
      <c r="E18" s="147">
        <f>+'2.2.3.11.1'!E18/'2.2.3.11.1'!$I18</f>
        <v>0.78798368538087493</v>
      </c>
      <c r="F18" s="147">
        <f>+'2.2.3.11.1'!F18/'2.2.3.11.1'!$I18</f>
        <v>0</v>
      </c>
      <c r="G18" s="147">
        <f>+'2.2.3.11.1'!G18/'2.2.3.11.1'!$I18</f>
        <v>4.7876654649317181E-2</v>
      </c>
      <c r="H18" s="147">
        <f>+'2.2.3.11.1'!H18/'2.2.3.11.1'!$I18</f>
        <v>0</v>
      </c>
      <c r="I18" s="148">
        <f t="shared" si="0"/>
        <v>1</v>
      </c>
    </row>
    <row r="19" spans="1:9" ht="15.75" thickBot="1" x14ac:dyDescent="0.3">
      <c r="A19" s="141">
        <v>2003</v>
      </c>
      <c r="B19" s="147">
        <f>+'2.2.3.11.1'!B19/'2.2.3.11.1'!$I19</f>
        <v>0</v>
      </c>
      <c r="C19" s="147">
        <f>+'2.2.3.11.1'!C19/'2.2.3.11.1'!$I19</f>
        <v>7.3393965186597937E-2</v>
      </c>
      <c r="D19" s="147">
        <f>+'2.2.3.11.1'!D19/'2.2.3.11.1'!$I19</f>
        <v>0.21615203148232798</v>
      </c>
      <c r="E19" s="147">
        <f>+'2.2.3.11.1'!E19/'2.2.3.11.1'!$I19</f>
        <v>0.61892127141248399</v>
      </c>
      <c r="F19" s="147">
        <f>+'2.2.3.11.1'!F19/'2.2.3.11.1'!$I19</f>
        <v>0</v>
      </c>
      <c r="G19" s="147">
        <f>+'2.2.3.11.1'!G19/'2.2.3.11.1'!$I19</f>
        <v>9.1532731918590085E-2</v>
      </c>
      <c r="H19" s="147">
        <f>+'2.2.3.11.1'!H19/'2.2.3.11.1'!$I19</f>
        <v>0</v>
      </c>
      <c r="I19" s="148">
        <f t="shared" si="0"/>
        <v>1</v>
      </c>
    </row>
    <row r="20" spans="1:9" ht="15.75" thickBot="1" x14ac:dyDescent="0.3">
      <c r="A20" s="141">
        <v>2004</v>
      </c>
      <c r="B20" s="147">
        <f>+'2.2.3.11.1'!B20/'2.2.3.11.1'!$I20</f>
        <v>0</v>
      </c>
      <c r="C20" s="147">
        <f>+'2.2.3.11.1'!C20/'2.2.3.11.1'!$I20</f>
        <v>4.5619216880514873E-2</v>
      </c>
      <c r="D20" s="147">
        <f>+'2.2.3.11.1'!D20/'2.2.3.11.1'!$I20</f>
        <v>0.25318431263912161</v>
      </c>
      <c r="E20" s="147">
        <f>+'2.2.3.11.1'!E20/'2.2.3.11.1'!$I20</f>
        <v>0.61728551613274518</v>
      </c>
      <c r="F20" s="147">
        <f>+'2.2.3.11.1'!F20/'2.2.3.11.1'!$I20</f>
        <v>0</v>
      </c>
      <c r="G20" s="147">
        <f>+'2.2.3.11.1'!G20/'2.2.3.11.1'!$I20</f>
        <v>8.3910954347618277E-2</v>
      </c>
      <c r="H20" s="147">
        <f>+'2.2.3.11.1'!H20/'2.2.3.11.1'!$I20</f>
        <v>0</v>
      </c>
      <c r="I20" s="148">
        <f t="shared" si="0"/>
        <v>1</v>
      </c>
    </row>
    <row r="21" spans="1:9" ht="15.75" thickBot="1" x14ac:dyDescent="0.3">
      <c r="A21" s="141">
        <v>2005</v>
      </c>
      <c r="B21" s="147">
        <f>+'2.2.3.11.1'!B21/'2.2.3.11.1'!$I21</f>
        <v>0</v>
      </c>
      <c r="C21" s="147">
        <f>+'2.2.3.11.1'!C21/'2.2.3.11.1'!$I21</f>
        <v>9.7581780521949976E-2</v>
      </c>
      <c r="D21" s="147">
        <f>+'2.2.3.11.1'!D21/'2.2.3.11.1'!$I21</f>
        <v>0.27221012267818745</v>
      </c>
      <c r="E21" s="147">
        <f>+'2.2.3.11.1'!E21/'2.2.3.11.1'!$I21</f>
        <v>0.59140048218273578</v>
      </c>
      <c r="F21" s="147">
        <f>+'2.2.3.11.1'!F21/'2.2.3.11.1'!$I21</f>
        <v>0</v>
      </c>
      <c r="G21" s="147">
        <f>+'2.2.3.11.1'!G21/'2.2.3.11.1'!$I21</f>
        <v>3.8807614617126771E-2</v>
      </c>
      <c r="H21" s="147">
        <f>+'2.2.3.11.1'!H21/'2.2.3.11.1'!$I21</f>
        <v>0</v>
      </c>
      <c r="I21" s="148">
        <f t="shared" si="0"/>
        <v>1</v>
      </c>
    </row>
    <row r="22" spans="1:9" ht="15.75" thickBot="1" x14ac:dyDescent="0.3">
      <c r="A22" s="141">
        <v>2006</v>
      </c>
      <c r="B22" s="147">
        <f>+'2.2.3.11.1'!B22/'2.2.3.11.1'!$I22</f>
        <v>0</v>
      </c>
      <c r="C22" s="147">
        <f>+'2.2.3.11.1'!C22/'2.2.3.11.1'!$I22</f>
        <v>8.9380567575073025E-2</v>
      </c>
      <c r="D22" s="147">
        <f>+'2.2.3.11.1'!D22/'2.2.3.11.1'!$I22</f>
        <v>0.28047874990890992</v>
      </c>
      <c r="E22" s="147">
        <f>+'2.2.3.11.1'!E22/'2.2.3.11.1'!$I22</f>
        <v>0.62229610094950361</v>
      </c>
      <c r="F22" s="147">
        <f>+'2.2.3.11.1'!F22/'2.2.3.11.1'!$I22</f>
        <v>0</v>
      </c>
      <c r="G22" s="147">
        <f>+'2.2.3.11.1'!G22/'2.2.3.11.1'!$I22</f>
        <v>7.8445815665135043E-3</v>
      </c>
      <c r="H22" s="147">
        <f>+'2.2.3.11.1'!H22/'2.2.3.11.1'!$I22</f>
        <v>0</v>
      </c>
      <c r="I22" s="148">
        <f t="shared" si="0"/>
        <v>1</v>
      </c>
    </row>
    <row r="23" spans="1:9" ht="15.75" thickBot="1" x14ac:dyDescent="0.3">
      <c r="A23" s="141">
        <v>2007</v>
      </c>
      <c r="B23" s="147">
        <f>+'2.2.3.11.1'!B23/'2.2.3.11.1'!$I23</f>
        <v>0</v>
      </c>
      <c r="C23" s="147">
        <f>+'2.2.3.11.1'!C23/'2.2.3.11.1'!$I23</f>
        <v>4.3384759044302376E-2</v>
      </c>
      <c r="D23" s="147">
        <f>+'2.2.3.11.1'!D23/'2.2.3.11.1'!$I23</f>
        <v>0.33606260825977902</v>
      </c>
      <c r="E23" s="147">
        <f>+'2.2.3.11.1'!E23/'2.2.3.11.1'!$I23</f>
        <v>0.62055263269591865</v>
      </c>
      <c r="F23" s="147">
        <f>+'2.2.3.11.1'!F23/'2.2.3.11.1'!$I23</f>
        <v>0</v>
      </c>
      <c r="G23" s="147">
        <f>+'2.2.3.11.1'!G23/'2.2.3.11.1'!$I23</f>
        <v>0</v>
      </c>
      <c r="H23" s="147">
        <f>+'2.2.3.11.1'!H23/'2.2.3.11.1'!$I23</f>
        <v>0</v>
      </c>
      <c r="I23" s="148">
        <f t="shared" si="0"/>
        <v>1</v>
      </c>
    </row>
    <row r="24" spans="1:9" ht="15.75" thickBot="1" x14ac:dyDescent="0.3">
      <c r="A24" s="141">
        <v>2008</v>
      </c>
      <c r="B24" s="147">
        <f>+'2.2.3.11.1'!B24/'2.2.3.11.1'!$I24</f>
        <v>0</v>
      </c>
      <c r="C24" s="147">
        <f>+'2.2.3.11.1'!C24/'2.2.3.11.1'!$I24</f>
        <v>5.8585234202959344E-3</v>
      </c>
      <c r="D24" s="147">
        <f>+'2.2.3.11.1'!D24/'2.2.3.11.1'!$I24</f>
        <v>0.42761977824260855</v>
      </c>
      <c r="E24" s="147">
        <f>+'2.2.3.11.1'!E24/'2.2.3.11.1'!$I24</f>
        <v>0.56652169833709554</v>
      </c>
      <c r="F24" s="147">
        <f>+'2.2.3.11.1'!F24/'2.2.3.11.1'!$I24</f>
        <v>0</v>
      </c>
      <c r="G24" s="147">
        <f>+'2.2.3.11.1'!G24/'2.2.3.11.1'!$I24</f>
        <v>0</v>
      </c>
      <c r="H24" s="147">
        <f>+'2.2.3.11.1'!H24/'2.2.3.11.1'!$I24</f>
        <v>0</v>
      </c>
      <c r="I24" s="148">
        <f t="shared" si="0"/>
        <v>1</v>
      </c>
    </row>
    <row r="25" spans="1:9" ht="15.75" thickBot="1" x14ac:dyDescent="0.3">
      <c r="A25" s="141">
        <v>2009</v>
      </c>
      <c r="B25" s="147">
        <f>+'2.2.3.11.1'!B25/'2.2.3.11.1'!$I25</f>
        <v>0</v>
      </c>
      <c r="C25" s="147">
        <f>+'2.2.3.11.1'!C25/'2.2.3.11.1'!$I25</f>
        <v>0</v>
      </c>
      <c r="D25" s="147">
        <f>+'2.2.3.11.1'!D25/'2.2.3.11.1'!$I25</f>
        <v>0.31551893023715594</v>
      </c>
      <c r="E25" s="147">
        <f>+'2.2.3.11.1'!E25/'2.2.3.11.1'!$I25</f>
        <v>0.68448106976284406</v>
      </c>
      <c r="F25" s="147">
        <f>+'2.2.3.11.1'!F25/'2.2.3.11.1'!$I25</f>
        <v>0</v>
      </c>
      <c r="G25" s="147">
        <f>+'2.2.3.11.1'!G25/'2.2.3.11.1'!$I25</f>
        <v>0</v>
      </c>
      <c r="H25" s="147">
        <f>+'2.2.3.11.1'!H25/'2.2.3.11.1'!$I25</f>
        <v>0</v>
      </c>
      <c r="I25" s="148">
        <f t="shared" si="0"/>
        <v>1</v>
      </c>
    </row>
    <row r="26" spans="1:9" ht="15.75" thickBot="1" x14ac:dyDescent="0.3">
      <c r="A26" s="141">
        <v>2010</v>
      </c>
      <c r="B26" s="147">
        <f>+'2.2.3.11.1'!B26/'2.2.3.11.1'!$I26</f>
        <v>0</v>
      </c>
      <c r="C26" s="147">
        <f>+'2.2.3.11.1'!C26/'2.2.3.11.1'!$I26</f>
        <v>0</v>
      </c>
      <c r="D26" s="147">
        <f>+'2.2.3.11.1'!D26/'2.2.3.11.1'!$I26</f>
        <v>0.28706192026101551</v>
      </c>
      <c r="E26" s="147">
        <f>+'2.2.3.11.1'!E26/'2.2.3.11.1'!$I26</f>
        <v>0.71115699548424216</v>
      </c>
      <c r="F26" s="147">
        <f>+'2.2.3.11.1'!F26/'2.2.3.11.1'!$I26</f>
        <v>0</v>
      </c>
      <c r="G26" s="147">
        <f>+'2.2.3.11.1'!G26/'2.2.3.11.1'!$I26</f>
        <v>1.7810842547423338E-3</v>
      </c>
      <c r="H26" s="147">
        <f>+'2.2.3.11.1'!H26/'2.2.3.11.1'!$I26</f>
        <v>0</v>
      </c>
      <c r="I26" s="148">
        <f t="shared" si="0"/>
        <v>1</v>
      </c>
    </row>
    <row r="27" spans="1:9" ht="15.75" thickBot="1" x14ac:dyDescent="0.3">
      <c r="A27" s="141">
        <v>2011</v>
      </c>
      <c r="B27" s="147">
        <f>+'2.2.3.11.1'!B27/'2.2.3.11.1'!$I27</f>
        <v>0</v>
      </c>
      <c r="C27" s="147">
        <f>+'2.2.3.11.1'!C27/'2.2.3.11.1'!$I27</f>
        <v>0</v>
      </c>
      <c r="D27" s="147">
        <f>+'2.2.3.11.1'!D27/'2.2.3.11.1'!$I27</f>
        <v>0.28545733763685072</v>
      </c>
      <c r="E27" s="147">
        <f>+'2.2.3.11.1'!E27/'2.2.3.11.1'!$I27</f>
        <v>0.71454266236314934</v>
      </c>
      <c r="F27" s="147">
        <f>+'2.2.3.11.1'!F27/'2.2.3.11.1'!$I27</f>
        <v>0</v>
      </c>
      <c r="G27" s="147">
        <f>+'2.2.3.11.1'!G27/'2.2.3.11.1'!$I27</f>
        <v>0</v>
      </c>
      <c r="H27" s="147">
        <f>+'2.2.3.11.1'!H27/'2.2.3.11.1'!$I27</f>
        <v>0</v>
      </c>
      <c r="I27" s="148">
        <f t="shared" si="0"/>
        <v>1</v>
      </c>
    </row>
    <row r="28" spans="1:9" ht="15.75" thickBot="1" x14ac:dyDescent="0.3">
      <c r="A28" s="141">
        <v>2012</v>
      </c>
      <c r="B28" s="147">
        <f>+'2.2.3.11.1'!B28/'2.2.3.11.1'!$I28</f>
        <v>0</v>
      </c>
      <c r="C28" s="147">
        <f>+'2.2.3.11.1'!C28/'2.2.3.11.1'!$I28</f>
        <v>0</v>
      </c>
      <c r="D28" s="147">
        <f>+'2.2.3.11.1'!D28/'2.2.3.11.1'!$I28</f>
        <v>0.26405885478448943</v>
      </c>
      <c r="E28" s="147">
        <f>+'2.2.3.11.1'!E28/'2.2.3.11.1'!$I28</f>
        <v>0.73594114521551057</v>
      </c>
      <c r="F28" s="147">
        <f>+'2.2.3.11.1'!F28/'2.2.3.11.1'!$I28</f>
        <v>0</v>
      </c>
      <c r="G28" s="147">
        <f>+'2.2.3.11.1'!G28/'2.2.3.11.1'!$I28</f>
        <v>0</v>
      </c>
      <c r="H28" s="147">
        <f>+'2.2.3.11.1'!H28/'2.2.3.11.1'!$I28</f>
        <v>0</v>
      </c>
      <c r="I28" s="148">
        <f t="shared" si="0"/>
        <v>1</v>
      </c>
    </row>
    <row r="29" spans="1:9" ht="15.75" thickBot="1" x14ac:dyDescent="0.3">
      <c r="A29" s="141">
        <v>2013</v>
      </c>
      <c r="B29" s="147">
        <f>+'2.2.3.11.1'!B29/'2.2.3.11.1'!$I29</f>
        <v>0</v>
      </c>
      <c r="C29" s="147">
        <f>+'2.2.3.11.1'!C29/'2.2.3.11.1'!$I29</f>
        <v>0</v>
      </c>
      <c r="D29" s="147">
        <f>+'2.2.3.11.1'!D29/'2.2.3.11.1'!$I29</f>
        <v>0.24232805214673242</v>
      </c>
      <c r="E29" s="147">
        <f>+'2.2.3.11.1'!E29/'2.2.3.11.1'!$I29</f>
        <v>0.75767194785326752</v>
      </c>
      <c r="F29" s="147">
        <f>+'2.2.3.11.1'!F29/'2.2.3.11.1'!$I29</f>
        <v>0</v>
      </c>
      <c r="G29" s="147">
        <f>+'2.2.3.11.1'!G29/'2.2.3.11.1'!$I29</f>
        <v>0</v>
      </c>
      <c r="H29" s="147">
        <f>+'2.2.3.11.1'!H29/'2.2.3.11.1'!$I29</f>
        <v>0</v>
      </c>
      <c r="I29" s="148">
        <f t="shared" si="0"/>
        <v>1</v>
      </c>
    </row>
    <row r="30" spans="1:9" ht="15.75" thickBot="1" x14ac:dyDescent="0.3">
      <c r="A30" s="141">
        <v>2014</v>
      </c>
      <c r="B30" s="147">
        <f>+'2.2.3.11.1'!B30/'2.2.3.11.1'!$I30</f>
        <v>0</v>
      </c>
      <c r="C30" s="147">
        <f>+'2.2.3.11.1'!C30/'2.2.3.11.1'!$I30</f>
        <v>0</v>
      </c>
      <c r="D30" s="147">
        <f>+'2.2.3.11.1'!D30/'2.2.3.11.1'!$I30</f>
        <v>0.21949605855165677</v>
      </c>
      <c r="E30" s="147">
        <f>+'2.2.3.11.1'!E30/'2.2.3.11.1'!$I30</f>
        <v>0.69919238341010248</v>
      </c>
      <c r="F30" s="147">
        <f>+'2.2.3.11.1'!F30/'2.2.3.11.1'!$I30</f>
        <v>0</v>
      </c>
      <c r="G30" s="147">
        <f>+'2.2.3.11.1'!G30/'2.2.3.11.1'!$I30</f>
        <v>8.1311558038240833E-2</v>
      </c>
      <c r="H30" s="147">
        <f>+'2.2.3.11.1'!H30/'2.2.3.11.1'!$I30</f>
        <v>0</v>
      </c>
      <c r="I30" s="148">
        <f t="shared" si="0"/>
        <v>1</v>
      </c>
    </row>
    <row r="31" spans="1:9" ht="15.75" thickBot="1" x14ac:dyDescent="0.3">
      <c r="A31" s="141">
        <v>2015</v>
      </c>
      <c r="B31" s="147">
        <f>+'2.2.3.11.1'!B31/'2.2.3.11.1'!$I31</f>
        <v>0</v>
      </c>
      <c r="C31" s="147">
        <f>+'2.2.3.11.1'!C31/'2.2.3.11.1'!$I31</f>
        <v>0</v>
      </c>
      <c r="D31" s="147">
        <f>+'2.2.3.11.1'!D31/'2.2.3.11.1'!$I31</f>
        <v>0.15725140805393839</v>
      </c>
      <c r="E31" s="147">
        <f>+'2.2.3.11.1'!E31/'2.2.3.11.1'!$I31</f>
        <v>0.71308704553188096</v>
      </c>
      <c r="F31" s="147">
        <f>+'2.2.3.11.1'!F31/'2.2.3.11.1'!$I31</f>
        <v>5.3588794326504888E-2</v>
      </c>
      <c r="G31" s="147">
        <f>+'2.2.3.11.1'!G31/'2.2.3.11.1'!$I31</f>
        <v>7.6072752087675888E-2</v>
      </c>
      <c r="H31" s="147">
        <f>+'2.2.3.11.1'!H31/'2.2.3.11.1'!$I31</f>
        <v>0</v>
      </c>
      <c r="I31" s="148">
        <f t="shared" si="0"/>
        <v>1.0000000000000002</v>
      </c>
    </row>
    <row r="32" spans="1:9" ht="15.75" thickBot="1" x14ac:dyDescent="0.3">
      <c r="A32" s="141">
        <v>2016</v>
      </c>
      <c r="B32" s="147">
        <f>+'2.2.3.11.1'!B32/'2.2.3.11.1'!$I32</f>
        <v>0</v>
      </c>
      <c r="C32" s="147">
        <f>+'2.2.3.11.1'!C32/'2.2.3.11.1'!$I32</f>
        <v>0</v>
      </c>
      <c r="D32" s="147">
        <f>+'2.2.3.11.1'!D32/'2.2.3.11.1'!$I32</f>
        <v>0.14689717610856248</v>
      </c>
      <c r="E32" s="147">
        <f>+'2.2.3.11.1'!E32/'2.2.3.11.1'!$I32</f>
        <v>0.79996662506363436</v>
      </c>
      <c r="F32" s="147">
        <f>+'2.2.3.11.1'!F32/'2.2.3.11.1'!$I32</f>
        <v>0</v>
      </c>
      <c r="G32" s="147">
        <f>+'2.2.3.11.1'!G32/'2.2.3.11.1'!$I32</f>
        <v>5.313619882780321E-2</v>
      </c>
      <c r="H32" s="147">
        <f>+'2.2.3.11.1'!H32/'2.2.3.11.1'!$I32</f>
        <v>0</v>
      </c>
      <c r="I32" s="148">
        <f t="shared" ref="I32:I33" si="1">SUM(B32:H32)</f>
        <v>1</v>
      </c>
    </row>
    <row r="33" spans="1:9" ht="15.75" thickBot="1" x14ac:dyDescent="0.3">
      <c r="A33" s="141">
        <v>2017</v>
      </c>
      <c r="B33" s="147">
        <f>+'2.2.3.11.1'!B33/'2.2.3.11.1'!$I33</f>
        <v>0</v>
      </c>
      <c r="C33" s="147">
        <f>+'2.2.3.11.1'!C33/'2.2.3.11.1'!$I33</f>
        <v>0</v>
      </c>
      <c r="D33" s="147">
        <f>+'2.2.3.11.1'!D33/'2.2.3.11.1'!$I33</f>
        <v>0.12722113220932682</v>
      </c>
      <c r="E33" s="147">
        <f>+'2.2.3.11.1'!E33/'2.2.3.11.1'!$I33</f>
        <v>0.87277886779067315</v>
      </c>
      <c r="F33" s="147">
        <f>+'2.2.3.11.1'!F33/'2.2.3.11.1'!$I33</f>
        <v>0</v>
      </c>
      <c r="G33" s="147">
        <f>+'2.2.3.11.1'!G33/'2.2.3.11.1'!$I33</f>
        <v>0</v>
      </c>
      <c r="H33" s="147">
        <f>+'2.2.3.11.1'!H33/'2.2.3.11.1'!$I33</f>
        <v>0</v>
      </c>
      <c r="I33" s="148">
        <f t="shared" si="1"/>
        <v>1</v>
      </c>
    </row>
    <row r="34" spans="1:9" ht="15.75" thickBot="1" x14ac:dyDescent="0.3">
      <c r="A34" s="141" t="s">
        <v>449</v>
      </c>
      <c r="B34" s="147">
        <f>+'2.2.3.11.1'!B34/'2.2.3.11.1'!$I34</f>
        <v>3.0417279427231058E-2</v>
      </c>
      <c r="C34" s="147">
        <f>+'2.2.3.11.1'!C34/'2.2.3.11.1'!$I34</f>
        <v>0</v>
      </c>
      <c r="D34" s="147">
        <f>+'2.2.3.11.1'!D34/'2.2.3.11.1'!$I34</f>
        <v>1.1594957628188182E-2</v>
      </c>
      <c r="E34" s="147">
        <f>+'2.2.3.11.1'!E34/'2.2.3.11.1'!$I34</f>
        <v>0.95460014356420952</v>
      </c>
      <c r="F34" s="147">
        <f>+'2.2.3.11.1'!F34/'2.2.3.11.1'!$I34</f>
        <v>3.3876193803712034E-3</v>
      </c>
      <c r="G34" s="147">
        <f>+'2.2.3.11.1'!G34/'2.2.3.11.1'!$I34</f>
        <v>0</v>
      </c>
      <c r="H34" s="147">
        <f>+'2.2.3.11.1'!H34/'2.2.3.11.1'!$I34</f>
        <v>0</v>
      </c>
      <c r="I34" s="148">
        <f t="shared" ref="I34" si="2">SUM(B34:H34)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2.285156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+Índice!B60</f>
        <v>Contenedores. Carga anual transportada por línea. En toneladas</v>
      </c>
    </row>
    <row r="6" spans="1:9" x14ac:dyDescent="0.25">
      <c r="A6" s="16" t="s">
        <v>6</v>
      </c>
      <c r="B6" s="128" t="str">
        <f>+Índice!A60</f>
        <v>2.2.3.12.1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+'2.2.3.1.3'!E13</f>
        <v>667</v>
      </c>
      <c r="C13" s="137">
        <f>+'2.2.3.2.3'!E13</f>
        <v>189531</v>
      </c>
      <c r="D13" s="137">
        <f>+'2.2.3.3.3'!E13</f>
        <v>21600</v>
      </c>
      <c r="E13" s="137">
        <f>+'2.2.3.4.3'!E13</f>
        <v>0</v>
      </c>
      <c r="F13" s="137">
        <f>+'2.2.3.5.3'!E13</f>
        <v>2164.1999999999998</v>
      </c>
      <c r="G13" s="137">
        <f>+'2.2.3.6.3'!E13</f>
        <v>0</v>
      </c>
      <c r="H13" s="138">
        <f>+'2.2.3.7.3'!E13</f>
        <v>0</v>
      </c>
      <c r="I13" s="139">
        <f>SUM(B13:H13)</f>
        <v>213962.2</v>
      </c>
    </row>
    <row r="14" spans="1:9" ht="15.75" thickBot="1" x14ac:dyDescent="0.3">
      <c r="A14" s="141">
        <v>1998</v>
      </c>
      <c r="B14" s="136">
        <f>+'2.2.3.1.3'!E14</f>
        <v>1167</v>
      </c>
      <c r="C14" s="137">
        <f>+'2.2.3.2.3'!E14</f>
        <v>221521</v>
      </c>
      <c r="D14" s="137">
        <f>+'2.2.3.3.3'!E14</f>
        <v>40700</v>
      </c>
      <c r="E14" s="137">
        <f>+'2.2.3.4.3'!E14</f>
        <v>0</v>
      </c>
      <c r="F14" s="137">
        <f>+'2.2.3.5.3'!E14</f>
        <v>0</v>
      </c>
      <c r="G14" s="137">
        <f>+'2.2.3.6.3'!E14</f>
        <v>0</v>
      </c>
      <c r="H14" s="138">
        <f>+'2.2.3.7.3'!E14</f>
        <v>0</v>
      </c>
      <c r="I14" s="139">
        <f t="shared" ref="I14:I31" si="0">SUM(B14:H14)</f>
        <v>263388</v>
      </c>
    </row>
    <row r="15" spans="1:9" ht="15.75" thickBot="1" x14ac:dyDescent="0.3">
      <c r="A15" s="141">
        <v>1999</v>
      </c>
      <c r="B15" s="136">
        <f>+'2.2.3.1.3'!E15</f>
        <v>0</v>
      </c>
      <c r="C15" s="137">
        <f>+'2.2.3.2.3'!E15</f>
        <v>222414</v>
      </c>
      <c r="D15" s="137">
        <f>+'2.2.3.3.3'!E15</f>
        <v>64200</v>
      </c>
      <c r="E15" s="137">
        <f>+'2.2.3.4.3'!E15</f>
        <v>0</v>
      </c>
      <c r="F15" s="137">
        <f>+'2.2.3.5.3'!E15</f>
        <v>0</v>
      </c>
      <c r="G15" s="137">
        <f>+'2.2.3.6.3'!E15</f>
        <v>0</v>
      </c>
      <c r="H15" s="138">
        <f>+'2.2.3.7.3'!E15</f>
        <v>0</v>
      </c>
      <c r="I15" s="139">
        <f t="shared" si="0"/>
        <v>286614</v>
      </c>
    </row>
    <row r="16" spans="1:9" ht="15.75" thickBot="1" x14ac:dyDescent="0.3">
      <c r="A16" s="141">
        <v>2000</v>
      </c>
      <c r="B16" s="136">
        <f>+'2.2.3.1.3'!E16</f>
        <v>0</v>
      </c>
      <c r="C16" s="137">
        <f>+'2.2.3.2.3'!E16</f>
        <v>220602</v>
      </c>
      <c r="D16" s="137">
        <f>+'2.2.3.3.3'!E16</f>
        <v>48900</v>
      </c>
      <c r="E16" s="137">
        <f>+'2.2.3.4.3'!E16</f>
        <v>166066</v>
      </c>
      <c r="F16" s="137">
        <f>+'2.2.3.5.3'!E16</f>
        <v>157525</v>
      </c>
      <c r="G16" s="137">
        <f>+'2.2.3.6.3'!E16</f>
        <v>95000</v>
      </c>
      <c r="H16" s="138">
        <f>+'2.2.3.7.3'!E16</f>
        <v>0</v>
      </c>
      <c r="I16" s="139">
        <f t="shared" si="0"/>
        <v>688093</v>
      </c>
    </row>
    <row r="17" spans="1:9" ht="15.75" thickBot="1" x14ac:dyDescent="0.3">
      <c r="A17" s="141">
        <v>2001</v>
      </c>
      <c r="B17" s="136">
        <f>+'2.2.3.1.3'!E17</f>
        <v>0</v>
      </c>
      <c r="C17" s="137">
        <f>+'2.2.3.2.3'!E17</f>
        <v>250556</v>
      </c>
      <c r="D17" s="137">
        <f>+'2.2.3.3.3'!E17</f>
        <v>50300</v>
      </c>
      <c r="E17" s="137">
        <f>+'2.2.3.4.3'!E17</f>
        <v>127178</v>
      </c>
      <c r="F17" s="137">
        <f>+'2.2.3.5.3'!E17</f>
        <v>126770</v>
      </c>
      <c r="G17" s="137">
        <f>+'2.2.3.6.3'!E17</f>
        <v>270</v>
      </c>
      <c r="H17" s="138">
        <f>+'2.2.3.7.3'!E17</f>
        <v>0</v>
      </c>
      <c r="I17" s="139">
        <f t="shared" si="0"/>
        <v>555074</v>
      </c>
    </row>
    <row r="18" spans="1:9" ht="15.75" thickBot="1" x14ac:dyDescent="0.3">
      <c r="A18" s="141">
        <v>2002</v>
      </c>
      <c r="B18" s="136">
        <f>+'2.2.3.1.3'!E18</f>
        <v>0</v>
      </c>
      <c r="C18" s="137">
        <f>+'2.2.3.2.3'!E18</f>
        <v>382034</v>
      </c>
      <c r="D18" s="137">
        <f>+'2.2.3.3.3'!E18</f>
        <v>85700</v>
      </c>
      <c r="E18" s="137">
        <f>+'2.2.3.4.3'!E18</f>
        <v>101573</v>
      </c>
      <c r="F18" s="137">
        <f>+'2.2.3.5.3'!E18</f>
        <v>169884</v>
      </c>
      <c r="G18" s="137">
        <f>+'2.2.3.6.3'!E18</f>
        <v>0</v>
      </c>
      <c r="H18" s="138">
        <f>+'2.2.3.7.3'!E18</f>
        <v>0</v>
      </c>
      <c r="I18" s="139">
        <f t="shared" si="0"/>
        <v>739191</v>
      </c>
    </row>
    <row r="19" spans="1:9" ht="15.75" thickBot="1" x14ac:dyDescent="0.3">
      <c r="A19" s="141">
        <v>2003</v>
      </c>
      <c r="B19" s="136">
        <f>+'2.2.3.1.3'!E19</f>
        <v>0</v>
      </c>
      <c r="C19" s="137">
        <f>+'2.2.3.2.3'!E19</f>
        <v>394689</v>
      </c>
      <c r="D19" s="137">
        <f>+'2.2.3.3.3'!E19</f>
        <v>62520</v>
      </c>
      <c r="E19" s="137">
        <f>+'2.2.3.4.3'!E19</f>
        <v>134551</v>
      </c>
      <c r="F19" s="137">
        <f>+'2.2.3.5.3'!E19</f>
        <v>174907</v>
      </c>
      <c r="G19" s="137">
        <f>+'2.2.3.6.3'!E19</f>
        <v>0</v>
      </c>
      <c r="H19" s="138">
        <f>+'2.2.3.7.3'!E19</f>
        <v>0</v>
      </c>
      <c r="I19" s="139">
        <f t="shared" si="0"/>
        <v>766667</v>
      </c>
    </row>
    <row r="20" spans="1:9" ht="15.75" thickBot="1" x14ac:dyDescent="0.3">
      <c r="A20" s="141">
        <v>2004</v>
      </c>
      <c r="B20" s="136">
        <f>+'2.2.3.1.3'!E20</f>
        <v>0</v>
      </c>
      <c r="C20" s="137">
        <f>+'2.2.3.2.3'!E20</f>
        <v>407327</v>
      </c>
      <c r="D20" s="137">
        <f>+'2.2.3.3.3'!E20</f>
        <v>81010</v>
      </c>
      <c r="E20" s="137">
        <f>+'2.2.3.4.3'!E20</f>
        <v>115474</v>
      </c>
      <c r="F20" s="137">
        <f>+'2.2.3.5.3'!E20</f>
        <v>236339</v>
      </c>
      <c r="G20" s="137">
        <f>+'2.2.3.6.3'!E20</f>
        <v>0</v>
      </c>
      <c r="H20" s="138">
        <f>+'2.2.3.7.3'!E20</f>
        <v>0</v>
      </c>
      <c r="I20" s="139">
        <f t="shared" si="0"/>
        <v>840150</v>
      </c>
    </row>
    <row r="21" spans="1:9" ht="15.75" thickBot="1" x14ac:dyDescent="0.3">
      <c r="A21" s="141">
        <v>2005</v>
      </c>
      <c r="B21" s="136">
        <f>+'2.2.3.1.3'!E21</f>
        <v>0</v>
      </c>
      <c r="C21" s="137">
        <f>+'2.2.3.2.3'!E21</f>
        <v>500962</v>
      </c>
      <c r="D21" s="137">
        <f>+'2.2.3.3.3'!E21</f>
        <v>104440</v>
      </c>
      <c r="E21" s="137">
        <f>+'2.2.3.4.3'!E21</f>
        <v>101542</v>
      </c>
      <c r="F21" s="137">
        <f>+'2.2.3.5.3'!E21</f>
        <v>293971</v>
      </c>
      <c r="G21" s="137">
        <f>+'2.2.3.6.3'!E21</f>
        <v>0</v>
      </c>
      <c r="H21" s="138">
        <f>+'2.2.3.7.3'!E21</f>
        <v>0</v>
      </c>
      <c r="I21" s="139">
        <f t="shared" si="0"/>
        <v>1000915</v>
      </c>
    </row>
    <row r="22" spans="1:9" ht="15.75" thickBot="1" x14ac:dyDescent="0.3">
      <c r="A22" s="141">
        <v>2006</v>
      </c>
      <c r="B22" s="136">
        <f>+'2.2.3.1.3'!E22</f>
        <v>0</v>
      </c>
      <c r="C22" s="137">
        <f>+'2.2.3.2.3'!E22</f>
        <v>574835</v>
      </c>
      <c r="D22" s="137">
        <f>+'2.2.3.3.3'!E22</f>
        <v>98980</v>
      </c>
      <c r="E22" s="137">
        <f>+'2.2.3.4.3'!E22</f>
        <v>117626</v>
      </c>
      <c r="F22" s="137">
        <f>+'2.2.3.5.3'!E22</f>
        <v>264158</v>
      </c>
      <c r="G22" s="137">
        <f>+'2.2.3.6.3'!E22</f>
        <v>0</v>
      </c>
      <c r="H22" s="138">
        <f>+'2.2.3.7.3'!E22</f>
        <v>0</v>
      </c>
      <c r="I22" s="139">
        <f t="shared" si="0"/>
        <v>1055599</v>
      </c>
    </row>
    <row r="23" spans="1:9" ht="15.75" thickBot="1" x14ac:dyDescent="0.3">
      <c r="A23" s="141">
        <v>2007</v>
      </c>
      <c r="B23" s="136">
        <f>+'2.2.3.1.3'!E23</f>
        <v>0</v>
      </c>
      <c r="C23" s="137">
        <f>+'2.2.3.2.3'!E23</f>
        <v>536358</v>
      </c>
      <c r="D23" s="137">
        <f>+'2.2.3.3.3'!E23</f>
        <v>90290</v>
      </c>
      <c r="E23" s="137">
        <f>+'2.2.3.4.3'!E23</f>
        <v>100606</v>
      </c>
      <c r="F23" s="137">
        <f>+'2.2.3.5.3'!E23</f>
        <v>239650</v>
      </c>
      <c r="G23" s="137">
        <f>+'2.2.3.6.3'!E23</f>
        <v>0</v>
      </c>
      <c r="H23" s="138">
        <f>+'2.2.3.7.3'!E23</f>
        <v>0</v>
      </c>
      <c r="I23" s="139">
        <f t="shared" si="0"/>
        <v>966904</v>
      </c>
    </row>
    <row r="24" spans="1:9" ht="15.75" thickBot="1" x14ac:dyDescent="0.3">
      <c r="A24" s="141">
        <v>2008</v>
      </c>
      <c r="B24" s="136">
        <f>+'2.2.3.1.3'!E24</f>
        <v>0</v>
      </c>
      <c r="C24" s="137">
        <f>+'2.2.3.2.3'!E24</f>
        <v>501139</v>
      </c>
      <c r="D24" s="137">
        <f>+'2.2.3.3.3'!E24</f>
        <v>69620</v>
      </c>
      <c r="E24" s="137">
        <f>+'2.2.3.4.3'!E24</f>
        <v>74895</v>
      </c>
      <c r="F24" s="137">
        <f>+'2.2.3.5.3'!E24</f>
        <v>281933</v>
      </c>
      <c r="G24" s="137">
        <f>+'2.2.3.6.3'!E24</f>
        <v>0</v>
      </c>
      <c r="H24" s="138">
        <f>+'2.2.3.7.3'!E24</f>
        <v>0</v>
      </c>
      <c r="I24" s="139">
        <f t="shared" si="0"/>
        <v>927587</v>
      </c>
    </row>
    <row r="25" spans="1:9" ht="15.75" thickBot="1" x14ac:dyDescent="0.3">
      <c r="A25" s="141">
        <v>2009</v>
      </c>
      <c r="B25" s="136">
        <f>+'2.2.3.1.3'!E25</f>
        <v>0</v>
      </c>
      <c r="C25" s="137">
        <f>+'2.2.3.2.3'!E25</f>
        <v>529789</v>
      </c>
      <c r="D25" s="137">
        <f>+'2.2.3.3.3'!E25</f>
        <v>38480</v>
      </c>
      <c r="E25" s="137">
        <f>+'2.2.3.4.3'!E25</f>
        <v>49167</v>
      </c>
      <c r="F25" s="137">
        <f>+'2.2.3.5.3'!E25</f>
        <v>126360</v>
      </c>
      <c r="G25" s="137">
        <f>+'2.2.3.6.3'!E25</f>
        <v>0</v>
      </c>
      <c r="H25" s="138">
        <f>+'2.2.3.7.3'!E25</f>
        <v>0</v>
      </c>
      <c r="I25" s="139">
        <f t="shared" si="0"/>
        <v>743796</v>
      </c>
    </row>
    <row r="26" spans="1:9" ht="15.75" thickBot="1" x14ac:dyDescent="0.3">
      <c r="A26" s="141">
        <v>2010</v>
      </c>
      <c r="B26" s="136">
        <f>+'2.2.3.1.3'!E26</f>
        <v>0</v>
      </c>
      <c r="C26" s="137">
        <f>+'2.2.3.2.3'!E26</f>
        <v>511511</v>
      </c>
      <c r="D26" s="137">
        <f>+'2.2.3.3.3'!E26</f>
        <v>57090</v>
      </c>
      <c r="E26" s="137">
        <f>+'2.2.3.4.3'!E26</f>
        <v>63018</v>
      </c>
      <c r="F26" s="137">
        <f>+'2.2.3.5.3'!E26</f>
        <v>112998</v>
      </c>
      <c r="G26" s="137">
        <f>+'2.2.3.6.3'!E26</f>
        <v>0</v>
      </c>
      <c r="H26" s="138">
        <f>+'2.2.3.7.3'!E26</f>
        <v>0</v>
      </c>
      <c r="I26" s="139">
        <f t="shared" si="0"/>
        <v>744617</v>
      </c>
    </row>
    <row r="27" spans="1:9" ht="15.75" thickBot="1" x14ac:dyDescent="0.3">
      <c r="A27" s="141">
        <v>2011</v>
      </c>
      <c r="B27" s="136">
        <f>+'2.2.3.1.3'!E27</f>
        <v>0</v>
      </c>
      <c r="C27" s="137">
        <f>+'2.2.3.2.3'!E27</f>
        <v>546820</v>
      </c>
      <c r="D27" s="137">
        <f>+'2.2.3.3.3'!E27</f>
        <v>82110</v>
      </c>
      <c r="E27" s="137">
        <f>+'2.2.3.4.3'!E27</f>
        <v>55423</v>
      </c>
      <c r="F27" s="137">
        <f>+'2.2.3.5.3'!E27</f>
        <v>134962</v>
      </c>
      <c r="G27" s="137">
        <f>+'2.2.3.6.3'!E27</f>
        <v>0</v>
      </c>
      <c r="H27" s="138">
        <f>+'2.2.3.7.3'!E27</f>
        <v>0</v>
      </c>
      <c r="I27" s="139">
        <f t="shared" si="0"/>
        <v>819315</v>
      </c>
    </row>
    <row r="28" spans="1:9" ht="15.75" thickBot="1" x14ac:dyDescent="0.3">
      <c r="A28" s="141">
        <v>2012</v>
      </c>
      <c r="B28" s="136">
        <f>+'2.2.3.1.3'!E28</f>
        <v>0</v>
      </c>
      <c r="C28" s="137">
        <f>+'2.2.3.2.3'!E28</f>
        <v>458843</v>
      </c>
      <c r="D28" s="137">
        <f>+'2.2.3.3.3'!E28</f>
        <v>68690</v>
      </c>
      <c r="E28" s="137">
        <f>+'2.2.3.4.3'!E28</f>
        <v>51443</v>
      </c>
      <c r="F28" s="137">
        <f>+'2.2.3.5.3'!E28</f>
        <v>94645</v>
      </c>
      <c r="G28" s="137">
        <f>+'2.2.3.6.3'!E28</f>
        <v>0</v>
      </c>
      <c r="H28" s="138">
        <f>+'2.2.3.7.3'!E28</f>
        <v>0</v>
      </c>
      <c r="I28" s="139">
        <f t="shared" si="0"/>
        <v>673621</v>
      </c>
    </row>
    <row r="29" spans="1:9" ht="15.75" thickBot="1" x14ac:dyDescent="0.3">
      <c r="A29" s="141">
        <v>2013</v>
      </c>
      <c r="B29" s="136">
        <f>+'2.2.3.1.3'!E29</f>
        <v>0</v>
      </c>
      <c r="C29" s="137">
        <f>+'2.2.3.2.3'!E29</f>
        <v>328378</v>
      </c>
      <c r="D29" s="137">
        <f>+'2.2.3.3.3'!E29</f>
        <v>75562</v>
      </c>
      <c r="E29" s="137">
        <f>+'2.2.3.4.3'!E29</f>
        <v>49518</v>
      </c>
      <c r="F29" s="137">
        <f>+'2.2.3.5.3'!E29</f>
        <v>10429</v>
      </c>
      <c r="G29" s="137">
        <f>+'2.2.3.6.3'!E29</f>
        <v>0</v>
      </c>
      <c r="H29" s="138">
        <f>+'2.2.3.7.3'!E29</f>
        <v>0</v>
      </c>
      <c r="I29" s="139">
        <f t="shared" si="0"/>
        <v>463887</v>
      </c>
    </row>
    <row r="30" spans="1:9" ht="15.75" thickBot="1" x14ac:dyDescent="0.3">
      <c r="A30" s="141">
        <v>2014</v>
      </c>
      <c r="B30" s="136">
        <f>+'2.2.3.1.3'!E30</f>
        <v>0</v>
      </c>
      <c r="C30" s="137">
        <f>+'2.2.3.2.3'!E30</f>
        <v>277940</v>
      </c>
      <c r="D30" s="137">
        <f>+'2.2.3.3.3'!E30</f>
        <v>52803</v>
      </c>
      <c r="E30" s="137">
        <f>+'2.2.3.4.3'!E30</f>
        <v>31521</v>
      </c>
      <c r="F30" s="137">
        <f>+'2.2.3.5.3'!E30</f>
        <v>12143</v>
      </c>
      <c r="G30" s="137">
        <f>+'2.2.3.6.3'!E30</f>
        <v>23560</v>
      </c>
      <c r="H30" s="138">
        <f>+'2.2.3.7.3'!E30</f>
        <v>0</v>
      </c>
      <c r="I30" s="139">
        <f t="shared" si="0"/>
        <v>397967</v>
      </c>
    </row>
    <row r="31" spans="1:9" ht="15.75" thickBot="1" x14ac:dyDescent="0.3">
      <c r="A31" s="141">
        <v>2015</v>
      </c>
      <c r="B31" s="136">
        <f>+'2.2.3.1.3'!E31</f>
        <v>2139</v>
      </c>
      <c r="C31" s="137">
        <f>+'2.2.3.2.3'!E31</f>
        <v>35692.259999999995</v>
      </c>
      <c r="D31" s="137">
        <f>+'2.2.3.3.3'!E31</f>
        <v>1260</v>
      </c>
      <c r="E31" s="137">
        <f>+'2.2.3.4.3'!E31</f>
        <v>26498</v>
      </c>
      <c r="F31" s="137">
        <f>+'2.2.3.5.3'!E31</f>
        <v>14588</v>
      </c>
      <c r="G31" s="137">
        <f>+'2.2.3.6.3'!E31</f>
        <v>26735</v>
      </c>
      <c r="H31" s="138">
        <f>+'2.2.3.7.3'!E31</f>
        <v>0</v>
      </c>
      <c r="I31" s="139">
        <f t="shared" si="0"/>
        <v>106912.26</v>
      </c>
    </row>
    <row r="32" spans="1:9" ht="15.75" thickBot="1" x14ac:dyDescent="0.3">
      <c r="A32" s="141">
        <v>2016</v>
      </c>
      <c r="B32" s="136">
        <f>+'2.2.3.1.3'!E32</f>
        <v>2587.5</v>
      </c>
      <c r="C32" s="137">
        <f>+'2.2.3.2.3'!E32</f>
        <v>20516</v>
      </c>
      <c r="D32" s="137">
        <f>+'2.2.3.3.3'!E32</f>
        <v>1620</v>
      </c>
      <c r="E32" s="137">
        <f>+'2.2.3.4.3'!E32</f>
        <v>0</v>
      </c>
      <c r="F32" s="137">
        <f>+'2.2.3.5.3'!E32</f>
        <v>7825</v>
      </c>
      <c r="G32" s="137">
        <f>+'2.2.3.6.3'!E32</f>
        <v>35878</v>
      </c>
      <c r="H32" s="138">
        <f>+'2.2.3.7.3'!E32</f>
        <v>0</v>
      </c>
      <c r="I32" s="139">
        <f t="shared" ref="I32:I33" si="1">SUM(B32:H32)</f>
        <v>68426.5</v>
      </c>
    </row>
    <row r="33" spans="1:9" ht="15.75" thickBot="1" x14ac:dyDescent="0.3">
      <c r="A33" s="141">
        <v>2017</v>
      </c>
      <c r="B33" s="136">
        <f>+'2.2.3.1.3'!E33</f>
        <v>2208</v>
      </c>
      <c r="C33" s="137">
        <f>+'2.2.3.2.3'!E33</f>
        <v>2566</v>
      </c>
      <c r="D33" s="137">
        <f>+'2.2.3.3.3'!E33</f>
        <v>1260</v>
      </c>
      <c r="E33" s="137">
        <f>+'2.2.3.4.3'!E33</f>
        <v>4378</v>
      </c>
      <c r="F33" s="137">
        <f>+'2.2.3.5.3'!E33</f>
        <v>10141</v>
      </c>
      <c r="G33" s="137">
        <f>+'2.2.3.6.3'!E33</f>
        <v>30368</v>
      </c>
      <c r="H33" s="138">
        <f>+'2.2.3.7.3'!E33</f>
        <v>0</v>
      </c>
      <c r="I33" s="139">
        <f t="shared" si="1"/>
        <v>50921</v>
      </c>
    </row>
    <row r="34" spans="1:9" ht="15.75" thickBot="1" x14ac:dyDescent="0.3">
      <c r="A34" s="141" t="s">
        <v>449</v>
      </c>
      <c r="B34" s="136">
        <f>+'2.2.3.1.3'!E34</f>
        <v>0</v>
      </c>
      <c r="C34" s="137">
        <f>+'2.2.3.2.3'!E34</f>
        <v>19358</v>
      </c>
      <c r="D34" s="137">
        <f>+'2.2.3.3.3'!E34</f>
        <v>1545</v>
      </c>
      <c r="E34" s="137">
        <f>+'2.2.3.4.3'!E34</f>
        <v>5389</v>
      </c>
      <c r="F34" s="137">
        <f>+'2.2.3.5.3'!E34</f>
        <v>2996</v>
      </c>
      <c r="G34" s="137">
        <f>+'2.2.3.6.3'!E34</f>
        <v>17930</v>
      </c>
      <c r="H34" s="138">
        <f>+'2.2.3.7.3'!E34</f>
        <v>0</v>
      </c>
      <c r="I34" s="139">
        <f t="shared" ref="I34" si="2">SUM(B34:H34)</f>
        <v>47218</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3.57031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+Índice!B61</f>
        <v>Contenedores. Carga anual transportada por línea. Participación porcentual</v>
      </c>
    </row>
    <row r="6" spans="1:9" x14ac:dyDescent="0.25">
      <c r="A6" s="16" t="s">
        <v>6</v>
      </c>
      <c r="B6" s="128" t="str">
        <f>+Índice!A61</f>
        <v>2.2.3.12.2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+'2.2.3.12.1'!B13/'2.2.3.12.1'!$I13</f>
        <v>3.1173730687009201E-3</v>
      </c>
      <c r="C13" s="147">
        <f>+'2.2.3.12.1'!C13/'2.2.3.12.1'!$I13</f>
        <v>0.88581534495345438</v>
      </c>
      <c r="D13" s="147">
        <f>+'2.2.3.12.1'!D13/'2.2.3.12.1'!$I13</f>
        <v>0.10095241122029966</v>
      </c>
      <c r="E13" s="147">
        <f>+'2.2.3.12.1'!E13/'2.2.3.12.1'!$I13</f>
        <v>0</v>
      </c>
      <c r="F13" s="147">
        <f>+'2.2.3.12.1'!F13/'2.2.3.12.1'!$I13</f>
        <v>1.0114870757545023E-2</v>
      </c>
      <c r="G13" s="147">
        <f>+'2.2.3.12.1'!G13/'2.2.3.12.1'!$I13</f>
        <v>0</v>
      </c>
      <c r="H13" s="147">
        <f>+'2.2.3.12.1'!H13/'2.2.3.12.1'!$I13</f>
        <v>0</v>
      </c>
      <c r="I13" s="148">
        <f>SUM(B13:H13)</f>
        <v>1</v>
      </c>
    </row>
    <row r="14" spans="1:9" ht="15.75" thickBot="1" x14ac:dyDescent="0.3">
      <c r="A14" s="141">
        <v>1998</v>
      </c>
      <c r="B14" s="147">
        <f>+'2.2.3.12.1'!B14/'2.2.3.12.1'!$I14</f>
        <v>4.4307257733837528E-3</v>
      </c>
      <c r="C14" s="147">
        <f>+'2.2.3.12.1'!C14/'2.2.3.12.1'!$I14</f>
        <v>0.84104439078469784</v>
      </c>
      <c r="D14" s="147">
        <f>+'2.2.3.12.1'!D14/'2.2.3.12.1'!$I14</f>
        <v>0.15452488344191839</v>
      </c>
      <c r="E14" s="147">
        <f>+'2.2.3.12.1'!E14/'2.2.3.12.1'!$I14</f>
        <v>0</v>
      </c>
      <c r="F14" s="147">
        <f>+'2.2.3.12.1'!F14/'2.2.3.12.1'!$I14</f>
        <v>0</v>
      </c>
      <c r="G14" s="147">
        <f>+'2.2.3.12.1'!G14/'2.2.3.12.1'!$I14</f>
        <v>0</v>
      </c>
      <c r="H14" s="147">
        <f>+'2.2.3.12.1'!H14/'2.2.3.12.1'!$I14</f>
        <v>0</v>
      </c>
      <c r="I14" s="148">
        <f t="shared" ref="I14:I31" si="0">SUM(B14:H14)</f>
        <v>1</v>
      </c>
    </row>
    <row r="15" spans="1:9" ht="15.75" thickBot="1" x14ac:dyDescent="0.3">
      <c r="A15" s="141">
        <v>1999</v>
      </c>
      <c r="B15" s="147">
        <f>+'2.2.3.12.1'!B15/'2.2.3.12.1'!$I15</f>
        <v>0</v>
      </c>
      <c r="C15" s="147">
        <f>+'2.2.3.12.1'!C15/'2.2.3.12.1'!$I15</f>
        <v>0.77600535912411817</v>
      </c>
      <c r="D15" s="147">
        <f>+'2.2.3.12.1'!D15/'2.2.3.12.1'!$I15</f>
        <v>0.22399464087588186</v>
      </c>
      <c r="E15" s="147">
        <f>+'2.2.3.12.1'!E15/'2.2.3.12.1'!$I15</f>
        <v>0</v>
      </c>
      <c r="F15" s="147">
        <f>+'2.2.3.12.1'!F15/'2.2.3.12.1'!$I15</f>
        <v>0</v>
      </c>
      <c r="G15" s="147">
        <f>+'2.2.3.12.1'!G15/'2.2.3.12.1'!$I15</f>
        <v>0</v>
      </c>
      <c r="H15" s="147">
        <f>+'2.2.3.12.1'!H15/'2.2.3.12.1'!$I15</f>
        <v>0</v>
      </c>
      <c r="I15" s="148">
        <f t="shared" si="0"/>
        <v>1</v>
      </c>
    </row>
    <row r="16" spans="1:9" ht="15.75" thickBot="1" x14ac:dyDescent="0.3">
      <c r="A16" s="141">
        <v>2000</v>
      </c>
      <c r="B16" s="147">
        <f>+'2.2.3.12.1'!B16/'2.2.3.12.1'!$I16</f>
        <v>0</v>
      </c>
      <c r="C16" s="147">
        <f>+'2.2.3.12.1'!C16/'2.2.3.12.1'!$I16</f>
        <v>0.32059910506283307</v>
      </c>
      <c r="D16" s="147">
        <f>+'2.2.3.12.1'!D16/'2.2.3.12.1'!$I16</f>
        <v>7.1065975093483003E-2</v>
      </c>
      <c r="E16" s="147">
        <f>+'2.2.3.12.1'!E16/'2.2.3.12.1'!$I16</f>
        <v>0.241342376684547</v>
      </c>
      <c r="F16" s="147">
        <f>+'2.2.3.12.1'!F16/'2.2.3.12.1'!$I16</f>
        <v>0.22892981035993681</v>
      </c>
      <c r="G16" s="147">
        <f>+'2.2.3.12.1'!G16/'2.2.3.12.1'!$I16</f>
        <v>0.13806273279920012</v>
      </c>
      <c r="H16" s="147">
        <f>+'2.2.3.12.1'!H16/'2.2.3.12.1'!$I16</f>
        <v>0</v>
      </c>
      <c r="I16" s="148">
        <f t="shared" si="0"/>
        <v>1</v>
      </c>
    </row>
    <row r="17" spans="1:9" ht="15.75" thickBot="1" x14ac:dyDescent="0.3">
      <c r="A17" s="141">
        <v>2001</v>
      </c>
      <c r="B17" s="147">
        <f>+'2.2.3.12.1'!B17/'2.2.3.12.1'!$I17</f>
        <v>0</v>
      </c>
      <c r="C17" s="147">
        <f>+'2.2.3.12.1'!C17/'2.2.3.12.1'!$I17</f>
        <v>0.45139206664336645</v>
      </c>
      <c r="D17" s="147">
        <f>+'2.2.3.12.1'!D17/'2.2.3.12.1'!$I17</f>
        <v>9.0618548157542958E-2</v>
      </c>
      <c r="E17" s="147">
        <f>+'2.2.3.12.1'!E17/'2.2.3.12.1'!$I17</f>
        <v>0.22911900034950294</v>
      </c>
      <c r="F17" s="147">
        <f>+'2.2.3.12.1'!F17/'2.2.3.12.1'!$I17</f>
        <v>0.2283839632193185</v>
      </c>
      <c r="G17" s="147">
        <f>+'2.2.3.12.1'!G17/'2.2.3.12.1'!$I17</f>
        <v>4.8642163026911729E-4</v>
      </c>
      <c r="H17" s="147">
        <f>+'2.2.3.12.1'!H17/'2.2.3.12.1'!$I17</f>
        <v>0</v>
      </c>
      <c r="I17" s="148">
        <f t="shared" si="0"/>
        <v>1</v>
      </c>
    </row>
    <row r="18" spans="1:9" ht="15.75" thickBot="1" x14ac:dyDescent="0.3">
      <c r="A18" s="141">
        <v>2002</v>
      </c>
      <c r="B18" s="147">
        <f>+'2.2.3.12.1'!B18/'2.2.3.12.1'!$I18</f>
        <v>0</v>
      </c>
      <c r="C18" s="147">
        <f>+'2.2.3.12.1'!C18/'2.2.3.12.1'!$I18</f>
        <v>0.51682717998460481</v>
      </c>
      <c r="D18" s="147">
        <f>+'2.2.3.12.1'!D18/'2.2.3.12.1'!$I18</f>
        <v>0.11593755876356719</v>
      </c>
      <c r="E18" s="147">
        <f>+'2.2.3.12.1'!E18/'2.2.3.12.1'!$I18</f>
        <v>0.13741103449582043</v>
      </c>
      <c r="F18" s="147">
        <f>+'2.2.3.12.1'!F18/'2.2.3.12.1'!$I18</f>
        <v>0.22982422675600758</v>
      </c>
      <c r="G18" s="147">
        <f>+'2.2.3.12.1'!G18/'2.2.3.12.1'!$I18</f>
        <v>0</v>
      </c>
      <c r="H18" s="147">
        <f>+'2.2.3.12.1'!H18/'2.2.3.12.1'!$I18</f>
        <v>0</v>
      </c>
      <c r="I18" s="148">
        <f t="shared" si="0"/>
        <v>1</v>
      </c>
    </row>
    <row r="19" spans="1:9" ht="15.75" thickBot="1" x14ac:dyDescent="0.3">
      <c r="A19" s="141">
        <v>2003</v>
      </c>
      <c r="B19" s="147">
        <f>+'2.2.3.12.1'!B19/'2.2.3.12.1'!$I19</f>
        <v>0</v>
      </c>
      <c r="C19" s="147">
        <f>+'2.2.3.12.1'!C19/'2.2.3.12.1'!$I19</f>
        <v>0.51481151529934122</v>
      </c>
      <c r="D19" s="147">
        <f>+'2.2.3.12.1'!D19/'2.2.3.12.1'!$I19</f>
        <v>8.1547790631395375E-2</v>
      </c>
      <c r="E19" s="147">
        <f>+'2.2.3.12.1'!E19/'2.2.3.12.1'!$I19</f>
        <v>0.17550122804294432</v>
      </c>
      <c r="F19" s="147">
        <f>+'2.2.3.12.1'!F19/'2.2.3.12.1'!$I19</f>
        <v>0.22813946602631913</v>
      </c>
      <c r="G19" s="147">
        <f>+'2.2.3.12.1'!G19/'2.2.3.12.1'!$I19</f>
        <v>0</v>
      </c>
      <c r="H19" s="147">
        <f>+'2.2.3.12.1'!H19/'2.2.3.12.1'!$I19</f>
        <v>0</v>
      </c>
      <c r="I19" s="148">
        <f t="shared" si="0"/>
        <v>1</v>
      </c>
    </row>
    <row r="20" spans="1:9" ht="15.75" thickBot="1" x14ac:dyDescent="0.3">
      <c r="A20" s="141">
        <v>2004</v>
      </c>
      <c r="B20" s="147">
        <f>+'2.2.3.12.1'!B20/'2.2.3.12.1'!$I20</f>
        <v>0</v>
      </c>
      <c r="C20" s="147">
        <f>+'2.2.3.12.1'!C20/'2.2.3.12.1'!$I20</f>
        <v>0.48482651907397489</v>
      </c>
      <c r="D20" s="147">
        <f>+'2.2.3.12.1'!D20/'2.2.3.12.1'!$I20</f>
        <v>9.6423257751591981E-2</v>
      </c>
      <c r="E20" s="147">
        <f>+'2.2.3.12.1'!E20/'2.2.3.12.1'!$I20</f>
        <v>0.13744450395762661</v>
      </c>
      <c r="F20" s="147">
        <f>+'2.2.3.12.1'!F20/'2.2.3.12.1'!$I20</f>
        <v>0.28130571921680653</v>
      </c>
      <c r="G20" s="147">
        <f>+'2.2.3.12.1'!G20/'2.2.3.12.1'!$I20</f>
        <v>0</v>
      </c>
      <c r="H20" s="147">
        <f>+'2.2.3.12.1'!H20/'2.2.3.12.1'!$I20</f>
        <v>0</v>
      </c>
      <c r="I20" s="148">
        <f t="shared" si="0"/>
        <v>1</v>
      </c>
    </row>
    <row r="21" spans="1:9" ht="15.75" thickBot="1" x14ac:dyDescent="0.3">
      <c r="A21" s="141">
        <v>2005</v>
      </c>
      <c r="B21" s="147">
        <f>+'2.2.3.12.1'!B21/'2.2.3.12.1'!$I21</f>
        <v>0</v>
      </c>
      <c r="C21" s="147">
        <f>+'2.2.3.12.1'!C21/'2.2.3.12.1'!$I21</f>
        <v>0.5005040388044939</v>
      </c>
      <c r="D21" s="147">
        <f>+'2.2.3.12.1'!D21/'2.2.3.12.1'!$I21</f>
        <v>0.10434452475984474</v>
      </c>
      <c r="E21" s="147">
        <f>+'2.2.3.12.1'!E21/'2.2.3.12.1'!$I21</f>
        <v>0.10144917400578471</v>
      </c>
      <c r="F21" s="147">
        <f>+'2.2.3.12.1'!F21/'2.2.3.12.1'!$I21</f>
        <v>0.29370226242987668</v>
      </c>
      <c r="G21" s="147">
        <f>+'2.2.3.12.1'!G21/'2.2.3.12.1'!$I21</f>
        <v>0</v>
      </c>
      <c r="H21" s="147">
        <f>+'2.2.3.12.1'!H21/'2.2.3.12.1'!$I21</f>
        <v>0</v>
      </c>
      <c r="I21" s="148">
        <f t="shared" si="0"/>
        <v>1</v>
      </c>
    </row>
    <row r="22" spans="1:9" ht="15.75" thickBot="1" x14ac:dyDescent="0.3">
      <c r="A22" s="141">
        <v>2006</v>
      </c>
      <c r="B22" s="147">
        <f>+'2.2.3.12.1'!B22/'2.2.3.12.1'!$I22</f>
        <v>0</v>
      </c>
      <c r="C22" s="147">
        <f>+'2.2.3.12.1'!C22/'2.2.3.12.1'!$I22</f>
        <v>0.54455811345027805</v>
      </c>
      <c r="D22" s="147">
        <f>+'2.2.3.12.1'!D22/'2.2.3.12.1'!$I22</f>
        <v>9.3766667077176083E-2</v>
      </c>
      <c r="E22" s="147">
        <f>+'2.2.3.12.1'!E22/'2.2.3.12.1'!$I22</f>
        <v>0.11143057164699853</v>
      </c>
      <c r="F22" s="147">
        <f>+'2.2.3.12.1'!F22/'2.2.3.12.1'!$I22</f>
        <v>0.25024464782554739</v>
      </c>
      <c r="G22" s="147">
        <f>+'2.2.3.12.1'!G22/'2.2.3.12.1'!$I22</f>
        <v>0</v>
      </c>
      <c r="H22" s="147">
        <f>+'2.2.3.12.1'!H22/'2.2.3.12.1'!$I22</f>
        <v>0</v>
      </c>
      <c r="I22" s="148">
        <f t="shared" si="0"/>
        <v>1</v>
      </c>
    </row>
    <row r="23" spans="1:9" ht="15.75" thickBot="1" x14ac:dyDescent="0.3">
      <c r="A23" s="141">
        <v>2007</v>
      </c>
      <c r="B23" s="147">
        <f>+'2.2.3.12.1'!B23/'2.2.3.12.1'!$I23</f>
        <v>0</v>
      </c>
      <c r="C23" s="147">
        <f>+'2.2.3.12.1'!C23/'2.2.3.12.1'!$I23</f>
        <v>0.55471691088256947</v>
      </c>
      <c r="D23" s="147">
        <f>+'2.2.3.12.1'!D23/'2.2.3.12.1'!$I23</f>
        <v>9.3380521747763998E-2</v>
      </c>
      <c r="E23" s="147">
        <f>+'2.2.3.12.1'!E23/'2.2.3.12.1'!$I23</f>
        <v>0.10404962643654385</v>
      </c>
      <c r="F23" s="147">
        <f>+'2.2.3.12.1'!F23/'2.2.3.12.1'!$I23</f>
        <v>0.24785294093312263</v>
      </c>
      <c r="G23" s="147">
        <f>+'2.2.3.12.1'!G23/'2.2.3.12.1'!$I23</f>
        <v>0</v>
      </c>
      <c r="H23" s="147">
        <f>+'2.2.3.12.1'!H23/'2.2.3.12.1'!$I23</f>
        <v>0</v>
      </c>
      <c r="I23" s="148">
        <f t="shared" si="0"/>
        <v>0.99999999999999989</v>
      </c>
    </row>
    <row r="24" spans="1:9" ht="15.75" thickBot="1" x14ac:dyDescent="0.3">
      <c r="A24" s="141">
        <v>2008</v>
      </c>
      <c r="B24" s="147">
        <f>+'2.2.3.12.1'!B24/'2.2.3.12.1'!$I24</f>
        <v>0</v>
      </c>
      <c r="C24" s="147">
        <f>+'2.2.3.12.1'!C24/'2.2.3.12.1'!$I24</f>
        <v>0.54026091353156092</v>
      </c>
      <c r="D24" s="147">
        <f>+'2.2.3.12.1'!D24/'2.2.3.12.1'!$I24</f>
        <v>7.5054954413979497E-2</v>
      </c>
      <c r="E24" s="147">
        <f>+'2.2.3.12.1'!E24/'2.2.3.12.1'!$I24</f>
        <v>8.0741752525639102E-2</v>
      </c>
      <c r="F24" s="147">
        <f>+'2.2.3.12.1'!F24/'2.2.3.12.1'!$I24</f>
        <v>0.30394237952882047</v>
      </c>
      <c r="G24" s="147">
        <f>+'2.2.3.12.1'!G24/'2.2.3.12.1'!$I24</f>
        <v>0</v>
      </c>
      <c r="H24" s="147">
        <f>+'2.2.3.12.1'!H24/'2.2.3.12.1'!$I24</f>
        <v>0</v>
      </c>
      <c r="I24" s="148">
        <f t="shared" si="0"/>
        <v>1</v>
      </c>
    </row>
    <row r="25" spans="1:9" ht="15.75" thickBot="1" x14ac:dyDescent="0.3">
      <c r="A25" s="141">
        <v>2009</v>
      </c>
      <c r="B25" s="147">
        <f>+'2.2.3.12.1'!B25/'2.2.3.12.1'!$I25</f>
        <v>0</v>
      </c>
      <c r="C25" s="147">
        <f>+'2.2.3.12.1'!C25/'2.2.3.12.1'!$I25</f>
        <v>0.71227729108519</v>
      </c>
      <c r="D25" s="147">
        <f>+'2.2.3.12.1'!D25/'2.2.3.12.1'!$I25</f>
        <v>5.1734615405299306E-2</v>
      </c>
      <c r="E25" s="147">
        <f>+'2.2.3.12.1'!E25/'2.2.3.12.1'!$I25</f>
        <v>6.6102802381298092E-2</v>
      </c>
      <c r="F25" s="147">
        <f>+'2.2.3.12.1'!F25/'2.2.3.12.1'!$I25</f>
        <v>0.16988529112821257</v>
      </c>
      <c r="G25" s="147">
        <f>+'2.2.3.12.1'!G25/'2.2.3.12.1'!$I25</f>
        <v>0</v>
      </c>
      <c r="H25" s="147">
        <f>+'2.2.3.12.1'!H25/'2.2.3.12.1'!$I25</f>
        <v>0</v>
      </c>
      <c r="I25" s="148">
        <f t="shared" si="0"/>
        <v>1</v>
      </c>
    </row>
    <row r="26" spans="1:9" ht="15.75" thickBot="1" x14ac:dyDescent="0.3">
      <c r="A26" s="141">
        <v>2010</v>
      </c>
      <c r="B26" s="147">
        <f>+'2.2.3.12.1'!B26/'2.2.3.12.1'!$I26</f>
        <v>0</v>
      </c>
      <c r="C26" s="147">
        <f>+'2.2.3.12.1'!C26/'2.2.3.12.1'!$I26</f>
        <v>0.68694510063562875</v>
      </c>
      <c r="D26" s="147">
        <f>+'2.2.3.12.1'!D26/'2.2.3.12.1'!$I26</f>
        <v>7.6670288215283836E-2</v>
      </c>
      <c r="E26" s="147">
        <f>+'2.2.3.12.1'!E26/'2.2.3.12.1'!$I26</f>
        <v>8.4631427969009576E-2</v>
      </c>
      <c r="F26" s="147">
        <f>+'2.2.3.12.1'!F26/'2.2.3.12.1'!$I26</f>
        <v>0.1517531831800778</v>
      </c>
      <c r="G26" s="147">
        <f>+'2.2.3.12.1'!G26/'2.2.3.12.1'!$I26</f>
        <v>0</v>
      </c>
      <c r="H26" s="147">
        <f>+'2.2.3.12.1'!H26/'2.2.3.12.1'!$I26</f>
        <v>0</v>
      </c>
      <c r="I26" s="148">
        <f t="shared" si="0"/>
        <v>1</v>
      </c>
    </row>
    <row r="27" spans="1:9" ht="15.75" thickBot="1" x14ac:dyDescent="0.3">
      <c r="A27" s="141">
        <v>2011</v>
      </c>
      <c r="B27" s="147">
        <f>+'2.2.3.12.1'!B27/'2.2.3.12.1'!$I27</f>
        <v>0</v>
      </c>
      <c r="C27" s="147">
        <f>+'2.2.3.12.1'!C27/'2.2.3.12.1'!$I27</f>
        <v>0.66741119105594304</v>
      </c>
      <c r="D27" s="147">
        <f>+'2.2.3.12.1'!D27/'2.2.3.12.1'!$I27</f>
        <v>0.10021786492374728</v>
      </c>
      <c r="E27" s="147">
        <f>+'2.2.3.12.1'!E27/'2.2.3.12.1'!$I27</f>
        <v>6.7645533158797289E-2</v>
      </c>
      <c r="F27" s="147">
        <f>+'2.2.3.12.1'!F27/'2.2.3.12.1'!$I27</f>
        <v>0.16472541086151235</v>
      </c>
      <c r="G27" s="147">
        <f>+'2.2.3.12.1'!G27/'2.2.3.12.1'!$I27</f>
        <v>0</v>
      </c>
      <c r="H27" s="147">
        <f>+'2.2.3.12.1'!H27/'2.2.3.12.1'!$I27</f>
        <v>0</v>
      </c>
      <c r="I27" s="148">
        <f t="shared" si="0"/>
        <v>1</v>
      </c>
    </row>
    <row r="28" spans="1:9" ht="15.75" thickBot="1" x14ac:dyDescent="0.3">
      <c r="A28" s="141">
        <v>2012</v>
      </c>
      <c r="B28" s="147">
        <f>+'2.2.3.12.1'!B28/'2.2.3.12.1'!$I28</f>
        <v>0</v>
      </c>
      <c r="C28" s="147">
        <f>+'2.2.3.12.1'!C28/'2.2.3.12.1'!$I28</f>
        <v>0.68115898999585822</v>
      </c>
      <c r="D28" s="147">
        <f>+'2.2.3.12.1'!D28/'2.2.3.12.1'!$I28</f>
        <v>0.10197128652461844</v>
      </c>
      <c r="E28" s="147">
        <f>+'2.2.3.12.1'!E28/'2.2.3.12.1'!$I28</f>
        <v>7.6367868578919001E-2</v>
      </c>
      <c r="F28" s="147">
        <f>+'2.2.3.12.1'!F28/'2.2.3.12.1'!$I28</f>
        <v>0.14050185490060435</v>
      </c>
      <c r="G28" s="147">
        <f>+'2.2.3.12.1'!G28/'2.2.3.12.1'!$I28</f>
        <v>0</v>
      </c>
      <c r="H28" s="147">
        <f>+'2.2.3.12.1'!H28/'2.2.3.12.1'!$I28</f>
        <v>0</v>
      </c>
      <c r="I28" s="148">
        <f t="shared" si="0"/>
        <v>1</v>
      </c>
    </row>
    <row r="29" spans="1:9" ht="15.75" thickBot="1" x14ac:dyDescent="0.3">
      <c r="A29" s="141">
        <v>2013</v>
      </c>
      <c r="B29" s="147">
        <f>+'2.2.3.12.1'!B29/'2.2.3.12.1'!$I29</f>
        <v>0</v>
      </c>
      <c r="C29" s="147">
        <f>+'2.2.3.12.1'!C29/'2.2.3.12.1'!$I29</f>
        <v>0.7078836009631656</v>
      </c>
      <c r="D29" s="147">
        <f>+'2.2.3.12.1'!D29/'2.2.3.12.1'!$I29</f>
        <v>0.16288880697238767</v>
      </c>
      <c r="E29" s="147">
        <f>+'2.2.3.12.1'!E29/'2.2.3.12.1'!$I29</f>
        <v>0.10674582387521099</v>
      </c>
      <c r="F29" s="147">
        <f>+'2.2.3.12.1'!F29/'2.2.3.12.1'!$I29</f>
        <v>2.2481768189235741E-2</v>
      </c>
      <c r="G29" s="147">
        <f>+'2.2.3.12.1'!G29/'2.2.3.12.1'!$I29</f>
        <v>0</v>
      </c>
      <c r="H29" s="147">
        <f>+'2.2.3.12.1'!H29/'2.2.3.12.1'!$I29</f>
        <v>0</v>
      </c>
      <c r="I29" s="148">
        <f t="shared" si="0"/>
        <v>1</v>
      </c>
    </row>
    <row r="30" spans="1:9" ht="15.75" thickBot="1" x14ac:dyDescent="0.3">
      <c r="A30" s="141">
        <v>2014</v>
      </c>
      <c r="B30" s="147">
        <f>+'2.2.3.12.1'!B30/'2.2.3.12.1'!$I30</f>
        <v>0</v>
      </c>
      <c r="C30" s="147">
        <f>+'2.2.3.12.1'!C30/'2.2.3.12.1'!$I30</f>
        <v>0.69839961604856682</v>
      </c>
      <c r="D30" s="147">
        <f>+'2.2.3.12.1'!D30/'2.2.3.12.1'!$I30</f>
        <v>0.13268185553073497</v>
      </c>
      <c r="E30" s="147">
        <f>+'2.2.3.12.1'!E30/'2.2.3.12.1'!$I30</f>
        <v>7.9205059716006609E-2</v>
      </c>
      <c r="F30" s="147">
        <f>+'2.2.3.12.1'!F30/'2.2.3.12.1'!$I30</f>
        <v>3.0512580188809625E-2</v>
      </c>
      <c r="G30" s="147">
        <f>+'2.2.3.12.1'!G30/'2.2.3.12.1'!$I30</f>
        <v>5.9200888515881969E-2</v>
      </c>
      <c r="H30" s="147">
        <f>+'2.2.3.12.1'!H30/'2.2.3.12.1'!$I30</f>
        <v>0</v>
      </c>
      <c r="I30" s="148">
        <f t="shared" si="0"/>
        <v>1</v>
      </c>
    </row>
    <row r="31" spans="1:9" ht="15.75" thickBot="1" x14ac:dyDescent="0.3">
      <c r="A31" s="141">
        <v>2015</v>
      </c>
      <c r="B31" s="147">
        <f>+'2.2.3.12.1'!B31/'2.2.3.12.1'!$I31</f>
        <v>2.0007059994803216E-2</v>
      </c>
      <c r="C31" s="147">
        <f>+'2.2.3.12.1'!C31/'2.2.3.12.1'!$I31</f>
        <v>0.33384627731188171</v>
      </c>
      <c r="D31" s="147">
        <f>+'2.2.3.12.1'!D31/'2.2.3.12.1'!$I31</f>
        <v>1.1785364933825176E-2</v>
      </c>
      <c r="E31" s="147">
        <f>+'2.2.3.12.1'!E31/'2.2.3.12.1'!$I31</f>
        <v>0.24784809525119009</v>
      </c>
      <c r="F31" s="147">
        <f>+'2.2.3.12.1'!F31/'2.2.3.12.1'!$I31</f>
        <v>0.13644833623384259</v>
      </c>
      <c r="G31" s="147">
        <f>+'2.2.3.12.1'!G31/'2.2.3.12.1'!$I31</f>
        <v>0.25006486627445723</v>
      </c>
      <c r="H31" s="147">
        <f>+'2.2.3.12.1'!H31/'2.2.3.12.1'!$I31</f>
        <v>0</v>
      </c>
      <c r="I31" s="148">
        <f t="shared" si="0"/>
        <v>1</v>
      </c>
    </row>
    <row r="32" spans="1:9" ht="15.75" thickBot="1" x14ac:dyDescent="0.3">
      <c r="A32" s="141">
        <v>2016</v>
      </c>
      <c r="B32" s="147">
        <f>+'2.2.3.12.1'!B32/'2.2.3.12.1'!$I32</f>
        <v>3.7814297092500712E-2</v>
      </c>
      <c r="C32" s="147">
        <f>+'2.2.3.12.1'!C32/'2.2.3.12.1'!$I32</f>
        <v>0.2998253600578723</v>
      </c>
      <c r="D32" s="147">
        <f>+'2.2.3.12.1'!D32/'2.2.3.12.1'!$I32</f>
        <v>2.3675038179652622E-2</v>
      </c>
      <c r="E32" s="147">
        <f>+'2.2.3.12.1'!E32/'2.2.3.12.1'!$I32</f>
        <v>0</v>
      </c>
      <c r="F32" s="147">
        <f>+'2.2.3.12.1'!F32/'2.2.3.12.1'!$I32</f>
        <v>0.11435628009616157</v>
      </c>
      <c r="G32" s="147">
        <f>+'2.2.3.12.1'!G32/'2.2.3.12.1'!$I32</f>
        <v>0.52432902457381281</v>
      </c>
      <c r="H32" s="147">
        <f>+'2.2.3.12.1'!H32/'2.2.3.12.1'!$I32</f>
        <v>0</v>
      </c>
      <c r="I32" s="148">
        <f>SUM(B32:H32)</f>
        <v>1</v>
      </c>
    </row>
    <row r="33" spans="1:9" ht="15.75" thickBot="1" x14ac:dyDescent="0.3">
      <c r="A33" s="141">
        <v>2017</v>
      </c>
      <c r="B33" s="147">
        <f>+'2.2.3.12.1'!B33/'2.2.3.12.1'!$I33</f>
        <v>4.3361285127943287E-2</v>
      </c>
      <c r="C33" s="147">
        <f>+'2.2.3.12.1'!C33/'2.2.3.12.1'!$I33</f>
        <v>5.0391783350680466E-2</v>
      </c>
      <c r="D33" s="147">
        <f>+'2.2.3.12.1'!D33/'2.2.3.12.1'!$I33</f>
        <v>2.4744211621924157E-2</v>
      </c>
      <c r="E33" s="147">
        <f>+'2.2.3.12.1'!E33/'2.2.3.12.1'!$I33</f>
        <v>8.5976316254590443E-2</v>
      </c>
      <c r="F33" s="147">
        <f>+'2.2.3.12.1'!F33/'2.2.3.12.1'!$I33</f>
        <v>0.19915162703010544</v>
      </c>
      <c r="G33" s="147">
        <f>+'2.2.3.12.1'!G33/'2.2.3.12.1'!$I33</f>
        <v>0.59637477661475624</v>
      </c>
      <c r="H33" s="147">
        <f>+'2.2.3.12.1'!H33/'2.2.3.12.1'!$I33</f>
        <v>0</v>
      </c>
      <c r="I33" s="148">
        <f>SUM(B33:H33)</f>
        <v>1</v>
      </c>
    </row>
    <row r="34" spans="1:9" ht="15.75" thickBot="1" x14ac:dyDescent="0.3">
      <c r="A34" s="141" t="s">
        <v>449</v>
      </c>
      <c r="B34" s="147">
        <f>+'2.2.3.12.1'!B34/'2.2.3.12.1'!$I34</f>
        <v>0</v>
      </c>
      <c r="C34" s="147">
        <f>+'2.2.3.12.1'!C34/'2.2.3.12.1'!$I34</f>
        <v>0.40997077385742725</v>
      </c>
      <c r="D34" s="147">
        <f>+'2.2.3.12.1'!D34/'2.2.3.12.1'!$I34</f>
        <v>3.2720572662967511E-2</v>
      </c>
      <c r="E34" s="147">
        <f>+'2.2.3.12.1'!E34/'2.2.3.12.1'!$I34</f>
        <v>0.11413020458299801</v>
      </c>
      <c r="F34" s="147">
        <f>+'2.2.3.12.1'!F34/'2.2.3.12.1'!$I34</f>
        <v>6.3450379092718875E-2</v>
      </c>
      <c r="G34" s="147">
        <f>+'2.2.3.12.1'!G34/'2.2.3.12.1'!$I34</f>
        <v>0.37972806980388835</v>
      </c>
      <c r="H34" s="147">
        <f>+'2.2.3.12.1'!H34/'2.2.3.12.1'!$I34</f>
        <v>0</v>
      </c>
      <c r="I34" s="148">
        <f>SUM(B34:H34)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2.1406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+Índice!B62</f>
        <v>Granos y Oleaginosas. Carga anual transportada por línea. En toneladas</v>
      </c>
    </row>
    <row r="6" spans="1:9" x14ac:dyDescent="0.25">
      <c r="A6" s="16" t="s">
        <v>6</v>
      </c>
      <c r="B6" s="128" t="str">
        <f>+Índice!A62</f>
        <v>2.2.3.13.1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+'2.2.3.1.3'!F13</f>
        <v>2264042</v>
      </c>
      <c r="C13" s="137">
        <f>+'2.2.3.2.3'!F13</f>
        <v>1206925</v>
      </c>
      <c r="D13" s="137">
        <f>+'2.2.3.3.3'!F13</f>
        <v>194461</v>
      </c>
      <c r="E13" s="137">
        <f>+'2.2.3.4.3'!F13</f>
        <v>895134.1</v>
      </c>
      <c r="F13" s="137">
        <f>+'2.2.3.5.3'!F13</f>
        <v>323424.40000000002</v>
      </c>
      <c r="G13" s="137">
        <f>+'2.2.3.6.3'!F13</f>
        <v>414853</v>
      </c>
      <c r="H13" s="138">
        <f>+'2.2.3.7.3'!F13</f>
        <v>0</v>
      </c>
      <c r="I13" s="139">
        <f>SUM(B13:H13)</f>
        <v>5298839.5</v>
      </c>
    </row>
    <row r="14" spans="1:9" ht="15.75" thickBot="1" x14ac:dyDescent="0.3">
      <c r="A14" s="141">
        <v>1998</v>
      </c>
      <c r="B14" s="136">
        <f>+'2.2.3.1.3'!F14</f>
        <v>2428773</v>
      </c>
      <c r="C14" s="137">
        <f>+'2.2.3.2.3'!F14</f>
        <v>1278853</v>
      </c>
      <c r="D14" s="137">
        <f>+'2.2.3.3.3'!F14</f>
        <v>187400</v>
      </c>
      <c r="E14" s="137">
        <f>+'2.2.3.4.3'!F14</f>
        <v>652553</v>
      </c>
      <c r="F14" s="137">
        <f>+'2.2.3.5.3'!F14</f>
        <v>279120</v>
      </c>
      <c r="G14" s="137">
        <f>+'2.2.3.6.3'!F14</f>
        <v>563755</v>
      </c>
      <c r="H14" s="138">
        <f>+'2.2.3.7.3'!F14</f>
        <v>0</v>
      </c>
      <c r="I14" s="139">
        <f t="shared" ref="I14:I31" si="0">SUM(B14:H14)</f>
        <v>5390454</v>
      </c>
    </row>
    <row r="15" spans="1:9" ht="15.75" thickBot="1" x14ac:dyDescent="0.3">
      <c r="A15" s="141">
        <v>1999</v>
      </c>
      <c r="B15" s="136">
        <f>+'2.2.3.1.3'!F15</f>
        <v>1829047.23</v>
      </c>
      <c r="C15" s="137">
        <f>+'2.2.3.2.3'!F15</f>
        <v>1232554</v>
      </c>
      <c r="D15" s="137">
        <f>+'2.2.3.3.3'!F15</f>
        <v>96500</v>
      </c>
      <c r="E15" s="137">
        <f>+'2.2.3.4.3'!F15</f>
        <v>670182</v>
      </c>
      <c r="F15" s="137">
        <f>+'2.2.3.5.3'!F15</f>
        <v>352944</v>
      </c>
      <c r="G15" s="137">
        <f>+'2.2.3.6.3'!F15</f>
        <v>513669</v>
      </c>
      <c r="H15" s="138">
        <f>+'2.2.3.7.3'!F15</f>
        <v>0</v>
      </c>
      <c r="I15" s="139">
        <f t="shared" si="0"/>
        <v>4694896.2300000004</v>
      </c>
    </row>
    <row r="16" spans="1:9" ht="15.75" thickBot="1" x14ac:dyDescent="0.3">
      <c r="A16" s="141">
        <v>2000</v>
      </c>
      <c r="B16" s="136">
        <f>+'2.2.3.1.3'!F16</f>
        <v>2214666</v>
      </c>
      <c r="C16" s="137">
        <f>+'2.2.3.2.3'!F16</f>
        <v>1407800</v>
      </c>
      <c r="D16" s="137">
        <f>+'2.2.3.3.3'!F16</f>
        <v>143000</v>
      </c>
      <c r="E16" s="137">
        <f>+'2.2.3.4.3'!F16</f>
        <v>903255</v>
      </c>
      <c r="F16" s="137">
        <f>+'2.2.3.5.3'!F16</f>
        <v>370275</v>
      </c>
      <c r="G16" s="137">
        <f>+'2.2.3.6.3'!F16</f>
        <v>711332</v>
      </c>
      <c r="H16" s="138">
        <f>+'2.2.3.7.3'!F16</f>
        <v>0</v>
      </c>
      <c r="I16" s="139">
        <f t="shared" si="0"/>
        <v>5750328</v>
      </c>
    </row>
    <row r="17" spans="1:9" ht="15.75" thickBot="1" x14ac:dyDescent="0.3">
      <c r="A17" s="141">
        <v>2001</v>
      </c>
      <c r="B17" s="136">
        <f>+'2.2.3.1.3'!F17</f>
        <v>2033136</v>
      </c>
      <c r="C17" s="137">
        <f>+'2.2.3.2.3'!F17</f>
        <v>1660424</v>
      </c>
      <c r="D17" s="137">
        <f>+'2.2.3.3.3'!F17</f>
        <v>122800</v>
      </c>
      <c r="E17" s="137">
        <f>+'2.2.3.4.3'!F17</f>
        <v>936713</v>
      </c>
      <c r="F17" s="137">
        <f>+'2.2.3.5.3'!F17</f>
        <v>158299</v>
      </c>
      <c r="G17" s="137">
        <f>+'2.2.3.6.3'!F17</f>
        <v>703707</v>
      </c>
      <c r="H17" s="138">
        <f>+'2.2.3.7.3'!F17</f>
        <v>0</v>
      </c>
      <c r="I17" s="139">
        <f t="shared" si="0"/>
        <v>5615079</v>
      </c>
    </row>
    <row r="18" spans="1:9" ht="15.75" thickBot="1" x14ac:dyDescent="0.3">
      <c r="A18" s="141">
        <v>2002</v>
      </c>
      <c r="B18" s="136">
        <f>+'2.2.3.1.3'!F18</f>
        <v>1662294</v>
      </c>
      <c r="C18" s="137">
        <f>+'2.2.3.2.3'!F18</f>
        <v>1791267</v>
      </c>
      <c r="D18" s="137">
        <f>+'2.2.3.3.3'!F18</f>
        <v>203300</v>
      </c>
      <c r="E18" s="137">
        <f>+'2.2.3.4.3'!F18</f>
        <v>990454</v>
      </c>
      <c r="F18" s="137">
        <f>+'2.2.3.5.3'!F18</f>
        <v>95650</v>
      </c>
      <c r="G18" s="137">
        <f>+'2.2.3.6.3'!F18</f>
        <v>484051</v>
      </c>
      <c r="H18" s="138">
        <f>+'2.2.3.7.3'!F18</f>
        <v>0</v>
      </c>
      <c r="I18" s="139">
        <f t="shared" si="0"/>
        <v>5227016</v>
      </c>
    </row>
    <row r="19" spans="1:9" ht="15.75" thickBot="1" x14ac:dyDescent="0.3">
      <c r="A19" s="141">
        <v>2003</v>
      </c>
      <c r="B19" s="136">
        <f>+'2.2.3.1.3'!F19</f>
        <v>1805420</v>
      </c>
      <c r="C19" s="137">
        <f>+'2.2.3.2.3'!F19</f>
        <v>2038173</v>
      </c>
      <c r="D19" s="137">
        <f>+'2.2.3.3.3'!F19</f>
        <v>184300</v>
      </c>
      <c r="E19" s="137">
        <f>+'2.2.3.4.3'!F19</f>
        <v>999968</v>
      </c>
      <c r="F19" s="137">
        <f>+'2.2.3.5.3'!F19</f>
        <v>221905</v>
      </c>
      <c r="G19" s="137">
        <f>+'2.2.3.6.3'!F19</f>
        <v>608421</v>
      </c>
      <c r="H19" s="138">
        <f>+'2.2.3.7.3'!F19</f>
        <v>0</v>
      </c>
      <c r="I19" s="139">
        <f t="shared" si="0"/>
        <v>5858187</v>
      </c>
    </row>
    <row r="20" spans="1:9" ht="15.75" thickBot="1" x14ac:dyDescent="0.3">
      <c r="A20" s="141">
        <v>2004</v>
      </c>
      <c r="B20" s="136">
        <f>+'2.2.3.1.3'!F20</f>
        <v>1901027</v>
      </c>
      <c r="C20" s="137">
        <f>+'2.2.3.2.3'!F20</f>
        <v>2238189</v>
      </c>
      <c r="D20" s="137">
        <f>+'2.2.3.3.3'!F20</f>
        <v>208240</v>
      </c>
      <c r="E20" s="137">
        <f>+'2.2.3.4.3'!F20</f>
        <v>999278</v>
      </c>
      <c r="F20" s="137">
        <f>+'2.2.3.5.3'!F20</f>
        <v>263684</v>
      </c>
      <c r="G20" s="137">
        <f>+'2.2.3.6.3'!F20</f>
        <v>512144</v>
      </c>
      <c r="H20" s="138">
        <f>+'2.2.3.7.3'!F20</f>
        <v>0</v>
      </c>
      <c r="I20" s="139">
        <f t="shared" si="0"/>
        <v>6122562</v>
      </c>
    </row>
    <row r="21" spans="1:9" ht="15.75" thickBot="1" x14ac:dyDescent="0.3">
      <c r="A21" s="141">
        <v>2005</v>
      </c>
      <c r="B21" s="136">
        <f>+'2.2.3.1.3'!F21</f>
        <v>2538076</v>
      </c>
      <c r="C21" s="137">
        <f>+'2.2.3.2.3'!F21</f>
        <v>2494292</v>
      </c>
      <c r="D21" s="137">
        <f>+'2.2.3.3.3'!F21</f>
        <v>179130</v>
      </c>
      <c r="E21" s="137">
        <f>+'2.2.3.4.3'!F21</f>
        <v>1164030</v>
      </c>
      <c r="F21" s="137">
        <f>+'2.2.3.5.3'!F21</f>
        <v>198922</v>
      </c>
      <c r="G21" s="137">
        <f>+'2.2.3.6.3'!F21</f>
        <v>494717</v>
      </c>
      <c r="H21" s="138">
        <f>+'2.2.3.7.3'!F21</f>
        <v>0</v>
      </c>
      <c r="I21" s="139">
        <f t="shared" si="0"/>
        <v>7069167</v>
      </c>
    </row>
    <row r="22" spans="1:9" ht="15.75" thickBot="1" x14ac:dyDescent="0.3">
      <c r="A22" s="141">
        <v>2006</v>
      </c>
      <c r="B22" s="136">
        <f>+'2.2.3.1.3'!F22</f>
        <v>2475975</v>
      </c>
      <c r="C22" s="137">
        <f>+'2.2.3.2.3'!F22</f>
        <v>2651342</v>
      </c>
      <c r="D22" s="137">
        <f>+'2.2.3.3.3'!F22</f>
        <v>199290</v>
      </c>
      <c r="E22" s="137">
        <f>+'2.2.3.4.3'!F22</f>
        <v>1575679</v>
      </c>
      <c r="F22" s="137">
        <f>+'2.2.3.5.3'!F22</f>
        <v>247043</v>
      </c>
      <c r="G22" s="137">
        <f>+'2.2.3.6.3'!F22</f>
        <v>430402</v>
      </c>
      <c r="H22" s="138">
        <f>+'2.2.3.7.3'!F22</f>
        <v>0</v>
      </c>
      <c r="I22" s="139">
        <f t="shared" si="0"/>
        <v>7579731</v>
      </c>
    </row>
    <row r="23" spans="1:9" ht="15.75" thickBot="1" x14ac:dyDescent="0.3">
      <c r="A23" s="141">
        <v>2007</v>
      </c>
      <c r="B23" s="136">
        <f>+'2.2.3.1.3'!F23</f>
        <v>3518170</v>
      </c>
      <c r="C23" s="137">
        <f>+'2.2.3.2.3'!F23</f>
        <v>3101807</v>
      </c>
      <c r="D23" s="137">
        <f>+'2.2.3.3.3'!F23</f>
        <v>209870</v>
      </c>
      <c r="E23" s="137">
        <f>+'2.2.3.4.3'!F23</f>
        <v>1665460</v>
      </c>
      <c r="F23" s="137">
        <f>+'2.2.3.5.3'!F23</f>
        <v>660435</v>
      </c>
      <c r="G23" s="137">
        <f>+'2.2.3.6.3'!F23</f>
        <v>599102</v>
      </c>
      <c r="H23" s="138">
        <f>+'2.2.3.7.3'!F23</f>
        <v>0</v>
      </c>
      <c r="I23" s="139">
        <f t="shared" si="0"/>
        <v>9754844</v>
      </c>
    </row>
    <row r="24" spans="1:9" ht="15.75" thickBot="1" x14ac:dyDescent="0.3">
      <c r="A24" s="141">
        <v>2008</v>
      </c>
      <c r="B24" s="136">
        <f>+'2.2.3.1.3'!F24</f>
        <v>3289660</v>
      </c>
      <c r="C24" s="137">
        <f>+'2.2.3.2.3'!F24</f>
        <v>2930170</v>
      </c>
      <c r="D24" s="137">
        <f>+'2.2.3.3.3'!F24</f>
        <v>166230</v>
      </c>
      <c r="E24" s="137">
        <f>+'2.2.3.4.3'!F24</f>
        <v>1714264</v>
      </c>
      <c r="F24" s="137">
        <f>+'2.2.3.5.3'!F24</f>
        <v>224874</v>
      </c>
      <c r="G24" s="137">
        <f>+'2.2.3.6.3'!F24</f>
        <v>783892</v>
      </c>
      <c r="H24" s="138">
        <f>+'2.2.3.7.3'!F24</f>
        <v>0</v>
      </c>
      <c r="I24" s="139">
        <f t="shared" si="0"/>
        <v>9109090</v>
      </c>
    </row>
    <row r="25" spans="1:9" ht="15.75" thickBot="1" x14ac:dyDescent="0.3">
      <c r="A25" s="141">
        <v>2009</v>
      </c>
      <c r="B25" s="136">
        <f>+'2.2.3.1.3'!F25</f>
        <v>2449190</v>
      </c>
      <c r="C25" s="137">
        <f>+'2.2.3.2.3'!F25</f>
        <v>2435107</v>
      </c>
      <c r="D25" s="137">
        <f>+'2.2.3.3.3'!F25</f>
        <v>202310</v>
      </c>
      <c r="E25" s="137">
        <f>+'2.2.3.4.3'!F25</f>
        <v>1676163</v>
      </c>
      <c r="F25" s="137">
        <f>+'2.2.3.5.3'!F25</f>
        <v>181662</v>
      </c>
      <c r="G25" s="137">
        <f>+'2.2.3.6.3'!F25</f>
        <v>886865</v>
      </c>
      <c r="H25" s="138">
        <f>+'2.2.3.7.3'!F25</f>
        <v>0</v>
      </c>
      <c r="I25" s="139">
        <f t="shared" si="0"/>
        <v>7831297</v>
      </c>
    </row>
    <row r="26" spans="1:9" ht="15.75" thickBot="1" x14ac:dyDescent="0.3">
      <c r="A26" s="141">
        <v>2010</v>
      </c>
      <c r="B26" s="136">
        <f>+'2.2.3.1.3'!F26</f>
        <v>3250390</v>
      </c>
      <c r="C26" s="137">
        <f>+'2.2.3.2.3'!F26</f>
        <v>3241678</v>
      </c>
      <c r="D26" s="137">
        <f>+'2.2.3.3.3'!F26</f>
        <v>178560</v>
      </c>
      <c r="E26" s="137">
        <f>+'2.2.3.4.3'!F26</f>
        <v>2018486</v>
      </c>
      <c r="F26" s="137">
        <f>+'2.2.3.5.3'!F26</f>
        <v>131702</v>
      </c>
      <c r="G26" s="137">
        <f>+'2.2.3.6.3'!F26</f>
        <v>909258.4</v>
      </c>
      <c r="H26" s="138">
        <f>+'2.2.3.7.3'!F26</f>
        <v>0</v>
      </c>
      <c r="I26" s="139">
        <f t="shared" si="0"/>
        <v>9730074.4000000004</v>
      </c>
    </row>
    <row r="27" spans="1:9" ht="15.75" thickBot="1" x14ac:dyDescent="0.3">
      <c r="A27" s="141">
        <v>2011</v>
      </c>
      <c r="B27" s="136">
        <f>+'2.2.3.1.3'!F27</f>
        <v>3341780</v>
      </c>
      <c r="C27" s="137">
        <f>+'2.2.3.2.3'!F27</f>
        <v>3474316</v>
      </c>
      <c r="D27" s="137">
        <f>+'2.2.3.3.3'!F27</f>
        <v>179940</v>
      </c>
      <c r="E27" s="137">
        <f>+'2.2.3.4.3'!F27</f>
        <v>2055339</v>
      </c>
      <c r="F27" s="137">
        <f>+'2.2.3.5.3'!F27</f>
        <v>15034</v>
      </c>
      <c r="G27" s="137">
        <f>+'2.2.3.6.3'!F27</f>
        <v>809688</v>
      </c>
      <c r="H27" s="138">
        <f>+'2.2.3.7.3'!F27</f>
        <v>0</v>
      </c>
      <c r="I27" s="139">
        <f t="shared" si="0"/>
        <v>9876097</v>
      </c>
    </row>
    <row r="28" spans="1:9" ht="15.75" thickBot="1" x14ac:dyDescent="0.3">
      <c r="A28" s="141">
        <v>2012</v>
      </c>
      <c r="B28" s="136">
        <f>+'2.2.3.1.3'!F28</f>
        <v>3628200</v>
      </c>
      <c r="C28" s="137">
        <f>+'2.2.3.2.3'!F28</f>
        <v>2720380</v>
      </c>
      <c r="D28" s="137">
        <f>+'2.2.3.3.3'!F28</f>
        <v>238781.18999999997</v>
      </c>
      <c r="E28" s="137">
        <f>+'2.2.3.4.3'!F28</f>
        <v>1820676</v>
      </c>
      <c r="F28" s="137">
        <f>+'2.2.3.5.3'!F28</f>
        <v>36667</v>
      </c>
      <c r="G28" s="137">
        <f>+'2.2.3.6.3'!F28</f>
        <v>603151</v>
      </c>
      <c r="H28" s="138">
        <f>+'2.2.3.7.3'!F28</f>
        <v>0</v>
      </c>
      <c r="I28" s="139">
        <f t="shared" si="0"/>
        <v>9047855.1900000013</v>
      </c>
    </row>
    <row r="29" spans="1:9" ht="15.75" thickBot="1" x14ac:dyDescent="0.3">
      <c r="A29" s="141">
        <v>2013</v>
      </c>
      <c r="B29" s="136">
        <f>+'2.2.3.1.3'!F29</f>
        <v>3234347</v>
      </c>
      <c r="C29" s="137">
        <f>+'2.2.3.2.3'!F29</f>
        <v>2839510</v>
      </c>
      <c r="D29" s="137">
        <f>+'2.2.3.3.3'!F29</f>
        <v>209274.21</v>
      </c>
      <c r="E29" s="137">
        <f>+'2.2.3.4.3'!F29</f>
        <v>1407136</v>
      </c>
      <c r="F29" s="137">
        <f>+'2.2.3.5.3'!F29</f>
        <v>23657</v>
      </c>
      <c r="G29" s="137">
        <f>+'2.2.3.6.3'!F29</f>
        <v>532855</v>
      </c>
      <c r="H29" s="138">
        <f>+'2.2.3.7.3'!F29</f>
        <v>0</v>
      </c>
      <c r="I29" s="139">
        <f t="shared" si="0"/>
        <v>8246779.21</v>
      </c>
    </row>
    <row r="30" spans="1:9" ht="15.75" thickBot="1" x14ac:dyDescent="0.3">
      <c r="A30" s="141">
        <v>2014</v>
      </c>
      <c r="B30" s="136">
        <f>+'2.2.3.1.3'!F30</f>
        <v>3112088.6000000006</v>
      </c>
      <c r="C30" s="137">
        <f>+'2.2.3.2.3'!F30</f>
        <v>2657905</v>
      </c>
      <c r="D30" s="137">
        <f>+'2.2.3.3.3'!F30</f>
        <v>170555</v>
      </c>
      <c r="E30" s="137">
        <f>+'2.2.3.4.3'!F30</f>
        <v>804272</v>
      </c>
      <c r="F30" s="137">
        <f>+'2.2.3.5.3'!F30</f>
        <v>168</v>
      </c>
      <c r="G30" s="137">
        <f>+'2.2.3.6.3'!F30</f>
        <v>694417.15</v>
      </c>
      <c r="H30" s="138">
        <f>+'2.2.3.7.3'!F30</f>
        <v>0</v>
      </c>
      <c r="I30" s="139">
        <f t="shared" si="0"/>
        <v>7439405.7500000009</v>
      </c>
    </row>
    <row r="31" spans="1:9" ht="15.75" thickBot="1" x14ac:dyDescent="0.3">
      <c r="A31" s="141">
        <v>2015</v>
      </c>
      <c r="B31" s="136">
        <f>+'2.2.3.1.3'!F31</f>
        <v>3006572.07</v>
      </c>
      <c r="C31" s="137">
        <f>+'2.2.3.2.3'!F31</f>
        <v>3423726.95</v>
      </c>
      <c r="D31" s="137">
        <f>+'2.2.3.3.3'!F31</f>
        <v>180588.01</v>
      </c>
      <c r="E31" s="137">
        <f>+'2.2.3.4.3'!F31</f>
        <v>552946</v>
      </c>
      <c r="F31" s="137">
        <f>+'2.2.3.5.3'!F31</f>
        <v>0</v>
      </c>
      <c r="G31" s="137">
        <f>+'2.2.3.6.3'!F31</f>
        <v>630075.69999999995</v>
      </c>
      <c r="H31" s="138">
        <f>+'2.2.3.7.3'!F31</f>
        <v>0</v>
      </c>
      <c r="I31" s="139">
        <f t="shared" si="0"/>
        <v>7793908.7299999995</v>
      </c>
    </row>
    <row r="32" spans="1:9" ht="15.75" thickBot="1" x14ac:dyDescent="0.3">
      <c r="A32" s="141">
        <v>2016</v>
      </c>
      <c r="B32" s="136">
        <f>+'2.2.3.1.3'!F32</f>
        <v>3671825.13</v>
      </c>
      <c r="C32" s="137">
        <f>+'2.2.3.2.3'!F32</f>
        <v>1998579.73</v>
      </c>
      <c r="D32" s="137">
        <f>+'2.2.3.3.3'!F32</f>
        <v>115245</v>
      </c>
      <c r="E32" s="137">
        <f>+'2.2.3.4.3'!F32</f>
        <v>557506</v>
      </c>
      <c r="F32" s="137">
        <f>+'2.2.3.5.3'!F32</f>
        <v>0</v>
      </c>
      <c r="G32" s="137">
        <f>+'2.2.3.6.3'!F32</f>
        <v>616184.35000000009</v>
      </c>
      <c r="H32" s="138">
        <f>+'2.2.3.7.3'!F32</f>
        <v>0</v>
      </c>
      <c r="I32" s="139">
        <f t="shared" ref="I32:I33" si="1">SUM(B32:H32)</f>
        <v>6959340.209999999</v>
      </c>
    </row>
    <row r="33" spans="1:9" ht="15.75" thickBot="1" x14ac:dyDescent="0.3">
      <c r="A33" s="141">
        <v>2017</v>
      </c>
      <c r="B33" s="136">
        <f>+'2.2.3.1.3'!F33</f>
        <v>5079091.5182666657</v>
      </c>
      <c r="C33" s="137">
        <f>+'2.2.3.2.3'!F33</f>
        <v>528803</v>
      </c>
      <c r="D33" s="137">
        <f>+'2.2.3.3.3'!F33</f>
        <v>109494</v>
      </c>
      <c r="E33" s="137">
        <f>+'2.2.3.4.3'!F33</f>
        <v>597144</v>
      </c>
      <c r="F33" s="137">
        <f>+'2.2.3.5.3'!F33</f>
        <v>0</v>
      </c>
      <c r="G33" s="137">
        <f>+'2.2.3.6.3'!F33</f>
        <v>620705</v>
      </c>
      <c r="H33" s="138">
        <f>+'2.2.3.7.3'!F33</f>
        <v>0</v>
      </c>
      <c r="I33" s="139">
        <f t="shared" si="1"/>
        <v>6935237.5182666657</v>
      </c>
    </row>
    <row r="34" spans="1:9" ht="15.75" thickBot="1" x14ac:dyDescent="0.3">
      <c r="A34" s="141" t="s">
        <v>449</v>
      </c>
      <c r="B34" s="136">
        <f>+'2.2.3.1.3'!F34</f>
        <v>0</v>
      </c>
      <c r="C34" s="137">
        <f>+'2.2.3.2.3'!F34</f>
        <v>3013182.73</v>
      </c>
      <c r="D34" s="137">
        <f>+'2.2.3.3.3'!F34</f>
        <v>75465</v>
      </c>
      <c r="E34" s="137">
        <f>+'2.2.3.4.3'!F34</f>
        <v>673653</v>
      </c>
      <c r="F34" s="137">
        <f>+'2.2.3.5.3'!F34</f>
        <v>0</v>
      </c>
      <c r="G34" s="137">
        <f>+'2.2.3.6.3'!F34</f>
        <v>571871.13000000012</v>
      </c>
      <c r="H34" s="138">
        <f>+'2.2.3.7.3'!F34</f>
        <v>0</v>
      </c>
      <c r="I34" s="139">
        <f t="shared" ref="I34" si="2">SUM(B34:H34)</f>
        <v>4334171.8600000003</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4.57031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+Índice!B63</f>
        <v>Granos y oleaginosas. Carga anual transportada por línea. Participación porcentual</v>
      </c>
    </row>
    <row r="6" spans="1:9" x14ac:dyDescent="0.25">
      <c r="A6" s="16" t="s">
        <v>6</v>
      </c>
      <c r="B6" s="128" t="str">
        <f>+Índice!A63</f>
        <v>2.2.3.13.2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+'2.2.3.13.1'!B13/'2.2.3.13.1'!$I13</f>
        <v>0.42727129213858994</v>
      </c>
      <c r="C13" s="147">
        <f>+'2.2.3.13.1'!C13/'2.2.3.13.1'!$I13</f>
        <v>0.22777157149221069</v>
      </c>
      <c r="D13" s="147">
        <f>+'2.2.3.13.1'!D13/'2.2.3.13.1'!$I13</f>
        <v>3.6698790367211541E-2</v>
      </c>
      <c r="E13" s="147">
        <f>+'2.2.3.13.1'!E13/'2.2.3.13.1'!$I13</f>
        <v>0.16893021575762013</v>
      </c>
      <c r="F13" s="147">
        <f>+'2.2.3.13.1'!F13/'2.2.3.13.1'!$I13</f>
        <v>6.103683646202155E-2</v>
      </c>
      <c r="G13" s="147">
        <f>+'2.2.3.13.1'!G13/'2.2.3.13.1'!$I13</f>
        <v>7.8291293782346116E-2</v>
      </c>
      <c r="H13" s="147">
        <f>+'2.2.3.13.1'!H13/'2.2.3.13.1'!$I13</f>
        <v>0</v>
      </c>
      <c r="I13" s="148">
        <f>SUM(B13:H13)</f>
        <v>1</v>
      </c>
    </row>
    <row r="14" spans="1:9" ht="15.75" thickBot="1" x14ac:dyDescent="0.3">
      <c r="A14" s="141">
        <v>1998</v>
      </c>
      <c r="B14" s="147">
        <f>+'2.2.3.13.1'!B14/'2.2.3.13.1'!$I14</f>
        <v>0.45056928414563968</v>
      </c>
      <c r="C14" s="147">
        <f>+'2.2.3.13.1'!C14/'2.2.3.13.1'!$I14</f>
        <v>0.23724402434377512</v>
      </c>
      <c r="D14" s="147">
        <f>+'2.2.3.13.1'!D14/'2.2.3.13.1'!$I14</f>
        <v>3.4765160782375661E-2</v>
      </c>
      <c r="E14" s="147">
        <f>+'2.2.3.13.1'!E14/'2.2.3.13.1'!$I14</f>
        <v>0.12105715028826886</v>
      </c>
      <c r="F14" s="147">
        <f>+'2.2.3.13.1'!F14/'2.2.3.13.1'!$I14</f>
        <v>5.1780425173835076E-2</v>
      </c>
      <c r="G14" s="147">
        <f>+'2.2.3.13.1'!G14/'2.2.3.13.1'!$I14</f>
        <v>0.1045839552661056</v>
      </c>
      <c r="H14" s="147">
        <f>+'2.2.3.13.1'!H14/'2.2.3.13.1'!$I14</f>
        <v>0</v>
      </c>
      <c r="I14" s="148">
        <f t="shared" ref="I14:I31" si="0">SUM(B14:H14)</f>
        <v>1</v>
      </c>
    </row>
    <row r="15" spans="1:9" ht="15.75" thickBot="1" x14ac:dyDescent="0.3">
      <c r="A15" s="141">
        <v>1999</v>
      </c>
      <c r="B15" s="147">
        <f>+'2.2.3.13.1'!B15/'2.2.3.13.1'!$I15</f>
        <v>0.38958203555438325</v>
      </c>
      <c r="C15" s="147">
        <f>+'2.2.3.13.1'!C15/'2.2.3.13.1'!$I15</f>
        <v>0.26253061614526885</v>
      </c>
      <c r="D15" s="147">
        <f>+'2.2.3.13.1'!D15/'2.2.3.13.1'!$I15</f>
        <v>2.0554234912237877E-2</v>
      </c>
      <c r="E15" s="147">
        <f>+'2.2.3.13.1'!E15/'2.2.3.13.1'!$I15</f>
        <v>0.14274692499433581</v>
      </c>
      <c r="F15" s="147">
        <f>+'2.2.3.13.1'!F15/'2.2.3.13.1'!$I15</f>
        <v>7.5176102454558399E-2</v>
      </c>
      <c r="G15" s="147">
        <f>+'2.2.3.13.1'!G15/'2.2.3.13.1'!$I15</f>
        <v>0.10941008593921574</v>
      </c>
      <c r="H15" s="147">
        <f>+'2.2.3.13.1'!H15/'2.2.3.13.1'!$I15</f>
        <v>0</v>
      </c>
      <c r="I15" s="148">
        <f t="shared" si="0"/>
        <v>0.99999999999999989</v>
      </c>
    </row>
    <row r="16" spans="1:9" ht="15.75" thickBot="1" x14ac:dyDescent="0.3">
      <c r="A16" s="141">
        <v>2000</v>
      </c>
      <c r="B16" s="147">
        <f>+'2.2.3.13.1'!B16/'2.2.3.13.1'!$I16</f>
        <v>0.3851373347746424</v>
      </c>
      <c r="C16" s="147">
        <f>+'2.2.3.13.1'!C16/'2.2.3.13.1'!$I16</f>
        <v>0.24482081717773316</v>
      </c>
      <c r="D16" s="147">
        <f>+'2.2.3.13.1'!D16/'2.2.3.13.1'!$I16</f>
        <v>2.4868146651808382E-2</v>
      </c>
      <c r="E16" s="147">
        <f>+'2.2.3.13.1'!E16/'2.2.3.13.1'!$I16</f>
        <v>0.15707886576209218</v>
      </c>
      <c r="F16" s="147">
        <f>+'2.2.3.13.1'!F16/'2.2.3.13.1'!$I16</f>
        <v>6.4391979031456992E-2</v>
      </c>
      <c r="G16" s="147">
        <f>+'2.2.3.13.1'!G16/'2.2.3.13.1'!$I16</f>
        <v>0.12370285660226686</v>
      </c>
      <c r="H16" s="147">
        <f>+'2.2.3.13.1'!H16/'2.2.3.13.1'!$I16</f>
        <v>0</v>
      </c>
      <c r="I16" s="148">
        <f t="shared" si="0"/>
        <v>1</v>
      </c>
    </row>
    <row r="17" spans="1:9" ht="15.75" thickBot="1" x14ac:dyDescent="0.3">
      <c r="A17" s="141">
        <v>2001</v>
      </c>
      <c r="B17" s="147">
        <f>+'2.2.3.13.1'!B17/'2.2.3.13.1'!$I17</f>
        <v>0.36208502142178234</v>
      </c>
      <c r="C17" s="147">
        <f>+'2.2.3.13.1'!C17/'2.2.3.13.1'!$I17</f>
        <v>0.29570803901423293</v>
      </c>
      <c r="D17" s="147">
        <f>+'2.2.3.13.1'!D17/'2.2.3.13.1'!$I17</f>
        <v>2.1869683400714397E-2</v>
      </c>
      <c r="E17" s="147">
        <f>+'2.2.3.13.1'!E17/'2.2.3.13.1'!$I17</f>
        <v>0.16682098328447381</v>
      </c>
      <c r="F17" s="147">
        <f>+'2.2.3.13.1'!F17/'2.2.3.13.1'!$I17</f>
        <v>2.8191767203987691E-2</v>
      </c>
      <c r="G17" s="147">
        <f>+'2.2.3.13.1'!G17/'2.2.3.13.1'!$I17</f>
        <v>0.12532450567480885</v>
      </c>
      <c r="H17" s="147">
        <f>+'2.2.3.13.1'!H17/'2.2.3.13.1'!$I17</f>
        <v>0</v>
      </c>
      <c r="I17" s="148">
        <f t="shared" si="0"/>
        <v>1</v>
      </c>
    </row>
    <row r="18" spans="1:9" ht="15.75" thickBot="1" x14ac:dyDescent="0.3">
      <c r="A18" s="141">
        <v>2002</v>
      </c>
      <c r="B18" s="147">
        <f>+'2.2.3.13.1'!B18/'2.2.3.13.1'!$I18</f>
        <v>0.31801968848000467</v>
      </c>
      <c r="C18" s="147">
        <f>+'2.2.3.13.1'!C18/'2.2.3.13.1'!$I18</f>
        <v>0.34269399596251476</v>
      </c>
      <c r="D18" s="147">
        <f>+'2.2.3.13.1'!D18/'2.2.3.13.1'!$I18</f>
        <v>3.8894084119887908E-2</v>
      </c>
      <c r="E18" s="147">
        <f>+'2.2.3.13.1'!E18/'2.2.3.13.1'!$I18</f>
        <v>0.18948746282773957</v>
      </c>
      <c r="F18" s="147">
        <f>+'2.2.3.13.1'!F18/'2.2.3.13.1'!$I18</f>
        <v>1.8299159596986119E-2</v>
      </c>
      <c r="G18" s="147">
        <f>+'2.2.3.13.1'!G18/'2.2.3.13.1'!$I18</f>
        <v>9.2605609012866991E-2</v>
      </c>
      <c r="H18" s="147">
        <f>+'2.2.3.13.1'!H18/'2.2.3.13.1'!$I18</f>
        <v>0</v>
      </c>
      <c r="I18" s="148">
        <f t="shared" si="0"/>
        <v>1</v>
      </c>
    </row>
    <row r="19" spans="1:9" ht="15.75" thickBot="1" x14ac:dyDescent="0.3">
      <c r="A19" s="141">
        <v>2003</v>
      </c>
      <c r="B19" s="147">
        <f>+'2.2.3.13.1'!B19/'2.2.3.13.1'!$I19</f>
        <v>0.30818749896512349</v>
      </c>
      <c r="C19" s="147">
        <f>+'2.2.3.13.1'!C19/'2.2.3.13.1'!$I19</f>
        <v>0.34791873321899763</v>
      </c>
      <c r="D19" s="147">
        <f>+'2.2.3.13.1'!D19/'2.2.3.13.1'!$I19</f>
        <v>3.146024529432058E-2</v>
      </c>
      <c r="E19" s="147">
        <f>+'2.2.3.13.1'!E19/'2.2.3.13.1'!$I19</f>
        <v>0.17069581425106437</v>
      </c>
      <c r="F19" s="147">
        <f>+'2.2.3.13.1'!F19/'2.2.3.13.1'!$I19</f>
        <v>3.7879466804320173E-2</v>
      </c>
      <c r="G19" s="147">
        <f>+'2.2.3.13.1'!G19/'2.2.3.13.1'!$I19</f>
        <v>0.10385824146617376</v>
      </c>
      <c r="H19" s="147">
        <f>+'2.2.3.13.1'!H19/'2.2.3.13.1'!$I19</f>
        <v>0</v>
      </c>
      <c r="I19" s="148">
        <f t="shared" si="0"/>
        <v>1</v>
      </c>
    </row>
    <row r="20" spans="1:9" ht="15.75" thickBot="1" x14ac:dyDescent="0.3">
      <c r="A20" s="141">
        <v>2004</v>
      </c>
      <c r="B20" s="147">
        <f>+'2.2.3.13.1'!B20/'2.2.3.13.1'!$I20</f>
        <v>0.31049534492259939</v>
      </c>
      <c r="C20" s="147">
        <f>+'2.2.3.13.1'!C20/'2.2.3.13.1'!$I20</f>
        <v>0.36556412168631369</v>
      </c>
      <c r="D20" s="147">
        <f>+'2.2.3.13.1'!D20/'2.2.3.13.1'!$I20</f>
        <v>3.4011905473558292E-2</v>
      </c>
      <c r="E20" s="147">
        <f>+'2.2.3.13.1'!E20/'2.2.3.13.1'!$I20</f>
        <v>0.16321239376587776</v>
      </c>
      <c r="F20" s="147">
        <f>+'2.2.3.13.1'!F20/'2.2.3.13.1'!$I20</f>
        <v>4.3067591638925012E-2</v>
      </c>
      <c r="G20" s="147">
        <f>+'2.2.3.13.1'!G20/'2.2.3.13.1'!$I20</f>
        <v>8.3648642512725885E-2</v>
      </c>
      <c r="H20" s="147">
        <f>+'2.2.3.13.1'!H20/'2.2.3.13.1'!$I20</f>
        <v>0</v>
      </c>
      <c r="I20" s="148">
        <f t="shared" si="0"/>
        <v>0.99999999999999989</v>
      </c>
    </row>
    <row r="21" spans="1:9" ht="15.75" thickBot="1" x14ac:dyDescent="0.3">
      <c r="A21" s="141">
        <v>2005</v>
      </c>
      <c r="B21" s="147">
        <f>+'2.2.3.13.1'!B21/'2.2.3.13.1'!$I21</f>
        <v>0.35903466419735169</v>
      </c>
      <c r="C21" s="147">
        <f>+'2.2.3.13.1'!C21/'2.2.3.13.1'!$I21</f>
        <v>0.35284100658535866</v>
      </c>
      <c r="D21" s="147">
        <f>+'2.2.3.13.1'!D21/'2.2.3.13.1'!$I21</f>
        <v>2.5339619222462844E-2</v>
      </c>
      <c r="E21" s="147">
        <f>+'2.2.3.13.1'!E21/'2.2.3.13.1'!$I21</f>
        <v>0.16466296524045904</v>
      </c>
      <c r="F21" s="147">
        <f>+'2.2.3.13.1'!F21/'2.2.3.13.1'!$I21</f>
        <v>2.813938332479626E-2</v>
      </c>
      <c r="G21" s="147">
        <f>+'2.2.3.13.1'!G21/'2.2.3.13.1'!$I21</f>
        <v>6.9982361429571552E-2</v>
      </c>
      <c r="H21" s="147">
        <f>+'2.2.3.13.1'!H21/'2.2.3.13.1'!$I21</f>
        <v>0</v>
      </c>
      <c r="I21" s="148">
        <f t="shared" si="0"/>
        <v>1</v>
      </c>
    </row>
    <row r="22" spans="1:9" ht="15.75" thickBot="1" x14ac:dyDescent="0.3">
      <c r="A22" s="141">
        <v>2006</v>
      </c>
      <c r="B22" s="147">
        <f>+'2.2.3.13.1'!B22/'2.2.3.13.1'!$I22</f>
        <v>0.3266573708222627</v>
      </c>
      <c r="C22" s="147">
        <f>+'2.2.3.13.1'!C22/'2.2.3.13.1'!$I22</f>
        <v>0.34979368001318251</v>
      </c>
      <c r="D22" s="147">
        <f>+'2.2.3.13.1'!D22/'2.2.3.13.1'!$I22</f>
        <v>2.6292489799440114E-2</v>
      </c>
      <c r="E22" s="147">
        <f>+'2.2.3.13.1'!E22/'2.2.3.13.1'!$I22</f>
        <v>0.20788059629029051</v>
      </c>
      <c r="F22" s="147">
        <f>+'2.2.3.13.1'!F22/'2.2.3.13.1'!$I22</f>
        <v>3.2592581451769201E-2</v>
      </c>
      <c r="G22" s="147">
        <f>+'2.2.3.13.1'!G22/'2.2.3.13.1'!$I22</f>
        <v>5.678328162305496E-2</v>
      </c>
      <c r="H22" s="147">
        <f>+'2.2.3.13.1'!H22/'2.2.3.13.1'!$I22</f>
        <v>0</v>
      </c>
      <c r="I22" s="148">
        <f t="shared" si="0"/>
        <v>1</v>
      </c>
    </row>
    <row r="23" spans="1:9" ht="15.75" thickBot="1" x14ac:dyDescent="0.3">
      <c r="A23" s="141">
        <v>2007</v>
      </c>
      <c r="B23" s="147">
        <f>+'2.2.3.13.1'!B23/'2.2.3.13.1'!$I23</f>
        <v>0.36065876604484909</v>
      </c>
      <c r="C23" s="147">
        <f>+'2.2.3.13.1'!C23/'2.2.3.13.1'!$I23</f>
        <v>0.31797607424577984</v>
      </c>
      <c r="D23" s="147">
        <f>+'2.2.3.13.1'!D23/'2.2.3.13.1'!$I23</f>
        <v>2.1514439390317261E-2</v>
      </c>
      <c r="E23" s="147">
        <f>+'2.2.3.13.1'!E23/'2.2.3.13.1'!$I23</f>
        <v>0.17073158730165239</v>
      </c>
      <c r="F23" s="147">
        <f>+'2.2.3.13.1'!F23/'2.2.3.13.1'!$I23</f>
        <v>6.770328669530748E-2</v>
      </c>
      <c r="G23" s="147">
        <f>+'2.2.3.13.1'!G23/'2.2.3.13.1'!$I23</f>
        <v>6.1415846322093924E-2</v>
      </c>
      <c r="H23" s="147">
        <f>+'2.2.3.13.1'!H23/'2.2.3.13.1'!$I23</f>
        <v>0</v>
      </c>
      <c r="I23" s="148">
        <f t="shared" si="0"/>
        <v>1</v>
      </c>
    </row>
    <row r="24" spans="1:9" ht="15.75" thickBot="1" x14ac:dyDescent="0.3">
      <c r="A24" s="141">
        <v>2008</v>
      </c>
      <c r="B24" s="147">
        <f>+'2.2.3.13.1'!B24/'2.2.3.13.1'!$I24</f>
        <v>0.36114035540322909</v>
      </c>
      <c r="C24" s="147">
        <f>+'2.2.3.13.1'!C24/'2.2.3.13.1'!$I24</f>
        <v>0.32167538140472868</v>
      </c>
      <c r="D24" s="147">
        <f>+'2.2.3.13.1'!D24/'2.2.3.13.1'!$I24</f>
        <v>1.8248804216447527E-2</v>
      </c>
      <c r="E24" s="147">
        <f>+'2.2.3.13.1'!E24/'2.2.3.13.1'!$I24</f>
        <v>0.18819267347232271</v>
      </c>
      <c r="F24" s="147">
        <f>+'2.2.3.13.1'!F24/'2.2.3.13.1'!$I24</f>
        <v>2.4686768930815263E-2</v>
      </c>
      <c r="G24" s="147">
        <f>+'2.2.3.13.1'!G24/'2.2.3.13.1'!$I24</f>
        <v>8.6056016572456748E-2</v>
      </c>
      <c r="H24" s="147">
        <f>+'2.2.3.13.1'!H24/'2.2.3.13.1'!$I24</f>
        <v>0</v>
      </c>
      <c r="I24" s="148">
        <f t="shared" si="0"/>
        <v>0.99999999999999989</v>
      </c>
    </row>
    <row r="25" spans="1:9" ht="15.75" thickBot="1" x14ac:dyDescent="0.3">
      <c r="A25" s="141">
        <v>2009</v>
      </c>
      <c r="B25" s="147">
        <f>+'2.2.3.13.1'!B25/'2.2.3.13.1'!$I25</f>
        <v>0.31274385328509441</v>
      </c>
      <c r="C25" s="147">
        <f>+'2.2.3.13.1'!C25/'2.2.3.13.1'!$I25</f>
        <v>0.31094555601709395</v>
      </c>
      <c r="D25" s="147">
        <f>+'2.2.3.13.1'!D25/'2.2.3.13.1'!$I25</f>
        <v>2.5833524127612577E-2</v>
      </c>
      <c r="E25" s="147">
        <f>+'2.2.3.13.1'!E25/'2.2.3.13.1'!$I25</f>
        <v>0.21403389502402986</v>
      </c>
      <c r="F25" s="147">
        <f>+'2.2.3.13.1'!F25/'2.2.3.13.1'!$I25</f>
        <v>2.3196923830113965E-2</v>
      </c>
      <c r="G25" s="147">
        <f>+'2.2.3.13.1'!G25/'2.2.3.13.1'!$I25</f>
        <v>0.11324624771605521</v>
      </c>
      <c r="H25" s="147">
        <f>+'2.2.3.13.1'!H25/'2.2.3.13.1'!$I25</f>
        <v>0</v>
      </c>
      <c r="I25" s="148">
        <f t="shared" si="0"/>
        <v>0.99999999999999978</v>
      </c>
    </row>
    <row r="26" spans="1:9" ht="15.75" thickBot="1" x14ac:dyDescent="0.3">
      <c r="A26" s="141">
        <v>2010</v>
      </c>
      <c r="B26" s="147">
        <f>+'2.2.3.13.1'!B26/'2.2.3.13.1'!$I26</f>
        <v>0.33405602736192846</v>
      </c>
      <c r="C26" s="147">
        <f>+'2.2.3.13.1'!C26/'2.2.3.13.1'!$I26</f>
        <v>0.33316065907985243</v>
      </c>
      <c r="D26" s="147">
        <f>+'2.2.3.13.1'!D26/'2.2.3.13.1'!$I26</f>
        <v>1.8351349913624502E-2</v>
      </c>
      <c r="E26" s="147">
        <f>+'2.2.3.13.1'!E26/'2.2.3.13.1'!$I26</f>
        <v>0.20744815681984918</v>
      </c>
      <c r="F26" s="147">
        <f>+'2.2.3.13.1'!F26/'2.2.3.13.1'!$I26</f>
        <v>1.3535559399216926E-2</v>
      </c>
      <c r="G26" s="147">
        <f>+'2.2.3.13.1'!G26/'2.2.3.13.1'!$I26</f>
        <v>9.3448247425528416E-2</v>
      </c>
      <c r="H26" s="147">
        <f>+'2.2.3.13.1'!H26/'2.2.3.13.1'!$I26</f>
        <v>0</v>
      </c>
      <c r="I26" s="148">
        <f t="shared" si="0"/>
        <v>0.99999999999999989</v>
      </c>
    </row>
    <row r="27" spans="1:9" ht="15.75" thickBot="1" x14ac:dyDescent="0.3">
      <c r="A27" s="141">
        <v>2011</v>
      </c>
      <c r="B27" s="147">
        <f>+'2.2.3.13.1'!B27/'2.2.3.13.1'!$I27</f>
        <v>0.3383705121567761</v>
      </c>
      <c r="C27" s="147">
        <f>+'2.2.3.13.1'!C27/'2.2.3.13.1'!$I27</f>
        <v>0.3517903884500122</v>
      </c>
      <c r="D27" s="147">
        <f>+'2.2.3.13.1'!D27/'2.2.3.13.1'!$I27</f>
        <v>1.8219748145446527E-2</v>
      </c>
      <c r="E27" s="147">
        <f>+'2.2.3.13.1'!E27/'2.2.3.13.1'!$I27</f>
        <v>0.2081124760115256</v>
      </c>
      <c r="F27" s="147">
        <f>+'2.2.3.13.1'!F27/'2.2.3.13.1'!$I27</f>
        <v>1.5222612738615266E-3</v>
      </c>
      <c r="G27" s="147">
        <f>+'2.2.3.13.1'!G27/'2.2.3.13.1'!$I27</f>
        <v>8.198461396237805E-2</v>
      </c>
      <c r="H27" s="147">
        <f>+'2.2.3.13.1'!H27/'2.2.3.13.1'!$I27</f>
        <v>0</v>
      </c>
      <c r="I27" s="148">
        <f t="shared" si="0"/>
        <v>1.0000000000000002</v>
      </c>
    </row>
    <row r="28" spans="1:9" ht="15.75" thickBot="1" x14ac:dyDescent="0.3">
      <c r="A28" s="141">
        <v>2012</v>
      </c>
      <c r="B28" s="147">
        <f>+'2.2.3.13.1'!B28/'2.2.3.13.1'!$I28</f>
        <v>0.40100111283942858</v>
      </c>
      <c r="C28" s="147">
        <f>+'2.2.3.13.1'!C28/'2.2.3.13.1'!$I28</f>
        <v>0.30066573158759846</v>
      </c>
      <c r="D28" s="147">
        <f>+'2.2.3.13.1'!D28/'2.2.3.13.1'!$I28</f>
        <v>2.6390916408997031E-2</v>
      </c>
      <c r="E28" s="147">
        <f>+'2.2.3.13.1'!E28/'2.2.3.13.1'!$I28</f>
        <v>0.20122735850284976</v>
      </c>
      <c r="F28" s="147">
        <f>+'2.2.3.13.1'!F28/'2.2.3.13.1'!$I28</f>
        <v>4.0525626493807749E-3</v>
      </c>
      <c r="G28" s="147">
        <f>+'2.2.3.13.1'!G28/'2.2.3.13.1'!$I28</f>
        <v>6.666231801174527E-2</v>
      </c>
      <c r="H28" s="147">
        <f>+'2.2.3.13.1'!H28/'2.2.3.13.1'!$I28</f>
        <v>0</v>
      </c>
      <c r="I28" s="148">
        <f t="shared" si="0"/>
        <v>1</v>
      </c>
    </row>
    <row r="29" spans="1:9" ht="15.75" thickBot="1" x14ac:dyDescent="0.3">
      <c r="A29" s="141">
        <v>2013</v>
      </c>
      <c r="B29" s="147">
        <f>+'2.2.3.13.1'!B29/'2.2.3.13.1'!$I29</f>
        <v>0.39219517312626101</v>
      </c>
      <c r="C29" s="147">
        <f>+'2.2.3.13.1'!C29/'2.2.3.13.1'!$I29</f>
        <v>0.34431745141870967</v>
      </c>
      <c r="D29" s="147">
        <f>+'2.2.3.13.1'!D29/'2.2.3.13.1'!$I29</f>
        <v>2.5376477855286246E-2</v>
      </c>
      <c r="E29" s="147">
        <f>+'2.2.3.13.1'!E29/'2.2.3.13.1'!$I29</f>
        <v>0.1706285525740418</v>
      </c>
      <c r="F29" s="147">
        <f>+'2.2.3.13.1'!F29/'2.2.3.13.1'!$I29</f>
        <v>2.8686350631666785E-3</v>
      </c>
      <c r="G29" s="147">
        <f>+'2.2.3.13.1'!G29/'2.2.3.13.1'!$I29</f>
        <v>6.4613709962534571E-2</v>
      </c>
      <c r="H29" s="147">
        <f>+'2.2.3.13.1'!H29/'2.2.3.13.1'!$I29</f>
        <v>0</v>
      </c>
      <c r="I29" s="148">
        <f t="shared" si="0"/>
        <v>1</v>
      </c>
    </row>
    <row r="30" spans="1:9" ht="15.75" thickBot="1" x14ac:dyDescent="0.3">
      <c r="A30" s="141">
        <v>2014</v>
      </c>
      <c r="B30" s="147">
        <f>+'2.2.3.13.1'!B30/'2.2.3.13.1'!$I30</f>
        <v>0.4183248910707687</v>
      </c>
      <c r="C30" s="147">
        <f>+'2.2.3.13.1'!C30/'2.2.3.13.1'!$I30</f>
        <v>0.35727383198584101</v>
      </c>
      <c r="D30" s="147">
        <f>+'2.2.3.13.1'!D30/'2.2.3.13.1'!$I30</f>
        <v>2.2925890283642614E-2</v>
      </c>
      <c r="E30" s="147">
        <f>+'2.2.3.13.1'!E30/'2.2.3.13.1'!$I30</f>
        <v>0.10810971024130521</v>
      </c>
      <c r="F30" s="147">
        <f>+'2.2.3.13.1'!F30/'2.2.3.13.1'!$I30</f>
        <v>2.2582448873688597E-5</v>
      </c>
      <c r="G30" s="147">
        <f>+'2.2.3.13.1'!G30/'2.2.3.13.1'!$I30</f>
        <v>9.3343093969568733E-2</v>
      </c>
      <c r="H30" s="147">
        <f>+'2.2.3.13.1'!H30/'2.2.3.13.1'!$I30</f>
        <v>0</v>
      </c>
      <c r="I30" s="148">
        <f t="shared" si="0"/>
        <v>1</v>
      </c>
    </row>
    <row r="31" spans="1:9" ht="15.75" thickBot="1" x14ac:dyDescent="0.3">
      <c r="A31" s="141">
        <v>2015</v>
      </c>
      <c r="B31" s="147">
        <f>+'2.2.3.13.1'!B31/'2.2.3.13.1'!$I31</f>
        <v>0.38575920942302339</v>
      </c>
      <c r="C31" s="147">
        <f>+'2.2.3.13.1'!C31/'2.2.3.13.1'!$I31</f>
        <v>0.4392824022716007</v>
      </c>
      <c r="D31" s="147">
        <f>+'2.2.3.13.1'!D31/'2.2.3.13.1'!$I31</f>
        <v>2.3170403485081613E-2</v>
      </c>
      <c r="E31" s="147">
        <f>+'2.2.3.13.1'!E31/'2.2.3.13.1'!$I31</f>
        <v>7.0945916760818933E-2</v>
      </c>
      <c r="F31" s="147">
        <f>+'2.2.3.13.1'!F31/'2.2.3.13.1'!$I31</f>
        <v>0</v>
      </c>
      <c r="G31" s="147">
        <f>+'2.2.3.13.1'!G31/'2.2.3.13.1'!$I31</f>
        <v>8.0842068059475469E-2</v>
      </c>
      <c r="H31" s="147">
        <f>+'2.2.3.13.1'!H31/'2.2.3.13.1'!$I31</f>
        <v>0</v>
      </c>
      <c r="I31" s="148">
        <f t="shared" si="0"/>
        <v>1</v>
      </c>
    </row>
    <row r="32" spans="1:9" ht="15.75" thickBot="1" x14ac:dyDescent="0.3">
      <c r="A32" s="141">
        <v>2016</v>
      </c>
      <c r="B32" s="147">
        <f>+'2.2.3.13.1'!B32/'2.2.3.13.1'!$I32</f>
        <v>0.52761109806413675</v>
      </c>
      <c r="C32" s="147">
        <f>+'2.2.3.13.1'!C32/'2.2.3.13.1'!$I32</f>
        <v>0.28717948392984227</v>
      </c>
      <c r="D32" s="147">
        <f>+'2.2.3.13.1'!D32/'2.2.3.13.1'!$I32</f>
        <v>1.6559759477543925E-2</v>
      </c>
      <c r="E32" s="147">
        <f>+'2.2.3.13.1'!E32/'2.2.3.13.1'!$I32</f>
        <v>8.0109030910560999E-2</v>
      </c>
      <c r="F32" s="147">
        <f>+'2.2.3.13.1'!F32/'2.2.3.13.1'!$I32</f>
        <v>0</v>
      </c>
      <c r="G32" s="147">
        <f>+'2.2.3.13.1'!G32/'2.2.3.13.1'!$I32</f>
        <v>8.8540627617916118E-2</v>
      </c>
      <c r="H32" s="147">
        <f>+'2.2.3.13.1'!H32/'2.2.3.13.1'!$I32</f>
        <v>0</v>
      </c>
      <c r="I32" s="148">
        <f>SUM(B32:H32)</f>
        <v>1</v>
      </c>
    </row>
    <row r="33" spans="1:9" ht="15.75" thickBot="1" x14ac:dyDescent="0.3">
      <c r="A33" s="141">
        <v>2017</v>
      </c>
      <c r="B33" s="147">
        <f>+'2.2.3.13.1'!B33/'2.2.3.13.1'!$I33</f>
        <v>0.73236013977731662</v>
      </c>
      <c r="C33" s="147">
        <f>+'2.2.3.13.1'!C33/'2.2.3.13.1'!$I33</f>
        <v>7.6248722355534343E-2</v>
      </c>
      <c r="D33" s="147">
        <f>+'2.2.3.13.1'!D33/'2.2.3.13.1'!$I33</f>
        <v>1.5788067778732113E-2</v>
      </c>
      <c r="E33" s="147">
        <f>+'2.2.3.13.1'!E33/'2.2.3.13.1'!$I33</f>
        <v>8.6102890986384711E-2</v>
      </c>
      <c r="F33" s="147">
        <f>+'2.2.3.13.1'!F33/'2.2.3.13.1'!$I33</f>
        <v>0</v>
      </c>
      <c r="G33" s="147">
        <f>+'2.2.3.13.1'!G33/'2.2.3.13.1'!$I33</f>
        <v>8.9500179102032215E-2</v>
      </c>
      <c r="H33" s="147">
        <f>+'2.2.3.13.1'!H33/'2.2.3.13.1'!$I33</f>
        <v>0</v>
      </c>
      <c r="I33" s="148">
        <f>SUM(B33:H33)</f>
        <v>1</v>
      </c>
    </row>
    <row r="34" spans="1:9" ht="15.75" thickBot="1" x14ac:dyDescent="0.3">
      <c r="A34" s="141" t="s">
        <v>449</v>
      </c>
      <c r="B34" s="147">
        <f>+'2.2.3.13.1'!B34/'2.2.3.13.1'!$I34</f>
        <v>0</v>
      </c>
      <c r="C34" s="147">
        <f>+'2.2.3.13.1'!C34/'2.2.3.13.1'!$I34</f>
        <v>0.69521533232417776</v>
      </c>
      <c r="D34" s="147">
        <f>+'2.2.3.13.1'!D34/'2.2.3.13.1'!$I34</f>
        <v>1.7411630742302866E-2</v>
      </c>
      <c r="E34" s="147">
        <f>+'2.2.3.13.1'!E34/'2.2.3.13.1'!$I34</f>
        <v>0.15542830828125029</v>
      </c>
      <c r="F34" s="147">
        <f>+'2.2.3.13.1'!F34/'2.2.3.13.1'!$I34</f>
        <v>0</v>
      </c>
      <c r="G34" s="147">
        <f>+'2.2.3.13.1'!G34/'2.2.3.13.1'!$I34</f>
        <v>0.131944728652269</v>
      </c>
      <c r="H34" s="147">
        <f>+'2.2.3.13.1'!H34/'2.2.3.13.1'!$I34</f>
        <v>0</v>
      </c>
      <c r="I34" s="148">
        <f>SUM(B34:H34)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ht="15" customHeight="1" x14ac:dyDescent="0.3">
      <c r="A1" s="16" t="s">
        <v>0</v>
      </c>
      <c r="B1" s="29"/>
    </row>
    <row r="2" spans="1:18" ht="15" customHeight="1" x14ac:dyDescent="0.3">
      <c r="A2" s="16" t="s">
        <v>1</v>
      </c>
      <c r="B2" s="29"/>
    </row>
    <row r="3" spans="1:18" ht="15" customHeight="1" x14ac:dyDescent="0.3">
      <c r="A3" s="16" t="s">
        <v>2</v>
      </c>
      <c r="B3" s="29"/>
    </row>
    <row r="4" spans="1:18" ht="15" customHeight="1" x14ac:dyDescent="0.3">
      <c r="A4" s="16" t="s">
        <v>3</v>
      </c>
      <c r="B4" s="29" t="s">
        <v>4</v>
      </c>
    </row>
    <row r="5" spans="1:18" ht="15" customHeight="1" x14ac:dyDescent="0.3">
      <c r="A5" s="16" t="s">
        <v>5</v>
      </c>
      <c r="B5" s="30" t="str">
        <f>+Índice!A11</f>
        <v>2.2.3.1.4</v>
      </c>
    </row>
    <row r="6" spans="1:18" ht="15" customHeight="1" x14ac:dyDescent="0.3">
      <c r="A6" s="16" t="s">
        <v>6</v>
      </c>
      <c r="B6" s="29" t="str">
        <f>+Índice!B11</f>
        <v>Ferroexpreso Pampeano S.A. Variación anual de carga transportada por categoría. En porcentaje</v>
      </c>
    </row>
    <row r="7" spans="1:18" ht="15" customHeight="1" x14ac:dyDescent="0.3">
      <c r="A7" s="16" t="s">
        <v>7</v>
      </c>
      <c r="B7" s="29" t="s">
        <v>8</v>
      </c>
    </row>
    <row r="8" spans="1:18" ht="15" customHeight="1" x14ac:dyDescent="0.3">
      <c r="A8" s="166" t="s">
        <v>9</v>
      </c>
      <c r="B8" s="155" t="str">
        <f>+'2.2.3.1.1'!B8</f>
        <v>agosto 2018</v>
      </c>
      <c r="D8" s="31"/>
    </row>
    <row r="9" spans="1:18" ht="15" customHeight="1" x14ac:dyDescent="0.3">
      <c r="A9" s="166" t="s">
        <v>10</v>
      </c>
      <c r="B9" s="155" t="str">
        <f>+'2.2.3.1.1'!B9</f>
        <v>octubre 2018</v>
      </c>
      <c r="D9" s="32"/>
    </row>
    <row r="10" spans="1:18" x14ac:dyDescent="0.3">
      <c r="A10" s="166"/>
      <c r="B10" s="167"/>
      <c r="D10" s="32"/>
    </row>
    <row r="11" spans="1:18" ht="15" customHeight="1" thickBot="1" x14ac:dyDescent="0.35"/>
    <row r="12" spans="1:18" s="73" customFormat="1" ht="41.25" customHeight="1" thickBot="1" x14ac:dyDescent="0.3">
      <c r="A12" s="178" t="s">
        <v>25</v>
      </c>
      <c r="B12" s="174" t="s">
        <v>12</v>
      </c>
      <c r="C12" s="175" t="s">
        <v>13</v>
      </c>
      <c r="D12" s="174" t="s">
        <v>14</v>
      </c>
      <c r="E12" s="174" t="s">
        <v>15</v>
      </c>
      <c r="F12" s="176" t="s">
        <v>116</v>
      </c>
      <c r="G12" s="174" t="s">
        <v>16</v>
      </c>
      <c r="H12" s="174" t="s">
        <v>17</v>
      </c>
      <c r="I12" s="176" t="s">
        <v>18</v>
      </c>
      <c r="J12" s="174" t="s">
        <v>19</v>
      </c>
      <c r="K12" s="174" t="s">
        <v>20</v>
      </c>
      <c r="L12" s="174" t="s">
        <v>21</v>
      </c>
      <c r="M12" s="174" t="s">
        <v>427</v>
      </c>
      <c r="N12" s="174" t="s">
        <v>22</v>
      </c>
      <c r="O12" s="174" t="s">
        <v>23</v>
      </c>
      <c r="P12" s="177" t="s">
        <v>24</v>
      </c>
    </row>
    <row r="13" spans="1:18" ht="16.5" thickBot="1" x14ac:dyDescent="0.3">
      <c r="A13" s="68" t="s">
        <v>203</v>
      </c>
      <c r="B13" s="80">
        <f>+'2.2.3.1.3'!B14/'2.2.3.1.3'!B13-1</f>
        <v>-0.75991935275415512</v>
      </c>
      <c r="C13" s="80">
        <f>+'2.2.3.1.3'!C14/'2.2.3.1.3'!C13-1</f>
        <v>-0.22598508487165625</v>
      </c>
      <c r="D13" s="81">
        <v>0</v>
      </c>
      <c r="E13" s="80">
        <f>+'2.2.3.1.3'!E14/'2.2.3.1.3'!E13-1</f>
        <v>0.74962518740629691</v>
      </c>
      <c r="F13" s="80">
        <f>+'2.2.3.1.3'!F14/'2.2.3.1.3'!F13-1</f>
        <v>7.2759692620543159E-2</v>
      </c>
      <c r="G13" s="81">
        <v>0</v>
      </c>
      <c r="H13" s="80">
        <f>+'2.2.3.1.3'!H14/'2.2.3.1.3'!H13-1</f>
        <v>-0.33280871495089859</v>
      </c>
      <c r="I13" s="81">
        <v>0</v>
      </c>
      <c r="J13" s="81">
        <v>0</v>
      </c>
      <c r="K13" s="81">
        <v>0</v>
      </c>
      <c r="L13" s="81">
        <v>0</v>
      </c>
      <c r="M13" s="80">
        <f>+'2.2.3.1.3'!M14/'2.2.3.1.3'!M13-1</f>
        <v>3.6775106082036713E-2</v>
      </c>
      <c r="N13" s="80">
        <f>+'2.2.3.1.3'!N14/'2.2.3.1.3'!N13-1</f>
        <v>6.3267850442402906E-2</v>
      </c>
      <c r="O13" s="80">
        <f>+'2.2.3.1.3'!O14/'2.2.3.1.3'!O13-1</f>
        <v>2.0253164556962027</v>
      </c>
      <c r="P13" s="79">
        <f>+'2.2.3.1.3'!P14/'2.2.3.1.3'!P13-1</f>
        <v>1.3136199272848925E-2</v>
      </c>
      <c r="Q13" s="72"/>
      <c r="R13" s="72"/>
    </row>
    <row r="14" spans="1:18" ht="16.5" thickBot="1" x14ac:dyDescent="0.3">
      <c r="A14" s="71" t="s">
        <v>204</v>
      </c>
      <c r="B14" s="80">
        <f>+'2.2.3.1.3'!B15/'2.2.3.1.3'!B14-1</f>
        <v>0.40194552110249782</v>
      </c>
      <c r="C14" s="80">
        <f>+'2.2.3.1.3'!C15/'2.2.3.1.3'!C14-1</f>
        <v>0.1174969368782719</v>
      </c>
      <c r="D14" s="81">
        <v>0</v>
      </c>
      <c r="E14" s="80">
        <f>+'2.2.3.1.3'!E15/'2.2.3.1.3'!E14-1</f>
        <v>-1</v>
      </c>
      <c r="F14" s="80">
        <f>+'2.2.3.1.3'!F15/'2.2.3.1.3'!F14-1</f>
        <v>-0.24692541048504735</v>
      </c>
      <c r="G14" s="81">
        <v>0</v>
      </c>
      <c r="H14" s="80">
        <f>+'2.2.3.1.3'!H15/'2.2.3.1.3'!H14-1</f>
        <v>-0.9383852768205585</v>
      </c>
      <c r="I14" s="81">
        <v>0</v>
      </c>
      <c r="J14" s="81">
        <v>0</v>
      </c>
      <c r="K14" s="81">
        <v>0</v>
      </c>
      <c r="L14" s="81">
        <v>0</v>
      </c>
      <c r="M14" s="80">
        <f>+'2.2.3.1.3'!M15/'2.2.3.1.3'!M14-1</f>
        <v>-0.16055964832499625</v>
      </c>
      <c r="N14" s="80">
        <f>+'2.2.3.1.3'!N15/'2.2.3.1.3'!N14-1</f>
        <v>-0.82113747097126721</v>
      </c>
      <c r="O14" s="80">
        <f>+'2.2.3.1.3'!O15/'2.2.3.1.3'!O14-1</f>
        <v>1.8263598326359833</v>
      </c>
      <c r="P14" s="79">
        <f>+'2.2.3.1.3'!P15/'2.2.3.1.3'!P14-1</f>
        <v>-0.24260213092455052</v>
      </c>
      <c r="Q14" s="72"/>
      <c r="R14" s="72"/>
    </row>
    <row r="15" spans="1:18" ht="16.5" thickBot="1" x14ac:dyDescent="0.3">
      <c r="A15" s="71" t="s">
        <v>205</v>
      </c>
      <c r="B15" s="80">
        <f>+'2.2.3.1.3'!B16/'2.2.3.1.3'!B15-1</f>
        <v>0.67641097988137866</v>
      </c>
      <c r="C15" s="80">
        <f>+'2.2.3.1.3'!C16/'2.2.3.1.3'!C15-1</f>
        <v>-0.88223043141883539</v>
      </c>
      <c r="D15" s="81">
        <v>0</v>
      </c>
      <c r="E15" s="81">
        <v>0</v>
      </c>
      <c r="F15" s="80">
        <f>+'2.2.3.1.3'!F16/'2.2.3.1.3'!F15-1</f>
        <v>0.21083040594856595</v>
      </c>
      <c r="G15" s="81">
        <v>0</v>
      </c>
      <c r="H15" s="80">
        <f>+'2.2.3.1.3'!H16/'2.2.3.1.3'!H15-1</f>
        <v>-1</v>
      </c>
      <c r="I15" s="81">
        <v>0</v>
      </c>
      <c r="J15" s="81">
        <v>0</v>
      </c>
      <c r="K15" s="81">
        <v>0</v>
      </c>
      <c r="L15" s="81">
        <v>0</v>
      </c>
      <c r="M15" s="80">
        <f>+'2.2.3.1.3'!M16/'2.2.3.1.3'!M15-1</f>
        <v>-0.75960409852064781</v>
      </c>
      <c r="N15" s="80">
        <f>+'2.2.3.1.3'!N16/'2.2.3.1.3'!N15-1</f>
        <v>-0.80206211812627293</v>
      </c>
      <c r="O15" s="80">
        <f>+'2.2.3.1.3'!O16/'2.2.3.1.3'!O15-1</f>
        <v>0.40340488527017015</v>
      </c>
      <c r="P15" s="79">
        <f>+'2.2.3.1.3'!P16/'2.2.3.1.3'!P15-1</f>
        <v>-5.1034310134241756E-2</v>
      </c>
      <c r="Q15" s="72"/>
      <c r="R15" s="72"/>
    </row>
    <row r="16" spans="1:18" ht="16.5" thickBot="1" x14ac:dyDescent="0.3">
      <c r="A16" s="71" t="s">
        <v>206</v>
      </c>
      <c r="B16" s="80">
        <f>+'2.2.3.1.3'!B17/'2.2.3.1.3'!B16-1</f>
        <v>4.7040634018965592</v>
      </c>
      <c r="C16" s="80">
        <f>+'2.2.3.1.3'!C17/'2.2.3.1.3'!C16-1</f>
        <v>1.9874674479166665</v>
      </c>
      <c r="D16" s="81">
        <v>0</v>
      </c>
      <c r="E16" s="81">
        <v>0</v>
      </c>
      <c r="F16" s="80">
        <f>+'2.2.3.1.3'!F17/'2.2.3.1.3'!F16-1</f>
        <v>-8.1967213114754078E-2</v>
      </c>
      <c r="G16" s="81">
        <v>0</v>
      </c>
      <c r="H16" s="81">
        <v>0</v>
      </c>
      <c r="I16" s="81">
        <v>0</v>
      </c>
      <c r="J16" s="81">
        <v>0</v>
      </c>
      <c r="K16" s="81">
        <v>0</v>
      </c>
      <c r="L16" s="81">
        <v>0</v>
      </c>
      <c r="M16" s="80">
        <f>+'2.2.3.1.3'!M17/'2.2.3.1.3'!M16-1</f>
        <v>0.64350760412333008</v>
      </c>
      <c r="N16" s="80">
        <f>+'2.2.3.1.3'!N17/'2.2.3.1.3'!N16-1</f>
        <v>2.0951768488745981</v>
      </c>
      <c r="O16" s="80">
        <f>+'2.2.3.1.3'!O17/'2.2.3.1.3'!O16-1</f>
        <v>2.8169831223628692</v>
      </c>
      <c r="P16" s="79">
        <f>+'2.2.3.1.3'!P17/'2.2.3.1.3'!P16-1</f>
        <v>2.1092077042403234E-2</v>
      </c>
      <c r="Q16" s="72"/>
      <c r="R16" s="72"/>
    </row>
    <row r="17" spans="1:18" ht="16.5" thickBot="1" x14ac:dyDescent="0.3">
      <c r="A17" s="71" t="s">
        <v>207</v>
      </c>
      <c r="B17" s="80">
        <f>+'2.2.3.1.3'!B18/'2.2.3.1.3'!B17-1</f>
        <v>9.6374704852575377E-5</v>
      </c>
      <c r="C17" s="80">
        <f>+'2.2.3.1.3'!C18/'2.2.3.1.3'!C17-1</f>
        <v>0.93343503132661398</v>
      </c>
      <c r="D17" s="81">
        <v>0</v>
      </c>
      <c r="E17" s="81">
        <v>0</v>
      </c>
      <c r="F17" s="80">
        <f>+'2.2.3.1.3'!F18/'2.2.3.1.3'!F17-1</f>
        <v>-0.18239901315012863</v>
      </c>
      <c r="G17" s="81">
        <v>0</v>
      </c>
      <c r="H17" s="81">
        <v>0</v>
      </c>
      <c r="I17" s="81">
        <v>0</v>
      </c>
      <c r="J17" s="81">
        <v>0</v>
      </c>
      <c r="K17" s="81">
        <v>0</v>
      </c>
      <c r="L17" s="81">
        <v>0</v>
      </c>
      <c r="M17" s="80">
        <f>+'2.2.3.1.3'!M18/'2.2.3.1.3'!M17-1</f>
        <v>2.2568065477864656</v>
      </c>
      <c r="N17" s="80">
        <f>+'2.2.3.1.3'!N18/'2.2.3.1.3'!N17-1</f>
        <v>-1</v>
      </c>
      <c r="O17" s="80">
        <f>+'2.2.3.1.3'!O18/'2.2.3.1.3'!O17-1</f>
        <v>-0.92372530053889734</v>
      </c>
      <c r="P17" s="79">
        <f>+'2.2.3.1.3'!P18/'2.2.3.1.3'!P17-1</f>
        <v>8.0875929622703513E-3</v>
      </c>
      <c r="Q17" s="72"/>
      <c r="R17" s="72"/>
    </row>
    <row r="18" spans="1:18" ht="16.5" thickBot="1" x14ac:dyDescent="0.3">
      <c r="A18" s="71" t="s">
        <v>208</v>
      </c>
      <c r="B18" s="80">
        <f>+'2.2.3.1.3'!B19/'2.2.3.1.3'!B18-1</f>
        <v>6.6548351348312718E-2</v>
      </c>
      <c r="C18" s="80">
        <f>+'2.2.3.1.3'!C19/'2.2.3.1.3'!C18-1</f>
        <v>0.26804402590156728</v>
      </c>
      <c r="D18" s="81">
        <v>0</v>
      </c>
      <c r="E18" s="81">
        <v>0</v>
      </c>
      <c r="F18" s="80">
        <f>+'2.2.3.1.3'!F19/'2.2.3.1.3'!F18-1</f>
        <v>8.6101495884602919E-2</v>
      </c>
      <c r="G18" s="81">
        <v>0</v>
      </c>
      <c r="H18" s="81">
        <v>0</v>
      </c>
      <c r="I18" s="81">
        <v>0</v>
      </c>
      <c r="J18" s="81">
        <v>0</v>
      </c>
      <c r="K18" s="81">
        <v>0</v>
      </c>
      <c r="L18" s="81">
        <v>0</v>
      </c>
      <c r="M18" s="80">
        <f>+'2.2.3.1.3'!M19/'2.2.3.1.3'!M18-1</f>
        <v>0.41374225446380386</v>
      </c>
      <c r="N18" s="81">
        <v>0</v>
      </c>
      <c r="O18" s="80">
        <f>+'2.2.3.1.3'!O19/'2.2.3.1.3'!O18-1</f>
        <v>10.804347826086957</v>
      </c>
      <c r="P18" s="79">
        <f>+'2.2.3.1.3'!P19/'2.2.3.1.3'!P18-1</f>
        <v>0.16333392779109235</v>
      </c>
      <c r="Q18" s="72"/>
      <c r="R18" s="72"/>
    </row>
    <row r="19" spans="1:18" ht="16.5" thickBot="1" x14ac:dyDescent="0.3">
      <c r="A19" s="71" t="s">
        <v>209</v>
      </c>
      <c r="B19" s="80">
        <f>+'2.2.3.1.3'!B20/'2.2.3.1.3'!B19-1</f>
        <v>0.79889016888407016</v>
      </c>
      <c r="C19" s="80">
        <f>+'2.2.3.1.3'!C20/'2.2.3.1.3'!C19-1</f>
        <v>-2.6017430878699344E-2</v>
      </c>
      <c r="D19" s="81">
        <v>0</v>
      </c>
      <c r="E19" s="81">
        <v>0</v>
      </c>
      <c r="F19" s="80">
        <f>+'2.2.3.1.3'!F20/'2.2.3.1.3'!F19-1</f>
        <v>5.2955544970145541E-2</v>
      </c>
      <c r="G19" s="81">
        <v>0</v>
      </c>
      <c r="H19" s="81">
        <v>0</v>
      </c>
      <c r="I19" s="81">
        <v>0</v>
      </c>
      <c r="J19" s="81">
        <v>0</v>
      </c>
      <c r="K19" s="81">
        <v>0</v>
      </c>
      <c r="L19" s="81">
        <v>0</v>
      </c>
      <c r="M19" s="80">
        <f>+'2.2.3.1.3'!M20/'2.2.3.1.3'!M19-1</f>
        <v>-0.19493954670335967</v>
      </c>
      <c r="N19" s="81">
        <v>0</v>
      </c>
      <c r="O19" s="80">
        <f>+'2.2.3.1.3'!O20/'2.2.3.1.3'!O19-1</f>
        <v>10.351596071209331</v>
      </c>
      <c r="P19" s="79">
        <f>+'2.2.3.1.3'!P20/'2.2.3.1.3'!P19-1</f>
        <v>4.802880453735181E-2</v>
      </c>
      <c r="Q19" s="72"/>
      <c r="R19" s="72"/>
    </row>
    <row r="20" spans="1:18" ht="16.5" thickBot="1" x14ac:dyDescent="0.3">
      <c r="A20" s="71" t="s">
        <v>210</v>
      </c>
      <c r="B20" s="80">
        <f>+'2.2.3.1.3'!B21/'2.2.3.1.3'!B20-1</f>
        <v>-0.35338361599892854</v>
      </c>
      <c r="C20" s="80">
        <f>+'2.2.3.1.3'!C21/'2.2.3.1.3'!C20-1</f>
        <v>4.599610310793123E-2</v>
      </c>
      <c r="D20" s="81">
        <v>0</v>
      </c>
      <c r="E20" s="81">
        <v>0</v>
      </c>
      <c r="F20" s="80">
        <f>+'2.2.3.1.3'!F21/'2.2.3.1.3'!F20-1</f>
        <v>0.33510781277698842</v>
      </c>
      <c r="G20" s="81">
        <v>0</v>
      </c>
      <c r="H20" s="81">
        <v>0</v>
      </c>
      <c r="I20" s="81">
        <v>0</v>
      </c>
      <c r="J20" s="81">
        <v>0</v>
      </c>
      <c r="K20" s="81">
        <v>0</v>
      </c>
      <c r="L20" s="81">
        <v>0</v>
      </c>
      <c r="M20" s="80">
        <f>+'2.2.3.1.3'!M21/'2.2.3.1.3'!M20-1</f>
        <v>0.14540667278756203</v>
      </c>
      <c r="N20" s="81">
        <v>0</v>
      </c>
      <c r="O20" s="80">
        <f>+'2.2.3.1.3'!O21/'2.2.3.1.3'!O20-1</f>
        <v>-0.15182446226019708</v>
      </c>
      <c r="P20" s="79">
        <f>+'2.2.3.1.3'!P21/'2.2.3.1.3'!P20-1</f>
        <v>0.21218796607678825</v>
      </c>
      <c r="Q20" s="72"/>
      <c r="R20" s="72"/>
    </row>
    <row r="21" spans="1:18" ht="16.5" thickBot="1" x14ac:dyDescent="0.3">
      <c r="A21" s="71" t="s">
        <v>211</v>
      </c>
      <c r="B21" s="80">
        <f>+'2.2.3.1.3'!B22/'2.2.3.1.3'!B21-1</f>
        <v>0.28799834290263915</v>
      </c>
      <c r="C21" s="80">
        <f>+'2.2.3.1.3'!C22/'2.2.3.1.3'!C21-1</f>
        <v>-8.7728865021441393E-3</v>
      </c>
      <c r="D21" s="81">
        <v>0</v>
      </c>
      <c r="E21" s="81">
        <v>0</v>
      </c>
      <c r="F21" s="80">
        <f>+'2.2.3.1.3'!F22/'2.2.3.1.3'!F21-1</f>
        <v>-2.4467746434700954E-2</v>
      </c>
      <c r="G21" s="81">
        <v>0</v>
      </c>
      <c r="H21" s="81">
        <v>0</v>
      </c>
      <c r="I21" s="81">
        <v>0</v>
      </c>
      <c r="J21" s="81">
        <v>0</v>
      </c>
      <c r="K21" s="81">
        <v>0</v>
      </c>
      <c r="L21" s="81">
        <v>0</v>
      </c>
      <c r="M21" s="80">
        <f>+'2.2.3.1.3'!M22/'2.2.3.1.3'!M21-1</f>
        <v>-0.17746866553606444</v>
      </c>
      <c r="N21" s="81">
        <v>0</v>
      </c>
      <c r="O21" s="80">
        <f>+'2.2.3.1.3'!O22/'2.2.3.1.3'!O21-1</f>
        <v>-0.2566428104627253</v>
      </c>
      <c r="P21" s="79">
        <f>+'2.2.3.1.3'!P22/'2.2.3.1.3'!P21-1</f>
        <v>-3.9817330423536079E-2</v>
      </c>
      <c r="Q21" s="72"/>
      <c r="R21" s="72"/>
    </row>
    <row r="22" spans="1:18" ht="16.5" thickBot="1" x14ac:dyDescent="0.3">
      <c r="A22" s="71" t="s">
        <v>212</v>
      </c>
      <c r="B22" s="80">
        <f>+'2.2.3.1.3'!B23/'2.2.3.1.3'!B22-1</f>
        <v>-0.62759889234542343</v>
      </c>
      <c r="C22" s="80">
        <f>+'2.2.3.1.3'!C23/'2.2.3.1.3'!C22-1</f>
        <v>-0.30454453432386519</v>
      </c>
      <c r="D22" s="81">
        <v>0</v>
      </c>
      <c r="E22" s="81">
        <v>0</v>
      </c>
      <c r="F22" s="80">
        <f>+'2.2.3.1.3'!F23/'2.2.3.1.3'!F22-1</f>
        <v>0.4209230707095184</v>
      </c>
      <c r="G22" s="81">
        <v>0</v>
      </c>
      <c r="H22" s="81">
        <v>0</v>
      </c>
      <c r="I22" s="81">
        <v>0</v>
      </c>
      <c r="J22" s="81">
        <v>0</v>
      </c>
      <c r="K22" s="81">
        <v>0</v>
      </c>
      <c r="L22" s="81">
        <v>0</v>
      </c>
      <c r="M22" s="80">
        <f>+'2.2.3.1.3'!M23/'2.2.3.1.3'!M22-1</f>
        <v>-0.28184983016242793</v>
      </c>
      <c r="N22" s="81">
        <v>0</v>
      </c>
      <c r="O22" s="80">
        <f>+'2.2.3.1.3'!O23/'2.2.3.1.3'!O22-1</f>
        <v>-0.87713354490093487</v>
      </c>
      <c r="P22" s="79">
        <f>+'2.2.3.1.3'!P23/'2.2.3.1.3'!P22-1</f>
        <v>0.19586969399432697</v>
      </c>
      <c r="Q22" s="72"/>
      <c r="R22" s="72"/>
    </row>
    <row r="23" spans="1:18" ht="16.5" thickBot="1" x14ac:dyDescent="0.3">
      <c r="A23" s="71" t="s">
        <v>213</v>
      </c>
      <c r="B23" s="80">
        <f>+'2.2.3.1.3'!B24/'2.2.3.1.3'!B23-1</f>
        <v>-0.36612685560053981</v>
      </c>
      <c r="C23" s="80">
        <f>+'2.2.3.1.3'!C24/'2.2.3.1.3'!C23-1</f>
        <v>1.8668522971775792E-2</v>
      </c>
      <c r="D23" s="81">
        <v>0</v>
      </c>
      <c r="E23" s="81">
        <v>0</v>
      </c>
      <c r="F23" s="80">
        <f>+'2.2.3.1.3'!F24/'2.2.3.1.3'!F23-1</f>
        <v>-6.4951380973631179E-2</v>
      </c>
      <c r="G23" s="81">
        <v>0</v>
      </c>
      <c r="H23" s="81">
        <v>0</v>
      </c>
      <c r="I23" s="81">
        <v>0</v>
      </c>
      <c r="J23" s="81">
        <v>0</v>
      </c>
      <c r="K23" s="81">
        <v>0</v>
      </c>
      <c r="L23" s="81">
        <v>0</v>
      </c>
      <c r="M23" s="80">
        <f>+'2.2.3.1.3'!M24/'2.2.3.1.3'!M23-1</f>
        <v>-9.4765469481593589E-2</v>
      </c>
      <c r="N23" s="80">
        <f>+'2.2.3.1.3'!N24/'2.2.3.1.3'!N23-1</f>
        <v>-1</v>
      </c>
      <c r="O23" s="80">
        <f>+'2.2.3.1.3'!O24/'2.2.3.1.3'!O23-1</f>
        <v>-1</v>
      </c>
      <c r="P23" s="79">
        <f>+'2.2.3.1.3'!P24/'2.2.3.1.3'!P23-1</f>
        <v>-7.2773473904939379E-2</v>
      </c>
      <c r="Q23" s="72"/>
      <c r="R23" s="72"/>
    </row>
    <row r="24" spans="1:18" ht="16.5" thickBot="1" x14ac:dyDescent="0.3">
      <c r="A24" s="71" t="s">
        <v>214</v>
      </c>
      <c r="B24" s="80">
        <f>+'2.2.3.1.3'!B25/'2.2.3.1.3'!B24-1</f>
        <v>0.97977432403661902</v>
      </c>
      <c r="C24" s="80">
        <f>+'2.2.3.1.3'!C25/'2.2.3.1.3'!C24-1</f>
        <v>-0.2106603714977946</v>
      </c>
      <c r="D24" s="81">
        <v>0</v>
      </c>
      <c r="E24" s="81">
        <v>0</v>
      </c>
      <c r="F24" s="80">
        <f>+'2.2.3.1.3'!F25/'2.2.3.1.3'!F24-1</f>
        <v>-0.2554884091365065</v>
      </c>
      <c r="G24" s="81">
        <v>0</v>
      </c>
      <c r="H24" s="81">
        <v>0</v>
      </c>
      <c r="I24" s="81">
        <v>0</v>
      </c>
      <c r="J24" s="81">
        <v>0</v>
      </c>
      <c r="K24" s="81">
        <v>0</v>
      </c>
      <c r="L24" s="81">
        <v>0</v>
      </c>
      <c r="M24" s="80">
        <f>+'2.2.3.1.3'!M25/'2.2.3.1.3'!M24-1</f>
        <v>-0.13432650912131816</v>
      </c>
      <c r="N24" s="81">
        <v>0</v>
      </c>
      <c r="O24" s="81">
        <v>0</v>
      </c>
      <c r="P24" s="79">
        <f>+'2.2.3.1.3'!P25/'2.2.3.1.3'!P24-1</f>
        <v>-0.2281734969781205</v>
      </c>
      <c r="Q24" s="72"/>
      <c r="R24" s="72"/>
    </row>
    <row r="25" spans="1:18" ht="16.5" thickBot="1" x14ac:dyDescent="0.3">
      <c r="A25" s="71" t="s">
        <v>215</v>
      </c>
      <c r="B25" s="80">
        <f>+'2.2.3.1.3'!B26/'2.2.3.1.3'!B25-1</f>
        <v>0.56145822131411971</v>
      </c>
      <c r="C25" s="80">
        <f>+'2.2.3.1.3'!C26/'2.2.3.1.3'!C25-1</f>
        <v>-0.16936880214072092</v>
      </c>
      <c r="D25" s="81">
        <v>0</v>
      </c>
      <c r="E25" s="81">
        <v>0</v>
      </c>
      <c r="F25" s="80">
        <f>+'2.2.3.1.3'!F26/'2.2.3.1.3'!F25-1</f>
        <v>0.32712856087114517</v>
      </c>
      <c r="G25" s="81">
        <v>0</v>
      </c>
      <c r="H25" s="81">
        <v>0</v>
      </c>
      <c r="I25" s="81">
        <v>0</v>
      </c>
      <c r="J25" s="81">
        <v>0</v>
      </c>
      <c r="K25" s="81">
        <v>0</v>
      </c>
      <c r="L25" s="81">
        <v>0</v>
      </c>
      <c r="M25" s="80">
        <f>+'2.2.3.1.3'!M26/'2.2.3.1.3'!M25-1</f>
        <v>8.8050089445438351E-2</v>
      </c>
      <c r="N25" s="81">
        <v>0</v>
      </c>
      <c r="O25" s="81">
        <v>0</v>
      </c>
      <c r="P25" s="79">
        <f>+'2.2.3.1.3'!P26/'2.2.3.1.3'!P25-1</f>
        <v>0.29083269464245753</v>
      </c>
      <c r="Q25" s="72"/>
      <c r="R25" s="72"/>
    </row>
    <row r="26" spans="1:18" ht="16.5" thickBot="1" x14ac:dyDescent="0.3">
      <c r="A26" s="71" t="s">
        <v>216</v>
      </c>
      <c r="B26" s="80">
        <f>+'2.2.3.1.3'!B27/'2.2.3.1.3'!B26-1</f>
        <v>-0.125</v>
      </c>
      <c r="C26" s="80">
        <f>+'2.2.3.1.3'!C27/'2.2.3.1.3'!C26-1</f>
        <v>0.58849725222664384</v>
      </c>
      <c r="D26" s="81">
        <v>0</v>
      </c>
      <c r="E26" s="81">
        <v>0</v>
      </c>
      <c r="F26" s="80">
        <f>+'2.2.3.1.3'!F27/'2.2.3.1.3'!F26-1</f>
        <v>2.8116626004879519E-2</v>
      </c>
      <c r="G26" s="81">
        <v>0</v>
      </c>
      <c r="H26" s="81">
        <v>0</v>
      </c>
      <c r="I26" s="81">
        <v>0</v>
      </c>
      <c r="J26" s="81">
        <v>0</v>
      </c>
      <c r="K26" s="81">
        <v>0</v>
      </c>
      <c r="L26" s="81">
        <v>0</v>
      </c>
      <c r="M26" s="80">
        <f>+'2.2.3.1.3'!M27/'2.2.3.1.3'!M26-1</f>
        <v>0.16290158166452917</v>
      </c>
      <c r="N26" s="81">
        <v>0</v>
      </c>
      <c r="O26" s="80">
        <f>+'2.2.3.1.3'!O27/'2.2.3.1.3'!O26-1</f>
        <v>-1</v>
      </c>
      <c r="P26" s="79">
        <f>+'2.2.3.1.3'!P27/'2.2.3.1.3'!P26-1</f>
        <v>4.8287983438114912E-2</v>
      </c>
      <c r="Q26" s="72"/>
      <c r="R26" s="72"/>
    </row>
    <row r="27" spans="1:18" ht="16.5" thickBot="1" x14ac:dyDescent="0.3">
      <c r="A27" s="71" t="s">
        <v>217</v>
      </c>
      <c r="B27" s="80">
        <f>+'2.2.3.1.3'!B28/'2.2.3.1.3'!B27-1</f>
        <v>-0.56088154269972446</v>
      </c>
      <c r="C27" s="80">
        <f>+'2.2.3.1.3'!C28/'2.2.3.1.3'!C27-1</f>
        <v>-0.32042946614971668</v>
      </c>
      <c r="D27" s="81">
        <v>0</v>
      </c>
      <c r="E27" s="81">
        <v>0</v>
      </c>
      <c r="F27" s="80">
        <f>+'2.2.3.1.3'!F28/'2.2.3.1.3'!F27-1</f>
        <v>8.5708813865664313E-2</v>
      </c>
      <c r="G27" s="81">
        <v>0</v>
      </c>
      <c r="H27" s="81">
        <v>0</v>
      </c>
      <c r="I27" s="81">
        <v>0</v>
      </c>
      <c r="J27" s="81">
        <v>0</v>
      </c>
      <c r="K27" s="81">
        <v>0</v>
      </c>
      <c r="L27" s="81">
        <v>0</v>
      </c>
      <c r="M27" s="80">
        <f>+'2.2.3.1.3'!M28/'2.2.3.1.3'!M27-1</f>
        <v>-0.12249399123427118</v>
      </c>
      <c r="N27" s="81">
        <v>0</v>
      </c>
      <c r="O27" s="81">
        <v>0</v>
      </c>
      <c r="P27" s="79">
        <f>+'2.2.3.1.3'!P28/'2.2.3.1.3'!P27-1</f>
        <v>2.9603045514807746E-2</v>
      </c>
      <c r="Q27" s="72"/>
      <c r="R27" s="72"/>
    </row>
    <row r="28" spans="1:18" ht="16.5" thickBot="1" x14ac:dyDescent="0.3">
      <c r="A28" s="71" t="s">
        <v>218</v>
      </c>
      <c r="B28" s="80">
        <f>+'2.2.3.1.3'!B29/'2.2.3.1.3'!B28-1</f>
        <v>-0.26556730596881162</v>
      </c>
      <c r="C28" s="80">
        <f>+'2.2.3.1.3'!C29/'2.2.3.1.3'!C28-1</f>
        <v>-0.40342315456859479</v>
      </c>
      <c r="D28" s="81">
        <v>0</v>
      </c>
      <c r="E28" s="81">
        <v>0</v>
      </c>
      <c r="F28" s="80">
        <f>+'2.2.3.1.3'!F29/'2.2.3.1.3'!F28-1</f>
        <v>-0.10855327710710549</v>
      </c>
      <c r="G28" s="81">
        <v>0</v>
      </c>
      <c r="H28" s="81">
        <v>0</v>
      </c>
      <c r="I28" s="81">
        <v>0</v>
      </c>
      <c r="J28" s="81">
        <v>0</v>
      </c>
      <c r="K28" s="81">
        <v>0</v>
      </c>
      <c r="L28" s="81">
        <v>0</v>
      </c>
      <c r="M28" s="80">
        <f>+'2.2.3.1.3'!M29/'2.2.3.1.3'!M28-1</f>
        <v>-0.20862630103438273</v>
      </c>
      <c r="N28" s="81">
        <v>0</v>
      </c>
      <c r="O28" s="81">
        <v>0</v>
      </c>
      <c r="P28" s="79">
        <f>+'2.2.3.1.3'!P29/'2.2.3.1.3'!P28-1</f>
        <v>-0.12225619180916447</v>
      </c>
      <c r="Q28" s="72"/>
      <c r="R28" s="72"/>
    </row>
    <row r="29" spans="1:18" ht="16.5" thickBot="1" x14ac:dyDescent="0.3">
      <c r="A29" s="71" t="s">
        <v>219</v>
      </c>
      <c r="B29" s="80">
        <f>+'2.2.3.1.3'!B30/'2.2.3.1.3'!B29-1</f>
        <v>0.70838336506077026</v>
      </c>
      <c r="C29" s="80">
        <f>+'2.2.3.1.3'!C30/'2.2.3.1.3'!C29-1</f>
        <v>-0.3353548728813559</v>
      </c>
      <c r="D29" s="81">
        <v>0</v>
      </c>
      <c r="E29" s="81">
        <v>0</v>
      </c>
      <c r="F29" s="80">
        <f>+'2.2.3.1.3'!F30/'2.2.3.1.3'!F29-1</f>
        <v>-3.7800025785730273E-2</v>
      </c>
      <c r="G29" s="81">
        <v>0</v>
      </c>
      <c r="H29" s="81">
        <v>0</v>
      </c>
      <c r="I29" s="81">
        <v>0</v>
      </c>
      <c r="J29" s="81">
        <v>0</v>
      </c>
      <c r="K29" s="81">
        <v>0</v>
      </c>
      <c r="L29" s="81">
        <v>0</v>
      </c>
      <c r="M29" s="80">
        <f>+'2.2.3.1.3'!M30/'2.2.3.1.3'!M29-1</f>
        <v>-0.33215561084259349</v>
      </c>
      <c r="N29" s="81">
        <v>0</v>
      </c>
      <c r="O29" s="80">
        <f>+'2.2.3.1.3'!O30/'2.2.3.1.3'!O29-1</f>
        <v>-0.83408121530820911</v>
      </c>
      <c r="P29" s="79">
        <f>+'2.2.3.1.3'!P30/'2.2.3.1.3'!P29-1</f>
        <v>-2.9390450503065435E-2</v>
      </c>
      <c r="Q29" s="72"/>
      <c r="R29" s="72"/>
    </row>
    <row r="30" spans="1:18" ht="16.5" thickBot="1" x14ac:dyDescent="0.3">
      <c r="A30" s="71" t="s">
        <v>425</v>
      </c>
      <c r="B30" s="80">
        <f>+'2.2.3.1.3'!B31/'2.2.3.1.3'!B30-1</f>
        <v>-0.42439410108386788</v>
      </c>
      <c r="C30" s="80">
        <f>+'2.2.3.1.3'!C31/'2.2.3.1.3'!C30-1</f>
        <v>3.3159784480659482E-2</v>
      </c>
      <c r="D30" s="81">
        <v>0</v>
      </c>
      <c r="E30" s="81">
        <v>0</v>
      </c>
      <c r="F30" s="80">
        <f>+'2.2.3.1.3'!F31/'2.2.3.1.3'!F30-1</f>
        <v>-3.390537467345911E-2</v>
      </c>
      <c r="G30" s="81">
        <v>0</v>
      </c>
      <c r="H30" s="81">
        <v>0</v>
      </c>
      <c r="I30" s="80">
        <f>+'2.2.3.1.3'!I31/'2.2.3.1.3'!I30-1</f>
        <v>-0.75034672976459438</v>
      </c>
      <c r="J30" s="80">
        <f>+'2.2.3.1.3'!J31/'2.2.3.1.3'!J30-1</f>
        <v>1.0450536191282818</v>
      </c>
      <c r="K30" s="81">
        <v>0</v>
      </c>
      <c r="L30" s="80">
        <f>+'2.2.3.1.3'!L31/'2.2.3.1.3'!L30-1</f>
        <v>-0.1816298342541437</v>
      </c>
      <c r="M30" s="80">
        <f>+'2.2.3.1.3'!M31/'2.2.3.1.3'!M30-1</f>
        <v>0.49017668624427579</v>
      </c>
      <c r="N30" s="267">
        <v>1</v>
      </c>
      <c r="O30" s="80">
        <f>+'2.2.3.1.3'!O31/'2.2.3.1.3'!O30-1</f>
        <v>-0.85954854386026691</v>
      </c>
      <c r="P30" s="79">
        <f>+'2.2.3.1.3'!P31/'2.2.3.1.3'!P30-1</f>
        <v>3.4260351822490431E-3</v>
      </c>
    </row>
    <row r="31" spans="1:18" ht="16.5" thickBot="1" x14ac:dyDescent="0.3">
      <c r="A31" s="217" t="s">
        <v>442</v>
      </c>
      <c r="B31" s="80">
        <f>+'2.2.3.1.3'!B32/'2.2.3.1.3'!B31-1</f>
        <v>0.33238053897038111</v>
      </c>
      <c r="C31" s="80">
        <f>+'2.2.3.1.3'!C32/'2.2.3.1.3'!C31-1</f>
        <v>0.82836282031119746</v>
      </c>
      <c r="D31" s="81">
        <v>0</v>
      </c>
      <c r="E31" s="80">
        <f>+'2.2.3.1.3'!E32/'2.2.3.1.3'!E31-1</f>
        <v>0.20967741935483875</v>
      </c>
      <c r="F31" s="80">
        <f>+'2.2.3.1.3'!F32/'2.2.3.1.3'!F31-1</f>
        <v>0.22126629414208598</v>
      </c>
      <c r="G31" s="81">
        <v>0</v>
      </c>
      <c r="H31" s="80">
        <f>+'2.2.3.1.3'!H32/'2.2.3.1.3'!H31-1</f>
        <v>1.2438502529571607</v>
      </c>
      <c r="I31" s="80">
        <f>+'2.2.3.1.3'!I32/'2.2.3.1.3'!I31-1</f>
        <v>2.0325957560998198E-3</v>
      </c>
      <c r="J31" s="80">
        <f>+'2.2.3.1.3'!J32/'2.2.3.1.3'!J31-1</f>
        <v>-0.728739406339592</v>
      </c>
      <c r="K31" s="81">
        <v>0</v>
      </c>
      <c r="L31" s="80">
        <f>+'2.2.3.1.3'!L32/'2.2.3.1.3'!L31-1</f>
        <v>-1</v>
      </c>
      <c r="M31" s="80">
        <f>+'2.2.3.1.3'!M32/'2.2.3.1.3'!M31-1</f>
        <v>0.4450204490664833</v>
      </c>
      <c r="N31" s="267">
        <v>2</v>
      </c>
      <c r="O31" s="80">
        <f>+'2.2.3.1.3'!O32/'2.2.3.1.3'!O31-1</f>
        <v>1.8025022565439777</v>
      </c>
      <c r="P31" s="79">
        <f>+'2.2.3.1.3'!P32/'2.2.3.1.3'!P31-1</f>
        <v>0.20558038765971642</v>
      </c>
    </row>
    <row r="32" spans="1:18" ht="16.5" thickBot="1" x14ac:dyDescent="0.3">
      <c r="A32" s="217" t="s">
        <v>446</v>
      </c>
      <c r="B32" s="80">
        <f>+'2.2.3.1.3'!B33/'2.2.3.1.3'!B32-1</f>
        <v>-3.0330847255314319E-2</v>
      </c>
      <c r="C32" s="80">
        <f>+'2.2.3.1.3'!C33/'2.2.3.1.3'!C32-1</f>
        <v>0.38560822064627875</v>
      </c>
      <c r="D32" s="80">
        <v>1</v>
      </c>
      <c r="E32" s="80">
        <f>+'2.2.3.1.3'!E33/'2.2.3.1.3'!E32-1</f>
        <v>-0.14666666666666661</v>
      </c>
      <c r="F32" s="80">
        <f>+'2.2.3.1.3'!F33/'2.2.3.1.3'!F32-1</f>
        <v>0.38326073231779034</v>
      </c>
      <c r="G32" s="267">
        <v>1</v>
      </c>
      <c r="H32" s="80">
        <f>+'2.2.3.1.3'!H33/'2.2.3.1.3'!H32-1</f>
        <v>0.8322515722262509</v>
      </c>
      <c r="I32" s="80">
        <f>+'2.2.3.1.3'!I33/'2.2.3.1.3'!I32-1</f>
        <v>-0.88518616650000137</v>
      </c>
      <c r="J32" s="80">
        <f>+'2.2.3.1.3'!J33/'2.2.3.1.3'!J32-1</f>
        <v>-0.16015752444407583</v>
      </c>
      <c r="K32" s="267">
        <v>1</v>
      </c>
      <c r="L32" s="81">
        <v>0</v>
      </c>
      <c r="M32" s="80">
        <f>+'2.2.3.1.3'!M33/'2.2.3.1.3'!M32-1</f>
        <v>0.26846555693037755</v>
      </c>
      <c r="N32" s="267">
        <v>3</v>
      </c>
      <c r="O32" s="80">
        <f>+'2.2.3.1.3'!O33/'2.2.3.1.3'!O32-1</f>
        <v>1.7957951241333037</v>
      </c>
      <c r="P32" s="79">
        <f>+'2.2.3.1.3'!P33/'2.2.3.1.3'!P32-1</f>
        <v>0.36206993325594961</v>
      </c>
    </row>
    <row r="33" spans="1:16" ht="16.5" thickBot="1" x14ac:dyDescent="0.3">
      <c r="A33" s="268" t="s">
        <v>450</v>
      </c>
      <c r="B33" s="80">
        <f>+'2.2.3.1.3'!B34/'2.2.3.1.3'!B33-1</f>
        <v>-0.27001229445212849</v>
      </c>
      <c r="C33" s="80">
        <f>+'2.2.3.1.3'!C34/'2.2.3.1.3'!C33-1</f>
        <v>-0.66080260784712053</v>
      </c>
      <c r="D33" s="81">
        <v>0</v>
      </c>
      <c r="E33" s="80">
        <f>+'2.2.3.1.3'!E34/'2.2.3.1.3'!E33-1</f>
        <v>-1</v>
      </c>
      <c r="F33" s="80">
        <f>+'2.2.3.1.3'!F34/'2.2.3.1.3'!F33-1</f>
        <v>-1</v>
      </c>
      <c r="G33" s="81">
        <v>0</v>
      </c>
      <c r="H33" s="80">
        <f>+'2.2.3.1.3'!H34/'2.2.3.1.3'!H33-1</f>
        <v>-1</v>
      </c>
      <c r="I33" s="80">
        <f>+'2.2.3.1.3'!I34/'2.2.3.1.3'!I33-1</f>
        <v>53.873523573200991</v>
      </c>
      <c r="J33" s="80">
        <f>+'2.2.3.1.3'!J34/'2.2.3.1.3'!J33-1</f>
        <v>-1</v>
      </c>
      <c r="K33" s="81">
        <v>0</v>
      </c>
      <c r="L33" s="80">
        <f>+'2.2.3.1.3'!L34/'2.2.3.1.3'!L33-1</f>
        <v>-1</v>
      </c>
      <c r="M33" s="80">
        <f>+'2.2.3.1.3'!M34/'2.2.3.1.3'!M33-1</f>
        <v>-1</v>
      </c>
      <c r="N33" s="80">
        <f>+'2.2.3.1.3'!N34/'2.2.3.1.3'!N33-1</f>
        <v>-1</v>
      </c>
      <c r="O33" s="80">
        <f>+'2.2.3.1.3'!O34/'2.2.3.1.3'!O33-1</f>
        <v>-1</v>
      </c>
      <c r="P33" s="79">
        <f>+'2.2.3.1.3'!P34/'2.2.3.1.3'!P33-1</f>
        <v>-0.97807242866248911</v>
      </c>
    </row>
    <row r="34" spans="1:16" ht="15.75" x14ac:dyDescent="0.25">
      <c r="A34" s="235"/>
      <c r="B34" s="264"/>
      <c r="C34" s="264"/>
      <c r="D34" s="265"/>
      <c r="E34" s="264"/>
      <c r="F34" s="264"/>
      <c r="G34" s="265"/>
      <c r="H34" s="264"/>
      <c r="I34" s="264"/>
      <c r="J34" s="264"/>
      <c r="K34" s="265"/>
      <c r="L34" s="264"/>
      <c r="M34" s="264"/>
      <c r="N34" s="264"/>
      <c r="O34" s="264"/>
      <c r="P34" s="266"/>
    </row>
    <row r="35" spans="1:16" x14ac:dyDescent="0.3">
      <c r="A35" s="163" t="s">
        <v>229</v>
      </c>
    </row>
    <row r="36" spans="1:16" x14ac:dyDescent="0.3">
      <c r="A36" s="163" t="s">
        <v>220</v>
      </c>
    </row>
    <row r="37" spans="1:16" ht="15.75" x14ac:dyDescent="0.25">
      <c r="A37" s="163" t="s">
        <v>373</v>
      </c>
      <c r="P37" s="30"/>
    </row>
    <row r="38" spans="1:16" ht="15.75" x14ac:dyDescent="0.25">
      <c r="A38" s="163" t="s">
        <v>374</v>
      </c>
      <c r="P38" s="30"/>
    </row>
    <row r="39" spans="1:16" ht="15.75" x14ac:dyDescent="0.25">
      <c r="A39" s="163" t="s">
        <v>375</v>
      </c>
      <c r="P39" s="30"/>
    </row>
    <row r="40" spans="1:16" ht="15.75" x14ac:dyDescent="0.25">
      <c r="A40" s="163" t="s">
        <v>376</v>
      </c>
      <c r="P40" s="30"/>
    </row>
    <row r="41" spans="1:16" ht="15.75" x14ac:dyDescent="0.25">
      <c r="A41" s="163" t="s">
        <v>377</v>
      </c>
      <c r="P41" s="30"/>
    </row>
    <row r="43" spans="1:16" x14ac:dyDescent="0.3">
      <c r="A43" s="140" t="s">
        <v>363</v>
      </c>
    </row>
  </sheetData>
  <hyperlinks>
    <hyperlink ref="A43" location="Índice!A1" display="Volver al índice"/>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3.1406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+Índice!B64</f>
        <v>Maderas. Carga anual transportada por línea. En toneladas</v>
      </c>
    </row>
    <row r="6" spans="1:9" x14ac:dyDescent="0.25">
      <c r="A6" s="16" t="s">
        <v>6</v>
      </c>
      <c r="B6" s="128" t="str">
        <f>+Índice!A64</f>
        <v>2.2.3.14.1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+'2.2.3.1.3'!G13</f>
        <v>0</v>
      </c>
      <c r="C13" s="137">
        <f>+'2.2.3.2.3'!G13</f>
        <v>0</v>
      </c>
      <c r="D13" s="137">
        <f>+'2.2.3.3.3'!G13</f>
        <v>0</v>
      </c>
      <c r="E13" s="137">
        <f>+'2.2.3.4.3'!G13</f>
        <v>0</v>
      </c>
      <c r="F13" s="137">
        <f>+'2.2.3.5.3'!G13</f>
        <v>42</v>
      </c>
      <c r="G13" s="137">
        <f>+'2.2.3.6.3'!G13</f>
        <v>0</v>
      </c>
      <c r="H13" s="138">
        <f>+'2.2.3.7.3'!G13</f>
        <v>0</v>
      </c>
      <c r="I13" s="139">
        <f>SUM(B13:H13)</f>
        <v>42</v>
      </c>
    </row>
    <row r="14" spans="1:9" ht="15.75" thickBot="1" x14ac:dyDescent="0.3">
      <c r="A14" s="141">
        <v>1998</v>
      </c>
      <c r="B14" s="136">
        <f>+'2.2.3.1.3'!G14</f>
        <v>0</v>
      </c>
      <c r="C14" s="137">
        <f>+'2.2.3.2.3'!G14</f>
        <v>38</v>
      </c>
      <c r="D14" s="137">
        <f>+'2.2.3.3.3'!G14</f>
        <v>0</v>
      </c>
      <c r="E14" s="137">
        <f>+'2.2.3.4.3'!G14</f>
        <v>0</v>
      </c>
      <c r="F14" s="137">
        <f>+'2.2.3.5.3'!G14</f>
        <v>0</v>
      </c>
      <c r="G14" s="137">
        <f>+'2.2.3.6.3'!G14</f>
        <v>0</v>
      </c>
      <c r="H14" s="138">
        <f>+'2.2.3.7.3'!G14</f>
        <v>0</v>
      </c>
      <c r="I14" s="139">
        <f t="shared" ref="I14:I31" si="0">SUM(B14:H14)</f>
        <v>38</v>
      </c>
    </row>
    <row r="15" spans="1:9" ht="15.75" thickBot="1" x14ac:dyDescent="0.3">
      <c r="A15" s="141">
        <v>1999</v>
      </c>
      <c r="B15" s="136">
        <f>+'2.2.3.1.3'!G15</f>
        <v>0</v>
      </c>
      <c r="C15" s="137">
        <f>+'2.2.3.2.3'!G15</f>
        <v>0</v>
      </c>
      <c r="D15" s="137">
        <f>+'2.2.3.3.3'!G15</f>
        <v>0</v>
      </c>
      <c r="E15" s="137">
        <f>+'2.2.3.4.3'!G15</f>
        <v>0</v>
      </c>
      <c r="F15" s="137">
        <f>+'2.2.3.5.3'!G15</f>
        <v>0</v>
      </c>
      <c r="G15" s="137">
        <f>+'2.2.3.6.3'!G15</f>
        <v>0</v>
      </c>
      <c r="H15" s="138">
        <f>+'2.2.3.7.3'!G15</f>
        <v>0</v>
      </c>
      <c r="I15" s="139">
        <f t="shared" si="0"/>
        <v>0</v>
      </c>
    </row>
    <row r="16" spans="1:9" ht="15.75" thickBot="1" x14ac:dyDescent="0.3">
      <c r="A16" s="141">
        <v>2000</v>
      </c>
      <c r="B16" s="136">
        <f>+'2.2.3.1.3'!G16</f>
        <v>0</v>
      </c>
      <c r="C16" s="137">
        <f>+'2.2.3.2.3'!G16</f>
        <v>0</v>
      </c>
      <c r="D16" s="137">
        <f>+'2.2.3.3.3'!G16</f>
        <v>0</v>
      </c>
      <c r="E16" s="137">
        <f>+'2.2.3.4.3'!G16</f>
        <v>0</v>
      </c>
      <c r="F16" s="137">
        <f>+'2.2.3.5.3'!G16</f>
        <v>0</v>
      </c>
      <c r="G16" s="137">
        <f>+'2.2.3.6.3'!G16</f>
        <v>0</v>
      </c>
      <c r="H16" s="138">
        <f>+'2.2.3.7.3'!G16</f>
        <v>0</v>
      </c>
      <c r="I16" s="139">
        <f t="shared" si="0"/>
        <v>0</v>
      </c>
    </row>
    <row r="17" spans="1:9" ht="15.75" thickBot="1" x14ac:dyDescent="0.3">
      <c r="A17" s="141">
        <v>2001</v>
      </c>
      <c r="B17" s="136">
        <f>+'2.2.3.1.3'!G17</f>
        <v>0</v>
      </c>
      <c r="C17" s="137">
        <f>+'2.2.3.2.3'!G17</f>
        <v>0</v>
      </c>
      <c r="D17" s="137">
        <f>+'2.2.3.3.3'!G17</f>
        <v>0</v>
      </c>
      <c r="E17" s="137">
        <f>+'2.2.3.4.3'!G17</f>
        <v>0</v>
      </c>
      <c r="F17" s="137">
        <f>+'2.2.3.5.3'!G17</f>
        <v>0</v>
      </c>
      <c r="G17" s="137">
        <f>+'2.2.3.6.3'!G17</f>
        <v>0</v>
      </c>
      <c r="H17" s="138">
        <f>+'2.2.3.7.3'!G17</f>
        <v>0</v>
      </c>
      <c r="I17" s="139">
        <f t="shared" si="0"/>
        <v>0</v>
      </c>
    </row>
    <row r="18" spans="1:9" ht="15.75" thickBot="1" x14ac:dyDescent="0.3">
      <c r="A18" s="141">
        <v>2002</v>
      </c>
      <c r="B18" s="136">
        <f>+'2.2.3.1.3'!G18</f>
        <v>0</v>
      </c>
      <c r="C18" s="137">
        <f>+'2.2.3.2.3'!G18</f>
        <v>0</v>
      </c>
      <c r="D18" s="137">
        <f>+'2.2.3.3.3'!G18</f>
        <v>0</v>
      </c>
      <c r="E18" s="137">
        <f>+'2.2.3.4.3'!G18</f>
        <v>0</v>
      </c>
      <c r="F18" s="137">
        <f>+'2.2.3.5.3'!G18</f>
        <v>54801</v>
      </c>
      <c r="G18" s="137">
        <f>+'2.2.3.6.3'!G18</f>
        <v>0</v>
      </c>
      <c r="H18" s="138">
        <f>+'2.2.3.7.3'!G18</f>
        <v>0</v>
      </c>
      <c r="I18" s="139">
        <f t="shared" si="0"/>
        <v>54801</v>
      </c>
    </row>
    <row r="19" spans="1:9" ht="15.75" thickBot="1" x14ac:dyDescent="0.3">
      <c r="A19" s="141">
        <v>2003</v>
      </c>
      <c r="B19" s="136">
        <f>+'2.2.3.1.3'!G19</f>
        <v>0</v>
      </c>
      <c r="C19" s="137">
        <f>+'2.2.3.2.3'!G19</f>
        <v>0</v>
      </c>
      <c r="D19" s="137">
        <f>+'2.2.3.3.3'!G19</f>
        <v>0</v>
      </c>
      <c r="E19" s="137">
        <f>+'2.2.3.4.3'!G19</f>
        <v>0</v>
      </c>
      <c r="F19" s="137">
        <f>+'2.2.3.5.3'!G19</f>
        <v>361569</v>
      </c>
      <c r="G19" s="137">
        <f>+'2.2.3.6.3'!G19</f>
        <v>0</v>
      </c>
      <c r="H19" s="138">
        <f>+'2.2.3.7.3'!G19</f>
        <v>0</v>
      </c>
      <c r="I19" s="139">
        <f t="shared" si="0"/>
        <v>361569</v>
      </c>
    </row>
    <row r="20" spans="1:9" ht="15.75" thickBot="1" x14ac:dyDescent="0.3">
      <c r="A20" s="141">
        <v>2004</v>
      </c>
      <c r="B20" s="136">
        <f>+'2.2.3.1.3'!G20</f>
        <v>0</v>
      </c>
      <c r="C20" s="137">
        <f>+'2.2.3.2.3'!G20</f>
        <v>0</v>
      </c>
      <c r="D20" s="137">
        <f>+'2.2.3.3.3'!G20</f>
        <v>0</v>
      </c>
      <c r="E20" s="137">
        <f>+'2.2.3.4.3'!G20</f>
        <v>0</v>
      </c>
      <c r="F20" s="137">
        <f>+'2.2.3.5.3'!G20</f>
        <v>354472</v>
      </c>
      <c r="G20" s="137">
        <f>+'2.2.3.6.3'!G20</f>
        <v>0</v>
      </c>
      <c r="H20" s="138">
        <f>+'2.2.3.7.3'!G20</f>
        <v>0</v>
      </c>
      <c r="I20" s="139">
        <f t="shared" si="0"/>
        <v>354472</v>
      </c>
    </row>
    <row r="21" spans="1:9" ht="15.75" thickBot="1" x14ac:dyDescent="0.3">
      <c r="A21" s="141">
        <v>2005</v>
      </c>
      <c r="B21" s="136">
        <f>+'2.2.3.1.3'!G21</f>
        <v>0</v>
      </c>
      <c r="C21" s="137">
        <f>+'2.2.3.2.3'!G21</f>
        <v>0</v>
      </c>
      <c r="D21" s="137">
        <f>+'2.2.3.3.3'!G21</f>
        <v>0</v>
      </c>
      <c r="E21" s="137">
        <f>+'2.2.3.4.3'!G21</f>
        <v>0</v>
      </c>
      <c r="F21" s="137">
        <f>+'2.2.3.5.3'!G21</f>
        <v>326319</v>
      </c>
      <c r="G21" s="137">
        <f>+'2.2.3.6.3'!G21</f>
        <v>0</v>
      </c>
      <c r="H21" s="138">
        <f>+'2.2.3.7.3'!G21</f>
        <v>0</v>
      </c>
      <c r="I21" s="139">
        <f t="shared" si="0"/>
        <v>326319</v>
      </c>
    </row>
    <row r="22" spans="1:9" ht="15.75" thickBot="1" x14ac:dyDescent="0.3">
      <c r="A22" s="141">
        <v>2006</v>
      </c>
      <c r="B22" s="136">
        <f>+'2.2.3.1.3'!G22</f>
        <v>0</v>
      </c>
      <c r="C22" s="137">
        <f>+'2.2.3.2.3'!G22</f>
        <v>0</v>
      </c>
      <c r="D22" s="137">
        <f>+'2.2.3.3.3'!G22</f>
        <v>0</v>
      </c>
      <c r="E22" s="137">
        <f>+'2.2.3.4.3'!G22</f>
        <v>0</v>
      </c>
      <c r="F22" s="137">
        <f>+'2.2.3.5.3'!G22</f>
        <v>331663</v>
      </c>
      <c r="G22" s="137">
        <f>+'2.2.3.6.3'!G22</f>
        <v>0</v>
      </c>
      <c r="H22" s="138">
        <f>+'2.2.3.7.3'!G22</f>
        <v>0</v>
      </c>
      <c r="I22" s="139">
        <f t="shared" si="0"/>
        <v>331663</v>
      </c>
    </row>
    <row r="23" spans="1:9" ht="15.75" thickBot="1" x14ac:dyDescent="0.3">
      <c r="A23" s="141">
        <v>2007</v>
      </c>
      <c r="B23" s="136">
        <f>+'2.2.3.1.3'!G23</f>
        <v>0</v>
      </c>
      <c r="C23" s="137">
        <f>+'2.2.3.2.3'!G23</f>
        <v>0</v>
      </c>
      <c r="D23" s="137">
        <f>+'2.2.3.3.3'!G23</f>
        <v>0</v>
      </c>
      <c r="E23" s="137">
        <f>+'2.2.3.4.3'!G23</f>
        <v>0</v>
      </c>
      <c r="F23" s="137">
        <f>+'2.2.3.5.3'!G23</f>
        <v>235102</v>
      </c>
      <c r="G23" s="137">
        <f>+'2.2.3.6.3'!G23</f>
        <v>0</v>
      </c>
      <c r="H23" s="138">
        <f>+'2.2.3.7.3'!G23</f>
        <v>0</v>
      </c>
      <c r="I23" s="139">
        <f t="shared" si="0"/>
        <v>235102</v>
      </c>
    </row>
    <row r="24" spans="1:9" ht="15.75" thickBot="1" x14ac:dyDescent="0.3">
      <c r="A24" s="141">
        <v>2008</v>
      </c>
      <c r="B24" s="136">
        <f>+'2.2.3.1.3'!G24</f>
        <v>0</v>
      </c>
      <c r="C24" s="137">
        <f>+'2.2.3.2.3'!G24</f>
        <v>0</v>
      </c>
      <c r="D24" s="137">
        <f>+'2.2.3.3.3'!G24</f>
        <v>0</v>
      </c>
      <c r="E24" s="137">
        <f>+'2.2.3.4.3'!G24</f>
        <v>0</v>
      </c>
      <c r="F24" s="137">
        <f>+'2.2.3.5.3'!G24</f>
        <v>191380</v>
      </c>
      <c r="G24" s="137">
        <f>+'2.2.3.6.3'!G24</f>
        <v>0</v>
      </c>
      <c r="H24" s="138">
        <f>+'2.2.3.7.3'!G24</f>
        <v>0</v>
      </c>
      <c r="I24" s="139">
        <f t="shared" si="0"/>
        <v>191380</v>
      </c>
    </row>
    <row r="25" spans="1:9" ht="15.75" thickBot="1" x14ac:dyDescent="0.3">
      <c r="A25" s="141">
        <v>2009</v>
      </c>
      <c r="B25" s="136">
        <f>+'2.2.3.1.3'!G25</f>
        <v>0</v>
      </c>
      <c r="C25" s="137">
        <f>+'2.2.3.2.3'!G25</f>
        <v>0</v>
      </c>
      <c r="D25" s="137">
        <f>+'2.2.3.3.3'!G25</f>
        <v>0</v>
      </c>
      <c r="E25" s="137">
        <f>+'2.2.3.4.3'!G25</f>
        <v>0</v>
      </c>
      <c r="F25" s="137">
        <f>+'2.2.3.5.3'!G25</f>
        <v>122992</v>
      </c>
      <c r="G25" s="137">
        <f>+'2.2.3.6.3'!G25</f>
        <v>0</v>
      </c>
      <c r="H25" s="138">
        <f>+'2.2.3.7.3'!G25</f>
        <v>0</v>
      </c>
      <c r="I25" s="139">
        <f t="shared" si="0"/>
        <v>122992</v>
      </c>
    </row>
    <row r="26" spans="1:9" ht="15.75" thickBot="1" x14ac:dyDescent="0.3">
      <c r="A26" s="141">
        <v>2010</v>
      </c>
      <c r="B26" s="136">
        <f>+'2.2.3.1.3'!G26</f>
        <v>0</v>
      </c>
      <c r="C26" s="137">
        <f>+'2.2.3.2.3'!G26</f>
        <v>0</v>
      </c>
      <c r="D26" s="137">
        <f>+'2.2.3.3.3'!G26</f>
        <v>0</v>
      </c>
      <c r="E26" s="137">
        <f>+'2.2.3.4.3'!G26</f>
        <v>0</v>
      </c>
      <c r="F26" s="137">
        <f>+'2.2.3.5.3'!G26</f>
        <v>189931</v>
      </c>
      <c r="G26" s="137">
        <f>+'2.2.3.6.3'!G26</f>
        <v>0</v>
      </c>
      <c r="H26" s="138">
        <f>+'2.2.3.7.3'!G26</f>
        <v>0</v>
      </c>
      <c r="I26" s="139">
        <f t="shared" si="0"/>
        <v>189931</v>
      </c>
    </row>
    <row r="27" spans="1:9" ht="15.75" thickBot="1" x14ac:dyDescent="0.3">
      <c r="A27" s="141">
        <v>2011</v>
      </c>
      <c r="B27" s="136">
        <f>+'2.2.3.1.3'!G27</f>
        <v>0</v>
      </c>
      <c r="C27" s="137">
        <f>+'2.2.3.2.3'!G27</f>
        <v>0</v>
      </c>
      <c r="D27" s="137">
        <f>+'2.2.3.3.3'!G27</f>
        <v>0</v>
      </c>
      <c r="E27" s="137">
        <f>+'2.2.3.4.3'!G27</f>
        <v>0</v>
      </c>
      <c r="F27" s="137">
        <f>+'2.2.3.5.3'!G27</f>
        <v>132000</v>
      </c>
      <c r="G27" s="137">
        <f>+'2.2.3.6.3'!G27</f>
        <v>0</v>
      </c>
      <c r="H27" s="138">
        <f>+'2.2.3.7.3'!G27</f>
        <v>0</v>
      </c>
      <c r="I27" s="139">
        <f t="shared" si="0"/>
        <v>132000</v>
      </c>
    </row>
    <row r="28" spans="1:9" ht="15.75" thickBot="1" x14ac:dyDescent="0.3">
      <c r="A28" s="141">
        <v>2012</v>
      </c>
      <c r="B28" s="136">
        <f>+'2.2.3.1.3'!G28</f>
        <v>0</v>
      </c>
      <c r="C28" s="137">
        <f>+'2.2.3.2.3'!G28</f>
        <v>0</v>
      </c>
      <c r="D28" s="137">
        <f>+'2.2.3.3.3'!G28</f>
        <v>0</v>
      </c>
      <c r="E28" s="137">
        <f>+'2.2.3.4.3'!G28</f>
        <v>0</v>
      </c>
      <c r="F28" s="137">
        <f>+'2.2.3.5.3'!G28</f>
        <v>134694</v>
      </c>
      <c r="G28" s="137">
        <f>+'2.2.3.6.3'!G28</f>
        <v>0</v>
      </c>
      <c r="H28" s="138">
        <f>+'2.2.3.7.3'!G28</f>
        <v>0</v>
      </c>
      <c r="I28" s="139">
        <f t="shared" si="0"/>
        <v>134694</v>
      </c>
    </row>
    <row r="29" spans="1:9" ht="15.75" thickBot="1" x14ac:dyDescent="0.3">
      <c r="A29" s="141">
        <v>2013</v>
      </c>
      <c r="B29" s="136">
        <f>+'2.2.3.1.3'!G29</f>
        <v>0</v>
      </c>
      <c r="C29" s="137">
        <f>+'2.2.3.2.3'!G29</f>
        <v>0</v>
      </c>
      <c r="D29" s="137">
        <f>+'2.2.3.3.3'!G29</f>
        <v>0</v>
      </c>
      <c r="E29" s="137">
        <f>+'2.2.3.4.3'!G29</f>
        <v>0</v>
      </c>
      <c r="F29" s="137">
        <f>+'2.2.3.5.3'!G29</f>
        <v>126035</v>
      </c>
      <c r="G29" s="137">
        <f>+'2.2.3.6.3'!G29</f>
        <v>0</v>
      </c>
      <c r="H29" s="138">
        <f>+'2.2.3.7.3'!G29</f>
        <v>0</v>
      </c>
      <c r="I29" s="139">
        <f t="shared" si="0"/>
        <v>126035</v>
      </c>
    </row>
    <row r="30" spans="1:9" ht="15.75" thickBot="1" x14ac:dyDescent="0.3">
      <c r="A30" s="141">
        <v>2014</v>
      </c>
      <c r="B30" s="136">
        <f>+'2.2.3.1.3'!G30</f>
        <v>0</v>
      </c>
      <c r="C30" s="137">
        <f>+'2.2.3.2.3'!G30</f>
        <v>0</v>
      </c>
      <c r="D30" s="137">
        <f>+'2.2.3.3.3'!G30</f>
        <v>0</v>
      </c>
      <c r="E30" s="137">
        <f>+'2.2.3.4.3'!G30</f>
        <v>0</v>
      </c>
      <c r="F30" s="137">
        <f>+'2.2.3.5.3'!G30</f>
        <v>79830</v>
      </c>
      <c r="G30" s="137">
        <f>+'2.2.3.6.3'!G30</f>
        <v>0</v>
      </c>
      <c r="H30" s="138">
        <f>+'2.2.3.7.3'!G30</f>
        <v>0</v>
      </c>
      <c r="I30" s="139">
        <f t="shared" si="0"/>
        <v>79830</v>
      </c>
    </row>
    <row r="31" spans="1:9" ht="15.75" thickBot="1" x14ac:dyDescent="0.3">
      <c r="A31" s="141">
        <v>2015</v>
      </c>
      <c r="B31" s="136">
        <f>+'2.2.3.1.3'!G31</f>
        <v>0</v>
      </c>
      <c r="C31" s="137">
        <f>+'2.2.3.2.3'!G31</f>
        <v>0</v>
      </c>
      <c r="D31" s="137">
        <f>+'2.2.3.3.3'!G31</f>
        <v>8575</v>
      </c>
      <c r="E31" s="137">
        <f>+'2.2.3.4.3'!G31</f>
        <v>0</v>
      </c>
      <c r="F31" s="137">
        <f>+'2.2.3.5.3'!G31</f>
        <v>9480</v>
      </c>
      <c r="G31" s="137">
        <f>+'2.2.3.6.3'!G31</f>
        <v>17316.2</v>
      </c>
      <c r="H31" s="138">
        <f>+'2.2.3.7.3'!G31</f>
        <v>0</v>
      </c>
      <c r="I31" s="139">
        <f t="shared" si="0"/>
        <v>35371.199999999997</v>
      </c>
    </row>
    <row r="32" spans="1:9" ht="15.75" thickBot="1" x14ac:dyDescent="0.3">
      <c r="A32" s="141">
        <v>2016</v>
      </c>
      <c r="B32" s="136">
        <f>+'2.2.3.1.3'!G32</f>
        <v>0</v>
      </c>
      <c r="C32" s="137">
        <f>+'2.2.3.2.3'!G32</f>
        <v>0</v>
      </c>
      <c r="D32" s="137">
        <f>+'2.2.3.3.3'!G32</f>
        <v>7000</v>
      </c>
      <c r="E32" s="137">
        <f>+'2.2.3.4.3'!G32</f>
        <v>0</v>
      </c>
      <c r="F32" s="137">
        <f>+'2.2.3.5.3'!G32</f>
        <v>120</v>
      </c>
      <c r="G32" s="137">
        <f>+'2.2.3.6.3'!G32</f>
        <v>8470</v>
      </c>
      <c r="H32" s="138">
        <f>+'2.2.3.7.3'!G32</f>
        <v>0</v>
      </c>
      <c r="I32" s="139">
        <f t="shared" ref="I32:I33" si="1">SUM(B32:H32)</f>
        <v>15590</v>
      </c>
    </row>
    <row r="33" spans="1:9" ht="15.75" thickBot="1" x14ac:dyDescent="0.3">
      <c r="A33" s="141">
        <v>2017</v>
      </c>
      <c r="B33" s="136">
        <f>+'2.2.3.1.3'!G33</f>
        <v>0</v>
      </c>
      <c r="C33" s="137">
        <f>+'2.2.3.2.3'!G33</f>
        <v>0</v>
      </c>
      <c r="D33" s="137">
        <f>+'2.2.3.3.3'!G33</f>
        <v>7800</v>
      </c>
      <c r="E33" s="137">
        <f>+'2.2.3.4.3'!G33</f>
        <v>0</v>
      </c>
      <c r="F33" s="137">
        <f>+'2.2.3.5.3'!G33</f>
        <v>0</v>
      </c>
      <c r="G33" s="137">
        <f>+'2.2.3.6.3'!G33</f>
        <v>17688</v>
      </c>
      <c r="H33" s="138">
        <f>+'2.2.3.7.3'!G33</f>
        <v>0</v>
      </c>
      <c r="I33" s="139">
        <f t="shared" si="1"/>
        <v>25488</v>
      </c>
    </row>
    <row r="34" spans="1:9" ht="15.75" thickBot="1" x14ac:dyDescent="0.3">
      <c r="A34" s="141" t="s">
        <v>449</v>
      </c>
      <c r="B34" s="136">
        <f>+'2.2.3.1.3'!G34</f>
        <v>0</v>
      </c>
      <c r="C34" s="137">
        <f>+'2.2.3.2.3'!G34</f>
        <v>0</v>
      </c>
      <c r="D34" s="137">
        <f>+'2.2.3.3.3'!G34</f>
        <v>4025</v>
      </c>
      <c r="E34" s="137">
        <f>+'2.2.3.4.3'!G34</f>
        <v>0</v>
      </c>
      <c r="F34" s="137">
        <f>+'2.2.3.5.3'!G34</f>
        <v>0</v>
      </c>
      <c r="G34" s="137">
        <f>+'2.2.3.6.3'!G34</f>
        <v>29733</v>
      </c>
      <c r="H34" s="138">
        <f>+'2.2.3.7.3'!G34</f>
        <v>0</v>
      </c>
      <c r="I34" s="139">
        <f t="shared" ref="I34" si="2">SUM(B34:H34)</f>
        <v>33758</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2.710937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+Índice!B65</f>
        <v>Maderas. Carga anual transportada por línea. Participación porcentual</v>
      </c>
    </row>
    <row r="6" spans="1:9" x14ac:dyDescent="0.25">
      <c r="A6" s="16" t="s">
        <v>6</v>
      </c>
      <c r="B6" s="128" t="str">
        <f>+Índice!A65</f>
        <v>2.2.3.14.2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+'2.2.3.14.1'!B13/'2.2.3.14.1'!$I13</f>
        <v>0</v>
      </c>
      <c r="C13" s="147">
        <f>+'2.2.3.14.1'!C13/'2.2.3.14.1'!$I13</f>
        <v>0</v>
      </c>
      <c r="D13" s="147">
        <f>+'2.2.3.14.1'!D13/'2.2.3.14.1'!$I13</f>
        <v>0</v>
      </c>
      <c r="E13" s="147">
        <f>+'2.2.3.14.1'!E13/'2.2.3.14.1'!$I13</f>
        <v>0</v>
      </c>
      <c r="F13" s="147">
        <f>+'2.2.3.14.1'!F13/'2.2.3.14.1'!$I13</f>
        <v>1</v>
      </c>
      <c r="G13" s="147">
        <f>+'2.2.3.14.1'!G13/'2.2.3.14.1'!$I13</f>
        <v>0</v>
      </c>
      <c r="H13" s="147">
        <f>+'2.2.3.14.1'!H13/'2.2.3.14.1'!$I13</f>
        <v>0</v>
      </c>
      <c r="I13" s="148">
        <f>SUM(B13:H13)</f>
        <v>1</v>
      </c>
    </row>
    <row r="14" spans="1:9" ht="15.75" thickBot="1" x14ac:dyDescent="0.3">
      <c r="A14" s="141">
        <v>1998</v>
      </c>
      <c r="B14" s="147">
        <f>+'2.2.3.14.1'!B14/'2.2.3.14.1'!$I14</f>
        <v>0</v>
      </c>
      <c r="C14" s="147">
        <f>+'2.2.3.14.1'!C14/'2.2.3.14.1'!$I14</f>
        <v>1</v>
      </c>
      <c r="D14" s="147">
        <f>+'2.2.3.14.1'!D14/'2.2.3.14.1'!$I14</f>
        <v>0</v>
      </c>
      <c r="E14" s="147">
        <f>+'2.2.3.14.1'!E14/'2.2.3.14.1'!$I14</f>
        <v>0</v>
      </c>
      <c r="F14" s="147">
        <f>+'2.2.3.14.1'!F14/'2.2.3.14.1'!$I14</f>
        <v>0</v>
      </c>
      <c r="G14" s="147">
        <f>+'2.2.3.14.1'!G14/'2.2.3.14.1'!$I14</f>
        <v>0</v>
      </c>
      <c r="H14" s="147">
        <f>+'2.2.3.14.1'!H14/'2.2.3.14.1'!$I14</f>
        <v>0</v>
      </c>
      <c r="I14" s="148">
        <f t="shared" ref="I14:I31" si="0">SUM(B14:H14)</f>
        <v>1</v>
      </c>
    </row>
    <row r="15" spans="1:9" ht="15.75" thickBot="1" x14ac:dyDescent="0.3">
      <c r="A15" s="141">
        <v>1999</v>
      </c>
      <c r="B15" s="147">
        <v>0</v>
      </c>
      <c r="C15" s="147">
        <v>0</v>
      </c>
      <c r="D15" s="147">
        <v>0</v>
      </c>
      <c r="E15" s="147">
        <v>0</v>
      </c>
      <c r="F15" s="147">
        <v>0</v>
      </c>
      <c r="G15" s="147">
        <v>0</v>
      </c>
      <c r="H15" s="147">
        <v>0</v>
      </c>
      <c r="I15" s="148">
        <f t="shared" si="0"/>
        <v>0</v>
      </c>
    </row>
    <row r="16" spans="1:9" ht="15.75" thickBot="1" x14ac:dyDescent="0.3">
      <c r="A16" s="141">
        <v>2000</v>
      </c>
      <c r="B16" s="147">
        <v>0</v>
      </c>
      <c r="C16" s="147">
        <v>0</v>
      </c>
      <c r="D16" s="147">
        <v>0</v>
      </c>
      <c r="E16" s="147">
        <v>0</v>
      </c>
      <c r="F16" s="147">
        <v>0</v>
      </c>
      <c r="G16" s="147">
        <v>0</v>
      </c>
      <c r="H16" s="147">
        <v>0</v>
      </c>
      <c r="I16" s="148">
        <f t="shared" si="0"/>
        <v>0</v>
      </c>
    </row>
    <row r="17" spans="1:9" ht="15.75" thickBot="1" x14ac:dyDescent="0.3">
      <c r="A17" s="141">
        <v>2001</v>
      </c>
      <c r="B17" s="147">
        <v>0</v>
      </c>
      <c r="C17" s="147">
        <v>0</v>
      </c>
      <c r="D17" s="147">
        <v>0</v>
      </c>
      <c r="E17" s="147">
        <v>0</v>
      </c>
      <c r="F17" s="147">
        <v>0</v>
      </c>
      <c r="G17" s="147">
        <v>0</v>
      </c>
      <c r="H17" s="147">
        <v>0</v>
      </c>
      <c r="I17" s="148">
        <f t="shared" si="0"/>
        <v>0</v>
      </c>
    </row>
    <row r="18" spans="1:9" ht="15.75" thickBot="1" x14ac:dyDescent="0.3">
      <c r="A18" s="141">
        <v>2002</v>
      </c>
      <c r="B18" s="147">
        <f>+'2.2.3.14.1'!B18/'2.2.3.14.1'!$I18</f>
        <v>0</v>
      </c>
      <c r="C18" s="147">
        <f>+'2.2.3.14.1'!C18/'2.2.3.14.1'!$I18</f>
        <v>0</v>
      </c>
      <c r="D18" s="147">
        <f>+'2.2.3.14.1'!D18/'2.2.3.14.1'!$I18</f>
        <v>0</v>
      </c>
      <c r="E18" s="147">
        <f>+'2.2.3.14.1'!E18/'2.2.3.14.1'!$I18</f>
        <v>0</v>
      </c>
      <c r="F18" s="147">
        <f>+'2.2.3.14.1'!F18/'2.2.3.14.1'!$I18</f>
        <v>1</v>
      </c>
      <c r="G18" s="147">
        <f>+'2.2.3.14.1'!G18/'2.2.3.14.1'!$I18</f>
        <v>0</v>
      </c>
      <c r="H18" s="147">
        <f>+'2.2.3.14.1'!H18/'2.2.3.14.1'!$I18</f>
        <v>0</v>
      </c>
      <c r="I18" s="148">
        <f t="shared" si="0"/>
        <v>1</v>
      </c>
    </row>
    <row r="19" spans="1:9" ht="15.75" thickBot="1" x14ac:dyDescent="0.3">
      <c r="A19" s="141">
        <v>2003</v>
      </c>
      <c r="B19" s="147">
        <f>+'2.2.3.14.1'!B19/'2.2.3.14.1'!$I19</f>
        <v>0</v>
      </c>
      <c r="C19" s="147">
        <f>+'2.2.3.14.1'!C19/'2.2.3.14.1'!$I19</f>
        <v>0</v>
      </c>
      <c r="D19" s="147">
        <f>+'2.2.3.14.1'!D19/'2.2.3.14.1'!$I19</f>
        <v>0</v>
      </c>
      <c r="E19" s="147">
        <f>+'2.2.3.14.1'!E19/'2.2.3.14.1'!$I19</f>
        <v>0</v>
      </c>
      <c r="F19" s="147">
        <f>+'2.2.3.14.1'!F19/'2.2.3.14.1'!$I19</f>
        <v>1</v>
      </c>
      <c r="G19" s="147">
        <f>+'2.2.3.14.1'!G19/'2.2.3.14.1'!$I19</f>
        <v>0</v>
      </c>
      <c r="H19" s="147">
        <f>+'2.2.3.14.1'!H19/'2.2.3.14.1'!$I19</f>
        <v>0</v>
      </c>
      <c r="I19" s="148">
        <f t="shared" si="0"/>
        <v>1</v>
      </c>
    </row>
    <row r="20" spans="1:9" ht="15.75" thickBot="1" x14ac:dyDescent="0.3">
      <c r="A20" s="141">
        <v>2004</v>
      </c>
      <c r="B20" s="147">
        <f>+'2.2.3.14.1'!B20/'2.2.3.14.1'!$I20</f>
        <v>0</v>
      </c>
      <c r="C20" s="147">
        <f>+'2.2.3.14.1'!C20/'2.2.3.14.1'!$I20</f>
        <v>0</v>
      </c>
      <c r="D20" s="147">
        <f>+'2.2.3.14.1'!D20/'2.2.3.14.1'!$I20</f>
        <v>0</v>
      </c>
      <c r="E20" s="147">
        <f>+'2.2.3.14.1'!E20/'2.2.3.14.1'!$I20</f>
        <v>0</v>
      </c>
      <c r="F20" s="147">
        <f>+'2.2.3.14.1'!F20/'2.2.3.14.1'!$I20</f>
        <v>1</v>
      </c>
      <c r="G20" s="147">
        <f>+'2.2.3.14.1'!G20/'2.2.3.14.1'!$I20</f>
        <v>0</v>
      </c>
      <c r="H20" s="147">
        <f>+'2.2.3.14.1'!H20/'2.2.3.14.1'!$I20</f>
        <v>0</v>
      </c>
      <c r="I20" s="148">
        <f t="shared" si="0"/>
        <v>1</v>
      </c>
    </row>
    <row r="21" spans="1:9" ht="15.75" thickBot="1" x14ac:dyDescent="0.3">
      <c r="A21" s="141">
        <v>2005</v>
      </c>
      <c r="B21" s="147">
        <f>+'2.2.3.14.1'!B21/'2.2.3.14.1'!$I21</f>
        <v>0</v>
      </c>
      <c r="C21" s="147">
        <f>+'2.2.3.14.1'!C21/'2.2.3.14.1'!$I21</f>
        <v>0</v>
      </c>
      <c r="D21" s="147">
        <f>+'2.2.3.14.1'!D21/'2.2.3.14.1'!$I21</f>
        <v>0</v>
      </c>
      <c r="E21" s="147">
        <f>+'2.2.3.14.1'!E21/'2.2.3.14.1'!$I21</f>
        <v>0</v>
      </c>
      <c r="F21" s="147">
        <f>+'2.2.3.14.1'!F21/'2.2.3.14.1'!$I21</f>
        <v>1</v>
      </c>
      <c r="G21" s="147">
        <f>+'2.2.3.14.1'!G21/'2.2.3.14.1'!$I21</f>
        <v>0</v>
      </c>
      <c r="H21" s="147">
        <f>+'2.2.3.14.1'!H21/'2.2.3.14.1'!$I21</f>
        <v>0</v>
      </c>
      <c r="I21" s="148">
        <f t="shared" si="0"/>
        <v>1</v>
      </c>
    </row>
    <row r="22" spans="1:9" ht="15.75" thickBot="1" x14ac:dyDescent="0.3">
      <c r="A22" s="141">
        <v>2006</v>
      </c>
      <c r="B22" s="147">
        <f>+'2.2.3.14.1'!B22/'2.2.3.14.1'!$I22</f>
        <v>0</v>
      </c>
      <c r="C22" s="147">
        <f>+'2.2.3.14.1'!C22/'2.2.3.14.1'!$I22</f>
        <v>0</v>
      </c>
      <c r="D22" s="147">
        <f>+'2.2.3.14.1'!D22/'2.2.3.14.1'!$I22</f>
        <v>0</v>
      </c>
      <c r="E22" s="147">
        <f>+'2.2.3.14.1'!E22/'2.2.3.14.1'!$I22</f>
        <v>0</v>
      </c>
      <c r="F22" s="147">
        <f>+'2.2.3.14.1'!F22/'2.2.3.14.1'!$I22</f>
        <v>1</v>
      </c>
      <c r="G22" s="147">
        <f>+'2.2.3.14.1'!G22/'2.2.3.14.1'!$I22</f>
        <v>0</v>
      </c>
      <c r="H22" s="147">
        <f>+'2.2.3.14.1'!H22/'2.2.3.14.1'!$I22</f>
        <v>0</v>
      </c>
      <c r="I22" s="148">
        <f t="shared" si="0"/>
        <v>1</v>
      </c>
    </row>
    <row r="23" spans="1:9" ht="15.75" thickBot="1" x14ac:dyDescent="0.3">
      <c r="A23" s="141">
        <v>2007</v>
      </c>
      <c r="B23" s="147">
        <f>+'2.2.3.14.1'!B23/'2.2.3.14.1'!$I23</f>
        <v>0</v>
      </c>
      <c r="C23" s="147">
        <f>+'2.2.3.14.1'!C23/'2.2.3.14.1'!$I23</f>
        <v>0</v>
      </c>
      <c r="D23" s="147">
        <f>+'2.2.3.14.1'!D23/'2.2.3.14.1'!$I23</f>
        <v>0</v>
      </c>
      <c r="E23" s="147">
        <f>+'2.2.3.14.1'!E23/'2.2.3.14.1'!$I23</f>
        <v>0</v>
      </c>
      <c r="F23" s="147">
        <f>+'2.2.3.14.1'!F23/'2.2.3.14.1'!$I23</f>
        <v>1</v>
      </c>
      <c r="G23" s="147">
        <f>+'2.2.3.14.1'!G23/'2.2.3.14.1'!$I23</f>
        <v>0</v>
      </c>
      <c r="H23" s="147">
        <f>+'2.2.3.14.1'!H23/'2.2.3.14.1'!$I23</f>
        <v>0</v>
      </c>
      <c r="I23" s="148">
        <f t="shared" si="0"/>
        <v>1</v>
      </c>
    </row>
    <row r="24" spans="1:9" ht="15.75" thickBot="1" x14ac:dyDescent="0.3">
      <c r="A24" s="141">
        <v>2008</v>
      </c>
      <c r="B24" s="147">
        <f>+'2.2.3.14.1'!B24/'2.2.3.14.1'!$I24</f>
        <v>0</v>
      </c>
      <c r="C24" s="147">
        <f>+'2.2.3.14.1'!C24/'2.2.3.14.1'!$I24</f>
        <v>0</v>
      </c>
      <c r="D24" s="147">
        <f>+'2.2.3.14.1'!D24/'2.2.3.14.1'!$I24</f>
        <v>0</v>
      </c>
      <c r="E24" s="147">
        <f>+'2.2.3.14.1'!E24/'2.2.3.14.1'!$I24</f>
        <v>0</v>
      </c>
      <c r="F24" s="147">
        <f>+'2.2.3.14.1'!F24/'2.2.3.14.1'!$I24</f>
        <v>1</v>
      </c>
      <c r="G24" s="147">
        <f>+'2.2.3.14.1'!G24/'2.2.3.14.1'!$I24</f>
        <v>0</v>
      </c>
      <c r="H24" s="147">
        <f>+'2.2.3.14.1'!H24/'2.2.3.14.1'!$I24</f>
        <v>0</v>
      </c>
      <c r="I24" s="148">
        <f t="shared" si="0"/>
        <v>1</v>
      </c>
    </row>
    <row r="25" spans="1:9" ht="15.75" thickBot="1" x14ac:dyDescent="0.3">
      <c r="A25" s="141">
        <v>2009</v>
      </c>
      <c r="B25" s="147">
        <f>+'2.2.3.14.1'!B25/'2.2.3.14.1'!$I25</f>
        <v>0</v>
      </c>
      <c r="C25" s="147">
        <f>+'2.2.3.14.1'!C25/'2.2.3.14.1'!$I25</f>
        <v>0</v>
      </c>
      <c r="D25" s="147">
        <f>+'2.2.3.14.1'!D25/'2.2.3.14.1'!$I25</f>
        <v>0</v>
      </c>
      <c r="E25" s="147">
        <f>+'2.2.3.14.1'!E25/'2.2.3.14.1'!$I25</f>
        <v>0</v>
      </c>
      <c r="F25" s="147">
        <f>+'2.2.3.14.1'!F25/'2.2.3.14.1'!$I25</f>
        <v>1</v>
      </c>
      <c r="G25" s="147">
        <f>+'2.2.3.14.1'!G25/'2.2.3.14.1'!$I25</f>
        <v>0</v>
      </c>
      <c r="H25" s="147">
        <f>+'2.2.3.14.1'!H25/'2.2.3.14.1'!$I25</f>
        <v>0</v>
      </c>
      <c r="I25" s="148">
        <f t="shared" si="0"/>
        <v>1</v>
      </c>
    </row>
    <row r="26" spans="1:9" ht="15.75" thickBot="1" x14ac:dyDescent="0.3">
      <c r="A26" s="141">
        <v>2010</v>
      </c>
      <c r="B26" s="147">
        <f>+'2.2.3.14.1'!B26/'2.2.3.14.1'!$I26</f>
        <v>0</v>
      </c>
      <c r="C26" s="147">
        <f>+'2.2.3.14.1'!C26/'2.2.3.14.1'!$I26</f>
        <v>0</v>
      </c>
      <c r="D26" s="147">
        <f>+'2.2.3.14.1'!D26/'2.2.3.14.1'!$I26</f>
        <v>0</v>
      </c>
      <c r="E26" s="147">
        <f>+'2.2.3.14.1'!E26/'2.2.3.14.1'!$I26</f>
        <v>0</v>
      </c>
      <c r="F26" s="147">
        <f>+'2.2.3.14.1'!F26/'2.2.3.14.1'!$I26</f>
        <v>1</v>
      </c>
      <c r="G26" s="147">
        <f>+'2.2.3.14.1'!G26/'2.2.3.14.1'!$I26</f>
        <v>0</v>
      </c>
      <c r="H26" s="147">
        <f>+'2.2.3.14.1'!H26/'2.2.3.14.1'!$I26</f>
        <v>0</v>
      </c>
      <c r="I26" s="148">
        <f t="shared" si="0"/>
        <v>1</v>
      </c>
    </row>
    <row r="27" spans="1:9" ht="15.75" thickBot="1" x14ac:dyDescent="0.3">
      <c r="A27" s="141">
        <v>2011</v>
      </c>
      <c r="B27" s="147">
        <f>+'2.2.3.14.1'!B27/'2.2.3.14.1'!$I27</f>
        <v>0</v>
      </c>
      <c r="C27" s="147">
        <f>+'2.2.3.14.1'!C27/'2.2.3.14.1'!$I27</f>
        <v>0</v>
      </c>
      <c r="D27" s="147">
        <f>+'2.2.3.14.1'!D27/'2.2.3.14.1'!$I27</f>
        <v>0</v>
      </c>
      <c r="E27" s="147">
        <f>+'2.2.3.14.1'!E27/'2.2.3.14.1'!$I27</f>
        <v>0</v>
      </c>
      <c r="F27" s="147">
        <f>+'2.2.3.14.1'!F27/'2.2.3.14.1'!$I27</f>
        <v>1</v>
      </c>
      <c r="G27" s="147">
        <f>+'2.2.3.14.1'!G27/'2.2.3.14.1'!$I27</f>
        <v>0</v>
      </c>
      <c r="H27" s="147">
        <f>+'2.2.3.14.1'!H27/'2.2.3.14.1'!$I27</f>
        <v>0</v>
      </c>
      <c r="I27" s="148">
        <f t="shared" si="0"/>
        <v>1</v>
      </c>
    </row>
    <row r="28" spans="1:9" ht="15.75" thickBot="1" x14ac:dyDescent="0.3">
      <c r="A28" s="141">
        <v>2012</v>
      </c>
      <c r="B28" s="147">
        <f>+'2.2.3.14.1'!B28/'2.2.3.14.1'!$I28</f>
        <v>0</v>
      </c>
      <c r="C28" s="147">
        <f>+'2.2.3.14.1'!C28/'2.2.3.14.1'!$I28</f>
        <v>0</v>
      </c>
      <c r="D28" s="147">
        <f>+'2.2.3.14.1'!D28/'2.2.3.14.1'!$I28</f>
        <v>0</v>
      </c>
      <c r="E28" s="147">
        <f>+'2.2.3.14.1'!E28/'2.2.3.14.1'!$I28</f>
        <v>0</v>
      </c>
      <c r="F28" s="147">
        <f>+'2.2.3.14.1'!F28/'2.2.3.14.1'!$I28</f>
        <v>1</v>
      </c>
      <c r="G28" s="147">
        <f>+'2.2.3.14.1'!G28/'2.2.3.14.1'!$I28</f>
        <v>0</v>
      </c>
      <c r="H28" s="147">
        <f>+'2.2.3.14.1'!H28/'2.2.3.14.1'!$I28</f>
        <v>0</v>
      </c>
      <c r="I28" s="148">
        <f t="shared" si="0"/>
        <v>1</v>
      </c>
    </row>
    <row r="29" spans="1:9" ht="15.75" thickBot="1" x14ac:dyDescent="0.3">
      <c r="A29" s="141">
        <v>2013</v>
      </c>
      <c r="B29" s="147">
        <f>+'2.2.3.14.1'!B29/'2.2.3.14.1'!$I29</f>
        <v>0</v>
      </c>
      <c r="C29" s="147">
        <f>+'2.2.3.14.1'!C29/'2.2.3.14.1'!$I29</f>
        <v>0</v>
      </c>
      <c r="D29" s="147">
        <f>+'2.2.3.14.1'!D29/'2.2.3.14.1'!$I29</f>
        <v>0</v>
      </c>
      <c r="E29" s="147">
        <f>+'2.2.3.14.1'!E29/'2.2.3.14.1'!$I29</f>
        <v>0</v>
      </c>
      <c r="F29" s="147">
        <f>+'2.2.3.14.1'!F29/'2.2.3.14.1'!$I29</f>
        <v>1</v>
      </c>
      <c r="G29" s="147">
        <f>+'2.2.3.14.1'!G29/'2.2.3.14.1'!$I29</f>
        <v>0</v>
      </c>
      <c r="H29" s="147">
        <f>+'2.2.3.14.1'!H29/'2.2.3.14.1'!$I29</f>
        <v>0</v>
      </c>
      <c r="I29" s="148">
        <f t="shared" si="0"/>
        <v>1</v>
      </c>
    </row>
    <row r="30" spans="1:9" ht="15.75" thickBot="1" x14ac:dyDescent="0.3">
      <c r="A30" s="141">
        <v>2014</v>
      </c>
      <c r="B30" s="147">
        <f>+'2.2.3.14.1'!B30/'2.2.3.14.1'!$I30</f>
        <v>0</v>
      </c>
      <c r="C30" s="147">
        <f>+'2.2.3.14.1'!C30/'2.2.3.14.1'!$I30</f>
        <v>0</v>
      </c>
      <c r="D30" s="147">
        <f>+'2.2.3.14.1'!D30/'2.2.3.14.1'!$I30</f>
        <v>0</v>
      </c>
      <c r="E30" s="147">
        <f>+'2.2.3.14.1'!E30/'2.2.3.14.1'!$I30</f>
        <v>0</v>
      </c>
      <c r="F30" s="147">
        <f>+'2.2.3.14.1'!F30/'2.2.3.14.1'!$I30</f>
        <v>1</v>
      </c>
      <c r="G30" s="147">
        <f>+'2.2.3.14.1'!G30/'2.2.3.14.1'!$I30</f>
        <v>0</v>
      </c>
      <c r="H30" s="147">
        <f>+'2.2.3.14.1'!H30/'2.2.3.14.1'!$I30</f>
        <v>0</v>
      </c>
      <c r="I30" s="148">
        <f t="shared" si="0"/>
        <v>1</v>
      </c>
    </row>
    <row r="31" spans="1:9" ht="15.75" thickBot="1" x14ac:dyDescent="0.3">
      <c r="A31" s="141">
        <v>2015</v>
      </c>
      <c r="B31" s="147">
        <f>+'2.2.3.14.1'!B31/'2.2.3.14.1'!$I31</f>
        <v>0</v>
      </c>
      <c r="C31" s="147">
        <f>+'2.2.3.14.1'!C31/'2.2.3.14.1'!$I31</f>
        <v>0</v>
      </c>
      <c r="D31" s="147">
        <f>+'2.2.3.14.1'!D31/'2.2.3.14.1'!$I31</f>
        <v>0.24242886868412722</v>
      </c>
      <c r="E31" s="147">
        <f>+'2.2.3.14.1'!E31/'2.2.3.14.1'!$I31</f>
        <v>0</v>
      </c>
      <c r="F31" s="147">
        <f>+'2.2.3.14.1'!F31/'2.2.3.14.1'!$I31</f>
        <v>0.26801465599131497</v>
      </c>
      <c r="G31" s="147">
        <f>+'2.2.3.14.1'!G31/'2.2.3.14.1'!$I31</f>
        <v>0.48955647532455787</v>
      </c>
      <c r="H31" s="147">
        <f>+'2.2.3.14.1'!H31/'2.2.3.14.1'!$I31</f>
        <v>0</v>
      </c>
      <c r="I31" s="148">
        <f t="shared" si="0"/>
        <v>1</v>
      </c>
    </row>
    <row r="32" spans="1:9" ht="15.75" thickBot="1" x14ac:dyDescent="0.3">
      <c r="A32" s="141">
        <v>2016</v>
      </c>
      <c r="B32" s="147">
        <f>+'2.2.3.14.1'!B32/'2.2.3.14.1'!$I32</f>
        <v>0</v>
      </c>
      <c r="C32" s="147">
        <f>+'2.2.3.14.1'!C32/'2.2.3.14.1'!$I32</f>
        <v>0</v>
      </c>
      <c r="D32" s="147">
        <f>+'2.2.3.14.1'!D32/'2.2.3.14.1'!$I32</f>
        <v>0.44900577293136629</v>
      </c>
      <c r="E32" s="147">
        <f>+'2.2.3.14.1'!E32/'2.2.3.14.1'!$I32</f>
        <v>0</v>
      </c>
      <c r="F32" s="147">
        <f>+'2.2.3.14.1'!F32/'2.2.3.14.1'!$I32</f>
        <v>7.6972418216805644E-3</v>
      </c>
      <c r="G32" s="147">
        <f>+'2.2.3.14.1'!G32/'2.2.3.14.1'!$I32</f>
        <v>0.54329698524695313</v>
      </c>
      <c r="H32" s="147">
        <f>+'2.2.3.14.1'!H32/'2.2.3.14.1'!$I32</f>
        <v>0</v>
      </c>
      <c r="I32" s="148">
        <f>SUM(B32:H32)</f>
        <v>1</v>
      </c>
    </row>
    <row r="33" spans="1:9" ht="15.75" thickBot="1" x14ac:dyDescent="0.3">
      <c r="A33" s="141">
        <v>2017</v>
      </c>
      <c r="B33" s="147">
        <f>+'2.2.3.14.1'!B33/'2.2.3.14.1'!$I33</f>
        <v>0</v>
      </c>
      <c r="C33" s="147">
        <f>+'2.2.3.14.1'!C33/'2.2.3.14.1'!$I33</f>
        <v>0</v>
      </c>
      <c r="D33" s="147">
        <f>+'2.2.3.14.1'!D33/'2.2.3.14.1'!$I33</f>
        <v>0.30602636534839922</v>
      </c>
      <c r="E33" s="147">
        <f>+'2.2.3.14.1'!E33/'2.2.3.14.1'!$I33</f>
        <v>0</v>
      </c>
      <c r="F33" s="147">
        <f>+'2.2.3.14.1'!F33/'2.2.3.14.1'!$I33</f>
        <v>0</v>
      </c>
      <c r="G33" s="147">
        <f>+'2.2.3.14.1'!G33/'2.2.3.14.1'!$I33</f>
        <v>0.69397363465160078</v>
      </c>
      <c r="H33" s="147">
        <f>+'2.2.3.14.1'!H33/'2.2.3.14.1'!$I33</f>
        <v>0</v>
      </c>
      <c r="I33" s="148">
        <f>SUM(B33:H33)</f>
        <v>1</v>
      </c>
    </row>
    <row r="34" spans="1:9" ht="15.75" thickBot="1" x14ac:dyDescent="0.3">
      <c r="A34" s="141" t="s">
        <v>449</v>
      </c>
      <c r="B34" s="147">
        <f>+'2.2.3.14.1'!B34/'2.2.3.14.1'!$I34</f>
        <v>0</v>
      </c>
      <c r="C34" s="147">
        <f>+'2.2.3.14.1'!C34/'2.2.3.14.1'!$I34</f>
        <v>0</v>
      </c>
      <c r="D34" s="147">
        <f>+'2.2.3.14.1'!D34/'2.2.3.14.1'!$I34</f>
        <v>0.11923099709698441</v>
      </c>
      <c r="E34" s="147">
        <f>+'2.2.3.14.1'!E34/'2.2.3.14.1'!$I34</f>
        <v>0</v>
      </c>
      <c r="F34" s="147">
        <f>+'2.2.3.14.1'!F34/'2.2.3.14.1'!$I34</f>
        <v>0</v>
      </c>
      <c r="G34" s="147">
        <f>+'2.2.3.14.1'!G34/'2.2.3.14.1'!$I34</f>
        <v>0.88076900290301563</v>
      </c>
      <c r="H34" s="147">
        <f>+'2.2.3.14.1'!H34/'2.2.3.14.1'!$I34</f>
        <v>0</v>
      </c>
      <c r="I34" s="148">
        <f>SUM(B34:H34)</f>
        <v>1</v>
      </c>
    </row>
    <row r="35" spans="1:9" ht="14.25" customHeight="1"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ignoredErrors>
    <ignoredError sqref="I15:I17" formulaRang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4.1406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+Índice!B66</f>
        <v>Manufacturas. Carga anual transportada por línea. En toneladas</v>
      </c>
    </row>
    <row r="6" spans="1:9" x14ac:dyDescent="0.25">
      <c r="A6" s="16" t="s">
        <v>6</v>
      </c>
      <c r="B6" s="128" t="str">
        <f>+Índice!A66</f>
        <v>2.2.3.15.1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+'2.2.3.1.3'!H13</f>
        <v>137878</v>
      </c>
      <c r="C13" s="137">
        <f>+'2.2.3.2.3'!H13</f>
        <v>649681</v>
      </c>
      <c r="D13" s="137">
        <f>+'2.2.3.3.3'!H13</f>
        <v>211302</v>
      </c>
      <c r="E13" s="137">
        <f>+'2.2.3.4.3'!H13</f>
        <v>0</v>
      </c>
      <c r="F13" s="137">
        <f>+'2.2.3.5.3'!H13</f>
        <v>121062.06</v>
      </c>
      <c r="G13" s="137">
        <f>+'2.2.3.6.3'!H13</f>
        <v>0</v>
      </c>
      <c r="H13" s="138">
        <f>+'2.2.3.7.3'!H13</f>
        <v>0</v>
      </c>
      <c r="I13" s="139">
        <f>SUM(B13:H13)</f>
        <v>1119923.06</v>
      </c>
    </row>
    <row r="14" spans="1:9" ht="15.75" thickBot="1" x14ac:dyDescent="0.3">
      <c r="A14" s="141">
        <v>1998</v>
      </c>
      <c r="B14" s="136">
        <f>+'2.2.3.1.3'!H14</f>
        <v>91991</v>
      </c>
      <c r="C14" s="137">
        <f>+'2.2.3.2.3'!H14</f>
        <v>538516</v>
      </c>
      <c r="D14" s="137">
        <f>+'2.2.3.3.3'!H14</f>
        <v>189700</v>
      </c>
      <c r="E14" s="137">
        <f>+'2.2.3.4.3'!H14</f>
        <v>0</v>
      </c>
      <c r="F14" s="137">
        <f>+'2.2.3.5.3'!H14</f>
        <v>82866</v>
      </c>
      <c r="G14" s="137">
        <f>+'2.2.3.6.3'!H14</f>
        <v>0</v>
      </c>
      <c r="H14" s="138">
        <f>+'2.2.3.7.3'!H14</f>
        <v>0</v>
      </c>
      <c r="I14" s="139">
        <f t="shared" ref="I14:I31" si="0">SUM(B14:H14)</f>
        <v>903073</v>
      </c>
    </row>
    <row r="15" spans="1:9" ht="15.75" thickBot="1" x14ac:dyDescent="0.3">
      <c r="A15" s="141">
        <v>1999</v>
      </c>
      <c r="B15" s="136">
        <f>+'2.2.3.1.3'!H15</f>
        <v>5668</v>
      </c>
      <c r="C15" s="137">
        <f>+'2.2.3.2.3'!H15</f>
        <v>235151</v>
      </c>
      <c r="D15" s="137">
        <f>+'2.2.3.3.3'!H15</f>
        <v>309800</v>
      </c>
      <c r="E15" s="137">
        <f>+'2.2.3.4.3'!H15</f>
        <v>0</v>
      </c>
      <c r="F15" s="137">
        <f>+'2.2.3.5.3'!H15</f>
        <v>87486</v>
      </c>
      <c r="G15" s="137">
        <f>+'2.2.3.6.3'!H15</f>
        <v>0</v>
      </c>
      <c r="H15" s="138">
        <f>+'2.2.3.7.3'!H15</f>
        <v>0</v>
      </c>
      <c r="I15" s="139">
        <f t="shared" si="0"/>
        <v>638105</v>
      </c>
    </row>
    <row r="16" spans="1:9" ht="15.75" thickBot="1" x14ac:dyDescent="0.3">
      <c r="A16" s="141">
        <v>2000</v>
      </c>
      <c r="B16" s="136">
        <f>+'2.2.3.1.3'!H16</f>
        <v>0</v>
      </c>
      <c r="C16" s="137">
        <f>+'2.2.3.2.3'!H16</f>
        <v>457870</v>
      </c>
      <c r="D16" s="137">
        <f>+'2.2.3.3.3'!H16</f>
        <v>228800</v>
      </c>
      <c r="E16" s="137">
        <f>+'2.2.3.4.3'!H16</f>
        <v>145703</v>
      </c>
      <c r="F16" s="137">
        <f>+'2.2.3.5.3'!H16</f>
        <v>110013</v>
      </c>
      <c r="G16" s="137">
        <f>+'2.2.3.6.3'!H16</f>
        <v>0</v>
      </c>
      <c r="H16" s="138">
        <f>+'2.2.3.7.3'!H16</f>
        <v>0</v>
      </c>
      <c r="I16" s="139">
        <f t="shared" si="0"/>
        <v>942386</v>
      </c>
    </row>
    <row r="17" spans="1:9" ht="15.75" thickBot="1" x14ac:dyDescent="0.3">
      <c r="A17" s="141">
        <v>2001</v>
      </c>
      <c r="B17" s="136">
        <f>+'2.2.3.1.3'!H17</f>
        <v>0</v>
      </c>
      <c r="C17" s="137">
        <f>+'2.2.3.2.3'!H17</f>
        <v>393657</v>
      </c>
      <c r="D17" s="137">
        <f>+'2.2.3.3.3'!H17</f>
        <v>35300</v>
      </c>
      <c r="E17" s="137">
        <f>+'2.2.3.4.3'!H17</f>
        <v>435317</v>
      </c>
      <c r="F17" s="137">
        <f>+'2.2.3.5.3'!H17</f>
        <v>216320</v>
      </c>
      <c r="G17" s="137">
        <f>+'2.2.3.6.3'!H17</f>
        <v>0</v>
      </c>
      <c r="H17" s="138">
        <f>+'2.2.3.7.3'!H17</f>
        <v>0</v>
      </c>
      <c r="I17" s="139">
        <f t="shared" si="0"/>
        <v>1080594</v>
      </c>
    </row>
    <row r="18" spans="1:9" ht="15.75" thickBot="1" x14ac:dyDescent="0.3">
      <c r="A18" s="141">
        <v>2002</v>
      </c>
      <c r="B18" s="136">
        <f>+'2.2.3.1.3'!H18</f>
        <v>0</v>
      </c>
      <c r="C18" s="137">
        <f>+'2.2.3.2.3'!H18</f>
        <v>644743</v>
      </c>
      <c r="D18" s="137">
        <f>+'2.2.3.3.3'!H18</f>
        <v>205181</v>
      </c>
      <c r="E18" s="137">
        <f>+'2.2.3.4.3'!H18</f>
        <v>524265</v>
      </c>
      <c r="F18" s="137">
        <f>+'2.2.3.5.3'!H18</f>
        <v>171193</v>
      </c>
      <c r="G18" s="137">
        <f>+'2.2.3.6.3'!H18</f>
        <v>36108</v>
      </c>
      <c r="H18" s="138">
        <f>+'2.2.3.7.3'!H18</f>
        <v>0</v>
      </c>
      <c r="I18" s="139">
        <f t="shared" si="0"/>
        <v>1581490</v>
      </c>
    </row>
    <row r="19" spans="1:9" ht="15.75" thickBot="1" x14ac:dyDescent="0.3">
      <c r="A19" s="141">
        <v>2003</v>
      </c>
      <c r="B19" s="136">
        <f>+'2.2.3.1.3'!H19</f>
        <v>0</v>
      </c>
      <c r="C19" s="137">
        <f>+'2.2.3.2.3'!H19</f>
        <v>917657</v>
      </c>
      <c r="D19" s="137">
        <f>+'2.2.3.3.3'!H19</f>
        <v>459790</v>
      </c>
      <c r="E19" s="137">
        <f>+'2.2.3.4.3'!H19</f>
        <v>613284</v>
      </c>
      <c r="F19" s="137">
        <f>+'2.2.3.5.3'!H19</f>
        <v>238359</v>
      </c>
      <c r="G19" s="137">
        <f>+'2.2.3.6.3'!H19</f>
        <v>7950</v>
      </c>
      <c r="H19" s="138">
        <f>+'2.2.3.7.3'!H19</f>
        <v>0</v>
      </c>
      <c r="I19" s="139">
        <f t="shared" si="0"/>
        <v>2237040</v>
      </c>
    </row>
    <row r="20" spans="1:9" ht="15.75" thickBot="1" x14ac:dyDescent="0.3">
      <c r="A20" s="141">
        <v>2004</v>
      </c>
      <c r="B20" s="136">
        <f>+'2.2.3.1.3'!H20</f>
        <v>0</v>
      </c>
      <c r="C20" s="137">
        <f>+'2.2.3.2.3'!H20</f>
        <v>878080</v>
      </c>
      <c r="D20" s="137">
        <f>+'2.2.3.3.3'!H20</f>
        <v>413780</v>
      </c>
      <c r="E20" s="137">
        <f>+'2.2.3.4.3'!H20</f>
        <v>809498</v>
      </c>
      <c r="F20" s="137">
        <f>+'2.2.3.5.3'!H20</f>
        <v>135244</v>
      </c>
      <c r="G20" s="137">
        <f>+'2.2.3.6.3'!H20</f>
        <v>2793</v>
      </c>
      <c r="H20" s="138">
        <f>+'2.2.3.7.3'!H20</f>
        <v>0</v>
      </c>
      <c r="I20" s="139">
        <f t="shared" si="0"/>
        <v>2239395</v>
      </c>
    </row>
    <row r="21" spans="1:9" ht="15.75" thickBot="1" x14ac:dyDescent="0.3">
      <c r="A21" s="141">
        <v>2005</v>
      </c>
      <c r="B21" s="136">
        <f>+'2.2.3.1.3'!H21</f>
        <v>0</v>
      </c>
      <c r="C21" s="137">
        <f>+'2.2.3.2.3'!H21</f>
        <v>914259</v>
      </c>
      <c r="D21" s="137">
        <f>+'2.2.3.3.3'!H21</f>
        <v>51960</v>
      </c>
      <c r="E21" s="137">
        <f>+'2.2.3.4.3'!H21</f>
        <v>931626</v>
      </c>
      <c r="F21" s="137">
        <f>+'2.2.3.5.3'!H21</f>
        <v>172908</v>
      </c>
      <c r="G21" s="137">
        <f>+'2.2.3.6.3'!H21</f>
        <v>9941</v>
      </c>
      <c r="H21" s="138">
        <f>+'2.2.3.7.3'!H21</f>
        <v>0</v>
      </c>
      <c r="I21" s="139">
        <f t="shared" si="0"/>
        <v>2080694</v>
      </c>
    </row>
    <row r="22" spans="1:9" ht="15.75" thickBot="1" x14ac:dyDescent="0.3">
      <c r="A22" s="141">
        <v>2006</v>
      </c>
      <c r="B22" s="136">
        <f>+'2.2.3.1.3'!H22</f>
        <v>0</v>
      </c>
      <c r="C22" s="137">
        <f>+'2.2.3.2.3'!H22</f>
        <v>840994</v>
      </c>
      <c r="D22" s="137">
        <f>+'2.2.3.3.3'!H22</f>
        <v>62790</v>
      </c>
      <c r="E22" s="137">
        <f>+'2.2.3.4.3'!H22</f>
        <v>921220</v>
      </c>
      <c r="F22" s="137">
        <f>+'2.2.3.5.3'!H22</f>
        <v>194835</v>
      </c>
      <c r="G22" s="137">
        <f>+'2.2.3.6.3'!H22</f>
        <v>582</v>
      </c>
      <c r="H22" s="138">
        <f>+'2.2.3.7.3'!H22</f>
        <v>0</v>
      </c>
      <c r="I22" s="139">
        <f t="shared" si="0"/>
        <v>2020421</v>
      </c>
    </row>
    <row r="23" spans="1:9" ht="15.75" thickBot="1" x14ac:dyDescent="0.3">
      <c r="A23" s="141">
        <v>2007</v>
      </c>
      <c r="B23" s="136">
        <f>+'2.2.3.1.3'!H23</f>
        <v>0</v>
      </c>
      <c r="C23" s="137">
        <f>+'2.2.3.2.3'!H23</f>
        <v>669358</v>
      </c>
      <c r="D23" s="137">
        <f>+'2.2.3.3.3'!H23</f>
        <v>59880</v>
      </c>
      <c r="E23" s="137">
        <f>+'2.2.3.4.3'!H23</f>
        <v>939663</v>
      </c>
      <c r="F23" s="137">
        <f>+'2.2.3.5.3'!H23</f>
        <v>142833</v>
      </c>
      <c r="G23" s="137">
        <f>+'2.2.3.6.3'!H23</f>
        <v>30</v>
      </c>
      <c r="H23" s="138">
        <f>+'2.2.3.7.3'!H23</f>
        <v>0</v>
      </c>
      <c r="I23" s="139">
        <f t="shared" si="0"/>
        <v>1811764</v>
      </c>
    </row>
    <row r="24" spans="1:9" ht="15.75" thickBot="1" x14ac:dyDescent="0.3">
      <c r="A24" s="141">
        <v>2008</v>
      </c>
      <c r="B24" s="136">
        <f>+'2.2.3.1.3'!H24</f>
        <v>0</v>
      </c>
      <c r="C24" s="137">
        <f>+'2.2.3.2.3'!H24</f>
        <v>753116</v>
      </c>
      <c r="D24" s="137">
        <f>+'2.2.3.3.3'!H24</f>
        <v>57950</v>
      </c>
      <c r="E24" s="137">
        <f>+'2.2.3.4.3'!H24</f>
        <v>875911</v>
      </c>
      <c r="F24" s="137">
        <f>+'2.2.3.5.3'!H24</f>
        <v>181174</v>
      </c>
      <c r="G24" s="137">
        <f>+'2.2.3.6.3'!H24</f>
        <v>0</v>
      </c>
      <c r="H24" s="138">
        <f>+'2.2.3.7.3'!H24</f>
        <v>0</v>
      </c>
      <c r="I24" s="139">
        <f t="shared" si="0"/>
        <v>1868151</v>
      </c>
    </row>
    <row r="25" spans="1:9" ht="15.75" thickBot="1" x14ac:dyDescent="0.3">
      <c r="A25" s="141">
        <v>2009</v>
      </c>
      <c r="B25" s="136">
        <f>+'2.2.3.1.3'!H25</f>
        <v>0</v>
      </c>
      <c r="C25" s="137">
        <f>+'2.2.3.2.3'!H25</f>
        <v>725387</v>
      </c>
      <c r="D25" s="137">
        <f>+'2.2.3.3.3'!H25</f>
        <v>49620</v>
      </c>
      <c r="E25" s="137">
        <f>+'2.2.3.4.3'!H25</f>
        <v>802249</v>
      </c>
      <c r="F25" s="137">
        <f>+'2.2.3.5.3'!H25</f>
        <v>86848</v>
      </c>
      <c r="G25" s="137">
        <f>+'2.2.3.6.3'!H25</f>
        <v>0</v>
      </c>
      <c r="H25" s="138">
        <f>+'2.2.3.7.3'!H25</f>
        <v>0</v>
      </c>
      <c r="I25" s="139">
        <f t="shared" si="0"/>
        <v>1664104</v>
      </c>
    </row>
    <row r="26" spans="1:9" ht="15.75" thickBot="1" x14ac:dyDescent="0.3">
      <c r="A26" s="141">
        <v>2010</v>
      </c>
      <c r="B26" s="136">
        <f>+'2.2.3.1.3'!H26</f>
        <v>0</v>
      </c>
      <c r="C26" s="137">
        <f>+'2.2.3.2.3'!H26</f>
        <v>728488</v>
      </c>
      <c r="D26" s="137">
        <f>+'2.2.3.3.3'!H26</f>
        <v>62340</v>
      </c>
      <c r="E26" s="137">
        <f>+'2.2.3.4.3'!H26</f>
        <v>957061</v>
      </c>
      <c r="F26" s="137">
        <f>+'2.2.3.5.3'!H26</f>
        <v>119613</v>
      </c>
      <c r="G26" s="137">
        <f>+'2.2.3.6.3'!H26</f>
        <v>8911</v>
      </c>
      <c r="H26" s="138">
        <f>+'2.2.3.7.3'!H26</f>
        <v>0</v>
      </c>
      <c r="I26" s="139">
        <f t="shared" si="0"/>
        <v>1876413</v>
      </c>
    </row>
    <row r="27" spans="1:9" ht="15.75" thickBot="1" x14ac:dyDescent="0.3">
      <c r="A27" s="141">
        <v>2011</v>
      </c>
      <c r="B27" s="136">
        <f>+'2.2.3.1.3'!H27</f>
        <v>0</v>
      </c>
      <c r="C27" s="137">
        <f>+'2.2.3.2.3'!H27</f>
        <v>709436</v>
      </c>
      <c r="D27" s="137">
        <f>+'2.2.3.3.3'!H27</f>
        <v>31280</v>
      </c>
      <c r="E27" s="137">
        <f>+'2.2.3.4.3'!H27</f>
        <v>933364</v>
      </c>
      <c r="F27" s="137">
        <f>+'2.2.3.5.3'!H27</f>
        <v>82890</v>
      </c>
      <c r="G27" s="137">
        <f>+'2.2.3.6.3'!H27</f>
        <v>16672</v>
      </c>
      <c r="H27" s="138">
        <f>+'2.2.3.7.3'!H27</f>
        <v>0</v>
      </c>
      <c r="I27" s="139">
        <f t="shared" si="0"/>
        <v>1773642</v>
      </c>
    </row>
    <row r="28" spans="1:9" ht="15.75" thickBot="1" x14ac:dyDescent="0.3">
      <c r="A28" s="141">
        <v>2012</v>
      </c>
      <c r="B28" s="136">
        <f>+'2.2.3.1.3'!H28</f>
        <v>0</v>
      </c>
      <c r="C28" s="137">
        <f>+'2.2.3.2.3'!H28</f>
        <v>600112</v>
      </c>
      <c r="D28" s="137">
        <f>+'2.2.3.3.3'!H28</f>
        <v>18310.45</v>
      </c>
      <c r="E28" s="137">
        <f>+'2.2.3.4.3'!H28</f>
        <v>878712</v>
      </c>
      <c r="F28" s="137">
        <f>+'2.2.3.5.3'!H28</f>
        <v>70476</v>
      </c>
      <c r="G28" s="137">
        <f>+'2.2.3.6.3'!H28</f>
        <v>6245</v>
      </c>
      <c r="H28" s="138">
        <f>+'2.2.3.7.3'!H28</f>
        <v>0</v>
      </c>
      <c r="I28" s="139">
        <f t="shared" si="0"/>
        <v>1573855.45</v>
      </c>
    </row>
    <row r="29" spans="1:9" ht="15.75" thickBot="1" x14ac:dyDescent="0.3">
      <c r="A29" s="141">
        <v>2013</v>
      </c>
      <c r="B29" s="136">
        <f>+'2.2.3.1.3'!H29</f>
        <v>0</v>
      </c>
      <c r="C29" s="137">
        <f>+'2.2.3.2.3'!H29</f>
        <v>534991</v>
      </c>
      <c r="D29" s="137">
        <f>+'2.2.3.3.3'!H29</f>
        <v>19827.900000000001</v>
      </c>
      <c r="E29" s="137">
        <f>+'2.2.3.4.3'!H29</f>
        <v>679908</v>
      </c>
      <c r="F29" s="137">
        <f>+'2.2.3.5.3'!H29</f>
        <v>40670</v>
      </c>
      <c r="G29" s="137">
        <f>+'2.2.3.6.3'!H29</f>
        <v>13420</v>
      </c>
      <c r="H29" s="138">
        <f>+'2.2.3.7.3'!H29</f>
        <v>0</v>
      </c>
      <c r="I29" s="139">
        <f t="shared" si="0"/>
        <v>1288816.8999999999</v>
      </c>
    </row>
    <row r="30" spans="1:9" ht="15.75" thickBot="1" x14ac:dyDescent="0.3">
      <c r="A30" s="141">
        <v>2014</v>
      </c>
      <c r="B30" s="136">
        <f>+'2.2.3.1.3'!H30</f>
        <v>0</v>
      </c>
      <c r="C30" s="137">
        <f>+'2.2.3.2.3'!H30</f>
        <v>284011</v>
      </c>
      <c r="D30" s="137">
        <f>+'2.2.3.3.3'!H30</f>
        <v>21400</v>
      </c>
      <c r="E30" s="137">
        <f>+'2.2.3.4.3'!H30</f>
        <v>531205</v>
      </c>
      <c r="F30" s="137">
        <f>+'2.2.3.5.3'!H30</f>
        <v>5715</v>
      </c>
      <c r="G30" s="137">
        <f>+'2.2.3.6.3'!H30</f>
        <v>5123.96</v>
      </c>
      <c r="H30" s="138">
        <f>+'2.2.3.7.3'!H30</f>
        <v>0</v>
      </c>
      <c r="I30" s="139">
        <f t="shared" si="0"/>
        <v>847454.96</v>
      </c>
    </row>
    <row r="31" spans="1:9" ht="15.75" thickBot="1" x14ac:dyDescent="0.3">
      <c r="A31" s="141">
        <v>2015</v>
      </c>
      <c r="B31" s="136">
        <f>+'2.2.3.1.3'!H31</f>
        <v>6674.0549999999985</v>
      </c>
      <c r="C31" s="137">
        <f>+'2.2.3.2.3'!H31</f>
        <v>267985.61000000004</v>
      </c>
      <c r="D31" s="137">
        <f>+'2.2.3.3.3'!H31</f>
        <v>8354.4490000000005</v>
      </c>
      <c r="E31" s="137">
        <f>+'2.2.3.4.3'!H31</f>
        <v>334821</v>
      </c>
      <c r="F31" s="137">
        <f>+'2.2.3.5.3'!H31</f>
        <v>724</v>
      </c>
      <c r="G31" s="137">
        <f>+'2.2.3.6.3'!H31</f>
        <v>360</v>
      </c>
      <c r="H31" s="138">
        <f>+'2.2.3.7.3'!H31</f>
        <v>0</v>
      </c>
      <c r="I31" s="139">
        <f t="shared" si="0"/>
        <v>618919.11400000006</v>
      </c>
    </row>
    <row r="32" spans="1:9" ht="15.75" thickBot="1" x14ac:dyDescent="0.3">
      <c r="A32" s="141">
        <v>2016</v>
      </c>
      <c r="B32" s="136">
        <f>+'2.2.3.1.3'!H32</f>
        <v>14975.58</v>
      </c>
      <c r="C32" s="137">
        <f>+'2.2.3.2.3'!H32</f>
        <v>158576.34</v>
      </c>
      <c r="D32" s="137">
        <f>+'2.2.3.3.3'!H32</f>
        <v>7225</v>
      </c>
      <c r="E32" s="137">
        <f>+'2.2.3.4.3'!H32</f>
        <v>267456</v>
      </c>
      <c r="F32" s="137">
        <f>+'2.2.3.5.3'!H32</f>
        <v>6735</v>
      </c>
      <c r="G32" s="137">
        <f>+'2.2.3.6.3'!H32</f>
        <v>10018</v>
      </c>
      <c r="H32" s="138">
        <f>+'2.2.3.7.3'!H32</f>
        <v>0</v>
      </c>
      <c r="I32" s="139">
        <f t="shared" ref="I32:I33" si="1">SUM(B32:H32)</f>
        <v>464985.92</v>
      </c>
    </row>
    <row r="33" spans="1:9" ht="15.75" thickBot="1" x14ac:dyDescent="0.3">
      <c r="A33" s="141">
        <v>2017</v>
      </c>
      <c r="B33" s="136">
        <f>+'2.2.3.1.3'!H33</f>
        <v>27439.03</v>
      </c>
      <c r="C33" s="137">
        <f>+'2.2.3.2.3'!H33</f>
        <v>56842</v>
      </c>
      <c r="D33" s="137">
        <f>+'2.2.3.3.3'!H33</f>
        <v>7875</v>
      </c>
      <c r="E33" s="137">
        <f>+'2.2.3.4.3'!H33</f>
        <v>369360</v>
      </c>
      <c r="F33" s="137">
        <f>+'2.2.3.5.3'!H33</f>
        <v>33329</v>
      </c>
      <c r="G33" s="137">
        <f>+'2.2.3.6.3'!H33</f>
        <v>0</v>
      </c>
      <c r="H33" s="138">
        <f>+'2.2.3.7.3'!H33</f>
        <v>0</v>
      </c>
      <c r="I33" s="139">
        <f t="shared" si="1"/>
        <v>494845.03</v>
      </c>
    </row>
    <row r="34" spans="1:9" ht="15.75" thickBot="1" x14ac:dyDescent="0.3">
      <c r="A34" s="141" t="s">
        <v>449</v>
      </c>
      <c r="B34" s="136">
        <f>+'2.2.3.1.3'!H34</f>
        <v>0</v>
      </c>
      <c r="C34" s="137">
        <f>+'2.2.3.2.3'!H34</f>
        <v>195166</v>
      </c>
      <c r="D34" s="137">
        <f>+'2.2.3.3.3'!H34</f>
        <v>3675</v>
      </c>
      <c r="E34" s="137">
        <f>+'2.2.3.4.3'!H34</f>
        <v>328777</v>
      </c>
      <c r="F34" s="137">
        <f>+'2.2.3.5.3'!H34</f>
        <v>17580</v>
      </c>
      <c r="G34" s="137">
        <f>+'2.2.3.6.3'!H34</f>
        <v>0</v>
      </c>
      <c r="H34" s="138">
        <f>+'2.2.3.7.3'!H34</f>
        <v>0</v>
      </c>
      <c r="I34" s="139">
        <f t="shared" ref="I34" si="2">SUM(B34:H34)</f>
        <v>545198</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5.1406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+Índice!B67</f>
        <v>Manufacturas. Carga anual transportada por línea. Participación porcentual</v>
      </c>
    </row>
    <row r="6" spans="1:9" x14ac:dyDescent="0.25">
      <c r="A6" s="16" t="s">
        <v>6</v>
      </c>
      <c r="B6" s="128" t="str">
        <f>+Índice!A67</f>
        <v>2.2.3.15.2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+'2.2.3.15.1'!B13/'2.2.3.15.1'!$I13</f>
        <v>0.12311381462222949</v>
      </c>
      <c r="C13" s="147">
        <f>+'2.2.3.15.1'!C13/'2.2.3.15.1'!$I13</f>
        <v>0.58011217306303164</v>
      </c>
      <c r="D13" s="147">
        <f>+'2.2.3.15.1'!D13/'2.2.3.15.1'!$I13</f>
        <v>0.18867546133035246</v>
      </c>
      <c r="E13" s="147">
        <f>+'2.2.3.15.1'!E13/'2.2.3.15.1'!$I13</f>
        <v>0</v>
      </c>
      <c r="F13" s="147">
        <f>+'2.2.3.15.1'!F13/'2.2.3.15.1'!$I13</f>
        <v>0.10809855098438637</v>
      </c>
      <c r="G13" s="147">
        <f>+'2.2.3.15.1'!G13/'2.2.3.15.1'!$I13</f>
        <v>0</v>
      </c>
      <c r="H13" s="147">
        <f>+'2.2.3.15.1'!H13/'2.2.3.15.1'!$I13</f>
        <v>0</v>
      </c>
      <c r="I13" s="148">
        <f>SUM(B13:H13)</f>
        <v>1</v>
      </c>
    </row>
    <row r="14" spans="1:9" ht="15.75" thickBot="1" x14ac:dyDescent="0.3">
      <c r="A14" s="141">
        <v>1998</v>
      </c>
      <c r="B14" s="147">
        <f>+'2.2.3.15.1'!B14/'2.2.3.15.1'!$I14</f>
        <v>0.10186441184710428</v>
      </c>
      <c r="C14" s="147">
        <f>+'2.2.3.15.1'!C14/'2.2.3.15.1'!$I14</f>
        <v>0.59631502658146129</v>
      </c>
      <c r="D14" s="147">
        <f>+'2.2.3.15.1'!D14/'2.2.3.15.1'!$I14</f>
        <v>0.21006053774168865</v>
      </c>
      <c r="E14" s="147">
        <f>+'2.2.3.15.1'!E14/'2.2.3.15.1'!$I14</f>
        <v>0</v>
      </c>
      <c r="F14" s="147">
        <f>+'2.2.3.15.1'!F14/'2.2.3.15.1'!$I14</f>
        <v>9.1760023829745768E-2</v>
      </c>
      <c r="G14" s="147">
        <f>+'2.2.3.15.1'!G14/'2.2.3.15.1'!$I14</f>
        <v>0</v>
      </c>
      <c r="H14" s="147">
        <f>+'2.2.3.15.1'!H14/'2.2.3.15.1'!$I14</f>
        <v>0</v>
      </c>
      <c r="I14" s="148">
        <f t="shared" ref="I14:I31" si="0">SUM(B14:H14)</f>
        <v>1</v>
      </c>
    </row>
    <row r="15" spans="1:9" ht="15.75" thickBot="1" x14ac:dyDescent="0.3">
      <c r="A15" s="141">
        <v>1999</v>
      </c>
      <c r="B15" s="147">
        <f>+'2.2.3.15.1'!B15/'2.2.3.15.1'!$I15</f>
        <v>8.8825506773963538E-3</v>
      </c>
      <c r="C15" s="147">
        <f>+'2.2.3.15.1'!C15/'2.2.3.15.1'!$I15</f>
        <v>0.36851458615745059</v>
      </c>
      <c r="D15" s="147">
        <f>+'2.2.3.15.1'!D15/'2.2.3.15.1'!$I15</f>
        <v>0.48550003526065461</v>
      </c>
      <c r="E15" s="147">
        <f>+'2.2.3.15.1'!E15/'2.2.3.15.1'!$I15</f>
        <v>0</v>
      </c>
      <c r="F15" s="147">
        <f>+'2.2.3.15.1'!F15/'2.2.3.15.1'!$I15</f>
        <v>0.13710282790449849</v>
      </c>
      <c r="G15" s="147">
        <f>+'2.2.3.15.1'!G15/'2.2.3.15.1'!$I15</f>
        <v>0</v>
      </c>
      <c r="H15" s="147">
        <f>+'2.2.3.15.1'!H15/'2.2.3.15.1'!$I15</f>
        <v>0</v>
      </c>
      <c r="I15" s="148">
        <f t="shared" si="0"/>
        <v>1</v>
      </c>
    </row>
    <row r="16" spans="1:9" ht="15.75" thickBot="1" x14ac:dyDescent="0.3">
      <c r="A16" s="141">
        <v>2000</v>
      </c>
      <c r="B16" s="147">
        <f>+'2.2.3.15.1'!B16/'2.2.3.15.1'!$I16</f>
        <v>0</v>
      </c>
      <c r="C16" s="147">
        <f>+'2.2.3.15.1'!C16/'2.2.3.15.1'!$I16</f>
        <v>0.48586248097913171</v>
      </c>
      <c r="D16" s="147">
        <f>+'2.2.3.15.1'!D16/'2.2.3.15.1'!$I16</f>
        <v>0.2427879870880934</v>
      </c>
      <c r="E16" s="147">
        <f>+'2.2.3.15.1'!E16/'2.2.3.15.1'!$I16</f>
        <v>0.15461074336842864</v>
      </c>
      <c r="F16" s="147">
        <f>+'2.2.3.15.1'!F16/'2.2.3.15.1'!$I16</f>
        <v>0.11673878856434625</v>
      </c>
      <c r="G16" s="147">
        <f>+'2.2.3.15.1'!G16/'2.2.3.15.1'!$I16</f>
        <v>0</v>
      </c>
      <c r="H16" s="147">
        <f>+'2.2.3.15.1'!H16/'2.2.3.15.1'!$I16</f>
        <v>0</v>
      </c>
      <c r="I16" s="148">
        <f t="shared" si="0"/>
        <v>1</v>
      </c>
    </row>
    <row r="17" spans="1:9" ht="15.75" thickBot="1" x14ac:dyDescent="0.3">
      <c r="A17" s="141">
        <v>2001</v>
      </c>
      <c r="B17" s="147">
        <f>+'2.2.3.15.1'!B17/'2.2.3.15.1'!$I17</f>
        <v>0</v>
      </c>
      <c r="C17" s="147">
        <f>+'2.2.3.15.1'!C17/'2.2.3.15.1'!$I17</f>
        <v>0.36429685894979985</v>
      </c>
      <c r="D17" s="147">
        <f>+'2.2.3.15.1'!D17/'2.2.3.15.1'!$I17</f>
        <v>3.2667218215166841E-2</v>
      </c>
      <c r="E17" s="147">
        <f>+'2.2.3.15.1'!E17/'2.2.3.15.1'!$I17</f>
        <v>0.40284972894537635</v>
      </c>
      <c r="F17" s="147">
        <f>+'2.2.3.15.1'!F17/'2.2.3.15.1'!$I17</f>
        <v>0.20018619388965697</v>
      </c>
      <c r="G17" s="147">
        <f>+'2.2.3.15.1'!G17/'2.2.3.15.1'!$I17</f>
        <v>0</v>
      </c>
      <c r="H17" s="147">
        <f>+'2.2.3.15.1'!H17/'2.2.3.15.1'!$I17</f>
        <v>0</v>
      </c>
      <c r="I17" s="148">
        <f t="shared" si="0"/>
        <v>1</v>
      </c>
    </row>
    <row r="18" spans="1:9" ht="15.75" thickBot="1" x14ac:dyDescent="0.3">
      <c r="A18" s="141">
        <v>2002</v>
      </c>
      <c r="B18" s="147">
        <f>+'2.2.3.15.1'!B18/'2.2.3.15.1'!$I18</f>
        <v>0</v>
      </c>
      <c r="C18" s="147">
        <f>+'2.2.3.15.1'!C18/'2.2.3.15.1'!$I18</f>
        <v>0.40768073146210221</v>
      </c>
      <c r="D18" s="147">
        <f>+'2.2.3.15.1'!D18/'2.2.3.15.1'!$I18</f>
        <v>0.12973904356018692</v>
      </c>
      <c r="E18" s="147">
        <f>+'2.2.3.15.1'!E18/'2.2.3.15.1'!$I18</f>
        <v>0.33150067341557643</v>
      </c>
      <c r="F18" s="147">
        <f>+'2.2.3.15.1'!F18/'2.2.3.15.1'!$I18</f>
        <v>0.10824791810254886</v>
      </c>
      <c r="G18" s="147">
        <f>+'2.2.3.15.1'!G18/'2.2.3.15.1'!$I18</f>
        <v>2.2831633459585582E-2</v>
      </c>
      <c r="H18" s="147">
        <f>+'2.2.3.15.1'!H18/'2.2.3.15.1'!$I18</f>
        <v>0</v>
      </c>
      <c r="I18" s="148">
        <f t="shared" si="0"/>
        <v>1</v>
      </c>
    </row>
    <row r="19" spans="1:9" ht="15.75" thickBot="1" x14ac:dyDescent="0.3">
      <c r="A19" s="141">
        <v>2003</v>
      </c>
      <c r="B19" s="147">
        <f>+'2.2.3.15.1'!B19/'2.2.3.15.1'!$I19</f>
        <v>0</v>
      </c>
      <c r="C19" s="147">
        <f>+'2.2.3.15.1'!C19/'2.2.3.15.1'!$I19</f>
        <v>0.41021036727103671</v>
      </c>
      <c r="D19" s="147">
        <f>+'2.2.3.15.1'!D19/'2.2.3.15.1'!$I19</f>
        <v>0.20553499266888389</v>
      </c>
      <c r="E19" s="147">
        <f>+'2.2.3.15.1'!E19/'2.2.3.15.1'!$I19</f>
        <v>0.27414976933805385</v>
      </c>
      <c r="F19" s="147">
        <f>+'2.2.3.15.1'!F19/'2.2.3.15.1'!$I19</f>
        <v>0.10655106748202983</v>
      </c>
      <c r="G19" s="147">
        <f>+'2.2.3.15.1'!G19/'2.2.3.15.1'!$I19</f>
        <v>3.5538032399957085E-3</v>
      </c>
      <c r="H19" s="147">
        <f>+'2.2.3.15.1'!H19/'2.2.3.15.1'!$I19</f>
        <v>0</v>
      </c>
      <c r="I19" s="148">
        <f t="shared" si="0"/>
        <v>0.99999999999999989</v>
      </c>
    </row>
    <row r="20" spans="1:9" ht="15.75" thickBot="1" x14ac:dyDescent="0.3">
      <c r="A20" s="141">
        <v>2004</v>
      </c>
      <c r="B20" s="147">
        <f>+'2.2.3.15.1'!B20/'2.2.3.15.1'!$I20</f>
        <v>0</v>
      </c>
      <c r="C20" s="147">
        <f>+'2.2.3.15.1'!C20/'2.2.3.15.1'!$I20</f>
        <v>0.39210590360342862</v>
      </c>
      <c r="D20" s="147">
        <f>+'2.2.3.15.1'!D20/'2.2.3.15.1'!$I20</f>
        <v>0.18477311952558614</v>
      </c>
      <c r="E20" s="147">
        <f>+'2.2.3.15.1'!E20/'2.2.3.15.1'!$I20</f>
        <v>0.36148066776964316</v>
      </c>
      <c r="F20" s="147">
        <f>+'2.2.3.15.1'!F20/'2.2.3.15.1'!$I20</f>
        <v>6.0393097242782093E-2</v>
      </c>
      <c r="G20" s="147">
        <f>+'2.2.3.15.1'!G20/'2.2.3.15.1'!$I20</f>
        <v>1.2472118585600128E-3</v>
      </c>
      <c r="H20" s="147">
        <f>+'2.2.3.15.1'!H20/'2.2.3.15.1'!$I20</f>
        <v>0</v>
      </c>
      <c r="I20" s="148">
        <f t="shared" si="0"/>
        <v>1</v>
      </c>
    </row>
    <row r="21" spans="1:9" ht="15.75" thickBot="1" x14ac:dyDescent="0.3">
      <c r="A21" s="141">
        <v>2005</v>
      </c>
      <c r="B21" s="147">
        <f>+'2.2.3.15.1'!B21/'2.2.3.15.1'!$I21</f>
        <v>0</v>
      </c>
      <c r="C21" s="147">
        <f>+'2.2.3.15.1'!C21/'2.2.3.15.1'!$I21</f>
        <v>0.43940098832408803</v>
      </c>
      <c r="D21" s="147">
        <f>+'2.2.3.15.1'!D21/'2.2.3.15.1'!$I21</f>
        <v>2.4972437081089292E-2</v>
      </c>
      <c r="E21" s="147">
        <f>+'2.2.3.15.1'!E21/'2.2.3.15.1'!$I21</f>
        <v>0.44774772263485163</v>
      </c>
      <c r="F21" s="147">
        <f>+'2.2.3.15.1'!F21/'2.2.3.15.1'!$I21</f>
        <v>8.3101119145823465E-2</v>
      </c>
      <c r="G21" s="147">
        <f>+'2.2.3.15.1'!G21/'2.2.3.15.1'!$I21</f>
        <v>4.7777328141475877E-3</v>
      </c>
      <c r="H21" s="147">
        <f>+'2.2.3.15.1'!H21/'2.2.3.15.1'!$I21</f>
        <v>0</v>
      </c>
      <c r="I21" s="148">
        <f t="shared" si="0"/>
        <v>1</v>
      </c>
    </row>
    <row r="22" spans="1:9" ht="15.75" thickBot="1" x14ac:dyDescent="0.3">
      <c r="A22" s="141">
        <v>2006</v>
      </c>
      <c r="B22" s="147">
        <f>+'2.2.3.15.1'!B22/'2.2.3.15.1'!$I22</f>
        <v>0</v>
      </c>
      <c r="C22" s="147">
        <f>+'2.2.3.15.1'!C22/'2.2.3.15.1'!$I22</f>
        <v>0.41624691091609123</v>
      </c>
      <c r="D22" s="147">
        <f>+'2.2.3.15.1'!D22/'2.2.3.15.1'!$I22</f>
        <v>3.1077681334731721E-2</v>
      </c>
      <c r="E22" s="147">
        <f>+'2.2.3.15.1'!E22/'2.2.3.15.1'!$I22</f>
        <v>0.4559544768144857</v>
      </c>
      <c r="F22" s="147">
        <f>+'2.2.3.15.1'!F22/'2.2.3.15.1'!$I22</f>
        <v>9.6432872158822347E-2</v>
      </c>
      <c r="G22" s="147">
        <f>+'2.2.3.15.1'!G22/'2.2.3.15.1'!$I22</f>
        <v>2.8805877586898966E-4</v>
      </c>
      <c r="H22" s="147">
        <f>+'2.2.3.15.1'!H22/'2.2.3.15.1'!$I22</f>
        <v>0</v>
      </c>
      <c r="I22" s="148">
        <f t="shared" si="0"/>
        <v>1</v>
      </c>
    </row>
    <row r="23" spans="1:9" ht="15.75" thickBot="1" x14ac:dyDescent="0.3">
      <c r="A23" s="141">
        <v>2007</v>
      </c>
      <c r="B23" s="147">
        <f>+'2.2.3.15.1'!B23/'2.2.3.15.1'!$I23</f>
        <v>0</v>
      </c>
      <c r="C23" s="147">
        <f>+'2.2.3.15.1'!C23/'2.2.3.15.1'!$I23</f>
        <v>0.36945098809778759</v>
      </c>
      <c r="D23" s="147">
        <f>+'2.2.3.15.1'!D23/'2.2.3.15.1'!$I23</f>
        <v>3.3050662227530739E-2</v>
      </c>
      <c r="E23" s="147">
        <f>+'2.2.3.15.1'!E23/'2.2.3.15.1'!$I23</f>
        <v>0.51864536440728481</v>
      </c>
      <c r="F23" s="147">
        <f>+'2.2.3.15.1'!F23/'2.2.3.15.1'!$I23</f>
        <v>7.8836426819387073E-2</v>
      </c>
      <c r="G23" s="147">
        <f>+'2.2.3.15.1'!G23/'2.2.3.15.1'!$I23</f>
        <v>1.655844800978494E-5</v>
      </c>
      <c r="H23" s="147">
        <f>+'2.2.3.15.1'!H23/'2.2.3.15.1'!$I23</f>
        <v>0</v>
      </c>
      <c r="I23" s="148">
        <f t="shared" si="0"/>
        <v>0.99999999999999989</v>
      </c>
    </row>
    <row r="24" spans="1:9" ht="15.75" thickBot="1" x14ac:dyDescent="0.3">
      <c r="A24" s="141">
        <v>2008</v>
      </c>
      <c r="B24" s="147">
        <f>+'2.2.3.15.1'!B24/'2.2.3.15.1'!$I24</f>
        <v>0</v>
      </c>
      <c r="C24" s="147">
        <f>+'2.2.3.15.1'!C24/'2.2.3.15.1'!$I24</f>
        <v>0.40313443613498051</v>
      </c>
      <c r="D24" s="147">
        <f>+'2.2.3.15.1'!D24/'2.2.3.15.1'!$I24</f>
        <v>3.1019976436594258E-2</v>
      </c>
      <c r="E24" s="147">
        <f>+'2.2.3.15.1'!E24/'2.2.3.15.1'!$I24</f>
        <v>0.46886520415105631</v>
      </c>
      <c r="F24" s="147">
        <f>+'2.2.3.15.1'!F24/'2.2.3.15.1'!$I24</f>
        <v>9.6980383277368909E-2</v>
      </c>
      <c r="G24" s="147">
        <f>+'2.2.3.15.1'!G24/'2.2.3.15.1'!$I24</f>
        <v>0</v>
      </c>
      <c r="H24" s="147">
        <f>+'2.2.3.15.1'!H24/'2.2.3.15.1'!$I24</f>
        <v>0</v>
      </c>
      <c r="I24" s="148">
        <f t="shared" si="0"/>
        <v>1</v>
      </c>
    </row>
    <row r="25" spans="1:9" ht="15.75" thickBot="1" x14ac:dyDescent="0.3">
      <c r="A25" s="141">
        <v>2009</v>
      </c>
      <c r="B25" s="147">
        <f>+'2.2.3.15.1'!B25/'2.2.3.15.1'!$I25</f>
        <v>0</v>
      </c>
      <c r="C25" s="147">
        <f>+'2.2.3.15.1'!C25/'2.2.3.15.1'!$I25</f>
        <v>0.43590244359727515</v>
      </c>
      <c r="D25" s="147">
        <f>+'2.2.3.15.1'!D25/'2.2.3.15.1'!$I25</f>
        <v>2.9817847922966354E-2</v>
      </c>
      <c r="E25" s="147">
        <f>+'2.2.3.15.1'!E25/'2.2.3.15.1'!$I25</f>
        <v>0.48209066260281808</v>
      </c>
      <c r="F25" s="147">
        <f>+'2.2.3.15.1'!F25/'2.2.3.15.1'!$I25</f>
        <v>5.2189045876940385E-2</v>
      </c>
      <c r="G25" s="147">
        <f>+'2.2.3.15.1'!G25/'2.2.3.15.1'!$I25</f>
        <v>0</v>
      </c>
      <c r="H25" s="147">
        <f>+'2.2.3.15.1'!H25/'2.2.3.15.1'!$I25</f>
        <v>0</v>
      </c>
      <c r="I25" s="148">
        <f t="shared" si="0"/>
        <v>1</v>
      </c>
    </row>
    <row r="26" spans="1:9" ht="15.75" thickBot="1" x14ac:dyDescent="0.3">
      <c r="A26" s="141">
        <v>2010</v>
      </c>
      <c r="B26" s="147">
        <f>+'2.2.3.15.1'!B26/'2.2.3.15.1'!$I26</f>
        <v>0</v>
      </c>
      <c r="C26" s="147">
        <f>+'2.2.3.15.1'!C26/'2.2.3.15.1'!$I26</f>
        <v>0.38823435991969785</v>
      </c>
      <c r="D26" s="147">
        <f>+'2.2.3.15.1'!D26/'2.2.3.15.1'!$I26</f>
        <v>3.3222963174951353E-2</v>
      </c>
      <c r="E26" s="147">
        <f>+'2.2.3.15.1'!E26/'2.2.3.15.1'!$I26</f>
        <v>0.51004816103917416</v>
      </c>
      <c r="F26" s="147">
        <f>+'2.2.3.15.1'!F26/'2.2.3.15.1'!$I26</f>
        <v>6.3745561344970433E-2</v>
      </c>
      <c r="G26" s="147">
        <f>+'2.2.3.15.1'!G26/'2.2.3.15.1'!$I26</f>
        <v>4.7489545212061526E-3</v>
      </c>
      <c r="H26" s="147">
        <f>+'2.2.3.15.1'!H26/'2.2.3.15.1'!$I26</f>
        <v>0</v>
      </c>
      <c r="I26" s="148">
        <f t="shared" si="0"/>
        <v>1</v>
      </c>
    </row>
    <row r="27" spans="1:9" ht="15.75" thickBot="1" x14ac:dyDescent="0.3">
      <c r="A27" s="141">
        <v>2011</v>
      </c>
      <c r="B27" s="147">
        <f>+'2.2.3.15.1'!B27/'2.2.3.15.1'!$I27</f>
        <v>0</v>
      </c>
      <c r="C27" s="147">
        <f>+'2.2.3.15.1'!C27/'2.2.3.15.1'!$I27</f>
        <v>0.39998827271794418</v>
      </c>
      <c r="D27" s="147">
        <f>+'2.2.3.15.1'!D27/'2.2.3.15.1'!$I27</f>
        <v>1.7636028014672633E-2</v>
      </c>
      <c r="E27" s="147">
        <f>+'2.2.3.15.1'!E27/'2.2.3.15.1'!$I27</f>
        <v>0.52624148503474766</v>
      </c>
      <c r="F27" s="147">
        <f>+'2.2.3.15.1'!F27/'2.2.3.15.1'!$I27</f>
        <v>4.6734346615607887E-2</v>
      </c>
      <c r="G27" s="147">
        <f>+'2.2.3.15.1'!G27/'2.2.3.15.1'!$I27</f>
        <v>9.399867617027562E-3</v>
      </c>
      <c r="H27" s="147">
        <f>+'2.2.3.15.1'!H27/'2.2.3.15.1'!$I27</f>
        <v>0</v>
      </c>
      <c r="I27" s="148">
        <f t="shared" si="0"/>
        <v>1</v>
      </c>
    </row>
    <row r="28" spans="1:9" ht="15.75" thickBot="1" x14ac:dyDescent="0.3">
      <c r="A28" s="141">
        <v>2012</v>
      </c>
      <c r="B28" s="147">
        <f>+'2.2.3.15.1'!B28/'2.2.3.15.1'!$I28</f>
        <v>0</v>
      </c>
      <c r="C28" s="147">
        <f>+'2.2.3.15.1'!C28/'2.2.3.15.1'!$I28</f>
        <v>0.38130058259162236</v>
      </c>
      <c r="D28" s="147">
        <f>+'2.2.3.15.1'!D28/'2.2.3.15.1'!$I28</f>
        <v>1.163413704860888E-2</v>
      </c>
      <c r="E28" s="147">
        <f>+'2.2.3.15.1'!E28/'2.2.3.15.1'!$I28</f>
        <v>0.55831810983658003</v>
      </c>
      <c r="F28" s="147">
        <f>+'2.2.3.15.1'!F28/'2.2.3.15.1'!$I28</f>
        <v>4.4779207645784753E-2</v>
      </c>
      <c r="G28" s="147">
        <f>+'2.2.3.15.1'!G28/'2.2.3.15.1'!$I28</f>
        <v>3.9679628774040212E-3</v>
      </c>
      <c r="H28" s="147">
        <f>+'2.2.3.15.1'!H28/'2.2.3.15.1'!$I28</f>
        <v>0</v>
      </c>
      <c r="I28" s="148">
        <f t="shared" si="0"/>
        <v>1</v>
      </c>
    </row>
    <row r="29" spans="1:9" ht="15.75" thickBot="1" x14ac:dyDescent="0.3">
      <c r="A29" s="141">
        <v>2013</v>
      </c>
      <c r="B29" s="147">
        <f>+'2.2.3.15.1'!B29/'2.2.3.15.1'!$I29</f>
        <v>0</v>
      </c>
      <c r="C29" s="147">
        <f>+'2.2.3.15.1'!C29/'2.2.3.15.1'!$I29</f>
        <v>0.41510240903886353</v>
      </c>
      <c r="D29" s="147">
        <f>+'2.2.3.15.1'!D29/'2.2.3.15.1'!$I29</f>
        <v>1.5384574798794152E-2</v>
      </c>
      <c r="E29" s="147">
        <f>+'2.2.3.15.1'!E29/'2.2.3.15.1'!$I29</f>
        <v>0.52754429275407555</v>
      </c>
      <c r="F29" s="147">
        <f>+'2.2.3.15.1'!F29/'2.2.3.15.1'!$I29</f>
        <v>3.1556072860310883E-2</v>
      </c>
      <c r="G29" s="147">
        <f>+'2.2.3.15.1'!G29/'2.2.3.15.1'!$I29</f>
        <v>1.0412650547956037E-2</v>
      </c>
      <c r="H29" s="147">
        <f>+'2.2.3.15.1'!H29/'2.2.3.15.1'!$I29</f>
        <v>0</v>
      </c>
      <c r="I29" s="148">
        <f t="shared" si="0"/>
        <v>1</v>
      </c>
    </row>
    <row r="30" spans="1:9" ht="15.75" thickBot="1" x14ac:dyDescent="0.3">
      <c r="A30" s="141">
        <v>2014</v>
      </c>
      <c r="B30" s="147">
        <f>+'2.2.3.15.1'!B30/'2.2.3.15.1'!$I30</f>
        <v>0</v>
      </c>
      <c r="C30" s="147">
        <f>+'2.2.3.15.1'!C30/'2.2.3.15.1'!$I30</f>
        <v>0.33513403473383413</v>
      </c>
      <c r="D30" s="147">
        <f>+'2.2.3.15.1'!D30/'2.2.3.15.1'!$I30</f>
        <v>2.525207947334452E-2</v>
      </c>
      <c r="E30" s="147">
        <f>+'2.2.3.15.1'!E30/'2.2.3.15.1'!$I30</f>
        <v>0.62682387274009232</v>
      </c>
      <c r="F30" s="147">
        <f>+'2.2.3.15.1'!F30/'2.2.3.15.1'!$I30</f>
        <v>6.743721223839436E-3</v>
      </c>
      <c r="G30" s="147">
        <f>+'2.2.3.15.1'!G30/'2.2.3.15.1'!$I30</f>
        <v>6.0462918288896441E-3</v>
      </c>
      <c r="H30" s="147">
        <f>+'2.2.3.15.1'!H30/'2.2.3.15.1'!$I30</f>
        <v>0</v>
      </c>
      <c r="I30" s="148">
        <f t="shared" si="0"/>
        <v>1.0000000000000002</v>
      </c>
    </row>
    <row r="31" spans="1:9" ht="15.75" thickBot="1" x14ac:dyDescent="0.3">
      <c r="A31" s="141">
        <v>2015</v>
      </c>
      <c r="B31" s="147">
        <f>+'2.2.3.15.1'!B31/'2.2.3.15.1'!$I31</f>
        <v>1.0783404243030047E-2</v>
      </c>
      <c r="C31" s="147">
        <f>+'2.2.3.15.1'!C31/'2.2.3.15.1'!$I31</f>
        <v>0.43298971374149547</v>
      </c>
      <c r="D31" s="147">
        <f>+'2.2.3.15.1'!D31/'2.2.3.15.1'!$I31</f>
        <v>1.3498450461492775E-2</v>
      </c>
      <c r="E31" s="147">
        <f>+'2.2.3.15.1'!E31/'2.2.3.15.1'!$I31</f>
        <v>0.54097699105799468</v>
      </c>
      <c r="F31" s="147">
        <f>+'2.2.3.15.1'!F31/'2.2.3.15.1'!$I31</f>
        <v>1.16978129067767E-3</v>
      </c>
      <c r="G31" s="147">
        <f>+'2.2.3.15.1'!G31/'2.2.3.15.1'!$I31</f>
        <v>5.8165920530933864E-4</v>
      </c>
      <c r="H31" s="147">
        <f>+'2.2.3.15.1'!H31/'2.2.3.15.1'!$I31</f>
        <v>0</v>
      </c>
      <c r="I31" s="148">
        <f t="shared" si="0"/>
        <v>1</v>
      </c>
    </row>
    <row r="32" spans="1:9" ht="15.75" thickBot="1" x14ac:dyDescent="0.3">
      <c r="A32" s="141">
        <v>2016</v>
      </c>
      <c r="B32" s="147">
        <f>+'2.2.3.15.1'!B32/'2.2.3.15.1'!$I32</f>
        <v>3.2206523586778717E-2</v>
      </c>
      <c r="C32" s="147">
        <f>+'2.2.3.15.1'!C32/'2.2.3.15.1'!$I32</f>
        <v>0.34103471348121683</v>
      </c>
      <c r="D32" s="147">
        <f>+'2.2.3.15.1'!D32/'2.2.3.15.1'!$I32</f>
        <v>1.5538104895735339E-2</v>
      </c>
      <c r="E32" s="147">
        <f>+'2.2.3.15.1'!E32/'2.2.3.15.1'!$I32</f>
        <v>0.57519161010294684</v>
      </c>
      <c r="F32" s="147">
        <f>+'2.2.3.15.1'!F32/'2.2.3.15.1'!$I32</f>
        <v>1.4484309546405191E-2</v>
      </c>
      <c r="G32" s="147">
        <f>+'2.2.3.15.1'!G32/'2.2.3.15.1'!$I32</f>
        <v>2.154473838691718E-2</v>
      </c>
      <c r="H32" s="147">
        <f>+'2.2.3.15.1'!H32/'2.2.3.15.1'!$I32</f>
        <v>0</v>
      </c>
      <c r="I32" s="148">
        <f>SUM(B32:H32)</f>
        <v>1.0000000000000002</v>
      </c>
    </row>
    <row r="33" spans="1:9" ht="15.75" thickBot="1" x14ac:dyDescent="0.3">
      <c r="A33" s="141">
        <v>2017</v>
      </c>
      <c r="B33" s="147">
        <f>+'2.2.3.15.1'!B33/'2.2.3.15.1'!$I33</f>
        <v>5.544974352879728E-2</v>
      </c>
      <c r="C33" s="147">
        <f>+'2.2.3.15.1'!C33/'2.2.3.15.1'!$I33</f>
        <v>0.11486828512756811</v>
      </c>
      <c r="D33" s="147">
        <f>+'2.2.3.15.1'!D33/'2.2.3.15.1'!$I33</f>
        <v>1.5914073139220979E-2</v>
      </c>
      <c r="E33" s="147">
        <f>+'2.2.3.15.1'!E33/'2.2.3.15.1'!$I33</f>
        <v>0.7464154990098617</v>
      </c>
      <c r="F33" s="147">
        <f>+'2.2.3.15.1'!F33/'2.2.3.15.1'!$I33</f>
        <v>6.7352399194551868E-2</v>
      </c>
      <c r="G33" s="147">
        <f>+'2.2.3.15.1'!G33/'2.2.3.15.1'!$I33</f>
        <v>0</v>
      </c>
      <c r="H33" s="147">
        <f>+'2.2.3.15.1'!H33/'2.2.3.15.1'!$I33</f>
        <v>0</v>
      </c>
      <c r="I33" s="148">
        <f>SUM(B33:H33)</f>
        <v>0.99999999999999989</v>
      </c>
    </row>
    <row r="34" spans="1:9" ht="15.75" thickBot="1" x14ac:dyDescent="0.3">
      <c r="A34" s="141" t="s">
        <v>449</v>
      </c>
      <c r="B34" s="147">
        <f>+'2.2.3.15.1'!B34/'2.2.3.15.1'!$I34</f>
        <v>0</v>
      </c>
      <c r="C34" s="147">
        <f>+'2.2.3.15.1'!C34/'2.2.3.15.1'!$I34</f>
        <v>0.35797269982648505</v>
      </c>
      <c r="D34" s="147">
        <f>+'2.2.3.15.1'!D34/'2.2.3.15.1'!$I34</f>
        <v>6.740670361960242E-3</v>
      </c>
      <c r="E34" s="147">
        <f>+'2.2.3.15.1'!E34/'2.2.3.15.1'!$I34</f>
        <v>0.60304146383515711</v>
      </c>
      <c r="F34" s="147">
        <f>+'2.2.3.15.1'!F34/'2.2.3.15.1'!$I34</f>
        <v>3.2245165976397566E-2</v>
      </c>
      <c r="G34" s="147">
        <f>+'2.2.3.15.1'!G34/'2.2.3.15.1'!$I34</f>
        <v>0</v>
      </c>
      <c r="H34" s="147">
        <f>+'2.2.3.15.1'!H34/'2.2.3.15.1'!$I34</f>
        <v>0</v>
      </c>
      <c r="I34" s="148">
        <f>SUM(B34:H34)</f>
        <v>1</v>
      </c>
    </row>
    <row r="35" spans="1:9" ht="14.25" customHeight="1"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7.710937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+Índice!B68</f>
        <v>Material de vía. Carga anual transportada por línea. En toneladas</v>
      </c>
    </row>
    <row r="6" spans="1:9" x14ac:dyDescent="0.25">
      <c r="A6" s="16" t="s">
        <v>6</v>
      </c>
      <c r="B6" s="128" t="str">
        <f>+Índice!A68</f>
        <v>2.2.3.16.1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+'2.2.3.1.3'!I13</f>
        <v>0</v>
      </c>
      <c r="C13" s="137">
        <f>+'2.2.3.2.3'!I13</f>
        <v>74227</v>
      </c>
      <c r="D13" s="137">
        <f>+'2.2.3.3.3'!I13</f>
        <v>0</v>
      </c>
      <c r="E13" s="137">
        <f>+'2.2.3.4.3'!I13</f>
        <v>0</v>
      </c>
      <c r="F13" s="137">
        <f>+'2.2.3.5.3'!I13</f>
        <v>0</v>
      </c>
      <c r="G13" s="137">
        <f>+'2.2.3.6.3'!I13</f>
        <v>0</v>
      </c>
      <c r="H13" s="138">
        <f>+'2.2.3.7.3'!I13</f>
        <v>0</v>
      </c>
      <c r="I13" s="139">
        <f>SUM(B13:H13)</f>
        <v>74227</v>
      </c>
    </row>
    <row r="14" spans="1:9" ht="15.75" thickBot="1" x14ac:dyDescent="0.3">
      <c r="A14" s="141">
        <v>1998</v>
      </c>
      <c r="B14" s="136">
        <f>+'2.2.3.1.3'!I14</f>
        <v>0</v>
      </c>
      <c r="C14" s="137">
        <f>+'2.2.3.2.3'!I14</f>
        <v>52768</v>
      </c>
      <c r="D14" s="137">
        <f>+'2.2.3.3.3'!I14</f>
        <v>0</v>
      </c>
      <c r="E14" s="137">
        <f>+'2.2.3.4.3'!I14</f>
        <v>0</v>
      </c>
      <c r="F14" s="137">
        <f>+'2.2.3.5.3'!I14</f>
        <v>0</v>
      </c>
      <c r="G14" s="137">
        <f>+'2.2.3.6.3'!I14</f>
        <v>0</v>
      </c>
      <c r="H14" s="138">
        <f>+'2.2.3.7.3'!I14</f>
        <v>0</v>
      </c>
      <c r="I14" s="139">
        <f t="shared" ref="I14:I31" si="0">SUM(B14:H14)</f>
        <v>52768</v>
      </c>
    </row>
    <row r="15" spans="1:9" ht="15.75" thickBot="1" x14ac:dyDescent="0.3">
      <c r="A15" s="141">
        <v>1999</v>
      </c>
      <c r="B15" s="136">
        <f>+'2.2.3.1.3'!I15</f>
        <v>0</v>
      </c>
      <c r="C15" s="137">
        <f>+'2.2.3.2.3'!I15</f>
        <v>0</v>
      </c>
      <c r="D15" s="137">
        <f>+'2.2.3.3.3'!I15</f>
        <v>0</v>
      </c>
      <c r="E15" s="137">
        <f>+'2.2.3.4.3'!I15</f>
        <v>0</v>
      </c>
      <c r="F15" s="137">
        <f>+'2.2.3.5.3'!I15</f>
        <v>0</v>
      </c>
      <c r="G15" s="137">
        <f>+'2.2.3.6.3'!I15</f>
        <v>0</v>
      </c>
      <c r="H15" s="138">
        <f>+'2.2.3.7.3'!I15</f>
        <v>0</v>
      </c>
      <c r="I15" s="139">
        <f t="shared" si="0"/>
        <v>0</v>
      </c>
    </row>
    <row r="16" spans="1:9" ht="15.75" thickBot="1" x14ac:dyDescent="0.3">
      <c r="A16" s="141">
        <v>2000</v>
      </c>
      <c r="B16" s="136">
        <f>+'2.2.3.1.3'!I16</f>
        <v>0</v>
      </c>
      <c r="C16" s="137">
        <f>+'2.2.3.2.3'!I16</f>
        <v>0</v>
      </c>
      <c r="D16" s="137">
        <f>+'2.2.3.3.3'!I16</f>
        <v>0</v>
      </c>
      <c r="E16" s="137">
        <f>+'2.2.3.4.3'!I16</f>
        <v>0</v>
      </c>
      <c r="F16" s="137">
        <f>+'2.2.3.5.3'!I16</f>
        <v>0</v>
      </c>
      <c r="G16" s="137">
        <f>+'2.2.3.6.3'!I16</f>
        <v>0</v>
      </c>
      <c r="H16" s="138">
        <f>+'2.2.3.7.3'!I16</f>
        <v>0</v>
      </c>
      <c r="I16" s="139">
        <f t="shared" si="0"/>
        <v>0</v>
      </c>
    </row>
    <row r="17" spans="1:9" ht="15.75" thickBot="1" x14ac:dyDescent="0.3">
      <c r="A17" s="141">
        <v>2001</v>
      </c>
      <c r="B17" s="136">
        <f>+'2.2.3.1.3'!I17</f>
        <v>0</v>
      </c>
      <c r="C17" s="137">
        <f>+'2.2.3.2.3'!I17</f>
        <v>0</v>
      </c>
      <c r="D17" s="137">
        <f>+'2.2.3.3.3'!I17</f>
        <v>0</v>
      </c>
      <c r="E17" s="137">
        <f>+'2.2.3.4.3'!I17</f>
        <v>0</v>
      </c>
      <c r="F17" s="137">
        <f>+'2.2.3.5.3'!I17</f>
        <v>0</v>
      </c>
      <c r="G17" s="137">
        <f>+'2.2.3.6.3'!I17</f>
        <v>0</v>
      </c>
      <c r="H17" s="138">
        <f>+'2.2.3.7.3'!I17</f>
        <v>0</v>
      </c>
      <c r="I17" s="139">
        <f t="shared" si="0"/>
        <v>0</v>
      </c>
    </row>
    <row r="18" spans="1:9" ht="15.75" thickBot="1" x14ac:dyDescent="0.3">
      <c r="A18" s="141">
        <v>2002</v>
      </c>
      <c r="B18" s="136">
        <f>+'2.2.3.1.3'!I18</f>
        <v>0</v>
      </c>
      <c r="C18" s="137">
        <f>+'2.2.3.2.3'!I18</f>
        <v>0</v>
      </c>
      <c r="D18" s="137">
        <f>+'2.2.3.3.3'!I18</f>
        <v>0</v>
      </c>
      <c r="E18" s="137">
        <f>+'2.2.3.4.3'!I18</f>
        <v>0</v>
      </c>
      <c r="F18" s="137">
        <f>+'2.2.3.5.3'!I18</f>
        <v>0</v>
      </c>
      <c r="G18" s="137">
        <f>+'2.2.3.6.3'!I18</f>
        <v>0</v>
      </c>
      <c r="H18" s="138">
        <f>+'2.2.3.7.3'!I18</f>
        <v>0</v>
      </c>
      <c r="I18" s="139">
        <f t="shared" si="0"/>
        <v>0</v>
      </c>
    </row>
    <row r="19" spans="1:9" ht="15.75" thickBot="1" x14ac:dyDescent="0.3">
      <c r="A19" s="141">
        <v>2003</v>
      </c>
      <c r="B19" s="136">
        <f>+'2.2.3.1.3'!I19</f>
        <v>0</v>
      </c>
      <c r="C19" s="137">
        <f>+'2.2.3.2.3'!I19</f>
        <v>0</v>
      </c>
      <c r="D19" s="137">
        <f>+'2.2.3.3.3'!I19</f>
        <v>0</v>
      </c>
      <c r="E19" s="137">
        <f>+'2.2.3.4.3'!I19</f>
        <v>0</v>
      </c>
      <c r="F19" s="137">
        <f>+'2.2.3.5.3'!I19</f>
        <v>0</v>
      </c>
      <c r="G19" s="137">
        <f>+'2.2.3.6.3'!I19</f>
        <v>0</v>
      </c>
      <c r="H19" s="138">
        <f>+'2.2.3.7.3'!I19</f>
        <v>0</v>
      </c>
      <c r="I19" s="139">
        <f t="shared" si="0"/>
        <v>0</v>
      </c>
    </row>
    <row r="20" spans="1:9" ht="15.75" thickBot="1" x14ac:dyDescent="0.3">
      <c r="A20" s="141">
        <v>2004</v>
      </c>
      <c r="B20" s="136">
        <f>+'2.2.3.1.3'!I20</f>
        <v>0</v>
      </c>
      <c r="C20" s="137">
        <f>+'2.2.3.2.3'!I20</f>
        <v>0</v>
      </c>
      <c r="D20" s="137">
        <f>+'2.2.3.3.3'!I20</f>
        <v>0</v>
      </c>
      <c r="E20" s="137">
        <f>+'2.2.3.4.3'!I20</f>
        <v>0</v>
      </c>
      <c r="F20" s="137">
        <f>+'2.2.3.5.3'!I20</f>
        <v>0</v>
      </c>
      <c r="G20" s="137">
        <f>+'2.2.3.6.3'!I20</f>
        <v>0</v>
      </c>
      <c r="H20" s="138">
        <f>+'2.2.3.7.3'!I20</f>
        <v>0</v>
      </c>
      <c r="I20" s="139">
        <f t="shared" si="0"/>
        <v>0</v>
      </c>
    </row>
    <row r="21" spans="1:9" ht="15.75" thickBot="1" x14ac:dyDescent="0.3">
      <c r="A21" s="141">
        <v>2005</v>
      </c>
      <c r="B21" s="136">
        <f>+'2.2.3.1.3'!I21</f>
        <v>0</v>
      </c>
      <c r="C21" s="137">
        <f>+'2.2.3.2.3'!I21</f>
        <v>0</v>
      </c>
      <c r="D21" s="137">
        <f>+'2.2.3.3.3'!I21</f>
        <v>0</v>
      </c>
      <c r="E21" s="137">
        <f>+'2.2.3.4.3'!I21</f>
        <v>0</v>
      </c>
      <c r="F21" s="137">
        <f>+'2.2.3.5.3'!I21</f>
        <v>0</v>
      </c>
      <c r="G21" s="137">
        <f>+'2.2.3.6.3'!I21</f>
        <v>0</v>
      </c>
      <c r="H21" s="138">
        <f>+'2.2.3.7.3'!I21</f>
        <v>0</v>
      </c>
      <c r="I21" s="139">
        <f t="shared" si="0"/>
        <v>0</v>
      </c>
    </row>
    <row r="22" spans="1:9" ht="15.75" thickBot="1" x14ac:dyDescent="0.3">
      <c r="A22" s="141">
        <v>2006</v>
      </c>
      <c r="B22" s="136">
        <f>+'2.2.3.1.3'!I22</f>
        <v>0</v>
      </c>
      <c r="C22" s="137">
        <f>+'2.2.3.2.3'!I22</f>
        <v>0</v>
      </c>
      <c r="D22" s="137">
        <f>+'2.2.3.3.3'!I22</f>
        <v>0</v>
      </c>
      <c r="E22" s="137">
        <f>+'2.2.3.4.3'!I22</f>
        <v>0</v>
      </c>
      <c r="F22" s="137">
        <f>+'2.2.3.5.3'!I22</f>
        <v>0</v>
      </c>
      <c r="G22" s="137">
        <f>+'2.2.3.6.3'!I22</f>
        <v>0</v>
      </c>
      <c r="H22" s="138">
        <f>+'2.2.3.7.3'!I22</f>
        <v>0</v>
      </c>
      <c r="I22" s="139">
        <f t="shared" si="0"/>
        <v>0</v>
      </c>
    </row>
    <row r="23" spans="1:9" ht="15.75" thickBot="1" x14ac:dyDescent="0.3">
      <c r="A23" s="141">
        <v>2007</v>
      </c>
      <c r="B23" s="136">
        <f>+'2.2.3.1.3'!I23</f>
        <v>0</v>
      </c>
      <c r="C23" s="137">
        <f>+'2.2.3.2.3'!I23</f>
        <v>0</v>
      </c>
      <c r="D23" s="137">
        <f>+'2.2.3.3.3'!I23</f>
        <v>0</v>
      </c>
      <c r="E23" s="137">
        <f>+'2.2.3.4.3'!I23</f>
        <v>0</v>
      </c>
      <c r="F23" s="137">
        <f>+'2.2.3.5.3'!I23</f>
        <v>0</v>
      </c>
      <c r="G23" s="137">
        <f>+'2.2.3.6.3'!I23</f>
        <v>0</v>
      </c>
      <c r="H23" s="138">
        <f>+'2.2.3.7.3'!I23</f>
        <v>0</v>
      </c>
      <c r="I23" s="139">
        <f t="shared" si="0"/>
        <v>0</v>
      </c>
    </row>
    <row r="24" spans="1:9" ht="15.75" thickBot="1" x14ac:dyDescent="0.3">
      <c r="A24" s="141">
        <v>2008</v>
      </c>
      <c r="B24" s="136">
        <f>+'2.2.3.1.3'!I24</f>
        <v>0</v>
      </c>
      <c r="C24" s="137">
        <f>+'2.2.3.2.3'!I24</f>
        <v>0</v>
      </c>
      <c r="D24" s="137">
        <f>+'2.2.3.3.3'!I24</f>
        <v>0</v>
      </c>
      <c r="E24" s="137">
        <f>+'2.2.3.4.3'!I24</f>
        <v>0</v>
      </c>
      <c r="F24" s="137">
        <f>+'2.2.3.5.3'!I24</f>
        <v>0</v>
      </c>
      <c r="G24" s="137">
        <f>+'2.2.3.6.3'!I24</f>
        <v>0</v>
      </c>
      <c r="H24" s="138">
        <f>+'2.2.3.7.3'!I24</f>
        <v>0</v>
      </c>
      <c r="I24" s="139">
        <f t="shared" si="0"/>
        <v>0</v>
      </c>
    </row>
    <row r="25" spans="1:9" ht="15.75" thickBot="1" x14ac:dyDescent="0.3">
      <c r="A25" s="141">
        <v>2009</v>
      </c>
      <c r="B25" s="136">
        <f>+'2.2.3.1.3'!I25</f>
        <v>0</v>
      </c>
      <c r="C25" s="137">
        <f>+'2.2.3.2.3'!I25</f>
        <v>0</v>
      </c>
      <c r="D25" s="137">
        <f>+'2.2.3.3.3'!I25</f>
        <v>0</v>
      </c>
      <c r="E25" s="137">
        <f>+'2.2.3.4.3'!I25</f>
        <v>0</v>
      </c>
      <c r="F25" s="137">
        <f>+'2.2.3.5.3'!I25</f>
        <v>0</v>
      </c>
      <c r="G25" s="137">
        <f>+'2.2.3.6.3'!I25</f>
        <v>0</v>
      </c>
      <c r="H25" s="138">
        <f>+'2.2.3.7.3'!I25</f>
        <v>0</v>
      </c>
      <c r="I25" s="139">
        <f t="shared" si="0"/>
        <v>0</v>
      </c>
    </row>
    <row r="26" spans="1:9" ht="15.75" thickBot="1" x14ac:dyDescent="0.3">
      <c r="A26" s="141">
        <v>2010</v>
      </c>
      <c r="B26" s="136">
        <f>+'2.2.3.1.3'!I26</f>
        <v>0</v>
      </c>
      <c r="C26" s="137">
        <f>+'2.2.3.2.3'!I26</f>
        <v>0</v>
      </c>
      <c r="D26" s="137">
        <f>+'2.2.3.3.3'!I26</f>
        <v>0</v>
      </c>
      <c r="E26" s="137">
        <f>+'2.2.3.4.3'!I26</f>
        <v>0</v>
      </c>
      <c r="F26" s="137">
        <f>+'2.2.3.5.3'!I26</f>
        <v>0</v>
      </c>
      <c r="G26" s="137">
        <f>+'2.2.3.6.3'!I26</f>
        <v>0</v>
      </c>
      <c r="H26" s="138">
        <f>+'2.2.3.7.3'!I26</f>
        <v>0</v>
      </c>
      <c r="I26" s="139">
        <f t="shared" si="0"/>
        <v>0</v>
      </c>
    </row>
    <row r="27" spans="1:9" ht="15.75" thickBot="1" x14ac:dyDescent="0.3">
      <c r="A27" s="141">
        <v>2011</v>
      </c>
      <c r="B27" s="136">
        <f>+'2.2.3.1.3'!I27</f>
        <v>0</v>
      </c>
      <c r="C27" s="137">
        <f>+'2.2.3.2.3'!I27</f>
        <v>0</v>
      </c>
      <c r="D27" s="137">
        <f>+'2.2.3.3.3'!I27</f>
        <v>0</v>
      </c>
      <c r="E27" s="137">
        <f>+'2.2.3.4.3'!I27</f>
        <v>0</v>
      </c>
      <c r="F27" s="137">
        <f>+'2.2.3.5.3'!I27</f>
        <v>0</v>
      </c>
      <c r="G27" s="137">
        <f>+'2.2.3.6.3'!I27</f>
        <v>0</v>
      </c>
      <c r="H27" s="138">
        <f>+'2.2.3.7.3'!I27</f>
        <v>0</v>
      </c>
      <c r="I27" s="139">
        <f t="shared" si="0"/>
        <v>0</v>
      </c>
    </row>
    <row r="28" spans="1:9" ht="15.75" thickBot="1" x14ac:dyDescent="0.3">
      <c r="A28" s="141">
        <v>2012</v>
      </c>
      <c r="B28" s="136">
        <f>+'2.2.3.1.3'!I28</f>
        <v>0</v>
      </c>
      <c r="C28" s="137">
        <f>+'2.2.3.2.3'!I28</f>
        <v>0</v>
      </c>
      <c r="D28" s="137">
        <f>+'2.2.3.3.3'!I28</f>
        <v>0</v>
      </c>
      <c r="E28" s="137">
        <f>+'2.2.3.4.3'!I28</f>
        <v>0</v>
      </c>
      <c r="F28" s="137">
        <f>+'2.2.3.5.3'!I28</f>
        <v>0</v>
      </c>
      <c r="G28" s="137">
        <f>+'2.2.3.6.3'!I28</f>
        <v>0</v>
      </c>
      <c r="H28" s="138">
        <f>+'2.2.3.7.3'!I28</f>
        <v>0</v>
      </c>
      <c r="I28" s="139">
        <f t="shared" si="0"/>
        <v>0</v>
      </c>
    </row>
    <row r="29" spans="1:9" ht="15.75" thickBot="1" x14ac:dyDescent="0.3">
      <c r="A29" s="141">
        <v>2013</v>
      </c>
      <c r="B29" s="136">
        <f>+'2.2.3.1.3'!I29</f>
        <v>0</v>
      </c>
      <c r="C29" s="137">
        <f>+'2.2.3.2.3'!I29</f>
        <v>0</v>
      </c>
      <c r="D29" s="137">
        <f>+'2.2.3.3.3'!I29</f>
        <v>0</v>
      </c>
      <c r="E29" s="137">
        <f>+'2.2.3.4.3'!I29</f>
        <v>0</v>
      </c>
      <c r="F29" s="137">
        <f>+'2.2.3.5.3'!I29</f>
        <v>0</v>
      </c>
      <c r="G29" s="137">
        <f>+'2.2.3.6.3'!I29</f>
        <v>0</v>
      </c>
      <c r="H29" s="138">
        <f>+'2.2.3.7.3'!I29</f>
        <v>0</v>
      </c>
      <c r="I29" s="139">
        <f t="shared" si="0"/>
        <v>0</v>
      </c>
    </row>
    <row r="30" spans="1:9" ht="15.75" thickBot="1" x14ac:dyDescent="0.3">
      <c r="A30" s="141">
        <v>2014</v>
      </c>
      <c r="B30" s="136">
        <f>+'2.2.3.1.3'!I30</f>
        <v>28062.2</v>
      </c>
      <c r="C30" s="137">
        <f>+'2.2.3.2.3'!I30</f>
        <v>0</v>
      </c>
      <c r="D30" s="137">
        <f>+'2.2.3.3.3'!I30</f>
        <v>0</v>
      </c>
      <c r="E30" s="137">
        <f>+'2.2.3.4.3'!I30</f>
        <v>0</v>
      </c>
      <c r="F30" s="137">
        <f>+'2.2.3.5.3'!I30</f>
        <v>0</v>
      </c>
      <c r="G30" s="137">
        <f>+'2.2.3.6.3'!I30</f>
        <v>25160.62</v>
      </c>
      <c r="H30" s="138">
        <f>+'2.2.3.7.3'!I30</f>
        <v>0</v>
      </c>
      <c r="I30" s="139">
        <f t="shared" si="0"/>
        <v>53222.82</v>
      </c>
    </row>
    <row r="31" spans="1:9" ht="15.75" thickBot="1" x14ac:dyDescent="0.3">
      <c r="A31" s="141">
        <v>2015</v>
      </c>
      <c r="B31" s="136">
        <f>+'2.2.3.1.3'!I31</f>
        <v>7005.82</v>
      </c>
      <c r="C31" s="137">
        <f>+'2.2.3.2.3'!I31</f>
        <v>187719.83</v>
      </c>
      <c r="D31" s="137">
        <f>+'2.2.3.3.3'!I31</f>
        <v>0</v>
      </c>
      <c r="E31" s="137">
        <f>+'2.2.3.4.3'!I31</f>
        <v>0</v>
      </c>
      <c r="F31" s="137">
        <f>+'2.2.3.5.3'!I31</f>
        <v>0</v>
      </c>
      <c r="G31" s="137">
        <f>+'2.2.3.6.3'!I31</f>
        <v>11269.8</v>
      </c>
      <c r="H31" s="138">
        <f>+'2.2.3.7.3'!I31</f>
        <v>0</v>
      </c>
      <c r="I31" s="139">
        <f t="shared" si="0"/>
        <v>205995.44999999998</v>
      </c>
    </row>
    <row r="32" spans="1:9" ht="15.75" thickBot="1" x14ac:dyDescent="0.3">
      <c r="A32" s="141">
        <v>2016</v>
      </c>
      <c r="B32" s="136">
        <f>+'2.2.3.1.3'!I32</f>
        <v>7020.0599999999995</v>
      </c>
      <c r="C32" s="137">
        <f>+'2.2.3.2.3'!I32</f>
        <v>77278.26999999999</v>
      </c>
      <c r="D32" s="137">
        <f>+'2.2.3.3.3'!I32</f>
        <v>0</v>
      </c>
      <c r="E32" s="137">
        <f>+'2.2.3.4.3'!I32</f>
        <v>0</v>
      </c>
      <c r="F32" s="137">
        <f>+'2.2.3.5.3'!I32</f>
        <v>6968</v>
      </c>
      <c r="G32" s="137">
        <f>+'2.2.3.6.3'!I32</f>
        <v>63656.12</v>
      </c>
      <c r="H32" s="138">
        <f>+'2.2.3.7.3'!I32</f>
        <v>0</v>
      </c>
      <c r="I32" s="139">
        <f t="shared" ref="I32:I33" si="1">SUM(B32:H32)</f>
        <v>154922.44999999998</v>
      </c>
    </row>
    <row r="33" spans="1:9" ht="15.75" thickBot="1" x14ac:dyDescent="0.3">
      <c r="A33" s="141">
        <v>2017</v>
      </c>
      <c r="B33" s="136">
        <f>+'2.2.3.1.3'!I33</f>
        <v>806</v>
      </c>
      <c r="C33" s="137">
        <f>+'2.2.3.2.3'!I33</f>
        <v>33142</v>
      </c>
      <c r="D33" s="137">
        <f>+'2.2.3.3.3'!I33</f>
        <v>0</v>
      </c>
      <c r="E33" s="137">
        <f>+'2.2.3.4.3'!I33</f>
        <v>0</v>
      </c>
      <c r="F33" s="137">
        <f>+'2.2.3.5.3'!I33</f>
        <v>8956</v>
      </c>
      <c r="G33" s="137">
        <f>+'2.2.3.6.3'!I33</f>
        <v>97657</v>
      </c>
      <c r="H33" s="138">
        <f>+'2.2.3.7.3'!I33</f>
        <v>0</v>
      </c>
      <c r="I33" s="139">
        <f t="shared" si="1"/>
        <v>140561</v>
      </c>
    </row>
    <row r="34" spans="1:9" ht="15.75" thickBot="1" x14ac:dyDescent="0.3">
      <c r="A34" s="141" t="s">
        <v>449</v>
      </c>
      <c r="B34" s="136">
        <f>+'2.2.3.1.3'!I34</f>
        <v>44228.06</v>
      </c>
      <c r="C34" s="137">
        <f>+'2.2.3.2.3'!I34</f>
        <v>117914.1</v>
      </c>
      <c r="D34" s="137">
        <f>+'2.2.3.3.3'!I34</f>
        <v>0</v>
      </c>
      <c r="E34" s="137">
        <f>+'2.2.3.4.3'!I34</f>
        <v>0</v>
      </c>
      <c r="F34" s="137">
        <f>+'2.2.3.5.3'!I34</f>
        <v>23029</v>
      </c>
      <c r="G34" s="137">
        <f>+'2.2.3.6.3'!I34</f>
        <v>82760.72</v>
      </c>
      <c r="H34" s="138">
        <f>+'2.2.3.7.3'!I34</f>
        <v>0</v>
      </c>
      <c r="I34" s="139">
        <f t="shared" ref="I34" si="2">SUM(B34:H34)</f>
        <v>267931.88</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4"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+Índice!B69</f>
        <v>Material de vía. Carga anual transportada por línea. Participación porcentual</v>
      </c>
    </row>
    <row r="6" spans="1:9" x14ac:dyDescent="0.25">
      <c r="A6" s="16" t="s">
        <v>6</v>
      </c>
      <c r="B6" s="128" t="str">
        <f>+Índice!A69</f>
        <v>2.2.3.16.2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+'2.2.3.16.1'!B13/'2.2.3.16.1'!$I13</f>
        <v>0</v>
      </c>
      <c r="C13" s="147">
        <f>+'2.2.3.16.1'!C13/'2.2.3.16.1'!$I13</f>
        <v>1</v>
      </c>
      <c r="D13" s="147">
        <f>+'2.2.3.16.1'!D13/'2.2.3.16.1'!$I13</f>
        <v>0</v>
      </c>
      <c r="E13" s="147">
        <f>+'2.2.3.16.1'!E13/'2.2.3.16.1'!$I13</f>
        <v>0</v>
      </c>
      <c r="F13" s="147">
        <f>+'2.2.3.16.1'!F13/'2.2.3.16.1'!$I13</f>
        <v>0</v>
      </c>
      <c r="G13" s="147">
        <f>+'2.2.3.16.1'!G13/'2.2.3.16.1'!$I13</f>
        <v>0</v>
      </c>
      <c r="H13" s="147">
        <f>+'2.2.3.16.1'!H13/'2.2.3.16.1'!$I13</f>
        <v>0</v>
      </c>
      <c r="I13" s="148">
        <f>SUM(B13:H13)</f>
        <v>1</v>
      </c>
    </row>
    <row r="14" spans="1:9" ht="15.75" thickBot="1" x14ac:dyDescent="0.3">
      <c r="A14" s="141">
        <v>1998</v>
      </c>
      <c r="B14" s="147">
        <f>+'2.2.3.16.1'!B14/'2.2.3.16.1'!$I14</f>
        <v>0</v>
      </c>
      <c r="C14" s="147">
        <f>+'2.2.3.16.1'!C14/'2.2.3.16.1'!$I14</f>
        <v>1</v>
      </c>
      <c r="D14" s="147">
        <f>+'2.2.3.16.1'!D14/'2.2.3.16.1'!$I14</f>
        <v>0</v>
      </c>
      <c r="E14" s="147">
        <f>+'2.2.3.16.1'!E14/'2.2.3.16.1'!$I14</f>
        <v>0</v>
      </c>
      <c r="F14" s="147">
        <f>+'2.2.3.16.1'!F14/'2.2.3.16.1'!$I14</f>
        <v>0</v>
      </c>
      <c r="G14" s="147">
        <f>+'2.2.3.16.1'!G14/'2.2.3.16.1'!$I14</f>
        <v>0</v>
      </c>
      <c r="H14" s="147">
        <f>+'2.2.3.16.1'!H14/'2.2.3.16.1'!$I14</f>
        <v>0</v>
      </c>
      <c r="I14" s="148">
        <f t="shared" ref="I14:I31" si="0">SUM(B14:H14)</f>
        <v>1</v>
      </c>
    </row>
    <row r="15" spans="1:9" ht="15.75" thickBot="1" x14ac:dyDescent="0.3">
      <c r="A15" s="141">
        <v>1999</v>
      </c>
      <c r="B15" s="147">
        <v>0</v>
      </c>
      <c r="C15" s="147">
        <v>0</v>
      </c>
      <c r="D15" s="147">
        <v>0</v>
      </c>
      <c r="E15" s="147">
        <v>0</v>
      </c>
      <c r="F15" s="147">
        <v>0</v>
      </c>
      <c r="G15" s="147">
        <v>0</v>
      </c>
      <c r="H15" s="147">
        <v>0</v>
      </c>
      <c r="I15" s="148">
        <f t="shared" si="0"/>
        <v>0</v>
      </c>
    </row>
    <row r="16" spans="1:9" ht="15.75" thickBot="1" x14ac:dyDescent="0.3">
      <c r="A16" s="141">
        <v>2000</v>
      </c>
      <c r="B16" s="147">
        <v>0</v>
      </c>
      <c r="C16" s="147">
        <v>0</v>
      </c>
      <c r="D16" s="147">
        <v>0</v>
      </c>
      <c r="E16" s="147">
        <v>0</v>
      </c>
      <c r="F16" s="147">
        <v>0</v>
      </c>
      <c r="G16" s="147">
        <v>0</v>
      </c>
      <c r="H16" s="147">
        <v>0</v>
      </c>
      <c r="I16" s="148">
        <f t="shared" si="0"/>
        <v>0</v>
      </c>
    </row>
    <row r="17" spans="1:9" ht="15.75" thickBot="1" x14ac:dyDescent="0.3">
      <c r="A17" s="141">
        <v>2001</v>
      </c>
      <c r="B17" s="147">
        <v>0</v>
      </c>
      <c r="C17" s="147">
        <v>0</v>
      </c>
      <c r="D17" s="147">
        <v>0</v>
      </c>
      <c r="E17" s="147">
        <v>0</v>
      </c>
      <c r="F17" s="147">
        <v>0</v>
      </c>
      <c r="G17" s="147">
        <v>0</v>
      </c>
      <c r="H17" s="147">
        <v>0</v>
      </c>
      <c r="I17" s="148">
        <f t="shared" si="0"/>
        <v>0</v>
      </c>
    </row>
    <row r="18" spans="1:9" ht="15.75" thickBot="1" x14ac:dyDescent="0.3">
      <c r="A18" s="141">
        <v>2002</v>
      </c>
      <c r="B18" s="147">
        <v>0</v>
      </c>
      <c r="C18" s="147">
        <v>0</v>
      </c>
      <c r="D18" s="147">
        <v>0</v>
      </c>
      <c r="E18" s="147">
        <v>0</v>
      </c>
      <c r="F18" s="147">
        <v>0</v>
      </c>
      <c r="G18" s="147">
        <v>0</v>
      </c>
      <c r="H18" s="147">
        <v>0</v>
      </c>
      <c r="I18" s="148">
        <f t="shared" si="0"/>
        <v>0</v>
      </c>
    </row>
    <row r="19" spans="1:9" ht="15.75" thickBot="1" x14ac:dyDescent="0.3">
      <c r="A19" s="141">
        <v>2003</v>
      </c>
      <c r="B19" s="147">
        <v>0</v>
      </c>
      <c r="C19" s="147">
        <v>0</v>
      </c>
      <c r="D19" s="147">
        <v>0</v>
      </c>
      <c r="E19" s="147">
        <v>0</v>
      </c>
      <c r="F19" s="147">
        <v>0</v>
      </c>
      <c r="G19" s="147">
        <v>0</v>
      </c>
      <c r="H19" s="147">
        <v>0</v>
      </c>
      <c r="I19" s="148">
        <f t="shared" si="0"/>
        <v>0</v>
      </c>
    </row>
    <row r="20" spans="1:9" ht="15.75" thickBot="1" x14ac:dyDescent="0.3">
      <c r="A20" s="141">
        <v>2004</v>
      </c>
      <c r="B20" s="147">
        <v>0</v>
      </c>
      <c r="C20" s="147">
        <v>0</v>
      </c>
      <c r="D20" s="147">
        <v>0</v>
      </c>
      <c r="E20" s="147">
        <v>0</v>
      </c>
      <c r="F20" s="147">
        <v>0</v>
      </c>
      <c r="G20" s="147">
        <v>0</v>
      </c>
      <c r="H20" s="147">
        <v>0</v>
      </c>
      <c r="I20" s="148">
        <f t="shared" si="0"/>
        <v>0</v>
      </c>
    </row>
    <row r="21" spans="1:9" ht="15.75" thickBot="1" x14ac:dyDescent="0.3">
      <c r="A21" s="141">
        <v>2005</v>
      </c>
      <c r="B21" s="147">
        <v>0</v>
      </c>
      <c r="C21" s="147">
        <v>0</v>
      </c>
      <c r="D21" s="147">
        <v>0</v>
      </c>
      <c r="E21" s="147">
        <v>0</v>
      </c>
      <c r="F21" s="147">
        <v>0</v>
      </c>
      <c r="G21" s="147">
        <v>0</v>
      </c>
      <c r="H21" s="147">
        <v>0</v>
      </c>
      <c r="I21" s="148">
        <f t="shared" si="0"/>
        <v>0</v>
      </c>
    </row>
    <row r="22" spans="1:9" ht="15.75" thickBot="1" x14ac:dyDescent="0.3">
      <c r="A22" s="141">
        <v>2006</v>
      </c>
      <c r="B22" s="147">
        <v>0</v>
      </c>
      <c r="C22" s="147">
        <v>0</v>
      </c>
      <c r="D22" s="147">
        <v>0</v>
      </c>
      <c r="E22" s="147">
        <v>0</v>
      </c>
      <c r="F22" s="147">
        <v>0</v>
      </c>
      <c r="G22" s="147">
        <v>0</v>
      </c>
      <c r="H22" s="147">
        <v>0</v>
      </c>
      <c r="I22" s="148">
        <f t="shared" si="0"/>
        <v>0</v>
      </c>
    </row>
    <row r="23" spans="1:9" ht="15.75" thickBot="1" x14ac:dyDescent="0.3">
      <c r="A23" s="141">
        <v>2007</v>
      </c>
      <c r="B23" s="147">
        <v>0</v>
      </c>
      <c r="C23" s="147">
        <v>0</v>
      </c>
      <c r="D23" s="147">
        <v>0</v>
      </c>
      <c r="E23" s="147">
        <v>0</v>
      </c>
      <c r="F23" s="147">
        <v>0</v>
      </c>
      <c r="G23" s="147">
        <v>0</v>
      </c>
      <c r="H23" s="147">
        <v>0</v>
      </c>
      <c r="I23" s="148">
        <f t="shared" si="0"/>
        <v>0</v>
      </c>
    </row>
    <row r="24" spans="1:9" ht="15.75" thickBot="1" x14ac:dyDescent="0.3">
      <c r="A24" s="141">
        <v>2008</v>
      </c>
      <c r="B24" s="147">
        <v>0</v>
      </c>
      <c r="C24" s="147">
        <v>0</v>
      </c>
      <c r="D24" s="147">
        <v>0</v>
      </c>
      <c r="E24" s="147">
        <v>0</v>
      </c>
      <c r="F24" s="147">
        <v>0</v>
      </c>
      <c r="G24" s="147">
        <v>0</v>
      </c>
      <c r="H24" s="147">
        <v>0</v>
      </c>
      <c r="I24" s="148">
        <f t="shared" si="0"/>
        <v>0</v>
      </c>
    </row>
    <row r="25" spans="1:9" ht="15.75" thickBot="1" x14ac:dyDescent="0.3">
      <c r="A25" s="141">
        <v>2009</v>
      </c>
      <c r="B25" s="147">
        <v>0</v>
      </c>
      <c r="C25" s="147">
        <v>0</v>
      </c>
      <c r="D25" s="147">
        <v>0</v>
      </c>
      <c r="E25" s="147">
        <v>0</v>
      </c>
      <c r="F25" s="147">
        <v>0</v>
      </c>
      <c r="G25" s="147">
        <v>0</v>
      </c>
      <c r="H25" s="147">
        <v>0</v>
      </c>
      <c r="I25" s="148">
        <f t="shared" si="0"/>
        <v>0</v>
      </c>
    </row>
    <row r="26" spans="1:9" ht="15.75" thickBot="1" x14ac:dyDescent="0.3">
      <c r="A26" s="141">
        <v>2010</v>
      </c>
      <c r="B26" s="147">
        <v>0</v>
      </c>
      <c r="C26" s="147">
        <v>0</v>
      </c>
      <c r="D26" s="147">
        <v>0</v>
      </c>
      <c r="E26" s="147">
        <v>0</v>
      </c>
      <c r="F26" s="147">
        <v>0</v>
      </c>
      <c r="G26" s="147">
        <v>0</v>
      </c>
      <c r="H26" s="147">
        <v>0</v>
      </c>
      <c r="I26" s="148">
        <f t="shared" si="0"/>
        <v>0</v>
      </c>
    </row>
    <row r="27" spans="1:9" ht="15.75" thickBot="1" x14ac:dyDescent="0.3">
      <c r="A27" s="141">
        <v>2011</v>
      </c>
      <c r="B27" s="147">
        <v>0</v>
      </c>
      <c r="C27" s="147">
        <v>0</v>
      </c>
      <c r="D27" s="147">
        <v>0</v>
      </c>
      <c r="E27" s="147">
        <v>0</v>
      </c>
      <c r="F27" s="147">
        <v>0</v>
      </c>
      <c r="G27" s="147">
        <v>0</v>
      </c>
      <c r="H27" s="147">
        <v>0</v>
      </c>
      <c r="I27" s="148">
        <f t="shared" si="0"/>
        <v>0</v>
      </c>
    </row>
    <row r="28" spans="1:9" ht="15.75" thickBot="1" x14ac:dyDescent="0.3">
      <c r="A28" s="141">
        <v>2012</v>
      </c>
      <c r="B28" s="147">
        <v>0</v>
      </c>
      <c r="C28" s="147">
        <v>0</v>
      </c>
      <c r="D28" s="147">
        <v>0</v>
      </c>
      <c r="E28" s="147">
        <v>0</v>
      </c>
      <c r="F28" s="147">
        <v>0</v>
      </c>
      <c r="G28" s="147">
        <v>0</v>
      </c>
      <c r="H28" s="147">
        <v>0</v>
      </c>
      <c r="I28" s="148">
        <f t="shared" si="0"/>
        <v>0</v>
      </c>
    </row>
    <row r="29" spans="1:9" ht="15.75" thickBot="1" x14ac:dyDescent="0.3">
      <c r="A29" s="141">
        <v>2013</v>
      </c>
      <c r="B29" s="147">
        <v>0</v>
      </c>
      <c r="C29" s="147">
        <v>0</v>
      </c>
      <c r="D29" s="147">
        <v>0</v>
      </c>
      <c r="E29" s="147">
        <v>0</v>
      </c>
      <c r="F29" s="147">
        <v>0</v>
      </c>
      <c r="G29" s="147">
        <v>0</v>
      </c>
      <c r="H29" s="147">
        <v>0</v>
      </c>
      <c r="I29" s="148">
        <f t="shared" si="0"/>
        <v>0</v>
      </c>
    </row>
    <row r="30" spans="1:9" ht="15.75" thickBot="1" x14ac:dyDescent="0.3">
      <c r="A30" s="141">
        <v>2014</v>
      </c>
      <c r="B30" s="147">
        <f>+'2.2.3.16.1'!B30/'2.2.3.16.1'!$I30</f>
        <v>0.52725879613293702</v>
      </c>
      <c r="C30" s="147">
        <f>+'2.2.3.16.1'!C30/'2.2.3.16.1'!$I30</f>
        <v>0</v>
      </c>
      <c r="D30" s="147">
        <f>+'2.2.3.16.1'!D30/'2.2.3.16.1'!$I30</f>
        <v>0</v>
      </c>
      <c r="E30" s="147">
        <f>+'2.2.3.16.1'!E30/'2.2.3.16.1'!$I30</f>
        <v>0</v>
      </c>
      <c r="F30" s="147">
        <f>+'2.2.3.16.1'!F30/'2.2.3.16.1'!$I30</f>
        <v>0</v>
      </c>
      <c r="G30" s="147">
        <f>+'2.2.3.16.1'!G30/'2.2.3.16.1'!$I30</f>
        <v>0.47274120386706303</v>
      </c>
      <c r="H30" s="147">
        <f>+'2.2.3.16.1'!H30/'2.2.3.16.1'!$I30</f>
        <v>0</v>
      </c>
      <c r="I30" s="148">
        <f t="shared" si="0"/>
        <v>1</v>
      </c>
    </row>
    <row r="31" spans="1:9" ht="15.75" thickBot="1" x14ac:dyDescent="0.3">
      <c r="A31" s="141">
        <v>2015</v>
      </c>
      <c r="B31" s="147">
        <f>+'2.2.3.16.1'!B31/'2.2.3.16.1'!$I31</f>
        <v>3.4009586134062672E-2</v>
      </c>
      <c r="C31" s="147">
        <f>+'2.2.3.16.1'!C31/'2.2.3.16.1'!$I31</f>
        <v>0.91128143849779208</v>
      </c>
      <c r="D31" s="147">
        <f>+'2.2.3.16.1'!D31/'2.2.3.16.1'!$I31</f>
        <v>0</v>
      </c>
      <c r="E31" s="147">
        <f>+'2.2.3.16.1'!E31/'2.2.3.16.1'!$I31</f>
        <v>0</v>
      </c>
      <c r="F31" s="147">
        <f>+'2.2.3.16.1'!F31/'2.2.3.16.1'!$I31</f>
        <v>0</v>
      </c>
      <c r="G31" s="147">
        <f>+'2.2.3.16.1'!G31/'2.2.3.16.1'!$I31</f>
        <v>5.4708975368145271E-2</v>
      </c>
      <c r="H31" s="147">
        <f>+'2.2.3.16.1'!H31/'2.2.3.16.1'!$I31</f>
        <v>0</v>
      </c>
      <c r="I31" s="148">
        <f t="shared" si="0"/>
        <v>1</v>
      </c>
    </row>
    <row r="32" spans="1:9" ht="15.75" thickBot="1" x14ac:dyDescent="0.3">
      <c r="A32" s="141">
        <v>2016</v>
      </c>
      <c r="B32" s="147">
        <f>+'2.2.3.16.1'!B32/'2.2.3.16.1'!$I32</f>
        <v>4.5313380985131595E-2</v>
      </c>
      <c r="C32" s="147">
        <f>+'2.2.3.16.1'!C32/'2.2.3.16.1'!$I32</f>
        <v>0.49881905430749385</v>
      </c>
      <c r="D32" s="147">
        <f>+'2.2.3.16.1'!D32/'2.2.3.16.1'!$I32</f>
        <v>0</v>
      </c>
      <c r="E32" s="147">
        <f>+'2.2.3.16.1'!E32/'2.2.3.16.1'!$I32</f>
        <v>0</v>
      </c>
      <c r="F32" s="147">
        <f>+'2.2.3.16.1'!F32/'2.2.3.16.1'!$I32</f>
        <v>4.4977341889442107E-2</v>
      </c>
      <c r="G32" s="147">
        <f>+'2.2.3.16.1'!G32/'2.2.3.16.1'!$I32</f>
        <v>0.41089022281793253</v>
      </c>
      <c r="H32" s="147">
        <f>+'2.2.3.16.1'!H32/'2.2.3.16.1'!$I32</f>
        <v>0</v>
      </c>
      <c r="I32" s="148">
        <f>SUM(B32:H32)</f>
        <v>1</v>
      </c>
    </row>
    <row r="33" spans="1:9" ht="15.75" thickBot="1" x14ac:dyDescent="0.3">
      <c r="A33" s="141">
        <v>2017</v>
      </c>
      <c r="B33" s="147">
        <f>+'2.2.3.16.1'!B33/'2.2.3.16.1'!$I33</f>
        <v>5.7341652378682566E-3</v>
      </c>
      <c r="C33" s="147">
        <f>+'2.2.3.16.1'!C33/'2.2.3.16.1'!$I33</f>
        <v>0.23578375224991285</v>
      </c>
      <c r="D33" s="147">
        <f>+'2.2.3.16.1'!D33/'2.2.3.16.1'!$I33</f>
        <v>0</v>
      </c>
      <c r="E33" s="147">
        <f>+'2.2.3.16.1'!E33/'2.2.3.16.1'!$I33</f>
        <v>0</v>
      </c>
      <c r="F33" s="147">
        <f>+'2.2.3.16.1'!F33/'2.2.3.16.1'!$I33</f>
        <v>6.3716109020283004E-2</v>
      </c>
      <c r="G33" s="147">
        <f>+'2.2.3.16.1'!G33/'2.2.3.16.1'!$I33</f>
        <v>0.69476597349193592</v>
      </c>
      <c r="H33" s="147">
        <f>+'2.2.3.16.1'!H33/'2.2.3.16.1'!$I33</f>
        <v>0</v>
      </c>
      <c r="I33" s="148">
        <f>SUM(B33:H33)</f>
        <v>1</v>
      </c>
    </row>
    <row r="34" spans="1:9" ht="15.75" thickBot="1" x14ac:dyDescent="0.3">
      <c r="A34" s="141" t="s">
        <v>449</v>
      </c>
      <c r="B34" s="147">
        <f>+'2.2.3.16.1'!B34/'2.2.3.16.1'!$I34</f>
        <v>0.16507203248825783</v>
      </c>
      <c r="C34" s="147">
        <f>+'2.2.3.16.1'!C34/'2.2.3.16.1'!$I34</f>
        <v>0.44008984671775531</v>
      </c>
      <c r="D34" s="147">
        <f>+'2.2.3.16.1'!D34/'2.2.3.16.1'!$I34</f>
        <v>0</v>
      </c>
      <c r="E34" s="147">
        <f>+'2.2.3.16.1'!E34/'2.2.3.16.1'!$I34</f>
        <v>0</v>
      </c>
      <c r="F34" s="147">
        <f>+'2.2.3.16.1'!F34/'2.2.3.16.1'!$I34</f>
        <v>8.5950951413471213E-2</v>
      </c>
      <c r="G34" s="147">
        <f>+'2.2.3.16.1'!G34/'2.2.3.16.1'!$I34</f>
        <v>0.30888716938051569</v>
      </c>
      <c r="H34" s="147">
        <f>+'2.2.3.16.1'!H34/'2.2.3.16.1'!$I34</f>
        <v>0</v>
      </c>
      <c r="I34" s="148">
        <f>SUM(B34:H34)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ignoredErrors>
    <ignoredError sqref="I15:I30" formulaRange="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4.710937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+Índice!B70</f>
        <v>Minerales y materiales de construcción. Carga anual transportada por línea. En toneladas</v>
      </c>
    </row>
    <row r="6" spans="1:9" x14ac:dyDescent="0.25">
      <c r="A6" s="16" t="s">
        <v>6</v>
      </c>
      <c r="B6" s="128" t="str">
        <f>+Índice!A70</f>
        <v>2.2.3.17.1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+'2.2.3.1.3'!J13</f>
        <v>0</v>
      </c>
      <c r="C13" s="137">
        <f>+'2.2.3.2.3'!J13</f>
        <v>563358</v>
      </c>
      <c r="D13" s="137">
        <f>+'2.2.3.3.3'!J13</f>
        <v>3508854</v>
      </c>
      <c r="E13" s="137">
        <f>+'2.2.3.4.3'!J13</f>
        <v>1126053.28</v>
      </c>
      <c r="F13" s="137">
        <f>+'2.2.3.5.3'!J13</f>
        <v>388630.68</v>
      </c>
      <c r="G13" s="137">
        <f>+'2.2.3.6.3'!J13</f>
        <v>537592</v>
      </c>
      <c r="H13" s="138">
        <f>+'2.2.3.7.3'!J13</f>
        <v>0</v>
      </c>
      <c r="I13" s="139">
        <f>SUM(B13:H13)</f>
        <v>6124487.96</v>
      </c>
    </row>
    <row r="14" spans="1:9" ht="15.75" thickBot="1" x14ac:dyDescent="0.3">
      <c r="A14" s="141">
        <v>1998</v>
      </c>
      <c r="B14" s="136">
        <f>+'2.2.3.1.3'!J14</f>
        <v>0</v>
      </c>
      <c r="C14" s="137">
        <f>+'2.2.3.2.3'!J14</f>
        <v>1030464</v>
      </c>
      <c r="D14" s="137">
        <f>+'2.2.3.3.3'!J14</f>
        <v>3152600</v>
      </c>
      <c r="E14" s="137">
        <f>+'2.2.3.4.3'!J14</f>
        <v>1202851</v>
      </c>
      <c r="F14" s="137">
        <f>+'2.2.3.5.3'!J14</f>
        <v>313896</v>
      </c>
      <c r="G14" s="137">
        <f>+'2.2.3.6.3'!J14</f>
        <v>400373</v>
      </c>
      <c r="H14" s="138">
        <f>+'2.2.3.7.3'!J14</f>
        <v>0</v>
      </c>
      <c r="I14" s="139">
        <f t="shared" ref="I14:I31" si="0">SUM(B14:H14)</f>
        <v>6100184</v>
      </c>
    </row>
    <row r="15" spans="1:9" ht="15.75" thickBot="1" x14ac:dyDescent="0.3">
      <c r="A15" s="141">
        <v>1999</v>
      </c>
      <c r="B15" s="136">
        <f>+'2.2.3.1.3'!J15</f>
        <v>0</v>
      </c>
      <c r="C15" s="137">
        <f>+'2.2.3.2.3'!J15</f>
        <v>1139403</v>
      </c>
      <c r="D15" s="137">
        <f>+'2.2.3.3.3'!J15</f>
        <v>3064800</v>
      </c>
      <c r="E15" s="137">
        <f>+'2.2.3.4.3'!J15</f>
        <v>1081181</v>
      </c>
      <c r="F15" s="137">
        <f>+'2.2.3.5.3'!J15</f>
        <v>304381</v>
      </c>
      <c r="G15" s="137">
        <f>+'2.2.3.6.3'!J15</f>
        <v>182455</v>
      </c>
      <c r="H15" s="138">
        <f>+'2.2.3.7.3'!J15</f>
        <v>0</v>
      </c>
      <c r="I15" s="139">
        <f t="shared" si="0"/>
        <v>5772220</v>
      </c>
    </row>
    <row r="16" spans="1:9" ht="15.75" thickBot="1" x14ac:dyDescent="0.3">
      <c r="A16" s="141">
        <v>2000</v>
      </c>
      <c r="B16" s="136">
        <f>+'2.2.3.1.3'!J16</f>
        <v>0</v>
      </c>
      <c r="C16" s="137">
        <f>+'2.2.3.2.3'!J16</f>
        <v>853500</v>
      </c>
      <c r="D16" s="137">
        <f>+'2.2.3.3.3'!J16</f>
        <v>2111400</v>
      </c>
      <c r="E16" s="137">
        <f>+'2.2.3.4.3'!J16</f>
        <v>435318</v>
      </c>
      <c r="F16" s="137">
        <f>+'2.2.3.5.3'!J16</f>
        <v>228098</v>
      </c>
      <c r="G16" s="137">
        <f>+'2.2.3.6.3'!J16</f>
        <v>140411</v>
      </c>
      <c r="H16" s="138">
        <f>+'2.2.3.7.3'!J16</f>
        <v>0</v>
      </c>
      <c r="I16" s="139">
        <f t="shared" si="0"/>
        <v>3768727</v>
      </c>
    </row>
    <row r="17" spans="1:9" ht="15.75" thickBot="1" x14ac:dyDescent="0.3">
      <c r="A17" s="141">
        <v>2001</v>
      </c>
      <c r="B17" s="136">
        <f>+'2.2.3.1.3'!J17</f>
        <v>0</v>
      </c>
      <c r="C17" s="137">
        <f>+'2.2.3.2.3'!J17</f>
        <v>1110809</v>
      </c>
      <c r="D17" s="137">
        <f>+'2.2.3.3.3'!J17</f>
        <v>2780910</v>
      </c>
      <c r="E17" s="137">
        <f>+'2.2.3.4.3'!J17</f>
        <v>555567</v>
      </c>
      <c r="F17" s="137">
        <f>+'2.2.3.5.3'!J17</f>
        <v>43694</v>
      </c>
      <c r="G17" s="137">
        <f>+'2.2.3.6.3'!J17</f>
        <v>151542</v>
      </c>
      <c r="H17" s="138">
        <f>+'2.2.3.7.3'!J17</f>
        <v>0</v>
      </c>
      <c r="I17" s="139">
        <f t="shared" si="0"/>
        <v>4642522</v>
      </c>
    </row>
    <row r="18" spans="1:9" ht="15.75" thickBot="1" x14ac:dyDescent="0.3">
      <c r="A18" s="141">
        <v>2002</v>
      </c>
      <c r="B18" s="136">
        <f>+'2.2.3.1.3'!J18</f>
        <v>0</v>
      </c>
      <c r="C18" s="137">
        <f>+'2.2.3.2.3'!J18</f>
        <v>1145082</v>
      </c>
      <c r="D18" s="137">
        <f>+'2.2.3.3.3'!J18</f>
        <v>1876620</v>
      </c>
      <c r="E18" s="137">
        <f>+'2.2.3.4.3'!J18</f>
        <v>525127</v>
      </c>
      <c r="F18" s="137">
        <f>+'2.2.3.5.3'!J18</f>
        <v>7236</v>
      </c>
      <c r="G18" s="137">
        <f>+'2.2.3.6.3'!J18</f>
        <v>90064</v>
      </c>
      <c r="H18" s="138">
        <f>+'2.2.3.7.3'!J18</f>
        <v>0</v>
      </c>
      <c r="I18" s="139">
        <f t="shared" si="0"/>
        <v>3644129</v>
      </c>
    </row>
    <row r="19" spans="1:9" ht="15.75" thickBot="1" x14ac:dyDescent="0.3">
      <c r="A19" s="141">
        <v>2003</v>
      </c>
      <c r="B19" s="136">
        <f>+'2.2.3.1.3'!J19</f>
        <v>0</v>
      </c>
      <c r="C19" s="137">
        <f>+'2.2.3.2.3'!J19</f>
        <v>1359173</v>
      </c>
      <c r="D19" s="137">
        <f>+'2.2.3.3.3'!J19</f>
        <v>2734790</v>
      </c>
      <c r="E19" s="137">
        <f>+'2.2.3.4.3'!J19</f>
        <v>477837</v>
      </c>
      <c r="F19" s="137">
        <f>+'2.2.3.5.3'!J19</f>
        <v>48810</v>
      </c>
      <c r="G19" s="137">
        <f>+'2.2.3.6.3'!J19</f>
        <v>67453</v>
      </c>
      <c r="H19" s="138">
        <f>+'2.2.3.7.3'!J19</f>
        <v>0</v>
      </c>
      <c r="I19" s="139">
        <f t="shared" si="0"/>
        <v>4688063</v>
      </c>
    </row>
    <row r="20" spans="1:9" ht="15.75" thickBot="1" x14ac:dyDescent="0.3">
      <c r="A20" s="141">
        <v>2004</v>
      </c>
      <c r="B20" s="136">
        <f>+'2.2.3.1.3'!J20</f>
        <v>0</v>
      </c>
      <c r="C20" s="137">
        <f>+'2.2.3.2.3'!J20</f>
        <v>1434018</v>
      </c>
      <c r="D20" s="137">
        <f>+'2.2.3.3.3'!J20</f>
        <v>3190340</v>
      </c>
      <c r="E20" s="137">
        <f>+'2.2.3.4.3'!J20</f>
        <v>613361</v>
      </c>
      <c r="F20" s="137">
        <f>+'2.2.3.5.3'!J20</f>
        <v>158542</v>
      </c>
      <c r="G20" s="137">
        <f>+'2.2.3.6.3'!J20</f>
        <v>71229</v>
      </c>
      <c r="H20" s="138">
        <f>+'2.2.3.7.3'!J20</f>
        <v>0</v>
      </c>
      <c r="I20" s="139">
        <f t="shared" si="0"/>
        <v>5467490</v>
      </c>
    </row>
    <row r="21" spans="1:9" ht="15.75" thickBot="1" x14ac:dyDescent="0.3">
      <c r="A21" s="141">
        <v>2005</v>
      </c>
      <c r="B21" s="136">
        <f>+'2.2.3.1.3'!J21</f>
        <v>0</v>
      </c>
      <c r="C21" s="137">
        <f>+'2.2.3.2.3'!J21</f>
        <v>1255638</v>
      </c>
      <c r="D21" s="137">
        <f>+'2.2.3.3.3'!J21</f>
        <v>3942839.5389999999</v>
      </c>
      <c r="E21" s="137">
        <f>+'2.2.3.4.3'!J21</f>
        <v>541798</v>
      </c>
      <c r="F21" s="137">
        <f>+'2.2.3.5.3'!J21</f>
        <v>198952</v>
      </c>
      <c r="G21" s="137">
        <f>+'2.2.3.6.3'!J21</f>
        <v>47834</v>
      </c>
      <c r="H21" s="138">
        <f>+'2.2.3.7.3'!J21</f>
        <v>0</v>
      </c>
      <c r="I21" s="139">
        <f t="shared" si="0"/>
        <v>5987061.5389999999</v>
      </c>
    </row>
    <row r="22" spans="1:9" ht="15.75" thickBot="1" x14ac:dyDescent="0.3">
      <c r="A22" s="141">
        <v>2006</v>
      </c>
      <c r="B22" s="136">
        <f>+'2.2.3.1.3'!J22</f>
        <v>0</v>
      </c>
      <c r="C22" s="137">
        <f>+'2.2.3.2.3'!J22</f>
        <v>1166061</v>
      </c>
      <c r="D22" s="137">
        <f>+'2.2.3.3.3'!J22</f>
        <v>4324910</v>
      </c>
      <c r="E22" s="137">
        <f>+'2.2.3.4.3'!J22</f>
        <v>783246</v>
      </c>
      <c r="F22" s="137">
        <f>+'2.2.3.5.3'!J22</f>
        <v>117997</v>
      </c>
      <c r="G22" s="137">
        <f>+'2.2.3.6.3'!J22</f>
        <v>5436</v>
      </c>
      <c r="H22" s="138">
        <f>+'2.2.3.7.3'!J22</f>
        <v>0</v>
      </c>
      <c r="I22" s="139">
        <f t="shared" si="0"/>
        <v>6397650</v>
      </c>
    </row>
    <row r="23" spans="1:9" ht="15.75" thickBot="1" x14ac:dyDescent="0.3">
      <c r="A23" s="141">
        <v>2007</v>
      </c>
      <c r="B23" s="136">
        <f>+'2.2.3.1.3'!J23</f>
        <v>0</v>
      </c>
      <c r="C23" s="137">
        <f>+'2.2.3.2.3'!J23</f>
        <v>1256295</v>
      </c>
      <c r="D23" s="137">
        <f>+'2.2.3.3.3'!J23</f>
        <v>4344230</v>
      </c>
      <c r="E23" s="137">
        <f>+'2.2.3.4.3'!J23</f>
        <v>936366</v>
      </c>
      <c r="F23" s="137">
        <f>+'2.2.3.5.3'!J23</f>
        <v>12749</v>
      </c>
      <c r="G23" s="137">
        <f>+'2.2.3.6.3'!J23</f>
        <v>27309</v>
      </c>
      <c r="H23" s="138">
        <f>+'2.2.3.7.3'!J23</f>
        <v>0</v>
      </c>
      <c r="I23" s="139">
        <f t="shared" si="0"/>
        <v>6576949</v>
      </c>
    </row>
    <row r="24" spans="1:9" ht="15.75" thickBot="1" x14ac:dyDescent="0.3">
      <c r="A24" s="141">
        <v>2008</v>
      </c>
      <c r="B24" s="136">
        <f>+'2.2.3.1.3'!J24</f>
        <v>0</v>
      </c>
      <c r="C24" s="137">
        <f>+'2.2.3.2.3'!J24</f>
        <v>1209605</v>
      </c>
      <c r="D24" s="137">
        <f>+'2.2.3.3.3'!J24</f>
        <v>4419530</v>
      </c>
      <c r="E24" s="137">
        <f>+'2.2.3.4.3'!J24</f>
        <v>565215</v>
      </c>
      <c r="F24" s="137">
        <f>+'2.2.3.5.3'!J24</f>
        <v>66794</v>
      </c>
      <c r="G24" s="137">
        <f>+'2.2.3.6.3'!J24</f>
        <v>23806</v>
      </c>
      <c r="H24" s="138">
        <f>+'2.2.3.7.3'!J24</f>
        <v>168740</v>
      </c>
      <c r="I24" s="139">
        <f t="shared" si="0"/>
        <v>6453690</v>
      </c>
    </row>
    <row r="25" spans="1:9" ht="15.75" thickBot="1" x14ac:dyDescent="0.3">
      <c r="A25" s="141">
        <v>2009</v>
      </c>
      <c r="B25" s="136">
        <f>+'2.2.3.1.3'!J25</f>
        <v>0</v>
      </c>
      <c r="C25" s="137">
        <f>+'2.2.3.2.3'!J25</f>
        <v>1009249</v>
      </c>
      <c r="D25" s="137">
        <f>+'2.2.3.3.3'!J25</f>
        <v>4172140</v>
      </c>
      <c r="E25" s="137">
        <f>+'2.2.3.4.3'!J25</f>
        <v>457788</v>
      </c>
      <c r="F25" s="137">
        <f>+'2.2.3.5.3'!J25</f>
        <v>168371</v>
      </c>
      <c r="G25" s="137">
        <f>+'2.2.3.6.3'!J25</f>
        <v>68273</v>
      </c>
      <c r="H25" s="138">
        <f>+'2.2.3.7.3'!J25</f>
        <v>226800</v>
      </c>
      <c r="I25" s="139">
        <f t="shared" si="0"/>
        <v>6102621</v>
      </c>
    </row>
    <row r="26" spans="1:9" ht="15.75" thickBot="1" x14ac:dyDescent="0.3">
      <c r="A26" s="141">
        <v>2010</v>
      </c>
      <c r="B26" s="136">
        <f>+'2.2.3.1.3'!J26</f>
        <v>0</v>
      </c>
      <c r="C26" s="137">
        <f>+'2.2.3.2.3'!J26</f>
        <v>1092568</v>
      </c>
      <c r="D26" s="137">
        <f>+'2.2.3.3.3'!J26</f>
        <v>4303550</v>
      </c>
      <c r="E26" s="137">
        <f>+'2.2.3.4.3'!J26</f>
        <v>705715</v>
      </c>
      <c r="F26" s="137">
        <f>+'2.2.3.5.3'!J26</f>
        <v>182465</v>
      </c>
      <c r="G26" s="137">
        <f>+'2.2.3.6.3'!J26</f>
        <v>110234.3</v>
      </c>
      <c r="H26" s="138">
        <f>+'2.2.3.7.3'!J26</f>
        <v>336920</v>
      </c>
      <c r="I26" s="139">
        <f t="shared" si="0"/>
        <v>6731452.2999999998</v>
      </c>
    </row>
    <row r="27" spans="1:9" ht="15.75" thickBot="1" x14ac:dyDescent="0.3">
      <c r="A27" s="141">
        <v>2011</v>
      </c>
      <c r="B27" s="136">
        <f>+'2.2.3.1.3'!J27</f>
        <v>0</v>
      </c>
      <c r="C27" s="137">
        <f>+'2.2.3.2.3'!J27</f>
        <v>975970</v>
      </c>
      <c r="D27" s="137">
        <f>+'2.2.3.3.3'!J27</f>
        <v>4679250</v>
      </c>
      <c r="E27" s="137">
        <f>+'2.2.3.4.3'!J27</f>
        <v>781848</v>
      </c>
      <c r="F27" s="137">
        <f>+'2.2.3.5.3'!J27</f>
        <v>193099</v>
      </c>
      <c r="G27" s="137">
        <f>+'2.2.3.6.3'!J27</f>
        <v>164636</v>
      </c>
      <c r="H27" s="138">
        <f>+'2.2.3.7.3'!J27</f>
        <v>353600</v>
      </c>
      <c r="I27" s="139">
        <f t="shared" si="0"/>
        <v>7148403</v>
      </c>
    </row>
    <row r="28" spans="1:9" ht="15.75" thickBot="1" x14ac:dyDescent="0.3">
      <c r="A28" s="141">
        <v>2012</v>
      </c>
      <c r="B28" s="136">
        <f>+'2.2.3.1.3'!J28</f>
        <v>0</v>
      </c>
      <c r="C28" s="137">
        <f>+'2.2.3.2.3'!J28</f>
        <v>980965</v>
      </c>
      <c r="D28" s="137">
        <f>+'2.2.3.3.3'!J28</f>
        <v>4295973.84</v>
      </c>
      <c r="E28" s="137">
        <f>+'2.2.3.4.3'!J28</f>
        <v>436571</v>
      </c>
      <c r="F28" s="137">
        <f>+'2.2.3.5.3'!J28</f>
        <v>190340</v>
      </c>
      <c r="G28" s="137">
        <f>+'2.2.3.6.3'!J28</f>
        <v>66320</v>
      </c>
      <c r="H28" s="138">
        <f>+'2.2.3.7.3'!J28</f>
        <v>285513</v>
      </c>
      <c r="I28" s="139">
        <f t="shared" si="0"/>
        <v>6255682.8399999999</v>
      </c>
    </row>
    <row r="29" spans="1:9" ht="15.75" thickBot="1" x14ac:dyDescent="0.3">
      <c r="A29" s="141">
        <v>2013</v>
      </c>
      <c r="B29" s="136">
        <f>+'2.2.3.1.3'!J29</f>
        <v>0</v>
      </c>
      <c r="C29" s="137">
        <f>+'2.2.3.2.3'!J29</f>
        <v>832063</v>
      </c>
      <c r="D29" s="137">
        <f>+'2.2.3.3.3'!J29</f>
        <v>4834364.03</v>
      </c>
      <c r="E29" s="137">
        <f>+'2.2.3.4.3'!J29</f>
        <v>380686</v>
      </c>
      <c r="F29" s="137">
        <f>+'2.2.3.5.3'!J29</f>
        <v>231541</v>
      </c>
      <c r="G29" s="137">
        <f>+'2.2.3.6.3'!J29</f>
        <v>120616</v>
      </c>
      <c r="H29" s="138">
        <f>+'2.2.3.7.3'!J29</f>
        <v>315320</v>
      </c>
      <c r="I29" s="139">
        <f t="shared" si="0"/>
        <v>6714590.0300000003</v>
      </c>
    </row>
    <row r="30" spans="1:9" ht="15.75" thickBot="1" x14ac:dyDescent="0.3">
      <c r="A30" s="141">
        <v>2014</v>
      </c>
      <c r="B30" s="136">
        <f>+'2.2.3.1.3'!J30</f>
        <v>76745</v>
      </c>
      <c r="C30" s="137">
        <f>+'2.2.3.2.3'!J30</f>
        <v>990580</v>
      </c>
      <c r="D30" s="137">
        <f>+'2.2.3.3.3'!J30</f>
        <v>4484258</v>
      </c>
      <c r="E30" s="137">
        <f>+'2.2.3.4.3'!J30</f>
        <v>239167</v>
      </c>
      <c r="F30" s="137">
        <f>+'2.2.3.5.3'!J30</f>
        <v>161299</v>
      </c>
      <c r="G30" s="137">
        <f>+'2.2.3.6.3'!J30</f>
        <v>121402.20999999999</v>
      </c>
      <c r="H30" s="138">
        <f>+'2.2.3.7.3'!J30</f>
        <v>351760</v>
      </c>
      <c r="I30" s="139">
        <f t="shared" si="0"/>
        <v>6425211.21</v>
      </c>
    </row>
    <row r="31" spans="1:9" ht="15.75" thickBot="1" x14ac:dyDescent="0.3">
      <c r="A31" s="141">
        <v>2015</v>
      </c>
      <c r="B31" s="136">
        <f>+'2.2.3.1.3'!J31</f>
        <v>156947.63999999998</v>
      </c>
      <c r="C31" s="137">
        <f>+'2.2.3.2.3'!J31</f>
        <v>470408.52</v>
      </c>
      <c r="D31" s="137">
        <f>+'2.2.3.3.3'!J31</f>
        <v>4358475.0239999993</v>
      </c>
      <c r="E31" s="137">
        <f>+'2.2.3.4.3'!J31</f>
        <v>210989</v>
      </c>
      <c r="F31" s="137">
        <f>+'2.2.3.5.3'!J31</f>
        <v>95493</v>
      </c>
      <c r="G31" s="137">
        <f>+'2.2.3.6.3'!J31</f>
        <v>71230</v>
      </c>
      <c r="H31" s="138">
        <f>+'2.2.3.7.3'!J31</f>
        <v>0</v>
      </c>
      <c r="I31" s="139">
        <f t="shared" si="0"/>
        <v>5363543.1839999994</v>
      </c>
    </row>
    <row r="32" spans="1:9" ht="15.75" thickBot="1" x14ac:dyDescent="0.3">
      <c r="A32" s="141">
        <v>2016</v>
      </c>
      <c r="B32" s="136">
        <f>+'2.2.3.1.3'!J32</f>
        <v>42573.709999999992</v>
      </c>
      <c r="C32" s="137">
        <f>+'2.2.3.2.3'!J32</f>
        <v>314414.29000000004</v>
      </c>
      <c r="D32" s="137">
        <f>+'2.2.3.3.3'!J32</f>
        <v>3968638.213</v>
      </c>
      <c r="E32" s="137">
        <f>+'2.2.3.4.3'!J32</f>
        <v>164018</v>
      </c>
      <c r="F32" s="137">
        <f>+'2.2.3.5.3'!J32</f>
        <v>67656</v>
      </c>
      <c r="G32" s="137">
        <f>+'2.2.3.6.3'!J32</f>
        <v>52074.74</v>
      </c>
      <c r="H32" s="138">
        <f>+'2.2.3.7.3'!J32</f>
        <v>0</v>
      </c>
      <c r="I32" s="139">
        <f t="shared" ref="I32:I33" si="1">SUM(B32:H32)</f>
        <v>4609374.9529999997</v>
      </c>
    </row>
    <row r="33" spans="1:9" ht="15.75" thickBot="1" x14ac:dyDescent="0.3">
      <c r="A33" s="141">
        <v>2017</v>
      </c>
      <c r="B33" s="136">
        <f>+'2.2.3.1.3'!J33</f>
        <v>35755.21</v>
      </c>
      <c r="C33" s="137">
        <f>+'2.2.3.2.3'!J33</f>
        <v>102650</v>
      </c>
      <c r="D33" s="137">
        <f>+'2.2.3.3.3'!J33</f>
        <v>4357199</v>
      </c>
      <c r="E33" s="137">
        <f>+'2.2.3.4.3'!J33</f>
        <v>176043</v>
      </c>
      <c r="F33" s="137">
        <f>+'2.2.3.5.3'!J33</f>
        <v>136098</v>
      </c>
      <c r="G33" s="137">
        <f>+'2.2.3.6.3'!J33</f>
        <v>48073</v>
      </c>
      <c r="H33" s="138">
        <f>+'2.2.3.7.3'!J33</f>
        <v>0</v>
      </c>
      <c r="I33" s="139">
        <f t="shared" si="1"/>
        <v>4855818.21</v>
      </c>
    </row>
    <row r="34" spans="1:9" ht="15.75" thickBot="1" x14ac:dyDescent="0.3">
      <c r="A34" s="141" t="s">
        <v>449</v>
      </c>
      <c r="B34" s="136">
        <f>+'2.2.3.1.3'!J34</f>
        <v>0</v>
      </c>
      <c r="C34" s="137">
        <f>+'2.2.3.2.3'!J34</f>
        <v>485588.88999999996</v>
      </c>
      <c r="D34" s="137">
        <f>+'2.2.3.3.3'!J34</f>
        <v>2752963.517</v>
      </c>
      <c r="E34" s="137">
        <f>+'2.2.3.4.3'!J34</f>
        <v>205668</v>
      </c>
      <c r="F34" s="137">
        <f>+'2.2.3.5.3'!J34</f>
        <v>117569</v>
      </c>
      <c r="G34" s="137">
        <f>+'2.2.3.6.3'!J34</f>
        <v>46655.97</v>
      </c>
      <c r="H34" s="138">
        <f>+'2.2.3.7.3'!J34</f>
        <v>0</v>
      </c>
      <c r="I34" s="139">
        <f t="shared" ref="I34" si="2">SUM(B34:H34)</f>
        <v>3608445.3770000003</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+Índice!B71</f>
        <v>Minerales y materiales de construcción. Carga anual transportada por línea. Participación porcentual</v>
      </c>
    </row>
    <row r="6" spans="1:9" x14ac:dyDescent="0.25">
      <c r="A6" s="16" t="s">
        <v>6</v>
      </c>
      <c r="B6" s="128" t="str">
        <f>+Índice!A71</f>
        <v>2.2.3.17.2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+'2.2.3.17.1'!B13/'2.2.3.17.1'!$I13</f>
        <v>0</v>
      </c>
      <c r="C13" s="147">
        <f>+'2.2.3.17.1'!C13/'2.2.3.17.1'!$I13</f>
        <v>9.1984506081060208E-2</v>
      </c>
      <c r="D13" s="147">
        <f>+'2.2.3.17.1'!D13/'2.2.3.17.1'!$I13</f>
        <v>0.57292201779428431</v>
      </c>
      <c r="E13" s="147">
        <f>+'2.2.3.17.1'!E13/'2.2.3.17.1'!$I13</f>
        <v>0.18386080393241561</v>
      </c>
      <c r="F13" s="147">
        <f>+'2.2.3.17.1'!F13/'2.2.3.17.1'!$I13</f>
        <v>6.3455211690872523E-2</v>
      </c>
      <c r="G13" s="147">
        <f>+'2.2.3.17.1'!G13/'2.2.3.17.1'!$I13</f>
        <v>8.7777460501367366E-2</v>
      </c>
      <c r="H13" s="147">
        <f>+'2.2.3.17.1'!H13/'2.2.3.17.1'!$I13</f>
        <v>0</v>
      </c>
      <c r="I13" s="148">
        <f>SUM(B13:H13)</f>
        <v>1</v>
      </c>
    </row>
    <row r="14" spans="1:9" ht="15.75" thickBot="1" x14ac:dyDescent="0.3">
      <c r="A14" s="141">
        <v>1998</v>
      </c>
      <c r="B14" s="147">
        <f>+'2.2.3.17.1'!B14/'2.2.3.17.1'!$I14</f>
        <v>0</v>
      </c>
      <c r="C14" s="147">
        <f>+'2.2.3.17.1'!C14/'2.2.3.17.1'!$I14</f>
        <v>0.16892342919492265</v>
      </c>
      <c r="D14" s="147">
        <f>+'2.2.3.17.1'!D14/'2.2.3.17.1'!$I14</f>
        <v>0.51680408328666805</v>
      </c>
      <c r="E14" s="147">
        <f>+'2.2.3.17.1'!E14/'2.2.3.17.1'!$I14</f>
        <v>0.19718274071732919</v>
      </c>
      <c r="F14" s="147">
        <f>+'2.2.3.17.1'!F14/'2.2.3.17.1'!$I14</f>
        <v>5.1456808515939846E-2</v>
      </c>
      <c r="G14" s="147">
        <f>+'2.2.3.17.1'!G14/'2.2.3.17.1'!$I14</f>
        <v>6.5632938285140247E-2</v>
      </c>
      <c r="H14" s="147">
        <f>+'2.2.3.17.1'!H14/'2.2.3.17.1'!$I14</f>
        <v>0</v>
      </c>
      <c r="I14" s="148">
        <f t="shared" ref="I14:I31" si="0">SUM(B14:H14)</f>
        <v>1</v>
      </c>
    </row>
    <row r="15" spans="1:9" ht="15.75" thickBot="1" x14ac:dyDescent="0.3">
      <c r="A15" s="141">
        <v>1999</v>
      </c>
      <c r="B15" s="147">
        <f>+'2.2.3.17.1'!B15/'2.2.3.17.1'!$I15</f>
        <v>0</v>
      </c>
      <c r="C15" s="147">
        <f>+'2.2.3.17.1'!C15/'2.2.3.17.1'!$I15</f>
        <v>0.19739424346265388</v>
      </c>
      <c r="D15" s="147">
        <f>+'2.2.3.17.1'!D15/'2.2.3.17.1'!$I15</f>
        <v>0.5309568935348965</v>
      </c>
      <c r="E15" s="147">
        <f>+'2.2.3.17.1'!E15/'2.2.3.17.1'!$I15</f>
        <v>0.18730765632633545</v>
      </c>
      <c r="F15" s="147">
        <f>+'2.2.3.17.1'!F15/'2.2.3.17.1'!$I15</f>
        <v>5.2732051099923426E-2</v>
      </c>
      <c r="G15" s="147">
        <f>+'2.2.3.17.1'!G15/'2.2.3.17.1'!$I15</f>
        <v>3.1609155576190789E-2</v>
      </c>
      <c r="H15" s="147">
        <f>+'2.2.3.17.1'!H15/'2.2.3.17.1'!$I15</f>
        <v>0</v>
      </c>
      <c r="I15" s="148">
        <f t="shared" si="0"/>
        <v>1</v>
      </c>
    </row>
    <row r="16" spans="1:9" ht="15.75" thickBot="1" x14ac:dyDescent="0.3">
      <c r="A16" s="141">
        <v>2000</v>
      </c>
      <c r="B16" s="147">
        <f>+'2.2.3.17.1'!B16/'2.2.3.17.1'!$I16</f>
        <v>0</v>
      </c>
      <c r="C16" s="147">
        <f>+'2.2.3.17.1'!C16/'2.2.3.17.1'!$I16</f>
        <v>0.22646904379117935</v>
      </c>
      <c r="D16" s="147">
        <f>+'2.2.3.17.1'!D16/'2.2.3.17.1'!$I16</f>
        <v>0.56024222502717758</v>
      </c>
      <c r="E16" s="147">
        <f>+'2.2.3.17.1'!E16/'2.2.3.17.1'!$I16</f>
        <v>0.11550796860584489</v>
      </c>
      <c r="F16" s="147">
        <f>+'2.2.3.17.1'!F16/'2.2.3.17.1'!$I16</f>
        <v>6.0523885120890956E-2</v>
      </c>
      <c r="G16" s="147">
        <f>+'2.2.3.17.1'!G16/'2.2.3.17.1'!$I16</f>
        <v>3.7256877454907189E-2</v>
      </c>
      <c r="H16" s="147">
        <f>+'2.2.3.17.1'!H16/'2.2.3.17.1'!$I16</f>
        <v>0</v>
      </c>
      <c r="I16" s="148">
        <f t="shared" si="0"/>
        <v>1</v>
      </c>
    </row>
    <row r="17" spans="1:9" ht="15.75" thickBot="1" x14ac:dyDescent="0.3">
      <c r="A17" s="141">
        <v>2001</v>
      </c>
      <c r="B17" s="147">
        <f>+'2.2.3.17.1'!B17/'2.2.3.17.1'!$I17</f>
        <v>0</v>
      </c>
      <c r="C17" s="147">
        <f>+'2.2.3.17.1'!C17/'2.2.3.17.1'!$I17</f>
        <v>0.23926844073113709</v>
      </c>
      <c r="D17" s="147">
        <f>+'2.2.3.17.1'!D17/'2.2.3.17.1'!$I17</f>
        <v>0.59900846996524737</v>
      </c>
      <c r="E17" s="147">
        <f>+'2.2.3.17.1'!E17/'2.2.3.17.1'!$I17</f>
        <v>0.11966922289221246</v>
      </c>
      <c r="F17" s="147">
        <f>+'2.2.3.17.1'!F17/'2.2.3.17.1'!$I17</f>
        <v>9.4116947641820544E-3</v>
      </c>
      <c r="G17" s="147">
        <f>+'2.2.3.17.1'!G17/'2.2.3.17.1'!$I17</f>
        <v>3.2642171647221059E-2</v>
      </c>
      <c r="H17" s="147">
        <f>+'2.2.3.17.1'!H17/'2.2.3.17.1'!$I17</f>
        <v>0</v>
      </c>
      <c r="I17" s="148">
        <f t="shared" si="0"/>
        <v>1</v>
      </c>
    </row>
    <row r="18" spans="1:9" ht="15.75" thickBot="1" x14ac:dyDescent="0.3">
      <c r="A18" s="141">
        <v>2002</v>
      </c>
      <c r="B18" s="147">
        <f>+'2.2.3.17.1'!B18/'2.2.3.17.1'!$I18</f>
        <v>0</v>
      </c>
      <c r="C18" s="147">
        <f>+'2.2.3.17.1'!C18/'2.2.3.17.1'!$I18</f>
        <v>0.31422652710702614</v>
      </c>
      <c r="D18" s="147">
        <f>+'2.2.3.17.1'!D18/'2.2.3.17.1'!$I18</f>
        <v>0.51497079274635993</v>
      </c>
      <c r="E18" s="147">
        <f>+'2.2.3.17.1'!E18/'2.2.3.17.1'!$I18</f>
        <v>0.14410219835796154</v>
      </c>
      <c r="F18" s="147">
        <f>+'2.2.3.17.1'!F18/'2.2.3.17.1'!$I18</f>
        <v>1.985659673408927E-3</v>
      </c>
      <c r="G18" s="147">
        <f>+'2.2.3.17.1'!G18/'2.2.3.17.1'!$I18</f>
        <v>2.4714822115243451E-2</v>
      </c>
      <c r="H18" s="147">
        <f>+'2.2.3.17.1'!H18/'2.2.3.17.1'!$I18</f>
        <v>0</v>
      </c>
      <c r="I18" s="148">
        <f t="shared" si="0"/>
        <v>1</v>
      </c>
    </row>
    <row r="19" spans="1:9" ht="15.75" thickBot="1" x14ac:dyDescent="0.3">
      <c r="A19" s="141">
        <v>2003</v>
      </c>
      <c r="B19" s="147">
        <f>+'2.2.3.17.1'!B19/'2.2.3.17.1'!$I19</f>
        <v>0</v>
      </c>
      <c r="C19" s="147">
        <f>+'2.2.3.17.1'!C19/'2.2.3.17.1'!$I19</f>
        <v>0.2899220850914333</v>
      </c>
      <c r="D19" s="147">
        <f>+'2.2.3.17.1'!D19/'2.2.3.17.1'!$I19</f>
        <v>0.58335180222620731</v>
      </c>
      <c r="E19" s="147">
        <f>+'2.2.3.17.1'!E19/'2.2.3.17.1'!$I19</f>
        <v>0.10192631796970306</v>
      </c>
      <c r="F19" s="147">
        <f>+'2.2.3.17.1'!F19/'2.2.3.17.1'!$I19</f>
        <v>1.0411549503494301E-2</v>
      </c>
      <c r="G19" s="147">
        <f>+'2.2.3.17.1'!G19/'2.2.3.17.1'!$I19</f>
        <v>1.4388245209162077E-2</v>
      </c>
      <c r="H19" s="147">
        <f>+'2.2.3.17.1'!H19/'2.2.3.17.1'!$I19</f>
        <v>0</v>
      </c>
      <c r="I19" s="148">
        <f t="shared" si="0"/>
        <v>1.0000000000000002</v>
      </c>
    </row>
    <row r="20" spans="1:9" ht="15.75" thickBot="1" x14ac:dyDescent="0.3">
      <c r="A20" s="141">
        <v>2004</v>
      </c>
      <c r="B20" s="147">
        <f>+'2.2.3.17.1'!B20/'2.2.3.17.1'!$I20</f>
        <v>0</v>
      </c>
      <c r="C20" s="147">
        <f>+'2.2.3.17.1'!C20/'2.2.3.17.1'!$I20</f>
        <v>0.26228086379673304</v>
      </c>
      <c r="D20" s="147">
        <f>+'2.2.3.17.1'!D20/'2.2.3.17.1'!$I20</f>
        <v>0.58351089805376877</v>
      </c>
      <c r="E20" s="147">
        <f>+'2.2.3.17.1'!E20/'2.2.3.17.1'!$I20</f>
        <v>0.11218328702933156</v>
      </c>
      <c r="F20" s="147">
        <f>+'2.2.3.17.1'!F20/'2.2.3.17.1'!$I20</f>
        <v>2.8997218101907824E-2</v>
      </c>
      <c r="G20" s="147">
        <f>+'2.2.3.17.1'!G20/'2.2.3.17.1'!$I20</f>
        <v>1.3027733018258835E-2</v>
      </c>
      <c r="H20" s="147">
        <f>+'2.2.3.17.1'!H20/'2.2.3.17.1'!$I20</f>
        <v>0</v>
      </c>
      <c r="I20" s="148">
        <f t="shared" si="0"/>
        <v>1</v>
      </c>
    </row>
    <row r="21" spans="1:9" ht="15.75" thickBot="1" x14ac:dyDescent="0.3">
      <c r="A21" s="141">
        <v>2005</v>
      </c>
      <c r="B21" s="147">
        <f>+'2.2.3.17.1'!B21/'2.2.3.17.1'!$I21</f>
        <v>0</v>
      </c>
      <c r="C21" s="147">
        <f>+'2.2.3.17.1'!C21/'2.2.3.17.1'!$I21</f>
        <v>0.20972525366921904</v>
      </c>
      <c r="D21" s="147">
        <f>+'2.2.3.17.1'!D21/'2.2.3.17.1'!$I21</f>
        <v>0.65856004875115415</v>
      </c>
      <c r="E21" s="147">
        <f>+'2.2.3.17.1'!E21/'2.2.3.17.1'!$I21</f>
        <v>9.0494810596267031E-2</v>
      </c>
      <c r="F21" s="147">
        <f>+'2.2.3.17.1'!F21/'2.2.3.17.1'!$I21</f>
        <v>3.3230324877073225E-2</v>
      </c>
      <c r="G21" s="147">
        <f>+'2.2.3.17.1'!G21/'2.2.3.17.1'!$I21</f>
        <v>7.9895621062865442E-3</v>
      </c>
      <c r="H21" s="147">
        <f>+'2.2.3.17.1'!H21/'2.2.3.17.1'!$I21</f>
        <v>0</v>
      </c>
      <c r="I21" s="148">
        <f t="shared" si="0"/>
        <v>1</v>
      </c>
    </row>
    <row r="22" spans="1:9" ht="15.75" thickBot="1" x14ac:dyDescent="0.3">
      <c r="A22" s="141">
        <v>2006</v>
      </c>
      <c r="B22" s="147">
        <f>+'2.2.3.17.1'!B22/'2.2.3.17.1'!$I22</f>
        <v>0</v>
      </c>
      <c r="C22" s="147">
        <f>+'2.2.3.17.1'!C22/'2.2.3.17.1'!$I22</f>
        <v>0.18226395629645262</v>
      </c>
      <c r="D22" s="147">
        <f>+'2.2.3.17.1'!D22/'2.2.3.17.1'!$I22</f>
        <v>0.67601541190906034</v>
      </c>
      <c r="E22" s="147">
        <f>+'2.2.3.17.1'!E22/'2.2.3.17.1'!$I22</f>
        <v>0.12242714121591522</v>
      </c>
      <c r="F22" s="147">
        <f>+'2.2.3.17.1'!F22/'2.2.3.17.1'!$I22</f>
        <v>1.8443803584128546E-2</v>
      </c>
      <c r="G22" s="147">
        <f>+'2.2.3.17.1'!G22/'2.2.3.17.1'!$I22</f>
        <v>8.4968699444327219E-4</v>
      </c>
      <c r="H22" s="147">
        <f>+'2.2.3.17.1'!H22/'2.2.3.17.1'!$I22</f>
        <v>0</v>
      </c>
      <c r="I22" s="148">
        <f t="shared" si="0"/>
        <v>1</v>
      </c>
    </row>
    <row r="23" spans="1:9" ht="15.75" thickBot="1" x14ac:dyDescent="0.3">
      <c r="A23" s="141">
        <v>2007</v>
      </c>
      <c r="B23" s="147">
        <f>+'2.2.3.17.1'!B23/'2.2.3.17.1'!$I23</f>
        <v>0</v>
      </c>
      <c r="C23" s="147">
        <f>+'2.2.3.17.1'!C23/'2.2.3.17.1'!$I23</f>
        <v>0.19101486114610286</v>
      </c>
      <c r="D23" s="147">
        <f>+'2.2.3.17.1'!D23/'2.2.3.17.1'!$I23</f>
        <v>0.66052359536313876</v>
      </c>
      <c r="E23" s="147">
        <f>+'2.2.3.17.1'!E23/'2.2.3.17.1'!$I23</f>
        <v>0.14237087743876378</v>
      </c>
      <c r="F23" s="147">
        <f>+'2.2.3.17.1'!F23/'2.2.3.17.1'!$I23</f>
        <v>1.9384368040561057E-3</v>
      </c>
      <c r="G23" s="147">
        <f>+'2.2.3.17.1'!G23/'2.2.3.17.1'!$I23</f>
        <v>4.1522292479385199E-3</v>
      </c>
      <c r="H23" s="147">
        <f>+'2.2.3.17.1'!H23/'2.2.3.17.1'!$I23</f>
        <v>0</v>
      </c>
      <c r="I23" s="148">
        <f t="shared" si="0"/>
        <v>1</v>
      </c>
    </row>
    <row r="24" spans="1:9" ht="15.75" thickBot="1" x14ac:dyDescent="0.3">
      <c r="A24" s="141">
        <v>2008</v>
      </c>
      <c r="B24" s="147">
        <f>+'2.2.3.17.1'!B24/'2.2.3.17.1'!$I24</f>
        <v>0</v>
      </c>
      <c r="C24" s="147">
        <f>+'2.2.3.17.1'!C24/'2.2.3.17.1'!$I24</f>
        <v>0.18742843241618362</v>
      </c>
      <c r="D24" s="147">
        <f>+'2.2.3.17.1'!D24/'2.2.3.17.1'!$I24</f>
        <v>0.68480667649050386</v>
      </c>
      <c r="E24" s="147">
        <f>+'2.2.3.17.1'!E24/'2.2.3.17.1'!$I24</f>
        <v>8.7580128577604444E-2</v>
      </c>
      <c r="F24" s="147">
        <f>+'2.2.3.17.1'!F24/'2.2.3.17.1'!$I24</f>
        <v>1.0349737901882488E-2</v>
      </c>
      <c r="G24" s="147">
        <f>+'2.2.3.17.1'!G24/'2.2.3.17.1'!$I24</f>
        <v>3.6887424093812998E-3</v>
      </c>
      <c r="H24" s="147">
        <f>+'2.2.3.17.1'!H24/'2.2.3.17.1'!$I24</f>
        <v>2.6146282204444281E-2</v>
      </c>
      <c r="I24" s="148">
        <f t="shared" si="0"/>
        <v>1.0000000000000002</v>
      </c>
    </row>
    <row r="25" spans="1:9" ht="15.75" thickBot="1" x14ac:dyDescent="0.3">
      <c r="A25" s="141">
        <v>2009</v>
      </c>
      <c r="B25" s="147">
        <f>+'2.2.3.17.1'!B25/'2.2.3.17.1'!$I25</f>
        <v>0</v>
      </c>
      <c r="C25" s="147">
        <f>+'2.2.3.17.1'!C25/'2.2.3.17.1'!$I25</f>
        <v>0.16537959673392794</v>
      </c>
      <c r="D25" s="147">
        <f>+'2.2.3.17.1'!D25/'2.2.3.17.1'!$I25</f>
        <v>0.68366362584207674</v>
      </c>
      <c r="E25" s="147">
        <f>+'2.2.3.17.1'!E25/'2.2.3.17.1'!$I25</f>
        <v>7.5014981267884737E-2</v>
      </c>
      <c r="F25" s="147">
        <f>+'2.2.3.17.1'!F25/'2.2.3.17.1'!$I25</f>
        <v>2.7589948646655264E-2</v>
      </c>
      <c r="G25" s="147">
        <f>+'2.2.3.17.1'!G25/'2.2.3.17.1'!$I25</f>
        <v>1.1187488130100166E-2</v>
      </c>
      <c r="H25" s="147">
        <f>+'2.2.3.17.1'!H25/'2.2.3.17.1'!$I25</f>
        <v>3.7164359379355201E-2</v>
      </c>
      <c r="I25" s="148">
        <f t="shared" si="0"/>
        <v>1.0000000000000002</v>
      </c>
    </row>
    <row r="26" spans="1:9" ht="15.75" thickBot="1" x14ac:dyDescent="0.3">
      <c r="A26" s="141">
        <v>2010</v>
      </c>
      <c r="B26" s="147">
        <f>+'2.2.3.17.1'!B26/'2.2.3.17.1'!$I26</f>
        <v>0</v>
      </c>
      <c r="C26" s="147">
        <f>+'2.2.3.17.1'!C26/'2.2.3.17.1'!$I26</f>
        <v>0.16230791682205042</v>
      </c>
      <c r="D26" s="147">
        <f>+'2.2.3.17.1'!D26/'2.2.3.17.1'!$I26</f>
        <v>0.6393196903437911</v>
      </c>
      <c r="E26" s="147">
        <f>+'2.2.3.17.1'!E26/'2.2.3.17.1'!$I26</f>
        <v>0.10483844622950088</v>
      </c>
      <c r="F26" s="147">
        <f>+'2.2.3.17.1'!F26/'2.2.3.17.1'!$I26</f>
        <v>2.7106334839511529E-2</v>
      </c>
      <c r="G26" s="147">
        <f>+'2.2.3.17.1'!G26/'2.2.3.17.1'!$I26</f>
        <v>1.6376005516669859E-2</v>
      </c>
      <c r="H26" s="147">
        <f>+'2.2.3.17.1'!H26/'2.2.3.17.1'!$I26</f>
        <v>5.005160624847628E-2</v>
      </c>
      <c r="I26" s="148">
        <f t="shared" si="0"/>
        <v>1</v>
      </c>
    </row>
    <row r="27" spans="1:9" ht="15.75" thickBot="1" x14ac:dyDescent="0.3">
      <c r="A27" s="141">
        <v>2011</v>
      </c>
      <c r="B27" s="147">
        <f>+'2.2.3.17.1'!B27/'2.2.3.17.1'!$I27</f>
        <v>0</v>
      </c>
      <c r="C27" s="147">
        <f>+'2.2.3.17.1'!C27/'2.2.3.17.1'!$I27</f>
        <v>0.13652979553614983</v>
      </c>
      <c r="D27" s="147">
        <f>+'2.2.3.17.1'!D27/'2.2.3.17.1'!$I27</f>
        <v>0.65458676574334151</v>
      </c>
      <c r="E27" s="147">
        <f>+'2.2.3.17.1'!E27/'2.2.3.17.1'!$I27</f>
        <v>0.1093737999942085</v>
      </c>
      <c r="F27" s="147">
        <f>+'2.2.3.17.1'!F27/'2.2.3.17.1'!$I27</f>
        <v>2.701288665454368E-2</v>
      </c>
      <c r="G27" s="147">
        <f>+'2.2.3.17.1'!G27/'2.2.3.17.1'!$I27</f>
        <v>2.3031158148190581E-2</v>
      </c>
      <c r="H27" s="147">
        <f>+'2.2.3.17.1'!H27/'2.2.3.17.1'!$I27</f>
        <v>4.9465593923565865E-2</v>
      </c>
      <c r="I27" s="148">
        <f t="shared" si="0"/>
        <v>1</v>
      </c>
    </row>
    <row r="28" spans="1:9" ht="15.75" thickBot="1" x14ac:dyDescent="0.3">
      <c r="A28" s="141">
        <v>2012</v>
      </c>
      <c r="B28" s="147">
        <f>+'2.2.3.17.1'!B28/'2.2.3.17.1'!$I28</f>
        <v>0</v>
      </c>
      <c r="C28" s="147">
        <f>+'2.2.3.17.1'!C28/'2.2.3.17.1'!$I28</f>
        <v>0.15681181816436207</v>
      </c>
      <c r="D28" s="147">
        <f>+'2.2.3.17.1'!D28/'2.2.3.17.1'!$I28</f>
        <v>0.686731400852157</v>
      </c>
      <c r="E28" s="147">
        <f>+'2.2.3.17.1'!E28/'2.2.3.17.1'!$I28</f>
        <v>6.978790504027535E-2</v>
      </c>
      <c r="F28" s="147">
        <f>+'2.2.3.17.1'!F28/'2.2.3.17.1'!$I28</f>
        <v>3.0426734357907444E-2</v>
      </c>
      <c r="G28" s="147">
        <f>+'2.2.3.17.1'!G28/'2.2.3.17.1'!$I28</f>
        <v>1.0601560484482618E-2</v>
      </c>
      <c r="H28" s="147">
        <f>+'2.2.3.17.1'!H28/'2.2.3.17.1'!$I28</f>
        <v>4.5640581100815529E-2</v>
      </c>
      <c r="I28" s="148">
        <f t="shared" si="0"/>
        <v>0.99999999999999989</v>
      </c>
    </row>
    <row r="29" spans="1:9" ht="15.75" thickBot="1" x14ac:dyDescent="0.3">
      <c r="A29" s="141">
        <v>2013</v>
      </c>
      <c r="B29" s="147">
        <f>+'2.2.3.17.1'!B29/'2.2.3.17.1'!$I29</f>
        <v>0</v>
      </c>
      <c r="C29" s="147">
        <f>+'2.2.3.17.1'!C29/'2.2.3.17.1'!$I29</f>
        <v>0.12391866015385007</v>
      </c>
      <c r="D29" s="147">
        <f>+'2.2.3.17.1'!D29/'2.2.3.17.1'!$I29</f>
        <v>0.71997903198864399</v>
      </c>
      <c r="E29" s="147">
        <f>+'2.2.3.17.1'!E29/'2.2.3.17.1'!$I29</f>
        <v>5.6695345255501767E-2</v>
      </c>
      <c r="F29" s="147">
        <f>+'2.2.3.17.1'!F29/'2.2.3.17.1'!$I29</f>
        <v>3.4483266880852292E-2</v>
      </c>
      <c r="G29" s="147">
        <f>+'2.2.3.17.1'!G29/'2.2.3.17.1'!$I29</f>
        <v>1.7963270945970174E-2</v>
      </c>
      <c r="H29" s="147">
        <f>+'2.2.3.17.1'!H29/'2.2.3.17.1'!$I29</f>
        <v>4.696042477518169E-2</v>
      </c>
      <c r="I29" s="148">
        <f t="shared" si="0"/>
        <v>1</v>
      </c>
    </row>
    <row r="30" spans="1:9" ht="15.75" thickBot="1" x14ac:dyDescent="0.3">
      <c r="A30" s="141">
        <v>2014</v>
      </c>
      <c r="B30" s="147">
        <f>+'2.2.3.17.1'!B30/'2.2.3.17.1'!$I30</f>
        <v>1.1944354433136215E-2</v>
      </c>
      <c r="C30" s="147">
        <f>+'2.2.3.17.1'!C30/'2.2.3.17.1'!$I30</f>
        <v>0.15417080740603389</v>
      </c>
      <c r="D30" s="147">
        <f>+'2.2.3.17.1'!D30/'2.2.3.17.1'!$I30</f>
        <v>0.6979160456267709</v>
      </c>
      <c r="E30" s="147">
        <f>+'2.2.3.17.1'!E30/'2.2.3.17.1'!$I30</f>
        <v>3.7223212153363591E-2</v>
      </c>
      <c r="F30" s="147">
        <f>+'2.2.3.17.1'!F30/'2.2.3.17.1'!$I30</f>
        <v>2.510407747358705E-2</v>
      </c>
      <c r="G30" s="147">
        <f>+'2.2.3.17.1'!G30/'2.2.3.17.1'!$I30</f>
        <v>1.8894664475940237E-2</v>
      </c>
      <c r="H30" s="147">
        <f>+'2.2.3.17.1'!H30/'2.2.3.17.1'!$I30</f>
        <v>5.4746838431168086E-2</v>
      </c>
      <c r="I30" s="148">
        <f t="shared" si="0"/>
        <v>0.99999999999999989</v>
      </c>
    </row>
    <row r="31" spans="1:9" ht="15.75" thickBot="1" x14ac:dyDescent="0.3">
      <c r="A31" s="141">
        <v>2015</v>
      </c>
      <c r="B31" s="147">
        <f>+'2.2.3.17.1'!B31/'2.2.3.17.1'!$I31</f>
        <v>2.9261932758962567E-2</v>
      </c>
      <c r="C31" s="147">
        <f>+'2.2.3.17.1'!C31/'2.2.3.17.1'!$I31</f>
        <v>8.7704807039361024E-2</v>
      </c>
      <c r="D31" s="147">
        <f>+'2.2.3.17.1'!D31/'2.2.3.17.1'!$I31</f>
        <v>0.81261115543951956</v>
      </c>
      <c r="E31" s="147">
        <f>+'2.2.3.17.1'!E31/'2.2.3.17.1'!$I31</f>
        <v>3.933761559511665E-2</v>
      </c>
      <c r="F31" s="147">
        <f>+'2.2.3.17.1'!F31/'2.2.3.17.1'!$I31</f>
        <v>1.7804088962099798E-2</v>
      </c>
      <c r="G31" s="147">
        <f>+'2.2.3.17.1'!G31/'2.2.3.17.1'!$I31</f>
        <v>1.3280400204940349E-2</v>
      </c>
      <c r="H31" s="147">
        <f>+'2.2.3.17.1'!H31/'2.2.3.17.1'!$I31</f>
        <v>0</v>
      </c>
      <c r="I31" s="148">
        <f t="shared" si="0"/>
        <v>1</v>
      </c>
    </row>
    <row r="32" spans="1:9" ht="15.75" thickBot="1" x14ac:dyDescent="0.3">
      <c r="A32" s="141">
        <v>2016</v>
      </c>
      <c r="B32" s="147">
        <f>+'2.2.3.17.1'!B32/'2.2.3.17.1'!$I32</f>
        <v>9.2363303992640047E-3</v>
      </c>
      <c r="C32" s="147">
        <f>+'2.2.3.17.1'!C32/'2.2.3.17.1'!$I32</f>
        <v>6.8211914458242179E-2</v>
      </c>
      <c r="D32" s="147">
        <f>+'2.2.3.17.1'!D32/'2.2.3.17.1'!$I32</f>
        <v>0.86099270583683418</v>
      </c>
      <c r="E32" s="147">
        <f>+'2.2.3.17.1'!E32/'2.2.3.17.1'!$I32</f>
        <v>3.5583566464526671E-2</v>
      </c>
      <c r="F32" s="147">
        <f>+'2.2.3.17.1'!F32/'2.2.3.17.1'!$I32</f>
        <v>1.4677912014071728E-2</v>
      </c>
      <c r="G32" s="147">
        <f>+'2.2.3.17.1'!G32/'2.2.3.17.1'!$I32</f>
        <v>1.1297570827061332E-2</v>
      </c>
      <c r="H32" s="147">
        <f>+'2.2.3.17.1'!H32/'2.2.3.17.1'!$I32</f>
        <v>0</v>
      </c>
      <c r="I32" s="148">
        <f>SUM(B32:H32)</f>
        <v>1</v>
      </c>
    </row>
    <row r="33" spans="1:9" ht="15.75" thickBot="1" x14ac:dyDescent="0.3">
      <c r="A33" s="141">
        <v>2017</v>
      </c>
      <c r="B33" s="147">
        <f>+'2.2.3.17.1'!B33/'2.2.3.17.1'!$I33</f>
        <v>7.3633749151412317E-3</v>
      </c>
      <c r="C33" s="147">
        <f>+'2.2.3.17.1'!C33/'2.2.3.17.1'!$I33</f>
        <v>2.1139588749143061E-2</v>
      </c>
      <c r="D33" s="147">
        <f>+'2.2.3.17.1'!D33/'2.2.3.17.1'!$I33</f>
        <v>0.89731509944644328</v>
      </c>
      <c r="E33" s="147">
        <f>+'2.2.3.17.1'!E33/'2.2.3.17.1'!$I33</f>
        <v>3.6254034312375956E-2</v>
      </c>
      <c r="F33" s="147">
        <f>+'2.2.3.17.1'!F33/'2.2.3.17.1'!$I33</f>
        <v>2.8027820258946637E-2</v>
      </c>
      <c r="G33" s="147">
        <f>+'2.2.3.17.1'!G33/'2.2.3.17.1'!$I33</f>
        <v>9.9000823179498723E-3</v>
      </c>
      <c r="H33" s="147">
        <f>+'2.2.3.17.1'!H33/'2.2.3.17.1'!$I33</f>
        <v>0</v>
      </c>
      <c r="I33" s="148">
        <f>SUM(B33:H33)</f>
        <v>1</v>
      </c>
    </row>
    <row r="34" spans="1:9" ht="15.75" thickBot="1" x14ac:dyDescent="0.3">
      <c r="A34" s="141" t="s">
        <v>449</v>
      </c>
      <c r="B34" s="147">
        <f>+'2.2.3.17.1'!B34/'2.2.3.17.1'!$I34</f>
        <v>0</v>
      </c>
      <c r="C34" s="147">
        <f>+'2.2.3.17.1'!C34/'2.2.3.17.1'!$I34</f>
        <v>0.13457010963644134</v>
      </c>
      <c r="D34" s="147">
        <f>+'2.2.3.17.1'!D34/'2.2.3.17.1'!$I34</f>
        <v>0.76292231955268408</v>
      </c>
      <c r="E34" s="147">
        <f>+'2.2.3.17.1'!E34/'2.2.3.17.1'!$I34</f>
        <v>5.6996290233715233E-2</v>
      </c>
      <c r="F34" s="147">
        <f>+'2.2.3.17.1'!F34/'2.2.3.17.1'!$I34</f>
        <v>3.2581621090727125E-2</v>
      </c>
      <c r="G34" s="147">
        <f>+'2.2.3.17.1'!G34/'2.2.3.17.1'!$I34</f>
        <v>1.292965948643207E-2</v>
      </c>
      <c r="H34" s="147">
        <f>+'2.2.3.17.1'!H34/'2.2.3.17.1'!$I34</f>
        <v>0</v>
      </c>
      <c r="I34" s="148">
        <f>SUM(B34:H34)</f>
        <v>0.99999999999999989</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+Índice!B72</f>
        <v>Otros productos alimenticios. Carga anual transportada por línea. En toneladas</v>
      </c>
    </row>
    <row r="6" spans="1:9" x14ac:dyDescent="0.25">
      <c r="A6" s="16" t="s">
        <v>6</v>
      </c>
      <c r="B6" s="128" t="str">
        <f>+Índice!A72</f>
        <v>2.2.3.18.1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+'2.2.3.1.3'!K13</f>
        <v>0</v>
      </c>
      <c r="C13" s="137">
        <f>+'2.2.3.2.3'!K13</f>
        <v>75164</v>
      </c>
      <c r="D13" s="137">
        <f>+'2.2.3.3.3'!K13</f>
        <v>0</v>
      </c>
      <c r="E13" s="137">
        <f>+'2.2.3.4.3'!K13</f>
        <v>0</v>
      </c>
      <c r="F13" s="137">
        <f>+'2.2.3.5.3'!K13</f>
        <v>3596</v>
      </c>
      <c r="G13" s="137">
        <f>+'2.2.3.6.3'!K13</f>
        <v>199663</v>
      </c>
      <c r="H13" s="138">
        <f>+'2.2.3.7.3'!K13</f>
        <v>0</v>
      </c>
      <c r="I13" s="139">
        <f>SUM(B13:H13)</f>
        <v>278423</v>
      </c>
    </row>
    <row r="14" spans="1:9" ht="15.75" thickBot="1" x14ac:dyDescent="0.3">
      <c r="A14" s="141">
        <v>1998</v>
      </c>
      <c r="B14" s="136">
        <f>+'2.2.3.1.3'!K14</f>
        <v>0</v>
      </c>
      <c r="C14" s="137">
        <f>+'2.2.3.2.3'!K14</f>
        <v>70157</v>
      </c>
      <c r="D14" s="137">
        <f>+'2.2.3.3.3'!K14</f>
        <v>0</v>
      </c>
      <c r="E14" s="137">
        <f>+'2.2.3.4.3'!K14</f>
        <v>0</v>
      </c>
      <c r="F14" s="137">
        <f>+'2.2.3.5.3'!K14</f>
        <v>0</v>
      </c>
      <c r="G14" s="137">
        <f>+'2.2.3.6.3'!K14</f>
        <v>190128</v>
      </c>
      <c r="H14" s="138">
        <f>+'2.2.3.7.3'!K14</f>
        <v>0</v>
      </c>
      <c r="I14" s="139">
        <f t="shared" ref="I14:I31" si="0">SUM(B14:H14)</f>
        <v>260285</v>
      </c>
    </row>
    <row r="15" spans="1:9" ht="15.75" thickBot="1" x14ac:dyDescent="0.3">
      <c r="A15" s="141">
        <v>1999</v>
      </c>
      <c r="B15" s="136">
        <f>+'2.2.3.1.3'!K15</f>
        <v>0</v>
      </c>
      <c r="C15" s="137">
        <f>+'2.2.3.2.3'!K15</f>
        <v>39969</v>
      </c>
      <c r="D15" s="137">
        <f>+'2.2.3.3.3'!K15</f>
        <v>0</v>
      </c>
      <c r="E15" s="137">
        <f>+'2.2.3.4.3'!K15</f>
        <v>0</v>
      </c>
      <c r="F15" s="137">
        <f>+'2.2.3.5.3'!K15</f>
        <v>0</v>
      </c>
      <c r="G15" s="137">
        <f>+'2.2.3.6.3'!K15</f>
        <v>181218</v>
      </c>
      <c r="H15" s="138">
        <f>+'2.2.3.7.3'!K15</f>
        <v>0</v>
      </c>
      <c r="I15" s="139">
        <f t="shared" si="0"/>
        <v>221187</v>
      </c>
    </row>
    <row r="16" spans="1:9" ht="15.75" thickBot="1" x14ac:dyDescent="0.3">
      <c r="A16" s="141">
        <v>2000</v>
      </c>
      <c r="B16" s="136">
        <f>+'2.2.3.1.3'!K16</f>
        <v>0</v>
      </c>
      <c r="C16" s="137">
        <f>+'2.2.3.2.3'!K16</f>
        <v>39713</v>
      </c>
      <c r="D16" s="137">
        <f>+'2.2.3.3.3'!K16</f>
        <v>0</v>
      </c>
      <c r="E16" s="137">
        <f>+'2.2.3.4.3'!K16</f>
        <v>0</v>
      </c>
      <c r="F16" s="137">
        <f>+'2.2.3.5.3'!K16</f>
        <v>0</v>
      </c>
      <c r="G16" s="137">
        <f>+'2.2.3.6.3'!K16</f>
        <v>189252</v>
      </c>
      <c r="H16" s="138">
        <f>+'2.2.3.7.3'!K16</f>
        <v>0</v>
      </c>
      <c r="I16" s="139">
        <f t="shared" si="0"/>
        <v>228965</v>
      </c>
    </row>
    <row r="17" spans="1:9" ht="15.75" thickBot="1" x14ac:dyDescent="0.3">
      <c r="A17" s="141">
        <v>2001</v>
      </c>
      <c r="B17" s="136">
        <f>+'2.2.3.1.3'!K17</f>
        <v>0</v>
      </c>
      <c r="C17" s="137">
        <f>+'2.2.3.2.3'!K17</f>
        <v>45442</v>
      </c>
      <c r="D17" s="137">
        <f>+'2.2.3.3.3'!K17</f>
        <v>0</v>
      </c>
      <c r="E17" s="137">
        <f>+'2.2.3.4.3'!K17</f>
        <v>0</v>
      </c>
      <c r="F17" s="137">
        <f>+'2.2.3.5.3'!K17</f>
        <v>0</v>
      </c>
      <c r="G17" s="137">
        <f>+'2.2.3.6.3'!K17</f>
        <v>163595</v>
      </c>
      <c r="H17" s="138">
        <f>+'2.2.3.7.3'!K17</f>
        <v>0</v>
      </c>
      <c r="I17" s="139">
        <f t="shared" si="0"/>
        <v>209037</v>
      </c>
    </row>
    <row r="18" spans="1:9" ht="15.75" thickBot="1" x14ac:dyDescent="0.3">
      <c r="A18" s="141">
        <v>2002</v>
      </c>
      <c r="B18" s="136">
        <f>+'2.2.3.1.3'!K18</f>
        <v>0</v>
      </c>
      <c r="C18" s="137">
        <f>+'2.2.3.2.3'!K18</f>
        <v>149794</v>
      </c>
      <c r="D18" s="137">
        <f>+'2.2.3.3.3'!K18</f>
        <v>46680</v>
      </c>
      <c r="E18" s="137">
        <f>+'2.2.3.4.3'!K18</f>
        <v>0</v>
      </c>
      <c r="F18" s="137">
        <f>+'2.2.3.5.3'!K18</f>
        <v>0</v>
      </c>
      <c r="G18" s="137">
        <f>+'2.2.3.6.3'!K18</f>
        <v>165609</v>
      </c>
      <c r="H18" s="138">
        <f>+'2.2.3.7.3'!K18</f>
        <v>0</v>
      </c>
      <c r="I18" s="139">
        <f t="shared" si="0"/>
        <v>362083</v>
      </c>
    </row>
    <row r="19" spans="1:9" ht="15.75" thickBot="1" x14ac:dyDescent="0.3">
      <c r="A19" s="141">
        <v>2003</v>
      </c>
      <c r="B19" s="136">
        <f>+'2.2.3.1.3'!K19</f>
        <v>0</v>
      </c>
      <c r="C19" s="137">
        <f>+'2.2.3.2.3'!K19</f>
        <v>464040</v>
      </c>
      <c r="D19" s="137">
        <f>+'2.2.3.3.3'!K19</f>
        <v>141690</v>
      </c>
      <c r="E19" s="137">
        <f>+'2.2.3.4.3'!K19</f>
        <v>0</v>
      </c>
      <c r="F19" s="137">
        <f>+'2.2.3.5.3'!K19</f>
        <v>0</v>
      </c>
      <c r="G19" s="137">
        <f>+'2.2.3.6.3'!K19</f>
        <v>165289</v>
      </c>
      <c r="H19" s="138">
        <f>+'2.2.3.7.3'!K19</f>
        <v>0</v>
      </c>
      <c r="I19" s="139">
        <f t="shared" si="0"/>
        <v>771019</v>
      </c>
    </row>
    <row r="20" spans="1:9" ht="15.75" thickBot="1" x14ac:dyDescent="0.3">
      <c r="A20" s="141">
        <v>2004</v>
      </c>
      <c r="B20" s="136">
        <f>+'2.2.3.1.3'!K20</f>
        <v>0</v>
      </c>
      <c r="C20" s="137">
        <f>+'2.2.3.2.3'!K20</f>
        <v>229648</v>
      </c>
      <c r="D20" s="137">
        <f>+'2.2.3.3.3'!K20</f>
        <v>85590</v>
      </c>
      <c r="E20" s="137">
        <f>+'2.2.3.4.3'!K20</f>
        <v>0</v>
      </c>
      <c r="F20" s="137">
        <f>+'2.2.3.5.3'!K20</f>
        <v>0</v>
      </c>
      <c r="G20" s="137">
        <f>+'2.2.3.6.3'!K20</f>
        <v>185768</v>
      </c>
      <c r="H20" s="138">
        <f>+'2.2.3.7.3'!K20</f>
        <v>0</v>
      </c>
      <c r="I20" s="139">
        <f t="shared" si="0"/>
        <v>501006</v>
      </c>
    </row>
    <row r="21" spans="1:9" ht="15.75" thickBot="1" x14ac:dyDescent="0.3">
      <c r="A21" s="141">
        <v>2005</v>
      </c>
      <c r="B21" s="136">
        <f>+'2.2.3.1.3'!K21</f>
        <v>0</v>
      </c>
      <c r="C21" s="137">
        <f>+'2.2.3.2.3'!K21</f>
        <v>263932</v>
      </c>
      <c r="D21" s="137">
        <f>+'2.2.3.3.3'!K21</f>
        <v>68010</v>
      </c>
      <c r="E21" s="137">
        <f>+'2.2.3.4.3'!K21</f>
        <v>73602</v>
      </c>
      <c r="F21" s="137">
        <f>+'2.2.3.5.3'!K21</f>
        <v>0</v>
      </c>
      <c r="G21" s="137">
        <f>+'2.2.3.6.3'!K21</f>
        <v>180932</v>
      </c>
      <c r="H21" s="138">
        <f>+'2.2.3.7.3'!K21</f>
        <v>0</v>
      </c>
      <c r="I21" s="139">
        <f t="shared" si="0"/>
        <v>586476</v>
      </c>
    </row>
    <row r="22" spans="1:9" ht="15.75" thickBot="1" x14ac:dyDescent="0.3">
      <c r="A22" s="141">
        <v>2006</v>
      </c>
      <c r="B22" s="136">
        <f>+'2.2.3.1.3'!K22</f>
        <v>0</v>
      </c>
      <c r="C22" s="137">
        <f>+'2.2.3.2.3'!K22</f>
        <v>207748</v>
      </c>
      <c r="D22" s="137">
        <f>+'2.2.3.3.3'!K22</f>
        <v>63450</v>
      </c>
      <c r="E22" s="137">
        <f>+'2.2.3.4.3'!K22</f>
        <v>61776</v>
      </c>
      <c r="F22" s="137">
        <f>+'2.2.3.5.3'!K22</f>
        <v>0</v>
      </c>
      <c r="G22" s="137">
        <f>+'2.2.3.6.3'!K22</f>
        <v>102712</v>
      </c>
      <c r="H22" s="138">
        <f>+'2.2.3.7.3'!K22</f>
        <v>0</v>
      </c>
      <c r="I22" s="139">
        <f t="shared" si="0"/>
        <v>435686</v>
      </c>
    </row>
    <row r="23" spans="1:9" ht="15.75" thickBot="1" x14ac:dyDescent="0.3">
      <c r="A23" s="141">
        <v>2007</v>
      </c>
      <c r="B23" s="136">
        <f>+'2.2.3.1.3'!K23</f>
        <v>0</v>
      </c>
      <c r="C23" s="137">
        <f>+'2.2.3.2.3'!K23</f>
        <v>157879</v>
      </c>
      <c r="D23" s="137">
        <f>+'2.2.3.3.3'!K23</f>
        <v>70560</v>
      </c>
      <c r="E23" s="137">
        <f>+'2.2.3.4.3'!K23</f>
        <v>31888</v>
      </c>
      <c r="F23" s="137">
        <f>+'2.2.3.5.3'!K23</f>
        <v>0</v>
      </c>
      <c r="G23" s="137">
        <f>+'2.2.3.6.3'!K23</f>
        <v>122878</v>
      </c>
      <c r="H23" s="138">
        <f>+'2.2.3.7.3'!K23</f>
        <v>0</v>
      </c>
      <c r="I23" s="139">
        <f t="shared" si="0"/>
        <v>383205</v>
      </c>
    </row>
    <row r="24" spans="1:9" ht="15.75" thickBot="1" x14ac:dyDescent="0.3">
      <c r="A24" s="141">
        <v>2008</v>
      </c>
      <c r="B24" s="136">
        <f>+'2.2.3.1.3'!K24</f>
        <v>0</v>
      </c>
      <c r="C24" s="137">
        <f>+'2.2.3.2.3'!K24</f>
        <v>133060</v>
      </c>
      <c r="D24" s="137">
        <f>+'2.2.3.3.3'!K24</f>
        <v>67800</v>
      </c>
      <c r="E24" s="137">
        <f>+'2.2.3.4.3'!K24</f>
        <v>24752</v>
      </c>
      <c r="F24" s="137">
        <f>+'2.2.3.5.3'!K24</f>
        <v>0</v>
      </c>
      <c r="G24" s="137">
        <f>+'2.2.3.6.3'!K24</f>
        <v>124029</v>
      </c>
      <c r="H24" s="138">
        <f>+'2.2.3.7.3'!K24</f>
        <v>0</v>
      </c>
      <c r="I24" s="139">
        <f t="shared" si="0"/>
        <v>349641</v>
      </c>
    </row>
    <row r="25" spans="1:9" ht="15.75" thickBot="1" x14ac:dyDescent="0.3">
      <c r="A25" s="141">
        <v>2009</v>
      </c>
      <c r="B25" s="136">
        <f>+'2.2.3.1.3'!K25</f>
        <v>0</v>
      </c>
      <c r="C25" s="137">
        <f>+'2.2.3.2.3'!K25</f>
        <v>180602</v>
      </c>
      <c r="D25" s="137">
        <f>+'2.2.3.3.3'!K25</f>
        <v>62310</v>
      </c>
      <c r="E25" s="137">
        <f>+'2.2.3.4.3'!K25</f>
        <v>8532</v>
      </c>
      <c r="F25" s="137">
        <f>+'2.2.3.5.3'!K25</f>
        <v>0</v>
      </c>
      <c r="G25" s="137">
        <f>+'2.2.3.6.3'!K25</f>
        <v>138835</v>
      </c>
      <c r="H25" s="138">
        <f>+'2.2.3.7.3'!K25</f>
        <v>0</v>
      </c>
      <c r="I25" s="139">
        <f t="shared" si="0"/>
        <v>390279</v>
      </c>
    </row>
    <row r="26" spans="1:9" ht="15.75" thickBot="1" x14ac:dyDescent="0.3">
      <c r="A26" s="141">
        <v>2010</v>
      </c>
      <c r="B26" s="136">
        <f>+'2.2.3.1.3'!K26</f>
        <v>0</v>
      </c>
      <c r="C26" s="137">
        <f>+'2.2.3.2.3'!K26</f>
        <v>132459</v>
      </c>
      <c r="D26" s="137">
        <f>+'2.2.3.3.3'!K26</f>
        <v>55830</v>
      </c>
      <c r="E26" s="137">
        <f>+'2.2.3.4.3'!K26</f>
        <v>8243</v>
      </c>
      <c r="F26" s="137">
        <f>+'2.2.3.5.3'!K26</f>
        <v>0</v>
      </c>
      <c r="G26" s="137">
        <f>+'2.2.3.6.3'!K26</f>
        <v>99041.3</v>
      </c>
      <c r="H26" s="138">
        <f>+'2.2.3.7.3'!K26</f>
        <v>0</v>
      </c>
      <c r="I26" s="139">
        <f t="shared" si="0"/>
        <v>295573.3</v>
      </c>
    </row>
    <row r="27" spans="1:9" ht="15.75" thickBot="1" x14ac:dyDescent="0.3">
      <c r="A27" s="141">
        <v>2011</v>
      </c>
      <c r="B27" s="136">
        <f>+'2.2.3.1.3'!K27</f>
        <v>0</v>
      </c>
      <c r="C27" s="137">
        <f>+'2.2.3.2.3'!K27</f>
        <v>104263</v>
      </c>
      <c r="D27" s="137">
        <f>+'2.2.3.3.3'!K27</f>
        <v>53510</v>
      </c>
      <c r="E27" s="137">
        <f>+'2.2.3.4.3'!K27</f>
        <v>5494</v>
      </c>
      <c r="F27" s="137">
        <f>+'2.2.3.5.3'!K27</f>
        <v>0</v>
      </c>
      <c r="G27" s="137">
        <f>+'2.2.3.6.3'!K27</f>
        <v>86837</v>
      </c>
      <c r="H27" s="138">
        <f>+'2.2.3.7.3'!K27</f>
        <v>0</v>
      </c>
      <c r="I27" s="139">
        <f t="shared" si="0"/>
        <v>250104</v>
      </c>
    </row>
    <row r="28" spans="1:9" ht="15.75" thickBot="1" x14ac:dyDescent="0.3">
      <c r="A28" s="141">
        <v>2012</v>
      </c>
      <c r="B28" s="136">
        <f>+'2.2.3.1.3'!K28</f>
        <v>0</v>
      </c>
      <c r="C28" s="137">
        <f>+'2.2.3.2.3'!K28</f>
        <v>35418</v>
      </c>
      <c r="D28" s="137">
        <f>+'2.2.3.3.3'!K28</f>
        <v>66105</v>
      </c>
      <c r="E28" s="137">
        <f>+'2.2.3.4.3'!K28</f>
        <v>2729</v>
      </c>
      <c r="F28" s="137">
        <f>+'2.2.3.5.3'!K28</f>
        <v>0</v>
      </c>
      <c r="G28" s="137">
        <f>+'2.2.3.6.3'!K28</f>
        <v>51639</v>
      </c>
      <c r="H28" s="138">
        <f>+'2.2.3.7.3'!K28</f>
        <v>650</v>
      </c>
      <c r="I28" s="139">
        <f t="shared" si="0"/>
        <v>156541</v>
      </c>
    </row>
    <row r="29" spans="1:9" ht="15.75" thickBot="1" x14ac:dyDescent="0.3">
      <c r="A29" s="141">
        <v>2013</v>
      </c>
      <c r="B29" s="136">
        <f>+'2.2.3.1.3'!K29</f>
        <v>0</v>
      </c>
      <c r="C29" s="137">
        <f>+'2.2.3.2.3'!K29</f>
        <v>33546</v>
      </c>
      <c r="D29" s="137">
        <f>+'2.2.3.3.3'!K29</f>
        <v>44660</v>
      </c>
      <c r="E29" s="137">
        <f>+'2.2.3.4.3'!K29</f>
        <v>0</v>
      </c>
      <c r="F29" s="137">
        <f>+'2.2.3.5.3'!K29</f>
        <v>0</v>
      </c>
      <c r="G29" s="137">
        <f>+'2.2.3.6.3'!K29</f>
        <v>76805</v>
      </c>
      <c r="H29" s="138">
        <f>+'2.2.3.7.3'!K29</f>
        <v>0</v>
      </c>
      <c r="I29" s="139">
        <f t="shared" si="0"/>
        <v>155011</v>
      </c>
    </row>
    <row r="30" spans="1:9" ht="15.75" thickBot="1" x14ac:dyDescent="0.3">
      <c r="A30" s="141">
        <v>2014</v>
      </c>
      <c r="B30" s="136">
        <f>+'2.2.3.1.3'!K30</f>
        <v>0</v>
      </c>
      <c r="C30" s="137">
        <f>+'2.2.3.2.3'!K30</f>
        <v>0</v>
      </c>
      <c r="D30" s="137">
        <f>+'2.2.3.3.3'!K30</f>
        <v>32715</v>
      </c>
      <c r="E30" s="137">
        <f>+'2.2.3.4.3'!K30</f>
        <v>0</v>
      </c>
      <c r="F30" s="137">
        <f>+'2.2.3.5.3'!K30</f>
        <v>0</v>
      </c>
      <c r="G30" s="137">
        <f>+'2.2.3.6.3'!K30</f>
        <v>75033.66</v>
      </c>
      <c r="H30" s="138">
        <f>+'2.2.3.7.3'!K30</f>
        <v>0</v>
      </c>
      <c r="I30" s="139">
        <f t="shared" si="0"/>
        <v>107748.66</v>
      </c>
    </row>
    <row r="31" spans="1:9" ht="15.75" thickBot="1" x14ac:dyDescent="0.3">
      <c r="A31" s="141">
        <v>2015</v>
      </c>
      <c r="B31" s="136">
        <f>+'2.2.3.1.3'!K31</f>
        <v>0</v>
      </c>
      <c r="C31" s="137">
        <f>+'2.2.3.2.3'!K31</f>
        <v>62410.57</v>
      </c>
      <c r="D31" s="137">
        <f>+'2.2.3.3.3'!K31</f>
        <v>29040</v>
      </c>
      <c r="E31" s="137">
        <f>+'2.2.3.4.3'!K31</f>
        <v>25987</v>
      </c>
      <c r="F31" s="137">
        <f>+'2.2.3.5.3'!K31</f>
        <v>0</v>
      </c>
      <c r="G31" s="137">
        <f>+'2.2.3.6.3'!K31</f>
        <v>51587.88</v>
      </c>
      <c r="H31" s="138">
        <f>+'2.2.3.7.3'!K31</f>
        <v>0</v>
      </c>
      <c r="I31" s="139">
        <f t="shared" si="0"/>
        <v>169025.45</v>
      </c>
    </row>
    <row r="32" spans="1:9" ht="15.75" thickBot="1" x14ac:dyDescent="0.3">
      <c r="A32" s="141">
        <v>2016</v>
      </c>
      <c r="B32" s="136">
        <f>+'2.2.3.1.3'!K32</f>
        <v>0</v>
      </c>
      <c r="C32" s="137">
        <f>+'2.2.3.2.3'!K32</f>
        <v>73601.37</v>
      </c>
      <c r="D32" s="137">
        <f>+'2.2.3.3.3'!K32</f>
        <v>19380</v>
      </c>
      <c r="E32" s="137">
        <f>+'2.2.3.4.3'!K32</f>
        <v>59225</v>
      </c>
      <c r="F32" s="137">
        <f>+'2.2.3.5.3'!K32</f>
        <v>0</v>
      </c>
      <c r="G32" s="137">
        <f>+'2.2.3.6.3'!K32</f>
        <v>54330.819999999992</v>
      </c>
      <c r="H32" s="138">
        <f>+'2.2.3.7.3'!K32</f>
        <v>0</v>
      </c>
      <c r="I32" s="139">
        <f t="shared" ref="I32:I33" si="1">SUM(B32:H32)</f>
        <v>206537.19</v>
      </c>
    </row>
    <row r="33" spans="1:9" ht="15.75" thickBot="1" x14ac:dyDescent="0.3">
      <c r="A33" s="141">
        <v>2017</v>
      </c>
      <c r="B33" s="136">
        <f>+'2.2.3.1.3'!K33</f>
        <v>0</v>
      </c>
      <c r="C33" s="137">
        <f>+'2.2.3.2.3'!K33</f>
        <v>6188</v>
      </c>
      <c r="D33" s="137">
        <f>+'2.2.3.3.3'!K33</f>
        <v>0</v>
      </c>
      <c r="E33" s="137">
        <f>+'2.2.3.4.3'!K33</f>
        <v>39875</v>
      </c>
      <c r="F33" s="137">
        <f>+'2.2.3.5.3'!K33</f>
        <v>2340</v>
      </c>
      <c r="G33" s="137">
        <f>+'2.2.3.6.3'!K33</f>
        <v>60544</v>
      </c>
      <c r="H33" s="138">
        <f>+'2.2.3.7.3'!K33</f>
        <v>0</v>
      </c>
      <c r="I33" s="139">
        <f t="shared" si="1"/>
        <v>108947</v>
      </c>
    </row>
    <row r="34" spans="1:9" ht="15.75" thickBot="1" x14ac:dyDescent="0.3">
      <c r="A34" s="141" t="s">
        <v>449</v>
      </c>
      <c r="B34" s="136">
        <f>+'2.2.3.1.3'!K34</f>
        <v>0</v>
      </c>
      <c r="C34" s="137">
        <f>+'2.2.3.2.3'!K34</f>
        <v>37780</v>
      </c>
      <c r="D34" s="137">
        <f>+'2.2.3.3.3'!K34</f>
        <v>0</v>
      </c>
      <c r="E34" s="137">
        <f>+'2.2.3.4.3'!K34</f>
        <v>33336</v>
      </c>
      <c r="F34" s="137">
        <f>+'2.2.3.5.3'!K34</f>
        <v>2580</v>
      </c>
      <c r="G34" s="137">
        <f>+'2.2.3.6.3'!K34</f>
        <v>43953.440000000002</v>
      </c>
      <c r="H34" s="138">
        <f>+'2.2.3.7.3'!K34</f>
        <v>0</v>
      </c>
      <c r="I34" s="139">
        <f t="shared" ref="I34" si="2">SUM(B34:H34)</f>
        <v>117649.44</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+Índice!B73</f>
        <v>Otros productos alimenticios. Carga anual transportada por línea. Participación porcentual</v>
      </c>
    </row>
    <row r="6" spans="1:9" x14ac:dyDescent="0.25">
      <c r="A6" s="16" t="s">
        <v>6</v>
      </c>
      <c r="B6" s="128" t="str">
        <f>+Índice!A73</f>
        <v>2.2.3.18.2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+'2.2.3.18.1'!B13/'2.2.3.18.1'!$I13</f>
        <v>0</v>
      </c>
      <c r="C13" s="147">
        <f>+'2.2.3.18.1'!C13/'2.2.3.18.1'!$I13</f>
        <v>0.26996332917898308</v>
      </c>
      <c r="D13" s="147">
        <f>+'2.2.3.18.1'!D13/'2.2.3.18.1'!$I13</f>
        <v>0</v>
      </c>
      <c r="E13" s="147">
        <f>+'2.2.3.18.1'!E13/'2.2.3.18.1'!$I13</f>
        <v>0</v>
      </c>
      <c r="F13" s="147">
        <f>+'2.2.3.18.1'!F13/'2.2.3.18.1'!$I13</f>
        <v>1.2915599645144259E-2</v>
      </c>
      <c r="G13" s="147">
        <f>+'2.2.3.18.1'!G13/'2.2.3.18.1'!$I13</f>
        <v>0.71712107117587265</v>
      </c>
      <c r="H13" s="151">
        <f>+'2.2.3.18.1'!H13/'2.2.3.18.1'!$I13</f>
        <v>0</v>
      </c>
      <c r="I13" s="152">
        <f>+'2.2.3.18.1'!I13/'2.2.3.18.1'!$I13</f>
        <v>1</v>
      </c>
    </row>
    <row r="14" spans="1:9" ht="15.75" thickBot="1" x14ac:dyDescent="0.3">
      <c r="A14" s="141">
        <v>1998</v>
      </c>
      <c r="B14" s="147">
        <f>+'2.2.3.18.1'!B14/'2.2.3.18.1'!$I14</f>
        <v>0</v>
      </c>
      <c r="C14" s="147">
        <f>+'2.2.3.18.1'!C14/'2.2.3.18.1'!$I14</f>
        <v>0.26953915899878977</v>
      </c>
      <c r="D14" s="147">
        <f>+'2.2.3.18.1'!D14/'2.2.3.18.1'!$I14</f>
        <v>0</v>
      </c>
      <c r="E14" s="147">
        <f>+'2.2.3.18.1'!E14/'2.2.3.18.1'!$I14</f>
        <v>0</v>
      </c>
      <c r="F14" s="147">
        <f>+'2.2.3.18.1'!F14/'2.2.3.18.1'!$I14</f>
        <v>0</v>
      </c>
      <c r="G14" s="147">
        <f>+'2.2.3.18.1'!G14/'2.2.3.18.1'!$I14</f>
        <v>0.73046084100121023</v>
      </c>
      <c r="H14" s="151">
        <f>+'2.2.3.18.1'!H14/'2.2.3.18.1'!$I14</f>
        <v>0</v>
      </c>
      <c r="I14" s="148">
        <f>+'2.2.3.18.1'!I14/'2.2.3.18.1'!$I14</f>
        <v>1</v>
      </c>
    </row>
    <row r="15" spans="1:9" ht="15.75" thickBot="1" x14ac:dyDescent="0.3">
      <c r="A15" s="141">
        <v>1999</v>
      </c>
      <c r="B15" s="147">
        <f>+'2.2.3.18.1'!B15/'2.2.3.18.1'!$I15</f>
        <v>0</v>
      </c>
      <c r="C15" s="147">
        <f>+'2.2.3.18.1'!C15/'2.2.3.18.1'!$I15</f>
        <v>0.18070230167234061</v>
      </c>
      <c r="D15" s="147">
        <f>+'2.2.3.18.1'!D15/'2.2.3.18.1'!$I15</f>
        <v>0</v>
      </c>
      <c r="E15" s="147">
        <f>+'2.2.3.18.1'!E15/'2.2.3.18.1'!$I15</f>
        <v>0</v>
      </c>
      <c r="F15" s="147">
        <f>+'2.2.3.18.1'!F15/'2.2.3.18.1'!$I15</f>
        <v>0</v>
      </c>
      <c r="G15" s="147">
        <f>+'2.2.3.18.1'!G15/'2.2.3.18.1'!$I15</f>
        <v>0.81929769832765942</v>
      </c>
      <c r="H15" s="151">
        <f>+'2.2.3.18.1'!H15/'2.2.3.18.1'!$I15</f>
        <v>0</v>
      </c>
      <c r="I15" s="148">
        <f>+'2.2.3.18.1'!I15/'2.2.3.18.1'!$I15</f>
        <v>1</v>
      </c>
    </row>
    <row r="16" spans="1:9" ht="15.75" thickBot="1" x14ac:dyDescent="0.3">
      <c r="A16" s="141">
        <v>2000</v>
      </c>
      <c r="B16" s="147">
        <f>+'2.2.3.18.1'!B16/'2.2.3.18.1'!$I16</f>
        <v>0</v>
      </c>
      <c r="C16" s="147">
        <f>+'2.2.3.18.1'!C16/'2.2.3.18.1'!$I16</f>
        <v>0.17344572314545892</v>
      </c>
      <c r="D16" s="147">
        <f>+'2.2.3.18.1'!D16/'2.2.3.18.1'!$I16</f>
        <v>0</v>
      </c>
      <c r="E16" s="147">
        <f>+'2.2.3.18.1'!E16/'2.2.3.18.1'!$I16</f>
        <v>0</v>
      </c>
      <c r="F16" s="147">
        <f>+'2.2.3.18.1'!F16/'2.2.3.18.1'!$I16</f>
        <v>0</v>
      </c>
      <c r="G16" s="147">
        <f>+'2.2.3.18.1'!G16/'2.2.3.18.1'!$I16</f>
        <v>0.82655427685454108</v>
      </c>
      <c r="H16" s="151">
        <f>+'2.2.3.18.1'!H16/'2.2.3.18.1'!$I16</f>
        <v>0</v>
      </c>
      <c r="I16" s="148">
        <f>+'2.2.3.18.1'!I16/'2.2.3.18.1'!$I16</f>
        <v>1</v>
      </c>
    </row>
    <row r="17" spans="1:9" ht="15.75" thickBot="1" x14ac:dyDescent="0.3">
      <c r="A17" s="141">
        <v>2001</v>
      </c>
      <c r="B17" s="147">
        <f>+'2.2.3.18.1'!B17/'2.2.3.18.1'!$I17</f>
        <v>0</v>
      </c>
      <c r="C17" s="147">
        <f>+'2.2.3.18.1'!C17/'2.2.3.18.1'!$I17</f>
        <v>0.2173873524782694</v>
      </c>
      <c r="D17" s="147">
        <f>+'2.2.3.18.1'!D17/'2.2.3.18.1'!$I17</f>
        <v>0</v>
      </c>
      <c r="E17" s="147">
        <f>+'2.2.3.18.1'!E17/'2.2.3.18.1'!$I17</f>
        <v>0</v>
      </c>
      <c r="F17" s="147">
        <f>+'2.2.3.18.1'!F17/'2.2.3.18.1'!$I17</f>
        <v>0</v>
      </c>
      <c r="G17" s="147">
        <f>+'2.2.3.18.1'!G17/'2.2.3.18.1'!$I17</f>
        <v>0.78261264752173065</v>
      </c>
      <c r="H17" s="151">
        <f>+'2.2.3.18.1'!H17/'2.2.3.18.1'!$I17</f>
        <v>0</v>
      </c>
      <c r="I17" s="148">
        <f>+'2.2.3.18.1'!I17/'2.2.3.18.1'!$I17</f>
        <v>1</v>
      </c>
    </row>
    <row r="18" spans="1:9" ht="15.75" thickBot="1" x14ac:dyDescent="0.3">
      <c r="A18" s="141">
        <v>2002</v>
      </c>
      <c r="B18" s="147">
        <f>+'2.2.3.18.1'!B18/'2.2.3.18.1'!$I18</f>
        <v>0</v>
      </c>
      <c r="C18" s="147">
        <f>+'2.2.3.18.1'!C18/'2.2.3.18.1'!$I18</f>
        <v>0.41370072607661779</v>
      </c>
      <c r="D18" s="147">
        <f>+'2.2.3.18.1'!D18/'2.2.3.18.1'!$I18</f>
        <v>0.12892071707315725</v>
      </c>
      <c r="E18" s="147">
        <f>+'2.2.3.18.1'!E18/'2.2.3.18.1'!$I18</f>
        <v>0</v>
      </c>
      <c r="F18" s="147">
        <f>+'2.2.3.18.1'!F18/'2.2.3.18.1'!$I18</f>
        <v>0</v>
      </c>
      <c r="G18" s="147">
        <f>+'2.2.3.18.1'!G18/'2.2.3.18.1'!$I18</f>
        <v>0.45737855685022494</v>
      </c>
      <c r="H18" s="151">
        <f>+'2.2.3.18.1'!H18/'2.2.3.18.1'!$I18</f>
        <v>0</v>
      </c>
      <c r="I18" s="148">
        <f>+'2.2.3.18.1'!I18/'2.2.3.18.1'!$I18</f>
        <v>1</v>
      </c>
    </row>
    <row r="19" spans="1:9" ht="15.75" thickBot="1" x14ac:dyDescent="0.3">
      <c r="A19" s="141">
        <v>2003</v>
      </c>
      <c r="B19" s="147">
        <f>+'2.2.3.18.1'!B19/'2.2.3.18.1'!$I19</f>
        <v>0</v>
      </c>
      <c r="C19" s="147">
        <f>+'2.2.3.18.1'!C19/'2.2.3.18.1'!$I19</f>
        <v>0.60185287262700404</v>
      </c>
      <c r="D19" s="147">
        <f>+'2.2.3.18.1'!D19/'2.2.3.18.1'!$I19</f>
        <v>0.18376979036833074</v>
      </c>
      <c r="E19" s="147">
        <f>+'2.2.3.18.1'!E19/'2.2.3.18.1'!$I19</f>
        <v>0</v>
      </c>
      <c r="F19" s="147">
        <f>+'2.2.3.18.1'!F19/'2.2.3.18.1'!$I19</f>
        <v>0</v>
      </c>
      <c r="G19" s="147">
        <f>+'2.2.3.18.1'!G19/'2.2.3.18.1'!$I19</f>
        <v>0.21437733700466524</v>
      </c>
      <c r="H19" s="151">
        <f>+'2.2.3.18.1'!H19/'2.2.3.18.1'!$I19</f>
        <v>0</v>
      </c>
      <c r="I19" s="148">
        <f>+'2.2.3.18.1'!I19/'2.2.3.18.1'!$I19</f>
        <v>1</v>
      </c>
    </row>
    <row r="20" spans="1:9" ht="15.75" thickBot="1" x14ac:dyDescent="0.3">
      <c r="A20" s="141">
        <v>2004</v>
      </c>
      <c r="B20" s="147">
        <f>+'2.2.3.18.1'!B20/'2.2.3.18.1'!$I20</f>
        <v>0</v>
      </c>
      <c r="C20" s="147">
        <f>+'2.2.3.18.1'!C20/'2.2.3.18.1'!$I20</f>
        <v>0.45837375201095398</v>
      </c>
      <c r="D20" s="147">
        <f>+'2.2.3.18.1'!D20/'2.2.3.18.1'!$I20</f>
        <v>0.17083627740985138</v>
      </c>
      <c r="E20" s="147">
        <f>+'2.2.3.18.1'!E20/'2.2.3.18.1'!$I20</f>
        <v>0</v>
      </c>
      <c r="F20" s="147">
        <f>+'2.2.3.18.1'!F20/'2.2.3.18.1'!$I20</f>
        <v>0</v>
      </c>
      <c r="G20" s="147">
        <f>+'2.2.3.18.1'!G20/'2.2.3.18.1'!$I20</f>
        <v>0.37078997057919466</v>
      </c>
      <c r="H20" s="151">
        <f>+'2.2.3.18.1'!H20/'2.2.3.18.1'!$I20</f>
        <v>0</v>
      </c>
      <c r="I20" s="148">
        <f>+'2.2.3.18.1'!I20/'2.2.3.18.1'!$I20</f>
        <v>1</v>
      </c>
    </row>
    <row r="21" spans="1:9" ht="15.75" thickBot="1" x14ac:dyDescent="0.3">
      <c r="A21" s="141">
        <v>2005</v>
      </c>
      <c r="B21" s="147">
        <f>+'2.2.3.18.1'!B21/'2.2.3.18.1'!$I21</f>
        <v>0</v>
      </c>
      <c r="C21" s="147">
        <f>+'2.2.3.18.1'!C21/'2.2.3.18.1'!$I21</f>
        <v>0.45003035077309217</v>
      </c>
      <c r="D21" s="147">
        <f>+'2.2.3.18.1'!D21/'2.2.3.18.1'!$I21</f>
        <v>0.11596382460663351</v>
      </c>
      <c r="E21" s="147">
        <f>+'2.2.3.18.1'!E21/'2.2.3.18.1'!$I21</f>
        <v>0.12549874163648642</v>
      </c>
      <c r="F21" s="147">
        <f>+'2.2.3.18.1'!F21/'2.2.3.18.1'!$I21</f>
        <v>0</v>
      </c>
      <c r="G21" s="147">
        <f>+'2.2.3.18.1'!G21/'2.2.3.18.1'!$I21</f>
        <v>0.30850708298378793</v>
      </c>
      <c r="H21" s="151">
        <f>+'2.2.3.18.1'!H21/'2.2.3.18.1'!$I21</f>
        <v>0</v>
      </c>
      <c r="I21" s="148">
        <f>+'2.2.3.18.1'!I21/'2.2.3.18.1'!$I21</f>
        <v>1</v>
      </c>
    </row>
    <row r="22" spans="1:9" ht="15.75" thickBot="1" x14ac:dyDescent="0.3">
      <c r="A22" s="141">
        <v>2006</v>
      </c>
      <c r="B22" s="147">
        <f>+'2.2.3.18.1'!B22/'2.2.3.18.1'!$I22</f>
        <v>0</v>
      </c>
      <c r="C22" s="147">
        <f>+'2.2.3.18.1'!C22/'2.2.3.18.1'!$I22</f>
        <v>0.476829643367012</v>
      </c>
      <c r="D22" s="147">
        <f>+'2.2.3.18.1'!D22/'2.2.3.18.1'!$I22</f>
        <v>0.14563240498891403</v>
      </c>
      <c r="E22" s="147">
        <f>+'2.2.3.18.1'!E22/'2.2.3.18.1'!$I22</f>
        <v>0.14179018834665333</v>
      </c>
      <c r="F22" s="147">
        <f>+'2.2.3.18.1'!F22/'2.2.3.18.1'!$I22</f>
        <v>0</v>
      </c>
      <c r="G22" s="147">
        <f>+'2.2.3.18.1'!G22/'2.2.3.18.1'!$I22</f>
        <v>0.23574776329742061</v>
      </c>
      <c r="H22" s="151">
        <f>+'2.2.3.18.1'!H22/'2.2.3.18.1'!$I22</f>
        <v>0</v>
      </c>
      <c r="I22" s="148">
        <f>+'2.2.3.18.1'!I22/'2.2.3.18.1'!$I22</f>
        <v>1</v>
      </c>
    </row>
    <row r="23" spans="1:9" ht="15.75" thickBot="1" x14ac:dyDescent="0.3">
      <c r="A23" s="141">
        <v>2007</v>
      </c>
      <c r="B23" s="147">
        <f>+'2.2.3.18.1'!B23/'2.2.3.18.1'!$I23</f>
        <v>0</v>
      </c>
      <c r="C23" s="147">
        <f>+'2.2.3.18.1'!C23/'2.2.3.18.1'!$I23</f>
        <v>0.41199619002883575</v>
      </c>
      <c r="D23" s="147">
        <f>+'2.2.3.18.1'!D23/'2.2.3.18.1'!$I23</f>
        <v>0.1841312091439308</v>
      </c>
      <c r="E23" s="147">
        <f>+'2.2.3.18.1'!E23/'2.2.3.18.1'!$I23</f>
        <v>8.3213945538288911E-2</v>
      </c>
      <c r="F23" s="147">
        <f>+'2.2.3.18.1'!F23/'2.2.3.18.1'!$I23</f>
        <v>0</v>
      </c>
      <c r="G23" s="147">
        <f>+'2.2.3.18.1'!G23/'2.2.3.18.1'!$I23</f>
        <v>0.32065865528894455</v>
      </c>
      <c r="H23" s="151">
        <f>+'2.2.3.18.1'!H23/'2.2.3.18.1'!$I23</f>
        <v>0</v>
      </c>
      <c r="I23" s="148">
        <f>+'2.2.3.18.1'!I23/'2.2.3.18.1'!$I23</f>
        <v>1</v>
      </c>
    </row>
    <row r="24" spans="1:9" ht="15.75" thickBot="1" x14ac:dyDescent="0.3">
      <c r="A24" s="141">
        <v>2008</v>
      </c>
      <c r="B24" s="147">
        <f>+'2.2.3.18.1'!B24/'2.2.3.18.1'!$I24</f>
        <v>0</v>
      </c>
      <c r="C24" s="147">
        <f>+'2.2.3.18.1'!C24/'2.2.3.18.1'!$I24</f>
        <v>0.38056177622189619</v>
      </c>
      <c r="D24" s="147">
        <f>+'2.2.3.18.1'!D24/'2.2.3.18.1'!$I24</f>
        <v>0.19391318523857329</v>
      </c>
      <c r="E24" s="147">
        <f>+'2.2.3.18.1'!E24/'2.2.3.18.1'!$I24</f>
        <v>7.0792612994471468E-2</v>
      </c>
      <c r="F24" s="147">
        <f>+'2.2.3.18.1'!F24/'2.2.3.18.1'!$I24</f>
        <v>0</v>
      </c>
      <c r="G24" s="147">
        <f>+'2.2.3.18.1'!G24/'2.2.3.18.1'!$I24</f>
        <v>0.35473242554505907</v>
      </c>
      <c r="H24" s="151">
        <f>+'2.2.3.18.1'!H24/'2.2.3.18.1'!$I24</f>
        <v>0</v>
      </c>
      <c r="I24" s="148">
        <f>+'2.2.3.18.1'!I24/'2.2.3.18.1'!$I24</f>
        <v>1</v>
      </c>
    </row>
    <row r="25" spans="1:9" ht="15.75" thickBot="1" x14ac:dyDescent="0.3">
      <c r="A25" s="141">
        <v>2009</v>
      </c>
      <c r="B25" s="147">
        <f>+'2.2.3.18.1'!B25/'2.2.3.18.1'!$I25</f>
        <v>0</v>
      </c>
      <c r="C25" s="147">
        <f>+'2.2.3.18.1'!C25/'2.2.3.18.1'!$I25</f>
        <v>0.46275100633136806</v>
      </c>
      <c r="D25" s="147">
        <f>+'2.2.3.18.1'!D25/'2.2.3.18.1'!$I25</f>
        <v>0.15965501602699608</v>
      </c>
      <c r="E25" s="147">
        <f>+'2.2.3.18.1'!E25/'2.2.3.18.1'!$I25</f>
        <v>2.1861283850783671E-2</v>
      </c>
      <c r="F25" s="147">
        <f>+'2.2.3.18.1'!F25/'2.2.3.18.1'!$I25</f>
        <v>0</v>
      </c>
      <c r="G25" s="147">
        <f>+'2.2.3.18.1'!G25/'2.2.3.18.1'!$I25</f>
        <v>0.35573269379085221</v>
      </c>
      <c r="H25" s="151">
        <f>+'2.2.3.18.1'!H25/'2.2.3.18.1'!$I25</f>
        <v>0</v>
      </c>
      <c r="I25" s="148">
        <f>+'2.2.3.18.1'!I25/'2.2.3.18.1'!$I25</f>
        <v>1</v>
      </c>
    </row>
    <row r="26" spans="1:9" ht="15.75" thickBot="1" x14ac:dyDescent="0.3">
      <c r="A26" s="141">
        <v>2010</v>
      </c>
      <c r="B26" s="147">
        <f>+'2.2.3.18.1'!B26/'2.2.3.18.1'!$I26</f>
        <v>0</v>
      </c>
      <c r="C26" s="147">
        <f>+'2.2.3.18.1'!C26/'2.2.3.18.1'!$I26</f>
        <v>0.44814264346610472</v>
      </c>
      <c r="D26" s="147">
        <f>+'2.2.3.18.1'!D26/'2.2.3.18.1'!$I26</f>
        <v>0.18888715591022601</v>
      </c>
      <c r="E26" s="147">
        <f>+'2.2.3.18.1'!E26/'2.2.3.18.1'!$I26</f>
        <v>2.7888175285115401E-2</v>
      </c>
      <c r="F26" s="147">
        <f>+'2.2.3.18.1'!F26/'2.2.3.18.1'!$I26</f>
        <v>0</v>
      </c>
      <c r="G26" s="147">
        <f>+'2.2.3.18.1'!G26/'2.2.3.18.1'!$I26</f>
        <v>0.33508202533855397</v>
      </c>
      <c r="H26" s="151">
        <f>+'2.2.3.18.1'!H26/'2.2.3.18.1'!$I26</f>
        <v>0</v>
      </c>
      <c r="I26" s="148">
        <f>+'2.2.3.18.1'!I26/'2.2.3.18.1'!$I26</f>
        <v>1</v>
      </c>
    </row>
    <row r="27" spans="1:9" ht="15.75" thickBot="1" x14ac:dyDescent="0.3">
      <c r="A27" s="141">
        <v>2011</v>
      </c>
      <c r="B27" s="147">
        <f>+'2.2.3.18.1'!B27/'2.2.3.18.1'!$I27</f>
        <v>0</v>
      </c>
      <c r="C27" s="147">
        <f>+'2.2.3.18.1'!C27/'2.2.3.18.1'!$I27</f>
        <v>0.4168785785113393</v>
      </c>
      <c r="D27" s="147">
        <f>+'2.2.3.18.1'!D27/'2.2.3.18.1'!$I27</f>
        <v>0.21395099638550363</v>
      </c>
      <c r="E27" s="147">
        <f>+'2.2.3.18.1'!E27/'2.2.3.18.1'!$I27</f>
        <v>2.1966861785497234E-2</v>
      </c>
      <c r="F27" s="147">
        <f>+'2.2.3.18.1'!F27/'2.2.3.18.1'!$I27</f>
        <v>0</v>
      </c>
      <c r="G27" s="147">
        <f>+'2.2.3.18.1'!G27/'2.2.3.18.1'!$I27</f>
        <v>0.34720356331765984</v>
      </c>
      <c r="H27" s="151">
        <f>+'2.2.3.18.1'!H27/'2.2.3.18.1'!$I27</f>
        <v>0</v>
      </c>
      <c r="I27" s="148">
        <f>+'2.2.3.18.1'!I27/'2.2.3.18.1'!$I27</f>
        <v>1</v>
      </c>
    </row>
    <row r="28" spans="1:9" ht="15.75" thickBot="1" x14ac:dyDescent="0.3">
      <c r="A28" s="141">
        <v>2012</v>
      </c>
      <c r="B28" s="147">
        <f>+'2.2.3.18.1'!B28/'2.2.3.18.1'!$I28</f>
        <v>0</v>
      </c>
      <c r="C28" s="147">
        <f>+'2.2.3.18.1'!C28/'2.2.3.18.1'!$I28</f>
        <v>0.22625382487654991</v>
      </c>
      <c r="D28" s="147">
        <f>+'2.2.3.18.1'!D28/'2.2.3.18.1'!$I28</f>
        <v>0.42228553541883596</v>
      </c>
      <c r="E28" s="147">
        <f>+'2.2.3.18.1'!E28/'2.2.3.18.1'!$I28</f>
        <v>1.7433132533968738E-2</v>
      </c>
      <c r="F28" s="147">
        <f>+'2.2.3.18.1'!F28/'2.2.3.18.1'!$I28</f>
        <v>0</v>
      </c>
      <c r="G28" s="147">
        <f>+'2.2.3.18.1'!G28/'2.2.3.18.1'!$I28</f>
        <v>0.32987524035236776</v>
      </c>
      <c r="H28" s="151">
        <f>+'2.2.3.18.1'!H28/'2.2.3.18.1'!$I28</f>
        <v>4.15226681827764E-3</v>
      </c>
      <c r="I28" s="148">
        <f>+'2.2.3.18.1'!I28/'2.2.3.18.1'!$I28</f>
        <v>1</v>
      </c>
    </row>
    <row r="29" spans="1:9" ht="15.75" thickBot="1" x14ac:dyDescent="0.3">
      <c r="A29" s="141">
        <v>2013</v>
      </c>
      <c r="B29" s="147">
        <f>+'2.2.3.18.1'!B29/'2.2.3.18.1'!$I29</f>
        <v>0</v>
      </c>
      <c r="C29" s="147">
        <f>+'2.2.3.18.1'!C29/'2.2.3.18.1'!$I29</f>
        <v>0.21641044829076647</v>
      </c>
      <c r="D29" s="147">
        <f>+'2.2.3.18.1'!D29/'2.2.3.18.1'!$I29</f>
        <v>0.28810858584229504</v>
      </c>
      <c r="E29" s="147">
        <f>+'2.2.3.18.1'!E29/'2.2.3.18.1'!$I29</f>
        <v>0</v>
      </c>
      <c r="F29" s="147">
        <f>+'2.2.3.18.1'!F29/'2.2.3.18.1'!$I29</f>
        <v>0</v>
      </c>
      <c r="G29" s="147">
        <f>+'2.2.3.18.1'!G29/'2.2.3.18.1'!$I29</f>
        <v>0.49548096586693846</v>
      </c>
      <c r="H29" s="151">
        <f>+'2.2.3.18.1'!H29/'2.2.3.18.1'!$I29</f>
        <v>0</v>
      </c>
      <c r="I29" s="148">
        <f>+'2.2.3.18.1'!I29/'2.2.3.18.1'!$I29</f>
        <v>1</v>
      </c>
    </row>
    <row r="30" spans="1:9" ht="15.75" thickBot="1" x14ac:dyDescent="0.3">
      <c r="A30" s="141">
        <v>2014</v>
      </c>
      <c r="B30" s="147">
        <f>+'2.2.3.18.1'!B30/'2.2.3.18.1'!$I30</f>
        <v>0</v>
      </c>
      <c r="C30" s="147">
        <f>+'2.2.3.18.1'!C30/'2.2.3.18.1'!$I30</f>
        <v>0</v>
      </c>
      <c r="D30" s="147">
        <f>+'2.2.3.18.1'!D30/'2.2.3.18.1'!$I30</f>
        <v>0.30362326547726903</v>
      </c>
      <c r="E30" s="147">
        <f>+'2.2.3.18.1'!E30/'2.2.3.18.1'!$I30</f>
        <v>0</v>
      </c>
      <c r="F30" s="147">
        <f>+'2.2.3.18.1'!F30/'2.2.3.18.1'!$I30</f>
        <v>0</v>
      </c>
      <c r="G30" s="147">
        <f>+'2.2.3.18.1'!G30/'2.2.3.18.1'!$I30</f>
        <v>0.69637673452273097</v>
      </c>
      <c r="H30" s="151">
        <f>+'2.2.3.18.1'!H30/'2.2.3.18.1'!$I30</f>
        <v>0</v>
      </c>
      <c r="I30" s="148">
        <f>+'2.2.3.18.1'!I30/'2.2.3.18.1'!$I30</f>
        <v>1</v>
      </c>
    </row>
    <row r="31" spans="1:9" ht="15.75" thickBot="1" x14ac:dyDescent="0.3">
      <c r="A31" s="141">
        <v>2015</v>
      </c>
      <c r="B31" s="147">
        <f>+'2.2.3.18.1'!B31/'2.2.3.18.1'!$I31</f>
        <v>0</v>
      </c>
      <c r="C31" s="147">
        <f>+'2.2.3.18.1'!C31/'2.2.3.18.1'!$I31</f>
        <v>0.36923770946919532</v>
      </c>
      <c r="D31" s="147">
        <f>+'2.2.3.18.1'!D31/'2.2.3.18.1'!$I31</f>
        <v>0.17180844659783481</v>
      </c>
      <c r="E31" s="147">
        <f>+'2.2.3.18.1'!E31/'2.2.3.18.1'!$I31</f>
        <v>0.15374607788353764</v>
      </c>
      <c r="F31" s="147">
        <f>+'2.2.3.18.1'!F31/'2.2.3.18.1'!$I31</f>
        <v>0</v>
      </c>
      <c r="G31" s="147">
        <f>+'2.2.3.18.1'!G31/'2.2.3.18.1'!$I31</f>
        <v>0.30520776604943217</v>
      </c>
      <c r="H31" s="151">
        <f>+'2.2.3.18.1'!H31/'2.2.3.18.1'!$I31</f>
        <v>0</v>
      </c>
      <c r="I31" s="148">
        <f>+'2.2.3.18.1'!I31/'2.2.3.18.1'!$I31</f>
        <v>1</v>
      </c>
    </row>
    <row r="32" spans="1:9" ht="15.75" thickBot="1" x14ac:dyDescent="0.3">
      <c r="A32" s="141">
        <v>2016</v>
      </c>
      <c r="B32" s="147">
        <f>+'2.2.3.18.1'!B32/'2.2.3.18.1'!$I32</f>
        <v>0</v>
      </c>
      <c r="C32" s="147">
        <f>+'2.2.3.18.1'!C32/'2.2.3.18.1'!$I32</f>
        <v>0.35635892015379889</v>
      </c>
      <c r="D32" s="147">
        <f>+'2.2.3.18.1'!D32/'2.2.3.18.1'!$I32</f>
        <v>9.3832979910300901E-2</v>
      </c>
      <c r="E32" s="147">
        <f>+'2.2.3.18.1'!E32/'2.2.3.18.1'!$I32</f>
        <v>0.28675223091783131</v>
      </c>
      <c r="F32" s="147">
        <f>+'2.2.3.18.1'!F32/'2.2.3.18.1'!$I32</f>
        <v>0</v>
      </c>
      <c r="G32" s="147">
        <f>+'2.2.3.18.1'!G32/'2.2.3.18.1'!$I32</f>
        <v>0.26305586901806882</v>
      </c>
      <c r="H32" s="151">
        <f>+'2.2.3.18.1'!H32/'2.2.3.18.1'!$I32</f>
        <v>0</v>
      </c>
      <c r="I32" s="148">
        <f>+'2.2.3.18.1'!I32/'2.2.3.18.1'!$I32</f>
        <v>1</v>
      </c>
    </row>
    <row r="33" spans="1:9" ht="15.75" thickBot="1" x14ac:dyDescent="0.3">
      <c r="A33" s="141">
        <v>2017</v>
      </c>
      <c r="B33" s="147">
        <f>+'2.2.3.18.1'!B33/'2.2.3.18.1'!$I33</f>
        <v>0</v>
      </c>
      <c r="C33" s="147">
        <f>+'2.2.3.18.1'!C33/'2.2.3.18.1'!$I33</f>
        <v>5.6798259704259869E-2</v>
      </c>
      <c r="D33" s="147">
        <f>+'2.2.3.18.1'!D33/'2.2.3.18.1'!$I33</f>
        <v>0</v>
      </c>
      <c r="E33" s="147">
        <f>+'2.2.3.18.1'!E33/'2.2.3.18.1'!$I33</f>
        <v>0.36600365315245026</v>
      </c>
      <c r="F33" s="147">
        <f>+'2.2.3.18.1'!F33/'2.2.3.18.1'!$I33</f>
        <v>2.1478333501610877E-2</v>
      </c>
      <c r="G33" s="147">
        <f>+'2.2.3.18.1'!G33/'2.2.3.18.1'!$I33</f>
        <v>0.55571975364167903</v>
      </c>
      <c r="H33" s="151">
        <f>+'2.2.3.18.1'!H33/'2.2.3.18.1'!$I33</f>
        <v>0</v>
      </c>
      <c r="I33" s="148">
        <f>+'2.2.3.18.1'!I33/'2.2.3.18.1'!$I33</f>
        <v>1</v>
      </c>
    </row>
    <row r="34" spans="1:9" ht="15.75" thickBot="1" x14ac:dyDescent="0.3">
      <c r="A34" s="141" t="s">
        <v>449</v>
      </c>
      <c r="B34" s="147">
        <f>+'2.2.3.18.1'!B34/'2.2.3.18.1'!$I34</f>
        <v>0</v>
      </c>
      <c r="C34" s="147">
        <f>+'2.2.3.18.1'!C34/'2.2.3.18.1'!$I34</f>
        <v>0.32112350046035065</v>
      </c>
      <c r="D34" s="147">
        <f>+'2.2.3.18.1'!D34/'2.2.3.18.1'!$I34</f>
        <v>0</v>
      </c>
      <c r="E34" s="147">
        <f>+'2.2.3.18.1'!E34/'2.2.3.18.1'!$I34</f>
        <v>0.28335026499063659</v>
      </c>
      <c r="F34" s="147">
        <f>+'2.2.3.18.1'!F34/'2.2.3.18.1'!$I34</f>
        <v>2.192955614578361E-2</v>
      </c>
      <c r="G34" s="147">
        <f>+'2.2.3.18.1'!G34/'2.2.3.18.1'!$I34</f>
        <v>0.37359667840322913</v>
      </c>
      <c r="H34" s="151">
        <f>+'2.2.3.18.1'!H34/'2.2.3.18.1'!$I34</f>
        <v>0</v>
      </c>
      <c r="I34" s="148">
        <f>+'2.2.3.18.1'!I34/'2.2.3.18.1'!$I34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zoomScale="80" zoomScaleNormal="80" workbookViewId="0"/>
  </sheetViews>
  <sheetFormatPr baseColWidth="10" defaultColWidth="11.42578125" defaultRowHeight="18.75" x14ac:dyDescent="0.3"/>
  <cols>
    <col min="1" max="1" width="21.8554687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ht="15" customHeight="1" x14ac:dyDescent="0.3">
      <c r="A1" s="16" t="s">
        <v>0</v>
      </c>
      <c r="B1" s="29"/>
    </row>
    <row r="2" spans="1:18" ht="15" customHeight="1" x14ac:dyDescent="0.3">
      <c r="A2" s="16" t="s">
        <v>1</v>
      </c>
      <c r="B2" s="29"/>
    </row>
    <row r="3" spans="1:18" ht="15" customHeight="1" x14ac:dyDescent="0.3">
      <c r="A3" s="16" t="s">
        <v>2</v>
      </c>
      <c r="B3" s="29"/>
    </row>
    <row r="4" spans="1:18" ht="15" customHeight="1" x14ac:dyDescent="0.3">
      <c r="A4" s="16" t="s">
        <v>3</v>
      </c>
      <c r="B4" s="29" t="s">
        <v>4</v>
      </c>
    </row>
    <row r="5" spans="1:18" ht="15" customHeight="1" x14ac:dyDescent="0.3">
      <c r="A5" s="16" t="s">
        <v>5</v>
      </c>
      <c r="B5" s="30" t="str">
        <f>+Índice!A12</f>
        <v>2.2.3.1.5</v>
      </c>
    </row>
    <row r="6" spans="1:18" ht="15" customHeight="1" x14ac:dyDescent="0.3">
      <c r="A6" s="16" t="s">
        <v>6</v>
      </c>
      <c r="B6" s="29" t="str">
        <f>+Índice!B12</f>
        <v>Ferroexpreso Pampeano S.A. Carga transportada por año y por categoria. Participación porcentual</v>
      </c>
    </row>
    <row r="7" spans="1:18" ht="15" customHeight="1" x14ac:dyDescent="0.3">
      <c r="A7" s="16" t="s">
        <v>7</v>
      </c>
      <c r="B7" s="29" t="s">
        <v>8</v>
      </c>
    </row>
    <row r="8" spans="1:18" ht="15" customHeight="1" x14ac:dyDescent="0.3">
      <c r="A8" s="166" t="s">
        <v>9</v>
      </c>
      <c r="B8" s="155" t="str">
        <f>+'2.2.3.1.1'!B8</f>
        <v>agosto 2018</v>
      </c>
      <c r="D8" s="31"/>
    </row>
    <row r="9" spans="1:18" ht="15" customHeight="1" x14ac:dyDescent="0.3">
      <c r="A9" s="166" t="s">
        <v>10</v>
      </c>
      <c r="B9" s="155" t="str">
        <f>+'2.2.3.1.1'!B9</f>
        <v>octubre 2018</v>
      </c>
      <c r="D9" s="32"/>
    </row>
    <row r="10" spans="1:18" ht="15" customHeight="1" x14ac:dyDescent="0.3">
      <c r="A10" s="166"/>
      <c r="B10" s="167"/>
      <c r="D10" s="32"/>
    </row>
    <row r="11" spans="1:18" ht="15" customHeight="1" thickBot="1" x14ac:dyDescent="0.35"/>
    <row r="12" spans="1:18" s="73" customFormat="1" ht="41.25" customHeight="1" thickBot="1" x14ac:dyDescent="0.3">
      <c r="A12" s="173" t="s">
        <v>25</v>
      </c>
      <c r="B12" s="174" t="s">
        <v>12</v>
      </c>
      <c r="C12" s="175" t="s">
        <v>13</v>
      </c>
      <c r="D12" s="174" t="s">
        <v>14</v>
      </c>
      <c r="E12" s="174" t="s">
        <v>15</v>
      </c>
      <c r="F12" s="176" t="s">
        <v>116</v>
      </c>
      <c r="G12" s="174" t="s">
        <v>16</v>
      </c>
      <c r="H12" s="174" t="s">
        <v>17</v>
      </c>
      <c r="I12" s="176" t="s">
        <v>18</v>
      </c>
      <c r="J12" s="174" t="s">
        <v>19</v>
      </c>
      <c r="K12" s="174" t="s">
        <v>20</v>
      </c>
      <c r="L12" s="174" t="s">
        <v>21</v>
      </c>
      <c r="M12" s="174" t="s">
        <v>427</v>
      </c>
      <c r="N12" s="174" t="s">
        <v>22</v>
      </c>
      <c r="O12" s="174" t="s">
        <v>23</v>
      </c>
      <c r="P12" s="177" t="s">
        <v>24</v>
      </c>
    </row>
    <row r="13" spans="1:18" ht="17.25" customHeight="1" thickBot="1" x14ac:dyDescent="0.3">
      <c r="A13" s="150" t="s">
        <v>100</v>
      </c>
      <c r="B13" s="114">
        <f>+'2.2.3.1.3'!B13/'2.2.3.1.3'!$P13</f>
        <v>1.194331840071227E-2</v>
      </c>
      <c r="C13" s="114">
        <f>+'2.2.3.1.3'!C13/'2.2.3.1.3'!$P13</f>
        <v>9.3100585727970683E-2</v>
      </c>
      <c r="D13" s="214"/>
      <c r="E13" s="114">
        <f>+'2.2.3.1.3'!E13/'2.2.3.1.3'!$P13</f>
        <v>2.0591396007121475E-4</v>
      </c>
      <c r="F13" s="114">
        <f>+'2.2.3.1.3'!F13/'2.2.3.1.3'!$P13</f>
        <v>0.69894730732766597</v>
      </c>
      <c r="G13" s="213"/>
      <c r="H13" s="114">
        <f>+'2.2.3.1.3'!H13/'2.2.3.1.3'!$P13</f>
        <v>4.2565224867614611E-2</v>
      </c>
      <c r="I13" s="114">
        <f>+'2.2.3.1.3'!I13/'2.2.3.1.3'!$P13</f>
        <v>0</v>
      </c>
      <c r="J13" s="114">
        <f>+'2.2.3.1.3'!J13/'2.2.3.1.3'!$P13</f>
        <v>0</v>
      </c>
      <c r="K13" s="213"/>
      <c r="L13" s="114">
        <f>+'2.2.3.1.3'!L13/'2.2.3.1.3'!$P13</f>
        <v>0</v>
      </c>
      <c r="M13" s="114">
        <f>+'2.2.3.1.3'!M13/'2.2.3.1.3'!$P13</f>
        <v>0.12768363465615301</v>
      </c>
      <c r="N13" s="114">
        <f>+'2.2.3.1.3'!N13/'2.2.3.1.3'!$P13</f>
        <v>2.550523783988538E-2</v>
      </c>
      <c r="O13" s="114">
        <f>+'2.2.3.1.3'!O13/'2.2.3.1.3'!$P13</f>
        <v>4.8777219926914439E-5</v>
      </c>
      <c r="P13" s="115">
        <f>SUM(B13:O13)</f>
        <v>1.0000000000000002</v>
      </c>
      <c r="Q13" s="72"/>
      <c r="R13" s="72"/>
    </row>
    <row r="14" spans="1:18" ht="17.25" customHeight="1" thickBot="1" x14ac:dyDescent="0.3">
      <c r="A14" s="150" t="s">
        <v>113</v>
      </c>
      <c r="B14" s="114">
        <f>+'2.2.3.1.3'!B14/'2.2.3.1.3'!$P14</f>
        <v>2.8301817800648918E-3</v>
      </c>
      <c r="C14" s="114">
        <f>+'2.2.3.1.3'!C14/'2.2.3.1.3'!$P14</f>
        <v>7.1126904765967613E-2</v>
      </c>
      <c r="D14" s="214"/>
      <c r="E14" s="114">
        <f>+'2.2.3.1.3'!E14/'2.2.3.1.3'!$P14</f>
        <v>3.5560100531177097E-4</v>
      </c>
      <c r="F14" s="114">
        <f>+'2.2.3.1.3'!F14/'2.2.3.1.3'!$P14</f>
        <v>0.74008065164874548</v>
      </c>
      <c r="G14" s="213"/>
      <c r="H14" s="114">
        <f>+'2.2.3.1.3'!H14/'2.2.3.1.3'!$P14</f>
        <v>2.8030927231906703E-2</v>
      </c>
      <c r="I14" s="114">
        <f>+'2.2.3.1.3'!I14/'2.2.3.1.3'!$P14</f>
        <v>0</v>
      </c>
      <c r="J14" s="114">
        <f>+'2.2.3.1.3'!J14/'2.2.3.1.3'!$P14</f>
        <v>0</v>
      </c>
      <c r="K14" s="114"/>
      <c r="L14" s="114">
        <f>+'2.2.3.1.3'!L14/'2.2.3.1.3'!$P14</f>
        <v>0</v>
      </c>
      <c r="M14" s="114">
        <f>+'2.2.3.1.3'!M14/'2.2.3.1.3'!$P14</f>
        <v>0.13066280127053467</v>
      </c>
      <c r="N14" s="114">
        <f>+'2.2.3.1.3'!N14/'2.2.3.1.3'!$P14</f>
        <v>2.6767279100777384E-2</v>
      </c>
      <c r="O14" s="114">
        <f>+'2.2.3.1.3'!O14/'2.2.3.1.3'!$P14</f>
        <v>1.4565319669153945E-4</v>
      </c>
      <c r="P14" s="115">
        <f t="shared" ref="P14:P31" si="0">SUM(B14:O14)</f>
        <v>1</v>
      </c>
      <c r="Q14" s="72"/>
      <c r="R14" s="72"/>
    </row>
    <row r="15" spans="1:18" ht="17.25" customHeight="1" thickBot="1" x14ac:dyDescent="0.3">
      <c r="A15" s="150" t="s">
        <v>114</v>
      </c>
      <c r="B15" s="114">
        <f>+'2.2.3.1.3'!B15/'2.2.3.1.3'!$P15</f>
        <v>5.2386741928800102E-3</v>
      </c>
      <c r="C15" s="114">
        <f>+'2.2.3.1.3'!C15/'2.2.3.1.3'!$P15</f>
        <v>0.10494365174624411</v>
      </c>
      <c r="D15" s="214"/>
      <c r="E15" s="114">
        <f>+'2.2.3.1.3'!E15/'2.2.3.1.3'!$P15</f>
        <v>0</v>
      </c>
      <c r="F15" s="114">
        <f>+'2.2.3.1.3'!F15/'2.2.3.1.3'!$P15</f>
        <v>0.73585621996622963</v>
      </c>
      <c r="G15" s="213"/>
      <c r="H15" s="114">
        <f>+'2.2.3.1.3'!H15/'2.2.3.1.3'!$P15</f>
        <v>2.2803309757991265E-3</v>
      </c>
      <c r="I15" s="114">
        <f>+'2.2.3.1.3'!I15/'2.2.3.1.3'!$P15</f>
        <v>0</v>
      </c>
      <c r="J15" s="114">
        <f>+'2.2.3.1.3'!J15/'2.2.3.1.3'!$P15</f>
        <v>0</v>
      </c>
      <c r="K15" s="114"/>
      <c r="L15" s="114">
        <f>+'2.2.3.1.3'!L15/'2.2.3.1.3'!$P15</f>
        <v>0</v>
      </c>
      <c r="M15" s="114">
        <f>+'2.2.3.1.3'!M15/'2.2.3.1.3'!$P15</f>
        <v>0.14481639350698042</v>
      </c>
      <c r="N15" s="114">
        <f>+'2.2.3.1.3'!N15/'2.2.3.1.3'!$P15</f>
        <v>6.3211997691876992E-3</v>
      </c>
      <c r="O15" s="114">
        <f>+'2.2.3.1.3'!O15/'2.2.3.1.3'!$P15</f>
        <v>5.4352984267900845E-4</v>
      </c>
      <c r="P15" s="115">
        <f t="shared" si="0"/>
        <v>1</v>
      </c>
      <c r="Q15" s="72"/>
      <c r="R15" s="72"/>
    </row>
    <row r="16" spans="1:18" ht="17.25" customHeight="1" thickBot="1" x14ac:dyDescent="0.3">
      <c r="A16" s="150" t="s">
        <v>115</v>
      </c>
      <c r="B16" s="114">
        <f>+'2.2.3.1.3'!B16/'2.2.3.1.3'!$P16</f>
        <v>9.2544662370328736E-3</v>
      </c>
      <c r="C16" s="114">
        <f>+'2.2.3.1.3'!C16/'2.2.3.1.3'!$P16</f>
        <v>1.3023830812297854E-2</v>
      </c>
      <c r="D16" s="214"/>
      <c r="E16" s="114">
        <f>+'2.2.3.1.3'!E16/'2.2.3.1.3'!$P16</f>
        <v>0</v>
      </c>
      <c r="F16" s="114">
        <f>+'2.2.3.1.3'!F16/'2.2.3.1.3'!$P16</f>
        <v>0.93891390917149864</v>
      </c>
      <c r="G16" s="213"/>
      <c r="H16" s="114">
        <f>+'2.2.3.1.3'!H16/'2.2.3.1.3'!$P16</f>
        <v>0</v>
      </c>
      <c r="I16" s="114">
        <f>+'2.2.3.1.3'!I16/'2.2.3.1.3'!$P16</f>
        <v>0</v>
      </c>
      <c r="J16" s="114">
        <f>+'2.2.3.1.3'!J16/'2.2.3.1.3'!$P16</f>
        <v>0</v>
      </c>
      <c r="K16" s="114"/>
      <c r="L16" s="114">
        <f>+'2.2.3.1.3'!L16/'2.2.3.1.3'!$P16</f>
        <v>0</v>
      </c>
      <c r="M16" s="114">
        <f>+'2.2.3.1.3'!M16/'2.2.3.1.3'!$P16</f>
        <v>3.6685485932609306E-2</v>
      </c>
      <c r="N16" s="114">
        <f>+'2.2.3.1.3'!N16/'2.2.3.1.3'!$P16</f>
        <v>1.3184932886147892E-3</v>
      </c>
      <c r="O16" s="114">
        <f>+'2.2.3.1.3'!O16/'2.2.3.1.3'!$P16</f>
        <v>8.0381455794650814E-4</v>
      </c>
      <c r="P16" s="115">
        <f t="shared" si="0"/>
        <v>1</v>
      </c>
      <c r="Q16" s="72"/>
      <c r="R16" s="72"/>
    </row>
    <row r="17" spans="1:18" ht="17.25" customHeight="1" thickBot="1" x14ac:dyDescent="0.3">
      <c r="A17" s="150" t="s">
        <v>117</v>
      </c>
      <c r="B17" s="114">
        <f>+'2.2.3.1.3'!B17/'2.2.3.1.3'!$P17</f>
        <v>5.169765132214852E-2</v>
      </c>
      <c r="C17" s="114">
        <f>+'2.2.3.1.3'!C17/'2.2.3.1.3'!$P17</f>
        <v>3.8104566153927918E-2</v>
      </c>
      <c r="D17" s="214"/>
      <c r="E17" s="114">
        <f>+'2.2.3.1.3'!E17/'2.2.3.1.3'!$P17</f>
        <v>0</v>
      </c>
      <c r="F17" s="114">
        <f>+'2.2.3.1.3'!F17/'2.2.3.1.3'!$P17</f>
        <v>0.84414889906763702</v>
      </c>
      <c r="G17" s="213"/>
      <c r="H17" s="114">
        <f>+'2.2.3.1.3'!H17/'2.2.3.1.3'!$P17</f>
        <v>0</v>
      </c>
      <c r="I17" s="114">
        <f>+'2.2.3.1.3'!I17/'2.2.3.1.3'!$P17</f>
        <v>0</v>
      </c>
      <c r="J17" s="114">
        <f>+'2.2.3.1.3'!J17/'2.2.3.1.3'!$P17</f>
        <v>0</v>
      </c>
      <c r="K17" s="114"/>
      <c r="L17" s="114">
        <f>+'2.2.3.1.3'!L17/'2.2.3.1.3'!$P17</f>
        <v>0</v>
      </c>
      <c r="M17" s="114">
        <f>+'2.2.3.1.3'!M17/'2.2.3.1.3'!$P17</f>
        <v>5.9047441897543039E-2</v>
      </c>
      <c r="N17" s="114">
        <f>+'2.2.3.1.3'!N17/'2.2.3.1.3'!$P17</f>
        <v>3.9966717929469913E-3</v>
      </c>
      <c r="O17" s="114">
        <f>+'2.2.3.1.3'!O17/'2.2.3.1.3'!$P17</f>
        <v>3.0047697657965278E-3</v>
      </c>
      <c r="P17" s="115">
        <f t="shared" si="0"/>
        <v>1</v>
      </c>
      <c r="Q17" s="72"/>
      <c r="R17" s="72"/>
    </row>
    <row r="18" spans="1:18" ht="17.25" customHeight="1" thickBot="1" x14ac:dyDescent="0.3">
      <c r="A18" s="150" t="s">
        <v>118</v>
      </c>
      <c r="B18" s="114">
        <f>+'2.2.3.1.3'!B18/'2.2.3.1.3'!$P18</f>
        <v>5.1287838506282789E-2</v>
      </c>
      <c r="C18" s="114">
        <f>+'2.2.3.1.3'!C18/'2.2.3.1.3'!$P18</f>
        <v>7.3081648429993123E-2</v>
      </c>
      <c r="D18" s="214"/>
      <c r="E18" s="114">
        <f>+'2.2.3.1.3'!E18/'2.2.3.1.3'!$P18</f>
        <v>0</v>
      </c>
      <c r="F18" s="114">
        <f>+'2.2.3.1.3'!F18/'2.2.3.1.3'!$P18</f>
        <v>0.68463988421665223</v>
      </c>
      <c r="G18" s="213"/>
      <c r="H18" s="114">
        <f>+'2.2.3.1.3'!H18/'2.2.3.1.3'!$P18</f>
        <v>0</v>
      </c>
      <c r="I18" s="114">
        <f>+'2.2.3.1.3'!I18/'2.2.3.1.3'!$P18</f>
        <v>0</v>
      </c>
      <c r="J18" s="114">
        <f>+'2.2.3.1.3'!J18/'2.2.3.1.3'!$P18</f>
        <v>0</v>
      </c>
      <c r="K18" s="114"/>
      <c r="L18" s="114">
        <f>+'2.2.3.1.3'!L18/'2.2.3.1.3'!$P18</f>
        <v>0</v>
      </c>
      <c r="M18" s="114">
        <f>+'2.2.3.1.3'!M18/'2.2.3.1.3'!$P18</f>
        <v>0.19076327964405024</v>
      </c>
      <c r="N18" s="114">
        <f>+'2.2.3.1.3'!N18/'2.2.3.1.3'!$P18</f>
        <v>0</v>
      </c>
      <c r="O18" s="114">
        <f>+'2.2.3.1.3'!O18/'2.2.3.1.3'!$P18</f>
        <v>2.2734920302160271E-4</v>
      </c>
      <c r="P18" s="115">
        <f t="shared" si="0"/>
        <v>1</v>
      </c>
      <c r="Q18" s="72"/>
      <c r="R18" s="72"/>
    </row>
    <row r="19" spans="1:18" ht="17.25" customHeight="1" thickBot="1" x14ac:dyDescent="0.3">
      <c r="A19" s="150" t="s">
        <v>119</v>
      </c>
      <c r="B19" s="114">
        <f>+'2.2.3.1.3'!B19/'2.2.3.1.3'!$P19</f>
        <v>4.7020858152877182E-2</v>
      </c>
      <c r="C19" s="114">
        <f>+'2.2.3.1.3'!C19/'2.2.3.1.3'!$P19</f>
        <v>7.9659627799777311E-2</v>
      </c>
      <c r="D19" s="214"/>
      <c r="E19" s="114">
        <f>+'2.2.3.1.3'!E19/'2.2.3.1.3'!$P19</f>
        <v>0</v>
      </c>
      <c r="F19" s="114">
        <f>+'2.2.3.1.3'!F19/'2.2.3.1.3'!$P19</f>
        <v>0.63918741182239325</v>
      </c>
      <c r="G19" s="213"/>
      <c r="H19" s="114">
        <f>+'2.2.3.1.3'!H19/'2.2.3.1.3'!$P19</f>
        <v>0</v>
      </c>
      <c r="I19" s="114">
        <f>+'2.2.3.1.3'!I19/'2.2.3.1.3'!$P19</f>
        <v>0</v>
      </c>
      <c r="J19" s="114">
        <f>+'2.2.3.1.3'!J19/'2.2.3.1.3'!$P19</f>
        <v>0</v>
      </c>
      <c r="K19" s="114"/>
      <c r="L19" s="114">
        <f>+'2.2.3.1.3'!L19/'2.2.3.1.3'!$P19</f>
        <v>0</v>
      </c>
      <c r="M19" s="114">
        <f>+'2.2.3.1.3'!M19/'2.2.3.1.3'!$P19</f>
        <v>0.2318251901626982</v>
      </c>
      <c r="N19" s="114">
        <f>+'2.2.3.1.3'!N19/'2.2.3.1.3'!$P19</f>
        <v>0</v>
      </c>
      <c r="O19" s="114">
        <f>+'2.2.3.1.3'!O19/'2.2.3.1.3'!$P19</f>
        <v>2.3069120622540543E-3</v>
      </c>
      <c r="P19" s="115">
        <f t="shared" si="0"/>
        <v>1</v>
      </c>
      <c r="Q19" s="72"/>
      <c r="R19" s="72"/>
    </row>
    <row r="20" spans="1:18" ht="17.25" customHeight="1" thickBot="1" x14ac:dyDescent="0.3">
      <c r="A20" s="150" t="s">
        <v>121</v>
      </c>
      <c r="B20" s="114">
        <f>+'2.2.3.1.3'!B20/'2.2.3.1.3'!$P20</f>
        <v>8.0709002555557616E-2</v>
      </c>
      <c r="C20" s="114">
        <f>+'2.2.3.1.3'!C20/'2.2.3.1.3'!$P20</f>
        <v>7.4031447040164317E-2</v>
      </c>
      <c r="D20" s="214"/>
      <c r="E20" s="114">
        <f>+'2.2.3.1.3'!E20/'2.2.3.1.3'!$P20</f>
        <v>0</v>
      </c>
      <c r="F20" s="114">
        <f>+'2.2.3.1.3'!F20/'2.2.3.1.3'!$P20</f>
        <v>0.64219220563371238</v>
      </c>
      <c r="G20" s="213"/>
      <c r="H20" s="114">
        <f>+'2.2.3.1.3'!H20/'2.2.3.1.3'!$P20</f>
        <v>0</v>
      </c>
      <c r="I20" s="114">
        <f>+'2.2.3.1.3'!I20/'2.2.3.1.3'!$P20</f>
        <v>0</v>
      </c>
      <c r="J20" s="114">
        <f>+'2.2.3.1.3'!J20/'2.2.3.1.3'!$P20</f>
        <v>0</v>
      </c>
      <c r="K20" s="114"/>
      <c r="L20" s="114">
        <f>+'2.2.3.1.3'!L20/'2.2.3.1.3'!$P20</f>
        <v>0</v>
      </c>
      <c r="M20" s="114">
        <f>+'2.2.3.1.3'!M20/'2.2.3.1.3'!$P20</f>
        <v>0.1780803083559809</v>
      </c>
      <c r="N20" s="114">
        <f>+'2.2.3.1.3'!N20/'2.2.3.1.3'!$P20</f>
        <v>0</v>
      </c>
      <c r="O20" s="114">
        <f>+'2.2.3.1.3'!O20/'2.2.3.1.3'!$P20</f>
        <v>2.4987036414584753E-2</v>
      </c>
      <c r="P20" s="115">
        <f t="shared" si="0"/>
        <v>0.99999999999999989</v>
      </c>
      <c r="Q20" s="72"/>
      <c r="R20" s="72"/>
    </row>
    <row r="21" spans="1:18" ht="17.25" customHeight="1" thickBot="1" x14ac:dyDescent="0.3">
      <c r="A21" s="150" t="s">
        <v>122</v>
      </c>
      <c r="B21" s="114">
        <f>+'2.2.3.1.3'!B21/'2.2.3.1.3'!$P21</f>
        <v>4.3052533806049988E-2</v>
      </c>
      <c r="C21" s="114">
        <f>+'2.2.3.1.3'!C21/'2.2.3.1.3'!$P21</f>
        <v>6.3881681124153059E-2</v>
      </c>
      <c r="D21" s="214"/>
      <c r="E21" s="114">
        <f>+'2.2.3.1.3'!E21/'2.2.3.1.3'!$P21</f>
        <v>0</v>
      </c>
      <c r="F21" s="114">
        <f>+'2.2.3.1.3'!F21/'2.2.3.1.3'!$P21</f>
        <v>0.70731260748363378</v>
      </c>
      <c r="G21" s="213"/>
      <c r="H21" s="114">
        <f>+'2.2.3.1.3'!H21/'2.2.3.1.3'!$P21</f>
        <v>0</v>
      </c>
      <c r="I21" s="114">
        <f>+'2.2.3.1.3'!I21/'2.2.3.1.3'!$P21</f>
        <v>0</v>
      </c>
      <c r="J21" s="114">
        <f>+'2.2.3.1.3'!J21/'2.2.3.1.3'!$P21</f>
        <v>0</v>
      </c>
      <c r="K21" s="114"/>
      <c r="L21" s="114">
        <f>+'2.2.3.1.3'!L21/'2.2.3.1.3'!$P21</f>
        <v>0</v>
      </c>
      <c r="M21" s="114">
        <f>+'2.2.3.1.3'!M21/'2.2.3.1.3'!$P21</f>
        <v>0.16826959117830906</v>
      </c>
      <c r="N21" s="114">
        <f>+'2.2.3.1.3'!N21/'2.2.3.1.3'!$P21</f>
        <v>0</v>
      </c>
      <c r="O21" s="114">
        <f>+'2.2.3.1.3'!O21/'2.2.3.1.3'!$P21</f>
        <v>1.748358640785411E-2</v>
      </c>
      <c r="P21" s="115">
        <f t="shared" si="0"/>
        <v>1</v>
      </c>
      <c r="Q21" s="72"/>
      <c r="R21" s="72"/>
    </row>
    <row r="22" spans="1:18" ht="17.25" customHeight="1" thickBot="1" x14ac:dyDescent="0.3">
      <c r="A22" s="150" t="s">
        <v>123</v>
      </c>
      <c r="B22" s="114">
        <f>+'2.2.3.1.3'!B22/'2.2.3.1.3'!$P22</f>
        <v>5.7751086284875248E-2</v>
      </c>
      <c r="C22" s="114">
        <f>+'2.2.3.1.3'!C22/'2.2.3.1.3'!$P22</f>
        <v>6.5947091519591439E-2</v>
      </c>
      <c r="D22" s="214"/>
      <c r="E22" s="114">
        <f>+'2.2.3.1.3'!E22/'2.2.3.1.3'!$P22</f>
        <v>0</v>
      </c>
      <c r="F22" s="114">
        <f>+'2.2.3.1.3'!F22/'2.2.3.1.3'!$P22</f>
        <v>0.71861978331479204</v>
      </c>
      <c r="G22" s="213"/>
      <c r="H22" s="114">
        <f>+'2.2.3.1.3'!H22/'2.2.3.1.3'!$P22</f>
        <v>0</v>
      </c>
      <c r="I22" s="114">
        <f>+'2.2.3.1.3'!I22/'2.2.3.1.3'!$P22</f>
        <v>0</v>
      </c>
      <c r="J22" s="114">
        <f>+'2.2.3.1.3'!J22/'2.2.3.1.3'!$P22</f>
        <v>0</v>
      </c>
      <c r="K22" s="114"/>
      <c r="L22" s="114">
        <f>+'2.2.3.1.3'!L22/'2.2.3.1.3'!$P22</f>
        <v>0</v>
      </c>
      <c r="M22" s="114">
        <f>+'2.2.3.1.3'!M22/'2.2.3.1.3'!$P22</f>
        <v>0.14414654186858702</v>
      </c>
      <c r="N22" s="114">
        <f>+'2.2.3.1.3'!N22/'2.2.3.1.3'!$P22</f>
        <v>0</v>
      </c>
      <c r="O22" s="114">
        <f>+'2.2.3.1.3'!O22/'2.2.3.1.3'!$P22</f>
        <v>1.3535497012154259E-2</v>
      </c>
      <c r="P22" s="115">
        <f t="shared" si="0"/>
        <v>1</v>
      </c>
      <c r="Q22" s="72"/>
      <c r="R22" s="72"/>
    </row>
    <row r="23" spans="1:18" ht="17.25" customHeight="1" thickBot="1" x14ac:dyDescent="0.3">
      <c r="A23" s="150" t="s">
        <v>120</v>
      </c>
      <c r="B23" s="114">
        <f>+'2.2.3.1.3'!B23/'2.2.3.1.3'!$P23</f>
        <v>1.7984040074557315E-2</v>
      </c>
      <c r="C23" s="114">
        <f>+'2.2.3.1.3'!C23/'2.2.3.1.3'!$P23</f>
        <v>3.8351390183286732E-2</v>
      </c>
      <c r="D23" s="214"/>
      <c r="E23" s="114">
        <f>+'2.2.3.1.3'!E23/'2.2.3.1.3'!$P23</f>
        <v>0</v>
      </c>
      <c r="F23" s="114">
        <f>+'2.2.3.1.3'!F23/'2.2.3.1.3'!$P23</f>
        <v>0.85385843817955887</v>
      </c>
      <c r="G23" s="213"/>
      <c r="H23" s="114">
        <f>+'2.2.3.1.3'!H23/'2.2.3.1.3'!$P23</f>
        <v>0</v>
      </c>
      <c r="I23" s="114">
        <f>+'2.2.3.1.3'!I23/'2.2.3.1.3'!$P23</f>
        <v>0</v>
      </c>
      <c r="J23" s="114">
        <f>+'2.2.3.1.3'!J23/'2.2.3.1.3'!$P23</f>
        <v>0</v>
      </c>
      <c r="K23" s="114"/>
      <c r="L23" s="114">
        <f>+'2.2.3.1.3'!L23/'2.2.3.1.3'!$P23</f>
        <v>0</v>
      </c>
      <c r="M23" s="114">
        <f>+'2.2.3.1.3'!M23/'2.2.3.1.3'!$P23</f>
        <v>8.6563664958061504E-2</v>
      </c>
      <c r="N23" s="114">
        <f>+'2.2.3.1.3'!N23/'2.2.3.1.3'!$P23</f>
        <v>1.8517979186082635E-3</v>
      </c>
      <c r="O23" s="114">
        <f>+'2.2.3.1.3'!O23/'2.2.3.1.3'!$P23</f>
        <v>1.3906686859273066E-3</v>
      </c>
      <c r="P23" s="115">
        <f t="shared" si="0"/>
        <v>0.99999999999999989</v>
      </c>
      <c r="Q23" s="72"/>
      <c r="R23" s="72"/>
    </row>
    <row r="24" spans="1:18" ht="17.25" customHeight="1" thickBot="1" x14ac:dyDescent="0.3">
      <c r="A24" s="150">
        <v>2008</v>
      </c>
      <c r="B24" s="114">
        <f>+'2.2.3.1.3'!B24/'2.2.3.1.3'!$P24</f>
        <v>1.2294298868987323E-2</v>
      </c>
      <c r="C24" s="114">
        <f>+'2.2.3.1.3'!C24/'2.2.3.1.3'!$P24</f>
        <v>4.2133559483519045E-2</v>
      </c>
      <c r="D24" s="214"/>
      <c r="E24" s="114">
        <f>+'2.2.3.1.3'!E24/'2.2.3.1.3'!$P24</f>
        <v>0</v>
      </c>
      <c r="F24" s="114">
        <f>+'2.2.3.1.3'!F24/'2.2.3.1.3'!$P24</f>
        <v>0.86106159713333696</v>
      </c>
      <c r="G24" s="213"/>
      <c r="H24" s="114">
        <f>+'2.2.3.1.3'!H24/'2.2.3.1.3'!$P24</f>
        <v>0</v>
      </c>
      <c r="I24" s="114">
        <f>+'2.2.3.1.3'!I24/'2.2.3.1.3'!$P24</f>
        <v>0</v>
      </c>
      <c r="J24" s="114">
        <f>+'2.2.3.1.3'!J24/'2.2.3.1.3'!$P24</f>
        <v>0</v>
      </c>
      <c r="K24" s="114"/>
      <c r="L24" s="114">
        <f>+'2.2.3.1.3'!L24/'2.2.3.1.3'!$P24</f>
        <v>0</v>
      </c>
      <c r="M24" s="114">
        <f>+'2.2.3.1.3'!M24/'2.2.3.1.3'!$P24</f>
        <v>8.4510544514156641E-2</v>
      </c>
      <c r="N24" s="114">
        <f>+'2.2.3.1.3'!N24/'2.2.3.1.3'!$P24</f>
        <v>0</v>
      </c>
      <c r="O24" s="114">
        <f>+'2.2.3.1.3'!O24/'2.2.3.1.3'!$P24</f>
        <v>0</v>
      </c>
      <c r="P24" s="115">
        <f t="shared" si="0"/>
        <v>1</v>
      </c>
      <c r="Q24" s="72"/>
      <c r="R24" s="72"/>
    </row>
    <row r="25" spans="1:18" ht="17.25" customHeight="1" thickBot="1" x14ac:dyDescent="0.3">
      <c r="A25" s="150" t="s">
        <v>125</v>
      </c>
      <c r="B25" s="114">
        <f>+'2.2.3.1.3'!B25/'2.2.3.1.3'!$P25</f>
        <v>3.1535503299714454E-2</v>
      </c>
      <c r="C25" s="114">
        <f>+'2.2.3.1.3'!C25/'2.2.3.1.3'!$P25</f>
        <v>4.3089590808277435E-2</v>
      </c>
      <c r="D25" s="214"/>
      <c r="E25" s="114">
        <f>+'2.2.3.1.3'!E25/'2.2.3.1.3'!$P25</f>
        <v>0</v>
      </c>
      <c r="F25" s="114">
        <f>+'2.2.3.1.3'!F25/'2.2.3.1.3'!$P25</f>
        <v>0.83058865820655603</v>
      </c>
      <c r="G25" s="213"/>
      <c r="H25" s="114">
        <f>+'2.2.3.1.3'!H25/'2.2.3.1.3'!$P25</f>
        <v>0</v>
      </c>
      <c r="I25" s="114">
        <f>+'2.2.3.1.3'!I25/'2.2.3.1.3'!$P25</f>
        <v>0</v>
      </c>
      <c r="J25" s="114">
        <f>+'2.2.3.1.3'!J25/'2.2.3.1.3'!$P25</f>
        <v>0</v>
      </c>
      <c r="K25" s="114"/>
      <c r="L25" s="114">
        <f>+'2.2.3.1.3'!L25/'2.2.3.1.3'!$P25</f>
        <v>0</v>
      </c>
      <c r="M25" s="114">
        <f>+'2.2.3.1.3'!M25/'2.2.3.1.3'!$P25</f>
        <v>9.4786247685452088E-2</v>
      </c>
      <c r="N25" s="114">
        <f>+'2.2.3.1.3'!N25/'2.2.3.1.3'!$P25</f>
        <v>0</v>
      </c>
      <c r="O25" s="114">
        <f>+'2.2.3.1.3'!O25/'2.2.3.1.3'!$P25</f>
        <v>0</v>
      </c>
      <c r="P25" s="115">
        <f t="shared" si="0"/>
        <v>1</v>
      </c>
      <c r="Q25" s="72"/>
      <c r="R25" s="72"/>
    </row>
    <row r="26" spans="1:18" ht="17.25" customHeight="1" thickBot="1" x14ac:dyDescent="0.3">
      <c r="A26" s="150" t="s">
        <v>130</v>
      </c>
      <c r="B26" s="114">
        <f>+'2.2.3.1.3'!B26/'2.2.3.1.3'!$P26</f>
        <v>3.8146981475594602E-2</v>
      </c>
      <c r="C26" s="114">
        <f>+'2.2.3.1.3'!C26/'2.2.3.1.3'!$P26</f>
        <v>2.7727496039492108E-2</v>
      </c>
      <c r="D26" s="214"/>
      <c r="E26" s="114">
        <f>+'2.2.3.1.3'!E26/'2.2.3.1.3'!$P26</f>
        <v>0</v>
      </c>
      <c r="F26" s="114">
        <f>+'2.2.3.1.3'!F26/'2.2.3.1.3'!$P26</f>
        <v>0.8539432997138976</v>
      </c>
      <c r="G26" s="213"/>
      <c r="H26" s="114">
        <f>+'2.2.3.1.3'!H26/'2.2.3.1.3'!$P26</f>
        <v>0</v>
      </c>
      <c r="I26" s="114">
        <f>+'2.2.3.1.3'!I26/'2.2.3.1.3'!$P26</f>
        <v>0</v>
      </c>
      <c r="J26" s="114">
        <f>+'2.2.3.1.3'!J26/'2.2.3.1.3'!$P26</f>
        <v>0</v>
      </c>
      <c r="K26" s="114"/>
      <c r="L26" s="114">
        <f>+'2.2.3.1.3'!L26/'2.2.3.1.3'!$P26</f>
        <v>0</v>
      </c>
      <c r="M26" s="114">
        <f>+'2.2.3.1.3'!M26/'2.2.3.1.3'!$P26</f>
        <v>7.9895857689690597E-2</v>
      </c>
      <c r="N26" s="114">
        <f>+'2.2.3.1.3'!N26/'2.2.3.1.3'!$P26</f>
        <v>0</v>
      </c>
      <c r="O26" s="114">
        <f>+'2.2.3.1.3'!O26/'2.2.3.1.3'!$P26</f>
        <v>2.8636508132505592E-4</v>
      </c>
      <c r="P26" s="115">
        <f t="shared" si="0"/>
        <v>0.99999999999999989</v>
      </c>
      <c r="Q26" s="72"/>
      <c r="R26" s="72"/>
    </row>
    <row r="27" spans="1:18" ht="17.25" customHeight="1" thickBot="1" x14ac:dyDescent="0.3">
      <c r="A27" s="150" t="s">
        <v>131</v>
      </c>
      <c r="B27" s="114">
        <f>+'2.2.3.1.3'!B27/'2.2.3.1.3'!$P27</f>
        <v>3.1841067834882573E-2</v>
      </c>
      <c r="C27" s="114">
        <f>+'2.2.3.1.3'!C27/'2.2.3.1.3'!$P27</f>
        <v>4.2016174911594359E-2</v>
      </c>
      <c r="D27" s="214"/>
      <c r="E27" s="114">
        <f>+'2.2.3.1.3'!E27/'2.2.3.1.3'!$P27</f>
        <v>0</v>
      </c>
      <c r="F27" s="114">
        <f>+'2.2.3.1.3'!F27/'2.2.3.1.3'!$P27</f>
        <v>0.8375115597737417</v>
      </c>
      <c r="G27" s="213"/>
      <c r="H27" s="114">
        <f>+'2.2.3.1.3'!H27/'2.2.3.1.3'!$P27</f>
        <v>0</v>
      </c>
      <c r="I27" s="114">
        <f>+'2.2.3.1.3'!I27/'2.2.3.1.3'!$P27</f>
        <v>0</v>
      </c>
      <c r="J27" s="114">
        <f>+'2.2.3.1.3'!J27/'2.2.3.1.3'!$P27</f>
        <v>0</v>
      </c>
      <c r="K27" s="114"/>
      <c r="L27" s="114">
        <f>+'2.2.3.1.3'!L27/'2.2.3.1.3'!$P27</f>
        <v>0</v>
      </c>
      <c r="M27" s="114">
        <f>+'2.2.3.1.3'!M27/'2.2.3.1.3'!$P27</f>
        <v>8.8631197479781362E-2</v>
      </c>
      <c r="N27" s="114">
        <f>+'2.2.3.1.3'!N27/'2.2.3.1.3'!$P27</f>
        <v>0</v>
      </c>
      <c r="O27" s="114">
        <f>+'2.2.3.1.3'!O27/'2.2.3.1.3'!$P27</f>
        <v>0</v>
      </c>
      <c r="P27" s="115">
        <f t="shared" si="0"/>
        <v>1</v>
      </c>
      <c r="Q27" s="72"/>
      <c r="R27" s="72"/>
    </row>
    <row r="28" spans="1:18" ht="17.25" customHeight="1" thickBot="1" x14ac:dyDescent="0.3">
      <c r="A28" s="150" t="s">
        <v>132</v>
      </c>
      <c r="B28" s="114">
        <f>+'2.2.3.1.3'!B28/'2.2.3.1.3'!$P28</f>
        <v>1.3579991480557415E-2</v>
      </c>
      <c r="C28" s="114">
        <f>+'2.2.3.1.3'!C28/'2.2.3.1.3'!$P28</f>
        <v>2.77320026775391E-2</v>
      </c>
      <c r="D28" s="214"/>
      <c r="E28" s="114">
        <f>+'2.2.3.1.3'!E28/'2.2.3.1.3'!$P28</f>
        <v>0</v>
      </c>
      <c r="F28" s="114">
        <f>+'2.2.3.1.3'!F28/'2.2.3.1.3'!$P28</f>
        <v>0.88314975963001274</v>
      </c>
      <c r="G28" s="213"/>
      <c r="H28" s="114">
        <f>+'2.2.3.1.3'!H28/'2.2.3.1.3'!$P28</f>
        <v>0</v>
      </c>
      <c r="I28" s="114">
        <f>+'2.2.3.1.3'!I28/'2.2.3.1.3'!$P28</f>
        <v>0</v>
      </c>
      <c r="J28" s="114">
        <f>+'2.2.3.1.3'!J28/'2.2.3.1.3'!$P28</f>
        <v>0</v>
      </c>
      <c r="K28" s="114"/>
      <c r="L28" s="114">
        <f>+'2.2.3.1.3'!L28/'2.2.3.1.3'!$P28</f>
        <v>0</v>
      </c>
      <c r="M28" s="114">
        <f>+'2.2.3.1.3'!M28/'2.2.3.1.3'!$P28</f>
        <v>7.5538246211890703E-2</v>
      </c>
      <c r="N28" s="114">
        <f>+'2.2.3.1.3'!N28/'2.2.3.1.3'!$P28</f>
        <v>0</v>
      </c>
      <c r="O28" s="114">
        <f>+'2.2.3.1.3'!O28/'2.2.3.1.3'!$P28</f>
        <v>0</v>
      </c>
      <c r="P28" s="115">
        <f t="shared" si="0"/>
        <v>1</v>
      </c>
      <c r="Q28" s="72"/>
      <c r="R28" s="72"/>
    </row>
    <row r="29" spans="1:18" ht="17.25" customHeight="1" thickBot="1" x14ac:dyDescent="0.3">
      <c r="A29" s="150" t="s">
        <v>133</v>
      </c>
      <c r="B29" s="114">
        <f>+'2.2.3.1.3'!B29/'2.2.3.1.3'!$P29</f>
        <v>1.1362757144984555E-2</v>
      </c>
      <c r="C29" s="114">
        <f>+'2.2.3.1.3'!C29/'2.2.3.1.3'!$P29</f>
        <v>1.8848632733692347E-2</v>
      </c>
      <c r="D29" s="214"/>
      <c r="E29" s="114">
        <f>+'2.2.3.1.3'!E29/'2.2.3.1.3'!$P29</f>
        <v>0</v>
      </c>
      <c r="F29" s="114">
        <f>+'2.2.3.1.3'!F29/'2.2.3.1.3'!$P29</f>
        <v>0.89693706944914731</v>
      </c>
      <c r="G29" s="213"/>
      <c r="H29" s="114">
        <f>+'2.2.3.1.3'!H29/'2.2.3.1.3'!$P29</f>
        <v>0</v>
      </c>
      <c r="I29" s="114">
        <f>+'2.2.3.1.3'!I29/'2.2.3.1.3'!$P29</f>
        <v>0</v>
      </c>
      <c r="J29" s="114">
        <f>+'2.2.3.1.3'!J29/'2.2.3.1.3'!$P29</f>
        <v>0</v>
      </c>
      <c r="K29" s="114"/>
      <c r="L29" s="114">
        <f>+'2.2.3.1.3'!L29/'2.2.3.1.3'!$P29</f>
        <v>0</v>
      </c>
      <c r="M29" s="114">
        <f>+'2.2.3.1.3'!M29/'2.2.3.1.3'!$P29</f>
        <v>6.8105272586648169E-2</v>
      </c>
      <c r="N29" s="114">
        <f>+'2.2.3.1.3'!N29/'2.2.3.1.3'!$P29</f>
        <v>0</v>
      </c>
      <c r="O29" s="114">
        <f>+'2.2.3.1.3'!O29/'2.2.3.1.3'!$P29</f>
        <v>4.7462680855276679E-3</v>
      </c>
      <c r="P29" s="115">
        <f t="shared" si="0"/>
        <v>1</v>
      </c>
      <c r="Q29" s="72"/>
      <c r="R29" s="72"/>
    </row>
    <row r="30" spans="1:18" ht="17.25" customHeight="1" thickBot="1" x14ac:dyDescent="0.3">
      <c r="A30" s="150" t="s">
        <v>134</v>
      </c>
      <c r="B30" s="114">
        <f>+'2.2.3.1.3'!B30/'2.2.3.1.3'!$P30</f>
        <v>1.9999746857815488E-2</v>
      </c>
      <c r="C30" s="114">
        <f>+'2.2.3.1.3'!C30/'2.2.3.1.3'!$P30</f>
        <v>1.2906994275700922E-2</v>
      </c>
      <c r="D30" s="214"/>
      <c r="E30" s="114">
        <f>+'2.2.3.1.3'!E30/'2.2.3.1.3'!$P30</f>
        <v>0</v>
      </c>
      <c r="F30" s="114">
        <f>+'2.2.3.1.3'!F30/'2.2.3.1.3'!$P30</f>
        <v>0.88916580878799378</v>
      </c>
      <c r="G30" s="213"/>
      <c r="H30" s="114">
        <f>+'2.2.3.1.3'!H30/'2.2.3.1.3'!$P30</f>
        <v>0</v>
      </c>
      <c r="I30" s="114">
        <f>+'2.2.3.1.3'!I30/'2.2.3.1.3'!$P30</f>
        <v>8.0177501242639539E-3</v>
      </c>
      <c r="J30" s="114">
        <f>+'2.2.3.1.3'!J30/'2.2.3.1.3'!$P30</f>
        <v>2.1927084593746645E-2</v>
      </c>
      <c r="K30" s="114"/>
      <c r="L30" s="114">
        <f>+'2.2.3.1.3'!L30/'2.2.3.1.3'!$P30</f>
        <v>3.1028488981443559E-4</v>
      </c>
      <c r="M30" s="114">
        <f>+'2.2.3.1.3'!M30/'2.2.3.1.3'!$P30</f>
        <v>4.6860989769370032E-2</v>
      </c>
      <c r="N30" s="114">
        <f>+'2.2.3.1.3'!N30/'2.2.3.1.3'!$P30</f>
        <v>0</v>
      </c>
      <c r="O30" s="114">
        <f>+'2.2.3.1.3'!O30/'2.2.3.1.3'!$P30</f>
        <v>8.1134070129470787E-4</v>
      </c>
      <c r="P30" s="115">
        <f t="shared" si="0"/>
        <v>1</v>
      </c>
      <c r="Q30" s="72"/>
      <c r="R30" s="72"/>
    </row>
    <row r="31" spans="1:18" ht="17.25" customHeight="1" thickBot="1" x14ac:dyDescent="0.3">
      <c r="A31" s="116">
        <v>2015</v>
      </c>
      <c r="B31" s="114">
        <f>+'2.2.3.1.3'!B31/'2.2.3.1.3'!$P31</f>
        <v>1.1472666509093609E-2</v>
      </c>
      <c r="C31" s="114">
        <f>+'2.2.3.1.3'!C31/'2.2.3.1.3'!$P31</f>
        <v>1.3289457275995713E-2</v>
      </c>
      <c r="D31" s="214"/>
      <c r="E31" s="114">
        <f>+'2.2.3.1.3'!E31/'2.2.3.1.3'!$P31</f>
        <v>6.0905459079731248E-4</v>
      </c>
      <c r="F31" s="114">
        <f>+'2.2.3.1.3'!F31/'2.2.3.1.3'!$P31</f>
        <v>0.85608533043313639</v>
      </c>
      <c r="G31" s="213"/>
      <c r="H31" s="114">
        <f>+'2.2.3.1.3'!H31/'2.2.3.1.3'!$P31</f>
        <v>1.9003571000391567E-3</v>
      </c>
      <c r="I31" s="114">
        <f>+'2.2.3.1.3'!I31/'2.2.3.1.3'!$P31</f>
        <v>1.9948232039736454E-3</v>
      </c>
      <c r="J31" s="114">
        <f>+'2.2.3.1.3'!J31/'2.2.3.1.3'!$P31</f>
        <v>4.4688957763816692E-2</v>
      </c>
      <c r="K31" s="114"/>
      <c r="L31" s="114">
        <f>+'2.2.3.1.3'!L31/'2.2.3.1.3'!$P31</f>
        <v>2.5306090115526482E-4</v>
      </c>
      <c r="M31" s="114">
        <f>+'2.2.3.1.3'!M31/'2.2.3.1.3'!$P31</f>
        <v>6.9592727316431971E-2</v>
      </c>
      <c r="N31" s="114">
        <f>+'2.2.3.1.3'!N31/'2.2.3.1.3'!$P31</f>
        <v>0</v>
      </c>
      <c r="O31" s="114">
        <f>+'2.2.3.1.3'!O31/'2.2.3.1.3'!$P31</f>
        <v>1.1356490556035535E-4</v>
      </c>
      <c r="P31" s="115">
        <f t="shared" si="0"/>
        <v>1</v>
      </c>
      <c r="Q31" s="72"/>
      <c r="R31" s="72"/>
    </row>
    <row r="32" spans="1:18" ht="15.75" thickBot="1" x14ac:dyDescent="0.3">
      <c r="A32" s="116">
        <v>2016</v>
      </c>
      <c r="B32" s="114">
        <f>+'2.2.3.1.3'!B32/'2.2.3.1.3'!$P32</f>
        <v>1.2679334985273625E-2</v>
      </c>
      <c r="C32" s="114">
        <f>+'2.2.3.1.3'!C32/'2.2.3.1.3'!$P32</f>
        <v>2.0154566078096282E-2</v>
      </c>
      <c r="D32" s="214"/>
      <c r="E32" s="114">
        <f>+'2.2.3.1.3'!E32/'2.2.3.1.3'!$P32</f>
        <v>6.1112439550556612E-4</v>
      </c>
      <c r="F32" s="114">
        <f>+'2.2.3.1.3'!F32/'2.2.3.1.3'!$P32</f>
        <v>0.8672239277191871</v>
      </c>
      <c r="G32" s="213"/>
      <c r="H32" s="114">
        <f>+'2.2.3.1.3'!H32/'2.2.3.1.3'!$P32</f>
        <v>3.5369825216793218E-3</v>
      </c>
      <c r="I32" s="114">
        <f>+'2.2.3.1.3'!I32/'2.2.3.1.3'!$P32</f>
        <v>1.6580212266329678E-3</v>
      </c>
      <c r="J32" s="114">
        <f>+'2.2.3.1.3'!J32/'2.2.3.1.3'!$P32</f>
        <v>1.0055201077557205E-2</v>
      </c>
      <c r="K32" s="114"/>
      <c r="L32" s="114">
        <f>+'2.2.3.1.3'!L32/'2.2.3.1.3'!$P32</f>
        <v>0</v>
      </c>
      <c r="M32" s="114">
        <f>+'2.2.3.1.3'!M32/'2.2.3.1.3'!$P32</f>
        <v>8.3414523915543701E-2</v>
      </c>
      <c r="N32" s="114">
        <f>+'2.2.3.1.3'!N32/'2.2.3.1.3'!$P32</f>
        <v>4.0232415083285084E-4</v>
      </c>
      <c r="O32" s="114">
        <f>+'2.2.3.1.3'!O32/'2.2.3.1.3'!$P32</f>
        <v>2.6399392969134167E-4</v>
      </c>
      <c r="P32" s="115">
        <f>SUM(B32:O32)</f>
        <v>1</v>
      </c>
    </row>
    <row r="33" spans="1:16" ht="15.75" thickBot="1" x14ac:dyDescent="0.3">
      <c r="A33" s="116">
        <v>2017</v>
      </c>
      <c r="B33" s="114">
        <f>+'2.2.3.1.3'!B33/'2.2.3.1.3'!$P33</f>
        <v>9.0265262541596638E-3</v>
      </c>
      <c r="C33" s="114">
        <f>+'2.2.3.1.3'!C33/'2.2.3.1.3'!$P33</f>
        <v>2.050286241515702E-2</v>
      </c>
      <c r="D33" s="214"/>
      <c r="E33" s="114">
        <f>+'2.2.3.1.3'!E33/'2.2.3.1.3'!$P33</f>
        <v>3.828678724678142E-4</v>
      </c>
      <c r="F33" s="114">
        <f>+'2.2.3.1.3'!F33/'2.2.3.1.3'!$P33</f>
        <v>0.88071601615402106</v>
      </c>
      <c r="G33" s="213"/>
      <c r="H33" s="114">
        <f>+'2.2.3.1.3'!H33/'2.2.3.1.3'!$P33</f>
        <v>4.7579361588227023E-3</v>
      </c>
      <c r="I33" s="114">
        <f>+'2.2.3.1.3'!I33/'2.2.3.1.3'!$P33</f>
        <v>1.3976064547511696E-4</v>
      </c>
      <c r="J33" s="114">
        <f>+'2.2.3.1.3'!J33/'2.2.3.1.3'!$P33</f>
        <v>6.1999643035959761E-3</v>
      </c>
      <c r="K33" s="114"/>
      <c r="L33" s="114">
        <f>+'2.2.3.1.3'!L33/'2.2.3.1.3'!$P33</f>
        <v>6.2750102214063677E-5</v>
      </c>
      <c r="M33" s="114">
        <f>+'2.2.3.1.3'!M33/'2.2.3.1.3'!$P33</f>
        <v>7.7682098364570351E-2</v>
      </c>
      <c r="N33" s="114">
        <f>+'2.2.3.1.3'!N33/'2.2.3.1.3'!$P33</f>
        <v>-1.2658222232857987E-5</v>
      </c>
      <c r="O33" s="114">
        <f>+'2.2.3.1.3'!O33/'2.2.3.1.3'!$P33</f>
        <v>5.4187595174905764E-4</v>
      </c>
      <c r="P33" s="115">
        <f>SUM(B33:O33)</f>
        <v>1</v>
      </c>
    </row>
    <row r="34" spans="1:16" ht="15.75" thickBot="1" x14ac:dyDescent="0.3">
      <c r="A34" s="262" t="s">
        <v>449</v>
      </c>
      <c r="B34" s="114">
        <f>+'2.2.3.1.3'!B34/'2.2.3.1.3'!$P34</f>
        <v>0.30050082099468939</v>
      </c>
      <c r="C34" s="114">
        <f>+'2.2.3.1.3'!C34/'2.2.3.1.3'!$P34</f>
        <v>0.31715858340379249</v>
      </c>
      <c r="D34" s="214"/>
      <c r="E34" s="114">
        <f>+'2.2.3.1.3'!E34/'2.2.3.1.3'!$P34</f>
        <v>0</v>
      </c>
      <c r="F34" s="114">
        <f>+'2.2.3.1.3'!F34/'2.2.3.1.3'!$P34</f>
        <v>0</v>
      </c>
      <c r="G34" s="213"/>
      <c r="H34" s="114">
        <f>+'2.2.3.1.3'!H34/'2.2.3.1.3'!$P34</f>
        <v>0</v>
      </c>
      <c r="I34" s="114">
        <f>+'2.2.3.1.3'!I34/'2.2.3.1.3'!$P34</f>
        <v>0.34974958950265533</v>
      </c>
      <c r="J34" s="114">
        <f>+'2.2.3.1.3'!J34/'2.2.3.1.3'!$P34</f>
        <v>0</v>
      </c>
      <c r="K34" s="114"/>
      <c r="L34" s="114">
        <f>+'2.2.3.1.3'!L34/'2.2.3.1.3'!$P34</f>
        <v>0</v>
      </c>
      <c r="M34" s="114">
        <f>+'2.2.3.1.3'!M34/'2.2.3.1.3'!$P34</f>
        <v>0</v>
      </c>
      <c r="N34" s="114">
        <f>+'2.2.3.1.3'!N34/'2.2.3.1.3'!$P34</f>
        <v>0</v>
      </c>
      <c r="O34" s="114">
        <f>+'2.2.3.1.3'!O34/'2.2.3.1.3'!$P34</f>
        <v>0</v>
      </c>
      <c r="P34" s="115">
        <f>SUM(B34:O34)</f>
        <v>0.96740899390113722</v>
      </c>
    </row>
    <row r="36" spans="1:16" x14ac:dyDescent="0.3">
      <c r="A36" s="163" t="s">
        <v>229</v>
      </c>
    </row>
    <row r="37" spans="1:16" ht="15" x14ac:dyDescent="0.25">
      <c r="A37" s="163" t="s">
        <v>220</v>
      </c>
      <c r="P37" s="30"/>
    </row>
    <row r="38" spans="1:16" ht="15.75" x14ac:dyDescent="0.25">
      <c r="A38" s="163" t="s">
        <v>373</v>
      </c>
      <c r="P38" s="30"/>
    </row>
    <row r="39" spans="1:16" ht="15.75" x14ac:dyDescent="0.25">
      <c r="A39" s="163" t="s">
        <v>374</v>
      </c>
      <c r="P39" s="30"/>
    </row>
    <row r="40" spans="1:16" ht="15.75" x14ac:dyDescent="0.25">
      <c r="A40" s="163" t="s">
        <v>375</v>
      </c>
      <c r="P40" s="30"/>
    </row>
    <row r="41" spans="1:16" ht="15.75" x14ac:dyDescent="0.25">
      <c r="A41" s="163" t="s">
        <v>376</v>
      </c>
      <c r="P41" s="30"/>
    </row>
    <row r="42" spans="1:16" ht="15.75" x14ac:dyDescent="0.25">
      <c r="A42" s="163" t="s">
        <v>377</v>
      </c>
      <c r="P42" s="30"/>
    </row>
    <row r="44" spans="1:16" x14ac:dyDescent="0.3">
      <c r="A44" s="140" t="s">
        <v>363</v>
      </c>
    </row>
  </sheetData>
  <hyperlinks>
    <hyperlink ref="A44" location="Índice!A1" display="Volver al índice"/>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+Índice!B74</f>
        <v>Otros productos agrícolas Carga anual transportada por línea. En toneladas</v>
      </c>
    </row>
    <row r="6" spans="1:9" x14ac:dyDescent="0.25">
      <c r="A6" s="16" t="s">
        <v>6</v>
      </c>
      <c r="B6" s="128" t="str">
        <f>+Índice!A74</f>
        <v>2.2.3.19.1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+'2.2.3.1.3'!L13</f>
        <v>0</v>
      </c>
      <c r="C13" s="137">
        <f>+'2.2.3.2.3'!L13</f>
        <v>31599</v>
      </c>
      <c r="D13" s="137">
        <f>+'2.2.3.3.3'!L13</f>
        <v>0</v>
      </c>
      <c r="E13" s="137">
        <f>+'2.2.3.4.3'!L13</f>
        <v>0</v>
      </c>
      <c r="F13" s="137">
        <f>+'2.2.3.5.3'!L13</f>
        <v>920</v>
      </c>
      <c r="G13" s="137">
        <f>+'2.2.3.6.3'!L13</f>
        <v>0</v>
      </c>
      <c r="H13" s="138">
        <f>+'2.2.3.7.3'!L13</f>
        <v>0</v>
      </c>
      <c r="I13" s="139">
        <f>SUM(B13:H13)</f>
        <v>32519</v>
      </c>
    </row>
    <row r="14" spans="1:9" ht="15.75" thickBot="1" x14ac:dyDescent="0.3">
      <c r="A14" s="141">
        <v>1998</v>
      </c>
      <c r="B14" s="136">
        <f>+'2.2.3.1.3'!L14</f>
        <v>0</v>
      </c>
      <c r="C14" s="137">
        <f>+'2.2.3.2.3'!L14</f>
        <v>58381</v>
      </c>
      <c r="D14" s="137">
        <f>+'2.2.3.3.3'!L14</f>
        <v>0</v>
      </c>
      <c r="E14" s="137">
        <f>+'2.2.3.4.3'!L14</f>
        <v>0</v>
      </c>
      <c r="F14" s="137">
        <f>+'2.2.3.5.3'!L14</f>
        <v>0</v>
      </c>
      <c r="G14" s="137">
        <f>+'2.2.3.6.3'!L14</f>
        <v>0</v>
      </c>
      <c r="H14" s="138">
        <f>+'2.2.3.7.3'!L14</f>
        <v>0</v>
      </c>
      <c r="I14" s="139">
        <f t="shared" ref="I14:I31" si="0">SUM(B14:H14)</f>
        <v>58381</v>
      </c>
    </row>
    <row r="15" spans="1:9" ht="15.75" thickBot="1" x14ac:dyDescent="0.3">
      <c r="A15" s="141">
        <v>1999</v>
      </c>
      <c r="B15" s="136">
        <f>+'2.2.3.1.3'!L15</f>
        <v>0</v>
      </c>
      <c r="C15" s="137">
        <f>+'2.2.3.2.3'!L15</f>
        <v>51590</v>
      </c>
      <c r="D15" s="137">
        <f>+'2.2.3.3.3'!L15</f>
        <v>0</v>
      </c>
      <c r="E15" s="137">
        <f>+'2.2.3.4.3'!L15</f>
        <v>0</v>
      </c>
      <c r="F15" s="137">
        <f>+'2.2.3.5.3'!L15</f>
        <v>0</v>
      </c>
      <c r="G15" s="137">
        <f>+'2.2.3.6.3'!L15</f>
        <v>0</v>
      </c>
      <c r="H15" s="138">
        <f>+'2.2.3.7.3'!L15</f>
        <v>0</v>
      </c>
      <c r="I15" s="139">
        <f t="shared" si="0"/>
        <v>51590</v>
      </c>
    </row>
    <row r="16" spans="1:9" ht="15.75" thickBot="1" x14ac:dyDescent="0.3">
      <c r="A16" s="141">
        <v>2000</v>
      </c>
      <c r="B16" s="136">
        <f>+'2.2.3.1.3'!L16</f>
        <v>0</v>
      </c>
      <c r="C16" s="137">
        <f>+'2.2.3.2.3'!L16</f>
        <v>52002</v>
      </c>
      <c r="D16" s="137">
        <f>+'2.2.3.3.3'!L16</f>
        <v>0</v>
      </c>
      <c r="E16" s="137">
        <f>+'2.2.3.4.3'!L16</f>
        <v>0</v>
      </c>
      <c r="F16" s="137">
        <f>+'2.2.3.5.3'!L16</f>
        <v>0</v>
      </c>
      <c r="G16" s="137">
        <f>+'2.2.3.6.3'!L16</f>
        <v>0</v>
      </c>
      <c r="H16" s="138">
        <f>+'2.2.3.7.3'!L16</f>
        <v>0</v>
      </c>
      <c r="I16" s="139">
        <f t="shared" si="0"/>
        <v>52002</v>
      </c>
    </row>
    <row r="17" spans="1:9" ht="15.75" thickBot="1" x14ac:dyDescent="0.3">
      <c r="A17" s="141">
        <v>2001</v>
      </c>
      <c r="B17" s="136">
        <f>+'2.2.3.1.3'!L17</f>
        <v>0</v>
      </c>
      <c r="C17" s="137">
        <f>+'2.2.3.2.3'!L17</f>
        <v>73993</v>
      </c>
      <c r="D17" s="137">
        <f>+'2.2.3.3.3'!L17</f>
        <v>0</v>
      </c>
      <c r="E17" s="137">
        <f>+'2.2.3.4.3'!L17</f>
        <v>0</v>
      </c>
      <c r="F17" s="137">
        <f>+'2.2.3.5.3'!L17</f>
        <v>0</v>
      </c>
      <c r="G17" s="137">
        <f>+'2.2.3.6.3'!L17</f>
        <v>0</v>
      </c>
      <c r="H17" s="138">
        <f>+'2.2.3.7.3'!L17</f>
        <v>0</v>
      </c>
      <c r="I17" s="139">
        <f t="shared" si="0"/>
        <v>73993</v>
      </c>
    </row>
    <row r="18" spans="1:9" ht="15.75" thickBot="1" x14ac:dyDescent="0.3">
      <c r="A18" s="141">
        <v>2002</v>
      </c>
      <c r="B18" s="136">
        <f>+'2.2.3.1.3'!L18</f>
        <v>0</v>
      </c>
      <c r="C18" s="137">
        <f>+'2.2.3.2.3'!L18</f>
        <v>78486</v>
      </c>
      <c r="D18" s="137">
        <f>+'2.2.3.3.3'!L18</f>
        <v>0</v>
      </c>
      <c r="E18" s="137">
        <f>+'2.2.3.4.3'!L18</f>
        <v>0</v>
      </c>
      <c r="F18" s="137">
        <f>+'2.2.3.5.3'!L18</f>
        <v>0</v>
      </c>
      <c r="G18" s="137">
        <f>+'2.2.3.6.3'!L18</f>
        <v>0</v>
      </c>
      <c r="H18" s="138">
        <f>+'2.2.3.7.3'!L18</f>
        <v>0</v>
      </c>
      <c r="I18" s="139">
        <f t="shared" si="0"/>
        <v>78486</v>
      </c>
    </row>
    <row r="19" spans="1:9" ht="15.75" thickBot="1" x14ac:dyDescent="0.3">
      <c r="A19" s="141">
        <v>2003</v>
      </c>
      <c r="B19" s="136">
        <f>+'2.2.3.1.3'!L19</f>
        <v>0</v>
      </c>
      <c r="C19" s="137">
        <f>+'2.2.3.2.3'!L19</f>
        <v>96469</v>
      </c>
      <c r="D19" s="137">
        <f>+'2.2.3.3.3'!L19</f>
        <v>0</v>
      </c>
      <c r="E19" s="137">
        <f>+'2.2.3.4.3'!L19</f>
        <v>0</v>
      </c>
      <c r="F19" s="137">
        <f>+'2.2.3.5.3'!L19</f>
        <v>0</v>
      </c>
      <c r="G19" s="137">
        <f>+'2.2.3.6.3'!L19</f>
        <v>0</v>
      </c>
      <c r="H19" s="138">
        <f>+'2.2.3.7.3'!L19</f>
        <v>0</v>
      </c>
      <c r="I19" s="139">
        <f t="shared" si="0"/>
        <v>96469</v>
      </c>
    </row>
    <row r="20" spans="1:9" ht="15.75" thickBot="1" x14ac:dyDescent="0.3">
      <c r="A20" s="141">
        <v>2004</v>
      </c>
      <c r="B20" s="136">
        <f>+'2.2.3.1.3'!L20</f>
        <v>0</v>
      </c>
      <c r="C20" s="137">
        <f>+'2.2.3.2.3'!L20</f>
        <v>105305</v>
      </c>
      <c r="D20" s="137">
        <f>+'2.2.3.3.3'!L20</f>
        <v>0</v>
      </c>
      <c r="E20" s="137">
        <f>+'2.2.3.4.3'!L20</f>
        <v>0</v>
      </c>
      <c r="F20" s="137">
        <f>+'2.2.3.5.3'!L20</f>
        <v>0</v>
      </c>
      <c r="G20" s="137">
        <f>+'2.2.3.6.3'!L20</f>
        <v>0</v>
      </c>
      <c r="H20" s="138">
        <f>+'2.2.3.7.3'!L20</f>
        <v>0</v>
      </c>
      <c r="I20" s="139">
        <f t="shared" si="0"/>
        <v>105305</v>
      </c>
    </row>
    <row r="21" spans="1:9" ht="15.75" thickBot="1" x14ac:dyDescent="0.3">
      <c r="A21" s="141">
        <v>2005</v>
      </c>
      <c r="B21" s="136">
        <f>+'2.2.3.1.3'!L21</f>
        <v>0</v>
      </c>
      <c r="C21" s="137">
        <f>+'2.2.3.2.3'!L21</f>
        <v>95260</v>
      </c>
      <c r="D21" s="137">
        <f>+'2.2.3.3.3'!L21</f>
        <v>0</v>
      </c>
      <c r="E21" s="137">
        <f>+'2.2.3.4.3'!L21</f>
        <v>0</v>
      </c>
      <c r="F21" s="137">
        <f>+'2.2.3.5.3'!L21</f>
        <v>0</v>
      </c>
      <c r="G21" s="137">
        <f>+'2.2.3.6.3'!L21</f>
        <v>0</v>
      </c>
      <c r="H21" s="138">
        <f>+'2.2.3.7.3'!L21</f>
        <v>0</v>
      </c>
      <c r="I21" s="139">
        <f t="shared" si="0"/>
        <v>95260</v>
      </c>
    </row>
    <row r="22" spans="1:9" ht="15.75" thickBot="1" x14ac:dyDescent="0.3">
      <c r="A22" s="141">
        <v>2006</v>
      </c>
      <c r="B22" s="136">
        <f>+'2.2.3.1.3'!L22</f>
        <v>0</v>
      </c>
      <c r="C22" s="137">
        <f>+'2.2.3.2.3'!L22</f>
        <v>47823</v>
      </c>
      <c r="D22" s="137">
        <f>+'2.2.3.3.3'!L22</f>
        <v>0</v>
      </c>
      <c r="E22" s="137">
        <f>+'2.2.3.4.3'!L22</f>
        <v>0</v>
      </c>
      <c r="F22" s="137">
        <f>+'2.2.3.5.3'!L22</f>
        <v>0</v>
      </c>
      <c r="G22" s="137">
        <f>+'2.2.3.6.3'!L22</f>
        <v>0</v>
      </c>
      <c r="H22" s="138">
        <f>+'2.2.3.7.3'!L22</f>
        <v>0</v>
      </c>
      <c r="I22" s="139">
        <f t="shared" si="0"/>
        <v>47823</v>
      </c>
    </row>
    <row r="23" spans="1:9" ht="15.75" thickBot="1" x14ac:dyDescent="0.3">
      <c r="A23" s="141">
        <v>2007</v>
      </c>
      <c r="B23" s="136">
        <f>+'2.2.3.1.3'!L23</f>
        <v>0</v>
      </c>
      <c r="C23" s="137">
        <f>+'2.2.3.2.3'!L23</f>
        <v>50964</v>
      </c>
      <c r="D23" s="137">
        <f>+'2.2.3.3.3'!L23</f>
        <v>0</v>
      </c>
      <c r="E23" s="137">
        <f>+'2.2.3.4.3'!L23</f>
        <v>0</v>
      </c>
      <c r="F23" s="137">
        <f>+'2.2.3.5.3'!L23</f>
        <v>0</v>
      </c>
      <c r="G23" s="137">
        <f>+'2.2.3.6.3'!L23</f>
        <v>0</v>
      </c>
      <c r="H23" s="138">
        <f>+'2.2.3.7.3'!L23</f>
        <v>0</v>
      </c>
      <c r="I23" s="139">
        <f t="shared" si="0"/>
        <v>50964</v>
      </c>
    </row>
    <row r="24" spans="1:9" ht="15.75" thickBot="1" x14ac:dyDescent="0.3">
      <c r="A24" s="141">
        <v>2008</v>
      </c>
      <c r="B24" s="136">
        <f>+'2.2.3.1.3'!L24</f>
        <v>0</v>
      </c>
      <c r="C24" s="137">
        <f>+'2.2.3.2.3'!L24</f>
        <v>86620</v>
      </c>
      <c r="D24" s="137">
        <f>+'2.2.3.3.3'!L24</f>
        <v>0</v>
      </c>
      <c r="E24" s="137">
        <f>+'2.2.3.4.3'!L24</f>
        <v>0</v>
      </c>
      <c r="F24" s="137">
        <f>+'2.2.3.5.3'!L24</f>
        <v>0</v>
      </c>
      <c r="G24" s="137">
        <f>+'2.2.3.6.3'!L24</f>
        <v>0</v>
      </c>
      <c r="H24" s="138">
        <f>+'2.2.3.7.3'!L24</f>
        <v>0</v>
      </c>
      <c r="I24" s="139">
        <f t="shared" si="0"/>
        <v>86620</v>
      </c>
    </row>
    <row r="25" spans="1:9" ht="15.75" thickBot="1" x14ac:dyDescent="0.3">
      <c r="A25" s="141">
        <v>2009</v>
      </c>
      <c r="B25" s="136">
        <f>+'2.2.3.1.3'!L25</f>
        <v>0</v>
      </c>
      <c r="C25" s="137">
        <f>+'2.2.3.2.3'!L25</f>
        <v>30484</v>
      </c>
      <c r="D25" s="137">
        <f>+'2.2.3.3.3'!L25</f>
        <v>0</v>
      </c>
      <c r="E25" s="137">
        <f>+'2.2.3.4.3'!L25</f>
        <v>0</v>
      </c>
      <c r="F25" s="137">
        <f>+'2.2.3.5.3'!L25</f>
        <v>0</v>
      </c>
      <c r="G25" s="137">
        <f>+'2.2.3.6.3'!L25</f>
        <v>0</v>
      </c>
      <c r="H25" s="138">
        <f>+'2.2.3.7.3'!L25</f>
        <v>0</v>
      </c>
      <c r="I25" s="139">
        <f t="shared" si="0"/>
        <v>30484</v>
      </c>
    </row>
    <row r="26" spans="1:9" ht="15.75" thickBot="1" x14ac:dyDescent="0.3">
      <c r="A26" s="141">
        <v>2010</v>
      </c>
      <c r="B26" s="136">
        <f>+'2.2.3.1.3'!L26</f>
        <v>0</v>
      </c>
      <c r="C26" s="137">
        <f>+'2.2.3.2.3'!L26</f>
        <v>67602</v>
      </c>
      <c r="D26" s="137">
        <f>+'2.2.3.3.3'!L26</f>
        <v>0</v>
      </c>
      <c r="E26" s="137">
        <f>+'2.2.3.4.3'!L26</f>
        <v>0</v>
      </c>
      <c r="F26" s="137">
        <f>+'2.2.3.5.3'!L26</f>
        <v>0</v>
      </c>
      <c r="G26" s="137">
        <f>+'2.2.3.6.3'!L26</f>
        <v>0</v>
      </c>
      <c r="H26" s="138">
        <f>+'2.2.3.7.3'!L26</f>
        <v>0</v>
      </c>
      <c r="I26" s="139">
        <f t="shared" si="0"/>
        <v>67602</v>
      </c>
    </row>
    <row r="27" spans="1:9" ht="15.75" thickBot="1" x14ac:dyDescent="0.3">
      <c r="A27" s="141">
        <v>2011</v>
      </c>
      <c r="B27" s="136">
        <f>+'2.2.3.1.3'!L27</f>
        <v>0</v>
      </c>
      <c r="C27" s="137">
        <f>+'2.2.3.2.3'!L27</f>
        <v>66530</v>
      </c>
      <c r="D27" s="137">
        <f>+'2.2.3.3.3'!L27</f>
        <v>0</v>
      </c>
      <c r="E27" s="137">
        <f>+'2.2.3.4.3'!L27</f>
        <v>0</v>
      </c>
      <c r="F27" s="137">
        <f>+'2.2.3.5.3'!L27</f>
        <v>0</v>
      </c>
      <c r="G27" s="137">
        <f>+'2.2.3.6.3'!L27</f>
        <v>0</v>
      </c>
      <c r="H27" s="138">
        <f>+'2.2.3.7.3'!L27</f>
        <v>0</v>
      </c>
      <c r="I27" s="139">
        <f t="shared" si="0"/>
        <v>66530</v>
      </c>
    </row>
    <row r="28" spans="1:9" ht="15.75" thickBot="1" x14ac:dyDescent="0.3">
      <c r="A28" s="141">
        <v>2012</v>
      </c>
      <c r="B28" s="136">
        <f>+'2.2.3.1.3'!L28</f>
        <v>0</v>
      </c>
      <c r="C28" s="137">
        <f>+'2.2.3.2.3'!L28</f>
        <v>53582</v>
      </c>
      <c r="D28" s="137">
        <f>+'2.2.3.3.3'!L28</f>
        <v>0</v>
      </c>
      <c r="E28" s="137">
        <f>+'2.2.3.4.3'!L28</f>
        <v>0</v>
      </c>
      <c r="F28" s="137">
        <f>+'2.2.3.5.3'!L28</f>
        <v>0</v>
      </c>
      <c r="G28" s="137">
        <f>+'2.2.3.6.3'!L28</f>
        <v>0</v>
      </c>
      <c r="H28" s="138">
        <f>+'2.2.3.7.3'!L28</f>
        <v>0</v>
      </c>
      <c r="I28" s="139">
        <f t="shared" si="0"/>
        <v>53582</v>
      </c>
    </row>
    <row r="29" spans="1:9" ht="15.75" thickBot="1" x14ac:dyDescent="0.3">
      <c r="A29" s="141">
        <v>2013</v>
      </c>
      <c r="B29" s="136">
        <f>+'2.2.3.1.3'!L29</f>
        <v>0</v>
      </c>
      <c r="C29" s="137">
        <f>+'2.2.3.2.3'!L29</f>
        <v>22219</v>
      </c>
      <c r="D29" s="137">
        <f>+'2.2.3.3.3'!L29</f>
        <v>0</v>
      </c>
      <c r="E29" s="137">
        <f>+'2.2.3.4.3'!L29</f>
        <v>0</v>
      </c>
      <c r="F29" s="137">
        <f>+'2.2.3.5.3'!L29</f>
        <v>0</v>
      </c>
      <c r="G29" s="137">
        <f>+'2.2.3.6.3'!L29</f>
        <v>0</v>
      </c>
      <c r="H29" s="138">
        <f>+'2.2.3.7.3'!L29</f>
        <v>0</v>
      </c>
      <c r="I29" s="139">
        <f t="shared" si="0"/>
        <v>22219</v>
      </c>
    </row>
    <row r="30" spans="1:9" ht="15.75" thickBot="1" x14ac:dyDescent="0.3">
      <c r="A30" s="141">
        <v>2014</v>
      </c>
      <c r="B30" s="136">
        <f>+'2.2.3.1.3'!L30</f>
        <v>1086</v>
      </c>
      <c r="C30" s="137">
        <f>+'2.2.3.2.3'!L30</f>
        <v>5286</v>
      </c>
      <c r="D30" s="137">
        <f>+'2.2.3.3.3'!L30</f>
        <v>0</v>
      </c>
      <c r="E30" s="137">
        <f>+'2.2.3.4.3'!L30</f>
        <v>0</v>
      </c>
      <c r="F30" s="137">
        <f>+'2.2.3.5.3'!L30</f>
        <v>0</v>
      </c>
      <c r="G30" s="137">
        <f>+'2.2.3.6.3'!L30</f>
        <v>0</v>
      </c>
      <c r="H30" s="138">
        <f>+'2.2.3.7.3'!L30</f>
        <v>0</v>
      </c>
      <c r="I30" s="139">
        <f t="shared" si="0"/>
        <v>6372</v>
      </c>
    </row>
    <row r="31" spans="1:9" ht="15.75" thickBot="1" x14ac:dyDescent="0.3">
      <c r="A31" s="141">
        <v>2015</v>
      </c>
      <c r="B31" s="136">
        <f>+'2.2.3.1.3'!L31</f>
        <v>888.75</v>
      </c>
      <c r="C31" s="137">
        <f>+'2.2.3.2.3'!L31</f>
        <v>32414.3</v>
      </c>
      <c r="D31" s="137">
        <f>+'2.2.3.3.3'!L31</f>
        <v>1450</v>
      </c>
      <c r="E31" s="137">
        <f>+'2.2.3.4.3'!L31</f>
        <v>0</v>
      </c>
      <c r="F31" s="137">
        <f>+'2.2.3.5.3'!L31</f>
        <v>0</v>
      </c>
      <c r="G31" s="137">
        <f>+'2.2.3.6.3'!L31</f>
        <v>0</v>
      </c>
      <c r="H31" s="138">
        <f>+'2.2.3.7.3'!L31</f>
        <v>0</v>
      </c>
      <c r="I31" s="139">
        <f t="shared" si="0"/>
        <v>34753.050000000003</v>
      </c>
    </row>
    <row r="32" spans="1:9" ht="15.75" thickBot="1" x14ac:dyDescent="0.3">
      <c r="A32" s="141">
        <v>2016</v>
      </c>
      <c r="B32" s="136">
        <f>+'2.2.3.1.3'!L32</f>
        <v>0</v>
      </c>
      <c r="C32" s="137">
        <f>+'2.2.3.2.3'!L32</f>
        <v>35109.869999999995</v>
      </c>
      <c r="D32" s="137">
        <f>+'2.2.3.3.3'!L32</f>
        <v>0</v>
      </c>
      <c r="E32" s="137">
        <f>+'2.2.3.4.3'!L32</f>
        <v>0</v>
      </c>
      <c r="F32" s="137">
        <f>+'2.2.3.5.3'!L32</f>
        <v>0</v>
      </c>
      <c r="G32" s="137">
        <f>+'2.2.3.6.3'!L32</f>
        <v>0</v>
      </c>
      <c r="H32" s="138">
        <f>+'2.2.3.7.3'!L32</f>
        <v>0</v>
      </c>
      <c r="I32" s="139">
        <f t="shared" ref="I32:I33" si="1">SUM(B32:H32)</f>
        <v>35109.869999999995</v>
      </c>
    </row>
    <row r="33" spans="1:9" ht="15.75" thickBot="1" x14ac:dyDescent="0.3">
      <c r="A33" s="141">
        <v>2017</v>
      </c>
      <c r="B33" s="136">
        <f>+'2.2.3.1.3'!L33</f>
        <v>361.88</v>
      </c>
      <c r="C33" s="137">
        <f>+'2.2.3.2.3'!L33</f>
        <v>0</v>
      </c>
      <c r="D33" s="137">
        <f>+'2.2.3.3.3'!L33</f>
        <v>0</v>
      </c>
      <c r="E33" s="137">
        <f>+'2.2.3.4.3'!L33</f>
        <v>0</v>
      </c>
      <c r="F33" s="137">
        <f>+'2.2.3.5.3'!L33</f>
        <v>0</v>
      </c>
      <c r="G33" s="137">
        <f>+'2.2.3.6.3'!L33</f>
        <v>0</v>
      </c>
      <c r="H33" s="138">
        <f>+'2.2.3.7.3'!L33</f>
        <v>0</v>
      </c>
      <c r="I33" s="139">
        <f t="shared" si="1"/>
        <v>361.88</v>
      </c>
    </row>
    <row r="34" spans="1:9" ht="15.75" thickBot="1" x14ac:dyDescent="0.3">
      <c r="A34" s="141" t="s">
        <v>449</v>
      </c>
      <c r="B34" s="136">
        <f>+'2.2.3.1.3'!L34</f>
        <v>0</v>
      </c>
      <c r="C34" s="137">
        <f>+'2.2.3.2.3'!L34</f>
        <v>9568</v>
      </c>
      <c r="D34" s="137">
        <f>+'2.2.3.3.3'!L34</f>
        <v>0</v>
      </c>
      <c r="E34" s="137">
        <f>+'2.2.3.4.3'!L34</f>
        <v>0</v>
      </c>
      <c r="F34" s="137">
        <f>+'2.2.3.5.3'!L34</f>
        <v>0</v>
      </c>
      <c r="G34" s="137">
        <f>+'2.2.3.6.3'!L34</f>
        <v>0</v>
      </c>
      <c r="H34" s="138">
        <f>+'2.2.3.7.3'!L34</f>
        <v>0</v>
      </c>
      <c r="I34" s="139">
        <f t="shared" ref="I34" si="2">SUM(B34:H34)</f>
        <v>9568</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+Índice!B75</f>
        <v>Otros productos agrícolas. Carga anual transportada por línea. Participación porcentual</v>
      </c>
    </row>
    <row r="6" spans="1:9" x14ac:dyDescent="0.25">
      <c r="A6" s="16" t="s">
        <v>6</v>
      </c>
      <c r="B6" s="128" t="str">
        <f>+Índice!A75</f>
        <v>2.2.3.19.2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+'2.2.3.19.1'!B13/'2.2.3.19.1'!$I13</f>
        <v>0</v>
      </c>
      <c r="C13" s="147">
        <f>+'2.2.3.19.1'!C13/'2.2.3.19.1'!$I13</f>
        <v>0.97170884713552075</v>
      </c>
      <c r="D13" s="147">
        <f>+'2.2.3.19.1'!D13/'2.2.3.19.1'!$I13</f>
        <v>0</v>
      </c>
      <c r="E13" s="147">
        <f>+'2.2.3.19.1'!E13/'2.2.3.19.1'!$I13</f>
        <v>0</v>
      </c>
      <c r="F13" s="147">
        <f>+'2.2.3.19.1'!F13/'2.2.3.19.1'!$I13</f>
        <v>2.8291152864479228E-2</v>
      </c>
      <c r="G13" s="147">
        <f>+'2.2.3.19.1'!G13/'2.2.3.19.1'!$I13</f>
        <v>0</v>
      </c>
      <c r="H13" s="151">
        <f>+'2.2.3.19.1'!H13/'2.2.3.19.1'!$I13</f>
        <v>0</v>
      </c>
      <c r="I13" s="148">
        <f>+'2.2.3.19.1'!I13/'2.2.3.19.1'!$I13</f>
        <v>1</v>
      </c>
    </row>
    <row r="14" spans="1:9" ht="15.75" thickBot="1" x14ac:dyDescent="0.3">
      <c r="A14" s="141">
        <v>1998</v>
      </c>
      <c r="B14" s="147">
        <f>+'2.2.3.19.1'!B14/'2.2.3.19.1'!$I14</f>
        <v>0</v>
      </c>
      <c r="C14" s="147">
        <f>+'2.2.3.19.1'!C14/'2.2.3.19.1'!$I14</f>
        <v>1</v>
      </c>
      <c r="D14" s="147">
        <f>+'2.2.3.19.1'!D14/'2.2.3.19.1'!$I14</f>
        <v>0</v>
      </c>
      <c r="E14" s="147">
        <f>+'2.2.3.19.1'!E14/'2.2.3.19.1'!$I14</f>
        <v>0</v>
      </c>
      <c r="F14" s="147">
        <f>+'2.2.3.19.1'!F14/'2.2.3.19.1'!$I14</f>
        <v>0</v>
      </c>
      <c r="G14" s="147">
        <f>+'2.2.3.19.1'!G14/'2.2.3.19.1'!$I14</f>
        <v>0</v>
      </c>
      <c r="H14" s="151">
        <f>+'2.2.3.19.1'!H14/'2.2.3.19.1'!$I14</f>
        <v>0</v>
      </c>
      <c r="I14" s="148">
        <f>+'2.2.3.19.1'!I14/'2.2.3.19.1'!$I14</f>
        <v>1</v>
      </c>
    </row>
    <row r="15" spans="1:9" ht="15.75" thickBot="1" x14ac:dyDescent="0.3">
      <c r="A15" s="141">
        <v>1999</v>
      </c>
      <c r="B15" s="147">
        <f>+'2.2.3.19.1'!B15/'2.2.3.19.1'!$I15</f>
        <v>0</v>
      </c>
      <c r="C15" s="147">
        <f>+'2.2.3.19.1'!C15/'2.2.3.19.1'!$I15</f>
        <v>1</v>
      </c>
      <c r="D15" s="147">
        <f>+'2.2.3.19.1'!D15/'2.2.3.19.1'!$I15</f>
        <v>0</v>
      </c>
      <c r="E15" s="147">
        <f>+'2.2.3.19.1'!E15/'2.2.3.19.1'!$I15</f>
        <v>0</v>
      </c>
      <c r="F15" s="147">
        <f>+'2.2.3.19.1'!F15/'2.2.3.19.1'!$I15</f>
        <v>0</v>
      </c>
      <c r="G15" s="147">
        <f>+'2.2.3.19.1'!G15/'2.2.3.19.1'!$I15</f>
        <v>0</v>
      </c>
      <c r="H15" s="151">
        <f>+'2.2.3.19.1'!H15/'2.2.3.19.1'!$I15</f>
        <v>0</v>
      </c>
      <c r="I15" s="148">
        <f>+'2.2.3.19.1'!I15/'2.2.3.19.1'!$I15</f>
        <v>1</v>
      </c>
    </row>
    <row r="16" spans="1:9" ht="15.75" thickBot="1" x14ac:dyDescent="0.3">
      <c r="A16" s="141">
        <v>2000</v>
      </c>
      <c r="B16" s="147">
        <f>+'2.2.3.19.1'!B16/'2.2.3.19.1'!$I16</f>
        <v>0</v>
      </c>
      <c r="C16" s="147">
        <f>+'2.2.3.19.1'!C16/'2.2.3.19.1'!$I16</f>
        <v>1</v>
      </c>
      <c r="D16" s="147">
        <f>+'2.2.3.19.1'!D16/'2.2.3.19.1'!$I16</f>
        <v>0</v>
      </c>
      <c r="E16" s="147">
        <f>+'2.2.3.19.1'!E16/'2.2.3.19.1'!$I16</f>
        <v>0</v>
      </c>
      <c r="F16" s="147">
        <f>+'2.2.3.19.1'!F16/'2.2.3.19.1'!$I16</f>
        <v>0</v>
      </c>
      <c r="G16" s="147">
        <f>+'2.2.3.19.1'!G16/'2.2.3.19.1'!$I16</f>
        <v>0</v>
      </c>
      <c r="H16" s="151">
        <f>+'2.2.3.19.1'!H16/'2.2.3.19.1'!$I16</f>
        <v>0</v>
      </c>
      <c r="I16" s="148">
        <f>+'2.2.3.19.1'!I16/'2.2.3.19.1'!$I16</f>
        <v>1</v>
      </c>
    </row>
    <row r="17" spans="1:9" ht="15.75" thickBot="1" x14ac:dyDescent="0.3">
      <c r="A17" s="141">
        <v>2001</v>
      </c>
      <c r="B17" s="147">
        <f>+'2.2.3.19.1'!B17/'2.2.3.19.1'!$I17</f>
        <v>0</v>
      </c>
      <c r="C17" s="147">
        <f>+'2.2.3.19.1'!C17/'2.2.3.19.1'!$I17</f>
        <v>1</v>
      </c>
      <c r="D17" s="147">
        <f>+'2.2.3.19.1'!D17/'2.2.3.19.1'!$I17</f>
        <v>0</v>
      </c>
      <c r="E17" s="147">
        <f>+'2.2.3.19.1'!E17/'2.2.3.19.1'!$I17</f>
        <v>0</v>
      </c>
      <c r="F17" s="147">
        <f>+'2.2.3.19.1'!F17/'2.2.3.19.1'!$I17</f>
        <v>0</v>
      </c>
      <c r="G17" s="147">
        <f>+'2.2.3.19.1'!G17/'2.2.3.19.1'!$I17</f>
        <v>0</v>
      </c>
      <c r="H17" s="151">
        <f>+'2.2.3.19.1'!H17/'2.2.3.19.1'!$I17</f>
        <v>0</v>
      </c>
      <c r="I17" s="148">
        <f>+'2.2.3.19.1'!I17/'2.2.3.19.1'!$I17</f>
        <v>1</v>
      </c>
    </row>
    <row r="18" spans="1:9" ht="15.75" thickBot="1" x14ac:dyDescent="0.3">
      <c r="A18" s="141">
        <v>2002</v>
      </c>
      <c r="B18" s="147">
        <f>+'2.2.3.19.1'!B18/'2.2.3.19.1'!$I18</f>
        <v>0</v>
      </c>
      <c r="C18" s="147">
        <f>+'2.2.3.19.1'!C18/'2.2.3.19.1'!$I18</f>
        <v>1</v>
      </c>
      <c r="D18" s="147">
        <f>+'2.2.3.19.1'!D18/'2.2.3.19.1'!$I18</f>
        <v>0</v>
      </c>
      <c r="E18" s="147">
        <f>+'2.2.3.19.1'!E18/'2.2.3.19.1'!$I18</f>
        <v>0</v>
      </c>
      <c r="F18" s="147">
        <f>+'2.2.3.19.1'!F18/'2.2.3.19.1'!$I18</f>
        <v>0</v>
      </c>
      <c r="G18" s="147">
        <f>+'2.2.3.19.1'!G18/'2.2.3.19.1'!$I18</f>
        <v>0</v>
      </c>
      <c r="H18" s="151">
        <f>+'2.2.3.19.1'!H18/'2.2.3.19.1'!$I18</f>
        <v>0</v>
      </c>
      <c r="I18" s="148">
        <f>+'2.2.3.19.1'!I18/'2.2.3.19.1'!$I18</f>
        <v>1</v>
      </c>
    </row>
    <row r="19" spans="1:9" ht="15.75" thickBot="1" x14ac:dyDescent="0.3">
      <c r="A19" s="141">
        <v>2003</v>
      </c>
      <c r="B19" s="147">
        <f>+'2.2.3.19.1'!B19/'2.2.3.19.1'!$I19</f>
        <v>0</v>
      </c>
      <c r="C19" s="147">
        <f>+'2.2.3.19.1'!C19/'2.2.3.19.1'!$I19</f>
        <v>1</v>
      </c>
      <c r="D19" s="147">
        <f>+'2.2.3.19.1'!D19/'2.2.3.19.1'!$I19</f>
        <v>0</v>
      </c>
      <c r="E19" s="147">
        <f>+'2.2.3.19.1'!E19/'2.2.3.19.1'!$I19</f>
        <v>0</v>
      </c>
      <c r="F19" s="147">
        <f>+'2.2.3.19.1'!F19/'2.2.3.19.1'!$I19</f>
        <v>0</v>
      </c>
      <c r="G19" s="147">
        <f>+'2.2.3.19.1'!G19/'2.2.3.19.1'!$I19</f>
        <v>0</v>
      </c>
      <c r="H19" s="151">
        <f>+'2.2.3.19.1'!H19/'2.2.3.19.1'!$I19</f>
        <v>0</v>
      </c>
      <c r="I19" s="148">
        <f>+'2.2.3.19.1'!I19/'2.2.3.19.1'!$I19</f>
        <v>1</v>
      </c>
    </row>
    <row r="20" spans="1:9" ht="15.75" thickBot="1" x14ac:dyDescent="0.3">
      <c r="A20" s="141">
        <v>2004</v>
      </c>
      <c r="B20" s="147">
        <f>+'2.2.3.19.1'!B20/'2.2.3.19.1'!$I20</f>
        <v>0</v>
      </c>
      <c r="C20" s="147">
        <f>+'2.2.3.19.1'!C20/'2.2.3.19.1'!$I20</f>
        <v>1</v>
      </c>
      <c r="D20" s="147">
        <f>+'2.2.3.19.1'!D20/'2.2.3.19.1'!$I20</f>
        <v>0</v>
      </c>
      <c r="E20" s="147">
        <f>+'2.2.3.19.1'!E20/'2.2.3.19.1'!$I20</f>
        <v>0</v>
      </c>
      <c r="F20" s="147">
        <f>+'2.2.3.19.1'!F20/'2.2.3.19.1'!$I20</f>
        <v>0</v>
      </c>
      <c r="G20" s="147">
        <f>+'2.2.3.19.1'!G20/'2.2.3.19.1'!$I20</f>
        <v>0</v>
      </c>
      <c r="H20" s="151">
        <f>+'2.2.3.19.1'!H20/'2.2.3.19.1'!$I20</f>
        <v>0</v>
      </c>
      <c r="I20" s="148">
        <f>+'2.2.3.19.1'!I20/'2.2.3.19.1'!$I20</f>
        <v>1</v>
      </c>
    </row>
    <row r="21" spans="1:9" ht="15.75" thickBot="1" x14ac:dyDescent="0.3">
      <c r="A21" s="141">
        <v>2005</v>
      </c>
      <c r="B21" s="147">
        <f>+'2.2.3.19.1'!B21/'2.2.3.19.1'!$I21</f>
        <v>0</v>
      </c>
      <c r="C21" s="147">
        <f>+'2.2.3.19.1'!C21/'2.2.3.19.1'!$I21</f>
        <v>1</v>
      </c>
      <c r="D21" s="147">
        <f>+'2.2.3.19.1'!D21/'2.2.3.19.1'!$I21</f>
        <v>0</v>
      </c>
      <c r="E21" s="147">
        <f>+'2.2.3.19.1'!E21/'2.2.3.19.1'!$I21</f>
        <v>0</v>
      </c>
      <c r="F21" s="147">
        <f>+'2.2.3.19.1'!F21/'2.2.3.19.1'!$I21</f>
        <v>0</v>
      </c>
      <c r="G21" s="147">
        <f>+'2.2.3.19.1'!G21/'2.2.3.19.1'!$I21</f>
        <v>0</v>
      </c>
      <c r="H21" s="151">
        <f>+'2.2.3.19.1'!H21/'2.2.3.19.1'!$I21</f>
        <v>0</v>
      </c>
      <c r="I21" s="148">
        <f>+'2.2.3.19.1'!I21/'2.2.3.19.1'!$I21</f>
        <v>1</v>
      </c>
    </row>
    <row r="22" spans="1:9" ht="15.75" thickBot="1" x14ac:dyDescent="0.3">
      <c r="A22" s="141">
        <v>2006</v>
      </c>
      <c r="B22" s="147">
        <f>+'2.2.3.19.1'!B22/'2.2.3.19.1'!$I22</f>
        <v>0</v>
      </c>
      <c r="C22" s="147">
        <f>+'2.2.3.19.1'!C22/'2.2.3.19.1'!$I22</f>
        <v>1</v>
      </c>
      <c r="D22" s="147">
        <f>+'2.2.3.19.1'!D22/'2.2.3.19.1'!$I22</f>
        <v>0</v>
      </c>
      <c r="E22" s="147">
        <f>+'2.2.3.19.1'!E22/'2.2.3.19.1'!$I22</f>
        <v>0</v>
      </c>
      <c r="F22" s="147">
        <f>+'2.2.3.19.1'!F22/'2.2.3.19.1'!$I22</f>
        <v>0</v>
      </c>
      <c r="G22" s="147">
        <f>+'2.2.3.19.1'!G22/'2.2.3.19.1'!$I22</f>
        <v>0</v>
      </c>
      <c r="H22" s="151">
        <f>+'2.2.3.19.1'!H22/'2.2.3.19.1'!$I22</f>
        <v>0</v>
      </c>
      <c r="I22" s="148">
        <f>+'2.2.3.19.1'!I22/'2.2.3.19.1'!$I22</f>
        <v>1</v>
      </c>
    </row>
    <row r="23" spans="1:9" ht="15.75" thickBot="1" x14ac:dyDescent="0.3">
      <c r="A23" s="141">
        <v>2007</v>
      </c>
      <c r="B23" s="147">
        <f>+'2.2.3.19.1'!B23/'2.2.3.19.1'!$I23</f>
        <v>0</v>
      </c>
      <c r="C23" s="147">
        <f>+'2.2.3.19.1'!C23/'2.2.3.19.1'!$I23</f>
        <v>1</v>
      </c>
      <c r="D23" s="147">
        <f>+'2.2.3.19.1'!D23/'2.2.3.19.1'!$I23</f>
        <v>0</v>
      </c>
      <c r="E23" s="147">
        <f>+'2.2.3.19.1'!E23/'2.2.3.19.1'!$I23</f>
        <v>0</v>
      </c>
      <c r="F23" s="147">
        <f>+'2.2.3.19.1'!F23/'2.2.3.19.1'!$I23</f>
        <v>0</v>
      </c>
      <c r="G23" s="147">
        <f>+'2.2.3.19.1'!G23/'2.2.3.19.1'!$I23</f>
        <v>0</v>
      </c>
      <c r="H23" s="151">
        <f>+'2.2.3.19.1'!H23/'2.2.3.19.1'!$I23</f>
        <v>0</v>
      </c>
      <c r="I23" s="148">
        <f>+'2.2.3.19.1'!I23/'2.2.3.19.1'!$I23</f>
        <v>1</v>
      </c>
    </row>
    <row r="24" spans="1:9" ht="15.75" thickBot="1" x14ac:dyDescent="0.3">
      <c r="A24" s="141">
        <v>2008</v>
      </c>
      <c r="B24" s="147">
        <f>+'2.2.3.19.1'!B24/'2.2.3.19.1'!$I24</f>
        <v>0</v>
      </c>
      <c r="C24" s="147">
        <f>+'2.2.3.19.1'!C24/'2.2.3.19.1'!$I24</f>
        <v>1</v>
      </c>
      <c r="D24" s="147">
        <f>+'2.2.3.19.1'!D24/'2.2.3.19.1'!$I24</f>
        <v>0</v>
      </c>
      <c r="E24" s="147">
        <f>+'2.2.3.19.1'!E24/'2.2.3.19.1'!$I24</f>
        <v>0</v>
      </c>
      <c r="F24" s="147">
        <f>+'2.2.3.19.1'!F24/'2.2.3.19.1'!$I24</f>
        <v>0</v>
      </c>
      <c r="G24" s="147">
        <f>+'2.2.3.19.1'!G24/'2.2.3.19.1'!$I24</f>
        <v>0</v>
      </c>
      <c r="H24" s="151">
        <f>+'2.2.3.19.1'!H24/'2.2.3.19.1'!$I24</f>
        <v>0</v>
      </c>
      <c r="I24" s="148">
        <f>+'2.2.3.19.1'!I24/'2.2.3.19.1'!$I24</f>
        <v>1</v>
      </c>
    </row>
    <row r="25" spans="1:9" ht="15.75" thickBot="1" x14ac:dyDescent="0.3">
      <c r="A25" s="141">
        <v>2009</v>
      </c>
      <c r="B25" s="147">
        <f>+'2.2.3.19.1'!B25/'2.2.3.19.1'!$I25</f>
        <v>0</v>
      </c>
      <c r="C25" s="147">
        <f>+'2.2.3.19.1'!C25/'2.2.3.19.1'!$I25</f>
        <v>1</v>
      </c>
      <c r="D25" s="147">
        <f>+'2.2.3.19.1'!D25/'2.2.3.19.1'!$I25</f>
        <v>0</v>
      </c>
      <c r="E25" s="147">
        <f>+'2.2.3.19.1'!E25/'2.2.3.19.1'!$I25</f>
        <v>0</v>
      </c>
      <c r="F25" s="147">
        <f>+'2.2.3.19.1'!F25/'2.2.3.19.1'!$I25</f>
        <v>0</v>
      </c>
      <c r="G25" s="147">
        <f>+'2.2.3.19.1'!G25/'2.2.3.19.1'!$I25</f>
        <v>0</v>
      </c>
      <c r="H25" s="151">
        <f>+'2.2.3.19.1'!H25/'2.2.3.19.1'!$I25</f>
        <v>0</v>
      </c>
      <c r="I25" s="148">
        <f>+'2.2.3.19.1'!I25/'2.2.3.19.1'!$I25</f>
        <v>1</v>
      </c>
    </row>
    <row r="26" spans="1:9" ht="15.75" thickBot="1" x14ac:dyDescent="0.3">
      <c r="A26" s="141">
        <v>2010</v>
      </c>
      <c r="B26" s="147">
        <f>+'2.2.3.19.1'!B26/'2.2.3.19.1'!$I26</f>
        <v>0</v>
      </c>
      <c r="C26" s="147">
        <f>+'2.2.3.19.1'!C26/'2.2.3.19.1'!$I26</f>
        <v>1</v>
      </c>
      <c r="D26" s="147">
        <f>+'2.2.3.19.1'!D26/'2.2.3.19.1'!$I26</f>
        <v>0</v>
      </c>
      <c r="E26" s="147">
        <f>+'2.2.3.19.1'!E26/'2.2.3.19.1'!$I26</f>
        <v>0</v>
      </c>
      <c r="F26" s="147">
        <f>+'2.2.3.19.1'!F26/'2.2.3.19.1'!$I26</f>
        <v>0</v>
      </c>
      <c r="G26" s="147">
        <f>+'2.2.3.19.1'!G26/'2.2.3.19.1'!$I26</f>
        <v>0</v>
      </c>
      <c r="H26" s="151">
        <f>+'2.2.3.19.1'!H26/'2.2.3.19.1'!$I26</f>
        <v>0</v>
      </c>
      <c r="I26" s="148">
        <f>+'2.2.3.19.1'!I26/'2.2.3.19.1'!$I26</f>
        <v>1</v>
      </c>
    </row>
    <row r="27" spans="1:9" ht="15.75" thickBot="1" x14ac:dyDescent="0.3">
      <c r="A27" s="141">
        <v>2011</v>
      </c>
      <c r="B27" s="147">
        <f>+'2.2.3.19.1'!B27/'2.2.3.19.1'!$I27</f>
        <v>0</v>
      </c>
      <c r="C27" s="147">
        <f>+'2.2.3.19.1'!C27/'2.2.3.19.1'!$I27</f>
        <v>1</v>
      </c>
      <c r="D27" s="147">
        <f>+'2.2.3.19.1'!D27/'2.2.3.19.1'!$I27</f>
        <v>0</v>
      </c>
      <c r="E27" s="147">
        <f>+'2.2.3.19.1'!E27/'2.2.3.19.1'!$I27</f>
        <v>0</v>
      </c>
      <c r="F27" s="147">
        <f>+'2.2.3.19.1'!F27/'2.2.3.19.1'!$I27</f>
        <v>0</v>
      </c>
      <c r="G27" s="147">
        <f>+'2.2.3.19.1'!G27/'2.2.3.19.1'!$I27</f>
        <v>0</v>
      </c>
      <c r="H27" s="151">
        <f>+'2.2.3.19.1'!H27/'2.2.3.19.1'!$I27</f>
        <v>0</v>
      </c>
      <c r="I27" s="148">
        <f>+'2.2.3.19.1'!I27/'2.2.3.19.1'!$I27</f>
        <v>1</v>
      </c>
    </row>
    <row r="28" spans="1:9" ht="15.75" thickBot="1" x14ac:dyDescent="0.3">
      <c r="A28" s="141">
        <v>2012</v>
      </c>
      <c r="B28" s="147">
        <f>+'2.2.3.19.1'!B28/'2.2.3.19.1'!$I28</f>
        <v>0</v>
      </c>
      <c r="C28" s="147">
        <f>+'2.2.3.19.1'!C28/'2.2.3.19.1'!$I28</f>
        <v>1</v>
      </c>
      <c r="D28" s="147">
        <f>+'2.2.3.19.1'!D28/'2.2.3.19.1'!$I28</f>
        <v>0</v>
      </c>
      <c r="E28" s="147">
        <f>+'2.2.3.19.1'!E28/'2.2.3.19.1'!$I28</f>
        <v>0</v>
      </c>
      <c r="F28" s="147">
        <f>+'2.2.3.19.1'!F28/'2.2.3.19.1'!$I28</f>
        <v>0</v>
      </c>
      <c r="G28" s="147">
        <f>+'2.2.3.19.1'!G28/'2.2.3.19.1'!$I28</f>
        <v>0</v>
      </c>
      <c r="H28" s="151">
        <f>+'2.2.3.19.1'!H28/'2.2.3.19.1'!$I28</f>
        <v>0</v>
      </c>
      <c r="I28" s="148">
        <f>+'2.2.3.19.1'!I28/'2.2.3.19.1'!$I28</f>
        <v>1</v>
      </c>
    </row>
    <row r="29" spans="1:9" ht="15.75" thickBot="1" x14ac:dyDescent="0.3">
      <c r="A29" s="141">
        <v>2013</v>
      </c>
      <c r="B29" s="147">
        <f>+'2.2.3.19.1'!B29/'2.2.3.19.1'!$I29</f>
        <v>0</v>
      </c>
      <c r="C29" s="147">
        <f>+'2.2.3.19.1'!C29/'2.2.3.19.1'!$I29</f>
        <v>1</v>
      </c>
      <c r="D29" s="147">
        <f>+'2.2.3.19.1'!D29/'2.2.3.19.1'!$I29</f>
        <v>0</v>
      </c>
      <c r="E29" s="147">
        <f>+'2.2.3.19.1'!E29/'2.2.3.19.1'!$I29</f>
        <v>0</v>
      </c>
      <c r="F29" s="147">
        <f>+'2.2.3.19.1'!F29/'2.2.3.19.1'!$I29</f>
        <v>0</v>
      </c>
      <c r="G29" s="147">
        <f>+'2.2.3.19.1'!G29/'2.2.3.19.1'!$I29</f>
        <v>0</v>
      </c>
      <c r="H29" s="151">
        <f>+'2.2.3.19.1'!H29/'2.2.3.19.1'!$I29</f>
        <v>0</v>
      </c>
      <c r="I29" s="148">
        <f>+'2.2.3.19.1'!I29/'2.2.3.19.1'!$I29</f>
        <v>1</v>
      </c>
    </row>
    <row r="30" spans="1:9" ht="15.75" thickBot="1" x14ac:dyDescent="0.3">
      <c r="A30" s="141">
        <v>2014</v>
      </c>
      <c r="B30" s="147">
        <f>+'2.2.3.19.1'!B30/'2.2.3.19.1'!$I30</f>
        <v>0.1704331450094162</v>
      </c>
      <c r="C30" s="147">
        <f>+'2.2.3.19.1'!C30/'2.2.3.19.1'!$I30</f>
        <v>0.8295668549905838</v>
      </c>
      <c r="D30" s="147">
        <f>+'2.2.3.19.1'!D30/'2.2.3.19.1'!$I30</f>
        <v>0</v>
      </c>
      <c r="E30" s="147">
        <f>+'2.2.3.19.1'!E30/'2.2.3.19.1'!$I30</f>
        <v>0</v>
      </c>
      <c r="F30" s="147">
        <f>+'2.2.3.19.1'!F30/'2.2.3.19.1'!$I30</f>
        <v>0</v>
      </c>
      <c r="G30" s="147">
        <f>+'2.2.3.19.1'!G30/'2.2.3.19.1'!$I30</f>
        <v>0</v>
      </c>
      <c r="H30" s="151">
        <f>+'2.2.3.19.1'!H30/'2.2.3.19.1'!$I30</f>
        <v>0</v>
      </c>
      <c r="I30" s="148">
        <f>+'2.2.3.19.1'!I30/'2.2.3.19.1'!$I30</f>
        <v>1</v>
      </c>
    </row>
    <row r="31" spans="1:9" ht="15.75" thickBot="1" x14ac:dyDescent="0.3">
      <c r="A31" s="141">
        <v>2015</v>
      </c>
      <c r="B31" s="147">
        <f>+'2.2.3.19.1'!B31/'2.2.3.19.1'!$I31</f>
        <v>2.5573295005762081E-2</v>
      </c>
      <c r="C31" s="147">
        <f>+'2.2.3.19.1'!C31/'2.2.3.19.1'!$I31</f>
        <v>0.93270374830410563</v>
      </c>
      <c r="D31" s="147">
        <f>+'2.2.3.19.1'!D31/'2.2.3.19.1'!$I31</f>
        <v>4.1722956690132228E-2</v>
      </c>
      <c r="E31" s="147">
        <f>+'2.2.3.19.1'!E31/'2.2.3.19.1'!$I31</f>
        <v>0</v>
      </c>
      <c r="F31" s="147">
        <f>+'2.2.3.19.1'!F31/'2.2.3.19.1'!$I31</f>
        <v>0</v>
      </c>
      <c r="G31" s="147">
        <f>+'2.2.3.19.1'!G31/'2.2.3.19.1'!$I31</f>
        <v>0</v>
      </c>
      <c r="H31" s="151">
        <f>+'2.2.3.19.1'!H31/'2.2.3.19.1'!$I31</f>
        <v>0</v>
      </c>
      <c r="I31" s="148">
        <f>+'2.2.3.19.1'!I31/'2.2.3.19.1'!$I31</f>
        <v>1</v>
      </c>
    </row>
    <row r="32" spans="1:9" ht="15.75" thickBot="1" x14ac:dyDescent="0.3">
      <c r="A32" s="141">
        <v>2016</v>
      </c>
      <c r="B32" s="147">
        <f>+'2.2.3.19.1'!B32/'2.2.3.19.1'!$I32</f>
        <v>0</v>
      </c>
      <c r="C32" s="147">
        <f>+'2.2.3.19.1'!C32/'2.2.3.19.1'!$I32</f>
        <v>1</v>
      </c>
      <c r="D32" s="147">
        <f>+'2.2.3.19.1'!D32/'2.2.3.19.1'!$I32</f>
        <v>0</v>
      </c>
      <c r="E32" s="147">
        <f>+'2.2.3.19.1'!E32/'2.2.3.19.1'!$I32</f>
        <v>0</v>
      </c>
      <c r="F32" s="147">
        <f>+'2.2.3.19.1'!F32/'2.2.3.19.1'!$I32</f>
        <v>0</v>
      </c>
      <c r="G32" s="147">
        <f>+'2.2.3.19.1'!G32/'2.2.3.19.1'!$I32</f>
        <v>0</v>
      </c>
      <c r="H32" s="151">
        <f>+'2.2.3.19.1'!H32/'2.2.3.19.1'!$I32</f>
        <v>0</v>
      </c>
      <c r="I32" s="148">
        <f>+'2.2.3.19.1'!I32/'2.2.3.19.1'!$I32</f>
        <v>1</v>
      </c>
    </row>
    <row r="33" spans="1:9" ht="15.75" thickBot="1" x14ac:dyDescent="0.3">
      <c r="A33" s="141">
        <v>2017</v>
      </c>
      <c r="B33" s="147">
        <f>+'2.2.3.19.1'!B33/'2.2.3.19.1'!$I33</f>
        <v>1</v>
      </c>
      <c r="C33" s="147">
        <f>+'2.2.3.19.1'!C33/'2.2.3.19.1'!$I33</f>
        <v>0</v>
      </c>
      <c r="D33" s="147">
        <f>+'2.2.3.19.1'!D33/'2.2.3.19.1'!$I33</f>
        <v>0</v>
      </c>
      <c r="E33" s="147">
        <f>+'2.2.3.19.1'!E33/'2.2.3.19.1'!$I33</f>
        <v>0</v>
      </c>
      <c r="F33" s="147">
        <f>+'2.2.3.19.1'!F33/'2.2.3.19.1'!$I33</f>
        <v>0</v>
      </c>
      <c r="G33" s="147">
        <f>+'2.2.3.19.1'!G33/'2.2.3.19.1'!$I33</f>
        <v>0</v>
      </c>
      <c r="H33" s="151">
        <f>+'2.2.3.19.1'!H33/'2.2.3.19.1'!$I33</f>
        <v>0</v>
      </c>
      <c r="I33" s="148">
        <f>+'2.2.3.19.1'!I33/'2.2.3.19.1'!$I33</f>
        <v>1</v>
      </c>
    </row>
    <row r="34" spans="1:9" ht="15.75" thickBot="1" x14ac:dyDescent="0.3">
      <c r="A34" s="141" t="s">
        <v>449</v>
      </c>
      <c r="B34" s="147">
        <f>+'2.2.3.19.1'!B34/'2.2.3.19.1'!$I34</f>
        <v>0</v>
      </c>
      <c r="C34" s="147">
        <f>+'2.2.3.19.1'!C34/'2.2.3.19.1'!$I34</f>
        <v>1</v>
      </c>
      <c r="D34" s="147">
        <f>+'2.2.3.19.1'!D34/'2.2.3.19.1'!$I34</f>
        <v>0</v>
      </c>
      <c r="E34" s="147">
        <f>+'2.2.3.19.1'!E34/'2.2.3.19.1'!$I34</f>
        <v>0</v>
      </c>
      <c r="F34" s="147">
        <f>+'2.2.3.19.1'!F34/'2.2.3.19.1'!$I34</f>
        <v>0</v>
      </c>
      <c r="G34" s="147">
        <f>+'2.2.3.19.1'!G34/'2.2.3.19.1'!$I34</f>
        <v>0</v>
      </c>
      <c r="H34" s="151">
        <f>+'2.2.3.19.1'!H34/'2.2.3.19.1'!$I34</f>
        <v>0</v>
      </c>
      <c r="I34" s="148">
        <f>+'2.2.3.19.1'!I34/'2.2.3.19.1'!$I34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+Índice!B76</f>
        <v>Suproductos agrarios. Carga anual transportada por línea. En toneladas</v>
      </c>
    </row>
    <row r="6" spans="1:9" x14ac:dyDescent="0.25">
      <c r="A6" s="16" t="s">
        <v>6</v>
      </c>
      <c r="B6" s="128" t="str">
        <f>+Índice!A76</f>
        <v>2.2.3.20.1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+'2.2.3.1.3'!M13</f>
        <v>413595</v>
      </c>
      <c r="C13" s="137">
        <f>+'2.2.3.2.3'!M13</f>
        <v>1722411</v>
      </c>
      <c r="D13" s="137">
        <f>+'2.2.3.3.3'!M13</f>
        <v>0</v>
      </c>
      <c r="E13" s="137">
        <f>+'2.2.3.4.3'!M13</f>
        <v>0</v>
      </c>
      <c r="F13" s="137">
        <f>+'2.2.3.5.3'!M13</f>
        <v>2765</v>
      </c>
      <c r="G13" s="137">
        <f>+'2.2.3.6.3'!M13</f>
        <v>0</v>
      </c>
      <c r="H13" s="138">
        <f>+'2.2.3.7.3'!M13</f>
        <v>0</v>
      </c>
      <c r="I13" s="139">
        <f>SUM(B13:H13)</f>
        <v>2138771</v>
      </c>
    </row>
    <row r="14" spans="1:9" ht="15.75" thickBot="1" x14ac:dyDescent="0.3">
      <c r="A14" s="141">
        <v>1998</v>
      </c>
      <c r="B14" s="136">
        <f>+'2.2.3.1.3'!M14</f>
        <v>428805</v>
      </c>
      <c r="C14" s="137">
        <f>+'2.2.3.2.3'!M14</f>
        <v>1806127</v>
      </c>
      <c r="D14" s="137">
        <f>+'2.2.3.3.3'!M14</f>
        <v>0</v>
      </c>
      <c r="E14" s="137">
        <f>+'2.2.3.4.3'!M14</f>
        <v>0</v>
      </c>
      <c r="F14" s="137">
        <f>+'2.2.3.5.3'!M14</f>
        <v>0</v>
      </c>
      <c r="G14" s="137">
        <f>+'2.2.3.6.3'!M14</f>
        <v>0</v>
      </c>
      <c r="H14" s="138">
        <f>+'2.2.3.7.3'!M14</f>
        <v>0</v>
      </c>
      <c r="I14" s="139">
        <f t="shared" ref="I14:I31" si="0">SUM(B14:H14)</f>
        <v>2234932</v>
      </c>
    </row>
    <row r="15" spans="1:9" ht="15.75" thickBot="1" x14ac:dyDescent="0.3">
      <c r="A15" s="141">
        <v>1999</v>
      </c>
      <c r="B15" s="136">
        <f>+'2.2.3.1.3'!M15</f>
        <v>359956.22</v>
      </c>
      <c r="C15" s="137">
        <f>+'2.2.3.2.3'!M15</f>
        <v>2084012</v>
      </c>
      <c r="D15" s="137">
        <f>+'2.2.3.3.3'!M15</f>
        <v>0</v>
      </c>
      <c r="E15" s="137">
        <f>+'2.2.3.4.3'!M15</f>
        <v>0</v>
      </c>
      <c r="F15" s="137">
        <f>+'2.2.3.5.3'!M15</f>
        <v>0</v>
      </c>
      <c r="G15" s="137">
        <f>+'2.2.3.6.3'!M15</f>
        <v>0</v>
      </c>
      <c r="H15" s="138">
        <f>+'2.2.3.7.3'!M15</f>
        <v>0</v>
      </c>
      <c r="I15" s="139">
        <f t="shared" si="0"/>
        <v>2443968.2199999997</v>
      </c>
    </row>
    <row r="16" spans="1:9" ht="15.75" thickBot="1" x14ac:dyDescent="0.3">
      <c r="A16" s="141">
        <v>2000</v>
      </c>
      <c r="B16" s="136">
        <f>+'2.2.3.1.3'!M16</f>
        <v>86532</v>
      </c>
      <c r="C16" s="137">
        <f>+'2.2.3.2.3'!M16</f>
        <v>2017020</v>
      </c>
      <c r="D16" s="137">
        <f>+'2.2.3.3.3'!M16</f>
        <v>0</v>
      </c>
      <c r="E16" s="137">
        <f>+'2.2.3.4.3'!M16</f>
        <v>0</v>
      </c>
      <c r="F16" s="137">
        <f>+'2.2.3.5.3'!M16</f>
        <v>0</v>
      </c>
      <c r="G16" s="137">
        <f>+'2.2.3.6.3'!M16</f>
        <v>0</v>
      </c>
      <c r="H16" s="138">
        <f>+'2.2.3.7.3'!M16</f>
        <v>0</v>
      </c>
      <c r="I16" s="139">
        <f t="shared" si="0"/>
        <v>2103552</v>
      </c>
    </row>
    <row r="17" spans="1:9" ht="15.75" thickBot="1" x14ac:dyDescent="0.3">
      <c r="A17" s="141">
        <v>2001</v>
      </c>
      <c r="B17" s="136">
        <f>+'2.2.3.1.3'!M17</f>
        <v>142216</v>
      </c>
      <c r="C17" s="137">
        <f>+'2.2.3.2.3'!M17</f>
        <v>2258581</v>
      </c>
      <c r="D17" s="137">
        <f>+'2.2.3.3.3'!M17</f>
        <v>0</v>
      </c>
      <c r="E17" s="137">
        <f>+'2.2.3.4.3'!M17</f>
        <v>0</v>
      </c>
      <c r="F17" s="137">
        <f>+'2.2.3.5.3'!M17</f>
        <v>0</v>
      </c>
      <c r="G17" s="137">
        <f>+'2.2.3.6.3'!M17</f>
        <v>0</v>
      </c>
      <c r="H17" s="138">
        <f>+'2.2.3.7.3'!M17</f>
        <v>0</v>
      </c>
      <c r="I17" s="139">
        <f t="shared" si="0"/>
        <v>2400797</v>
      </c>
    </row>
    <row r="18" spans="1:9" ht="15.75" thickBot="1" x14ac:dyDescent="0.3">
      <c r="A18" s="141">
        <v>2002</v>
      </c>
      <c r="B18" s="136">
        <f>+'2.2.3.1.3'!M18</f>
        <v>463170</v>
      </c>
      <c r="C18" s="137">
        <f>+'2.2.3.2.3'!M18</f>
        <v>2595714</v>
      </c>
      <c r="D18" s="137">
        <f>+'2.2.3.3.3'!M18</f>
        <v>0</v>
      </c>
      <c r="E18" s="137">
        <f>+'2.2.3.4.3'!M18</f>
        <v>0</v>
      </c>
      <c r="F18" s="137">
        <f>+'2.2.3.5.3'!M18</f>
        <v>0</v>
      </c>
      <c r="G18" s="137">
        <f>+'2.2.3.6.3'!M18</f>
        <v>0</v>
      </c>
      <c r="H18" s="138">
        <f>+'2.2.3.7.3'!M18</f>
        <v>0</v>
      </c>
      <c r="I18" s="139">
        <f t="shared" si="0"/>
        <v>3058884</v>
      </c>
    </row>
    <row r="19" spans="1:9" ht="15.75" thickBot="1" x14ac:dyDescent="0.3">
      <c r="A19" s="141">
        <v>2003</v>
      </c>
      <c r="B19" s="136">
        <f>+'2.2.3.1.3'!M19</f>
        <v>654803</v>
      </c>
      <c r="C19" s="137">
        <f>+'2.2.3.2.3'!M19</f>
        <v>2520903</v>
      </c>
      <c r="D19" s="137">
        <f>+'2.2.3.3.3'!M19</f>
        <v>0</v>
      </c>
      <c r="E19" s="137">
        <f>+'2.2.3.4.3'!M19</f>
        <v>0</v>
      </c>
      <c r="F19" s="137">
        <f>+'2.2.3.5.3'!M19</f>
        <v>0</v>
      </c>
      <c r="G19" s="137">
        <f>+'2.2.3.6.3'!M19</f>
        <v>0</v>
      </c>
      <c r="H19" s="138">
        <f>+'2.2.3.7.3'!M19</f>
        <v>0</v>
      </c>
      <c r="I19" s="139">
        <f t="shared" si="0"/>
        <v>3175706</v>
      </c>
    </row>
    <row r="20" spans="1:9" ht="15.75" thickBot="1" x14ac:dyDescent="0.3">
      <c r="A20" s="141">
        <v>2004</v>
      </c>
      <c r="B20" s="136">
        <f>+'2.2.3.1.3'!M20</f>
        <v>527156</v>
      </c>
      <c r="C20" s="137">
        <f>+'2.2.3.2.3'!M20</f>
        <v>2510529</v>
      </c>
      <c r="D20" s="137">
        <f>+'2.2.3.3.3'!M20</f>
        <v>0</v>
      </c>
      <c r="E20" s="137">
        <f>+'2.2.3.4.3'!M20</f>
        <v>0</v>
      </c>
      <c r="F20" s="137">
        <f>+'2.2.3.5.3'!M20</f>
        <v>0</v>
      </c>
      <c r="G20" s="137">
        <f>+'2.2.3.6.3'!M20</f>
        <v>0</v>
      </c>
      <c r="H20" s="138">
        <f>+'2.2.3.7.3'!M20</f>
        <v>0</v>
      </c>
      <c r="I20" s="139">
        <f t="shared" si="0"/>
        <v>3037685</v>
      </c>
    </row>
    <row r="21" spans="1:9" ht="15.75" thickBot="1" x14ac:dyDescent="0.3">
      <c r="A21" s="141">
        <v>2005</v>
      </c>
      <c r="B21" s="136">
        <f>+'2.2.3.1.3'!M21</f>
        <v>603808</v>
      </c>
      <c r="C21" s="137">
        <f>+'2.2.3.2.3'!M21</f>
        <v>2884895</v>
      </c>
      <c r="D21" s="137">
        <f>+'2.2.3.3.3'!M21</f>
        <v>0</v>
      </c>
      <c r="E21" s="137">
        <f>+'2.2.3.4.3'!M21</f>
        <v>0</v>
      </c>
      <c r="F21" s="137">
        <f>+'2.2.3.5.3'!M21</f>
        <v>0</v>
      </c>
      <c r="G21" s="137">
        <f>+'2.2.3.6.3'!M21</f>
        <v>0</v>
      </c>
      <c r="H21" s="138">
        <f>+'2.2.3.7.3'!M21</f>
        <v>0</v>
      </c>
      <c r="I21" s="139">
        <f t="shared" si="0"/>
        <v>3488703</v>
      </c>
    </row>
    <row r="22" spans="1:9" ht="15.75" thickBot="1" x14ac:dyDescent="0.3">
      <c r="A22" s="141">
        <v>2006</v>
      </c>
      <c r="B22" s="136">
        <f>+'2.2.3.1.3'!M22</f>
        <v>496651</v>
      </c>
      <c r="C22" s="137">
        <f>+'2.2.3.2.3'!M22</f>
        <v>2636581</v>
      </c>
      <c r="D22" s="137">
        <f>+'2.2.3.3.3'!M22</f>
        <v>0</v>
      </c>
      <c r="E22" s="137">
        <f>+'2.2.3.4.3'!M22</f>
        <v>0</v>
      </c>
      <c r="F22" s="137">
        <f>+'2.2.3.5.3'!M22</f>
        <v>0</v>
      </c>
      <c r="G22" s="137">
        <f>+'2.2.3.6.3'!M22</f>
        <v>0</v>
      </c>
      <c r="H22" s="138">
        <f>+'2.2.3.7.3'!M22</f>
        <v>0</v>
      </c>
      <c r="I22" s="139">
        <f t="shared" si="0"/>
        <v>3133232</v>
      </c>
    </row>
    <row r="23" spans="1:9" ht="15.75" thickBot="1" x14ac:dyDescent="0.3">
      <c r="A23" s="141">
        <v>2007</v>
      </c>
      <c r="B23" s="136">
        <f>+'2.2.3.1.3'!M23</f>
        <v>356670</v>
      </c>
      <c r="C23" s="137">
        <f>+'2.2.3.2.3'!M23</f>
        <v>2357850</v>
      </c>
      <c r="D23" s="137">
        <f>+'2.2.3.3.3'!M23</f>
        <v>0</v>
      </c>
      <c r="E23" s="137">
        <f>+'2.2.3.4.3'!M23</f>
        <v>0</v>
      </c>
      <c r="F23" s="137">
        <f>+'2.2.3.5.3'!M23</f>
        <v>0</v>
      </c>
      <c r="G23" s="137">
        <f>+'2.2.3.6.3'!M23</f>
        <v>0</v>
      </c>
      <c r="H23" s="138">
        <f>+'2.2.3.7.3'!M23</f>
        <v>0</v>
      </c>
      <c r="I23" s="139">
        <f t="shared" si="0"/>
        <v>2714520</v>
      </c>
    </row>
    <row r="24" spans="1:9" ht="15.75" thickBot="1" x14ac:dyDescent="0.3">
      <c r="A24" s="141">
        <v>2008</v>
      </c>
      <c r="B24" s="136">
        <f>+'2.2.3.1.3'!M24</f>
        <v>322870</v>
      </c>
      <c r="C24" s="137">
        <f>+'2.2.3.2.3'!M24</f>
        <v>2178910</v>
      </c>
      <c r="D24" s="137">
        <f>+'2.2.3.3.3'!M24</f>
        <v>0</v>
      </c>
      <c r="E24" s="137">
        <f>+'2.2.3.4.3'!M24</f>
        <v>0</v>
      </c>
      <c r="F24" s="137">
        <f>+'2.2.3.5.3'!M24</f>
        <v>0</v>
      </c>
      <c r="G24" s="137">
        <f>+'2.2.3.6.3'!M24</f>
        <v>0</v>
      </c>
      <c r="H24" s="138">
        <f>+'2.2.3.7.3'!M24</f>
        <v>0</v>
      </c>
      <c r="I24" s="139">
        <f t="shared" si="0"/>
        <v>2501780</v>
      </c>
    </row>
    <row r="25" spans="1:9" ht="15.75" thickBot="1" x14ac:dyDescent="0.3">
      <c r="A25" s="141">
        <v>2009</v>
      </c>
      <c r="B25" s="136">
        <f>+'2.2.3.1.3'!M25</f>
        <v>279500</v>
      </c>
      <c r="C25" s="137">
        <f>+'2.2.3.2.3'!M25</f>
        <v>1894570</v>
      </c>
      <c r="D25" s="137">
        <f>+'2.2.3.3.3'!M25</f>
        <v>0</v>
      </c>
      <c r="E25" s="137">
        <f>+'2.2.3.4.3'!M25</f>
        <v>0</v>
      </c>
      <c r="F25" s="137">
        <f>+'2.2.3.5.3'!M25</f>
        <v>0</v>
      </c>
      <c r="G25" s="137">
        <f>+'2.2.3.6.3'!M25</f>
        <v>0</v>
      </c>
      <c r="H25" s="138">
        <f>+'2.2.3.7.3'!M25</f>
        <v>0</v>
      </c>
      <c r="I25" s="139">
        <f t="shared" si="0"/>
        <v>2174070</v>
      </c>
    </row>
    <row r="26" spans="1:9" ht="15.75" thickBot="1" x14ac:dyDescent="0.3">
      <c r="A26" s="141">
        <v>2010</v>
      </c>
      <c r="B26" s="136">
        <f>+'2.2.3.1.3'!M26</f>
        <v>304110</v>
      </c>
      <c r="C26" s="137">
        <f>+'2.2.3.2.3'!M26</f>
        <v>2083971</v>
      </c>
      <c r="D26" s="137">
        <f>+'2.2.3.3.3'!M26</f>
        <v>0</v>
      </c>
      <c r="E26" s="137">
        <f>+'2.2.3.4.3'!M26</f>
        <v>0</v>
      </c>
      <c r="F26" s="137">
        <f>+'2.2.3.5.3'!M26</f>
        <v>0</v>
      </c>
      <c r="G26" s="137">
        <f>+'2.2.3.6.3'!M26</f>
        <v>0</v>
      </c>
      <c r="H26" s="138">
        <f>+'2.2.3.7.3'!M26</f>
        <v>0</v>
      </c>
      <c r="I26" s="139">
        <f t="shared" si="0"/>
        <v>2388081</v>
      </c>
    </row>
    <row r="27" spans="1:9" ht="15.75" thickBot="1" x14ac:dyDescent="0.3">
      <c r="A27" s="141">
        <v>2011</v>
      </c>
      <c r="B27" s="136">
        <f>+'2.2.3.1.3'!M27</f>
        <v>353650</v>
      </c>
      <c r="C27" s="137">
        <f>+'2.2.3.2.3'!M27</f>
        <v>2317846</v>
      </c>
      <c r="D27" s="137">
        <f>+'2.2.3.3.3'!M27</f>
        <v>0</v>
      </c>
      <c r="E27" s="137">
        <f>+'2.2.3.4.3'!M27</f>
        <v>0</v>
      </c>
      <c r="F27" s="137">
        <f>+'2.2.3.5.3'!M27</f>
        <v>0</v>
      </c>
      <c r="G27" s="137">
        <f>+'2.2.3.6.3'!M27</f>
        <v>0</v>
      </c>
      <c r="H27" s="138">
        <f>+'2.2.3.7.3'!M27</f>
        <v>0</v>
      </c>
      <c r="I27" s="139">
        <f t="shared" si="0"/>
        <v>2671496</v>
      </c>
    </row>
    <row r="28" spans="1:9" ht="15.75" thickBot="1" x14ac:dyDescent="0.3">
      <c r="A28" s="141">
        <v>2012</v>
      </c>
      <c r="B28" s="136">
        <f>+'2.2.3.1.3'!M28</f>
        <v>310330</v>
      </c>
      <c r="C28" s="137">
        <f>+'2.2.3.2.3'!M28</f>
        <v>2388550</v>
      </c>
      <c r="D28" s="137">
        <f>+'2.2.3.3.3'!M28</f>
        <v>0</v>
      </c>
      <c r="E28" s="137">
        <f>+'2.2.3.4.3'!M28</f>
        <v>0</v>
      </c>
      <c r="F28" s="137">
        <f>+'2.2.3.5.3'!M28</f>
        <v>0</v>
      </c>
      <c r="G28" s="137">
        <f>+'2.2.3.6.3'!M28</f>
        <v>0</v>
      </c>
      <c r="H28" s="138">
        <f>+'2.2.3.7.3'!M28</f>
        <v>0</v>
      </c>
      <c r="I28" s="139">
        <f t="shared" si="0"/>
        <v>2698880</v>
      </c>
    </row>
    <row r="29" spans="1:9" ht="15.75" thickBot="1" x14ac:dyDescent="0.3">
      <c r="A29" s="141">
        <v>2013</v>
      </c>
      <c r="B29" s="136">
        <f>+'2.2.3.1.3'!M29</f>
        <v>245587</v>
      </c>
      <c r="C29" s="137">
        <f>+'2.2.3.2.3'!M29</f>
        <v>2239190</v>
      </c>
      <c r="D29" s="137">
        <f>+'2.2.3.3.3'!M29</f>
        <v>0</v>
      </c>
      <c r="E29" s="137">
        <f>+'2.2.3.4.3'!M29</f>
        <v>0</v>
      </c>
      <c r="F29" s="137">
        <f>+'2.2.3.5.3'!M29</f>
        <v>0</v>
      </c>
      <c r="G29" s="137">
        <f>+'2.2.3.6.3'!M29</f>
        <v>0</v>
      </c>
      <c r="H29" s="138">
        <f>+'2.2.3.7.3'!M29</f>
        <v>0</v>
      </c>
      <c r="I29" s="139">
        <f t="shared" si="0"/>
        <v>2484777</v>
      </c>
    </row>
    <row r="30" spans="1:9" ht="15.75" thickBot="1" x14ac:dyDescent="0.3">
      <c r="A30" s="141">
        <v>2014</v>
      </c>
      <c r="B30" s="136">
        <f>+'2.2.3.1.3'!M30</f>
        <v>164013.9</v>
      </c>
      <c r="C30" s="137">
        <f>+'2.2.3.2.3'!M30</f>
        <v>2679220</v>
      </c>
      <c r="D30" s="137">
        <f>+'2.2.3.3.3'!M30</f>
        <v>0</v>
      </c>
      <c r="E30" s="137">
        <f>+'2.2.3.4.3'!M30</f>
        <v>0</v>
      </c>
      <c r="F30" s="137">
        <f>+'2.2.3.5.3'!M30</f>
        <v>0</v>
      </c>
      <c r="G30" s="137">
        <f>+'2.2.3.6.3'!M30</f>
        <v>0</v>
      </c>
      <c r="H30" s="138">
        <f>+'2.2.3.7.3'!M30</f>
        <v>0</v>
      </c>
      <c r="I30" s="139">
        <f t="shared" si="0"/>
        <v>2843233.9</v>
      </c>
    </row>
    <row r="31" spans="1:9" ht="15.75" thickBot="1" x14ac:dyDescent="0.3">
      <c r="A31" s="141">
        <v>2015</v>
      </c>
      <c r="B31" s="136">
        <f>+'2.2.3.1.3'!M31</f>
        <v>244409.69</v>
      </c>
      <c r="C31" s="137">
        <f>+'2.2.3.2.3'!M31</f>
        <v>2432562.88</v>
      </c>
      <c r="D31" s="137">
        <f>+'2.2.3.3.3'!M31</f>
        <v>0</v>
      </c>
      <c r="E31" s="137">
        <f>+'2.2.3.4.3'!M31</f>
        <v>171134</v>
      </c>
      <c r="F31" s="137">
        <f>+'2.2.3.5.3'!M31</f>
        <v>0</v>
      </c>
      <c r="G31" s="137">
        <f>+'2.2.3.6.3'!M31</f>
        <v>0</v>
      </c>
      <c r="H31" s="138">
        <f>+'2.2.3.7.3'!M31</f>
        <v>0</v>
      </c>
      <c r="I31" s="139">
        <f t="shared" si="0"/>
        <v>2848106.57</v>
      </c>
    </row>
    <row r="32" spans="1:9" ht="15.75" thickBot="1" x14ac:dyDescent="0.3">
      <c r="A32" s="141">
        <v>2016</v>
      </c>
      <c r="B32" s="136">
        <f>+'2.2.3.1.3'!M32</f>
        <v>353177</v>
      </c>
      <c r="C32" s="137">
        <f>+'2.2.3.2.3'!M32</f>
        <v>1989770.2399999998</v>
      </c>
      <c r="D32" s="137">
        <f>+'2.2.3.3.3'!M32</f>
        <v>0</v>
      </c>
      <c r="E32" s="137">
        <f>+'2.2.3.4.3'!M32</f>
        <v>183613</v>
      </c>
      <c r="F32" s="137">
        <f>+'2.2.3.5.3'!M32</f>
        <v>0</v>
      </c>
      <c r="G32" s="137">
        <f>+'2.2.3.6.3'!M32</f>
        <v>1932</v>
      </c>
      <c r="H32" s="138">
        <f>+'2.2.3.7.3'!M32</f>
        <v>0</v>
      </c>
      <c r="I32" s="139">
        <f t="shared" ref="I32:I33" si="1">SUM(B32:H32)</f>
        <v>2528492.2399999998</v>
      </c>
    </row>
    <row r="33" spans="1:9" ht="15.75" thickBot="1" x14ac:dyDescent="0.3">
      <c r="A33" s="141">
        <v>2017</v>
      </c>
      <c r="B33" s="136">
        <f>+'2.2.3.1.3'!M33</f>
        <v>447992.86</v>
      </c>
      <c r="C33" s="137">
        <f>+'2.2.3.2.3'!M33</f>
        <v>752805</v>
      </c>
      <c r="D33" s="137">
        <f>+'2.2.3.3.3'!M33</f>
        <v>0</v>
      </c>
      <c r="E33" s="137">
        <f>+'2.2.3.4.3'!M33</f>
        <v>191289</v>
      </c>
      <c r="F33" s="137">
        <f>+'2.2.3.5.3'!M33</f>
        <v>0</v>
      </c>
      <c r="G33" s="137">
        <f>+'2.2.3.6.3'!M33</f>
        <v>61990</v>
      </c>
      <c r="H33" s="138">
        <f>+'2.2.3.7.3'!M33</f>
        <v>0</v>
      </c>
      <c r="I33" s="139">
        <f t="shared" si="1"/>
        <v>1454076.8599999999</v>
      </c>
    </row>
    <row r="34" spans="1:9" ht="15.75" thickBot="1" x14ac:dyDescent="0.3">
      <c r="A34" s="141" t="s">
        <v>449</v>
      </c>
      <c r="B34" s="136">
        <f>+'2.2.3.1.3'!M34</f>
        <v>0</v>
      </c>
      <c r="C34" s="137">
        <f>+'2.2.3.2.3'!M34</f>
        <v>2707278.8499999996</v>
      </c>
      <c r="D34" s="137">
        <f>+'2.2.3.3.3'!M34</f>
        <v>0</v>
      </c>
      <c r="E34" s="137">
        <f>+'2.2.3.4.3'!M34</f>
        <v>7013</v>
      </c>
      <c r="F34" s="137">
        <f>+'2.2.3.5.3'!M34</f>
        <v>0</v>
      </c>
      <c r="G34" s="137">
        <f>+'2.2.3.6.3'!M34</f>
        <v>61688.61</v>
      </c>
      <c r="H34" s="138">
        <f>+'2.2.3.7.3'!M34</f>
        <v>0</v>
      </c>
      <c r="I34" s="139">
        <f t="shared" ref="I34" si="2">SUM(B34:H34)</f>
        <v>2775980.4599999995</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+Índice!B77</f>
        <v>Suproductos agrarios. Carga anual transportada por línea. Participación porcentual</v>
      </c>
    </row>
    <row r="6" spans="1:9" x14ac:dyDescent="0.25">
      <c r="A6" s="16" t="s">
        <v>6</v>
      </c>
      <c r="B6" s="128" t="str">
        <f>+Índice!A77</f>
        <v>2.2.3.20.2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+'2.2.3.20.1'!B13/'2.2.3.20.1'!$I13</f>
        <v>0.19337974939813565</v>
      </c>
      <c r="C13" s="147">
        <f>+'2.2.3.20.1'!C13/'2.2.3.20.1'!$I13</f>
        <v>0.80532745207411172</v>
      </c>
      <c r="D13" s="147">
        <f>+'2.2.3.20.1'!D13/'2.2.3.20.1'!$I13</f>
        <v>0</v>
      </c>
      <c r="E13" s="147">
        <f>+'2.2.3.20.1'!E13/'2.2.3.20.1'!$I13</f>
        <v>0</v>
      </c>
      <c r="F13" s="147">
        <f>+'2.2.3.20.1'!F13/'2.2.3.20.1'!$I13</f>
        <v>1.2927985277526206E-3</v>
      </c>
      <c r="G13" s="147">
        <f>+'2.2.3.20.1'!G13/'2.2.3.20.1'!$I13</f>
        <v>0</v>
      </c>
      <c r="H13" s="151">
        <f>+'2.2.3.20.1'!H13/'2.2.3.20.1'!$I13</f>
        <v>0</v>
      </c>
      <c r="I13" s="152">
        <f>+'2.2.3.20.1'!I13/'2.2.3.20.1'!$I13</f>
        <v>1</v>
      </c>
    </row>
    <row r="14" spans="1:9" ht="15.75" thickBot="1" x14ac:dyDescent="0.3">
      <c r="A14" s="141">
        <v>1998</v>
      </c>
      <c r="B14" s="147">
        <f>+'2.2.3.20.1'!B14/'2.2.3.20.1'!$I14</f>
        <v>0.19186489790293396</v>
      </c>
      <c r="C14" s="147">
        <f>+'2.2.3.20.1'!C14/'2.2.3.20.1'!$I14</f>
        <v>0.80813510209706607</v>
      </c>
      <c r="D14" s="147">
        <f>+'2.2.3.20.1'!D14/'2.2.3.20.1'!$I14</f>
        <v>0</v>
      </c>
      <c r="E14" s="147">
        <f>+'2.2.3.20.1'!E14/'2.2.3.20.1'!$I14</f>
        <v>0</v>
      </c>
      <c r="F14" s="147">
        <f>+'2.2.3.20.1'!F14/'2.2.3.20.1'!$I14</f>
        <v>0</v>
      </c>
      <c r="G14" s="147">
        <f>+'2.2.3.20.1'!G14/'2.2.3.20.1'!$I14</f>
        <v>0</v>
      </c>
      <c r="H14" s="151">
        <f>+'2.2.3.20.1'!H14/'2.2.3.20.1'!$I14</f>
        <v>0</v>
      </c>
      <c r="I14" s="148">
        <f>+'2.2.3.20.1'!I14/'2.2.3.20.1'!$I14</f>
        <v>1</v>
      </c>
    </row>
    <row r="15" spans="1:9" ht="15.75" thickBot="1" x14ac:dyDescent="0.3">
      <c r="A15" s="141">
        <v>1999</v>
      </c>
      <c r="B15" s="147">
        <f>+'2.2.3.20.1'!B15/'2.2.3.20.1'!$I15</f>
        <v>0.14728351091242914</v>
      </c>
      <c r="C15" s="147">
        <f>+'2.2.3.20.1'!C15/'2.2.3.20.1'!$I15</f>
        <v>0.85271648908757092</v>
      </c>
      <c r="D15" s="147">
        <f>+'2.2.3.20.1'!D15/'2.2.3.20.1'!$I15</f>
        <v>0</v>
      </c>
      <c r="E15" s="147">
        <f>+'2.2.3.20.1'!E15/'2.2.3.20.1'!$I15</f>
        <v>0</v>
      </c>
      <c r="F15" s="147">
        <f>+'2.2.3.20.1'!F15/'2.2.3.20.1'!$I15</f>
        <v>0</v>
      </c>
      <c r="G15" s="147">
        <f>+'2.2.3.20.1'!G15/'2.2.3.20.1'!$I15</f>
        <v>0</v>
      </c>
      <c r="H15" s="151">
        <f>+'2.2.3.20.1'!H15/'2.2.3.20.1'!$I15</f>
        <v>0</v>
      </c>
      <c r="I15" s="148">
        <f>+'2.2.3.20.1'!I15/'2.2.3.20.1'!$I15</f>
        <v>1</v>
      </c>
    </row>
    <row r="16" spans="1:9" ht="15.75" thickBot="1" x14ac:dyDescent="0.3">
      <c r="A16" s="141">
        <v>2000</v>
      </c>
      <c r="B16" s="147">
        <f>+'2.2.3.20.1'!B16/'2.2.3.20.1'!$I16</f>
        <v>4.1136135450894486E-2</v>
      </c>
      <c r="C16" s="147">
        <f>+'2.2.3.20.1'!C16/'2.2.3.20.1'!$I16</f>
        <v>0.95886386454910555</v>
      </c>
      <c r="D16" s="147">
        <f>+'2.2.3.20.1'!D16/'2.2.3.20.1'!$I16</f>
        <v>0</v>
      </c>
      <c r="E16" s="147">
        <f>+'2.2.3.20.1'!E16/'2.2.3.20.1'!$I16</f>
        <v>0</v>
      </c>
      <c r="F16" s="147">
        <f>+'2.2.3.20.1'!F16/'2.2.3.20.1'!$I16</f>
        <v>0</v>
      </c>
      <c r="G16" s="147">
        <f>+'2.2.3.20.1'!G16/'2.2.3.20.1'!$I16</f>
        <v>0</v>
      </c>
      <c r="H16" s="151">
        <f>+'2.2.3.20.1'!H16/'2.2.3.20.1'!$I16</f>
        <v>0</v>
      </c>
      <c r="I16" s="148">
        <f>+'2.2.3.20.1'!I16/'2.2.3.20.1'!$I16</f>
        <v>1</v>
      </c>
    </row>
    <row r="17" spans="1:9" ht="15.75" thickBot="1" x14ac:dyDescent="0.3">
      <c r="A17" s="141">
        <v>2001</v>
      </c>
      <c r="B17" s="147">
        <f>+'2.2.3.20.1'!B17/'2.2.3.20.1'!$I17</f>
        <v>5.9236995047894508E-2</v>
      </c>
      <c r="C17" s="147">
        <f>+'2.2.3.20.1'!C17/'2.2.3.20.1'!$I17</f>
        <v>0.94076300495210552</v>
      </c>
      <c r="D17" s="147">
        <f>+'2.2.3.20.1'!D17/'2.2.3.20.1'!$I17</f>
        <v>0</v>
      </c>
      <c r="E17" s="147">
        <f>+'2.2.3.20.1'!E17/'2.2.3.20.1'!$I17</f>
        <v>0</v>
      </c>
      <c r="F17" s="147">
        <f>+'2.2.3.20.1'!F17/'2.2.3.20.1'!$I17</f>
        <v>0</v>
      </c>
      <c r="G17" s="147">
        <f>+'2.2.3.20.1'!G17/'2.2.3.20.1'!$I17</f>
        <v>0</v>
      </c>
      <c r="H17" s="151">
        <f>+'2.2.3.20.1'!H17/'2.2.3.20.1'!$I17</f>
        <v>0</v>
      </c>
      <c r="I17" s="148">
        <f>+'2.2.3.20.1'!I17/'2.2.3.20.1'!$I17</f>
        <v>1</v>
      </c>
    </row>
    <row r="18" spans="1:9" ht="15.75" thickBot="1" x14ac:dyDescent="0.3">
      <c r="A18" s="141">
        <v>2002</v>
      </c>
      <c r="B18" s="147">
        <f>+'2.2.3.20.1'!B18/'2.2.3.20.1'!$I18</f>
        <v>0.15141796812170713</v>
      </c>
      <c r="C18" s="147">
        <f>+'2.2.3.20.1'!C18/'2.2.3.20.1'!$I18</f>
        <v>0.84858203187829284</v>
      </c>
      <c r="D18" s="147">
        <f>+'2.2.3.20.1'!D18/'2.2.3.20.1'!$I18</f>
        <v>0</v>
      </c>
      <c r="E18" s="147">
        <f>+'2.2.3.20.1'!E18/'2.2.3.20.1'!$I18</f>
        <v>0</v>
      </c>
      <c r="F18" s="147">
        <f>+'2.2.3.20.1'!F18/'2.2.3.20.1'!$I18</f>
        <v>0</v>
      </c>
      <c r="G18" s="147">
        <f>+'2.2.3.20.1'!G18/'2.2.3.20.1'!$I18</f>
        <v>0</v>
      </c>
      <c r="H18" s="151">
        <f>+'2.2.3.20.1'!H18/'2.2.3.20.1'!$I18</f>
        <v>0</v>
      </c>
      <c r="I18" s="148">
        <f>+'2.2.3.20.1'!I18/'2.2.3.20.1'!$I18</f>
        <v>1</v>
      </c>
    </row>
    <row r="19" spans="1:9" ht="15.75" thickBot="1" x14ac:dyDescent="0.3">
      <c r="A19" s="141">
        <v>2003</v>
      </c>
      <c r="B19" s="147">
        <f>+'2.2.3.20.1'!B19/'2.2.3.20.1'!$I19</f>
        <v>0.20619131619866574</v>
      </c>
      <c r="C19" s="147">
        <f>+'2.2.3.20.1'!C19/'2.2.3.20.1'!$I19</f>
        <v>0.79380868380133429</v>
      </c>
      <c r="D19" s="147">
        <f>+'2.2.3.20.1'!D19/'2.2.3.20.1'!$I19</f>
        <v>0</v>
      </c>
      <c r="E19" s="147">
        <f>+'2.2.3.20.1'!E19/'2.2.3.20.1'!$I19</f>
        <v>0</v>
      </c>
      <c r="F19" s="147">
        <f>+'2.2.3.20.1'!F19/'2.2.3.20.1'!$I19</f>
        <v>0</v>
      </c>
      <c r="G19" s="147">
        <f>+'2.2.3.20.1'!G19/'2.2.3.20.1'!$I19</f>
        <v>0</v>
      </c>
      <c r="H19" s="151">
        <f>+'2.2.3.20.1'!H19/'2.2.3.20.1'!$I19</f>
        <v>0</v>
      </c>
      <c r="I19" s="148">
        <f>+'2.2.3.20.1'!I19/'2.2.3.20.1'!$I19</f>
        <v>1</v>
      </c>
    </row>
    <row r="20" spans="1:9" ht="15.75" thickBot="1" x14ac:dyDescent="0.3">
      <c r="A20" s="141">
        <v>2004</v>
      </c>
      <c r="B20" s="147">
        <f>+'2.2.3.20.1'!B20/'2.2.3.20.1'!$I20</f>
        <v>0.17353873097440978</v>
      </c>
      <c r="C20" s="147">
        <f>+'2.2.3.20.1'!C20/'2.2.3.20.1'!$I20</f>
        <v>0.82646126902559025</v>
      </c>
      <c r="D20" s="147">
        <f>+'2.2.3.20.1'!D20/'2.2.3.20.1'!$I20</f>
        <v>0</v>
      </c>
      <c r="E20" s="147">
        <f>+'2.2.3.20.1'!E20/'2.2.3.20.1'!$I20</f>
        <v>0</v>
      </c>
      <c r="F20" s="147">
        <f>+'2.2.3.20.1'!F20/'2.2.3.20.1'!$I20</f>
        <v>0</v>
      </c>
      <c r="G20" s="147">
        <f>+'2.2.3.20.1'!G20/'2.2.3.20.1'!$I20</f>
        <v>0</v>
      </c>
      <c r="H20" s="151">
        <f>+'2.2.3.20.1'!H20/'2.2.3.20.1'!$I20</f>
        <v>0</v>
      </c>
      <c r="I20" s="148">
        <f>+'2.2.3.20.1'!I20/'2.2.3.20.1'!$I20</f>
        <v>1</v>
      </c>
    </row>
    <row r="21" spans="1:9" ht="15.75" thickBot="1" x14ac:dyDescent="0.3">
      <c r="A21" s="141">
        <v>2005</v>
      </c>
      <c r="B21" s="147">
        <f>+'2.2.3.20.1'!B21/'2.2.3.20.1'!$I21</f>
        <v>0.17307520875236443</v>
      </c>
      <c r="C21" s="147">
        <f>+'2.2.3.20.1'!C21/'2.2.3.20.1'!$I21</f>
        <v>0.82692479124763563</v>
      </c>
      <c r="D21" s="147">
        <f>+'2.2.3.20.1'!D21/'2.2.3.20.1'!$I21</f>
        <v>0</v>
      </c>
      <c r="E21" s="147">
        <f>+'2.2.3.20.1'!E21/'2.2.3.20.1'!$I21</f>
        <v>0</v>
      </c>
      <c r="F21" s="147">
        <f>+'2.2.3.20.1'!F21/'2.2.3.20.1'!$I21</f>
        <v>0</v>
      </c>
      <c r="G21" s="147">
        <f>+'2.2.3.20.1'!G21/'2.2.3.20.1'!$I21</f>
        <v>0</v>
      </c>
      <c r="H21" s="151">
        <f>+'2.2.3.20.1'!H21/'2.2.3.20.1'!$I21</f>
        <v>0</v>
      </c>
      <c r="I21" s="148">
        <f>+'2.2.3.20.1'!I21/'2.2.3.20.1'!$I21</f>
        <v>1</v>
      </c>
    </row>
    <row r="22" spans="1:9" ht="15.75" thickBot="1" x14ac:dyDescent="0.3">
      <c r="A22" s="141">
        <v>2006</v>
      </c>
      <c r="B22" s="147">
        <f>+'2.2.3.20.1'!B22/'2.2.3.20.1'!$I22</f>
        <v>0.15851076460345101</v>
      </c>
      <c r="C22" s="147">
        <f>+'2.2.3.20.1'!C22/'2.2.3.20.1'!$I22</f>
        <v>0.84148923539654896</v>
      </c>
      <c r="D22" s="147">
        <f>+'2.2.3.20.1'!D22/'2.2.3.20.1'!$I22</f>
        <v>0</v>
      </c>
      <c r="E22" s="147">
        <f>+'2.2.3.20.1'!E22/'2.2.3.20.1'!$I22</f>
        <v>0</v>
      </c>
      <c r="F22" s="147">
        <f>+'2.2.3.20.1'!F22/'2.2.3.20.1'!$I22</f>
        <v>0</v>
      </c>
      <c r="G22" s="147">
        <f>+'2.2.3.20.1'!G22/'2.2.3.20.1'!$I22</f>
        <v>0</v>
      </c>
      <c r="H22" s="151">
        <f>+'2.2.3.20.1'!H22/'2.2.3.20.1'!$I22</f>
        <v>0</v>
      </c>
      <c r="I22" s="148">
        <f>+'2.2.3.20.1'!I22/'2.2.3.20.1'!$I22</f>
        <v>1</v>
      </c>
    </row>
    <row r="23" spans="1:9" ht="15.75" thickBot="1" x14ac:dyDescent="0.3">
      <c r="A23" s="141">
        <v>2007</v>
      </c>
      <c r="B23" s="147">
        <f>+'2.2.3.20.1'!B23/'2.2.3.20.1'!$I23</f>
        <v>0.13139339551743956</v>
      </c>
      <c r="C23" s="147">
        <f>+'2.2.3.20.1'!C23/'2.2.3.20.1'!$I23</f>
        <v>0.86860660448256044</v>
      </c>
      <c r="D23" s="147">
        <f>+'2.2.3.20.1'!D23/'2.2.3.20.1'!$I23</f>
        <v>0</v>
      </c>
      <c r="E23" s="147">
        <f>+'2.2.3.20.1'!E23/'2.2.3.20.1'!$I23</f>
        <v>0</v>
      </c>
      <c r="F23" s="147">
        <f>+'2.2.3.20.1'!F23/'2.2.3.20.1'!$I23</f>
        <v>0</v>
      </c>
      <c r="G23" s="147">
        <f>+'2.2.3.20.1'!G23/'2.2.3.20.1'!$I23</f>
        <v>0</v>
      </c>
      <c r="H23" s="151">
        <f>+'2.2.3.20.1'!H23/'2.2.3.20.1'!$I23</f>
        <v>0</v>
      </c>
      <c r="I23" s="148">
        <f>+'2.2.3.20.1'!I23/'2.2.3.20.1'!$I23</f>
        <v>1</v>
      </c>
    </row>
    <row r="24" spans="1:9" ht="15.75" thickBot="1" x14ac:dyDescent="0.3">
      <c r="A24" s="141">
        <v>2008</v>
      </c>
      <c r="B24" s="147">
        <f>+'2.2.3.20.1'!B24/'2.2.3.20.1'!$I24</f>
        <v>0.12905611204822168</v>
      </c>
      <c r="C24" s="147">
        <f>+'2.2.3.20.1'!C24/'2.2.3.20.1'!$I24</f>
        <v>0.87094388795177835</v>
      </c>
      <c r="D24" s="147">
        <f>+'2.2.3.20.1'!D24/'2.2.3.20.1'!$I24</f>
        <v>0</v>
      </c>
      <c r="E24" s="147">
        <f>+'2.2.3.20.1'!E24/'2.2.3.20.1'!$I24</f>
        <v>0</v>
      </c>
      <c r="F24" s="147">
        <f>+'2.2.3.20.1'!F24/'2.2.3.20.1'!$I24</f>
        <v>0</v>
      </c>
      <c r="G24" s="147">
        <f>+'2.2.3.20.1'!G24/'2.2.3.20.1'!$I24</f>
        <v>0</v>
      </c>
      <c r="H24" s="151">
        <f>+'2.2.3.20.1'!H24/'2.2.3.20.1'!$I24</f>
        <v>0</v>
      </c>
      <c r="I24" s="148">
        <f>+'2.2.3.20.1'!I24/'2.2.3.20.1'!$I24</f>
        <v>1</v>
      </c>
    </row>
    <row r="25" spans="1:9" ht="15.75" thickBot="1" x14ac:dyDescent="0.3">
      <c r="A25" s="141">
        <v>2009</v>
      </c>
      <c r="B25" s="147">
        <f>+'2.2.3.20.1'!B25/'2.2.3.20.1'!$I25</f>
        <v>0.12856071791616644</v>
      </c>
      <c r="C25" s="147">
        <f>+'2.2.3.20.1'!C25/'2.2.3.20.1'!$I25</f>
        <v>0.87143928208383359</v>
      </c>
      <c r="D25" s="147">
        <f>+'2.2.3.20.1'!D25/'2.2.3.20.1'!$I25</f>
        <v>0</v>
      </c>
      <c r="E25" s="147">
        <f>+'2.2.3.20.1'!E25/'2.2.3.20.1'!$I25</f>
        <v>0</v>
      </c>
      <c r="F25" s="147">
        <f>+'2.2.3.20.1'!F25/'2.2.3.20.1'!$I25</f>
        <v>0</v>
      </c>
      <c r="G25" s="147">
        <f>+'2.2.3.20.1'!G25/'2.2.3.20.1'!$I25</f>
        <v>0</v>
      </c>
      <c r="H25" s="151">
        <f>+'2.2.3.20.1'!H25/'2.2.3.20.1'!$I25</f>
        <v>0</v>
      </c>
      <c r="I25" s="148">
        <f>+'2.2.3.20.1'!I25/'2.2.3.20.1'!$I25</f>
        <v>1</v>
      </c>
    </row>
    <row r="26" spans="1:9" ht="15.75" thickBot="1" x14ac:dyDescent="0.3">
      <c r="A26" s="141">
        <v>2010</v>
      </c>
      <c r="B26" s="147">
        <f>+'2.2.3.20.1'!B26/'2.2.3.20.1'!$I26</f>
        <v>0.12734492674243461</v>
      </c>
      <c r="C26" s="147">
        <f>+'2.2.3.20.1'!C26/'2.2.3.20.1'!$I26</f>
        <v>0.87265507325756542</v>
      </c>
      <c r="D26" s="147">
        <f>+'2.2.3.20.1'!D26/'2.2.3.20.1'!$I26</f>
        <v>0</v>
      </c>
      <c r="E26" s="147">
        <f>+'2.2.3.20.1'!E26/'2.2.3.20.1'!$I26</f>
        <v>0</v>
      </c>
      <c r="F26" s="147">
        <f>+'2.2.3.20.1'!F26/'2.2.3.20.1'!$I26</f>
        <v>0</v>
      </c>
      <c r="G26" s="147">
        <f>+'2.2.3.20.1'!G26/'2.2.3.20.1'!$I26</f>
        <v>0</v>
      </c>
      <c r="H26" s="151">
        <f>+'2.2.3.20.1'!H26/'2.2.3.20.1'!$I26</f>
        <v>0</v>
      </c>
      <c r="I26" s="148">
        <f>+'2.2.3.20.1'!I26/'2.2.3.20.1'!$I26</f>
        <v>1</v>
      </c>
    </row>
    <row r="27" spans="1:9" ht="15.75" thickBot="1" x14ac:dyDescent="0.3">
      <c r="A27" s="141">
        <v>2011</v>
      </c>
      <c r="B27" s="147">
        <f>+'2.2.3.20.1'!B27/'2.2.3.20.1'!$I27</f>
        <v>0.13237901160997434</v>
      </c>
      <c r="C27" s="147">
        <f>+'2.2.3.20.1'!C27/'2.2.3.20.1'!$I27</f>
        <v>0.86762098839002566</v>
      </c>
      <c r="D27" s="147">
        <f>+'2.2.3.20.1'!D27/'2.2.3.20.1'!$I27</f>
        <v>0</v>
      </c>
      <c r="E27" s="147">
        <f>+'2.2.3.20.1'!E27/'2.2.3.20.1'!$I27</f>
        <v>0</v>
      </c>
      <c r="F27" s="147">
        <f>+'2.2.3.20.1'!F27/'2.2.3.20.1'!$I27</f>
        <v>0</v>
      </c>
      <c r="G27" s="147">
        <f>+'2.2.3.20.1'!G27/'2.2.3.20.1'!$I27</f>
        <v>0</v>
      </c>
      <c r="H27" s="151">
        <f>+'2.2.3.20.1'!H27/'2.2.3.20.1'!$I27</f>
        <v>0</v>
      </c>
      <c r="I27" s="148">
        <f>+'2.2.3.20.1'!I27/'2.2.3.20.1'!$I27</f>
        <v>1</v>
      </c>
    </row>
    <row r="28" spans="1:9" ht="15.75" thickBot="1" x14ac:dyDescent="0.3">
      <c r="A28" s="141">
        <v>2012</v>
      </c>
      <c r="B28" s="147">
        <f>+'2.2.3.20.1'!B28/'2.2.3.20.1'!$I28</f>
        <v>0.11498473440834717</v>
      </c>
      <c r="C28" s="147">
        <f>+'2.2.3.20.1'!C28/'2.2.3.20.1'!$I28</f>
        <v>0.88501526559165289</v>
      </c>
      <c r="D28" s="147">
        <f>+'2.2.3.20.1'!D28/'2.2.3.20.1'!$I28</f>
        <v>0</v>
      </c>
      <c r="E28" s="147">
        <f>+'2.2.3.20.1'!E28/'2.2.3.20.1'!$I28</f>
        <v>0</v>
      </c>
      <c r="F28" s="147">
        <f>+'2.2.3.20.1'!F28/'2.2.3.20.1'!$I28</f>
        <v>0</v>
      </c>
      <c r="G28" s="147">
        <f>+'2.2.3.20.1'!G28/'2.2.3.20.1'!$I28</f>
        <v>0</v>
      </c>
      <c r="H28" s="151">
        <f>+'2.2.3.20.1'!H28/'2.2.3.20.1'!$I28</f>
        <v>0</v>
      </c>
      <c r="I28" s="148">
        <f>+'2.2.3.20.1'!I28/'2.2.3.20.1'!$I28</f>
        <v>1</v>
      </c>
    </row>
    <row r="29" spans="1:9" ht="15.75" thickBot="1" x14ac:dyDescent="0.3">
      <c r="A29" s="141">
        <v>2013</v>
      </c>
      <c r="B29" s="147">
        <f>+'2.2.3.20.1'!B29/'2.2.3.20.1'!$I29</f>
        <v>9.8836636044200343E-2</v>
      </c>
      <c r="C29" s="147">
        <f>+'2.2.3.20.1'!C29/'2.2.3.20.1'!$I29</f>
        <v>0.90116336395579966</v>
      </c>
      <c r="D29" s="147">
        <f>+'2.2.3.20.1'!D29/'2.2.3.20.1'!$I29</f>
        <v>0</v>
      </c>
      <c r="E29" s="147">
        <f>+'2.2.3.20.1'!E29/'2.2.3.20.1'!$I29</f>
        <v>0</v>
      </c>
      <c r="F29" s="147">
        <f>+'2.2.3.20.1'!F29/'2.2.3.20.1'!$I29</f>
        <v>0</v>
      </c>
      <c r="G29" s="147">
        <f>+'2.2.3.20.1'!G29/'2.2.3.20.1'!$I29</f>
        <v>0</v>
      </c>
      <c r="H29" s="151">
        <f>+'2.2.3.20.1'!H29/'2.2.3.20.1'!$I29</f>
        <v>0</v>
      </c>
      <c r="I29" s="148">
        <f>+'2.2.3.20.1'!I29/'2.2.3.20.1'!$I29</f>
        <v>1</v>
      </c>
    </row>
    <row r="30" spans="1:9" ht="15.75" thickBot="1" x14ac:dyDescent="0.3">
      <c r="A30" s="141">
        <v>2014</v>
      </c>
      <c r="B30" s="147">
        <f>+'2.2.3.20.1'!B30/'2.2.3.20.1'!$I30</f>
        <v>5.7685686710474297E-2</v>
      </c>
      <c r="C30" s="147">
        <f>+'2.2.3.20.1'!C30/'2.2.3.20.1'!$I30</f>
        <v>0.94231431328952575</v>
      </c>
      <c r="D30" s="147">
        <f>+'2.2.3.20.1'!D30/'2.2.3.20.1'!$I30</f>
        <v>0</v>
      </c>
      <c r="E30" s="147">
        <f>+'2.2.3.20.1'!E30/'2.2.3.20.1'!$I30</f>
        <v>0</v>
      </c>
      <c r="F30" s="147">
        <f>+'2.2.3.20.1'!F30/'2.2.3.20.1'!$I30</f>
        <v>0</v>
      </c>
      <c r="G30" s="147">
        <f>+'2.2.3.20.1'!G30/'2.2.3.20.1'!$I30</f>
        <v>0</v>
      </c>
      <c r="H30" s="151">
        <f>+'2.2.3.20.1'!H30/'2.2.3.20.1'!$I30</f>
        <v>0</v>
      </c>
      <c r="I30" s="148">
        <f>+'2.2.3.20.1'!I30/'2.2.3.20.1'!$I30</f>
        <v>1</v>
      </c>
    </row>
    <row r="31" spans="1:9" ht="15.75" thickBot="1" x14ac:dyDescent="0.3">
      <c r="A31" s="141">
        <v>2015</v>
      </c>
      <c r="B31" s="147">
        <f>+'2.2.3.20.1'!B31/'2.2.3.20.1'!$I31</f>
        <v>8.5814798004556408E-2</v>
      </c>
      <c r="C31" s="147">
        <f>+'2.2.3.20.1'!C31/'2.2.3.20.1'!$I31</f>
        <v>0.85409826500979558</v>
      </c>
      <c r="D31" s="147">
        <f>+'2.2.3.20.1'!D31/'2.2.3.20.1'!$I31</f>
        <v>0</v>
      </c>
      <c r="E31" s="147">
        <f>+'2.2.3.20.1'!E31/'2.2.3.20.1'!$I31</f>
        <v>6.008693698564798E-2</v>
      </c>
      <c r="F31" s="147">
        <f>+'2.2.3.20.1'!F31/'2.2.3.20.1'!$I31</f>
        <v>0</v>
      </c>
      <c r="G31" s="147">
        <f>+'2.2.3.20.1'!G31/'2.2.3.20.1'!$I31</f>
        <v>0</v>
      </c>
      <c r="H31" s="151">
        <f>+'2.2.3.20.1'!H31/'2.2.3.20.1'!$I31</f>
        <v>0</v>
      </c>
      <c r="I31" s="148">
        <f>+'2.2.3.20.1'!I31/'2.2.3.20.1'!$I31</f>
        <v>1</v>
      </c>
    </row>
    <row r="32" spans="1:9" ht="15.75" thickBot="1" x14ac:dyDescent="0.3">
      <c r="A32" s="141">
        <v>2016</v>
      </c>
      <c r="B32" s="147">
        <f>+'2.2.3.20.1'!B32/'2.2.3.20.1'!$I32</f>
        <v>0.13967889416975235</v>
      </c>
      <c r="C32" s="147">
        <f>+'2.2.3.20.1'!C32/'2.2.3.20.1'!$I32</f>
        <v>0.78693942916747883</v>
      </c>
      <c r="D32" s="147">
        <f>+'2.2.3.20.1'!D32/'2.2.3.20.1'!$I32</f>
        <v>0</v>
      </c>
      <c r="E32" s="147">
        <f>+'2.2.3.20.1'!E32/'2.2.3.20.1'!$I32</f>
        <v>7.2617584936705212E-2</v>
      </c>
      <c r="F32" s="147">
        <f>+'2.2.3.20.1'!F32/'2.2.3.20.1'!$I32</f>
        <v>0</v>
      </c>
      <c r="G32" s="147">
        <f>+'2.2.3.20.1'!G32/'2.2.3.20.1'!$I32</f>
        <v>7.6409172606359277E-4</v>
      </c>
      <c r="H32" s="151">
        <f>+'2.2.3.20.1'!H32/'2.2.3.20.1'!$I32</f>
        <v>0</v>
      </c>
      <c r="I32" s="148">
        <f>+'2.2.3.20.1'!I32/'2.2.3.20.1'!$I32</f>
        <v>1</v>
      </c>
    </row>
    <row r="33" spans="1:9" ht="15.75" thickBot="1" x14ac:dyDescent="0.3">
      <c r="A33" s="141">
        <v>2017</v>
      </c>
      <c r="B33" s="147">
        <f>+'2.2.3.20.1'!B33/'2.2.3.20.1'!$I33</f>
        <v>0.30809434653956325</v>
      </c>
      <c r="C33" s="147">
        <f>+'2.2.3.20.1'!C33/'2.2.3.20.1'!$I33</f>
        <v>0.51772022560072928</v>
      </c>
      <c r="D33" s="147">
        <f>+'2.2.3.20.1'!D33/'2.2.3.20.1'!$I33</f>
        <v>0</v>
      </c>
      <c r="E33" s="147">
        <f>+'2.2.3.20.1'!E33/'2.2.3.20.1'!$I33</f>
        <v>0.13155356863322892</v>
      </c>
      <c r="F33" s="147">
        <f>+'2.2.3.20.1'!F33/'2.2.3.20.1'!$I33</f>
        <v>0</v>
      </c>
      <c r="G33" s="147">
        <f>+'2.2.3.20.1'!G33/'2.2.3.20.1'!$I33</f>
        <v>4.263185922647858E-2</v>
      </c>
      <c r="H33" s="151">
        <f>+'2.2.3.20.1'!H33/'2.2.3.20.1'!$I33</f>
        <v>0</v>
      </c>
      <c r="I33" s="148">
        <f>+'2.2.3.20.1'!I33/'2.2.3.20.1'!$I33</f>
        <v>1</v>
      </c>
    </row>
    <row r="34" spans="1:9" ht="15.75" thickBot="1" x14ac:dyDescent="0.3">
      <c r="A34" s="141" t="s">
        <v>449</v>
      </c>
      <c r="B34" s="147">
        <f>+'2.2.3.20.1'!B34/'2.2.3.20.1'!$I34</f>
        <v>0</v>
      </c>
      <c r="C34" s="147">
        <f>+'2.2.3.20.1'!C34/'2.2.3.20.1'!$I34</f>
        <v>0.97525140720911274</v>
      </c>
      <c r="D34" s="147">
        <f>+'2.2.3.20.1'!D34/'2.2.3.20.1'!$I34</f>
        <v>0</v>
      </c>
      <c r="E34" s="147">
        <f>+'2.2.3.20.1'!E34/'2.2.3.20.1'!$I34</f>
        <v>2.5263146124594846E-3</v>
      </c>
      <c r="F34" s="147">
        <f>+'2.2.3.20.1'!F34/'2.2.3.20.1'!$I34</f>
        <v>0</v>
      </c>
      <c r="G34" s="147">
        <f>+'2.2.3.20.1'!G34/'2.2.3.20.1'!$I34</f>
        <v>2.2222278178427816E-2</v>
      </c>
      <c r="H34" s="151">
        <f>+'2.2.3.20.1'!H34/'2.2.3.20.1'!$I34</f>
        <v>0</v>
      </c>
      <c r="I34" s="148">
        <f>+'2.2.3.20.1'!I34/'2.2.3.20.1'!$I34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+Índice!B78</f>
        <v>Químicos y petroquímicos. Carga anual transportada por línea. En toneladas</v>
      </c>
    </row>
    <row r="6" spans="1:9" x14ac:dyDescent="0.25">
      <c r="A6" s="16" t="s">
        <v>6</v>
      </c>
      <c r="B6" s="128" t="str">
        <f>+Índice!A78</f>
        <v>2.2.3.21.1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+'2.2.3.1.3'!N13</f>
        <v>82617</v>
      </c>
      <c r="C13" s="137">
        <f>+'2.2.3.2.3'!N13</f>
        <v>0</v>
      </c>
      <c r="D13" s="137">
        <f>+'2.2.3.3.3'!N13</f>
        <v>273236</v>
      </c>
      <c r="E13" s="137">
        <f>+'2.2.3.4.3'!N13</f>
        <v>0</v>
      </c>
      <c r="F13" s="137">
        <f>+'2.2.3.5.3'!N13</f>
        <v>81.400000000000006</v>
      </c>
      <c r="G13" s="137">
        <f>+'2.2.3.6.3'!N13</f>
        <v>0</v>
      </c>
      <c r="H13" s="138">
        <f>+'2.2.3.7.3'!N13</f>
        <v>0</v>
      </c>
      <c r="I13" s="139">
        <f>SUM(B13:H13)</f>
        <v>355934.4</v>
      </c>
    </row>
    <row r="14" spans="1:9" ht="15.75" thickBot="1" x14ac:dyDescent="0.3">
      <c r="A14" s="141">
        <v>1998</v>
      </c>
      <c r="B14" s="136">
        <f>+'2.2.3.1.3'!N14</f>
        <v>87844</v>
      </c>
      <c r="C14" s="137">
        <f>+'2.2.3.2.3'!N14</f>
        <v>0</v>
      </c>
      <c r="D14" s="137">
        <f>+'2.2.3.3.3'!N14</f>
        <v>283100</v>
      </c>
      <c r="E14" s="137">
        <f>+'2.2.3.4.3'!N14</f>
        <v>0</v>
      </c>
      <c r="F14" s="137">
        <f>+'2.2.3.5.3'!N14</f>
        <v>0</v>
      </c>
      <c r="G14" s="137">
        <f>+'2.2.3.6.3'!N14</f>
        <v>0</v>
      </c>
      <c r="H14" s="138">
        <f>+'2.2.3.7.3'!N14</f>
        <v>0</v>
      </c>
      <c r="I14" s="139">
        <f t="shared" ref="I14:I31" si="0">SUM(B14:H14)</f>
        <v>370944</v>
      </c>
    </row>
    <row r="15" spans="1:9" ht="15.75" thickBot="1" x14ac:dyDescent="0.3">
      <c r="A15" s="141">
        <v>1999</v>
      </c>
      <c r="B15" s="136">
        <f>+'2.2.3.1.3'!N15</f>
        <v>15712</v>
      </c>
      <c r="C15" s="137">
        <f>+'2.2.3.2.3'!N15</f>
        <v>0</v>
      </c>
      <c r="D15" s="137">
        <f>+'2.2.3.3.3'!N15</f>
        <v>252600</v>
      </c>
      <c r="E15" s="137">
        <f>+'2.2.3.4.3'!N15</f>
        <v>0</v>
      </c>
      <c r="F15" s="137">
        <f>+'2.2.3.5.3'!N15</f>
        <v>0</v>
      </c>
      <c r="G15" s="137">
        <f>+'2.2.3.6.3'!N15</f>
        <v>0</v>
      </c>
      <c r="H15" s="138">
        <f>+'2.2.3.7.3'!N15</f>
        <v>0</v>
      </c>
      <c r="I15" s="139">
        <f t="shared" si="0"/>
        <v>268312</v>
      </c>
    </row>
    <row r="16" spans="1:9" ht="15.75" thickBot="1" x14ac:dyDescent="0.3">
      <c r="A16" s="141">
        <v>2000</v>
      </c>
      <c r="B16" s="136">
        <f>+'2.2.3.1.3'!N16</f>
        <v>3110</v>
      </c>
      <c r="C16" s="137">
        <f>+'2.2.3.2.3'!N16</f>
        <v>0</v>
      </c>
      <c r="D16" s="137">
        <f>+'2.2.3.3.3'!N16</f>
        <v>248500</v>
      </c>
      <c r="E16" s="137">
        <f>+'2.2.3.4.3'!N16</f>
        <v>0</v>
      </c>
      <c r="F16" s="137">
        <f>+'2.2.3.5.3'!N16</f>
        <v>0</v>
      </c>
      <c r="G16" s="137">
        <f>+'2.2.3.6.3'!N16</f>
        <v>0</v>
      </c>
      <c r="H16" s="138">
        <f>+'2.2.3.7.3'!N16</f>
        <v>0</v>
      </c>
      <c r="I16" s="139">
        <f t="shared" si="0"/>
        <v>251610</v>
      </c>
    </row>
    <row r="17" spans="1:9" ht="15.75" thickBot="1" x14ac:dyDescent="0.3">
      <c r="A17" s="141">
        <v>2001</v>
      </c>
      <c r="B17" s="136">
        <f>+'2.2.3.1.3'!N17</f>
        <v>9626</v>
      </c>
      <c r="C17" s="137">
        <f>+'2.2.3.2.3'!N17</f>
        <v>0</v>
      </c>
      <c r="D17" s="137">
        <f>+'2.2.3.3.3'!N17</f>
        <v>441700</v>
      </c>
      <c r="E17" s="137">
        <f>+'2.2.3.4.3'!N17</f>
        <v>0</v>
      </c>
      <c r="F17" s="137">
        <f>+'2.2.3.5.3'!N17</f>
        <v>0</v>
      </c>
      <c r="G17" s="137">
        <f>+'2.2.3.6.3'!N17</f>
        <v>0</v>
      </c>
      <c r="H17" s="138">
        <f>+'2.2.3.7.3'!N17</f>
        <v>0</v>
      </c>
      <c r="I17" s="139">
        <f t="shared" si="0"/>
        <v>451326</v>
      </c>
    </row>
    <row r="18" spans="1:9" ht="15.75" thickBot="1" x14ac:dyDescent="0.3">
      <c r="A18" s="141">
        <v>2002</v>
      </c>
      <c r="B18" s="136">
        <f>+'2.2.3.1.3'!N18</f>
        <v>0</v>
      </c>
      <c r="C18" s="137">
        <f>+'2.2.3.2.3'!N18</f>
        <v>0</v>
      </c>
      <c r="D18" s="137">
        <f>+'2.2.3.3.3'!N18</f>
        <v>469800</v>
      </c>
      <c r="E18" s="137">
        <f>+'2.2.3.4.3'!N18</f>
        <v>0</v>
      </c>
      <c r="F18" s="137">
        <f>+'2.2.3.5.3'!N18</f>
        <v>0</v>
      </c>
      <c r="G18" s="137">
        <f>+'2.2.3.6.3'!N18</f>
        <v>0</v>
      </c>
      <c r="H18" s="138">
        <f>+'2.2.3.7.3'!N18</f>
        <v>0</v>
      </c>
      <c r="I18" s="139">
        <f t="shared" si="0"/>
        <v>469800</v>
      </c>
    </row>
    <row r="19" spans="1:9" ht="15.75" thickBot="1" x14ac:dyDescent="0.3">
      <c r="A19" s="141">
        <v>2003</v>
      </c>
      <c r="B19" s="136">
        <f>+'2.2.3.1.3'!N19</f>
        <v>0</v>
      </c>
      <c r="C19" s="137">
        <f>+'2.2.3.2.3'!N19</f>
        <v>0</v>
      </c>
      <c r="D19" s="137">
        <f>+'2.2.3.3.3'!N19</f>
        <v>527020</v>
      </c>
      <c r="E19" s="137">
        <f>+'2.2.3.4.3'!N19</f>
        <v>0</v>
      </c>
      <c r="F19" s="137">
        <f>+'2.2.3.5.3'!N19</f>
        <v>0</v>
      </c>
      <c r="G19" s="137">
        <f>+'2.2.3.6.3'!N19</f>
        <v>0</v>
      </c>
      <c r="H19" s="138">
        <f>+'2.2.3.7.3'!N19</f>
        <v>0</v>
      </c>
      <c r="I19" s="139">
        <f t="shared" si="0"/>
        <v>527020</v>
      </c>
    </row>
    <row r="20" spans="1:9" ht="15.75" thickBot="1" x14ac:dyDescent="0.3">
      <c r="A20" s="141">
        <v>2004</v>
      </c>
      <c r="B20" s="136">
        <f>+'2.2.3.1.3'!N20</f>
        <v>0</v>
      </c>
      <c r="C20" s="137">
        <f>+'2.2.3.2.3'!N20</f>
        <v>0</v>
      </c>
      <c r="D20" s="137">
        <f>+'2.2.3.3.3'!N20</f>
        <v>577950</v>
      </c>
      <c r="E20" s="137">
        <f>+'2.2.3.4.3'!N20</f>
        <v>0</v>
      </c>
      <c r="F20" s="137">
        <f>+'2.2.3.5.3'!N20</f>
        <v>0</v>
      </c>
      <c r="G20" s="137">
        <f>+'2.2.3.6.3'!N20</f>
        <v>0</v>
      </c>
      <c r="H20" s="138">
        <f>+'2.2.3.7.3'!N20</f>
        <v>0</v>
      </c>
      <c r="I20" s="139">
        <f t="shared" si="0"/>
        <v>577950</v>
      </c>
    </row>
    <row r="21" spans="1:9" ht="15.75" thickBot="1" x14ac:dyDescent="0.3">
      <c r="A21" s="141">
        <v>2005</v>
      </c>
      <c r="B21" s="136">
        <f>+'2.2.3.1.3'!N21</f>
        <v>0</v>
      </c>
      <c r="C21" s="137">
        <f>+'2.2.3.2.3'!N21</f>
        <v>0</v>
      </c>
      <c r="D21" s="137">
        <f>+'2.2.3.3.3'!N21</f>
        <v>520890</v>
      </c>
      <c r="E21" s="137">
        <f>+'2.2.3.4.3'!N21</f>
        <v>0</v>
      </c>
      <c r="F21" s="137">
        <f>+'2.2.3.5.3'!N21</f>
        <v>0</v>
      </c>
      <c r="G21" s="137">
        <f>+'2.2.3.6.3'!N21</f>
        <v>0</v>
      </c>
      <c r="H21" s="138">
        <f>+'2.2.3.7.3'!N21</f>
        <v>0</v>
      </c>
      <c r="I21" s="139">
        <f t="shared" si="0"/>
        <v>520890</v>
      </c>
    </row>
    <row r="22" spans="1:9" ht="15.75" thickBot="1" x14ac:dyDescent="0.3">
      <c r="A22" s="141">
        <v>2006</v>
      </c>
      <c r="B22" s="136">
        <f>+'2.2.3.1.3'!N22</f>
        <v>0</v>
      </c>
      <c r="C22" s="137">
        <f>+'2.2.3.2.3'!N22</f>
        <v>0</v>
      </c>
      <c r="D22" s="137">
        <f>+'2.2.3.3.3'!N22</f>
        <v>539580</v>
      </c>
      <c r="E22" s="137">
        <f>+'2.2.3.4.3'!N22</f>
        <v>0</v>
      </c>
      <c r="F22" s="137">
        <f>+'2.2.3.5.3'!N22</f>
        <v>0</v>
      </c>
      <c r="G22" s="137">
        <f>+'2.2.3.6.3'!N22</f>
        <v>0</v>
      </c>
      <c r="H22" s="138">
        <f>+'2.2.3.7.3'!N22</f>
        <v>0</v>
      </c>
      <c r="I22" s="139">
        <f t="shared" si="0"/>
        <v>539580</v>
      </c>
    </row>
    <row r="23" spans="1:9" ht="15.75" thickBot="1" x14ac:dyDescent="0.3">
      <c r="A23" s="141">
        <v>2007</v>
      </c>
      <c r="B23" s="136">
        <f>+'2.2.3.1.3'!N23</f>
        <v>7630</v>
      </c>
      <c r="C23" s="137">
        <f>+'2.2.3.2.3'!N23</f>
        <v>0</v>
      </c>
      <c r="D23" s="137">
        <f>+'2.2.3.3.3'!N23</f>
        <v>494920</v>
      </c>
      <c r="E23" s="137">
        <f>+'2.2.3.4.3'!N23</f>
        <v>0</v>
      </c>
      <c r="F23" s="137">
        <f>+'2.2.3.5.3'!N23</f>
        <v>0</v>
      </c>
      <c r="G23" s="137">
        <f>+'2.2.3.6.3'!N23</f>
        <v>0</v>
      </c>
      <c r="H23" s="138">
        <f>+'2.2.3.7.3'!N23</f>
        <v>0</v>
      </c>
      <c r="I23" s="139">
        <f t="shared" si="0"/>
        <v>502550</v>
      </c>
    </row>
    <row r="24" spans="1:9" ht="15.75" thickBot="1" x14ac:dyDescent="0.3">
      <c r="A24" s="141">
        <v>2008</v>
      </c>
      <c r="B24" s="136">
        <f>+'2.2.3.1.3'!N24</f>
        <v>0</v>
      </c>
      <c r="C24" s="137">
        <f>+'2.2.3.2.3'!N24</f>
        <v>0</v>
      </c>
      <c r="D24" s="137">
        <f>+'2.2.3.3.3'!N24</f>
        <v>512770</v>
      </c>
      <c r="E24" s="137">
        <f>+'2.2.3.4.3'!N24</f>
        <v>0</v>
      </c>
      <c r="F24" s="137">
        <f>+'2.2.3.5.3'!N24</f>
        <v>0</v>
      </c>
      <c r="G24" s="137">
        <f>+'2.2.3.6.3'!N24</f>
        <v>0</v>
      </c>
      <c r="H24" s="138">
        <f>+'2.2.3.7.3'!N24</f>
        <v>0</v>
      </c>
      <c r="I24" s="139">
        <f t="shared" si="0"/>
        <v>512770</v>
      </c>
    </row>
    <row r="25" spans="1:9" ht="15.75" thickBot="1" x14ac:dyDescent="0.3">
      <c r="A25" s="141">
        <v>2009</v>
      </c>
      <c r="B25" s="136">
        <f>+'2.2.3.1.3'!N25</f>
        <v>0</v>
      </c>
      <c r="C25" s="137">
        <f>+'2.2.3.2.3'!N25</f>
        <v>0</v>
      </c>
      <c r="D25" s="137">
        <f>+'2.2.3.3.3'!N25</f>
        <v>454180</v>
      </c>
      <c r="E25" s="137">
        <f>+'2.2.3.4.3'!N25</f>
        <v>0</v>
      </c>
      <c r="F25" s="137">
        <f>+'2.2.3.5.3'!N25</f>
        <v>0</v>
      </c>
      <c r="G25" s="137">
        <f>+'2.2.3.6.3'!N25</f>
        <v>0</v>
      </c>
      <c r="H25" s="138">
        <f>+'2.2.3.7.3'!N25</f>
        <v>0</v>
      </c>
      <c r="I25" s="139">
        <f t="shared" si="0"/>
        <v>454180</v>
      </c>
    </row>
    <row r="26" spans="1:9" ht="15.75" thickBot="1" x14ac:dyDescent="0.3">
      <c r="A26" s="141">
        <v>2010</v>
      </c>
      <c r="B26" s="136">
        <f>+'2.2.3.1.3'!N26</f>
        <v>0</v>
      </c>
      <c r="C26" s="137">
        <f>+'2.2.3.2.3'!N26</f>
        <v>0</v>
      </c>
      <c r="D26" s="137">
        <f>+'2.2.3.3.3'!N26</f>
        <v>445350</v>
      </c>
      <c r="E26" s="137">
        <f>+'2.2.3.4.3'!N26</f>
        <v>0</v>
      </c>
      <c r="F26" s="137">
        <f>+'2.2.3.5.3'!N26</f>
        <v>0</v>
      </c>
      <c r="G26" s="137">
        <f>+'2.2.3.6.3'!N26</f>
        <v>0</v>
      </c>
      <c r="H26" s="138">
        <f>+'2.2.3.7.3'!N26</f>
        <v>0</v>
      </c>
      <c r="I26" s="139">
        <f t="shared" si="0"/>
        <v>445350</v>
      </c>
    </row>
    <row r="27" spans="1:9" ht="15.75" thickBot="1" x14ac:dyDescent="0.3">
      <c r="A27" s="141">
        <v>2011</v>
      </c>
      <c r="B27" s="136">
        <f>+'2.2.3.1.3'!N27</f>
        <v>0</v>
      </c>
      <c r="C27" s="137">
        <f>+'2.2.3.2.3'!N27</f>
        <v>0</v>
      </c>
      <c r="D27" s="137">
        <f>+'2.2.3.3.3'!N27</f>
        <v>418920</v>
      </c>
      <c r="E27" s="137">
        <f>+'2.2.3.4.3'!N27</f>
        <v>0</v>
      </c>
      <c r="F27" s="137">
        <f>+'2.2.3.5.3'!N27</f>
        <v>0</v>
      </c>
      <c r="G27" s="137">
        <f>+'2.2.3.6.3'!N27</f>
        <v>0</v>
      </c>
      <c r="H27" s="138">
        <f>+'2.2.3.7.3'!N27</f>
        <v>0</v>
      </c>
      <c r="I27" s="139">
        <f t="shared" si="0"/>
        <v>418920</v>
      </c>
    </row>
    <row r="28" spans="1:9" ht="15.75" thickBot="1" x14ac:dyDescent="0.3">
      <c r="A28" s="141">
        <v>2012</v>
      </c>
      <c r="B28" s="136">
        <f>+'2.2.3.1.3'!N28</f>
        <v>0</v>
      </c>
      <c r="C28" s="137">
        <f>+'2.2.3.2.3'!N28</f>
        <v>0</v>
      </c>
      <c r="D28" s="137">
        <f>+'2.2.3.3.3'!N28</f>
        <v>393946.06</v>
      </c>
      <c r="E28" s="137">
        <f>+'2.2.3.4.3'!N28</f>
        <v>0</v>
      </c>
      <c r="F28" s="137">
        <f>+'2.2.3.5.3'!N28</f>
        <v>0</v>
      </c>
      <c r="G28" s="137">
        <f>+'2.2.3.6.3'!N28</f>
        <v>0</v>
      </c>
      <c r="H28" s="138">
        <f>+'2.2.3.7.3'!N28</f>
        <v>0</v>
      </c>
      <c r="I28" s="139">
        <f t="shared" si="0"/>
        <v>393946.06</v>
      </c>
    </row>
    <row r="29" spans="1:9" ht="15.75" thickBot="1" x14ac:dyDescent="0.3">
      <c r="A29" s="141">
        <v>2013</v>
      </c>
      <c r="B29" s="136">
        <f>+'2.2.3.1.3'!N29</f>
        <v>0</v>
      </c>
      <c r="C29" s="137">
        <f>+'2.2.3.2.3'!N29</f>
        <v>0</v>
      </c>
      <c r="D29" s="137">
        <f>+'2.2.3.3.3'!N29</f>
        <v>412559.8</v>
      </c>
      <c r="E29" s="137">
        <f>+'2.2.3.4.3'!N29</f>
        <v>0</v>
      </c>
      <c r="F29" s="137">
        <f>+'2.2.3.5.3'!N29</f>
        <v>0</v>
      </c>
      <c r="G29" s="137">
        <f>+'2.2.3.6.3'!N29</f>
        <v>0</v>
      </c>
      <c r="H29" s="138">
        <f>+'2.2.3.7.3'!N29</f>
        <v>0</v>
      </c>
      <c r="I29" s="139">
        <f t="shared" si="0"/>
        <v>412559.8</v>
      </c>
    </row>
    <row r="30" spans="1:9" ht="15.75" thickBot="1" x14ac:dyDescent="0.3">
      <c r="A30" s="141">
        <v>2014</v>
      </c>
      <c r="B30" s="136">
        <f>+'2.2.3.1.3'!N30</f>
        <v>0</v>
      </c>
      <c r="C30" s="137">
        <f>+'2.2.3.2.3'!N30</f>
        <v>0</v>
      </c>
      <c r="D30" s="137">
        <f>+'2.2.3.3.3'!N30</f>
        <v>384060</v>
      </c>
      <c r="E30" s="137">
        <f>+'2.2.3.4.3'!N30</f>
        <v>0</v>
      </c>
      <c r="F30" s="137">
        <f>+'2.2.3.5.3'!N30</f>
        <v>0</v>
      </c>
      <c r="G30" s="137">
        <f>+'2.2.3.6.3'!N30</f>
        <v>0</v>
      </c>
      <c r="H30" s="138">
        <f>+'2.2.3.7.3'!N30</f>
        <v>0</v>
      </c>
      <c r="I30" s="139">
        <f t="shared" si="0"/>
        <v>384060</v>
      </c>
    </row>
    <row r="31" spans="1:9" ht="15.75" thickBot="1" x14ac:dyDescent="0.3">
      <c r="A31" s="141">
        <v>2015</v>
      </c>
      <c r="B31" s="136">
        <f>+'2.2.3.1.3'!N31</f>
        <v>0</v>
      </c>
      <c r="C31" s="137">
        <f>+'2.2.3.2.3'!N31</f>
        <v>0</v>
      </c>
      <c r="D31" s="137">
        <f>+'2.2.3.3.3'!N31</f>
        <v>423785.22600000002</v>
      </c>
      <c r="E31" s="137">
        <f>+'2.2.3.4.3'!N31</f>
        <v>95</v>
      </c>
      <c r="F31" s="137">
        <f>+'2.2.3.5.3'!N31</f>
        <v>1270</v>
      </c>
      <c r="G31" s="137">
        <f>+'2.2.3.6.3'!N31</f>
        <v>0</v>
      </c>
      <c r="H31" s="138">
        <f>+'2.2.3.7.3'!N31</f>
        <v>0</v>
      </c>
      <c r="I31" s="139">
        <f t="shared" si="0"/>
        <v>425150.22600000002</v>
      </c>
    </row>
    <row r="32" spans="1:9" ht="15.75" thickBot="1" x14ac:dyDescent="0.3">
      <c r="A32" s="141">
        <v>2016</v>
      </c>
      <c r="B32" s="136">
        <f>+'2.2.3.1.3'!N32</f>
        <v>1703.44</v>
      </c>
      <c r="C32" s="137">
        <f>+'2.2.3.2.3'!N32</f>
        <v>0</v>
      </c>
      <c r="D32" s="137">
        <f>+'2.2.3.3.3'!N32</f>
        <v>457918.38099999999</v>
      </c>
      <c r="E32" s="137">
        <f>+'2.2.3.4.3'!N32</f>
        <v>0</v>
      </c>
      <c r="F32" s="137">
        <f>+'2.2.3.5.3'!N32</f>
        <v>842</v>
      </c>
      <c r="G32" s="137">
        <f>+'2.2.3.6.3'!N32</f>
        <v>0</v>
      </c>
      <c r="H32" s="138">
        <f>+'2.2.3.7.3'!N32</f>
        <v>0</v>
      </c>
      <c r="I32" s="139">
        <f t="shared" ref="I32:I33" si="1">SUM(B32:H32)</f>
        <v>460463.821</v>
      </c>
    </row>
    <row r="33" spans="1:9" ht="15.75" thickBot="1" x14ac:dyDescent="0.3">
      <c r="A33" s="141">
        <v>2017</v>
      </c>
      <c r="B33" s="136">
        <f>+'2.2.3.1.3'!N33</f>
        <v>-73</v>
      </c>
      <c r="C33" s="137">
        <f>+'2.2.3.2.3'!N33</f>
        <v>0</v>
      </c>
      <c r="D33" s="137">
        <f>+'2.2.3.3.3'!N33</f>
        <v>444769</v>
      </c>
      <c r="E33" s="137">
        <f>+'2.2.3.4.3'!N33</f>
        <v>0</v>
      </c>
      <c r="F33" s="137">
        <f>+'2.2.3.5.3'!N33</f>
        <v>0</v>
      </c>
      <c r="G33" s="137">
        <f>+'2.2.3.6.3'!N33</f>
        <v>0</v>
      </c>
      <c r="H33" s="138">
        <f>+'2.2.3.7.3'!N33</f>
        <v>0</v>
      </c>
      <c r="I33" s="139">
        <f t="shared" si="1"/>
        <v>444696</v>
      </c>
    </row>
    <row r="34" spans="1:9" ht="15.75" thickBot="1" x14ac:dyDescent="0.3">
      <c r="A34" s="141" t="s">
        <v>449</v>
      </c>
      <c r="B34" s="136">
        <f>+'2.2.3.1.3'!N34</f>
        <v>0</v>
      </c>
      <c r="C34" s="137">
        <f>+'2.2.3.2.3'!N34</f>
        <v>0</v>
      </c>
      <c r="D34" s="137">
        <f>+'2.2.3.3.3'!N34</f>
        <v>273364.337</v>
      </c>
      <c r="E34" s="137">
        <f>+'2.2.3.4.3'!N34</f>
        <v>0</v>
      </c>
      <c r="F34" s="137">
        <f>+'2.2.3.5.3'!N34</f>
        <v>0</v>
      </c>
      <c r="G34" s="137">
        <f>+'2.2.3.6.3'!N34</f>
        <v>0</v>
      </c>
      <c r="H34" s="138">
        <f>+'2.2.3.7.3'!N34</f>
        <v>0</v>
      </c>
      <c r="I34" s="139">
        <f t="shared" ref="I34" si="2">SUM(B34:H34)</f>
        <v>273364.337</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+Índice!B79</f>
        <v>Químicos y petroquímicos. Carga anual transportada por línea. Participación porcentual</v>
      </c>
    </row>
    <row r="6" spans="1:9" x14ac:dyDescent="0.25">
      <c r="A6" s="16" t="s">
        <v>6</v>
      </c>
      <c r="B6" s="128" t="str">
        <f>+Índice!A79</f>
        <v>2.2.3.21.2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+'2.2.3.21.1'!B13/'2.2.3.21.1'!$I13</f>
        <v>0.2321129961026526</v>
      </c>
      <c r="C13" s="147">
        <f>+'2.2.3.21.1'!C13/'2.2.3.21.1'!$I13</f>
        <v>0</v>
      </c>
      <c r="D13" s="147">
        <f>+'2.2.3.21.1'!D13/'2.2.3.21.1'!$I13</f>
        <v>0.76765831007061969</v>
      </c>
      <c r="E13" s="147">
        <f>+'2.2.3.21.1'!E13/'2.2.3.21.1'!$I13</f>
        <v>0</v>
      </c>
      <c r="F13" s="147">
        <f>+'2.2.3.21.1'!F13/'2.2.3.21.1'!$I13</f>
        <v>2.2869382672762172E-4</v>
      </c>
      <c r="G13" s="147">
        <f>+'2.2.3.21.1'!G13/'2.2.3.21.1'!$I13</f>
        <v>0</v>
      </c>
      <c r="H13" s="151">
        <f>+'2.2.3.21.1'!H13/'2.2.3.21.1'!$I13</f>
        <v>0</v>
      </c>
      <c r="I13" s="152">
        <f>+'2.2.3.21.1'!I13/'2.2.3.21.1'!$I13</f>
        <v>1</v>
      </c>
    </row>
    <row r="14" spans="1:9" ht="15.75" thickBot="1" x14ac:dyDescent="0.3">
      <c r="A14" s="141">
        <v>1998</v>
      </c>
      <c r="B14" s="147">
        <f>+'2.2.3.21.1'!B14/'2.2.3.21.1'!$I14</f>
        <v>0.23681202553485162</v>
      </c>
      <c r="C14" s="147">
        <f>+'2.2.3.21.1'!C14/'2.2.3.21.1'!$I14</f>
        <v>0</v>
      </c>
      <c r="D14" s="147">
        <f>+'2.2.3.21.1'!D14/'2.2.3.21.1'!$I14</f>
        <v>0.76318797446514841</v>
      </c>
      <c r="E14" s="147">
        <f>+'2.2.3.21.1'!E14/'2.2.3.21.1'!$I14</f>
        <v>0</v>
      </c>
      <c r="F14" s="147">
        <f>+'2.2.3.21.1'!F14/'2.2.3.21.1'!$I14</f>
        <v>0</v>
      </c>
      <c r="G14" s="147">
        <f>+'2.2.3.21.1'!G14/'2.2.3.21.1'!$I14</f>
        <v>0</v>
      </c>
      <c r="H14" s="151">
        <f>+'2.2.3.21.1'!H14/'2.2.3.21.1'!$I14</f>
        <v>0</v>
      </c>
      <c r="I14" s="148">
        <f>+'2.2.3.21.1'!I14/'2.2.3.21.1'!$I14</f>
        <v>1</v>
      </c>
    </row>
    <row r="15" spans="1:9" ht="15.75" thickBot="1" x14ac:dyDescent="0.3">
      <c r="A15" s="141">
        <v>1999</v>
      </c>
      <c r="B15" s="147">
        <f>+'2.2.3.21.1'!B15/'2.2.3.21.1'!$I15</f>
        <v>5.8558692865022806E-2</v>
      </c>
      <c r="C15" s="147">
        <f>+'2.2.3.21.1'!C15/'2.2.3.21.1'!$I15</f>
        <v>0</v>
      </c>
      <c r="D15" s="147">
        <f>+'2.2.3.21.1'!D15/'2.2.3.21.1'!$I15</f>
        <v>0.9414413071349772</v>
      </c>
      <c r="E15" s="147">
        <f>+'2.2.3.21.1'!E15/'2.2.3.21.1'!$I15</f>
        <v>0</v>
      </c>
      <c r="F15" s="147">
        <f>+'2.2.3.21.1'!F15/'2.2.3.21.1'!$I15</f>
        <v>0</v>
      </c>
      <c r="G15" s="147">
        <f>+'2.2.3.21.1'!G15/'2.2.3.21.1'!$I15</f>
        <v>0</v>
      </c>
      <c r="H15" s="151">
        <f>+'2.2.3.21.1'!H15/'2.2.3.21.1'!$I15</f>
        <v>0</v>
      </c>
      <c r="I15" s="148">
        <f>+'2.2.3.21.1'!I15/'2.2.3.21.1'!$I15</f>
        <v>1</v>
      </c>
    </row>
    <row r="16" spans="1:9" ht="15.75" thickBot="1" x14ac:dyDescent="0.3">
      <c r="A16" s="141">
        <v>2000</v>
      </c>
      <c r="B16" s="147">
        <f>+'2.2.3.21.1'!B16/'2.2.3.21.1'!$I16</f>
        <v>1.2360399030245221E-2</v>
      </c>
      <c r="C16" s="147">
        <f>+'2.2.3.21.1'!C16/'2.2.3.21.1'!$I16</f>
        <v>0</v>
      </c>
      <c r="D16" s="147">
        <f>+'2.2.3.21.1'!D16/'2.2.3.21.1'!$I16</f>
        <v>0.98763960096975478</v>
      </c>
      <c r="E16" s="147">
        <f>+'2.2.3.21.1'!E16/'2.2.3.21.1'!$I16</f>
        <v>0</v>
      </c>
      <c r="F16" s="147">
        <f>+'2.2.3.21.1'!F16/'2.2.3.21.1'!$I16</f>
        <v>0</v>
      </c>
      <c r="G16" s="147">
        <f>+'2.2.3.21.1'!G16/'2.2.3.21.1'!$I16</f>
        <v>0</v>
      </c>
      <c r="H16" s="151">
        <f>+'2.2.3.21.1'!H16/'2.2.3.21.1'!$I16</f>
        <v>0</v>
      </c>
      <c r="I16" s="148">
        <f>+'2.2.3.21.1'!I16/'2.2.3.21.1'!$I16</f>
        <v>1</v>
      </c>
    </row>
    <row r="17" spans="1:9" ht="15.75" thickBot="1" x14ac:dyDescent="0.3">
      <c r="A17" s="141">
        <v>2001</v>
      </c>
      <c r="B17" s="147">
        <f>+'2.2.3.21.1'!B17/'2.2.3.21.1'!$I17</f>
        <v>2.1328263827034118E-2</v>
      </c>
      <c r="C17" s="147">
        <f>+'2.2.3.21.1'!C17/'2.2.3.21.1'!$I17</f>
        <v>0</v>
      </c>
      <c r="D17" s="147">
        <f>+'2.2.3.21.1'!D17/'2.2.3.21.1'!$I17</f>
        <v>0.97867173617296588</v>
      </c>
      <c r="E17" s="147">
        <f>+'2.2.3.21.1'!E17/'2.2.3.21.1'!$I17</f>
        <v>0</v>
      </c>
      <c r="F17" s="147">
        <f>+'2.2.3.21.1'!F17/'2.2.3.21.1'!$I17</f>
        <v>0</v>
      </c>
      <c r="G17" s="147">
        <f>+'2.2.3.21.1'!G17/'2.2.3.21.1'!$I17</f>
        <v>0</v>
      </c>
      <c r="H17" s="151">
        <f>+'2.2.3.21.1'!H17/'2.2.3.21.1'!$I17</f>
        <v>0</v>
      </c>
      <c r="I17" s="148">
        <f>+'2.2.3.21.1'!I17/'2.2.3.21.1'!$I17</f>
        <v>1</v>
      </c>
    </row>
    <row r="18" spans="1:9" ht="15.75" thickBot="1" x14ac:dyDescent="0.3">
      <c r="A18" s="141">
        <v>2002</v>
      </c>
      <c r="B18" s="147">
        <f>+'2.2.3.21.1'!B18/'2.2.3.21.1'!$I18</f>
        <v>0</v>
      </c>
      <c r="C18" s="147">
        <f>+'2.2.3.21.1'!C18/'2.2.3.21.1'!$I18</f>
        <v>0</v>
      </c>
      <c r="D18" s="147">
        <f>+'2.2.3.21.1'!D18/'2.2.3.21.1'!$I18</f>
        <v>1</v>
      </c>
      <c r="E18" s="147">
        <f>+'2.2.3.21.1'!E18/'2.2.3.21.1'!$I18</f>
        <v>0</v>
      </c>
      <c r="F18" s="147">
        <f>+'2.2.3.21.1'!F18/'2.2.3.21.1'!$I18</f>
        <v>0</v>
      </c>
      <c r="G18" s="147">
        <f>+'2.2.3.21.1'!G18/'2.2.3.21.1'!$I18</f>
        <v>0</v>
      </c>
      <c r="H18" s="151">
        <f>+'2.2.3.21.1'!H18/'2.2.3.21.1'!$I18</f>
        <v>0</v>
      </c>
      <c r="I18" s="148">
        <f>+'2.2.3.21.1'!I18/'2.2.3.21.1'!$I18</f>
        <v>1</v>
      </c>
    </row>
    <row r="19" spans="1:9" ht="15.75" thickBot="1" x14ac:dyDescent="0.3">
      <c r="A19" s="141">
        <v>2003</v>
      </c>
      <c r="B19" s="147">
        <f>+'2.2.3.21.1'!B19/'2.2.3.21.1'!$I19</f>
        <v>0</v>
      </c>
      <c r="C19" s="147">
        <f>+'2.2.3.21.1'!C19/'2.2.3.21.1'!$I19</f>
        <v>0</v>
      </c>
      <c r="D19" s="147">
        <f>+'2.2.3.21.1'!D19/'2.2.3.21.1'!$I19</f>
        <v>1</v>
      </c>
      <c r="E19" s="147">
        <f>+'2.2.3.21.1'!E19/'2.2.3.21.1'!$I19</f>
        <v>0</v>
      </c>
      <c r="F19" s="147">
        <f>+'2.2.3.21.1'!F19/'2.2.3.21.1'!$I19</f>
        <v>0</v>
      </c>
      <c r="G19" s="147">
        <f>+'2.2.3.21.1'!G19/'2.2.3.21.1'!$I19</f>
        <v>0</v>
      </c>
      <c r="H19" s="151">
        <f>+'2.2.3.21.1'!H19/'2.2.3.21.1'!$I19</f>
        <v>0</v>
      </c>
      <c r="I19" s="148">
        <f>+'2.2.3.21.1'!I19/'2.2.3.21.1'!$I19</f>
        <v>1</v>
      </c>
    </row>
    <row r="20" spans="1:9" ht="15.75" thickBot="1" x14ac:dyDescent="0.3">
      <c r="A20" s="141">
        <v>2004</v>
      </c>
      <c r="B20" s="147">
        <f>+'2.2.3.21.1'!B20/'2.2.3.21.1'!$I20</f>
        <v>0</v>
      </c>
      <c r="C20" s="147">
        <f>+'2.2.3.21.1'!C20/'2.2.3.21.1'!$I20</f>
        <v>0</v>
      </c>
      <c r="D20" s="147">
        <f>+'2.2.3.21.1'!D20/'2.2.3.21.1'!$I20</f>
        <v>1</v>
      </c>
      <c r="E20" s="147">
        <f>+'2.2.3.21.1'!E20/'2.2.3.21.1'!$I20</f>
        <v>0</v>
      </c>
      <c r="F20" s="147">
        <f>+'2.2.3.21.1'!F20/'2.2.3.21.1'!$I20</f>
        <v>0</v>
      </c>
      <c r="G20" s="147">
        <f>+'2.2.3.21.1'!G20/'2.2.3.21.1'!$I20</f>
        <v>0</v>
      </c>
      <c r="H20" s="151">
        <f>+'2.2.3.21.1'!H20/'2.2.3.21.1'!$I20</f>
        <v>0</v>
      </c>
      <c r="I20" s="148">
        <f>+'2.2.3.21.1'!I20/'2.2.3.21.1'!$I20</f>
        <v>1</v>
      </c>
    </row>
    <row r="21" spans="1:9" ht="15.75" thickBot="1" x14ac:dyDescent="0.3">
      <c r="A21" s="141">
        <v>2005</v>
      </c>
      <c r="B21" s="147">
        <f>+'2.2.3.21.1'!B21/'2.2.3.21.1'!$I21</f>
        <v>0</v>
      </c>
      <c r="C21" s="147">
        <f>+'2.2.3.21.1'!C21/'2.2.3.21.1'!$I21</f>
        <v>0</v>
      </c>
      <c r="D21" s="147">
        <f>+'2.2.3.21.1'!D21/'2.2.3.21.1'!$I21</f>
        <v>1</v>
      </c>
      <c r="E21" s="147">
        <f>+'2.2.3.21.1'!E21/'2.2.3.21.1'!$I21</f>
        <v>0</v>
      </c>
      <c r="F21" s="147">
        <f>+'2.2.3.21.1'!F21/'2.2.3.21.1'!$I21</f>
        <v>0</v>
      </c>
      <c r="G21" s="147">
        <f>+'2.2.3.21.1'!G21/'2.2.3.21.1'!$I21</f>
        <v>0</v>
      </c>
      <c r="H21" s="151">
        <f>+'2.2.3.21.1'!H21/'2.2.3.21.1'!$I21</f>
        <v>0</v>
      </c>
      <c r="I21" s="148">
        <f>+'2.2.3.21.1'!I21/'2.2.3.21.1'!$I21</f>
        <v>1</v>
      </c>
    </row>
    <row r="22" spans="1:9" ht="15.75" thickBot="1" x14ac:dyDescent="0.3">
      <c r="A22" s="141">
        <v>2006</v>
      </c>
      <c r="B22" s="147">
        <f>+'2.2.3.21.1'!B22/'2.2.3.21.1'!$I22</f>
        <v>0</v>
      </c>
      <c r="C22" s="147">
        <f>+'2.2.3.21.1'!C22/'2.2.3.21.1'!$I22</f>
        <v>0</v>
      </c>
      <c r="D22" s="147">
        <f>+'2.2.3.21.1'!D22/'2.2.3.21.1'!$I22</f>
        <v>1</v>
      </c>
      <c r="E22" s="147">
        <f>+'2.2.3.21.1'!E22/'2.2.3.21.1'!$I22</f>
        <v>0</v>
      </c>
      <c r="F22" s="147">
        <f>+'2.2.3.21.1'!F22/'2.2.3.21.1'!$I22</f>
        <v>0</v>
      </c>
      <c r="G22" s="147">
        <f>+'2.2.3.21.1'!G22/'2.2.3.21.1'!$I22</f>
        <v>0</v>
      </c>
      <c r="H22" s="151">
        <f>+'2.2.3.21.1'!H22/'2.2.3.21.1'!$I22</f>
        <v>0</v>
      </c>
      <c r="I22" s="148">
        <f>+'2.2.3.21.1'!I22/'2.2.3.21.1'!$I22</f>
        <v>1</v>
      </c>
    </row>
    <row r="23" spans="1:9" ht="15.75" thickBot="1" x14ac:dyDescent="0.3">
      <c r="A23" s="141">
        <v>2007</v>
      </c>
      <c r="B23" s="147">
        <f>+'2.2.3.21.1'!B23/'2.2.3.21.1'!$I23</f>
        <v>1.5182568898617053E-2</v>
      </c>
      <c r="C23" s="147">
        <f>+'2.2.3.21.1'!C23/'2.2.3.21.1'!$I23</f>
        <v>0</v>
      </c>
      <c r="D23" s="147">
        <f>+'2.2.3.21.1'!D23/'2.2.3.21.1'!$I23</f>
        <v>0.98481743110138298</v>
      </c>
      <c r="E23" s="147">
        <f>+'2.2.3.21.1'!E23/'2.2.3.21.1'!$I23</f>
        <v>0</v>
      </c>
      <c r="F23" s="147">
        <f>+'2.2.3.21.1'!F23/'2.2.3.21.1'!$I23</f>
        <v>0</v>
      </c>
      <c r="G23" s="147">
        <f>+'2.2.3.21.1'!G23/'2.2.3.21.1'!$I23</f>
        <v>0</v>
      </c>
      <c r="H23" s="151">
        <f>+'2.2.3.21.1'!H23/'2.2.3.21.1'!$I23</f>
        <v>0</v>
      </c>
      <c r="I23" s="148">
        <f>+'2.2.3.21.1'!I23/'2.2.3.21.1'!$I23</f>
        <v>1</v>
      </c>
    </row>
    <row r="24" spans="1:9" ht="15.75" thickBot="1" x14ac:dyDescent="0.3">
      <c r="A24" s="141">
        <v>2008</v>
      </c>
      <c r="B24" s="147">
        <f>+'2.2.3.21.1'!B24/'2.2.3.21.1'!$I24</f>
        <v>0</v>
      </c>
      <c r="C24" s="147">
        <f>+'2.2.3.21.1'!C24/'2.2.3.21.1'!$I24</f>
        <v>0</v>
      </c>
      <c r="D24" s="147">
        <f>+'2.2.3.21.1'!D24/'2.2.3.21.1'!$I24</f>
        <v>1</v>
      </c>
      <c r="E24" s="147">
        <f>+'2.2.3.21.1'!E24/'2.2.3.21.1'!$I24</f>
        <v>0</v>
      </c>
      <c r="F24" s="147">
        <f>+'2.2.3.21.1'!F24/'2.2.3.21.1'!$I24</f>
        <v>0</v>
      </c>
      <c r="G24" s="147">
        <f>+'2.2.3.21.1'!G24/'2.2.3.21.1'!$I24</f>
        <v>0</v>
      </c>
      <c r="H24" s="151">
        <f>+'2.2.3.21.1'!H24/'2.2.3.21.1'!$I24</f>
        <v>0</v>
      </c>
      <c r="I24" s="148">
        <f>+'2.2.3.21.1'!I24/'2.2.3.21.1'!$I24</f>
        <v>1</v>
      </c>
    </row>
    <row r="25" spans="1:9" ht="15.75" thickBot="1" x14ac:dyDescent="0.3">
      <c r="A25" s="141">
        <v>2009</v>
      </c>
      <c r="B25" s="147">
        <f>+'2.2.3.21.1'!B25/'2.2.3.21.1'!$I25</f>
        <v>0</v>
      </c>
      <c r="C25" s="147">
        <f>+'2.2.3.21.1'!C25/'2.2.3.21.1'!$I25</f>
        <v>0</v>
      </c>
      <c r="D25" s="147">
        <f>+'2.2.3.21.1'!D25/'2.2.3.21.1'!$I25</f>
        <v>1</v>
      </c>
      <c r="E25" s="147">
        <f>+'2.2.3.21.1'!E25/'2.2.3.21.1'!$I25</f>
        <v>0</v>
      </c>
      <c r="F25" s="147">
        <f>+'2.2.3.21.1'!F25/'2.2.3.21.1'!$I25</f>
        <v>0</v>
      </c>
      <c r="G25" s="147">
        <f>+'2.2.3.21.1'!G25/'2.2.3.21.1'!$I25</f>
        <v>0</v>
      </c>
      <c r="H25" s="151">
        <f>+'2.2.3.21.1'!H25/'2.2.3.21.1'!$I25</f>
        <v>0</v>
      </c>
      <c r="I25" s="148">
        <f>+'2.2.3.21.1'!I25/'2.2.3.21.1'!$I25</f>
        <v>1</v>
      </c>
    </row>
    <row r="26" spans="1:9" ht="15.75" thickBot="1" x14ac:dyDescent="0.3">
      <c r="A26" s="141">
        <v>2010</v>
      </c>
      <c r="B26" s="147">
        <f>+'2.2.3.21.1'!B26/'2.2.3.21.1'!$I26</f>
        <v>0</v>
      </c>
      <c r="C26" s="147">
        <f>+'2.2.3.21.1'!C26/'2.2.3.21.1'!$I26</f>
        <v>0</v>
      </c>
      <c r="D26" s="147">
        <f>+'2.2.3.21.1'!D26/'2.2.3.21.1'!$I26</f>
        <v>1</v>
      </c>
      <c r="E26" s="147">
        <f>+'2.2.3.21.1'!E26/'2.2.3.21.1'!$I26</f>
        <v>0</v>
      </c>
      <c r="F26" s="147">
        <f>+'2.2.3.21.1'!F26/'2.2.3.21.1'!$I26</f>
        <v>0</v>
      </c>
      <c r="G26" s="147">
        <f>+'2.2.3.21.1'!G26/'2.2.3.21.1'!$I26</f>
        <v>0</v>
      </c>
      <c r="H26" s="151">
        <f>+'2.2.3.21.1'!H26/'2.2.3.21.1'!$I26</f>
        <v>0</v>
      </c>
      <c r="I26" s="148">
        <f>+'2.2.3.21.1'!I26/'2.2.3.21.1'!$I26</f>
        <v>1</v>
      </c>
    </row>
    <row r="27" spans="1:9" ht="15.75" thickBot="1" x14ac:dyDescent="0.3">
      <c r="A27" s="141">
        <v>2011</v>
      </c>
      <c r="B27" s="147">
        <f>+'2.2.3.21.1'!B27/'2.2.3.21.1'!$I27</f>
        <v>0</v>
      </c>
      <c r="C27" s="147">
        <f>+'2.2.3.21.1'!C27/'2.2.3.21.1'!$I27</f>
        <v>0</v>
      </c>
      <c r="D27" s="147">
        <f>+'2.2.3.21.1'!D27/'2.2.3.21.1'!$I27</f>
        <v>1</v>
      </c>
      <c r="E27" s="147">
        <f>+'2.2.3.21.1'!E27/'2.2.3.21.1'!$I27</f>
        <v>0</v>
      </c>
      <c r="F27" s="147">
        <f>+'2.2.3.21.1'!F27/'2.2.3.21.1'!$I27</f>
        <v>0</v>
      </c>
      <c r="G27" s="147">
        <f>+'2.2.3.21.1'!G27/'2.2.3.21.1'!$I27</f>
        <v>0</v>
      </c>
      <c r="H27" s="151">
        <f>+'2.2.3.21.1'!H27/'2.2.3.21.1'!$I27</f>
        <v>0</v>
      </c>
      <c r="I27" s="148">
        <f>+'2.2.3.21.1'!I27/'2.2.3.21.1'!$I27</f>
        <v>1</v>
      </c>
    </row>
    <row r="28" spans="1:9" ht="15.75" thickBot="1" x14ac:dyDescent="0.3">
      <c r="A28" s="141">
        <v>2012</v>
      </c>
      <c r="B28" s="147">
        <f>+'2.2.3.21.1'!B28/'2.2.3.21.1'!$I28</f>
        <v>0</v>
      </c>
      <c r="C28" s="147">
        <f>+'2.2.3.21.1'!C28/'2.2.3.21.1'!$I28</f>
        <v>0</v>
      </c>
      <c r="D28" s="147">
        <f>+'2.2.3.21.1'!D28/'2.2.3.21.1'!$I28</f>
        <v>1</v>
      </c>
      <c r="E28" s="147">
        <f>+'2.2.3.21.1'!E28/'2.2.3.21.1'!$I28</f>
        <v>0</v>
      </c>
      <c r="F28" s="147">
        <f>+'2.2.3.21.1'!F28/'2.2.3.21.1'!$I28</f>
        <v>0</v>
      </c>
      <c r="G28" s="147">
        <f>+'2.2.3.21.1'!G28/'2.2.3.21.1'!$I28</f>
        <v>0</v>
      </c>
      <c r="H28" s="151">
        <f>+'2.2.3.21.1'!H28/'2.2.3.21.1'!$I28</f>
        <v>0</v>
      </c>
      <c r="I28" s="148">
        <f>+'2.2.3.21.1'!I28/'2.2.3.21.1'!$I28</f>
        <v>1</v>
      </c>
    </row>
    <row r="29" spans="1:9" ht="15.75" thickBot="1" x14ac:dyDescent="0.3">
      <c r="A29" s="141">
        <v>2013</v>
      </c>
      <c r="B29" s="147">
        <f>+'2.2.3.21.1'!B29/'2.2.3.21.1'!$I29</f>
        <v>0</v>
      </c>
      <c r="C29" s="147">
        <f>+'2.2.3.21.1'!C29/'2.2.3.21.1'!$I29</f>
        <v>0</v>
      </c>
      <c r="D29" s="147">
        <f>+'2.2.3.21.1'!D29/'2.2.3.21.1'!$I29</f>
        <v>1</v>
      </c>
      <c r="E29" s="147">
        <f>+'2.2.3.21.1'!E29/'2.2.3.21.1'!$I29</f>
        <v>0</v>
      </c>
      <c r="F29" s="147">
        <f>+'2.2.3.21.1'!F29/'2.2.3.21.1'!$I29</f>
        <v>0</v>
      </c>
      <c r="G29" s="147">
        <f>+'2.2.3.21.1'!G29/'2.2.3.21.1'!$I29</f>
        <v>0</v>
      </c>
      <c r="H29" s="151">
        <f>+'2.2.3.21.1'!H29/'2.2.3.21.1'!$I29</f>
        <v>0</v>
      </c>
      <c r="I29" s="148">
        <f>+'2.2.3.21.1'!I29/'2.2.3.21.1'!$I29</f>
        <v>1</v>
      </c>
    </row>
    <row r="30" spans="1:9" ht="15.75" thickBot="1" x14ac:dyDescent="0.3">
      <c r="A30" s="141">
        <v>2014</v>
      </c>
      <c r="B30" s="147">
        <f>+'2.2.3.21.1'!B30/'2.2.3.21.1'!$I30</f>
        <v>0</v>
      </c>
      <c r="C30" s="147">
        <f>+'2.2.3.21.1'!C30/'2.2.3.21.1'!$I30</f>
        <v>0</v>
      </c>
      <c r="D30" s="147">
        <f>+'2.2.3.21.1'!D30/'2.2.3.21.1'!$I30</f>
        <v>1</v>
      </c>
      <c r="E30" s="147">
        <f>+'2.2.3.21.1'!E30/'2.2.3.21.1'!$I30</f>
        <v>0</v>
      </c>
      <c r="F30" s="147">
        <f>+'2.2.3.21.1'!F30/'2.2.3.21.1'!$I30</f>
        <v>0</v>
      </c>
      <c r="G30" s="147">
        <f>+'2.2.3.21.1'!G30/'2.2.3.21.1'!$I30</f>
        <v>0</v>
      </c>
      <c r="H30" s="151">
        <f>+'2.2.3.21.1'!H30/'2.2.3.21.1'!$I30</f>
        <v>0</v>
      </c>
      <c r="I30" s="148">
        <f>+'2.2.3.21.1'!I30/'2.2.3.21.1'!$I30</f>
        <v>1</v>
      </c>
    </row>
    <row r="31" spans="1:9" ht="15.75" thickBot="1" x14ac:dyDescent="0.3">
      <c r="A31" s="141">
        <v>2015</v>
      </c>
      <c r="B31" s="147">
        <f>+'2.2.3.21.1'!B31/'2.2.3.21.1'!$I31</f>
        <v>0</v>
      </c>
      <c r="C31" s="147">
        <f>+'2.2.3.21.1'!C31/'2.2.3.21.1'!$I31</f>
        <v>0</v>
      </c>
      <c r="D31" s="147">
        <f>+'2.2.3.21.1'!D31/'2.2.3.21.1'!$I31</f>
        <v>0.99678937016488844</v>
      </c>
      <c r="E31" s="147">
        <f>+'2.2.3.21.1'!E31/'2.2.3.21.1'!$I31</f>
        <v>2.2345042808468362E-4</v>
      </c>
      <c r="F31" s="147">
        <f>+'2.2.3.21.1'!F31/'2.2.3.21.1'!$I31</f>
        <v>2.9871794070268232E-3</v>
      </c>
      <c r="G31" s="147">
        <f>+'2.2.3.21.1'!G31/'2.2.3.21.1'!$I31</f>
        <v>0</v>
      </c>
      <c r="H31" s="151">
        <f>+'2.2.3.21.1'!H31/'2.2.3.21.1'!$I31</f>
        <v>0</v>
      </c>
      <c r="I31" s="148">
        <f>+'2.2.3.21.1'!I31/'2.2.3.21.1'!$I31</f>
        <v>1</v>
      </c>
    </row>
    <row r="32" spans="1:9" ht="15.75" thickBot="1" x14ac:dyDescent="0.3">
      <c r="A32" s="141">
        <v>2016</v>
      </c>
      <c r="B32" s="147">
        <f>+'2.2.3.21.1'!B32/'2.2.3.21.1'!$I32</f>
        <v>3.6994003053282226E-3</v>
      </c>
      <c r="C32" s="147">
        <f>+'2.2.3.21.1'!C32/'2.2.3.21.1'!$I32</f>
        <v>0</v>
      </c>
      <c r="D32" s="147">
        <f>+'2.2.3.21.1'!D32/'2.2.3.21.1'!$I32</f>
        <v>0.99447200869229635</v>
      </c>
      <c r="E32" s="147">
        <f>+'2.2.3.21.1'!E32/'2.2.3.21.1'!$I32</f>
        <v>0</v>
      </c>
      <c r="F32" s="147">
        <f>+'2.2.3.21.1'!F32/'2.2.3.21.1'!$I32</f>
        <v>1.828591002375407E-3</v>
      </c>
      <c r="G32" s="147">
        <f>+'2.2.3.21.1'!G32/'2.2.3.21.1'!$I32</f>
        <v>0</v>
      </c>
      <c r="H32" s="151">
        <f>+'2.2.3.21.1'!H32/'2.2.3.21.1'!$I32</f>
        <v>0</v>
      </c>
      <c r="I32" s="148">
        <f>+'2.2.3.21.1'!I32/'2.2.3.21.1'!$I32</f>
        <v>1</v>
      </c>
    </row>
    <row r="33" spans="1:9" ht="15.75" thickBot="1" x14ac:dyDescent="0.3">
      <c r="A33" s="141">
        <v>2017</v>
      </c>
      <c r="B33" s="147">
        <f>+'2.2.3.21.1'!B33/'2.2.3.21.1'!$I33</f>
        <v>-1.6415708708870778E-4</v>
      </c>
      <c r="C33" s="147">
        <f>+'2.2.3.21.1'!C33/'2.2.3.21.1'!$I33</f>
        <v>0</v>
      </c>
      <c r="D33" s="147">
        <f>+'2.2.3.21.1'!D33/'2.2.3.21.1'!$I33</f>
        <v>1.0001641570870887</v>
      </c>
      <c r="E33" s="147">
        <f>+'2.2.3.21.1'!E33/'2.2.3.21.1'!$I33</f>
        <v>0</v>
      </c>
      <c r="F33" s="147">
        <f>+'2.2.3.21.1'!F33/'2.2.3.21.1'!$I33</f>
        <v>0</v>
      </c>
      <c r="G33" s="147">
        <f>+'2.2.3.21.1'!G33/'2.2.3.21.1'!$I33</f>
        <v>0</v>
      </c>
      <c r="H33" s="151">
        <f>+'2.2.3.21.1'!H33/'2.2.3.21.1'!$I33</f>
        <v>0</v>
      </c>
      <c r="I33" s="148">
        <f>+'2.2.3.21.1'!I33/'2.2.3.21.1'!$I33</f>
        <v>1</v>
      </c>
    </row>
    <row r="34" spans="1:9" ht="15.75" thickBot="1" x14ac:dyDescent="0.3">
      <c r="A34" s="141" t="s">
        <v>449</v>
      </c>
      <c r="B34" s="147">
        <f>+'2.2.3.21.1'!B34/'2.2.3.21.1'!$I34</f>
        <v>0</v>
      </c>
      <c r="C34" s="147">
        <f>+'2.2.3.21.1'!C34/'2.2.3.21.1'!$I34</f>
        <v>0</v>
      </c>
      <c r="D34" s="147">
        <f>+'2.2.3.21.1'!D34/'2.2.3.21.1'!$I34</f>
        <v>1</v>
      </c>
      <c r="E34" s="147">
        <f>+'2.2.3.21.1'!E34/'2.2.3.21.1'!$I34</f>
        <v>0</v>
      </c>
      <c r="F34" s="147">
        <f>+'2.2.3.21.1'!F34/'2.2.3.21.1'!$I34</f>
        <v>0</v>
      </c>
      <c r="G34" s="147">
        <f>+'2.2.3.21.1'!G34/'2.2.3.21.1'!$I34</f>
        <v>0</v>
      </c>
      <c r="H34" s="151">
        <f>+'2.2.3.21.1'!H34/'2.2.3.21.1'!$I34</f>
        <v>0</v>
      </c>
      <c r="I34" s="148">
        <f>+'2.2.3.21.1'!I34/'2.2.3.21.1'!$I34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31.42578125" style="59" customWidth="1"/>
    <col min="2" max="8" width="18"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+Índice!B80</f>
        <v>Cargas generales. Carga anual transportada por línea. En toneladas</v>
      </c>
    </row>
    <row r="6" spans="1:9" x14ac:dyDescent="0.25">
      <c r="A6" s="16" t="s">
        <v>6</v>
      </c>
      <c r="B6" s="128" t="str">
        <f>+Índice!A80</f>
        <v>2.2.3.22.1</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3.25"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36">
        <f>+'2.2.3.1.3'!O13</f>
        <v>158</v>
      </c>
      <c r="C13" s="137">
        <f>+'2.2.3.2.3'!O13</f>
        <v>1042</v>
      </c>
      <c r="D13" s="137">
        <f>+'2.2.3.3.3'!O13</f>
        <v>0</v>
      </c>
      <c r="E13" s="137">
        <f>+'2.2.3.4.3'!O13</f>
        <v>507126.02</v>
      </c>
      <c r="F13" s="137">
        <f>+'2.2.3.5.3'!O13</f>
        <v>129827.27</v>
      </c>
      <c r="G13" s="137">
        <f>+'2.2.3.6.3'!O13</f>
        <v>188120</v>
      </c>
      <c r="H13" s="138">
        <f>+'2.2.3.7.3'!O13</f>
        <v>0</v>
      </c>
      <c r="I13" s="139">
        <f>SUM(B13:H13)</f>
        <v>826273.29</v>
      </c>
    </row>
    <row r="14" spans="1:9" ht="15.75" thickBot="1" x14ac:dyDescent="0.3">
      <c r="A14" s="141">
        <v>1998</v>
      </c>
      <c r="B14" s="136">
        <f>+'2.2.3.1.3'!O14</f>
        <v>478</v>
      </c>
      <c r="C14" s="137">
        <f>+'2.2.3.2.3'!O14</f>
        <v>335</v>
      </c>
      <c r="D14" s="137">
        <f>+'2.2.3.3.3'!O14</f>
        <v>139500</v>
      </c>
      <c r="E14" s="137">
        <f>+'2.2.3.4.3'!O14</f>
        <v>517060</v>
      </c>
      <c r="F14" s="137">
        <f>+'2.2.3.5.3'!O14</f>
        <v>224771</v>
      </c>
      <c r="G14" s="137">
        <f>+'2.2.3.6.3'!O14</f>
        <v>269243</v>
      </c>
      <c r="H14" s="138">
        <f>+'2.2.3.7.3'!O14</f>
        <v>0</v>
      </c>
      <c r="I14" s="139">
        <f t="shared" ref="I14:I31" si="0">SUM(B14:H14)</f>
        <v>1151387</v>
      </c>
    </row>
    <row r="15" spans="1:9" ht="15.75" thickBot="1" x14ac:dyDescent="0.3">
      <c r="A15" s="141">
        <v>1999</v>
      </c>
      <c r="B15" s="136">
        <f>+'2.2.3.1.3'!O15</f>
        <v>1351</v>
      </c>
      <c r="C15" s="137">
        <f>+'2.2.3.2.3'!O15</f>
        <v>170</v>
      </c>
      <c r="D15" s="137">
        <f>+'2.2.3.3.3'!O15</f>
        <v>187600</v>
      </c>
      <c r="E15" s="137">
        <f>+'2.2.3.4.3'!O15</f>
        <v>584309</v>
      </c>
      <c r="F15" s="137">
        <f>+'2.2.3.5.3'!O15</f>
        <v>191615</v>
      </c>
      <c r="G15" s="137">
        <f>+'2.2.3.6.3'!O15</f>
        <v>257888</v>
      </c>
      <c r="H15" s="138">
        <f>+'2.2.3.7.3'!O15</f>
        <v>0</v>
      </c>
      <c r="I15" s="139">
        <f t="shared" si="0"/>
        <v>1222933</v>
      </c>
    </row>
    <row r="16" spans="1:9" ht="15.75" thickBot="1" x14ac:dyDescent="0.3">
      <c r="A16" s="141">
        <v>2000</v>
      </c>
      <c r="B16" s="136">
        <f>+'2.2.3.1.3'!O16</f>
        <v>1896</v>
      </c>
      <c r="C16" s="137">
        <f>+'2.2.3.2.3'!O16</f>
        <v>7316</v>
      </c>
      <c r="D16" s="137">
        <f>+'2.2.3.3.3'!O16</f>
        <v>206300</v>
      </c>
      <c r="E16" s="137">
        <f>+'2.2.3.4.3'!O16</f>
        <v>480569</v>
      </c>
      <c r="F16" s="137">
        <f>+'2.2.3.5.3'!O16</f>
        <v>84595</v>
      </c>
      <c r="G16" s="137">
        <f>+'2.2.3.6.3'!O16</f>
        <v>116495</v>
      </c>
      <c r="H16" s="138">
        <f>+'2.2.3.7.3'!O16</f>
        <v>0</v>
      </c>
      <c r="I16" s="139">
        <f t="shared" si="0"/>
        <v>897171</v>
      </c>
    </row>
    <row r="17" spans="1:9" ht="15.75" thickBot="1" x14ac:dyDescent="0.3">
      <c r="A17" s="141">
        <v>2001</v>
      </c>
      <c r="B17" s="136">
        <f>+'2.2.3.1.3'!O17</f>
        <v>7237</v>
      </c>
      <c r="C17" s="137">
        <f>+'2.2.3.2.3'!O17</f>
        <v>6467</v>
      </c>
      <c r="D17" s="137">
        <f>+'2.2.3.3.3'!O17</f>
        <v>188400</v>
      </c>
      <c r="E17" s="137">
        <f>+'2.2.3.4.3'!O17</f>
        <v>61779</v>
      </c>
      <c r="F17" s="137">
        <f>+'2.2.3.5.3'!O17</f>
        <v>57686</v>
      </c>
      <c r="G17" s="137">
        <f>+'2.2.3.6.3'!O17</f>
        <v>41383</v>
      </c>
      <c r="H17" s="138">
        <f>+'2.2.3.7.3'!O17</f>
        <v>0</v>
      </c>
      <c r="I17" s="139">
        <f t="shared" si="0"/>
        <v>362952</v>
      </c>
    </row>
    <row r="18" spans="1:9" ht="15.75" thickBot="1" x14ac:dyDescent="0.3">
      <c r="A18" s="141">
        <v>2002</v>
      </c>
      <c r="B18" s="136">
        <f>+'2.2.3.1.3'!O18</f>
        <v>552</v>
      </c>
      <c r="C18" s="137">
        <f>+'2.2.3.2.3'!O18</f>
        <v>32878</v>
      </c>
      <c r="D18" s="137">
        <f>+'2.2.3.3.3'!O18</f>
        <v>292210</v>
      </c>
      <c r="E18" s="137">
        <f>+'2.2.3.4.3'!O18</f>
        <v>60821</v>
      </c>
      <c r="F18" s="137">
        <f>+'2.2.3.5.3'!O18</f>
        <v>132470</v>
      </c>
      <c r="G18" s="137">
        <f>+'2.2.3.6.3'!O18</f>
        <v>7008</v>
      </c>
      <c r="H18" s="138">
        <f>+'2.2.3.7.3'!O18</f>
        <v>0</v>
      </c>
      <c r="I18" s="139">
        <f t="shared" si="0"/>
        <v>525939</v>
      </c>
    </row>
    <row r="19" spans="1:9" ht="15.75" thickBot="1" x14ac:dyDescent="0.3">
      <c r="A19" s="141">
        <v>2003</v>
      </c>
      <c r="B19" s="136">
        <f>+'2.2.3.1.3'!O19</f>
        <v>6516</v>
      </c>
      <c r="C19" s="137">
        <f>+'2.2.3.2.3'!O19</f>
        <v>28210</v>
      </c>
      <c r="D19" s="137">
        <f>+'2.2.3.3.3'!O19</f>
        <v>129270</v>
      </c>
      <c r="E19" s="137">
        <f>+'2.2.3.4.3'!O19</f>
        <v>144977</v>
      </c>
      <c r="F19" s="137">
        <f>+'2.2.3.5.3'!O19</f>
        <v>38852</v>
      </c>
      <c r="G19" s="137">
        <f>+'2.2.3.6.3'!O19</f>
        <v>14331</v>
      </c>
      <c r="H19" s="138">
        <f>+'2.2.3.7.3'!O19</f>
        <v>0</v>
      </c>
      <c r="I19" s="139">
        <f t="shared" si="0"/>
        <v>362156</v>
      </c>
    </row>
    <row r="20" spans="1:9" ht="15.75" thickBot="1" x14ac:dyDescent="0.3">
      <c r="A20" s="141">
        <v>2004</v>
      </c>
      <c r="B20" s="136">
        <f>+'2.2.3.1.3'!O20</f>
        <v>73967</v>
      </c>
      <c r="C20" s="137">
        <f>+'2.2.3.2.3'!O20</f>
        <v>16897</v>
      </c>
      <c r="D20" s="137">
        <f>+'2.2.3.3.3'!O20</f>
        <v>125240</v>
      </c>
      <c r="E20" s="137">
        <f>+'2.2.3.4.3'!O20</f>
        <v>189980</v>
      </c>
      <c r="F20" s="137">
        <f>+'2.2.3.5.3'!O20</f>
        <v>37294</v>
      </c>
      <c r="G20" s="137">
        <f>+'2.2.3.6.3'!O20</f>
        <v>11138</v>
      </c>
      <c r="H20" s="138">
        <f>+'2.2.3.7.3'!O20</f>
        <v>0</v>
      </c>
      <c r="I20" s="139">
        <f t="shared" si="0"/>
        <v>454516</v>
      </c>
    </row>
    <row r="21" spans="1:9" ht="15.75" thickBot="1" x14ac:dyDescent="0.3">
      <c r="A21" s="141">
        <v>2005</v>
      </c>
      <c r="B21" s="136">
        <f>+'2.2.3.1.3'!O21</f>
        <v>62737</v>
      </c>
      <c r="C21" s="137">
        <f>+'2.2.3.2.3'!O21</f>
        <v>14300</v>
      </c>
      <c r="D21" s="137">
        <f>+'2.2.3.3.3'!O21</f>
        <v>106850</v>
      </c>
      <c r="E21" s="137">
        <f>+'2.2.3.4.3'!O21</f>
        <v>45533</v>
      </c>
      <c r="F21" s="137">
        <f>+'2.2.3.5.3'!O21</f>
        <v>11884</v>
      </c>
      <c r="G21" s="137">
        <f>+'2.2.3.6.3'!O21</f>
        <v>19359</v>
      </c>
      <c r="H21" s="138">
        <f>+'2.2.3.7.3'!O21</f>
        <v>0</v>
      </c>
      <c r="I21" s="139">
        <f t="shared" si="0"/>
        <v>260663</v>
      </c>
    </row>
    <row r="22" spans="1:9" ht="15.75" thickBot="1" x14ac:dyDescent="0.3">
      <c r="A22" s="141">
        <v>2006</v>
      </c>
      <c r="B22" s="136">
        <f>+'2.2.3.1.3'!O22</f>
        <v>46636</v>
      </c>
      <c r="C22" s="137">
        <f>+'2.2.3.2.3'!O22</f>
        <v>20817</v>
      </c>
      <c r="D22" s="137">
        <f>+'2.2.3.3.3'!O22</f>
        <v>104050</v>
      </c>
      <c r="E22" s="137">
        <f>+'2.2.3.4.3'!O22</f>
        <v>34745</v>
      </c>
      <c r="F22" s="137">
        <f>+'2.2.3.5.3'!O22</f>
        <v>52026</v>
      </c>
      <c r="G22" s="137">
        <f>+'2.2.3.6.3'!O22</f>
        <v>8838</v>
      </c>
      <c r="H22" s="138">
        <f>+'2.2.3.7.3'!O22</f>
        <v>0</v>
      </c>
      <c r="I22" s="139">
        <f t="shared" si="0"/>
        <v>267112</v>
      </c>
    </row>
    <row r="23" spans="1:9" ht="15.75" thickBot="1" x14ac:dyDescent="0.3">
      <c r="A23" s="141">
        <v>2007</v>
      </c>
      <c r="B23" s="136">
        <f>+'2.2.3.1.3'!O23</f>
        <v>5730</v>
      </c>
      <c r="C23" s="137">
        <f>+'2.2.3.2.3'!O23</f>
        <v>6820</v>
      </c>
      <c r="D23" s="137">
        <f>+'2.2.3.3.3'!O23</f>
        <v>82960</v>
      </c>
      <c r="E23" s="137">
        <f>+'2.2.3.4.3'!O23</f>
        <v>35231</v>
      </c>
      <c r="F23" s="137">
        <f>+'2.2.3.5.3'!O23</f>
        <v>72283</v>
      </c>
      <c r="G23" s="137">
        <f>+'2.2.3.6.3'!O23</f>
        <v>7792</v>
      </c>
      <c r="H23" s="138">
        <f>+'2.2.3.7.3'!O23</f>
        <v>0</v>
      </c>
      <c r="I23" s="139">
        <f t="shared" si="0"/>
        <v>210816</v>
      </c>
    </row>
    <row r="24" spans="1:9" ht="15.75" thickBot="1" x14ac:dyDescent="0.3">
      <c r="A24" s="141">
        <v>2008</v>
      </c>
      <c r="B24" s="136">
        <f>+'2.2.3.1.3'!O24</f>
        <v>0</v>
      </c>
      <c r="C24" s="137">
        <f>+'2.2.3.2.3'!O24</f>
        <v>11129</v>
      </c>
      <c r="D24" s="137">
        <f>+'2.2.3.3.3'!O24</f>
        <v>70420</v>
      </c>
      <c r="E24" s="137">
        <f>+'2.2.3.4.3'!O24</f>
        <v>17733</v>
      </c>
      <c r="F24" s="137">
        <f>+'2.2.3.5.3'!O24</f>
        <v>52220</v>
      </c>
      <c r="G24" s="137">
        <f>+'2.2.3.6.3'!O24</f>
        <v>3930</v>
      </c>
      <c r="H24" s="138">
        <f>+'2.2.3.7.3'!O24</f>
        <v>0</v>
      </c>
      <c r="I24" s="139">
        <f t="shared" si="0"/>
        <v>155432</v>
      </c>
    </row>
    <row r="25" spans="1:9" ht="15.75" thickBot="1" x14ac:dyDescent="0.3">
      <c r="A25" s="141">
        <v>2009</v>
      </c>
      <c r="B25" s="136">
        <f>+'2.2.3.1.3'!O25</f>
        <v>0</v>
      </c>
      <c r="C25" s="137">
        <f>+'2.2.3.2.3'!O25</f>
        <v>6054</v>
      </c>
      <c r="D25" s="137">
        <f>+'2.2.3.3.3'!O25</f>
        <v>53610</v>
      </c>
      <c r="E25" s="137">
        <f>+'2.2.3.4.3'!O25</f>
        <v>61</v>
      </c>
      <c r="F25" s="137">
        <f>+'2.2.3.5.3'!O25</f>
        <v>1391</v>
      </c>
      <c r="G25" s="137">
        <f>+'2.2.3.6.3'!O25</f>
        <v>9442</v>
      </c>
      <c r="H25" s="138">
        <f>+'2.2.3.7.3'!O25</f>
        <v>0</v>
      </c>
      <c r="I25" s="139">
        <f t="shared" si="0"/>
        <v>70558</v>
      </c>
    </row>
    <row r="26" spans="1:9" ht="15.75" thickBot="1" x14ac:dyDescent="0.3">
      <c r="A26" s="141">
        <v>2010</v>
      </c>
      <c r="B26" s="136">
        <f>+'2.2.3.1.3'!O26</f>
        <v>1090</v>
      </c>
      <c r="C26" s="137">
        <f>+'2.2.3.2.3'!O26</f>
        <v>3032</v>
      </c>
      <c r="D26" s="137">
        <f>+'2.2.3.3.3'!O26</f>
        <v>59070</v>
      </c>
      <c r="E26" s="137">
        <f>+'2.2.3.4.3'!O26</f>
        <v>4819</v>
      </c>
      <c r="F26" s="137">
        <f>+'2.2.3.5.3'!O26</f>
        <v>81</v>
      </c>
      <c r="G26" s="137">
        <f>+'2.2.3.6.3'!O26</f>
        <v>29627</v>
      </c>
      <c r="H26" s="138">
        <f>+'2.2.3.7.3'!O26</f>
        <v>0</v>
      </c>
      <c r="I26" s="139">
        <f t="shared" si="0"/>
        <v>97719</v>
      </c>
    </row>
    <row r="27" spans="1:9" ht="15.75" thickBot="1" x14ac:dyDescent="0.3">
      <c r="A27" s="141">
        <v>2011</v>
      </c>
      <c r="B27" s="136">
        <f>+'2.2.3.1.3'!O27</f>
        <v>0</v>
      </c>
      <c r="C27" s="137">
        <f>+'2.2.3.2.3'!O27</f>
        <v>5799</v>
      </c>
      <c r="D27" s="137">
        <f>+'2.2.3.3.3'!O27</f>
        <v>60050</v>
      </c>
      <c r="E27" s="137">
        <f>+'2.2.3.4.3'!O27</f>
        <v>11036</v>
      </c>
      <c r="F27" s="137">
        <f>+'2.2.3.5.3'!O27</f>
        <v>650</v>
      </c>
      <c r="G27" s="137">
        <f>+'2.2.3.6.3'!O27</f>
        <v>74052</v>
      </c>
      <c r="H27" s="138">
        <f>+'2.2.3.7.3'!O27</f>
        <v>0</v>
      </c>
      <c r="I27" s="139">
        <f t="shared" si="0"/>
        <v>151587</v>
      </c>
    </row>
    <row r="28" spans="1:9" ht="15.75" thickBot="1" x14ac:dyDescent="0.3">
      <c r="A28" s="141">
        <v>2012</v>
      </c>
      <c r="B28" s="136">
        <f>+'2.2.3.1.3'!O28</f>
        <v>0</v>
      </c>
      <c r="C28" s="137">
        <f>+'2.2.3.2.3'!O28</f>
        <v>72</v>
      </c>
      <c r="D28" s="137">
        <f>+'2.2.3.3.3'!O28</f>
        <v>59700.409999999996</v>
      </c>
      <c r="E28" s="137">
        <f>+'2.2.3.4.3'!O28</f>
        <v>45166</v>
      </c>
      <c r="F28" s="137">
        <f>+'2.2.3.5.3'!O28</f>
        <v>200</v>
      </c>
      <c r="G28" s="137">
        <f>+'2.2.3.6.3'!O28</f>
        <v>38007</v>
      </c>
      <c r="H28" s="138">
        <f>+'2.2.3.7.3'!O28</f>
        <v>0</v>
      </c>
      <c r="I28" s="139">
        <f t="shared" si="0"/>
        <v>143145.41</v>
      </c>
    </row>
    <row r="29" spans="1:9" ht="15.75" thickBot="1" x14ac:dyDescent="0.3">
      <c r="A29" s="141">
        <v>2013</v>
      </c>
      <c r="B29" s="136">
        <f>+'2.2.3.1.3'!O29</f>
        <v>17115</v>
      </c>
      <c r="C29" s="137">
        <f>+'2.2.3.2.3'!O29</f>
        <v>2420</v>
      </c>
      <c r="D29" s="137">
        <f>+'2.2.3.3.3'!O29</f>
        <v>96461</v>
      </c>
      <c r="E29" s="137">
        <f>+'2.2.3.4.3'!O29</f>
        <v>3965</v>
      </c>
      <c r="F29" s="137">
        <f>+'2.2.3.5.3'!O29</f>
        <v>0</v>
      </c>
      <c r="G29" s="137">
        <f>+'2.2.3.6.3'!O29</f>
        <v>23009</v>
      </c>
      <c r="H29" s="138">
        <f>+'2.2.3.7.3'!O29</f>
        <v>0</v>
      </c>
      <c r="I29" s="139">
        <f t="shared" si="0"/>
        <v>142970</v>
      </c>
    </row>
    <row r="30" spans="1:9" ht="15.75" thickBot="1" x14ac:dyDescent="0.3">
      <c r="A30" s="141">
        <v>2014</v>
      </c>
      <c r="B30" s="136">
        <f>+'2.2.3.1.3'!O30</f>
        <v>2839.7000000000003</v>
      </c>
      <c r="C30" s="137">
        <f>+'2.2.3.2.3'!O30</f>
        <v>51058</v>
      </c>
      <c r="D30" s="137">
        <f>+'2.2.3.3.3'!O30</f>
        <v>63266</v>
      </c>
      <c r="E30" s="137">
        <f>+'2.2.3.4.3'!O30</f>
        <v>5492</v>
      </c>
      <c r="F30" s="137">
        <f>+'2.2.3.5.3'!O30</f>
        <v>0</v>
      </c>
      <c r="G30" s="137">
        <f>+'2.2.3.6.3'!O30</f>
        <v>23003</v>
      </c>
      <c r="H30" s="138">
        <f>+'2.2.3.7.3'!O30</f>
        <v>0</v>
      </c>
      <c r="I30" s="139">
        <f t="shared" si="0"/>
        <v>145658.70000000001</v>
      </c>
    </row>
    <row r="31" spans="1:9" ht="15.75" thickBot="1" x14ac:dyDescent="0.3">
      <c r="A31" s="141">
        <v>2015</v>
      </c>
      <c r="B31" s="136">
        <f>+'2.2.3.1.3'!O31</f>
        <v>398.84</v>
      </c>
      <c r="C31" s="137">
        <f>+'2.2.3.2.3'!O31</f>
        <v>1638.82</v>
      </c>
      <c r="D31" s="137">
        <f>+'2.2.3.3.3'!O31</f>
        <v>26876</v>
      </c>
      <c r="E31" s="137">
        <f>+'2.2.3.4.3'!O31</f>
        <v>71262</v>
      </c>
      <c r="F31" s="137">
        <f>+'2.2.3.5.3'!O31</f>
        <v>3895</v>
      </c>
      <c r="G31" s="137">
        <f>+'2.2.3.6.3'!O31</f>
        <v>12723.2</v>
      </c>
      <c r="H31" s="138">
        <f>+'2.2.3.7.3'!O31</f>
        <v>0</v>
      </c>
      <c r="I31" s="139">
        <f t="shared" si="0"/>
        <v>116793.86</v>
      </c>
    </row>
    <row r="32" spans="1:9" ht="15.75" thickBot="1" x14ac:dyDescent="0.3">
      <c r="A32" s="141">
        <v>2016</v>
      </c>
      <c r="B32" s="136">
        <f>+'2.2.3.1.3'!O32</f>
        <v>1117.75</v>
      </c>
      <c r="C32" s="137">
        <f>+'2.2.3.2.3'!O32</f>
        <v>818</v>
      </c>
      <c r="D32" s="137">
        <f>+'2.2.3.3.3'!O32</f>
        <v>26175</v>
      </c>
      <c r="E32" s="137">
        <f>+'2.2.3.4.3'!O32</f>
        <v>9236</v>
      </c>
      <c r="F32" s="137">
        <f>+'2.2.3.5.3'!O32</f>
        <v>19159</v>
      </c>
      <c r="G32" s="137">
        <f>+'2.2.3.6.3'!O32</f>
        <v>158116.21</v>
      </c>
      <c r="H32" s="138">
        <f>+'2.2.3.7.3'!O32</f>
        <v>0</v>
      </c>
      <c r="I32" s="139">
        <f t="shared" ref="I32:I33" si="1">SUM(B32:H32)</f>
        <v>214621.96</v>
      </c>
    </row>
    <row r="33" spans="1:9" ht="15.75" thickBot="1" x14ac:dyDescent="0.3">
      <c r="A33" s="141">
        <v>2017</v>
      </c>
      <c r="B33" s="136">
        <f>+'2.2.3.1.3'!O33</f>
        <v>3125</v>
      </c>
      <c r="C33" s="137">
        <f>+'2.2.3.2.3'!O33</f>
        <v>0</v>
      </c>
      <c r="D33" s="137">
        <f>+'2.2.3.3.3'!O33</f>
        <v>27700</v>
      </c>
      <c r="E33" s="137">
        <f>+'2.2.3.4.3'!O33</f>
        <v>6539</v>
      </c>
      <c r="F33" s="137">
        <f>+'2.2.3.5.3'!O33</f>
        <v>84</v>
      </c>
      <c r="G33" s="137">
        <f>+'2.2.3.6.3'!O33</f>
        <v>312864</v>
      </c>
      <c r="H33" s="138">
        <f>+'2.2.3.7.3'!O33</f>
        <v>0</v>
      </c>
      <c r="I33" s="139">
        <f t="shared" si="1"/>
        <v>350312</v>
      </c>
    </row>
    <row r="34" spans="1:9" ht="15.75" thickBot="1" x14ac:dyDescent="0.3">
      <c r="A34" s="141" t="s">
        <v>449</v>
      </c>
      <c r="B34" s="136">
        <f>+'2.2.3.1.3'!O34</f>
        <v>0</v>
      </c>
      <c r="C34" s="137">
        <f>+'2.2.3.2.3'!O34</f>
        <v>0</v>
      </c>
      <c r="D34" s="137">
        <f>+'2.2.3.3.3'!O34</f>
        <v>20045</v>
      </c>
      <c r="E34" s="137">
        <f>+'2.2.3.4.3'!O34</f>
        <v>20010</v>
      </c>
      <c r="F34" s="137">
        <f>+'2.2.3.5.3'!O34</f>
        <v>0</v>
      </c>
      <c r="G34" s="137">
        <f>+'2.2.3.6.3'!O34</f>
        <v>387686.63</v>
      </c>
      <c r="H34" s="138">
        <f>+'2.2.3.7.3'!O34</f>
        <v>0</v>
      </c>
      <c r="I34" s="139">
        <f t="shared" ref="I34" si="2">SUM(B34:H34)</f>
        <v>427741.63</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80" zoomScaleNormal="80" workbookViewId="0"/>
  </sheetViews>
  <sheetFormatPr baseColWidth="10" defaultColWidth="11.42578125" defaultRowHeight="15" x14ac:dyDescent="0.25"/>
  <cols>
    <col min="1" max="1" width="26.42578125" style="59" customWidth="1"/>
    <col min="2" max="8" width="18.5703125" style="59" customWidth="1"/>
    <col min="9" max="9" width="18.7109375" style="59" customWidth="1"/>
    <col min="10" max="16384" width="11.42578125" style="59"/>
  </cols>
  <sheetData>
    <row r="1" spans="1:9" x14ac:dyDescent="0.25">
      <c r="A1" s="16" t="s">
        <v>0</v>
      </c>
      <c r="B1" s="128"/>
      <c r="C1" s="128"/>
      <c r="D1" s="128"/>
      <c r="E1" s="128"/>
    </row>
    <row r="2" spans="1:9" x14ac:dyDescent="0.25">
      <c r="A2" s="16" t="s">
        <v>1</v>
      </c>
      <c r="B2" s="128"/>
      <c r="C2" s="128"/>
      <c r="D2" s="128"/>
      <c r="E2" s="128"/>
    </row>
    <row r="3" spans="1:9" x14ac:dyDescent="0.25">
      <c r="A3" s="16" t="s">
        <v>2</v>
      </c>
      <c r="B3" s="128"/>
      <c r="C3" s="128"/>
      <c r="D3" s="128"/>
      <c r="E3" s="128"/>
    </row>
    <row r="4" spans="1:9" x14ac:dyDescent="0.25">
      <c r="A4" s="16" t="s">
        <v>3</v>
      </c>
      <c r="B4" s="128" t="s">
        <v>4</v>
      </c>
      <c r="C4" s="128"/>
      <c r="D4" s="128"/>
      <c r="E4" s="128"/>
    </row>
    <row r="5" spans="1:9" x14ac:dyDescent="0.25">
      <c r="A5" s="16" t="s">
        <v>5</v>
      </c>
      <c r="B5" s="59" t="str">
        <f>+Índice!B81</f>
        <v>Cargas generales. Carga anual transportada por línea. Participación porcentual</v>
      </c>
    </row>
    <row r="6" spans="1:9" x14ac:dyDescent="0.25">
      <c r="A6" s="16" t="s">
        <v>6</v>
      </c>
      <c r="B6" s="128" t="str">
        <f>+Índice!A81</f>
        <v>2.2.3.22.2</v>
      </c>
      <c r="C6" s="128"/>
      <c r="D6" s="128"/>
      <c r="E6" s="128"/>
    </row>
    <row r="7" spans="1:9" x14ac:dyDescent="0.25">
      <c r="A7" s="16" t="s">
        <v>7</v>
      </c>
      <c r="B7" s="128" t="s">
        <v>8</v>
      </c>
      <c r="C7" s="128"/>
      <c r="D7" s="128"/>
      <c r="E7" s="128"/>
    </row>
    <row r="8" spans="1:9" x14ac:dyDescent="0.25">
      <c r="A8" s="17" t="s">
        <v>9</v>
      </c>
      <c r="B8" s="155" t="str">
        <f>+'2.2.3.1.1'!B8</f>
        <v>agosto 2018</v>
      </c>
      <c r="C8" s="18"/>
      <c r="D8" s="18"/>
      <c r="E8" s="18"/>
    </row>
    <row r="9" spans="1:9" x14ac:dyDescent="0.25">
      <c r="A9" s="17" t="s">
        <v>10</v>
      </c>
      <c r="B9" s="155" t="str">
        <f>+'2.2.3.1.1'!B9</f>
        <v>octubre 2018</v>
      </c>
      <c r="C9" s="18"/>
      <c r="D9" s="18"/>
      <c r="E9" s="18"/>
    </row>
    <row r="10" spans="1:9" x14ac:dyDescent="0.25">
      <c r="A10" s="17"/>
      <c r="B10" s="129"/>
      <c r="C10" s="18"/>
      <c r="D10" s="18"/>
      <c r="E10" s="18"/>
    </row>
    <row r="11" spans="1:9" ht="15.75" thickBot="1" x14ac:dyDescent="0.3"/>
    <row r="12" spans="1:9" ht="117" customHeight="1" thickBot="1" x14ac:dyDescent="0.3">
      <c r="A12" s="130" t="s">
        <v>25</v>
      </c>
      <c r="B12" s="131" t="s">
        <v>221</v>
      </c>
      <c r="C12" s="132" t="s">
        <v>222</v>
      </c>
      <c r="D12" s="132" t="s">
        <v>223</v>
      </c>
      <c r="E12" s="132" t="s">
        <v>224</v>
      </c>
      <c r="F12" s="132" t="s">
        <v>225</v>
      </c>
      <c r="G12" s="132" t="s">
        <v>226</v>
      </c>
      <c r="H12" s="133" t="s">
        <v>227</v>
      </c>
      <c r="I12" s="134" t="s">
        <v>228</v>
      </c>
    </row>
    <row r="13" spans="1:9" ht="15.75" thickBot="1" x14ac:dyDescent="0.3">
      <c r="A13" s="141">
        <v>1997</v>
      </c>
      <c r="B13" s="147">
        <f>+'2.2.3.22.1'!B13/'2.2.3.22.1'!$I13</f>
        <v>1.9122002600374508E-4</v>
      </c>
      <c r="C13" s="147">
        <f>+'2.2.3.22.1'!C13/'2.2.3.22.1'!$I13</f>
        <v>1.2610839689614073E-3</v>
      </c>
      <c r="D13" s="147">
        <f>+'2.2.3.22.1'!D13/'2.2.3.22.1'!$I13</f>
        <v>0</v>
      </c>
      <c r="E13" s="147">
        <f>+'2.2.3.22.1'!E13/'2.2.3.22.1'!$I13</f>
        <v>0.61375095399731483</v>
      </c>
      <c r="F13" s="147">
        <f>+'2.2.3.22.1'!F13/'2.2.3.22.1'!$I13</f>
        <v>0.15712388573034958</v>
      </c>
      <c r="G13" s="147">
        <f>+'2.2.3.22.1'!G13/'2.2.3.22.1'!$I13</f>
        <v>0.22767285627737041</v>
      </c>
      <c r="H13" s="151">
        <f>+'2.2.3.22.1'!H13/'2.2.3.22.1'!$I13</f>
        <v>0</v>
      </c>
      <c r="I13" s="152">
        <f>+'2.2.3.22.1'!I13/'2.2.3.22.1'!$I13</f>
        <v>1</v>
      </c>
    </row>
    <row r="14" spans="1:9" ht="15.75" thickBot="1" x14ac:dyDescent="0.3">
      <c r="A14" s="141">
        <v>1998</v>
      </c>
      <c r="B14" s="147">
        <f>+'2.2.3.22.1'!B14/'2.2.3.22.1'!$I14</f>
        <v>4.1515146514595007E-4</v>
      </c>
      <c r="C14" s="147">
        <f>+'2.2.3.22.1'!C14/'2.2.3.22.1'!$I14</f>
        <v>2.9095343268596918E-4</v>
      </c>
      <c r="D14" s="147">
        <f>+'2.2.3.22.1'!D14/'2.2.3.22.1'!$I14</f>
        <v>0.12115822047669463</v>
      </c>
      <c r="E14" s="147">
        <f>+'2.2.3.22.1'!E14/'2.2.3.22.1'!$I14</f>
        <v>0.44907576687942458</v>
      </c>
      <c r="F14" s="147">
        <f>+'2.2.3.22.1'!F14/'2.2.3.22.1'!$I14</f>
        <v>0.19521759408435219</v>
      </c>
      <c r="G14" s="147">
        <f>+'2.2.3.22.1'!G14/'2.2.3.22.1'!$I14</f>
        <v>0.23384231366169672</v>
      </c>
      <c r="H14" s="151">
        <f>+'2.2.3.22.1'!H14/'2.2.3.22.1'!$I14</f>
        <v>0</v>
      </c>
      <c r="I14" s="148">
        <f>+'2.2.3.22.1'!I14/'2.2.3.22.1'!$I14</f>
        <v>1</v>
      </c>
    </row>
    <row r="15" spans="1:9" ht="15.75" thickBot="1" x14ac:dyDescent="0.3">
      <c r="A15" s="141">
        <v>1999</v>
      </c>
      <c r="B15" s="147">
        <f>+'2.2.3.22.1'!B15/'2.2.3.22.1'!$I15</f>
        <v>1.1047211907766002E-3</v>
      </c>
      <c r="C15" s="147">
        <f>+'2.2.3.22.1'!C15/'2.2.3.22.1'!$I15</f>
        <v>1.3901006841748485E-4</v>
      </c>
      <c r="D15" s="147">
        <f>+'2.2.3.22.1'!D15/'2.2.3.22.1'!$I15</f>
        <v>0.15340169903011858</v>
      </c>
      <c r="E15" s="147">
        <f>+'2.2.3.22.1'!E15/'2.2.3.22.1'!$I15</f>
        <v>0.47779314157030678</v>
      </c>
      <c r="F15" s="147">
        <f>+'2.2.3.22.1'!F15/'2.2.3.22.1'!$I15</f>
        <v>0.15668478976362565</v>
      </c>
      <c r="G15" s="147">
        <f>+'2.2.3.22.1'!G15/'2.2.3.22.1'!$I15</f>
        <v>0.21087663837675491</v>
      </c>
      <c r="H15" s="151">
        <f>+'2.2.3.22.1'!H15/'2.2.3.22.1'!$I15</f>
        <v>0</v>
      </c>
      <c r="I15" s="148">
        <f>+'2.2.3.22.1'!I15/'2.2.3.22.1'!$I15</f>
        <v>1</v>
      </c>
    </row>
    <row r="16" spans="1:9" ht="15.75" thickBot="1" x14ac:dyDescent="0.3">
      <c r="A16" s="141">
        <v>2000</v>
      </c>
      <c r="B16" s="147">
        <f>+'2.2.3.22.1'!B16/'2.2.3.22.1'!$I16</f>
        <v>2.1133095028706902E-3</v>
      </c>
      <c r="C16" s="147">
        <f>+'2.2.3.22.1'!C16/'2.2.3.22.1'!$I16</f>
        <v>8.1545212674061021E-3</v>
      </c>
      <c r="D16" s="147">
        <f>+'2.2.3.22.1'!D16/'2.2.3.22.1'!$I16</f>
        <v>0.22994501605602499</v>
      </c>
      <c r="E16" s="147">
        <f>+'2.2.3.22.1'!E16/'2.2.3.22.1'!$I16</f>
        <v>0.53564927979170085</v>
      </c>
      <c r="F16" s="147">
        <f>+'2.2.3.22.1'!F16/'2.2.3.22.1'!$I16</f>
        <v>9.4290831959570692E-2</v>
      </c>
      <c r="G16" s="147">
        <f>+'2.2.3.22.1'!G16/'2.2.3.22.1'!$I16</f>
        <v>0.12984704142242673</v>
      </c>
      <c r="H16" s="151">
        <f>+'2.2.3.22.1'!H16/'2.2.3.22.1'!$I16</f>
        <v>0</v>
      </c>
      <c r="I16" s="148">
        <f>+'2.2.3.22.1'!I16/'2.2.3.22.1'!$I16</f>
        <v>1</v>
      </c>
    </row>
    <row r="17" spans="1:9" ht="15.75" thickBot="1" x14ac:dyDescent="0.3">
      <c r="A17" s="141">
        <v>2001</v>
      </c>
      <c r="B17" s="147">
        <f>+'2.2.3.22.1'!B17/'2.2.3.22.1'!$I17</f>
        <v>1.9939275716899206E-2</v>
      </c>
      <c r="C17" s="147">
        <f>+'2.2.3.22.1'!C17/'2.2.3.22.1'!$I17</f>
        <v>1.7817783067733475E-2</v>
      </c>
      <c r="D17" s="147">
        <f>+'2.2.3.22.1'!D17/'2.2.3.22.1'!$I17</f>
        <v>0.51907690273093965</v>
      </c>
      <c r="E17" s="147">
        <f>+'2.2.3.22.1'!E17/'2.2.3.22.1'!$I17</f>
        <v>0.17021259009455797</v>
      </c>
      <c r="F17" s="147">
        <f>+'2.2.3.22.1'!F17/'2.2.3.22.1'!$I17</f>
        <v>0.1589356168308757</v>
      </c>
      <c r="G17" s="147">
        <f>+'2.2.3.22.1'!G17/'2.2.3.22.1'!$I17</f>
        <v>0.11401783155899403</v>
      </c>
      <c r="H17" s="151">
        <f>+'2.2.3.22.1'!H17/'2.2.3.22.1'!$I17</f>
        <v>0</v>
      </c>
      <c r="I17" s="148">
        <f>+'2.2.3.22.1'!I17/'2.2.3.22.1'!$I17</f>
        <v>1</v>
      </c>
    </row>
    <row r="18" spans="1:9" ht="15.75" thickBot="1" x14ac:dyDescent="0.3">
      <c r="A18" s="141">
        <v>2002</v>
      </c>
      <c r="B18" s="147">
        <f>+'2.2.3.22.1'!B18/'2.2.3.22.1'!$I18</f>
        <v>1.0495513738285238E-3</v>
      </c>
      <c r="C18" s="147">
        <f>+'2.2.3.22.1'!C18/'2.2.3.22.1'!$I18</f>
        <v>6.2512953023069209E-2</v>
      </c>
      <c r="D18" s="147">
        <f>+'2.2.3.22.1'!D18/'2.2.3.22.1'!$I18</f>
        <v>0.55559675171455247</v>
      </c>
      <c r="E18" s="147">
        <f>+'2.2.3.22.1'!E18/'2.2.3.22.1'!$I18</f>
        <v>0.11564268860076929</v>
      </c>
      <c r="F18" s="147">
        <f>+'2.2.3.22.1'!F18/'2.2.3.22.1'!$I18</f>
        <v>0.25187331610700098</v>
      </c>
      <c r="G18" s="147">
        <f>+'2.2.3.22.1'!G18/'2.2.3.22.1'!$I18</f>
        <v>1.332473918077952E-2</v>
      </c>
      <c r="H18" s="151">
        <f>+'2.2.3.22.1'!H18/'2.2.3.22.1'!$I18</f>
        <v>0</v>
      </c>
      <c r="I18" s="148">
        <f>+'2.2.3.22.1'!I18/'2.2.3.22.1'!$I18</f>
        <v>1</v>
      </c>
    </row>
    <row r="19" spans="1:9" ht="15.75" thickBot="1" x14ac:dyDescent="0.3">
      <c r="A19" s="141">
        <v>2003</v>
      </c>
      <c r="B19" s="147">
        <f>+'2.2.3.22.1'!B19/'2.2.3.22.1'!$I19</f>
        <v>1.7992246435237853E-2</v>
      </c>
      <c r="C19" s="147">
        <f>+'2.2.3.22.1'!C19/'2.2.3.22.1'!$I19</f>
        <v>7.7894608953047853E-2</v>
      </c>
      <c r="D19" s="147">
        <f>+'2.2.3.22.1'!D19/'2.2.3.22.1'!$I19</f>
        <v>0.35694562564198856</v>
      </c>
      <c r="E19" s="147">
        <f>+'2.2.3.22.1'!E19/'2.2.3.22.1'!$I19</f>
        <v>0.40031643821999358</v>
      </c>
      <c r="F19" s="147">
        <f>+'2.2.3.22.1'!F19/'2.2.3.22.1'!$I19</f>
        <v>0.10727973580445996</v>
      </c>
      <c r="G19" s="147">
        <f>+'2.2.3.22.1'!G19/'2.2.3.22.1'!$I19</f>
        <v>3.9571344945272202E-2</v>
      </c>
      <c r="H19" s="151">
        <f>+'2.2.3.22.1'!H19/'2.2.3.22.1'!$I19</f>
        <v>0</v>
      </c>
      <c r="I19" s="148">
        <f>+'2.2.3.22.1'!I19/'2.2.3.22.1'!$I19</f>
        <v>1</v>
      </c>
    </row>
    <row r="20" spans="1:9" ht="15.75" thickBot="1" x14ac:dyDescent="0.3">
      <c r="A20" s="141">
        <v>2004</v>
      </c>
      <c r="B20" s="147">
        <f>+'2.2.3.22.1'!B20/'2.2.3.22.1'!$I20</f>
        <v>0.16273794541886313</v>
      </c>
      <c r="C20" s="147">
        <f>+'2.2.3.22.1'!C20/'2.2.3.22.1'!$I20</f>
        <v>3.7175808992422711E-2</v>
      </c>
      <c r="D20" s="147">
        <f>+'2.2.3.22.1'!D20/'2.2.3.22.1'!$I20</f>
        <v>0.27554585537142806</v>
      </c>
      <c r="E20" s="147">
        <f>+'2.2.3.22.1'!E20/'2.2.3.22.1'!$I20</f>
        <v>0.41798308530392769</v>
      </c>
      <c r="F20" s="147">
        <f>+'2.2.3.22.1'!F20/'2.2.3.22.1'!$I20</f>
        <v>8.2052116977180123E-2</v>
      </c>
      <c r="G20" s="147">
        <f>+'2.2.3.22.1'!G20/'2.2.3.22.1'!$I20</f>
        <v>2.4505187936178265E-2</v>
      </c>
      <c r="H20" s="151">
        <f>+'2.2.3.22.1'!H20/'2.2.3.22.1'!$I20</f>
        <v>0</v>
      </c>
      <c r="I20" s="148">
        <f>+'2.2.3.22.1'!I20/'2.2.3.22.1'!$I20</f>
        <v>1</v>
      </c>
    </row>
    <row r="21" spans="1:9" ht="15.75" thickBot="1" x14ac:dyDescent="0.3">
      <c r="A21" s="141">
        <v>2005</v>
      </c>
      <c r="B21" s="147">
        <f>+'2.2.3.22.1'!B21/'2.2.3.22.1'!$I21</f>
        <v>0.24068241369124119</v>
      </c>
      <c r="C21" s="147">
        <f>+'2.2.3.22.1'!C21/'2.2.3.22.1'!$I21</f>
        <v>5.4860106727843999E-2</v>
      </c>
      <c r="D21" s="147">
        <f>+'2.2.3.22.1'!D21/'2.2.3.22.1'!$I21</f>
        <v>0.40991625201889031</v>
      </c>
      <c r="E21" s="147">
        <f>+'2.2.3.22.1'!E21/'2.2.3.22.1'!$I21</f>
        <v>0.17468148528943503</v>
      </c>
      <c r="F21" s="147">
        <f>+'2.2.3.22.1'!F21/'2.2.3.22.1'!$I21</f>
        <v>4.5591434150608255E-2</v>
      </c>
      <c r="G21" s="147">
        <f>+'2.2.3.22.1'!G21/'2.2.3.22.1'!$I21</f>
        <v>7.426830812198125E-2</v>
      </c>
      <c r="H21" s="151">
        <f>+'2.2.3.22.1'!H21/'2.2.3.22.1'!$I21</f>
        <v>0</v>
      </c>
      <c r="I21" s="148">
        <f>+'2.2.3.22.1'!I21/'2.2.3.22.1'!$I21</f>
        <v>1</v>
      </c>
    </row>
    <row r="22" spans="1:9" ht="15.75" thickBot="1" x14ac:dyDescent="0.3">
      <c r="A22" s="141">
        <v>2006</v>
      </c>
      <c r="B22" s="147">
        <f>+'2.2.3.22.1'!B22/'2.2.3.22.1'!$I22</f>
        <v>0.17459342897361407</v>
      </c>
      <c r="C22" s="147">
        <f>+'2.2.3.22.1'!C22/'2.2.3.22.1'!$I22</f>
        <v>7.7933600886519516E-2</v>
      </c>
      <c r="D22" s="147">
        <f>+'2.2.3.22.1'!D22/'2.2.3.22.1'!$I22</f>
        <v>0.38953697325466469</v>
      </c>
      <c r="E22" s="147">
        <f>+'2.2.3.22.1'!E22/'2.2.3.22.1'!$I22</f>
        <v>0.1300765222079128</v>
      </c>
      <c r="F22" s="147">
        <f>+'2.2.3.22.1'!F22/'2.2.3.22.1'!$I22</f>
        <v>0.1947722303752733</v>
      </c>
      <c r="G22" s="147">
        <f>+'2.2.3.22.1'!G22/'2.2.3.22.1'!$I22</f>
        <v>3.3087244302015636E-2</v>
      </c>
      <c r="H22" s="151">
        <f>+'2.2.3.22.1'!H22/'2.2.3.22.1'!$I22</f>
        <v>0</v>
      </c>
      <c r="I22" s="148">
        <f>+'2.2.3.22.1'!I22/'2.2.3.22.1'!$I22</f>
        <v>1</v>
      </c>
    </row>
    <row r="23" spans="1:9" ht="15.75" thickBot="1" x14ac:dyDescent="0.3">
      <c r="A23" s="141">
        <v>2007</v>
      </c>
      <c r="B23" s="147">
        <f>+'2.2.3.22.1'!B23/'2.2.3.22.1'!$I23</f>
        <v>2.7180100182149364E-2</v>
      </c>
      <c r="C23" s="147">
        <f>+'2.2.3.22.1'!C23/'2.2.3.22.1'!$I23</f>
        <v>3.2350485731633273E-2</v>
      </c>
      <c r="D23" s="147">
        <f>+'2.2.3.22.1'!D23/'2.2.3.22.1'!$I23</f>
        <v>0.39351851851851855</v>
      </c>
      <c r="E23" s="147">
        <f>+'2.2.3.22.1'!E23/'2.2.3.22.1'!$I23</f>
        <v>0.16711729659987856</v>
      </c>
      <c r="F23" s="147">
        <f>+'2.2.3.22.1'!F23/'2.2.3.22.1'!$I23</f>
        <v>0.34287245749848211</v>
      </c>
      <c r="G23" s="147">
        <f>+'2.2.3.22.1'!G23/'2.2.3.22.1'!$I23</f>
        <v>3.6961141469338189E-2</v>
      </c>
      <c r="H23" s="151">
        <f>+'2.2.3.22.1'!H23/'2.2.3.22.1'!$I23</f>
        <v>0</v>
      </c>
      <c r="I23" s="148">
        <f>+'2.2.3.22.1'!I23/'2.2.3.22.1'!$I23</f>
        <v>1</v>
      </c>
    </row>
    <row r="24" spans="1:9" ht="15.75" thickBot="1" x14ac:dyDescent="0.3">
      <c r="A24" s="141">
        <v>2008</v>
      </c>
      <c r="B24" s="147">
        <f>+'2.2.3.22.1'!B24/'2.2.3.22.1'!$I24</f>
        <v>0</v>
      </c>
      <c r="C24" s="147">
        <f>+'2.2.3.22.1'!C24/'2.2.3.22.1'!$I24</f>
        <v>7.1600442637294759E-2</v>
      </c>
      <c r="D24" s="147">
        <f>+'2.2.3.22.1'!D24/'2.2.3.22.1'!$I24</f>
        <v>0.4530598589736991</v>
      </c>
      <c r="E24" s="147">
        <f>+'2.2.3.22.1'!E24/'2.2.3.22.1'!$I24</f>
        <v>0.11408847598950023</v>
      </c>
      <c r="F24" s="147">
        <f>+'2.2.3.22.1'!F24/'2.2.3.22.1'!$I24</f>
        <v>0.33596685367234547</v>
      </c>
      <c r="G24" s="147">
        <f>+'2.2.3.22.1'!G24/'2.2.3.22.1'!$I24</f>
        <v>2.5284368727160431E-2</v>
      </c>
      <c r="H24" s="151">
        <f>+'2.2.3.22.1'!H24/'2.2.3.22.1'!$I24</f>
        <v>0</v>
      </c>
      <c r="I24" s="148">
        <f>+'2.2.3.22.1'!I24/'2.2.3.22.1'!$I24</f>
        <v>1</v>
      </c>
    </row>
    <row r="25" spans="1:9" ht="15.75" thickBot="1" x14ac:dyDescent="0.3">
      <c r="A25" s="141">
        <v>2009</v>
      </c>
      <c r="B25" s="147">
        <f>+'2.2.3.22.1'!B25/'2.2.3.22.1'!$I25</f>
        <v>0</v>
      </c>
      <c r="C25" s="147">
        <f>+'2.2.3.22.1'!C25/'2.2.3.22.1'!$I25</f>
        <v>8.5801751750333055E-2</v>
      </c>
      <c r="D25" s="147">
        <f>+'2.2.3.22.1'!D25/'2.2.3.22.1'!$I25</f>
        <v>0.75980044785849943</v>
      </c>
      <c r="E25" s="147">
        <f>+'2.2.3.22.1'!E25/'2.2.3.22.1'!$I25</f>
        <v>8.6453697667167437E-4</v>
      </c>
      <c r="F25" s="147">
        <f>+'2.2.3.22.1'!F25/'2.2.3.22.1'!$I25</f>
        <v>1.9714277615578674E-2</v>
      </c>
      <c r="G25" s="147">
        <f>+'2.2.3.22.1'!G25/'2.2.3.22.1'!$I25</f>
        <v>0.13381898579891721</v>
      </c>
      <c r="H25" s="151">
        <f>+'2.2.3.22.1'!H25/'2.2.3.22.1'!$I25</f>
        <v>0</v>
      </c>
      <c r="I25" s="148">
        <f>+'2.2.3.22.1'!I25/'2.2.3.22.1'!$I25</f>
        <v>1</v>
      </c>
    </row>
    <row r="26" spans="1:9" ht="15.75" thickBot="1" x14ac:dyDescent="0.3">
      <c r="A26" s="141">
        <v>2010</v>
      </c>
      <c r="B26" s="147">
        <f>+'2.2.3.22.1'!B26/'2.2.3.22.1'!$I26</f>
        <v>1.1154432607783543E-2</v>
      </c>
      <c r="C26" s="147">
        <f>+'2.2.3.22.1'!C26/'2.2.3.22.1'!$I26</f>
        <v>3.1027742813577709E-2</v>
      </c>
      <c r="D26" s="147">
        <f>+'2.2.3.22.1'!D26/'2.2.3.22.1'!$I26</f>
        <v>0.60448837994658156</v>
      </c>
      <c r="E26" s="147">
        <f>+'2.2.3.22.1'!E26/'2.2.3.22.1'!$I26</f>
        <v>4.9314872235696229E-2</v>
      </c>
      <c r="F26" s="147">
        <f>+'2.2.3.22.1'!F26/'2.2.3.22.1'!$I26</f>
        <v>8.289073772756578E-4</v>
      </c>
      <c r="G26" s="147">
        <f>+'2.2.3.22.1'!G26/'2.2.3.22.1'!$I26</f>
        <v>0.30318566501908534</v>
      </c>
      <c r="H26" s="151">
        <f>+'2.2.3.22.1'!H26/'2.2.3.22.1'!$I26</f>
        <v>0</v>
      </c>
      <c r="I26" s="148">
        <f>+'2.2.3.22.1'!I26/'2.2.3.22.1'!$I26</f>
        <v>1</v>
      </c>
    </row>
    <row r="27" spans="1:9" ht="15.75" thickBot="1" x14ac:dyDescent="0.3">
      <c r="A27" s="141">
        <v>2011</v>
      </c>
      <c r="B27" s="147">
        <f>+'2.2.3.22.1'!B27/'2.2.3.22.1'!$I27</f>
        <v>0</v>
      </c>
      <c r="C27" s="147">
        <f>+'2.2.3.22.1'!C27/'2.2.3.22.1'!$I27</f>
        <v>3.8255259356013378E-2</v>
      </c>
      <c r="D27" s="147">
        <f>+'2.2.3.22.1'!D27/'2.2.3.22.1'!$I27</f>
        <v>0.39614214939275794</v>
      </c>
      <c r="E27" s="147">
        <f>+'2.2.3.22.1'!E27/'2.2.3.22.1'!$I27</f>
        <v>7.2803076780990461E-2</v>
      </c>
      <c r="F27" s="147">
        <f>+'2.2.3.22.1'!F27/'2.2.3.22.1'!$I27</f>
        <v>4.2879666462163641E-3</v>
      </c>
      <c r="G27" s="147">
        <f>+'2.2.3.22.1'!G27/'2.2.3.22.1'!$I27</f>
        <v>0.48851154782402184</v>
      </c>
      <c r="H27" s="151">
        <f>+'2.2.3.22.1'!H27/'2.2.3.22.1'!$I27</f>
        <v>0</v>
      </c>
      <c r="I27" s="148">
        <f>+'2.2.3.22.1'!I27/'2.2.3.22.1'!$I27</f>
        <v>1</v>
      </c>
    </row>
    <row r="28" spans="1:9" ht="15.75" thickBot="1" x14ac:dyDescent="0.3">
      <c r="A28" s="141">
        <v>2012</v>
      </c>
      <c r="B28" s="147">
        <f>+'2.2.3.22.1'!B28/'2.2.3.22.1'!$I28</f>
        <v>0</v>
      </c>
      <c r="C28" s="147">
        <f>+'2.2.3.22.1'!C28/'2.2.3.22.1'!$I28</f>
        <v>5.0298504157415878E-4</v>
      </c>
      <c r="D28" s="147">
        <f>+'2.2.3.22.1'!D28/'2.2.3.22.1'!$I28</f>
        <v>0.41706129452561558</v>
      </c>
      <c r="E28" s="147">
        <f>+'2.2.3.22.1'!E28/'2.2.3.22.1'!$I28</f>
        <v>0.31552531094081188</v>
      </c>
      <c r="F28" s="147">
        <f>+'2.2.3.22.1'!F28/'2.2.3.22.1'!$I28</f>
        <v>1.3971806710393298E-3</v>
      </c>
      <c r="G28" s="147">
        <f>+'2.2.3.22.1'!G28/'2.2.3.22.1'!$I28</f>
        <v>0.26551322882095907</v>
      </c>
      <c r="H28" s="151">
        <f>+'2.2.3.22.1'!H28/'2.2.3.22.1'!$I28</f>
        <v>0</v>
      </c>
      <c r="I28" s="148">
        <f>+'2.2.3.22.1'!I28/'2.2.3.22.1'!$I28</f>
        <v>1</v>
      </c>
    </row>
    <row r="29" spans="1:9" ht="15.75" thickBot="1" x14ac:dyDescent="0.3">
      <c r="A29" s="141">
        <v>2013</v>
      </c>
      <c r="B29" s="147">
        <f>+'2.2.3.22.1'!B29/'2.2.3.22.1'!$I29</f>
        <v>0.11971042876127859</v>
      </c>
      <c r="C29" s="147">
        <f>+'2.2.3.22.1'!C29/'2.2.3.22.1'!$I29</f>
        <v>1.6926627963908512E-2</v>
      </c>
      <c r="D29" s="147">
        <f>+'2.2.3.22.1'!D29/'2.2.3.22.1'!$I29</f>
        <v>0.67469399174652023</v>
      </c>
      <c r="E29" s="147">
        <f>+'2.2.3.22.1'!E29/'2.2.3.22.1'!$I29</f>
        <v>2.7733090858222006E-2</v>
      </c>
      <c r="F29" s="147">
        <f>+'2.2.3.22.1'!F29/'2.2.3.22.1'!$I29</f>
        <v>0</v>
      </c>
      <c r="G29" s="147">
        <f>+'2.2.3.22.1'!G29/'2.2.3.22.1'!$I29</f>
        <v>0.16093586067007065</v>
      </c>
      <c r="H29" s="151">
        <f>+'2.2.3.22.1'!H29/'2.2.3.22.1'!$I29</f>
        <v>0</v>
      </c>
      <c r="I29" s="148">
        <f>+'2.2.3.22.1'!I29/'2.2.3.22.1'!$I29</f>
        <v>1</v>
      </c>
    </row>
    <row r="30" spans="1:9" ht="15.75" thickBot="1" x14ac:dyDescent="0.3">
      <c r="A30" s="141">
        <v>2014</v>
      </c>
      <c r="B30" s="147">
        <f>+'2.2.3.22.1'!B30/'2.2.3.22.1'!$I30</f>
        <v>1.9495574243076453E-2</v>
      </c>
      <c r="C30" s="147">
        <f>+'2.2.3.22.1'!C30/'2.2.3.22.1'!$I30</f>
        <v>0.3505317567711369</v>
      </c>
      <c r="D30" s="147">
        <f>+'2.2.3.22.1'!D30/'2.2.3.22.1'!$I30</f>
        <v>0.43434412087983754</v>
      </c>
      <c r="E30" s="147">
        <f>+'2.2.3.22.1'!E30/'2.2.3.22.1'!$I30</f>
        <v>3.7704579266463312E-2</v>
      </c>
      <c r="F30" s="147">
        <f>+'2.2.3.22.1'!F30/'2.2.3.22.1'!$I30</f>
        <v>0</v>
      </c>
      <c r="G30" s="147">
        <f>+'2.2.3.22.1'!G30/'2.2.3.22.1'!$I30</f>
        <v>0.15792396883948573</v>
      </c>
      <c r="H30" s="151">
        <f>+'2.2.3.22.1'!H30/'2.2.3.22.1'!$I30</f>
        <v>0</v>
      </c>
      <c r="I30" s="148">
        <f>+'2.2.3.22.1'!I30/'2.2.3.22.1'!$I30</f>
        <v>1</v>
      </c>
    </row>
    <row r="31" spans="1:9" ht="15.75" thickBot="1" x14ac:dyDescent="0.3">
      <c r="A31" s="141">
        <v>2015</v>
      </c>
      <c r="B31" s="147">
        <f>+'2.2.3.22.1'!B31/'2.2.3.22.1'!$I31</f>
        <v>3.4149055438359513E-3</v>
      </c>
      <c r="C31" s="147">
        <f>+'2.2.3.22.1'!C31/'2.2.3.22.1'!$I31</f>
        <v>1.4031730777628208E-2</v>
      </c>
      <c r="D31" s="147">
        <f>+'2.2.3.22.1'!D31/'2.2.3.22.1'!$I31</f>
        <v>0.23011483651623468</v>
      </c>
      <c r="E31" s="147">
        <f>+'2.2.3.22.1'!E31/'2.2.3.22.1'!$I31</f>
        <v>0.61015193778166077</v>
      </c>
      <c r="F31" s="147">
        <f>+'2.2.3.22.1'!F31/'2.2.3.22.1'!$I31</f>
        <v>3.3349355865111403E-2</v>
      </c>
      <c r="G31" s="147">
        <f>+'2.2.3.22.1'!G31/'2.2.3.22.1'!$I31</f>
        <v>0.10893723351552899</v>
      </c>
      <c r="H31" s="151">
        <f>+'2.2.3.22.1'!H31/'2.2.3.22.1'!$I31</f>
        <v>0</v>
      </c>
      <c r="I31" s="148">
        <f>+'2.2.3.22.1'!I31/'2.2.3.22.1'!$I31</f>
        <v>1</v>
      </c>
    </row>
    <row r="32" spans="1:9" ht="15.75" thickBot="1" x14ac:dyDescent="0.3">
      <c r="A32" s="141">
        <v>2016</v>
      </c>
      <c r="B32" s="147">
        <f>+'2.2.3.22.1'!B32/'2.2.3.22.1'!$I32</f>
        <v>5.2079945593638231E-3</v>
      </c>
      <c r="C32" s="147">
        <f>+'2.2.3.22.1'!C32/'2.2.3.22.1'!$I32</f>
        <v>3.8113527618515832E-3</v>
      </c>
      <c r="D32" s="147">
        <f>+'2.2.3.22.1'!D32/'2.2.3.22.1'!$I32</f>
        <v>0.12195862902379608</v>
      </c>
      <c r="E32" s="147">
        <f>+'2.2.3.22.1'!E32/'2.2.3.22.1'!$I32</f>
        <v>4.303380697855895E-2</v>
      </c>
      <c r="F32" s="147">
        <f>+'2.2.3.22.1'!F32/'2.2.3.22.1'!$I32</f>
        <v>8.9268591154418681E-2</v>
      </c>
      <c r="G32" s="147">
        <f>+'2.2.3.22.1'!G32/'2.2.3.22.1'!$I32</f>
        <v>0.73671962552201087</v>
      </c>
      <c r="H32" s="151">
        <f>+'2.2.3.22.1'!H32/'2.2.3.22.1'!$I32</f>
        <v>0</v>
      </c>
      <c r="I32" s="148">
        <f>+'2.2.3.22.1'!I32/'2.2.3.22.1'!$I32</f>
        <v>1</v>
      </c>
    </row>
    <row r="33" spans="1:9" ht="15.75" thickBot="1" x14ac:dyDescent="0.3">
      <c r="A33" s="141">
        <v>2017</v>
      </c>
      <c r="B33" s="147">
        <f>+'2.2.3.22.1'!B33/'2.2.3.22.1'!$I33</f>
        <v>8.9206193336225995E-3</v>
      </c>
      <c r="C33" s="147">
        <f>+'2.2.3.22.1'!C33/'2.2.3.22.1'!$I33</f>
        <v>0</v>
      </c>
      <c r="D33" s="147">
        <f>+'2.2.3.22.1'!D33/'2.2.3.22.1'!$I33</f>
        <v>7.9072369773230719E-2</v>
      </c>
      <c r="E33" s="147">
        <f>+'2.2.3.22.1'!E33/'2.2.3.22.1'!$I33</f>
        <v>1.8666217543218618E-2</v>
      </c>
      <c r="F33" s="147">
        <f>+'2.2.3.22.1'!F33/'2.2.3.22.1'!$I33</f>
        <v>2.3978624768777548E-4</v>
      </c>
      <c r="G33" s="147">
        <f>+'2.2.3.22.1'!G33/'2.2.3.22.1'!$I33</f>
        <v>0.89310100710224027</v>
      </c>
      <c r="H33" s="151">
        <f>+'2.2.3.22.1'!H33/'2.2.3.22.1'!$I33</f>
        <v>0</v>
      </c>
      <c r="I33" s="148">
        <f>+'2.2.3.22.1'!I33/'2.2.3.22.1'!$I33</f>
        <v>1</v>
      </c>
    </row>
    <row r="34" spans="1:9" ht="15.75" thickBot="1" x14ac:dyDescent="0.3">
      <c r="A34" s="141" t="s">
        <v>449</v>
      </c>
      <c r="B34" s="147">
        <f>+'2.2.3.22.1'!B34/'2.2.3.22.1'!$I34</f>
        <v>0</v>
      </c>
      <c r="C34" s="147">
        <f>+'2.2.3.22.1'!C34/'2.2.3.22.1'!$I34</f>
        <v>0</v>
      </c>
      <c r="D34" s="147">
        <f>+'2.2.3.22.1'!D34/'2.2.3.22.1'!$I34</f>
        <v>4.6862401492227916E-2</v>
      </c>
      <c r="E34" s="147">
        <f>+'2.2.3.22.1'!E34/'2.2.3.22.1'!$I34</f>
        <v>4.6780576396082837E-2</v>
      </c>
      <c r="F34" s="147">
        <f>+'2.2.3.22.1'!F34/'2.2.3.22.1'!$I34</f>
        <v>0</v>
      </c>
      <c r="G34" s="147">
        <f>+'2.2.3.22.1'!G34/'2.2.3.22.1'!$I34</f>
        <v>0.90635702211168923</v>
      </c>
      <c r="H34" s="151">
        <f>+'2.2.3.22.1'!H34/'2.2.3.22.1'!$I34</f>
        <v>0</v>
      </c>
      <c r="I34" s="148">
        <f>+'2.2.3.22.1'!I34/'2.2.3.22.1'!$I34</f>
        <v>1</v>
      </c>
    </row>
    <row r="35" spans="1:9" x14ac:dyDescent="0.25">
      <c r="A35" s="248"/>
    </row>
    <row r="36" spans="1:9" x14ac:dyDescent="0.25">
      <c r="A36" s="163" t="s">
        <v>229</v>
      </c>
    </row>
    <row r="37" spans="1:9" x14ac:dyDescent="0.25">
      <c r="A37" s="140" t="s">
        <v>363</v>
      </c>
    </row>
  </sheetData>
  <hyperlinks>
    <hyperlink ref="A37" location="Índice!A1" display="Volver al índic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88"/>
  <sheetViews>
    <sheetView zoomScale="80" zoomScaleNormal="80" workbookViewId="0"/>
  </sheetViews>
  <sheetFormatPr baseColWidth="10" defaultColWidth="11.42578125" defaultRowHeight="15" x14ac:dyDescent="0.25"/>
  <cols>
    <col min="1" max="1" width="28.5703125" style="30" customWidth="1"/>
    <col min="2" max="2" width="23.42578125" style="30" customWidth="1"/>
    <col min="3" max="17" width="11.42578125" style="30"/>
    <col min="18" max="19" width="13.42578125" style="30" customWidth="1"/>
    <col min="20" max="58" width="11.42578125" style="30"/>
    <col min="59" max="59" width="11.42578125" style="30" customWidth="1"/>
    <col min="60" max="16384" width="11.42578125" style="30"/>
  </cols>
  <sheetData>
    <row r="1" spans="1:100" x14ac:dyDescent="0.25">
      <c r="A1" s="16" t="s">
        <v>0</v>
      </c>
      <c r="B1" s="29"/>
    </row>
    <row r="2" spans="1:100" x14ac:dyDescent="0.25">
      <c r="A2" s="16" t="s">
        <v>1</v>
      </c>
      <c r="B2" s="29"/>
    </row>
    <row r="3" spans="1:100" x14ac:dyDescent="0.25">
      <c r="A3" s="16" t="s">
        <v>2</v>
      </c>
      <c r="B3" s="29"/>
    </row>
    <row r="4" spans="1:100" x14ac:dyDescent="0.25">
      <c r="A4" s="16" t="s">
        <v>3</v>
      </c>
      <c r="B4" s="29" t="s">
        <v>4</v>
      </c>
    </row>
    <row r="5" spans="1:100" x14ac:dyDescent="0.25">
      <c r="A5" s="16" t="s">
        <v>5</v>
      </c>
      <c r="B5" s="30" t="str">
        <f>+Índice!A14</f>
        <v>2.2.3.2.1</v>
      </c>
    </row>
    <row r="6" spans="1:100" x14ac:dyDescent="0.25">
      <c r="A6" s="16" t="s">
        <v>6</v>
      </c>
      <c r="B6" s="29" t="str">
        <f>+Índice!B14</f>
        <v>Nuevo Central Argentino S.A. Carga transportada por mes, por categoría y por producto. En toneladas</v>
      </c>
    </row>
    <row r="7" spans="1:100" x14ac:dyDescent="0.25">
      <c r="A7" s="16" t="s">
        <v>7</v>
      </c>
      <c r="B7" s="29" t="s">
        <v>8</v>
      </c>
    </row>
    <row r="8" spans="1:100" x14ac:dyDescent="0.25">
      <c r="A8" s="166" t="s">
        <v>9</v>
      </c>
      <c r="B8" s="155" t="str">
        <f>+'2.2.3.1.1'!B8</f>
        <v>agosto 2018</v>
      </c>
    </row>
    <row r="9" spans="1:100" x14ac:dyDescent="0.25">
      <c r="A9" s="166" t="s">
        <v>10</v>
      </c>
      <c r="B9" s="155" t="str">
        <f>+'2.2.3.1.1'!B9</f>
        <v>octubre 2018</v>
      </c>
    </row>
    <row r="10" spans="1:100" x14ac:dyDescent="0.25">
      <c r="A10" s="166"/>
      <c r="B10" s="167"/>
    </row>
    <row r="11" spans="1:100" ht="15.75" thickBot="1" x14ac:dyDescent="0.3"/>
    <row r="12" spans="1:100" ht="28.5" customHeight="1" x14ac:dyDescent="0.25">
      <c r="A12" s="332" t="s">
        <v>11</v>
      </c>
      <c r="B12" s="356"/>
      <c r="C12" s="344" t="s">
        <v>12</v>
      </c>
      <c r="D12" s="345"/>
      <c r="E12" s="345"/>
      <c r="F12" s="345"/>
      <c r="G12" s="345"/>
      <c r="H12" s="346"/>
      <c r="I12" s="341" t="s">
        <v>13</v>
      </c>
      <c r="J12" s="343"/>
      <c r="K12" s="343"/>
      <c r="L12" s="343"/>
      <c r="M12" s="343"/>
      <c r="N12" s="343"/>
      <c r="O12" s="338"/>
      <c r="P12" s="341" t="s">
        <v>14</v>
      </c>
      <c r="Q12" s="343"/>
      <c r="R12" s="343"/>
      <c r="S12" s="343"/>
      <c r="T12" s="338"/>
      <c r="U12" s="341" t="s">
        <v>15</v>
      </c>
      <c r="V12" s="343"/>
      <c r="W12" s="338"/>
      <c r="X12" s="341" t="s">
        <v>116</v>
      </c>
      <c r="Y12" s="343"/>
      <c r="Z12" s="343"/>
      <c r="AA12" s="343"/>
      <c r="AB12" s="343"/>
      <c r="AC12" s="343"/>
      <c r="AD12" s="343"/>
      <c r="AE12" s="343"/>
      <c r="AF12" s="343"/>
      <c r="AG12" s="343"/>
      <c r="AH12" s="343"/>
      <c r="AI12" s="342"/>
      <c r="AJ12" s="338"/>
      <c r="AK12" s="341" t="s">
        <v>16</v>
      </c>
      <c r="AL12" s="338"/>
      <c r="AM12" s="341" t="s">
        <v>17</v>
      </c>
      <c r="AN12" s="343"/>
      <c r="AO12" s="343"/>
      <c r="AP12" s="343"/>
      <c r="AQ12" s="343"/>
      <c r="AR12" s="343"/>
      <c r="AS12" s="343"/>
      <c r="AT12" s="343"/>
      <c r="AU12" s="343"/>
      <c r="AV12" s="343"/>
      <c r="AW12" s="338"/>
      <c r="AX12" s="341" t="s">
        <v>18</v>
      </c>
      <c r="AY12" s="343"/>
      <c r="AZ12" s="343"/>
      <c r="BA12" s="343"/>
      <c r="BB12" s="343"/>
      <c r="BC12" s="343"/>
      <c r="BD12" s="343"/>
      <c r="BE12" s="338"/>
      <c r="BF12" s="341" t="s">
        <v>19</v>
      </c>
      <c r="BG12" s="343"/>
      <c r="BH12" s="343"/>
      <c r="BI12" s="343"/>
      <c r="BJ12" s="343"/>
      <c r="BK12" s="343"/>
      <c r="BL12" s="343"/>
      <c r="BM12" s="343"/>
      <c r="BN12" s="343"/>
      <c r="BO12" s="343"/>
      <c r="BP12" s="343"/>
      <c r="BQ12" s="343"/>
      <c r="BR12" s="343"/>
      <c r="BS12" s="343"/>
      <c r="BT12" s="343"/>
      <c r="BU12" s="338"/>
      <c r="BV12" s="341" t="s">
        <v>20</v>
      </c>
      <c r="BW12" s="343"/>
      <c r="BX12" s="343"/>
      <c r="BY12" s="343"/>
      <c r="BZ12" s="343"/>
      <c r="CA12" s="343"/>
      <c r="CB12" s="338"/>
      <c r="CC12" s="341" t="s">
        <v>21</v>
      </c>
      <c r="CD12" s="343"/>
      <c r="CE12" s="343"/>
      <c r="CF12" s="343"/>
      <c r="CG12" s="338"/>
      <c r="CH12" s="341" t="s">
        <v>427</v>
      </c>
      <c r="CI12" s="343"/>
      <c r="CJ12" s="343"/>
      <c r="CK12" s="343"/>
      <c r="CL12" s="343"/>
      <c r="CM12" s="343"/>
      <c r="CN12" s="343"/>
      <c r="CO12" s="338"/>
      <c r="CP12" s="341" t="s">
        <v>22</v>
      </c>
      <c r="CQ12" s="343"/>
      <c r="CR12" s="343"/>
      <c r="CS12" s="338"/>
      <c r="CT12" s="337" t="s">
        <v>23</v>
      </c>
      <c r="CU12" s="338"/>
      <c r="CV12" s="330" t="s">
        <v>24</v>
      </c>
    </row>
    <row r="13" spans="1:100" ht="64.5" thickBot="1" x14ac:dyDescent="0.3">
      <c r="A13" s="169" t="s">
        <v>25</v>
      </c>
      <c r="B13" s="82" t="s">
        <v>26</v>
      </c>
      <c r="C13" s="83" t="s">
        <v>27</v>
      </c>
      <c r="D13" s="84" t="s">
        <v>28</v>
      </c>
      <c r="E13" s="85" t="s">
        <v>29</v>
      </c>
      <c r="F13" s="84" t="s">
        <v>30</v>
      </c>
      <c r="G13" s="84" t="s">
        <v>31</v>
      </c>
      <c r="H13" s="179" t="s">
        <v>32</v>
      </c>
      <c r="I13" s="86" t="s">
        <v>33</v>
      </c>
      <c r="J13" s="87" t="s">
        <v>34</v>
      </c>
      <c r="K13" s="87" t="s">
        <v>35</v>
      </c>
      <c r="L13" s="87" t="s">
        <v>36</v>
      </c>
      <c r="M13" s="87" t="s">
        <v>37</v>
      </c>
      <c r="N13" s="87" t="s">
        <v>38</v>
      </c>
      <c r="O13" s="179" t="s">
        <v>32</v>
      </c>
      <c r="P13" s="86" t="s">
        <v>39</v>
      </c>
      <c r="Q13" s="87" t="s">
        <v>40</v>
      </c>
      <c r="R13" s="87" t="s">
        <v>41</v>
      </c>
      <c r="S13" s="87" t="s">
        <v>42</v>
      </c>
      <c r="T13" s="180" t="s">
        <v>32</v>
      </c>
      <c r="U13" s="86" t="s">
        <v>43</v>
      </c>
      <c r="V13" s="87" t="s">
        <v>44</v>
      </c>
      <c r="W13" s="180" t="s">
        <v>32</v>
      </c>
      <c r="X13" s="86" t="s">
        <v>45</v>
      </c>
      <c r="Y13" s="87" t="s">
        <v>46</v>
      </c>
      <c r="Z13" s="87" t="s">
        <v>47</v>
      </c>
      <c r="AA13" s="87" t="s">
        <v>48</v>
      </c>
      <c r="AB13" s="87" t="s">
        <v>49</v>
      </c>
      <c r="AC13" s="87" t="s">
        <v>124</v>
      </c>
      <c r="AD13" s="87" t="s">
        <v>50</v>
      </c>
      <c r="AE13" s="87" t="s">
        <v>51</v>
      </c>
      <c r="AF13" s="87" t="s">
        <v>52</v>
      </c>
      <c r="AG13" s="87" t="s">
        <v>53</v>
      </c>
      <c r="AH13" s="87" t="s">
        <v>54</v>
      </c>
      <c r="AI13" s="87" t="s">
        <v>55</v>
      </c>
      <c r="AJ13" s="179" t="s">
        <v>56</v>
      </c>
      <c r="AK13" s="86" t="s">
        <v>16</v>
      </c>
      <c r="AL13" s="179" t="s">
        <v>56</v>
      </c>
      <c r="AM13" s="86" t="s">
        <v>57</v>
      </c>
      <c r="AN13" s="87" t="s">
        <v>58</v>
      </c>
      <c r="AO13" s="87" t="s">
        <v>59</v>
      </c>
      <c r="AP13" s="87" t="s">
        <v>60</v>
      </c>
      <c r="AQ13" s="88" t="s">
        <v>174</v>
      </c>
      <c r="AR13" s="87" t="s">
        <v>61</v>
      </c>
      <c r="AS13" s="87" t="s">
        <v>62</v>
      </c>
      <c r="AT13" s="87" t="s">
        <v>63</v>
      </c>
      <c r="AU13" s="87" t="s">
        <v>64</v>
      </c>
      <c r="AV13" s="87" t="s">
        <v>65</v>
      </c>
      <c r="AW13" s="179" t="s">
        <v>56</v>
      </c>
      <c r="AX13" s="86" t="s">
        <v>66</v>
      </c>
      <c r="AY13" s="87" t="s">
        <v>67</v>
      </c>
      <c r="AZ13" s="87" t="s">
        <v>68</v>
      </c>
      <c r="BA13" s="87" t="s">
        <v>69</v>
      </c>
      <c r="BB13" s="87" t="s">
        <v>70</v>
      </c>
      <c r="BC13" s="87" t="s">
        <v>71</v>
      </c>
      <c r="BD13" s="87" t="s">
        <v>72</v>
      </c>
      <c r="BE13" s="179" t="s">
        <v>56</v>
      </c>
      <c r="BF13" s="86" t="s">
        <v>73</v>
      </c>
      <c r="BG13" s="87" t="s">
        <v>74</v>
      </c>
      <c r="BH13" s="87" t="s">
        <v>75</v>
      </c>
      <c r="BI13" s="87" t="s">
        <v>76</v>
      </c>
      <c r="BJ13" s="87" t="s">
        <v>424</v>
      </c>
      <c r="BK13" s="87" t="s">
        <v>78</v>
      </c>
      <c r="BL13" s="87" t="s">
        <v>79</v>
      </c>
      <c r="BM13" s="87" t="s">
        <v>80</v>
      </c>
      <c r="BN13" s="87" t="s">
        <v>81</v>
      </c>
      <c r="BO13" s="87" t="s">
        <v>82</v>
      </c>
      <c r="BP13" s="87" t="s">
        <v>83</v>
      </c>
      <c r="BQ13" s="87" t="s">
        <v>84</v>
      </c>
      <c r="BR13" s="87" t="s">
        <v>85</v>
      </c>
      <c r="BS13" s="87" t="s">
        <v>86</v>
      </c>
      <c r="BT13" s="87" t="s">
        <v>87</v>
      </c>
      <c r="BU13" s="179" t="s">
        <v>56</v>
      </c>
      <c r="BV13" s="86" t="s">
        <v>88</v>
      </c>
      <c r="BW13" s="87" t="s">
        <v>89</v>
      </c>
      <c r="BX13" s="87" t="s">
        <v>90</v>
      </c>
      <c r="BY13" s="87" t="s">
        <v>91</v>
      </c>
      <c r="BZ13" s="87" t="s">
        <v>92</v>
      </c>
      <c r="CA13" s="87" t="s">
        <v>31</v>
      </c>
      <c r="CB13" s="179" t="s">
        <v>56</v>
      </c>
      <c r="CC13" s="86" t="s">
        <v>93</v>
      </c>
      <c r="CD13" s="87" t="s">
        <v>94</v>
      </c>
      <c r="CE13" s="87" t="s">
        <v>95</v>
      </c>
      <c r="CF13" s="87" t="s">
        <v>31</v>
      </c>
      <c r="CG13" s="179" t="s">
        <v>56</v>
      </c>
      <c r="CH13" s="86" t="s">
        <v>126</v>
      </c>
      <c r="CI13" s="87" t="s">
        <v>127</v>
      </c>
      <c r="CJ13" s="87" t="s">
        <v>128</v>
      </c>
      <c r="CK13" s="87" t="s">
        <v>129</v>
      </c>
      <c r="CL13" s="87" t="s">
        <v>97</v>
      </c>
      <c r="CM13" s="87" t="s">
        <v>96</v>
      </c>
      <c r="CN13" s="87" t="s">
        <v>31</v>
      </c>
      <c r="CO13" s="179" t="s">
        <v>56</v>
      </c>
      <c r="CP13" s="86" t="s">
        <v>98</v>
      </c>
      <c r="CQ13" s="87" t="s">
        <v>99</v>
      </c>
      <c r="CR13" s="87" t="s">
        <v>31</v>
      </c>
      <c r="CS13" s="179" t="s">
        <v>56</v>
      </c>
      <c r="CT13" s="89" t="s">
        <v>23</v>
      </c>
      <c r="CU13" s="179" t="s">
        <v>56</v>
      </c>
      <c r="CV13" s="331"/>
    </row>
    <row r="14" spans="1:100" x14ac:dyDescent="0.25">
      <c r="A14" s="347" t="s">
        <v>100</v>
      </c>
      <c r="B14" s="1" t="s">
        <v>101</v>
      </c>
      <c r="C14" s="34"/>
      <c r="D14" s="35"/>
      <c r="E14" s="52"/>
      <c r="F14" s="35"/>
      <c r="G14" s="36"/>
      <c r="H14" s="20">
        <v>0</v>
      </c>
      <c r="I14" s="34"/>
      <c r="J14" s="35"/>
      <c r="K14" s="35"/>
      <c r="L14" s="35"/>
      <c r="M14" s="35"/>
      <c r="N14" s="35"/>
      <c r="O14" s="20">
        <v>18996</v>
      </c>
      <c r="P14" s="21"/>
      <c r="Q14" s="35"/>
      <c r="R14" s="35"/>
      <c r="S14" s="35">
        <v>0</v>
      </c>
      <c r="T14" s="20">
        <f>SUM(P14:S14)</f>
        <v>0</v>
      </c>
      <c r="U14" s="34">
        <v>25655</v>
      </c>
      <c r="V14" s="22">
        <v>4112</v>
      </c>
      <c r="W14" s="20">
        <f>+U14+V14</f>
        <v>29767</v>
      </c>
      <c r="X14" s="34"/>
      <c r="Y14" s="22"/>
      <c r="Z14" s="22"/>
      <c r="AA14" s="22"/>
      <c r="AB14" s="22"/>
      <c r="AC14" s="22"/>
      <c r="AD14" s="35"/>
      <c r="AE14" s="22"/>
      <c r="AF14" s="22"/>
      <c r="AG14" s="22"/>
      <c r="AH14" s="22"/>
      <c r="AI14" s="27"/>
      <c r="AJ14" s="20">
        <v>95189</v>
      </c>
      <c r="AK14" s="34">
        <v>0</v>
      </c>
      <c r="AL14" s="20">
        <f>+AK14</f>
        <v>0</v>
      </c>
      <c r="AM14" s="22"/>
      <c r="AN14" s="22">
        <v>10177</v>
      </c>
      <c r="AO14" s="35">
        <v>1648</v>
      </c>
      <c r="AP14" s="35">
        <v>12052</v>
      </c>
      <c r="AQ14" s="35"/>
      <c r="AR14" s="35"/>
      <c r="AS14" s="35"/>
      <c r="AT14" s="35"/>
      <c r="AU14" s="35"/>
      <c r="AV14" s="35"/>
      <c r="AW14" s="20">
        <f>SUM(AM14:AV14)</f>
        <v>23877</v>
      </c>
      <c r="AX14" s="35">
        <v>0</v>
      </c>
      <c r="AY14" s="35"/>
      <c r="AZ14" s="35">
        <v>0</v>
      </c>
      <c r="BA14" s="35"/>
      <c r="BB14" s="35"/>
      <c r="BC14" s="35">
        <v>0</v>
      </c>
      <c r="BD14" s="35">
        <v>771</v>
      </c>
      <c r="BE14" s="20">
        <f>SUM(AX14:BD14)</f>
        <v>771</v>
      </c>
      <c r="BF14" s="34">
        <v>34411</v>
      </c>
      <c r="BG14" s="35"/>
      <c r="BH14" s="35">
        <v>3182</v>
      </c>
      <c r="BI14" s="35"/>
      <c r="BJ14" s="35">
        <v>0</v>
      </c>
      <c r="BK14" s="35"/>
      <c r="BL14" s="35">
        <v>0</v>
      </c>
      <c r="BM14" s="35"/>
      <c r="BN14" s="35"/>
      <c r="BO14" s="35">
        <v>0</v>
      </c>
      <c r="BP14" s="22"/>
      <c r="BQ14" s="35"/>
      <c r="BR14" s="22"/>
      <c r="BS14" s="22"/>
      <c r="BT14" s="35">
        <v>0</v>
      </c>
      <c r="BU14" s="20">
        <f>SUM(BF14:BT14)</f>
        <v>37593</v>
      </c>
      <c r="BV14" s="34">
        <v>1610</v>
      </c>
      <c r="BW14" s="35"/>
      <c r="BX14" s="35"/>
      <c r="BY14" s="35">
        <v>0</v>
      </c>
      <c r="BZ14" s="35"/>
      <c r="CA14" s="35"/>
      <c r="CB14" s="20">
        <f>SUM(BV14:CA14)</f>
        <v>1610</v>
      </c>
      <c r="CC14" s="34"/>
      <c r="CD14" s="35">
        <v>0</v>
      </c>
      <c r="CE14" s="35">
        <v>0</v>
      </c>
      <c r="CF14" s="35"/>
      <c r="CG14" s="20">
        <f>SUM(CC14:CF14)</f>
        <v>0</v>
      </c>
      <c r="CH14" s="21"/>
      <c r="CI14" s="22"/>
      <c r="CJ14" s="35"/>
      <c r="CK14" s="35"/>
      <c r="CL14" s="35"/>
      <c r="CM14" s="35"/>
      <c r="CN14" s="35"/>
      <c r="CO14" s="20">
        <v>105330</v>
      </c>
      <c r="CP14" s="21"/>
      <c r="CQ14" s="35"/>
      <c r="CR14" s="35"/>
      <c r="CS14" s="20">
        <f>SUM(CP14:CR14)</f>
        <v>0</v>
      </c>
      <c r="CT14" s="52">
        <v>70</v>
      </c>
      <c r="CU14" s="20">
        <f>+CT14</f>
        <v>70</v>
      </c>
      <c r="CV14" s="23">
        <f t="shared" ref="CV14:CV77" si="0">+H14+O14+T14+W14+AJ14+AL14+AW14+BE14+BU14+CB14+CG14+CO14+CS14+CU14</f>
        <v>313203</v>
      </c>
    </row>
    <row r="15" spans="1:100" x14ac:dyDescent="0.25">
      <c r="A15" s="348"/>
      <c r="B15" s="2" t="s">
        <v>102</v>
      </c>
      <c r="C15" s="40"/>
      <c r="D15" s="41"/>
      <c r="E15" s="43"/>
      <c r="F15" s="41"/>
      <c r="G15" s="42"/>
      <c r="H15" s="7">
        <v>0</v>
      </c>
      <c r="I15" s="40"/>
      <c r="J15" s="41"/>
      <c r="K15" s="41"/>
      <c r="L15" s="41"/>
      <c r="M15" s="41"/>
      <c r="N15" s="41"/>
      <c r="O15" s="7">
        <v>12040</v>
      </c>
      <c r="P15" s="8"/>
      <c r="Q15" s="41"/>
      <c r="R15" s="41"/>
      <c r="S15" s="41">
        <v>0</v>
      </c>
      <c r="T15" s="7">
        <f t="shared" ref="T15:T37" si="1">SUM(P15:S15)</f>
        <v>0</v>
      </c>
      <c r="U15" s="40">
        <v>17712</v>
      </c>
      <c r="V15" s="9">
        <v>3312</v>
      </c>
      <c r="W15" s="7">
        <f t="shared" ref="W15:W78" si="2">+U15+V15</f>
        <v>21024</v>
      </c>
      <c r="X15" s="40"/>
      <c r="Y15" s="9"/>
      <c r="Z15" s="9"/>
      <c r="AA15" s="9"/>
      <c r="AB15" s="9"/>
      <c r="AC15" s="9"/>
      <c r="AD15" s="41"/>
      <c r="AE15" s="9"/>
      <c r="AF15" s="9"/>
      <c r="AG15" s="9"/>
      <c r="AH15" s="9"/>
      <c r="AI15" s="25"/>
      <c r="AJ15" s="4">
        <v>63024</v>
      </c>
      <c r="AK15" s="40">
        <v>0</v>
      </c>
      <c r="AL15" s="7">
        <f>+AK15</f>
        <v>0</v>
      </c>
      <c r="AM15" s="9"/>
      <c r="AN15" s="9">
        <v>24935</v>
      </c>
      <c r="AO15" s="41">
        <v>2462</v>
      </c>
      <c r="AP15" s="41">
        <v>12096</v>
      </c>
      <c r="AQ15" s="41"/>
      <c r="AR15" s="41"/>
      <c r="AS15" s="41"/>
      <c r="AT15" s="41"/>
      <c r="AU15" s="41"/>
      <c r="AV15" s="41"/>
      <c r="AW15" s="7">
        <f>SUM(AM15:AV15)</f>
        <v>39493</v>
      </c>
      <c r="AX15" s="41">
        <v>0</v>
      </c>
      <c r="AY15" s="41"/>
      <c r="AZ15" s="41">
        <v>0</v>
      </c>
      <c r="BA15" s="41"/>
      <c r="BB15" s="41"/>
      <c r="BC15" s="41">
        <v>0</v>
      </c>
      <c r="BD15" s="41">
        <v>2110</v>
      </c>
      <c r="BE15" s="7">
        <f>SUM(AX15:BD15)</f>
        <v>2110</v>
      </c>
      <c r="BF15" s="40">
        <v>38590</v>
      </c>
      <c r="BG15" s="41"/>
      <c r="BH15" s="41">
        <v>3191</v>
      </c>
      <c r="BI15" s="41"/>
      <c r="BJ15" s="41">
        <v>0</v>
      </c>
      <c r="BK15" s="41"/>
      <c r="BL15" s="41">
        <v>0</v>
      </c>
      <c r="BM15" s="41"/>
      <c r="BN15" s="41"/>
      <c r="BO15" s="41">
        <v>0</v>
      </c>
      <c r="BP15" s="9"/>
      <c r="BQ15" s="41"/>
      <c r="BR15" s="9"/>
      <c r="BS15" s="9"/>
      <c r="BT15" s="41">
        <v>0</v>
      </c>
      <c r="BU15" s="7">
        <f>SUM(BF15:BT15)</f>
        <v>41781</v>
      </c>
      <c r="BV15" s="40">
        <v>900</v>
      </c>
      <c r="BW15" s="41"/>
      <c r="BX15" s="41"/>
      <c r="BY15" s="41">
        <v>0</v>
      </c>
      <c r="BZ15" s="41"/>
      <c r="CA15" s="41"/>
      <c r="CB15" s="7">
        <f>SUM(BV15:CA15)</f>
        <v>900</v>
      </c>
      <c r="CC15" s="40"/>
      <c r="CD15" s="41">
        <v>0</v>
      </c>
      <c r="CE15" s="41">
        <v>0</v>
      </c>
      <c r="CF15" s="41"/>
      <c r="CG15" s="7">
        <f>SUM(CC15:CF15)</f>
        <v>0</v>
      </c>
      <c r="CH15" s="8"/>
      <c r="CI15" s="9"/>
      <c r="CJ15" s="41"/>
      <c r="CK15" s="41"/>
      <c r="CL15" s="41"/>
      <c r="CM15" s="41"/>
      <c r="CN15" s="41"/>
      <c r="CO15" s="7">
        <v>97544</v>
      </c>
      <c r="CP15" s="8"/>
      <c r="CQ15" s="41"/>
      <c r="CR15" s="41"/>
      <c r="CS15" s="7">
        <f>SUM(CP15:CR15)</f>
        <v>0</v>
      </c>
      <c r="CT15" s="43">
        <v>0</v>
      </c>
      <c r="CU15" s="4">
        <f>+CT15</f>
        <v>0</v>
      </c>
      <c r="CV15" s="10">
        <f t="shared" si="0"/>
        <v>277916</v>
      </c>
    </row>
    <row r="16" spans="1:100" x14ac:dyDescent="0.25">
      <c r="A16" s="348"/>
      <c r="B16" s="2" t="s">
        <v>103</v>
      </c>
      <c r="C16" s="40"/>
      <c r="D16" s="41"/>
      <c r="E16" s="43"/>
      <c r="F16" s="41"/>
      <c r="G16" s="42"/>
      <c r="H16" s="7">
        <v>0</v>
      </c>
      <c r="I16" s="40"/>
      <c r="J16" s="41"/>
      <c r="K16" s="41"/>
      <c r="L16" s="41"/>
      <c r="M16" s="41"/>
      <c r="N16" s="41"/>
      <c r="O16" s="7">
        <v>16443</v>
      </c>
      <c r="P16" s="8"/>
      <c r="Q16" s="41"/>
      <c r="R16" s="41"/>
      <c r="S16" s="41">
        <v>1156</v>
      </c>
      <c r="T16" s="7">
        <f t="shared" si="1"/>
        <v>1156</v>
      </c>
      <c r="U16" s="40">
        <v>8244</v>
      </c>
      <c r="V16" s="9">
        <v>1729</v>
      </c>
      <c r="W16" s="7">
        <f t="shared" si="2"/>
        <v>9973</v>
      </c>
      <c r="X16" s="40"/>
      <c r="Y16" s="9"/>
      <c r="Z16" s="9"/>
      <c r="AA16" s="9"/>
      <c r="AB16" s="9"/>
      <c r="AC16" s="9"/>
      <c r="AD16" s="41"/>
      <c r="AE16" s="9"/>
      <c r="AF16" s="9"/>
      <c r="AG16" s="9"/>
      <c r="AH16" s="9"/>
      <c r="AI16" s="25"/>
      <c r="AJ16" s="4">
        <v>158523</v>
      </c>
      <c r="AK16" s="40">
        <v>0</v>
      </c>
      <c r="AL16" s="7">
        <f t="shared" ref="AL16:AL79" si="3">+AK16</f>
        <v>0</v>
      </c>
      <c r="AM16" s="9"/>
      <c r="AN16" s="9">
        <v>41381</v>
      </c>
      <c r="AO16" s="41">
        <v>3346</v>
      </c>
      <c r="AP16" s="41">
        <v>20881</v>
      </c>
      <c r="AQ16" s="41"/>
      <c r="AR16" s="41"/>
      <c r="AS16" s="41"/>
      <c r="AT16" s="41"/>
      <c r="AU16" s="41"/>
      <c r="AV16" s="41"/>
      <c r="AW16" s="7">
        <f t="shared" ref="AW16:AW79" si="4">SUM(AM16:AV16)</f>
        <v>65608</v>
      </c>
      <c r="AX16" s="41">
        <v>0</v>
      </c>
      <c r="AY16" s="41"/>
      <c r="AZ16" s="41">
        <v>0</v>
      </c>
      <c r="BA16" s="41"/>
      <c r="BB16" s="41"/>
      <c r="BC16" s="41">
        <v>0</v>
      </c>
      <c r="BD16" s="41">
        <v>2137</v>
      </c>
      <c r="BE16" s="7">
        <f t="shared" ref="BE16:BE79" si="5">SUM(AX16:BD16)</f>
        <v>2137</v>
      </c>
      <c r="BF16" s="40">
        <v>42940</v>
      </c>
      <c r="BG16" s="41"/>
      <c r="BH16" s="41">
        <v>3230</v>
      </c>
      <c r="BI16" s="41"/>
      <c r="BJ16" s="41">
        <v>0</v>
      </c>
      <c r="BK16" s="41"/>
      <c r="BL16" s="41">
        <v>0</v>
      </c>
      <c r="BM16" s="41"/>
      <c r="BN16" s="41"/>
      <c r="BO16" s="41">
        <v>0</v>
      </c>
      <c r="BP16" s="9"/>
      <c r="BQ16" s="41"/>
      <c r="BR16" s="9"/>
      <c r="BS16" s="9"/>
      <c r="BT16" s="41">
        <v>0</v>
      </c>
      <c r="BU16" s="7">
        <f t="shared" ref="BU16:BU79" si="6">SUM(BF16:BT16)</f>
        <v>46170</v>
      </c>
      <c r="BV16" s="40">
        <v>3165</v>
      </c>
      <c r="BW16" s="41"/>
      <c r="BX16" s="41"/>
      <c r="BY16" s="41">
        <v>0</v>
      </c>
      <c r="BZ16" s="41"/>
      <c r="CA16" s="41"/>
      <c r="CB16" s="7">
        <f t="shared" ref="CB16:CB79" si="7">SUM(BV16:CA16)</f>
        <v>3165</v>
      </c>
      <c r="CC16" s="40"/>
      <c r="CD16" s="41">
        <v>0</v>
      </c>
      <c r="CE16" s="41">
        <v>0</v>
      </c>
      <c r="CF16" s="41"/>
      <c r="CG16" s="7">
        <f t="shared" ref="CG16:CG79" si="8">SUM(CC16:CF16)</f>
        <v>0</v>
      </c>
      <c r="CH16" s="8"/>
      <c r="CI16" s="9"/>
      <c r="CJ16" s="41"/>
      <c r="CK16" s="41"/>
      <c r="CL16" s="41"/>
      <c r="CM16" s="41"/>
      <c r="CN16" s="41"/>
      <c r="CO16" s="7">
        <v>119597</v>
      </c>
      <c r="CP16" s="8"/>
      <c r="CQ16" s="41"/>
      <c r="CR16" s="41"/>
      <c r="CS16" s="7">
        <f t="shared" ref="CS16:CS79" si="9">SUM(CP16:CR16)</f>
        <v>0</v>
      </c>
      <c r="CT16" s="43">
        <v>30</v>
      </c>
      <c r="CU16" s="4">
        <f t="shared" ref="CU16:CU79" si="10">+CT16</f>
        <v>30</v>
      </c>
      <c r="CV16" s="10">
        <f t="shared" si="0"/>
        <v>422802</v>
      </c>
    </row>
    <row r="17" spans="1:100" x14ac:dyDescent="0.25">
      <c r="A17" s="348"/>
      <c r="B17" s="2" t="s">
        <v>104</v>
      </c>
      <c r="C17" s="40"/>
      <c r="D17" s="41"/>
      <c r="E17" s="43"/>
      <c r="F17" s="41"/>
      <c r="G17" s="42"/>
      <c r="H17" s="7">
        <v>914</v>
      </c>
      <c r="I17" s="40"/>
      <c r="J17" s="41"/>
      <c r="K17" s="41"/>
      <c r="L17" s="41"/>
      <c r="M17" s="41"/>
      <c r="N17" s="41"/>
      <c r="O17" s="7">
        <v>20949</v>
      </c>
      <c r="P17" s="8"/>
      <c r="Q17" s="41"/>
      <c r="R17" s="41"/>
      <c r="S17" s="41">
        <v>5910</v>
      </c>
      <c r="T17" s="7">
        <f t="shared" si="1"/>
        <v>5910</v>
      </c>
      <c r="U17" s="40">
        <v>6354</v>
      </c>
      <c r="V17" s="9">
        <v>2030</v>
      </c>
      <c r="W17" s="7">
        <f t="shared" si="2"/>
        <v>8384</v>
      </c>
      <c r="X17" s="40"/>
      <c r="Y17" s="9"/>
      <c r="Z17" s="9"/>
      <c r="AA17" s="9"/>
      <c r="AB17" s="9"/>
      <c r="AC17" s="9"/>
      <c r="AD17" s="41"/>
      <c r="AE17" s="9"/>
      <c r="AF17" s="9"/>
      <c r="AG17" s="9"/>
      <c r="AH17" s="9"/>
      <c r="AI17" s="25"/>
      <c r="AJ17" s="4">
        <v>165229</v>
      </c>
      <c r="AK17" s="40">
        <v>0</v>
      </c>
      <c r="AL17" s="7">
        <f t="shared" si="3"/>
        <v>0</v>
      </c>
      <c r="AM17" s="9"/>
      <c r="AN17" s="9">
        <v>42071</v>
      </c>
      <c r="AO17" s="41">
        <v>4599</v>
      </c>
      <c r="AP17" s="41">
        <v>14917</v>
      </c>
      <c r="AQ17" s="41"/>
      <c r="AR17" s="41"/>
      <c r="AS17" s="41"/>
      <c r="AT17" s="41"/>
      <c r="AU17" s="41"/>
      <c r="AV17" s="41"/>
      <c r="AW17" s="7">
        <f t="shared" si="4"/>
        <v>61587</v>
      </c>
      <c r="AX17" s="41">
        <v>0</v>
      </c>
      <c r="AY17" s="41"/>
      <c r="AZ17" s="41">
        <v>0</v>
      </c>
      <c r="BA17" s="41"/>
      <c r="BB17" s="41"/>
      <c r="BC17" s="41">
        <v>0</v>
      </c>
      <c r="BD17" s="41">
        <v>2960</v>
      </c>
      <c r="BE17" s="7">
        <f t="shared" si="5"/>
        <v>2960</v>
      </c>
      <c r="BF17" s="40">
        <v>42696</v>
      </c>
      <c r="BG17" s="41"/>
      <c r="BH17" s="41">
        <v>3544</v>
      </c>
      <c r="BI17" s="41"/>
      <c r="BJ17" s="41">
        <v>0</v>
      </c>
      <c r="BK17" s="41"/>
      <c r="BL17" s="41">
        <v>0</v>
      </c>
      <c r="BM17" s="41"/>
      <c r="BN17" s="41"/>
      <c r="BO17" s="41">
        <v>0</v>
      </c>
      <c r="BP17" s="9"/>
      <c r="BQ17" s="41"/>
      <c r="BR17" s="9"/>
      <c r="BS17" s="9"/>
      <c r="BT17" s="41">
        <v>0</v>
      </c>
      <c r="BU17" s="7">
        <f t="shared" si="6"/>
        <v>46240</v>
      </c>
      <c r="BV17" s="40">
        <v>2555</v>
      </c>
      <c r="BW17" s="41"/>
      <c r="BX17" s="41"/>
      <c r="BY17" s="41">
        <v>0</v>
      </c>
      <c r="BZ17" s="41"/>
      <c r="CA17" s="41"/>
      <c r="CB17" s="7">
        <f t="shared" si="7"/>
        <v>2555</v>
      </c>
      <c r="CC17" s="40"/>
      <c r="CD17" s="41">
        <v>0</v>
      </c>
      <c r="CE17" s="41">
        <v>0</v>
      </c>
      <c r="CF17" s="41"/>
      <c r="CG17" s="7">
        <f t="shared" si="8"/>
        <v>0</v>
      </c>
      <c r="CH17" s="8"/>
      <c r="CI17" s="9"/>
      <c r="CJ17" s="41"/>
      <c r="CK17" s="41"/>
      <c r="CL17" s="41"/>
      <c r="CM17" s="41"/>
      <c r="CN17" s="41"/>
      <c r="CO17" s="7">
        <v>118920</v>
      </c>
      <c r="CP17" s="8"/>
      <c r="CQ17" s="41"/>
      <c r="CR17" s="41"/>
      <c r="CS17" s="7">
        <f t="shared" si="9"/>
        <v>0</v>
      </c>
      <c r="CT17" s="43">
        <v>44</v>
      </c>
      <c r="CU17" s="4">
        <f t="shared" si="10"/>
        <v>44</v>
      </c>
      <c r="CV17" s="10">
        <f t="shared" si="0"/>
        <v>433692</v>
      </c>
    </row>
    <row r="18" spans="1:100" x14ac:dyDescent="0.25">
      <c r="A18" s="348"/>
      <c r="B18" s="2" t="s">
        <v>105</v>
      </c>
      <c r="C18" s="40"/>
      <c r="D18" s="41"/>
      <c r="E18" s="43"/>
      <c r="F18" s="41"/>
      <c r="G18" s="42"/>
      <c r="H18" s="7">
        <v>887</v>
      </c>
      <c r="I18" s="40"/>
      <c r="J18" s="41"/>
      <c r="K18" s="41"/>
      <c r="L18" s="41"/>
      <c r="M18" s="41"/>
      <c r="N18" s="41"/>
      <c r="O18" s="7">
        <v>33702</v>
      </c>
      <c r="P18" s="8"/>
      <c r="Q18" s="41"/>
      <c r="R18" s="41"/>
      <c r="S18" s="41">
        <v>3181</v>
      </c>
      <c r="T18" s="7">
        <f t="shared" si="1"/>
        <v>3181</v>
      </c>
      <c r="U18" s="40">
        <v>6856</v>
      </c>
      <c r="V18" s="9">
        <v>1790</v>
      </c>
      <c r="W18" s="7">
        <f t="shared" si="2"/>
        <v>8646</v>
      </c>
      <c r="X18" s="40"/>
      <c r="Y18" s="9"/>
      <c r="Z18" s="9"/>
      <c r="AA18" s="9"/>
      <c r="AB18" s="9"/>
      <c r="AC18" s="9"/>
      <c r="AD18" s="41"/>
      <c r="AE18" s="9"/>
      <c r="AF18" s="9"/>
      <c r="AG18" s="9"/>
      <c r="AH18" s="9"/>
      <c r="AI18" s="25"/>
      <c r="AJ18" s="4">
        <v>190970</v>
      </c>
      <c r="AK18" s="40">
        <v>0</v>
      </c>
      <c r="AL18" s="7">
        <f t="shared" si="3"/>
        <v>0</v>
      </c>
      <c r="AM18" s="9"/>
      <c r="AN18" s="9">
        <v>37082</v>
      </c>
      <c r="AO18" s="41">
        <v>6986</v>
      </c>
      <c r="AP18" s="41">
        <v>12759</v>
      </c>
      <c r="AQ18" s="41"/>
      <c r="AR18" s="41"/>
      <c r="AS18" s="41"/>
      <c r="AT18" s="41"/>
      <c r="AU18" s="41"/>
      <c r="AV18" s="41"/>
      <c r="AW18" s="7">
        <f t="shared" si="4"/>
        <v>56827</v>
      </c>
      <c r="AX18" s="41">
        <v>0</v>
      </c>
      <c r="AY18" s="41"/>
      <c r="AZ18" s="41">
        <v>0</v>
      </c>
      <c r="BA18" s="41"/>
      <c r="BB18" s="41"/>
      <c r="BC18" s="41">
        <v>0</v>
      </c>
      <c r="BD18" s="41">
        <v>16026</v>
      </c>
      <c r="BE18" s="7">
        <f t="shared" si="5"/>
        <v>16026</v>
      </c>
      <c r="BF18" s="40">
        <v>32020</v>
      </c>
      <c r="BG18" s="41"/>
      <c r="BH18" s="41">
        <v>1996</v>
      </c>
      <c r="BI18" s="41"/>
      <c r="BJ18" s="41">
        <v>0</v>
      </c>
      <c r="BK18" s="41"/>
      <c r="BL18" s="41">
        <v>0</v>
      </c>
      <c r="BM18" s="41"/>
      <c r="BN18" s="41"/>
      <c r="BO18" s="41">
        <v>0</v>
      </c>
      <c r="BP18" s="9"/>
      <c r="BQ18" s="41"/>
      <c r="BR18" s="9"/>
      <c r="BS18" s="9"/>
      <c r="BT18" s="41">
        <v>0</v>
      </c>
      <c r="BU18" s="7">
        <f t="shared" si="6"/>
        <v>34016</v>
      </c>
      <c r="BV18" s="40">
        <v>5106</v>
      </c>
      <c r="BW18" s="41"/>
      <c r="BX18" s="41"/>
      <c r="BY18" s="41">
        <v>0</v>
      </c>
      <c r="BZ18" s="41"/>
      <c r="CA18" s="41"/>
      <c r="CB18" s="7">
        <f t="shared" si="7"/>
        <v>5106</v>
      </c>
      <c r="CC18" s="40"/>
      <c r="CD18" s="41">
        <v>7552</v>
      </c>
      <c r="CE18" s="41">
        <v>0</v>
      </c>
      <c r="CF18" s="41"/>
      <c r="CG18" s="7">
        <f t="shared" si="8"/>
        <v>7552</v>
      </c>
      <c r="CH18" s="8"/>
      <c r="CI18" s="9"/>
      <c r="CJ18" s="41"/>
      <c r="CK18" s="41"/>
      <c r="CL18" s="41"/>
      <c r="CM18" s="41"/>
      <c r="CN18" s="41"/>
      <c r="CO18" s="7">
        <v>180953</v>
      </c>
      <c r="CP18" s="8"/>
      <c r="CQ18" s="41"/>
      <c r="CR18" s="41"/>
      <c r="CS18" s="7">
        <f t="shared" si="9"/>
        <v>0</v>
      </c>
      <c r="CT18" s="43">
        <v>35</v>
      </c>
      <c r="CU18" s="4">
        <f t="shared" si="10"/>
        <v>35</v>
      </c>
      <c r="CV18" s="10">
        <f t="shared" si="0"/>
        <v>537901</v>
      </c>
    </row>
    <row r="19" spans="1:100" x14ac:dyDescent="0.25">
      <c r="A19" s="348"/>
      <c r="B19" s="2" t="s">
        <v>106</v>
      </c>
      <c r="C19" s="40"/>
      <c r="D19" s="41"/>
      <c r="E19" s="43"/>
      <c r="F19" s="41"/>
      <c r="G19" s="42"/>
      <c r="H19" s="7">
        <v>0</v>
      </c>
      <c r="I19" s="40"/>
      <c r="J19" s="41"/>
      <c r="K19" s="41"/>
      <c r="L19" s="41"/>
      <c r="M19" s="41"/>
      <c r="N19" s="41"/>
      <c r="O19" s="7">
        <v>37974</v>
      </c>
      <c r="P19" s="8"/>
      <c r="Q19" s="41"/>
      <c r="R19" s="41"/>
      <c r="S19" s="41">
        <v>1679</v>
      </c>
      <c r="T19" s="7">
        <f t="shared" si="1"/>
        <v>1679</v>
      </c>
      <c r="U19" s="40">
        <v>10218</v>
      </c>
      <c r="V19" s="9">
        <v>2896</v>
      </c>
      <c r="W19" s="7">
        <f t="shared" si="2"/>
        <v>13114</v>
      </c>
      <c r="X19" s="40"/>
      <c r="Y19" s="9"/>
      <c r="Z19" s="9"/>
      <c r="AA19" s="9"/>
      <c r="AB19" s="9"/>
      <c r="AC19" s="9"/>
      <c r="AD19" s="41"/>
      <c r="AE19" s="9"/>
      <c r="AF19" s="9"/>
      <c r="AG19" s="9"/>
      <c r="AH19" s="9"/>
      <c r="AI19" s="25"/>
      <c r="AJ19" s="4">
        <v>118559</v>
      </c>
      <c r="AK19" s="40">
        <v>0</v>
      </c>
      <c r="AL19" s="7">
        <f t="shared" si="3"/>
        <v>0</v>
      </c>
      <c r="AM19" s="9"/>
      <c r="AN19" s="9">
        <v>40520</v>
      </c>
      <c r="AO19" s="41">
        <v>4694</v>
      </c>
      <c r="AP19" s="41">
        <v>8266</v>
      </c>
      <c r="AQ19" s="41"/>
      <c r="AR19" s="41"/>
      <c r="AS19" s="41"/>
      <c r="AT19" s="41"/>
      <c r="AU19" s="41"/>
      <c r="AV19" s="41"/>
      <c r="AW19" s="7">
        <f t="shared" si="4"/>
        <v>53480</v>
      </c>
      <c r="AX19" s="41">
        <v>0</v>
      </c>
      <c r="AY19" s="41"/>
      <c r="AZ19" s="41">
        <v>0</v>
      </c>
      <c r="BA19" s="41"/>
      <c r="BB19" s="41"/>
      <c r="BC19" s="41">
        <v>0</v>
      </c>
      <c r="BD19" s="41">
        <v>13568</v>
      </c>
      <c r="BE19" s="7">
        <f t="shared" si="5"/>
        <v>13568</v>
      </c>
      <c r="BF19" s="40">
        <v>25888</v>
      </c>
      <c r="BG19" s="41"/>
      <c r="BH19" s="41">
        <v>3033</v>
      </c>
      <c r="BI19" s="41"/>
      <c r="BJ19" s="41">
        <v>0</v>
      </c>
      <c r="BK19" s="41"/>
      <c r="BL19" s="41">
        <v>0</v>
      </c>
      <c r="BM19" s="41"/>
      <c r="BN19" s="41"/>
      <c r="BO19" s="41">
        <v>0</v>
      </c>
      <c r="BP19" s="9"/>
      <c r="BQ19" s="41"/>
      <c r="BR19" s="9"/>
      <c r="BS19" s="9"/>
      <c r="BT19" s="41">
        <v>0</v>
      </c>
      <c r="BU19" s="7">
        <f t="shared" si="6"/>
        <v>28921</v>
      </c>
      <c r="BV19" s="40">
        <v>10528</v>
      </c>
      <c r="BW19" s="41"/>
      <c r="BX19" s="41"/>
      <c r="BY19" s="41">
        <v>0</v>
      </c>
      <c r="BZ19" s="41"/>
      <c r="CA19" s="41"/>
      <c r="CB19" s="7">
        <f t="shared" si="7"/>
        <v>10528</v>
      </c>
      <c r="CC19" s="40"/>
      <c r="CD19" s="41">
        <v>8941</v>
      </c>
      <c r="CE19" s="41">
        <v>0</v>
      </c>
      <c r="CF19" s="41"/>
      <c r="CG19" s="7">
        <f t="shared" si="8"/>
        <v>8941</v>
      </c>
      <c r="CH19" s="8"/>
      <c r="CI19" s="9"/>
      <c r="CJ19" s="41"/>
      <c r="CK19" s="41"/>
      <c r="CL19" s="41"/>
      <c r="CM19" s="41"/>
      <c r="CN19" s="41"/>
      <c r="CO19" s="7">
        <v>179138</v>
      </c>
      <c r="CP19" s="8"/>
      <c r="CQ19" s="41"/>
      <c r="CR19" s="41"/>
      <c r="CS19" s="7">
        <f t="shared" si="9"/>
        <v>0</v>
      </c>
      <c r="CT19" s="43">
        <v>0</v>
      </c>
      <c r="CU19" s="4">
        <f t="shared" si="10"/>
        <v>0</v>
      </c>
      <c r="CV19" s="10">
        <f t="shared" si="0"/>
        <v>465902</v>
      </c>
    </row>
    <row r="20" spans="1:100" x14ac:dyDescent="0.25">
      <c r="A20" s="348"/>
      <c r="B20" s="2" t="s">
        <v>107</v>
      </c>
      <c r="C20" s="40"/>
      <c r="D20" s="41"/>
      <c r="E20" s="43"/>
      <c r="F20" s="41"/>
      <c r="G20" s="42"/>
      <c r="H20" s="7">
        <v>0</v>
      </c>
      <c r="I20" s="40"/>
      <c r="J20" s="41"/>
      <c r="K20" s="41"/>
      <c r="L20" s="41"/>
      <c r="M20" s="41"/>
      <c r="N20" s="41"/>
      <c r="O20" s="7">
        <v>34995</v>
      </c>
      <c r="P20" s="8"/>
      <c r="Q20" s="41"/>
      <c r="R20" s="41"/>
      <c r="S20" s="41">
        <v>4169</v>
      </c>
      <c r="T20" s="7">
        <f t="shared" si="1"/>
        <v>4169</v>
      </c>
      <c r="U20" s="40">
        <v>11072</v>
      </c>
      <c r="V20" s="9">
        <v>1839</v>
      </c>
      <c r="W20" s="7">
        <f t="shared" si="2"/>
        <v>12911</v>
      </c>
      <c r="X20" s="40"/>
      <c r="Y20" s="9"/>
      <c r="Z20" s="9"/>
      <c r="AA20" s="9"/>
      <c r="AB20" s="9"/>
      <c r="AC20" s="9"/>
      <c r="AD20" s="41"/>
      <c r="AE20" s="9"/>
      <c r="AF20" s="9"/>
      <c r="AG20" s="9"/>
      <c r="AH20" s="9"/>
      <c r="AI20" s="25"/>
      <c r="AJ20" s="4">
        <v>103468</v>
      </c>
      <c r="AK20" s="40">
        <v>0</v>
      </c>
      <c r="AL20" s="7">
        <f t="shared" si="3"/>
        <v>0</v>
      </c>
      <c r="AM20" s="9"/>
      <c r="AN20" s="9">
        <v>41021</v>
      </c>
      <c r="AO20" s="41">
        <v>5042</v>
      </c>
      <c r="AP20" s="41">
        <v>14423</v>
      </c>
      <c r="AQ20" s="41"/>
      <c r="AR20" s="41"/>
      <c r="AS20" s="41"/>
      <c r="AT20" s="41"/>
      <c r="AU20" s="41"/>
      <c r="AV20" s="41"/>
      <c r="AW20" s="7">
        <f t="shared" si="4"/>
        <v>60486</v>
      </c>
      <c r="AX20" s="41">
        <v>0</v>
      </c>
      <c r="AY20" s="41"/>
      <c r="AZ20" s="41">
        <v>0</v>
      </c>
      <c r="BA20" s="41"/>
      <c r="BB20" s="41"/>
      <c r="BC20" s="41">
        <v>0</v>
      </c>
      <c r="BD20" s="41">
        <v>4712</v>
      </c>
      <c r="BE20" s="7">
        <f t="shared" si="5"/>
        <v>4712</v>
      </c>
      <c r="BF20" s="40">
        <v>43941</v>
      </c>
      <c r="BG20" s="41"/>
      <c r="BH20" s="41">
        <v>4941</v>
      </c>
      <c r="BI20" s="41"/>
      <c r="BJ20" s="41">
        <v>0</v>
      </c>
      <c r="BK20" s="41"/>
      <c r="BL20" s="41">
        <v>0</v>
      </c>
      <c r="BM20" s="41"/>
      <c r="BN20" s="41"/>
      <c r="BO20" s="41">
        <v>0</v>
      </c>
      <c r="BP20" s="9"/>
      <c r="BQ20" s="41"/>
      <c r="BR20" s="9"/>
      <c r="BS20" s="9"/>
      <c r="BT20" s="41">
        <v>0</v>
      </c>
      <c r="BU20" s="7">
        <f>SUM(BF20:BT20)</f>
        <v>48882</v>
      </c>
      <c r="BV20" s="40">
        <v>17104</v>
      </c>
      <c r="BW20" s="41"/>
      <c r="BX20" s="41"/>
      <c r="BY20" s="41">
        <v>0</v>
      </c>
      <c r="BZ20" s="41"/>
      <c r="CA20" s="41"/>
      <c r="CB20" s="7">
        <f t="shared" si="7"/>
        <v>17104</v>
      </c>
      <c r="CC20" s="40"/>
      <c r="CD20" s="41">
        <v>7431</v>
      </c>
      <c r="CE20" s="41">
        <v>0</v>
      </c>
      <c r="CF20" s="41"/>
      <c r="CG20" s="7">
        <f t="shared" si="8"/>
        <v>7431</v>
      </c>
      <c r="CH20" s="8"/>
      <c r="CI20" s="9"/>
      <c r="CJ20" s="41"/>
      <c r="CK20" s="41"/>
      <c r="CL20" s="41"/>
      <c r="CM20" s="41"/>
      <c r="CN20" s="41"/>
      <c r="CO20" s="7">
        <v>172342</v>
      </c>
      <c r="CP20" s="8"/>
      <c r="CQ20" s="41"/>
      <c r="CR20" s="41"/>
      <c r="CS20" s="7">
        <f t="shared" si="9"/>
        <v>0</v>
      </c>
      <c r="CT20" s="43">
        <v>753</v>
      </c>
      <c r="CU20" s="4">
        <f t="shared" si="10"/>
        <v>753</v>
      </c>
      <c r="CV20" s="10">
        <f t="shared" si="0"/>
        <v>467253</v>
      </c>
    </row>
    <row r="21" spans="1:100" x14ac:dyDescent="0.25">
      <c r="A21" s="348"/>
      <c r="B21" s="2" t="s">
        <v>108</v>
      </c>
      <c r="C21" s="40"/>
      <c r="D21" s="41"/>
      <c r="E21" s="43"/>
      <c r="F21" s="41"/>
      <c r="G21" s="42"/>
      <c r="H21" s="7">
        <v>1872</v>
      </c>
      <c r="I21" s="40"/>
      <c r="J21" s="41"/>
      <c r="K21" s="41"/>
      <c r="L21" s="41"/>
      <c r="M21" s="41"/>
      <c r="N21" s="41"/>
      <c r="O21" s="7">
        <v>35520</v>
      </c>
      <c r="P21" s="8"/>
      <c r="Q21" s="41"/>
      <c r="R21" s="41"/>
      <c r="S21" s="41">
        <v>5184</v>
      </c>
      <c r="T21" s="7">
        <f t="shared" si="1"/>
        <v>5184</v>
      </c>
      <c r="U21" s="40">
        <v>12387</v>
      </c>
      <c r="V21" s="9">
        <v>2300</v>
      </c>
      <c r="W21" s="7">
        <f t="shared" si="2"/>
        <v>14687</v>
      </c>
      <c r="X21" s="40"/>
      <c r="Y21" s="9"/>
      <c r="Z21" s="9"/>
      <c r="AA21" s="9"/>
      <c r="AB21" s="9"/>
      <c r="AC21" s="9"/>
      <c r="AD21" s="41"/>
      <c r="AE21" s="9"/>
      <c r="AF21" s="9"/>
      <c r="AG21" s="9"/>
      <c r="AH21" s="9"/>
      <c r="AI21" s="25"/>
      <c r="AJ21" s="4">
        <v>86214</v>
      </c>
      <c r="AK21" s="40">
        <v>0</v>
      </c>
      <c r="AL21" s="7">
        <f t="shared" si="3"/>
        <v>0</v>
      </c>
      <c r="AM21" s="9"/>
      <c r="AN21" s="9">
        <v>37571</v>
      </c>
      <c r="AO21" s="41">
        <v>7692</v>
      </c>
      <c r="AP21" s="41">
        <v>14331</v>
      </c>
      <c r="AQ21" s="41"/>
      <c r="AR21" s="41"/>
      <c r="AS21" s="41"/>
      <c r="AT21" s="41"/>
      <c r="AU21" s="41"/>
      <c r="AV21" s="41"/>
      <c r="AW21" s="7">
        <f t="shared" si="4"/>
        <v>59594</v>
      </c>
      <c r="AX21" s="41">
        <v>0</v>
      </c>
      <c r="AY21" s="41"/>
      <c r="AZ21" s="41">
        <v>0</v>
      </c>
      <c r="BA21" s="41"/>
      <c r="BB21" s="41"/>
      <c r="BC21" s="41">
        <v>0</v>
      </c>
      <c r="BD21" s="41">
        <v>2333</v>
      </c>
      <c r="BE21" s="7">
        <f t="shared" si="5"/>
        <v>2333</v>
      </c>
      <c r="BF21" s="40">
        <v>31413</v>
      </c>
      <c r="BG21" s="41"/>
      <c r="BH21" s="41">
        <v>4156</v>
      </c>
      <c r="BI21" s="41"/>
      <c r="BJ21" s="41">
        <v>0</v>
      </c>
      <c r="BK21" s="41"/>
      <c r="BL21" s="41">
        <v>0</v>
      </c>
      <c r="BM21" s="41"/>
      <c r="BN21" s="41"/>
      <c r="BO21" s="41">
        <v>0</v>
      </c>
      <c r="BP21" s="9"/>
      <c r="BQ21" s="41"/>
      <c r="BR21" s="9"/>
      <c r="BS21" s="9"/>
      <c r="BT21" s="41">
        <v>0</v>
      </c>
      <c r="BU21" s="7">
        <f t="shared" si="6"/>
        <v>35569</v>
      </c>
      <c r="BV21" s="40">
        <v>16638</v>
      </c>
      <c r="BW21" s="41"/>
      <c r="BX21" s="41"/>
      <c r="BY21" s="41">
        <v>0</v>
      </c>
      <c r="BZ21" s="41"/>
      <c r="CA21" s="41"/>
      <c r="CB21" s="7">
        <f t="shared" si="7"/>
        <v>16638</v>
      </c>
      <c r="CC21" s="40"/>
      <c r="CD21" s="41">
        <v>5777</v>
      </c>
      <c r="CE21" s="41">
        <v>0</v>
      </c>
      <c r="CF21" s="41"/>
      <c r="CG21" s="7">
        <f t="shared" si="8"/>
        <v>5777</v>
      </c>
      <c r="CH21" s="8"/>
      <c r="CI21" s="9"/>
      <c r="CJ21" s="41"/>
      <c r="CK21" s="41"/>
      <c r="CL21" s="41"/>
      <c r="CM21" s="41"/>
      <c r="CN21" s="41"/>
      <c r="CO21" s="7">
        <v>184300</v>
      </c>
      <c r="CP21" s="8"/>
      <c r="CQ21" s="41"/>
      <c r="CR21" s="41"/>
      <c r="CS21" s="7">
        <f t="shared" si="9"/>
        <v>0</v>
      </c>
      <c r="CT21" s="43">
        <v>0</v>
      </c>
      <c r="CU21" s="4">
        <f t="shared" si="10"/>
        <v>0</v>
      </c>
      <c r="CV21" s="10">
        <f t="shared" si="0"/>
        <v>447688</v>
      </c>
    </row>
    <row r="22" spans="1:100" x14ac:dyDescent="0.25">
      <c r="A22" s="348"/>
      <c r="B22" s="2" t="s">
        <v>109</v>
      </c>
      <c r="C22" s="40"/>
      <c r="D22" s="41"/>
      <c r="E22" s="43"/>
      <c r="F22" s="41"/>
      <c r="G22" s="42"/>
      <c r="H22" s="7">
        <v>500</v>
      </c>
      <c r="I22" s="40"/>
      <c r="J22" s="41"/>
      <c r="K22" s="41"/>
      <c r="L22" s="41"/>
      <c r="M22" s="41"/>
      <c r="N22" s="41"/>
      <c r="O22" s="7">
        <v>35049</v>
      </c>
      <c r="P22" s="8"/>
      <c r="Q22" s="41"/>
      <c r="R22" s="41"/>
      <c r="S22" s="41">
        <v>2098</v>
      </c>
      <c r="T22" s="7">
        <f t="shared" si="1"/>
        <v>2098</v>
      </c>
      <c r="U22" s="40">
        <v>16692</v>
      </c>
      <c r="V22" s="9">
        <v>2924</v>
      </c>
      <c r="W22" s="7">
        <f t="shared" si="2"/>
        <v>19616</v>
      </c>
      <c r="X22" s="40"/>
      <c r="Y22" s="9"/>
      <c r="Z22" s="9"/>
      <c r="AA22" s="9"/>
      <c r="AB22" s="9"/>
      <c r="AC22" s="9"/>
      <c r="AD22" s="41"/>
      <c r="AE22" s="9"/>
      <c r="AF22" s="9"/>
      <c r="AG22" s="9"/>
      <c r="AH22" s="9"/>
      <c r="AI22" s="25"/>
      <c r="AJ22" s="4">
        <v>80833</v>
      </c>
      <c r="AK22" s="40">
        <v>0</v>
      </c>
      <c r="AL22" s="7">
        <f t="shared" si="3"/>
        <v>0</v>
      </c>
      <c r="AM22" s="9"/>
      <c r="AN22" s="9">
        <v>36610</v>
      </c>
      <c r="AO22" s="41">
        <v>7094</v>
      </c>
      <c r="AP22" s="41">
        <v>11250</v>
      </c>
      <c r="AQ22" s="41"/>
      <c r="AR22" s="41"/>
      <c r="AS22" s="41"/>
      <c r="AT22" s="41"/>
      <c r="AU22" s="41"/>
      <c r="AV22" s="41"/>
      <c r="AW22" s="7">
        <f t="shared" si="4"/>
        <v>54954</v>
      </c>
      <c r="AX22" s="41">
        <v>0</v>
      </c>
      <c r="AY22" s="41"/>
      <c r="AZ22" s="41">
        <v>0</v>
      </c>
      <c r="BA22" s="41"/>
      <c r="BB22" s="41"/>
      <c r="BC22" s="41">
        <v>0</v>
      </c>
      <c r="BD22" s="41">
        <v>8877</v>
      </c>
      <c r="BE22" s="7">
        <f t="shared" si="5"/>
        <v>8877</v>
      </c>
      <c r="BF22" s="40">
        <v>34897</v>
      </c>
      <c r="BG22" s="41"/>
      <c r="BH22" s="41">
        <v>3011</v>
      </c>
      <c r="BI22" s="41"/>
      <c r="BJ22" s="41">
        <v>0</v>
      </c>
      <c r="BK22" s="41"/>
      <c r="BL22" s="41">
        <v>0</v>
      </c>
      <c r="BM22" s="41"/>
      <c r="BN22" s="41"/>
      <c r="BO22" s="41">
        <v>0</v>
      </c>
      <c r="BP22" s="9"/>
      <c r="BQ22" s="41"/>
      <c r="BR22" s="9"/>
      <c r="BS22" s="9"/>
      <c r="BT22" s="41">
        <v>0</v>
      </c>
      <c r="BU22" s="7">
        <f t="shared" si="6"/>
        <v>37908</v>
      </c>
      <c r="BV22" s="40">
        <v>9098</v>
      </c>
      <c r="BW22" s="41"/>
      <c r="BX22" s="41"/>
      <c r="BY22" s="41">
        <v>0</v>
      </c>
      <c r="BZ22" s="41"/>
      <c r="CA22" s="41"/>
      <c r="CB22" s="7">
        <f t="shared" si="7"/>
        <v>9098</v>
      </c>
      <c r="CC22" s="40"/>
      <c r="CD22" s="41">
        <v>1898</v>
      </c>
      <c r="CE22" s="41">
        <v>0</v>
      </c>
      <c r="CF22" s="41"/>
      <c r="CG22" s="7">
        <f t="shared" si="8"/>
        <v>1898</v>
      </c>
      <c r="CH22" s="8"/>
      <c r="CI22" s="9"/>
      <c r="CJ22" s="41"/>
      <c r="CK22" s="41"/>
      <c r="CL22" s="41"/>
      <c r="CM22" s="41"/>
      <c r="CN22" s="41"/>
      <c r="CO22" s="7">
        <v>180529</v>
      </c>
      <c r="CP22" s="8"/>
      <c r="CQ22" s="41"/>
      <c r="CR22" s="41"/>
      <c r="CS22" s="7">
        <f t="shared" si="9"/>
        <v>0</v>
      </c>
      <c r="CT22" s="43">
        <v>0</v>
      </c>
      <c r="CU22" s="4">
        <f t="shared" si="10"/>
        <v>0</v>
      </c>
      <c r="CV22" s="10">
        <f t="shared" si="0"/>
        <v>431360</v>
      </c>
    </row>
    <row r="23" spans="1:100" x14ac:dyDescent="0.25">
      <c r="A23" s="348"/>
      <c r="B23" s="2" t="s">
        <v>110</v>
      </c>
      <c r="C23" s="40"/>
      <c r="D23" s="41"/>
      <c r="E23" s="43"/>
      <c r="F23" s="41"/>
      <c r="G23" s="42"/>
      <c r="H23" s="7">
        <v>659</v>
      </c>
      <c r="I23" s="40"/>
      <c r="J23" s="41"/>
      <c r="K23" s="41"/>
      <c r="L23" s="41"/>
      <c r="M23" s="41"/>
      <c r="N23" s="41"/>
      <c r="O23" s="7">
        <v>22019</v>
      </c>
      <c r="P23" s="8"/>
      <c r="Q23" s="41"/>
      <c r="R23" s="41"/>
      <c r="S23" s="41">
        <v>4799</v>
      </c>
      <c r="T23" s="7">
        <f t="shared" si="1"/>
        <v>4799</v>
      </c>
      <c r="U23" s="40">
        <v>19853</v>
      </c>
      <c r="V23" s="9">
        <v>3016</v>
      </c>
      <c r="W23" s="7">
        <f t="shared" si="2"/>
        <v>22869</v>
      </c>
      <c r="X23" s="40"/>
      <c r="Y23" s="9"/>
      <c r="Z23" s="9"/>
      <c r="AA23" s="9"/>
      <c r="AB23" s="9"/>
      <c r="AC23" s="9"/>
      <c r="AD23" s="41"/>
      <c r="AE23" s="9"/>
      <c r="AF23" s="9"/>
      <c r="AG23" s="9"/>
      <c r="AH23" s="9"/>
      <c r="AI23" s="25"/>
      <c r="AJ23" s="4">
        <v>76865</v>
      </c>
      <c r="AK23" s="40">
        <v>0</v>
      </c>
      <c r="AL23" s="7">
        <f t="shared" si="3"/>
        <v>0</v>
      </c>
      <c r="AM23" s="9"/>
      <c r="AN23" s="9">
        <v>38308</v>
      </c>
      <c r="AO23" s="41">
        <v>7264</v>
      </c>
      <c r="AP23" s="41">
        <v>12715</v>
      </c>
      <c r="AQ23" s="41"/>
      <c r="AR23" s="41"/>
      <c r="AS23" s="41"/>
      <c r="AT23" s="41"/>
      <c r="AU23" s="41"/>
      <c r="AV23" s="41"/>
      <c r="AW23" s="7">
        <f t="shared" si="4"/>
        <v>58287</v>
      </c>
      <c r="AX23" s="41">
        <v>0</v>
      </c>
      <c r="AY23" s="41"/>
      <c r="AZ23" s="41">
        <v>0</v>
      </c>
      <c r="BA23" s="41"/>
      <c r="BB23" s="41"/>
      <c r="BC23" s="41">
        <v>0</v>
      </c>
      <c r="BD23" s="41">
        <v>7310</v>
      </c>
      <c r="BE23" s="7">
        <f t="shared" si="5"/>
        <v>7310</v>
      </c>
      <c r="BF23" s="40">
        <v>29255</v>
      </c>
      <c r="BG23" s="41"/>
      <c r="BH23" s="41">
        <v>2998</v>
      </c>
      <c r="BI23" s="41"/>
      <c r="BJ23" s="41">
        <v>0</v>
      </c>
      <c r="BK23" s="41"/>
      <c r="BL23" s="41">
        <v>0</v>
      </c>
      <c r="BM23" s="41"/>
      <c r="BN23" s="41"/>
      <c r="BO23" s="41">
        <v>0</v>
      </c>
      <c r="BP23" s="9"/>
      <c r="BQ23" s="41"/>
      <c r="BR23" s="9"/>
      <c r="BS23" s="9"/>
      <c r="BT23" s="41">
        <v>21494</v>
      </c>
      <c r="BU23" s="7">
        <f t="shared" si="6"/>
        <v>53747</v>
      </c>
      <c r="BV23" s="40">
        <v>2875</v>
      </c>
      <c r="BW23" s="41"/>
      <c r="BX23" s="41"/>
      <c r="BY23" s="41">
        <v>0</v>
      </c>
      <c r="BZ23" s="41"/>
      <c r="CA23" s="41"/>
      <c r="CB23" s="7">
        <f t="shared" si="7"/>
        <v>2875</v>
      </c>
      <c r="CC23" s="40"/>
      <c r="CD23" s="41">
        <v>0</v>
      </c>
      <c r="CE23" s="41">
        <v>0</v>
      </c>
      <c r="CF23" s="41"/>
      <c r="CG23" s="7">
        <f t="shared" si="8"/>
        <v>0</v>
      </c>
      <c r="CH23" s="8"/>
      <c r="CI23" s="9"/>
      <c r="CJ23" s="41"/>
      <c r="CK23" s="41"/>
      <c r="CL23" s="41"/>
      <c r="CM23" s="41"/>
      <c r="CN23" s="41"/>
      <c r="CO23" s="7">
        <v>169936</v>
      </c>
      <c r="CP23" s="8"/>
      <c r="CQ23" s="41"/>
      <c r="CR23" s="41"/>
      <c r="CS23" s="7">
        <f t="shared" si="9"/>
        <v>0</v>
      </c>
      <c r="CT23" s="43">
        <v>35</v>
      </c>
      <c r="CU23" s="4">
        <f t="shared" si="10"/>
        <v>35</v>
      </c>
      <c r="CV23" s="10">
        <f t="shared" si="0"/>
        <v>419401</v>
      </c>
    </row>
    <row r="24" spans="1:100" x14ac:dyDescent="0.25">
      <c r="A24" s="348"/>
      <c r="B24" s="2" t="s">
        <v>111</v>
      </c>
      <c r="C24" s="40"/>
      <c r="D24" s="41"/>
      <c r="E24" s="43"/>
      <c r="F24" s="41"/>
      <c r="G24" s="42"/>
      <c r="H24" s="7">
        <v>500</v>
      </c>
      <c r="I24" s="40"/>
      <c r="J24" s="41"/>
      <c r="K24" s="41"/>
      <c r="L24" s="41"/>
      <c r="M24" s="41"/>
      <c r="N24" s="41"/>
      <c r="O24" s="7">
        <v>14011</v>
      </c>
      <c r="P24" s="8"/>
      <c r="Q24" s="41"/>
      <c r="R24" s="41"/>
      <c r="S24" s="41">
        <v>7258</v>
      </c>
      <c r="T24" s="7">
        <f t="shared" si="1"/>
        <v>7258</v>
      </c>
      <c r="U24" s="40">
        <v>16430</v>
      </c>
      <c r="V24" s="9">
        <v>2266</v>
      </c>
      <c r="W24" s="7">
        <f t="shared" si="2"/>
        <v>18696</v>
      </c>
      <c r="X24" s="40"/>
      <c r="Y24" s="9"/>
      <c r="Z24" s="9"/>
      <c r="AA24" s="9"/>
      <c r="AB24" s="9"/>
      <c r="AC24" s="9"/>
      <c r="AD24" s="41"/>
      <c r="AE24" s="9"/>
      <c r="AF24" s="9"/>
      <c r="AG24" s="9"/>
      <c r="AH24" s="9"/>
      <c r="AI24" s="25"/>
      <c r="AJ24" s="4">
        <v>39478</v>
      </c>
      <c r="AK24" s="40">
        <v>0</v>
      </c>
      <c r="AL24" s="7">
        <f t="shared" si="3"/>
        <v>0</v>
      </c>
      <c r="AM24" s="9"/>
      <c r="AN24" s="9">
        <v>35541</v>
      </c>
      <c r="AO24" s="41">
        <v>7104</v>
      </c>
      <c r="AP24" s="41">
        <v>17714</v>
      </c>
      <c r="AQ24" s="41"/>
      <c r="AR24" s="41"/>
      <c r="AS24" s="41"/>
      <c r="AT24" s="41"/>
      <c r="AU24" s="41"/>
      <c r="AV24" s="41"/>
      <c r="AW24" s="7">
        <f t="shared" si="4"/>
        <v>60359</v>
      </c>
      <c r="AX24" s="41">
        <v>0</v>
      </c>
      <c r="AY24" s="41"/>
      <c r="AZ24" s="41">
        <v>0</v>
      </c>
      <c r="BA24" s="41"/>
      <c r="BB24" s="41"/>
      <c r="BC24" s="41">
        <v>0</v>
      </c>
      <c r="BD24" s="41">
        <v>11059</v>
      </c>
      <c r="BE24" s="7">
        <f t="shared" si="5"/>
        <v>11059</v>
      </c>
      <c r="BF24" s="40">
        <v>39109</v>
      </c>
      <c r="BG24" s="41"/>
      <c r="BH24" s="41">
        <v>3730</v>
      </c>
      <c r="BI24" s="41"/>
      <c r="BJ24" s="41">
        <v>0</v>
      </c>
      <c r="BK24" s="41"/>
      <c r="BL24" s="41">
        <v>0</v>
      </c>
      <c r="BM24" s="41"/>
      <c r="BN24" s="41"/>
      <c r="BO24" s="41">
        <v>0</v>
      </c>
      <c r="BP24" s="9"/>
      <c r="BQ24" s="41"/>
      <c r="BR24" s="9"/>
      <c r="BS24" s="9"/>
      <c r="BT24" s="41">
        <v>43751</v>
      </c>
      <c r="BU24" s="7">
        <f t="shared" si="6"/>
        <v>86590</v>
      </c>
      <c r="BV24" s="40">
        <v>1500</v>
      </c>
      <c r="BW24" s="41"/>
      <c r="BX24" s="41"/>
      <c r="BY24" s="41">
        <v>0</v>
      </c>
      <c r="BZ24" s="41"/>
      <c r="CA24" s="41"/>
      <c r="CB24" s="7">
        <f t="shared" si="7"/>
        <v>1500</v>
      </c>
      <c r="CC24" s="40"/>
      <c r="CD24" s="41">
        <v>0</v>
      </c>
      <c r="CE24" s="41">
        <v>0</v>
      </c>
      <c r="CF24" s="41"/>
      <c r="CG24" s="7">
        <f t="shared" si="8"/>
        <v>0</v>
      </c>
      <c r="CH24" s="8"/>
      <c r="CI24" s="9"/>
      <c r="CJ24" s="41"/>
      <c r="CK24" s="41"/>
      <c r="CL24" s="41"/>
      <c r="CM24" s="41"/>
      <c r="CN24" s="41"/>
      <c r="CO24" s="7">
        <v>84757</v>
      </c>
      <c r="CP24" s="8"/>
      <c r="CQ24" s="41"/>
      <c r="CR24" s="41"/>
      <c r="CS24" s="7">
        <f t="shared" si="9"/>
        <v>0</v>
      </c>
      <c r="CT24" s="43">
        <v>35</v>
      </c>
      <c r="CU24" s="4">
        <f t="shared" si="10"/>
        <v>35</v>
      </c>
      <c r="CV24" s="10">
        <f t="shared" si="0"/>
        <v>324243</v>
      </c>
    </row>
    <row r="25" spans="1:100" ht="15.75" thickBot="1" x14ac:dyDescent="0.3">
      <c r="A25" s="349"/>
      <c r="B25" s="3" t="s">
        <v>112</v>
      </c>
      <c r="C25" s="44"/>
      <c r="D25" s="45"/>
      <c r="E25" s="47"/>
      <c r="F25" s="45"/>
      <c r="G25" s="46"/>
      <c r="H25" s="11">
        <v>0</v>
      </c>
      <c r="I25" s="44"/>
      <c r="J25" s="45"/>
      <c r="K25" s="45"/>
      <c r="L25" s="45"/>
      <c r="M25" s="45"/>
      <c r="N25" s="45"/>
      <c r="O25" s="11">
        <v>17776</v>
      </c>
      <c r="P25" s="12"/>
      <c r="Q25" s="45"/>
      <c r="R25" s="45"/>
      <c r="S25" s="45">
        <v>5849</v>
      </c>
      <c r="T25" s="11">
        <f t="shared" si="1"/>
        <v>5849</v>
      </c>
      <c r="U25" s="44">
        <v>8838</v>
      </c>
      <c r="V25" s="13">
        <v>1006</v>
      </c>
      <c r="W25" s="11">
        <f t="shared" si="2"/>
        <v>9844</v>
      </c>
      <c r="X25" s="44"/>
      <c r="Y25" s="13"/>
      <c r="Z25" s="13"/>
      <c r="AA25" s="13"/>
      <c r="AB25" s="13"/>
      <c r="AC25" s="13"/>
      <c r="AD25" s="45"/>
      <c r="AE25" s="13"/>
      <c r="AF25" s="13"/>
      <c r="AG25" s="13"/>
      <c r="AH25" s="13"/>
      <c r="AI25" s="26"/>
      <c r="AJ25" s="11">
        <v>28573</v>
      </c>
      <c r="AK25" s="44">
        <v>0</v>
      </c>
      <c r="AL25" s="11">
        <f t="shared" si="3"/>
        <v>0</v>
      </c>
      <c r="AM25" s="13"/>
      <c r="AN25" s="13">
        <v>36706</v>
      </c>
      <c r="AO25" s="45">
        <v>4490</v>
      </c>
      <c r="AP25" s="45">
        <v>13933</v>
      </c>
      <c r="AQ25" s="45"/>
      <c r="AR25" s="45"/>
      <c r="AS25" s="45"/>
      <c r="AT25" s="45"/>
      <c r="AU25" s="45"/>
      <c r="AV25" s="45"/>
      <c r="AW25" s="11">
        <f t="shared" si="4"/>
        <v>55129</v>
      </c>
      <c r="AX25" s="45">
        <v>0</v>
      </c>
      <c r="AY25" s="45"/>
      <c r="AZ25" s="45">
        <v>0</v>
      </c>
      <c r="BA25" s="45"/>
      <c r="BB25" s="45"/>
      <c r="BC25" s="45">
        <v>0</v>
      </c>
      <c r="BD25" s="45">
        <v>2364</v>
      </c>
      <c r="BE25" s="11">
        <f t="shared" si="5"/>
        <v>2364</v>
      </c>
      <c r="BF25" s="44">
        <v>29652</v>
      </c>
      <c r="BG25" s="45"/>
      <c r="BH25" s="45">
        <v>2030</v>
      </c>
      <c r="BI25" s="45"/>
      <c r="BJ25" s="45">
        <v>0</v>
      </c>
      <c r="BK25" s="45"/>
      <c r="BL25" s="45">
        <v>0</v>
      </c>
      <c r="BM25" s="45"/>
      <c r="BN25" s="45"/>
      <c r="BO25" s="45">
        <v>0</v>
      </c>
      <c r="BP25" s="13"/>
      <c r="BQ25" s="45"/>
      <c r="BR25" s="13"/>
      <c r="BS25" s="13"/>
      <c r="BT25" s="45">
        <v>34259</v>
      </c>
      <c r="BU25" s="11">
        <f t="shared" si="6"/>
        <v>65941</v>
      </c>
      <c r="BV25" s="44">
        <v>4085</v>
      </c>
      <c r="BW25" s="45"/>
      <c r="BX25" s="45"/>
      <c r="BY25" s="45">
        <v>0</v>
      </c>
      <c r="BZ25" s="45"/>
      <c r="CA25" s="45"/>
      <c r="CB25" s="11">
        <f t="shared" si="7"/>
        <v>4085</v>
      </c>
      <c r="CC25" s="44"/>
      <c r="CD25" s="45">
        <v>0</v>
      </c>
      <c r="CE25" s="45">
        <v>0</v>
      </c>
      <c r="CF25" s="45"/>
      <c r="CG25" s="11">
        <f t="shared" si="8"/>
        <v>0</v>
      </c>
      <c r="CH25" s="12"/>
      <c r="CI25" s="13"/>
      <c r="CJ25" s="45"/>
      <c r="CK25" s="45"/>
      <c r="CL25" s="45"/>
      <c r="CM25" s="45"/>
      <c r="CN25" s="45"/>
      <c r="CO25" s="11">
        <v>129065</v>
      </c>
      <c r="CP25" s="12"/>
      <c r="CQ25" s="45"/>
      <c r="CR25" s="45"/>
      <c r="CS25" s="11">
        <f t="shared" si="9"/>
        <v>0</v>
      </c>
      <c r="CT25" s="47">
        <v>40</v>
      </c>
      <c r="CU25" s="14">
        <f t="shared" si="10"/>
        <v>40</v>
      </c>
      <c r="CV25" s="15">
        <f t="shared" si="0"/>
        <v>318666</v>
      </c>
    </row>
    <row r="26" spans="1:100" x14ac:dyDescent="0.25">
      <c r="A26" s="347" t="s">
        <v>135</v>
      </c>
      <c r="B26" s="1" t="s">
        <v>101</v>
      </c>
      <c r="C26" s="34"/>
      <c r="D26" s="35"/>
      <c r="E26" s="52"/>
      <c r="F26" s="35"/>
      <c r="G26" s="36"/>
      <c r="H26" s="20">
        <v>0</v>
      </c>
      <c r="I26" s="34"/>
      <c r="J26" s="35"/>
      <c r="K26" s="35"/>
      <c r="L26" s="35"/>
      <c r="M26" s="35"/>
      <c r="N26" s="35"/>
      <c r="O26" s="20">
        <v>13999</v>
      </c>
      <c r="P26" s="21"/>
      <c r="Q26" s="35"/>
      <c r="R26" s="35"/>
      <c r="S26" s="35">
        <v>5946</v>
      </c>
      <c r="T26" s="20">
        <f t="shared" si="1"/>
        <v>5946</v>
      </c>
      <c r="U26" s="34">
        <v>7885</v>
      </c>
      <c r="V26" s="22">
        <v>1056</v>
      </c>
      <c r="W26" s="20">
        <f t="shared" si="2"/>
        <v>8941</v>
      </c>
      <c r="X26" s="34"/>
      <c r="Y26" s="22"/>
      <c r="Z26" s="22"/>
      <c r="AA26" s="22"/>
      <c r="AB26" s="22"/>
      <c r="AC26" s="22"/>
      <c r="AD26" s="35"/>
      <c r="AE26" s="22"/>
      <c r="AF26" s="22"/>
      <c r="AG26" s="22"/>
      <c r="AH26" s="22"/>
      <c r="AI26" s="27"/>
      <c r="AJ26" s="20">
        <v>42553</v>
      </c>
      <c r="AK26" s="34">
        <v>0</v>
      </c>
      <c r="AL26" s="20">
        <f t="shared" si="3"/>
        <v>0</v>
      </c>
      <c r="AM26" s="22"/>
      <c r="AN26" s="22">
        <v>27831</v>
      </c>
      <c r="AO26" s="35">
        <v>3056</v>
      </c>
      <c r="AP26" s="35">
        <v>11229</v>
      </c>
      <c r="AQ26" s="35"/>
      <c r="AR26" s="35"/>
      <c r="AS26" s="35"/>
      <c r="AT26" s="35"/>
      <c r="AU26" s="35"/>
      <c r="AV26" s="35"/>
      <c r="AW26" s="20">
        <f t="shared" si="4"/>
        <v>42116</v>
      </c>
      <c r="AX26" s="35">
        <v>0</v>
      </c>
      <c r="AY26" s="35"/>
      <c r="AZ26" s="35">
        <v>0</v>
      </c>
      <c r="BA26" s="35"/>
      <c r="BB26" s="35"/>
      <c r="BC26" s="35">
        <v>0</v>
      </c>
      <c r="BD26" s="35">
        <v>1700</v>
      </c>
      <c r="BE26" s="20">
        <f t="shared" si="5"/>
        <v>1700</v>
      </c>
      <c r="BF26" s="34">
        <v>34774</v>
      </c>
      <c r="BG26" s="35"/>
      <c r="BH26" s="35">
        <v>4854</v>
      </c>
      <c r="BI26" s="35"/>
      <c r="BJ26" s="35">
        <v>0</v>
      </c>
      <c r="BK26" s="35"/>
      <c r="BL26" s="35">
        <v>0</v>
      </c>
      <c r="BM26" s="35"/>
      <c r="BN26" s="35"/>
      <c r="BO26" s="35">
        <v>0</v>
      </c>
      <c r="BP26" s="22"/>
      <c r="BQ26" s="35"/>
      <c r="BR26" s="22"/>
      <c r="BS26" s="22"/>
      <c r="BT26" s="35">
        <v>54525</v>
      </c>
      <c r="BU26" s="20">
        <f t="shared" si="6"/>
        <v>94153</v>
      </c>
      <c r="BV26" s="34">
        <v>4220</v>
      </c>
      <c r="BW26" s="35"/>
      <c r="BX26" s="35"/>
      <c r="BY26" s="35">
        <v>0</v>
      </c>
      <c r="BZ26" s="35"/>
      <c r="CA26" s="35"/>
      <c r="CB26" s="20">
        <f t="shared" si="7"/>
        <v>4220</v>
      </c>
      <c r="CC26" s="34"/>
      <c r="CD26" s="35">
        <v>0</v>
      </c>
      <c r="CE26" s="35">
        <v>0</v>
      </c>
      <c r="CF26" s="35"/>
      <c r="CG26" s="20">
        <f t="shared" si="8"/>
        <v>0</v>
      </c>
      <c r="CH26" s="21"/>
      <c r="CI26" s="22"/>
      <c r="CJ26" s="35"/>
      <c r="CK26" s="35"/>
      <c r="CL26" s="35"/>
      <c r="CM26" s="35"/>
      <c r="CN26" s="35"/>
      <c r="CO26" s="20">
        <v>66805</v>
      </c>
      <c r="CP26" s="21"/>
      <c r="CQ26" s="35"/>
      <c r="CR26" s="35"/>
      <c r="CS26" s="20">
        <f t="shared" si="9"/>
        <v>0</v>
      </c>
      <c r="CT26" s="52">
        <v>0</v>
      </c>
      <c r="CU26" s="20">
        <f t="shared" si="10"/>
        <v>0</v>
      </c>
      <c r="CV26" s="23">
        <f t="shared" si="0"/>
        <v>280433</v>
      </c>
    </row>
    <row r="27" spans="1:100" x14ac:dyDescent="0.25">
      <c r="A27" s="348"/>
      <c r="B27" s="2" t="s">
        <v>102</v>
      </c>
      <c r="C27" s="40"/>
      <c r="D27" s="41"/>
      <c r="E27" s="43"/>
      <c r="F27" s="41"/>
      <c r="G27" s="42"/>
      <c r="H27" s="7">
        <v>0</v>
      </c>
      <c r="I27" s="40"/>
      <c r="J27" s="41"/>
      <c r="K27" s="41"/>
      <c r="L27" s="41"/>
      <c r="M27" s="41"/>
      <c r="N27" s="41"/>
      <c r="O27" s="7">
        <v>3333</v>
      </c>
      <c r="P27" s="8"/>
      <c r="Q27" s="41"/>
      <c r="R27" s="41"/>
      <c r="S27" s="41">
        <v>2366</v>
      </c>
      <c r="T27" s="7">
        <f t="shared" si="1"/>
        <v>2366</v>
      </c>
      <c r="U27" s="40">
        <v>4957</v>
      </c>
      <c r="V27" s="9">
        <v>843</v>
      </c>
      <c r="W27" s="7">
        <f t="shared" si="2"/>
        <v>5800</v>
      </c>
      <c r="X27" s="40"/>
      <c r="Y27" s="9"/>
      <c r="Z27" s="9"/>
      <c r="AA27" s="9"/>
      <c r="AB27" s="9"/>
      <c r="AC27" s="9"/>
      <c r="AD27" s="41"/>
      <c r="AE27" s="9"/>
      <c r="AF27" s="9"/>
      <c r="AG27" s="9"/>
      <c r="AH27" s="9"/>
      <c r="AI27" s="25"/>
      <c r="AJ27" s="4">
        <v>24998</v>
      </c>
      <c r="AK27" s="40">
        <v>0</v>
      </c>
      <c r="AL27" s="7">
        <f t="shared" si="3"/>
        <v>0</v>
      </c>
      <c r="AM27" s="9"/>
      <c r="AN27" s="9">
        <v>10770</v>
      </c>
      <c r="AO27" s="41">
        <v>4667</v>
      </c>
      <c r="AP27" s="41">
        <v>9516</v>
      </c>
      <c r="AQ27" s="41"/>
      <c r="AR27" s="41"/>
      <c r="AS27" s="41"/>
      <c r="AT27" s="41"/>
      <c r="AU27" s="41"/>
      <c r="AV27" s="41"/>
      <c r="AW27" s="7">
        <f t="shared" si="4"/>
        <v>24953</v>
      </c>
      <c r="AX27" s="41">
        <v>0</v>
      </c>
      <c r="AY27" s="41"/>
      <c r="AZ27" s="41">
        <v>0</v>
      </c>
      <c r="BA27" s="41"/>
      <c r="BB27" s="41"/>
      <c r="BC27" s="41">
        <v>0</v>
      </c>
      <c r="BD27" s="41">
        <v>8251</v>
      </c>
      <c r="BE27" s="7">
        <f t="shared" si="5"/>
        <v>8251</v>
      </c>
      <c r="BF27" s="40">
        <v>21636</v>
      </c>
      <c r="BG27" s="41"/>
      <c r="BH27" s="41">
        <v>1953</v>
      </c>
      <c r="BI27" s="41"/>
      <c r="BJ27" s="41">
        <v>0</v>
      </c>
      <c r="BK27" s="41"/>
      <c r="BL27" s="41">
        <v>0</v>
      </c>
      <c r="BM27" s="41"/>
      <c r="BN27" s="41"/>
      <c r="BO27" s="41">
        <v>0</v>
      </c>
      <c r="BP27" s="9"/>
      <c r="BQ27" s="41"/>
      <c r="BR27" s="9"/>
      <c r="BS27" s="9"/>
      <c r="BT27" s="41">
        <v>57917</v>
      </c>
      <c r="BU27" s="7">
        <f t="shared" si="6"/>
        <v>81506</v>
      </c>
      <c r="BV27" s="40">
        <v>1935</v>
      </c>
      <c r="BW27" s="41"/>
      <c r="BX27" s="41"/>
      <c r="BY27" s="41">
        <v>0</v>
      </c>
      <c r="BZ27" s="41"/>
      <c r="CA27" s="41"/>
      <c r="CB27" s="7">
        <f t="shared" si="7"/>
        <v>1935</v>
      </c>
      <c r="CC27" s="40"/>
      <c r="CD27" s="41">
        <v>0</v>
      </c>
      <c r="CE27" s="41">
        <v>0</v>
      </c>
      <c r="CF27" s="41"/>
      <c r="CG27" s="7">
        <f t="shared" si="8"/>
        <v>0</v>
      </c>
      <c r="CH27" s="8"/>
      <c r="CI27" s="9"/>
      <c r="CJ27" s="41"/>
      <c r="CK27" s="41"/>
      <c r="CL27" s="41"/>
      <c r="CM27" s="41"/>
      <c r="CN27" s="41"/>
      <c r="CO27" s="7">
        <v>15946</v>
      </c>
      <c r="CP27" s="8"/>
      <c r="CQ27" s="41"/>
      <c r="CR27" s="41"/>
      <c r="CS27" s="7">
        <f t="shared" si="9"/>
        <v>0</v>
      </c>
      <c r="CT27" s="43">
        <v>50</v>
      </c>
      <c r="CU27" s="4">
        <f t="shared" si="10"/>
        <v>50</v>
      </c>
      <c r="CV27" s="10">
        <f t="shared" si="0"/>
        <v>169138</v>
      </c>
    </row>
    <row r="28" spans="1:100" x14ac:dyDescent="0.25">
      <c r="A28" s="348"/>
      <c r="B28" s="2" t="s">
        <v>103</v>
      </c>
      <c r="C28" s="40"/>
      <c r="D28" s="41"/>
      <c r="E28" s="43"/>
      <c r="F28" s="41"/>
      <c r="G28" s="42"/>
      <c r="H28" s="7">
        <v>0</v>
      </c>
      <c r="I28" s="40"/>
      <c r="J28" s="41"/>
      <c r="K28" s="41"/>
      <c r="L28" s="41"/>
      <c r="M28" s="41"/>
      <c r="N28" s="41"/>
      <c r="O28" s="7">
        <v>16230</v>
      </c>
      <c r="P28" s="8"/>
      <c r="Q28" s="41"/>
      <c r="R28" s="41"/>
      <c r="S28" s="41">
        <v>0</v>
      </c>
      <c r="T28" s="7">
        <f t="shared" si="1"/>
        <v>0</v>
      </c>
      <c r="U28" s="40">
        <v>5875</v>
      </c>
      <c r="V28" s="9">
        <v>1088</v>
      </c>
      <c r="W28" s="7">
        <f t="shared" si="2"/>
        <v>6963</v>
      </c>
      <c r="X28" s="40"/>
      <c r="Y28" s="9"/>
      <c r="Z28" s="9"/>
      <c r="AA28" s="9"/>
      <c r="AB28" s="9"/>
      <c r="AC28" s="9"/>
      <c r="AD28" s="41"/>
      <c r="AE28" s="9"/>
      <c r="AF28" s="9"/>
      <c r="AG28" s="9"/>
      <c r="AH28" s="9"/>
      <c r="AI28" s="25"/>
      <c r="AJ28" s="4">
        <v>150277</v>
      </c>
      <c r="AK28" s="40">
        <v>0</v>
      </c>
      <c r="AL28" s="7">
        <f t="shared" si="3"/>
        <v>0</v>
      </c>
      <c r="AM28" s="9"/>
      <c r="AN28" s="9">
        <v>30037</v>
      </c>
      <c r="AO28" s="41">
        <v>8508</v>
      </c>
      <c r="AP28" s="41">
        <v>9621</v>
      </c>
      <c r="AQ28" s="41"/>
      <c r="AR28" s="41"/>
      <c r="AS28" s="41"/>
      <c r="AT28" s="41"/>
      <c r="AU28" s="41"/>
      <c r="AV28" s="41"/>
      <c r="AW28" s="7">
        <f t="shared" si="4"/>
        <v>48166</v>
      </c>
      <c r="AX28" s="41">
        <v>0</v>
      </c>
      <c r="AY28" s="41"/>
      <c r="AZ28" s="41">
        <v>0</v>
      </c>
      <c r="BA28" s="41"/>
      <c r="BB28" s="41"/>
      <c r="BC28" s="41">
        <v>0</v>
      </c>
      <c r="BD28" s="41">
        <v>4109</v>
      </c>
      <c r="BE28" s="7">
        <f t="shared" si="5"/>
        <v>4109</v>
      </c>
      <c r="BF28" s="40">
        <v>27269</v>
      </c>
      <c r="BG28" s="41"/>
      <c r="BH28" s="41">
        <v>925</v>
      </c>
      <c r="BI28" s="41"/>
      <c r="BJ28" s="41">
        <v>0</v>
      </c>
      <c r="BK28" s="41"/>
      <c r="BL28" s="41">
        <v>0</v>
      </c>
      <c r="BM28" s="41"/>
      <c r="BN28" s="41"/>
      <c r="BO28" s="41">
        <v>0</v>
      </c>
      <c r="BP28" s="9"/>
      <c r="BQ28" s="41"/>
      <c r="BR28" s="9"/>
      <c r="BS28" s="9"/>
      <c r="BT28" s="41">
        <v>45916</v>
      </c>
      <c r="BU28" s="7">
        <f t="shared" si="6"/>
        <v>74110</v>
      </c>
      <c r="BV28" s="40">
        <v>2090</v>
      </c>
      <c r="BW28" s="41"/>
      <c r="BX28" s="41"/>
      <c r="BY28" s="41">
        <v>0</v>
      </c>
      <c r="BZ28" s="41"/>
      <c r="CA28" s="41"/>
      <c r="CB28" s="7">
        <f t="shared" si="7"/>
        <v>2090</v>
      </c>
      <c r="CC28" s="40"/>
      <c r="CD28" s="41">
        <v>990</v>
      </c>
      <c r="CE28" s="41">
        <v>0</v>
      </c>
      <c r="CF28" s="41"/>
      <c r="CG28" s="7">
        <f t="shared" si="8"/>
        <v>990</v>
      </c>
      <c r="CH28" s="8"/>
      <c r="CI28" s="9"/>
      <c r="CJ28" s="41"/>
      <c r="CK28" s="41"/>
      <c r="CL28" s="41"/>
      <c r="CM28" s="41"/>
      <c r="CN28" s="41"/>
      <c r="CO28" s="7">
        <v>65375</v>
      </c>
      <c r="CP28" s="8"/>
      <c r="CQ28" s="41"/>
      <c r="CR28" s="41"/>
      <c r="CS28" s="7">
        <f t="shared" si="9"/>
        <v>0</v>
      </c>
      <c r="CT28" s="43">
        <v>0</v>
      </c>
      <c r="CU28" s="4">
        <f t="shared" si="10"/>
        <v>0</v>
      </c>
      <c r="CV28" s="10">
        <f t="shared" si="0"/>
        <v>368310</v>
      </c>
    </row>
    <row r="29" spans="1:100" x14ac:dyDescent="0.25">
      <c r="A29" s="348"/>
      <c r="B29" s="2" t="s">
        <v>104</v>
      </c>
      <c r="C29" s="40"/>
      <c r="D29" s="41"/>
      <c r="E29" s="43"/>
      <c r="F29" s="41"/>
      <c r="G29" s="42"/>
      <c r="H29" s="7">
        <v>0</v>
      </c>
      <c r="I29" s="40"/>
      <c r="J29" s="41"/>
      <c r="K29" s="41"/>
      <c r="L29" s="41"/>
      <c r="M29" s="41"/>
      <c r="N29" s="41"/>
      <c r="O29" s="7">
        <v>31655</v>
      </c>
      <c r="P29" s="8"/>
      <c r="Q29" s="41"/>
      <c r="R29" s="41"/>
      <c r="S29" s="41">
        <v>1175</v>
      </c>
      <c r="T29" s="7">
        <f t="shared" si="1"/>
        <v>1175</v>
      </c>
      <c r="U29" s="40">
        <v>6895</v>
      </c>
      <c r="V29" s="9">
        <v>1316</v>
      </c>
      <c r="W29" s="7">
        <f t="shared" si="2"/>
        <v>8211</v>
      </c>
      <c r="X29" s="40"/>
      <c r="Y29" s="9"/>
      <c r="Z29" s="9"/>
      <c r="AA29" s="9"/>
      <c r="AB29" s="9"/>
      <c r="AC29" s="9"/>
      <c r="AD29" s="41"/>
      <c r="AE29" s="9"/>
      <c r="AF29" s="9"/>
      <c r="AG29" s="9"/>
      <c r="AH29" s="9"/>
      <c r="AI29" s="25"/>
      <c r="AJ29" s="4">
        <v>148022</v>
      </c>
      <c r="AK29" s="40">
        <v>0</v>
      </c>
      <c r="AL29" s="7">
        <f t="shared" si="3"/>
        <v>0</v>
      </c>
      <c r="AM29" s="9"/>
      <c r="AN29" s="9">
        <v>31376</v>
      </c>
      <c r="AO29" s="41">
        <v>8264</v>
      </c>
      <c r="AP29" s="41">
        <v>8225</v>
      </c>
      <c r="AQ29" s="41"/>
      <c r="AR29" s="41"/>
      <c r="AS29" s="41"/>
      <c r="AT29" s="41"/>
      <c r="AU29" s="41"/>
      <c r="AV29" s="41"/>
      <c r="AW29" s="7">
        <f t="shared" si="4"/>
        <v>47865</v>
      </c>
      <c r="AX29" s="41">
        <v>0</v>
      </c>
      <c r="AY29" s="41"/>
      <c r="AZ29" s="41">
        <v>0</v>
      </c>
      <c r="BA29" s="41"/>
      <c r="BB29" s="41"/>
      <c r="BC29" s="41">
        <v>0</v>
      </c>
      <c r="BD29" s="41">
        <v>4005</v>
      </c>
      <c r="BE29" s="7">
        <f t="shared" si="5"/>
        <v>4005</v>
      </c>
      <c r="BF29" s="40">
        <v>20931</v>
      </c>
      <c r="BG29" s="41"/>
      <c r="BH29" s="41">
        <v>3061</v>
      </c>
      <c r="BI29" s="41"/>
      <c r="BJ29" s="41">
        <v>0</v>
      </c>
      <c r="BK29" s="41"/>
      <c r="BL29" s="41">
        <v>0</v>
      </c>
      <c r="BM29" s="41"/>
      <c r="BN29" s="41"/>
      <c r="BO29" s="41">
        <v>0</v>
      </c>
      <c r="BP29" s="9"/>
      <c r="BQ29" s="41"/>
      <c r="BR29" s="9"/>
      <c r="BS29" s="9"/>
      <c r="BT29" s="41">
        <v>47545</v>
      </c>
      <c r="BU29" s="7">
        <f t="shared" si="6"/>
        <v>71537</v>
      </c>
      <c r="BV29" s="40">
        <v>765</v>
      </c>
      <c r="BW29" s="41"/>
      <c r="BX29" s="41"/>
      <c r="BY29" s="41">
        <v>0</v>
      </c>
      <c r="BZ29" s="41"/>
      <c r="CA29" s="41"/>
      <c r="CB29" s="7">
        <f t="shared" si="7"/>
        <v>765</v>
      </c>
      <c r="CC29" s="40"/>
      <c r="CD29" s="41">
        <v>0</v>
      </c>
      <c r="CE29" s="41">
        <v>0</v>
      </c>
      <c r="CF29" s="41"/>
      <c r="CG29" s="7">
        <f t="shared" si="8"/>
        <v>0</v>
      </c>
      <c r="CH29" s="8"/>
      <c r="CI29" s="9"/>
      <c r="CJ29" s="41"/>
      <c r="CK29" s="41"/>
      <c r="CL29" s="41"/>
      <c r="CM29" s="41"/>
      <c r="CN29" s="41"/>
      <c r="CO29" s="7">
        <v>144857</v>
      </c>
      <c r="CP29" s="8"/>
      <c r="CQ29" s="41"/>
      <c r="CR29" s="41"/>
      <c r="CS29" s="7">
        <f t="shared" si="9"/>
        <v>0</v>
      </c>
      <c r="CT29" s="43">
        <v>0</v>
      </c>
      <c r="CU29" s="4">
        <f t="shared" si="10"/>
        <v>0</v>
      </c>
      <c r="CV29" s="10">
        <f t="shared" si="0"/>
        <v>458092</v>
      </c>
    </row>
    <row r="30" spans="1:100" x14ac:dyDescent="0.25">
      <c r="A30" s="348"/>
      <c r="B30" s="2" t="s">
        <v>105</v>
      </c>
      <c r="C30" s="40"/>
      <c r="D30" s="41"/>
      <c r="E30" s="43"/>
      <c r="F30" s="41"/>
      <c r="G30" s="42"/>
      <c r="H30" s="7">
        <v>0</v>
      </c>
      <c r="I30" s="40"/>
      <c r="J30" s="41"/>
      <c r="K30" s="41"/>
      <c r="L30" s="41"/>
      <c r="M30" s="41"/>
      <c r="N30" s="41"/>
      <c r="O30" s="7">
        <v>35721</v>
      </c>
      <c r="P30" s="8"/>
      <c r="Q30" s="41"/>
      <c r="R30" s="41"/>
      <c r="S30" s="41">
        <v>1207</v>
      </c>
      <c r="T30" s="7">
        <f t="shared" si="1"/>
        <v>1207</v>
      </c>
      <c r="U30" s="40">
        <v>14278</v>
      </c>
      <c r="V30" s="9">
        <v>2466</v>
      </c>
      <c r="W30" s="7">
        <f t="shared" si="2"/>
        <v>16744</v>
      </c>
      <c r="X30" s="40"/>
      <c r="Y30" s="9"/>
      <c r="Z30" s="9"/>
      <c r="AA30" s="9"/>
      <c r="AB30" s="9"/>
      <c r="AC30" s="9"/>
      <c r="AD30" s="41"/>
      <c r="AE30" s="9"/>
      <c r="AF30" s="9"/>
      <c r="AG30" s="9"/>
      <c r="AH30" s="9"/>
      <c r="AI30" s="25"/>
      <c r="AJ30" s="4">
        <v>166994</v>
      </c>
      <c r="AK30" s="40">
        <v>0</v>
      </c>
      <c r="AL30" s="7">
        <f t="shared" si="3"/>
        <v>0</v>
      </c>
      <c r="AM30" s="9"/>
      <c r="AN30" s="9">
        <v>33510</v>
      </c>
      <c r="AO30" s="41">
        <v>7856</v>
      </c>
      <c r="AP30" s="41">
        <v>11634</v>
      </c>
      <c r="AQ30" s="41"/>
      <c r="AR30" s="41"/>
      <c r="AS30" s="41"/>
      <c r="AT30" s="41"/>
      <c r="AU30" s="41"/>
      <c r="AV30" s="41"/>
      <c r="AW30" s="7">
        <f t="shared" si="4"/>
        <v>53000</v>
      </c>
      <c r="AX30" s="41">
        <v>0</v>
      </c>
      <c r="AY30" s="41"/>
      <c r="AZ30" s="41">
        <v>0</v>
      </c>
      <c r="BA30" s="41"/>
      <c r="BB30" s="41"/>
      <c r="BC30" s="41">
        <v>0</v>
      </c>
      <c r="BD30" s="41">
        <v>6881</v>
      </c>
      <c r="BE30" s="7">
        <f t="shared" si="5"/>
        <v>6881</v>
      </c>
      <c r="BF30" s="40">
        <v>21998</v>
      </c>
      <c r="BG30" s="41"/>
      <c r="BH30" s="41">
        <v>4061</v>
      </c>
      <c r="BI30" s="41"/>
      <c r="BJ30" s="41">
        <v>0</v>
      </c>
      <c r="BK30" s="41"/>
      <c r="BL30" s="41">
        <v>0</v>
      </c>
      <c r="BM30" s="41"/>
      <c r="BN30" s="41"/>
      <c r="BO30" s="41">
        <v>0</v>
      </c>
      <c r="BP30" s="9"/>
      <c r="BQ30" s="41"/>
      <c r="BR30" s="9"/>
      <c r="BS30" s="9"/>
      <c r="BT30" s="41">
        <v>55535</v>
      </c>
      <c r="BU30" s="7">
        <f t="shared" si="6"/>
        <v>81594</v>
      </c>
      <c r="BV30" s="40">
        <v>1450</v>
      </c>
      <c r="BW30" s="41"/>
      <c r="BX30" s="41"/>
      <c r="BY30" s="41">
        <v>0</v>
      </c>
      <c r="BZ30" s="41"/>
      <c r="CA30" s="41"/>
      <c r="CB30" s="7">
        <f t="shared" si="7"/>
        <v>1450</v>
      </c>
      <c r="CC30" s="40"/>
      <c r="CD30" s="41">
        <v>7813</v>
      </c>
      <c r="CE30" s="41">
        <v>0</v>
      </c>
      <c r="CF30" s="41"/>
      <c r="CG30" s="7">
        <f t="shared" si="8"/>
        <v>7813</v>
      </c>
      <c r="CH30" s="8"/>
      <c r="CI30" s="9"/>
      <c r="CJ30" s="41"/>
      <c r="CK30" s="41"/>
      <c r="CL30" s="41"/>
      <c r="CM30" s="41"/>
      <c r="CN30" s="41"/>
      <c r="CO30" s="7">
        <v>176110</v>
      </c>
      <c r="CP30" s="8"/>
      <c r="CQ30" s="41"/>
      <c r="CR30" s="41"/>
      <c r="CS30" s="7">
        <f t="shared" si="9"/>
        <v>0</v>
      </c>
      <c r="CT30" s="43">
        <v>0</v>
      </c>
      <c r="CU30" s="4">
        <f t="shared" si="10"/>
        <v>0</v>
      </c>
      <c r="CV30" s="10">
        <f t="shared" si="0"/>
        <v>547514</v>
      </c>
    </row>
    <row r="31" spans="1:100" x14ac:dyDescent="0.25">
      <c r="A31" s="348"/>
      <c r="B31" s="2" t="s">
        <v>106</v>
      </c>
      <c r="C31" s="40"/>
      <c r="D31" s="41"/>
      <c r="E31" s="43"/>
      <c r="F31" s="41"/>
      <c r="G31" s="42"/>
      <c r="H31" s="7">
        <v>1906</v>
      </c>
      <c r="I31" s="40"/>
      <c r="J31" s="41"/>
      <c r="K31" s="41"/>
      <c r="L31" s="41"/>
      <c r="M31" s="41"/>
      <c r="N31" s="41"/>
      <c r="O31" s="7">
        <v>30557</v>
      </c>
      <c r="P31" s="8"/>
      <c r="Q31" s="41"/>
      <c r="R31" s="41"/>
      <c r="S31" s="41">
        <v>4851</v>
      </c>
      <c r="T31" s="7">
        <f t="shared" si="1"/>
        <v>4851</v>
      </c>
      <c r="U31" s="40">
        <v>23101</v>
      </c>
      <c r="V31" s="9">
        <v>3377</v>
      </c>
      <c r="W31" s="7">
        <f t="shared" si="2"/>
        <v>26478</v>
      </c>
      <c r="X31" s="40"/>
      <c r="Y31" s="9"/>
      <c r="Z31" s="9"/>
      <c r="AA31" s="9"/>
      <c r="AB31" s="9"/>
      <c r="AC31" s="9"/>
      <c r="AD31" s="41"/>
      <c r="AE31" s="9"/>
      <c r="AF31" s="9"/>
      <c r="AG31" s="9"/>
      <c r="AH31" s="9"/>
      <c r="AI31" s="25"/>
      <c r="AJ31" s="4">
        <v>133898</v>
      </c>
      <c r="AK31" s="40">
        <v>38</v>
      </c>
      <c r="AL31" s="7">
        <f t="shared" si="3"/>
        <v>38</v>
      </c>
      <c r="AM31" s="9"/>
      <c r="AN31" s="9">
        <v>33786</v>
      </c>
      <c r="AO31" s="41">
        <v>6984</v>
      </c>
      <c r="AP31" s="41">
        <v>12434</v>
      </c>
      <c r="AQ31" s="41"/>
      <c r="AR31" s="41"/>
      <c r="AS31" s="41"/>
      <c r="AT31" s="41"/>
      <c r="AU31" s="41"/>
      <c r="AV31" s="41"/>
      <c r="AW31" s="7">
        <f t="shared" si="4"/>
        <v>53204</v>
      </c>
      <c r="AX31" s="41">
        <v>0</v>
      </c>
      <c r="AY31" s="41"/>
      <c r="AZ31" s="41">
        <v>0</v>
      </c>
      <c r="BA31" s="41"/>
      <c r="BB31" s="41"/>
      <c r="BC31" s="41">
        <v>0</v>
      </c>
      <c r="BD31" s="41">
        <v>6627</v>
      </c>
      <c r="BE31" s="7">
        <f t="shared" si="5"/>
        <v>6627</v>
      </c>
      <c r="BF31" s="40">
        <v>24535</v>
      </c>
      <c r="BG31" s="41"/>
      <c r="BH31" s="41">
        <v>3941</v>
      </c>
      <c r="BI31" s="41"/>
      <c r="BJ31" s="41">
        <v>0</v>
      </c>
      <c r="BK31" s="41"/>
      <c r="BL31" s="41">
        <v>0</v>
      </c>
      <c r="BM31" s="41"/>
      <c r="BN31" s="41"/>
      <c r="BO31" s="41">
        <v>0</v>
      </c>
      <c r="BP31" s="9"/>
      <c r="BQ31" s="41"/>
      <c r="BR31" s="9"/>
      <c r="BS31" s="9"/>
      <c r="BT31" s="41">
        <v>44774</v>
      </c>
      <c r="BU31" s="7">
        <f t="shared" si="6"/>
        <v>73250</v>
      </c>
      <c r="BV31" s="40">
        <v>5565</v>
      </c>
      <c r="BW31" s="41"/>
      <c r="BX31" s="41"/>
      <c r="BY31" s="41">
        <v>0</v>
      </c>
      <c r="BZ31" s="41"/>
      <c r="CA31" s="41"/>
      <c r="CB31" s="7">
        <f t="shared" si="7"/>
        <v>5565</v>
      </c>
      <c r="CC31" s="40"/>
      <c r="CD31" s="41">
        <v>8008</v>
      </c>
      <c r="CE31" s="41">
        <v>0</v>
      </c>
      <c r="CF31" s="41"/>
      <c r="CG31" s="7">
        <f t="shared" si="8"/>
        <v>8008</v>
      </c>
      <c r="CH31" s="8"/>
      <c r="CI31" s="9"/>
      <c r="CJ31" s="41"/>
      <c r="CK31" s="41"/>
      <c r="CL31" s="41"/>
      <c r="CM31" s="41"/>
      <c r="CN31" s="41"/>
      <c r="CO31" s="7">
        <v>178078</v>
      </c>
      <c r="CP31" s="8"/>
      <c r="CQ31" s="41"/>
      <c r="CR31" s="41"/>
      <c r="CS31" s="7">
        <f t="shared" si="9"/>
        <v>0</v>
      </c>
      <c r="CT31" s="43">
        <v>0</v>
      </c>
      <c r="CU31" s="4">
        <f t="shared" si="10"/>
        <v>0</v>
      </c>
      <c r="CV31" s="10">
        <f t="shared" si="0"/>
        <v>522460</v>
      </c>
    </row>
    <row r="32" spans="1:100" x14ac:dyDescent="0.25">
      <c r="A32" s="348"/>
      <c r="B32" s="2" t="s">
        <v>107</v>
      </c>
      <c r="C32" s="40"/>
      <c r="D32" s="41"/>
      <c r="E32" s="43"/>
      <c r="F32" s="41"/>
      <c r="G32" s="42"/>
      <c r="H32" s="7">
        <v>0</v>
      </c>
      <c r="I32" s="40"/>
      <c r="J32" s="41"/>
      <c r="K32" s="41"/>
      <c r="L32" s="41"/>
      <c r="M32" s="41"/>
      <c r="N32" s="41"/>
      <c r="O32" s="7">
        <v>37825</v>
      </c>
      <c r="P32" s="8"/>
      <c r="Q32" s="41"/>
      <c r="R32" s="41"/>
      <c r="S32" s="41">
        <v>5635</v>
      </c>
      <c r="T32" s="7">
        <f t="shared" si="1"/>
        <v>5635</v>
      </c>
      <c r="U32" s="40">
        <v>25654</v>
      </c>
      <c r="V32" s="9">
        <v>3716</v>
      </c>
      <c r="W32" s="7">
        <f t="shared" si="2"/>
        <v>29370</v>
      </c>
      <c r="X32" s="40"/>
      <c r="Y32" s="9"/>
      <c r="Z32" s="9"/>
      <c r="AA32" s="9"/>
      <c r="AB32" s="9"/>
      <c r="AC32" s="9"/>
      <c r="AD32" s="41"/>
      <c r="AE32" s="9"/>
      <c r="AF32" s="9"/>
      <c r="AG32" s="9"/>
      <c r="AH32" s="9"/>
      <c r="AI32" s="25"/>
      <c r="AJ32" s="4">
        <v>140973</v>
      </c>
      <c r="AK32" s="40">
        <v>0</v>
      </c>
      <c r="AL32" s="7">
        <f t="shared" si="3"/>
        <v>0</v>
      </c>
      <c r="AM32" s="9"/>
      <c r="AN32" s="9">
        <v>18406</v>
      </c>
      <c r="AO32" s="41">
        <v>8893</v>
      </c>
      <c r="AP32" s="41">
        <v>14249</v>
      </c>
      <c r="AQ32" s="41"/>
      <c r="AR32" s="41"/>
      <c r="AS32" s="41"/>
      <c r="AT32" s="41"/>
      <c r="AU32" s="41"/>
      <c r="AV32" s="41"/>
      <c r="AW32" s="7">
        <f t="shared" si="4"/>
        <v>41548</v>
      </c>
      <c r="AX32" s="41">
        <v>0</v>
      </c>
      <c r="AY32" s="41"/>
      <c r="AZ32" s="41">
        <v>0</v>
      </c>
      <c r="BA32" s="41"/>
      <c r="BB32" s="41"/>
      <c r="BC32" s="41">
        <v>0</v>
      </c>
      <c r="BD32" s="41">
        <v>12040</v>
      </c>
      <c r="BE32" s="7">
        <f t="shared" si="5"/>
        <v>12040</v>
      </c>
      <c r="BF32" s="40">
        <v>33402</v>
      </c>
      <c r="BG32" s="41"/>
      <c r="BH32" s="41">
        <v>5196</v>
      </c>
      <c r="BI32" s="41"/>
      <c r="BJ32" s="41">
        <v>0</v>
      </c>
      <c r="BK32" s="41"/>
      <c r="BL32" s="41">
        <v>0</v>
      </c>
      <c r="BM32" s="41"/>
      <c r="BN32" s="41"/>
      <c r="BO32" s="41">
        <v>0</v>
      </c>
      <c r="BP32" s="9"/>
      <c r="BQ32" s="41"/>
      <c r="BR32" s="9"/>
      <c r="BS32" s="9"/>
      <c r="BT32" s="41">
        <v>43115</v>
      </c>
      <c r="BU32" s="7">
        <f t="shared" si="6"/>
        <v>81713</v>
      </c>
      <c r="BV32" s="40">
        <v>13004</v>
      </c>
      <c r="BW32" s="41"/>
      <c r="BX32" s="41"/>
      <c r="BY32" s="41">
        <v>0</v>
      </c>
      <c r="BZ32" s="41"/>
      <c r="CA32" s="41"/>
      <c r="CB32" s="7">
        <f t="shared" si="7"/>
        <v>13004</v>
      </c>
      <c r="CC32" s="40"/>
      <c r="CD32" s="41">
        <v>13645</v>
      </c>
      <c r="CE32" s="41">
        <v>0</v>
      </c>
      <c r="CF32" s="41"/>
      <c r="CG32" s="7">
        <f t="shared" si="8"/>
        <v>13645</v>
      </c>
      <c r="CH32" s="8"/>
      <c r="CI32" s="9"/>
      <c r="CJ32" s="41"/>
      <c r="CK32" s="41"/>
      <c r="CL32" s="41"/>
      <c r="CM32" s="41"/>
      <c r="CN32" s="41"/>
      <c r="CO32" s="7">
        <v>197681</v>
      </c>
      <c r="CP32" s="8"/>
      <c r="CQ32" s="41"/>
      <c r="CR32" s="41"/>
      <c r="CS32" s="7">
        <f t="shared" si="9"/>
        <v>0</v>
      </c>
      <c r="CT32" s="43">
        <v>0</v>
      </c>
      <c r="CU32" s="4">
        <f t="shared" si="10"/>
        <v>0</v>
      </c>
      <c r="CV32" s="10">
        <f t="shared" si="0"/>
        <v>573434</v>
      </c>
    </row>
    <row r="33" spans="1:100" x14ac:dyDescent="0.25">
      <c r="A33" s="348"/>
      <c r="B33" s="2" t="s">
        <v>108</v>
      </c>
      <c r="C33" s="40"/>
      <c r="D33" s="41"/>
      <c r="E33" s="43"/>
      <c r="F33" s="41"/>
      <c r="G33" s="42"/>
      <c r="H33" s="7">
        <v>901</v>
      </c>
      <c r="I33" s="40"/>
      <c r="J33" s="41"/>
      <c r="K33" s="41"/>
      <c r="L33" s="41"/>
      <c r="M33" s="41"/>
      <c r="N33" s="41"/>
      <c r="O33" s="7">
        <v>37712</v>
      </c>
      <c r="P33" s="8"/>
      <c r="Q33" s="41"/>
      <c r="R33" s="41"/>
      <c r="S33" s="41">
        <v>5858</v>
      </c>
      <c r="T33" s="7">
        <f t="shared" si="1"/>
        <v>5858</v>
      </c>
      <c r="U33" s="40">
        <v>23568</v>
      </c>
      <c r="V33" s="9">
        <v>3210</v>
      </c>
      <c r="W33" s="7">
        <f t="shared" si="2"/>
        <v>26778</v>
      </c>
      <c r="X33" s="40"/>
      <c r="Y33" s="9"/>
      <c r="Z33" s="9"/>
      <c r="AA33" s="9"/>
      <c r="AB33" s="9"/>
      <c r="AC33" s="9"/>
      <c r="AD33" s="41"/>
      <c r="AE33" s="9"/>
      <c r="AF33" s="9"/>
      <c r="AG33" s="9"/>
      <c r="AH33" s="9"/>
      <c r="AI33" s="25"/>
      <c r="AJ33" s="4">
        <v>119421</v>
      </c>
      <c r="AK33" s="40">
        <v>0</v>
      </c>
      <c r="AL33" s="7">
        <f t="shared" si="3"/>
        <v>0</v>
      </c>
      <c r="AM33" s="9"/>
      <c r="AN33" s="9">
        <v>27722</v>
      </c>
      <c r="AO33" s="41">
        <v>11575</v>
      </c>
      <c r="AP33" s="41">
        <v>13941</v>
      </c>
      <c r="AQ33" s="41"/>
      <c r="AR33" s="41"/>
      <c r="AS33" s="41"/>
      <c r="AT33" s="41"/>
      <c r="AU33" s="41"/>
      <c r="AV33" s="41"/>
      <c r="AW33" s="7">
        <f t="shared" si="4"/>
        <v>53238</v>
      </c>
      <c r="AX33" s="41">
        <v>0</v>
      </c>
      <c r="AY33" s="41"/>
      <c r="AZ33" s="41">
        <v>0</v>
      </c>
      <c r="BA33" s="41"/>
      <c r="BB33" s="41"/>
      <c r="BC33" s="41">
        <v>0</v>
      </c>
      <c r="BD33" s="41">
        <v>9155</v>
      </c>
      <c r="BE33" s="7">
        <f t="shared" si="5"/>
        <v>9155</v>
      </c>
      <c r="BF33" s="40">
        <v>36954</v>
      </c>
      <c r="BG33" s="41"/>
      <c r="BH33" s="41">
        <v>5033</v>
      </c>
      <c r="BI33" s="41"/>
      <c r="BJ33" s="41">
        <v>0</v>
      </c>
      <c r="BK33" s="41"/>
      <c r="BL33" s="41">
        <v>0</v>
      </c>
      <c r="BM33" s="41"/>
      <c r="BN33" s="41"/>
      <c r="BO33" s="41">
        <v>0</v>
      </c>
      <c r="BP33" s="9"/>
      <c r="BQ33" s="41"/>
      <c r="BR33" s="9"/>
      <c r="BS33" s="9"/>
      <c r="BT33" s="41">
        <v>55924</v>
      </c>
      <c r="BU33" s="7">
        <f t="shared" si="6"/>
        <v>97911</v>
      </c>
      <c r="BV33" s="40">
        <v>14180</v>
      </c>
      <c r="BW33" s="41"/>
      <c r="BX33" s="41"/>
      <c r="BY33" s="41">
        <v>0</v>
      </c>
      <c r="BZ33" s="41"/>
      <c r="CA33" s="41"/>
      <c r="CB33" s="7">
        <f t="shared" si="7"/>
        <v>14180</v>
      </c>
      <c r="CC33" s="40"/>
      <c r="CD33" s="41">
        <v>18128</v>
      </c>
      <c r="CE33" s="41">
        <v>0</v>
      </c>
      <c r="CF33" s="41"/>
      <c r="CG33" s="7">
        <f t="shared" si="8"/>
        <v>18128</v>
      </c>
      <c r="CH33" s="8"/>
      <c r="CI33" s="9"/>
      <c r="CJ33" s="41"/>
      <c r="CK33" s="41"/>
      <c r="CL33" s="41"/>
      <c r="CM33" s="41"/>
      <c r="CN33" s="41"/>
      <c r="CO33" s="7">
        <v>197125</v>
      </c>
      <c r="CP33" s="8"/>
      <c r="CQ33" s="41"/>
      <c r="CR33" s="41"/>
      <c r="CS33" s="7">
        <f t="shared" si="9"/>
        <v>0</v>
      </c>
      <c r="CT33" s="43">
        <v>167</v>
      </c>
      <c r="CU33" s="4">
        <f t="shared" si="10"/>
        <v>167</v>
      </c>
      <c r="CV33" s="10">
        <f t="shared" si="0"/>
        <v>580574</v>
      </c>
    </row>
    <row r="34" spans="1:100" x14ac:dyDescent="0.25">
      <c r="A34" s="348"/>
      <c r="B34" s="2" t="s">
        <v>109</v>
      </c>
      <c r="C34" s="40"/>
      <c r="D34" s="41"/>
      <c r="E34" s="43"/>
      <c r="F34" s="41"/>
      <c r="G34" s="42"/>
      <c r="H34" s="7">
        <v>0</v>
      </c>
      <c r="I34" s="40"/>
      <c r="J34" s="41"/>
      <c r="K34" s="41"/>
      <c r="L34" s="41"/>
      <c r="M34" s="41"/>
      <c r="N34" s="41"/>
      <c r="O34" s="7">
        <v>41571</v>
      </c>
      <c r="P34" s="8"/>
      <c r="Q34" s="41"/>
      <c r="R34" s="41"/>
      <c r="S34" s="41">
        <v>9157</v>
      </c>
      <c r="T34" s="7">
        <f t="shared" si="1"/>
        <v>9157</v>
      </c>
      <c r="U34" s="40">
        <v>23614</v>
      </c>
      <c r="V34" s="9">
        <v>3206</v>
      </c>
      <c r="W34" s="7">
        <f t="shared" si="2"/>
        <v>26820</v>
      </c>
      <c r="X34" s="40"/>
      <c r="Y34" s="9"/>
      <c r="Z34" s="9"/>
      <c r="AA34" s="9"/>
      <c r="AB34" s="9"/>
      <c r="AC34" s="9"/>
      <c r="AD34" s="41"/>
      <c r="AE34" s="9"/>
      <c r="AF34" s="9"/>
      <c r="AG34" s="9"/>
      <c r="AH34" s="9"/>
      <c r="AI34" s="25"/>
      <c r="AJ34" s="4">
        <v>107958</v>
      </c>
      <c r="AK34" s="40">
        <v>0</v>
      </c>
      <c r="AL34" s="7">
        <f t="shared" si="3"/>
        <v>0</v>
      </c>
      <c r="AM34" s="9"/>
      <c r="AN34" s="9">
        <v>19241</v>
      </c>
      <c r="AO34" s="41">
        <v>9681</v>
      </c>
      <c r="AP34" s="41">
        <v>17562</v>
      </c>
      <c r="AQ34" s="41"/>
      <c r="AR34" s="41"/>
      <c r="AS34" s="41"/>
      <c r="AT34" s="41"/>
      <c r="AU34" s="41"/>
      <c r="AV34" s="41"/>
      <c r="AW34" s="7">
        <f t="shared" si="4"/>
        <v>46484</v>
      </c>
      <c r="AX34" s="41">
        <v>0</v>
      </c>
      <c r="AY34" s="41"/>
      <c r="AZ34" s="41">
        <v>0</v>
      </c>
      <c r="BA34" s="41"/>
      <c r="BB34" s="41"/>
      <c r="BC34" s="41">
        <v>0</v>
      </c>
      <c r="BD34" s="41">
        <v>0</v>
      </c>
      <c r="BE34" s="7">
        <f t="shared" si="5"/>
        <v>0</v>
      </c>
      <c r="BF34" s="40">
        <v>42441</v>
      </c>
      <c r="BG34" s="41"/>
      <c r="BH34" s="41">
        <v>5025</v>
      </c>
      <c r="BI34" s="41"/>
      <c r="BJ34" s="41">
        <v>0</v>
      </c>
      <c r="BK34" s="41"/>
      <c r="BL34" s="41">
        <v>0</v>
      </c>
      <c r="BM34" s="41"/>
      <c r="BN34" s="41"/>
      <c r="BO34" s="41">
        <v>0</v>
      </c>
      <c r="BP34" s="9"/>
      <c r="BQ34" s="41"/>
      <c r="BR34" s="9"/>
      <c r="BS34" s="9"/>
      <c r="BT34" s="41">
        <v>57702</v>
      </c>
      <c r="BU34" s="7">
        <f t="shared" si="6"/>
        <v>105168</v>
      </c>
      <c r="BV34" s="40">
        <v>7260</v>
      </c>
      <c r="BW34" s="41"/>
      <c r="BX34" s="41"/>
      <c r="BY34" s="41">
        <v>0</v>
      </c>
      <c r="BZ34" s="41"/>
      <c r="CA34" s="41"/>
      <c r="CB34" s="7">
        <f t="shared" si="7"/>
        <v>7260</v>
      </c>
      <c r="CC34" s="40"/>
      <c r="CD34" s="41">
        <v>8944</v>
      </c>
      <c r="CE34" s="41">
        <v>0</v>
      </c>
      <c r="CF34" s="41"/>
      <c r="CG34" s="7">
        <f t="shared" si="8"/>
        <v>8944</v>
      </c>
      <c r="CH34" s="8"/>
      <c r="CI34" s="9"/>
      <c r="CJ34" s="41"/>
      <c r="CK34" s="41"/>
      <c r="CL34" s="41"/>
      <c r="CM34" s="41"/>
      <c r="CN34" s="41"/>
      <c r="CO34" s="7">
        <v>192751</v>
      </c>
      <c r="CP34" s="8"/>
      <c r="CQ34" s="41"/>
      <c r="CR34" s="41"/>
      <c r="CS34" s="7">
        <f t="shared" si="9"/>
        <v>0</v>
      </c>
      <c r="CT34" s="43">
        <v>35</v>
      </c>
      <c r="CU34" s="4">
        <f t="shared" si="10"/>
        <v>35</v>
      </c>
      <c r="CV34" s="10">
        <f t="shared" si="0"/>
        <v>546148</v>
      </c>
    </row>
    <row r="35" spans="1:100" x14ac:dyDescent="0.25">
      <c r="A35" s="348"/>
      <c r="B35" s="2" t="s">
        <v>110</v>
      </c>
      <c r="C35" s="40"/>
      <c r="D35" s="41"/>
      <c r="E35" s="43"/>
      <c r="F35" s="41"/>
      <c r="G35" s="42"/>
      <c r="H35" s="7">
        <v>0</v>
      </c>
      <c r="I35" s="40"/>
      <c r="J35" s="41"/>
      <c r="K35" s="41"/>
      <c r="L35" s="41"/>
      <c r="M35" s="41"/>
      <c r="N35" s="41"/>
      <c r="O35" s="7">
        <v>31577</v>
      </c>
      <c r="P35" s="8"/>
      <c r="Q35" s="41"/>
      <c r="R35" s="41"/>
      <c r="S35" s="41">
        <v>4613</v>
      </c>
      <c r="T35" s="7">
        <f t="shared" si="1"/>
        <v>4613</v>
      </c>
      <c r="U35" s="40">
        <v>22094</v>
      </c>
      <c r="V35" s="9">
        <v>2884</v>
      </c>
      <c r="W35" s="7">
        <f t="shared" si="2"/>
        <v>24978</v>
      </c>
      <c r="X35" s="40"/>
      <c r="Y35" s="9"/>
      <c r="Z35" s="9"/>
      <c r="AA35" s="9"/>
      <c r="AB35" s="9"/>
      <c r="AC35" s="9"/>
      <c r="AD35" s="41"/>
      <c r="AE35" s="9"/>
      <c r="AF35" s="9"/>
      <c r="AG35" s="9"/>
      <c r="AH35" s="9"/>
      <c r="AI35" s="25"/>
      <c r="AJ35" s="4">
        <v>86324</v>
      </c>
      <c r="AK35" s="40">
        <v>0</v>
      </c>
      <c r="AL35" s="7">
        <f t="shared" si="3"/>
        <v>0</v>
      </c>
      <c r="AM35" s="9"/>
      <c r="AN35" s="9">
        <v>18007</v>
      </c>
      <c r="AO35" s="41">
        <v>10277</v>
      </c>
      <c r="AP35" s="41">
        <v>21537</v>
      </c>
      <c r="AQ35" s="41"/>
      <c r="AR35" s="41"/>
      <c r="AS35" s="41"/>
      <c r="AT35" s="41"/>
      <c r="AU35" s="41"/>
      <c r="AV35" s="41"/>
      <c r="AW35" s="7">
        <f t="shared" si="4"/>
        <v>49821</v>
      </c>
      <c r="AX35" s="41">
        <v>0</v>
      </c>
      <c r="AY35" s="41"/>
      <c r="AZ35" s="41">
        <v>0</v>
      </c>
      <c r="BA35" s="41"/>
      <c r="BB35" s="41"/>
      <c r="BC35" s="41">
        <v>0</v>
      </c>
      <c r="BD35" s="41">
        <v>0</v>
      </c>
      <c r="BE35" s="7">
        <f t="shared" si="5"/>
        <v>0</v>
      </c>
      <c r="BF35" s="40">
        <v>25405</v>
      </c>
      <c r="BG35" s="41"/>
      <c r="BH35" s="41">
        <v>3970</v>
      </c>
      <c r="BI35" s="41"/>
      <c r="BJ35" s="41">
        <v>0</v>
      </c>
      <c r="BK35" s="41"/>
      <c r="BL35" s="41">
        <v>0</v>
      </c>
      <c r="BM35" s="41"/>
      <c r="BN35" s="41"/>
      <c r="BO35" s="41">
        <v>0</v>
      </c>
      <c r="BP35" s="9"/>
      <c r="BQ35" s="41"/>
      <c r="BR35" s="9"/>
      <c r="BS35" s="9"/>
      <c r="BT35" s="41">
        <v>67362</v>
      </c>
      <c r="BU35" s="7">
        <f t="shared" si="6"/>
        <v>96737</v>
      </c>
      <c r="BV35" s="40">
        <v>11465</v>
      </c>
      <c r="BW35" s="41"/>
      <c r="BX35" s="41"/>
      <c r="BY35" s="41">
        <v>0</v>
      </c>
      <c r="BZ35" s="41"/>
      <c r="CA35" s="41"/>
      <c r="CB35" s="7">
        <f t="shared" si="7"/>
        <v>11465</v>
      </c>
      <c r="CC35" s="40"/>
      <c r="CD35" s="41">
        <v>853</v>
      </c>
      <c r="CE35" s="41">
        <v>0</v>
      </c>
      <c r="CF35" s="41"/>
      <c r="CG35" s="7">
        <f t="shared" si="8"/>
        <v>853</v>
      </c>
      <c r="CH35" s="8"/>
      <c r="CI35" s="9"/>
      <c r="CJ35" s="41"/>
      <c r="CK35" s="41"/>
      <c r="CL35" s="41"/>
      <c r="CM35" s="41"/>
      <c r="CN35" s="41"/>
      <c r="CO35" s="7">
        <v>201332</v>
      </c>
      <c r="CP35" s="8"/>
      <c r="CQ35" s="41"/>
      <c r="CR35" s="41"/>
      <c r="CS35" s="7">
        <f t="shared" si="9"/>
        <v>0</v>
      </c>
      <c r="CT35" s="43">
        <v>25</v>
      </c>
      <c r="CU35" s="4">
        <f t="shared" si="10"/>
        <v>25</v>
      </c>
      <c r="CV35" s="10">
        <f t="shared" si="0"/>
        <v>507725</v>
      </c>
    </row>
    <row r="36" spans="1:100" x14ac:dyDescent="0.25">
      <c r="A36" s="348"/>
      <c r="B36" s="2" t="s">
        <v>111</v>
      </c>
      <c r="C36" s="40"/>
      <c r="D36" s="41"/>
      <c r="E36" s="43"/>
      <c r="F36" s="41"/>
      <c r="G36" s="42"/>
      <c r="H36" s="7">
        <v>843</v>
      </c>
      <c r="I36" s="40"/>
      <c r="J36" s="41"/>
      <c r="K36" s="41"/>
      <c r="L36" s="41"/>
      <c r="M36" s="41"/>
      <c r="N36" s="41"/>
      <c r="O36" s="7">
        <v>44851</v>
      </c>
      <c r="P36" s="8"/>
      <c r="Q36" s="41"/>
      <c r="R36" s="41"/>
      <c r="S36" s="41">
        <v>4671</v>
      </c>
      <c r="T36" s="7">
        <f t="shared" si="1"/>
        <v>4671</v>
      </c>
      <c r="U36" s="40">
        <v>19130</v>
      </c>
      <c r="V36" s="9">
        <v>2429</v>
      </c>
      <c r="W36" s="7">
        <f t="shared" si="2"/>
        <v>21559</v>
      </c>
      <c r="X36" s="40"/>
      <c r="Y36" s="9"/>
      <c r="Z36" s="9"/>
      <c r="AA36" s="9"/>
      <c r="AB36" s="9"/>
      <c r="AC36" s="9"/>
      <c r="AD36" s="41"/>
      <c r="AE36" s="9"/>
      <c r="AF36" s="9"/>
      <c r="AG36" s="9"/>
      <c r="AH36" s="9"/>
      <c r="AI36" s="25"/>
      <c r="AJ36" s="4">
        <v>87305</v>
      </c>
      <c r="AK36" s="40">
        <v>0</v>
      </c>
      <c r="AL36" s="7">
        <f t="shared" si="3"/>
        <v>0</v>
      </c>
      <c r="AM36" s="9"/>
      <c r="AN36" s="9">
        <v>14681</v>
      </c>
      <c r="AO36" s="41">
        <v>6419</v>
      </c>
      <c r="AP36" s="41">
        <v>20118</v>
      </c>
      <c r="AQ36" s="41"/>
      <c r="AR36" s="41"/>
      <c r="AS36" s="41"/>
      <c r="AT36" s="41"/>
      <c r="AU36" s="41"/>
      <c r="AV36" s="41"/>
      <c r="AW36" s="7">
        <f t="shared" si="4"/>
        <v>41218</v>
      </c>
      <c r="AX36" s="41">
        <v>0</v>
      </c>
      <c r="AY36" s="41"/>
      <c r="AZ36" s="41">
        <v>0</v>
      </c>
      <c r="BA36" s="41"/>
      <c r="BB36" s="41"/>
      <c r="BC36" s="41">
        <v>0</v>
      </c>
      <c r="BD36" s="41">
        <v>0</v>
      </c>
      <c r="BE36" s="7">
        <f t="shared" si="5"/>
        <v>0</v>
      </c>
      <c r="BF36" s="40">
        <v>12037</v>
      </c>
      <c r="BG36" s="41"/>
      <c r="BH36" s="41">
        <v>3739</v>
      </c>
      <c r="BI36" s="41"/>
      <c r="BJ36" s="41">
        <v>0</v>
      </c>
      <c r="BK36" s="41"/>
      <c r="BL36" s="41">
        <v>0</v>
      </c>
      <c r="BM36" s="41"/>
      <c r="BN36" s="41"/>
      <c r="BO36" s="41">
        <v>0</v>
      </c>
      <c r="BP36" s="9"/>
      <c r="BQ36" s="41"/>
      <c r="BR36" s="9"/>
      <c r="BS36" s="9"/>
      <c r="BT36" s="41">
        <v>62092</v>
      </c>
      <c r="BU36" s="7">
        <f t="shared" si="6"/>
        <v>77868</v>
      </c>
      <c r="BV36" s="40">
        <v>7523</v>
      </c>
      <c r="BW36" s="41"/>
      <c r="BX36" s="41"/>
      <c r="BY36" s="41">
        <v>0</v>
      </c>
      <c r="BZ36" s="41"/>
      <c r="CA36" s="41"/>
      <c r="CB36" s="7">
        <f t="shared" si="7"/>
        <v>7523</v>
      </c>
      <c r="CC36" s="40"/>
      <c r="CD36" s="41">
        <v>0</v>
      </c>
      <c r="CE36" s="41">
        <v>0</v>
      </c>
      <c r="CF36" s="41"/>
      <c r="CG36" s="7">
        <f t="shared" si="8"/>
        <v>0</v>
      </c>
      <c r="CH36" s="8"/>
      <c r="CI36" s="9"/>
      <c r="CJ36" s="41"/>
      <c r="CK36" s="41"/>
      <c r="CL36" s="41"/>
      <c r="CM36" s="41"/>
      <c r="CN36" s="41"/>
      <c r="CO36" s="7">
        <v>190078</v>
      </c>
      <c r="CP36" s="8"/>
      <c r="CQ36" s="41"/>
      <c r="CR36" s="41"/>
      <c r="CS36" s="7">
        <f t="shared" si="9"/>
        <v>0</v>
      </c>
      <c r="CT36" s="43">
        <v>38</v>
      </c>
      <c r="CU36" s="4">
        <f t="shared" si="10"/>
        <v>38</v>
      </c>
      <c r="CV36" s="10">
        <f t="shared" si="0"/>
        <v>475954</v>
      </c>
    </row>
    <row r="37" spans="1:100" ht="15.75" thickBot="1" x14ac:dyDescent="0.3">
      <c r="A37" s="349"/>
      <c r="B37" s="3" t="s">
        <v>112</v>
      </c>
      <c r="C37" s="44"/>
      <c r="D37" s="45"/>
      <c r="E37" s="47"/>
      <c r="F37" s="45"/>
      <c r="G37" s="46"/>
      <c r="H37" s="11">
        <v>0</v>
      </c>
      <c r="I37" s="44"/>
      <c r="J37" s="45"/>
      <c r="K37" s="45"/>
      <c r="L37" s="45"/>
      <c r="M37" s="45"/>
      <c r="N37" s="45"/>
      <c r="O37" s="11">
        <v>34568</v>
      </c>
      <c r="P37" s="12"/>
      <c r="Q37" s="45"/>
      <c r="R37" s="45"/>
      <c r="S37" s="45">
        <v>3476</v>
      </c>
      <c r="T37" s="11">
        <f t="shared" si="1"/>
        <v>3476</v>
      </c>
      <c r="U37" s="44">
        <v>16562</v>
      </c>
      <c r="V37" s="13">
        <v>2317</v>
      </c>
      <c r="W37" s="11">
        <f t="shared" si="2"/>
        <v>18879</v>
      </c>
      <c r="X37" s="44"/>
      <c r="Y37" s="13"/>
      <c r="Z37" s="13"/>
      <c r="AA37" s="13"/>
      <c r="AB37" s="13"/>
      <c r="AC37" s="13"/>
      <c r="AD37" s="45"/>
      <c r="AE37" s="13"/>
      <c r="AF37" s="13"/>
      <c r="AG37" s="13"/>
      <c r="AH37" s="13"/>
      <c r="AI37" s="26"/>
      <c r="AJ37" s="11">
        <v>70130</v>
      </c>
      <c r="AK37" s="44">
        <v>0</v>
      </c>
      <c r="AL37" s="11">
        <f t="shared" si="3"/>
        <v>0</v>
      </c>
      <c r="AM37" s="13"/>
      <c r="AN37" s="13">
        <v>16858</v>
      </c>
      <c r="AO37" s="45">
        <v>1330</v>
      </c>
      <c r="AP37" s="45">
        <v>18715</v>
      </c>
      <c r="AQ37" s="45"/>
      <c r="AR37" s="45"/>
      <c r="AS37" s="45"/>
      <c r="AT37" s="45"/>
      <c r="AU37" s="45"/>
      <c r="AV37" s="45"/>
      <c r="AW37" s="11">
        <f t="shared" si="4"/>
        <v>36903</v>
      </c>
      <c r="AX37" s="45">
        <v>0</v>
      </c>
      <c r="AY37" s="45"/>
      <c r="AZ37" s="45">
        <v>0</v>
      </c>
      <c r="BA37" s="45"/>
      <c r="BB37" s="45"/>
      <c r="BC37" s="45">
        <v>0</v>
      </c>
      <c r="BD37" s="45">
        <v>0</v>
      </c>
      <c r="BE37" s="11">
        <f t="shared" si="5"/>
        <v>0</v>
      </c>
      <c r="BF37" s="44">
        <v>20080</v>
      </c>
      <c r="BG37" s="45"/>
      <c r="BH37" s="45">
        <v>3882</v>
      </c>
      <c r="BI37" s="45"/>
      <c r="BJ37" s="45">
        <v>0</v>
      </c>
      <c r="BK37" s="45"/>
      <c r="BL37" s="45">
        <v>0</v>
      </c>
      <c r="BM37" s="45"/>
      <c r="BN37" s="45"/>
      <c r="BO37" s="45">
        <v>0</v>
      </c>
      <c r="BP37" s="13"/>
      <c r="BQ37" s="45"/>
      <c r="BR37" s="13"/>
      <c r="BS37" s="13"/>
      <c r="BT37" s="45">
        <v>70955</v>
      </c>
      <c r="BU37" s="11">
        <f t="shared" si="6"/>
        <v>94917</v>
      </c>
      <c r="BV37" s="44">
        <v>700</v>
      </c>
      <c r="BW37" s="45"/>
      <c r="BX37" s="45"/>
      <c r="BY37" s="45">
        <v>0</v>
      </c>
      <c r="BZ37" s="45"/>
      <c r="CA37" s="45"/>
      <c r="CB37" s="11">
        <f t="shared" si="7"/>
        <v>700</v>
      </c>
      <c r="CC37" s="44"/>
      <c r="CD37" s="45">
        <v>0</v>
      </c>
      <c r="CE37" s="45">
        <v>0</v>
      </c>
      <c r="CF37" s="45"/>
      <c r="CG37" s="11">
        <f t="shared" si="8"/>
        <v>0</v>
      </c>
      <c r="CH37" s="12"/>
      <c r="CI37" s="13"/>
      <c r="CJ37" s="45"/>
      <c r="CK37" s="45"/>
      <c r="CL37" s="45"/>
      <c r="CM37" s="45"/>
      <c r="CN37" s="45"/>
      <c r="CO37" s="11">
        <v>179989</v>
      </c>
      <c r="CP37" s="12"/>
      <c r="CQ37" s="45"/>
      <c r="CR37" s="45"/>
      <c r="CS37" s="11">
        <f t="shared" si="9"/>
        <v>0</v>
      </c>
      <c r="CT37" s="47">
        <v>20</v>
      </c>
      <c r="CU37" s="14">
        <f t="shared" si="10"/>
        <v>20</v>
      </c>
      <c r="CV37" s="15">
        <f t="shared" si="0"/>
        <v>439582</v>
      </c>
    </row>
    <row r="38" spans="1:100" x14ac:dyDescent="0.25">
      <c r="A38" s="347" t="s">
        <v>136</v>
      </c>
      <c r="B38" s="1" t="s">
        <v>101</v>
      </c>
      <c r="C38" s="34"/>
      <c r="D38" s="35"/>
      <c r="E38" s="52"/>
      <c r="F38" s="35"/>
      <c r="G38" s="36"/>
      <c r="H38" s="20">
        <v>0</v>
      </c>
      <c r="I38" s="34"/>
      <c r="J38" s="35"/>
      <c r="K38" s="35"/>
      <c r="L38" s="35"/>
      <c r="M38" s="35"/>
      <c r="N38" s="35"/>
      <c r="O38" s="20">
        <v>26141</v>
      </c>
      <c r="P38" s="21"/>
      <c r="Q38" s="35"/>
      <c r="R38" s="35"/>
      <c r="S38" s="35"/>
      <c r="T38" s="20">
        <v>0</v>
      </c>
      <c r="U38" s="34">
        <v>15028</v>
      </c>
      <c r="V38" s="22">
        <v>2090</v>
      </c>
      <c r="W38" s="20">
        <f t="shared" si="2"/>
        <v>17118</v>
      </c>
      <c r="X38" s="34"/>
      <c r="Y38" s="22"/>
      <c r="Z38" s="22"/>
      <c r="AA38" s="22"/>
      <c r="AB38" s="22"/>
      <c r="AC38" s="22"/>
      <c r="AD38" s="35"/>
      <c r="AE38" s="22"/>
      <c r="AF38" s="22"/>
      <c r="AG38" s="22"/>
      <c r="AH38" s="22"/>
      <c r="AI38" s="27"/>
      <c r="AJ38" s="20">
        <v>32362</v>
      </c>
      <c r="AK38" s="34">
        <v>0</v>
      </c>
      <c r="AL38" s="20">
        <f t="shared" si="3"/>
        <v>0</v>
      </c>
      <c r="AM38" s="22"/>
      <c r="AN38" s="22">
        <v>17177</v>
      </c>
      <c r="AO38" s="35">
        <v>0</v>
      </c>
      <c r="AP38" s="35">
        <v>18529</v>
      </c>
      <c r="AQ38" s="35"/>
      <c r="AR38" s="35"/>
      <c r="AS38" s="35"/>
      <c r="AT38" s="35"/>
      <c r="AU38" s="35"/>
      <c r="AV38" s="35"/>
      <c r="AW38" s="20">
        <f t="shared" si="4"/>
        <v>35706</v>
      </c>
      <c r="AX38" s="35">
        <v>0</v>
      </c>
      <c r="AY38" s="35"/>
      <c r="AZ38" s="35">
        <v>0</v>
      </c>
      <c r="BA38" s="35"/>
      <c r="BB38" s="35"/>
      <c r="BC38" s="35">
        <v>0</v>
      </c>
      <c r="BD38" s="35">
        <v>0</v>
      </c>
      <c r="BE38" s="20">
        <f t="shared" si="5"/>
        <v>0</v>
      </c>
      <c r="BF38" s="34">
        <v>20283</v>
      </c>
      <c r="BG38" s="35"/>
      <c r="BH38" s="35">
        <v>2766</v>
      </c>
      <c r="BI38" s="35"/>
      <c r="BJ38" s="35">
        <v>0</v>
      </c>
      <c r="BK38" s="35"/>
      <c r="BL38" s="35">
        <v>0</v>
      </c>
      <c r="BM38" s="35"/>
      <c r="BN38" s="35"/>
      <c r="BO38" s="35">
        <v>0</v>
      </c>
      <c r="BP38" s="22"/>
      <c r="BQ38" s="35"/>
      <c r="BR38" s="22"/>
      <c r="BS38" s="22"/>
      <c r="BT38" s="35">
        <v>75872</v>
      </c>
      <c r="BU38" s="20">
        <f t="shared" si="6"/>
        <v>98921</v>
      </c>
      <c r="BV38" s="34">
        <v>750</v>
      </c>
      <c r="BW38" s="35"/>
      <c r="BX38" s="35"/>
      <c r="BY38" s="35">
        <v>0</v>
      </c>
      <c r="BZ38" s="35"/>
      <c r="CA38" s="35"/>
      <c r="CB38" s="20">
        <f t="shared" si="7"/>
        <v>750</v>
      </c>
      <c r="CC38" s="34"/>
      <c r="CD38" s="35">
        <v>0</v>
      </c>
      <c r="CE38" s="35">
        <v>0</v>
      </c>
      <c r="CF38" s="35"/>
      <c r="CG38" s="20">
        <f t="shared" si="8"/>
        <v>0</v>
      </c>
      <c r="CH38" s="21"/>
      <c r="CI38" s="22"/>
      <c r="CJ38" s="35"/>
      <c r="CK38" s="35"/>
      <c r="CL38" s="35"/>
      <c r="CM38" s="35"/>
      <c r="CN38" s="35"/>
      <c r="CO38" s="20">
        <v>158505</v>
      </c>
      <c r="CP38" s="21"/>
      <c r="CQ38" s="35"/>
      <c r="CR38" s="35"/>
      <c r="CS38" s="20">
        <f t="shared" si="9"/>
        <v>0</v>
      </c>
      <c r="CT38" s="52">
        <v>6</v>
      </c>
      <c r="CU38" s="20">
        <f t="shared" si="10"/>
        <v>6</v>
      </c>
      <c r="CV38" s="23">
        <f t="shared" si="0"/>
        <v>369509</v>
      </c>
    </row>
    <row r="39" spans="1:100" x14ac:dyDescent="0.25">
      <c r="A39" s="348"/>
      <c r="B39" s="2" t="s">
        <v>102</v>
      </c>
      <c r="C39" s="40"/>
      <c r="D39" s="41"/>
      <c r="E39" s="43"/>
      <c r="F39" s="41"/>
      <c r="G39" s="42"/>
      <c r="H39" s="7">
        <v>0</v>
      </c>
      <c r="I39" s="40"/>
      <c r="J39" s="41"/>
      <c r="K39" s="41"/>
      <c r="L39" s="41"/>
      <c r="M39" s="41"/>
      <c r="N39" s="41"/>
      <c r="O39" s="7">
        <v>19909</v>
      </c>
      <c r="P39" s="8"/>
      <c r="Q39" s="41"/>
      <c r="R39" s="41"/>
      <c r="S39" s="41"/>
      <c r="T39" s="7">
        <v>0</v>
      </c>
      <c r="U39" s="40">
        <v>20392</v>
      </c>
      <c r="V39" s="9">
        <v>2482</v>
      </c>
      <c r="W39" s="7">
        <f t="shared" si="2"/>
        <v>22874</v>
      </c>
      <c r="X39" s="40"/>
      <c r="Y39" s="9"/>
      <c r="Z39" s="9"/>
      <c r="AA39" s="9"/>
      <c r="AB39" s="9"/>
      <c r="AC39" s="9"/>
      <c r="AD39" s="41"/>
      <c r="AE39" s="9"/>
      <c r="AF39" s="9"/>
      <c r="AG39" s="9"/>
      <c r="AH39" s="9"/>
      <c r="AI39" s="25"/>
      <c r="AJ39" s="4">
        <v>43715</v>
      </c>
      <c r="AK39" s="40">
        <v>0</v>
      </c>
      <c r="AL39" s="7">
        <f t="shared" si="3"/>
        <v>0</v>
      </c>
      <c r="AM39" s="9"/>
      <c r="AN39" s="9">
        <v>0</v>
      </c>
      <c r="AO39" s="41">
        <v>0</v>
      </c>
      <c r="AP39" s="41">
        <v>21373</v>
      </c>
      <c r="AQ39" s="41"/>
      <c r="AR39" s="41"/>
      <c r="AS39" s="41"/>
      <c r="AT39" s="41"/>
      <c r="AU39" s="41"/>
      <c r="AV39" s="41"/>
      <c r="AW39" s="7">
        <f t="shared" si="4"/>
        <v>21373</v>
      </c>
      <c r="AX39" s="41">
        <v>0</v>
      </c>
      <c r="AY39" s="41"/>
      <c r="AZ39" s="41">
        <v>0</v>
      </c>
      <c r="BA39" s="41"/>
      <c r="BB39" s="41"/>
      <c r="BC39" s="41">
        <v>0</v>
      </c>
      <c r="BD39" s="41">
        <v>0</v>
      </c>
      <c r="BE39" s="7">
        <f t="shared" si="5"/>
        <v>0</v>
      </c>
      <c r="BF39" s="40">
        <v>27290</v>
      </c>
      <c r="BG39" s="41"/>
      <c r="BH39" s="41">
        <v>2035</v>
      </c>
      <c r="BI39" s="41"/>
      <c r="BJ39" s="41">
        <v>0</v>
      </c>
      <c r="BK39" s="41"/>
      <c r="BL39" s="41">
        <v>0</v>
      </c>
      <c r="BM39" s="41"/>
      <c r="BN39" s="41"/>
      <c r="BO39" s="41">
        <v>0</v>
      </c>
      <c r="BP39" s="9"/>
      <c r="BQ39" s="41"/>
      <c r="BR39" s="9"/>
      <c r="BS39" s="9"/>
      <c r="BT39" s="41">
        <v>65186</v>
      </c>
      <c r="BU39" s="7">
        <f t="shared" si="6"/>
        <v>94511</v>
      </c>
      <c r="BV39" s="40">
        <v>0</v>
      </c>
      <c r="BW39" s="41"/>
      <c r="BX39" s="41"/>
      <c r="BY39" s="41">
        <v>0</v>
      </c>
      <c r="BZ39" s="41"/>
      <c r="CA39" s="41"/>
      <c r="CB39" s="7">
        <f t="shared" si="7"/>
        <v>0</v>
      </c>
      <c r="CC39" s="40"/>
      <c r="CD39" s="41">
        <v>0</v>
      </c>
      <c r="CE39" s="41">
        <v>0</v>
      </c>
      <c r="CF39" s="41"/>
      <c r="CG39" s="7">
        <f t="shared" si="8"/>
        <v>0</v>
      </c>
      <c r="CH39" s="8"/>
      <c r="CI39" s="9"/>
      <c r="CJ39" s="41"/>
      <c r="CK39" s="41"/>
      <c r="CL39" s="41"/>
      <c r="CM39" s="41"/>
      <c r="CN39" s="41"/>
      <c r="CO39" s="7">
        <v>129967</v>
      </c>
      <c r="CP39" s="8"/>
      <c r="CQ39" s="41"/>
      <c r="CR39" s="41"/>
      <c r="CS39" s="7">
        <f t="shared" si="9"/>
        <v>0</v>
      </c>
      <c r="CT39" s="43">
        <v>12</v>
      </c>
      <c r="CU39" s="4">
        <f t="shared" si="10"/>
        <v>12</v>
      </c>
      <c r="CV39" s="10">
        <f t="shared" si="0"/>
        <v>332361</v>
      </c>
    </row>
    <row r="40" spans="1:100" x14ac:dyDescent="0.25">
      <c r="A40" s="348"/>
      <c r="B40" s="2" t="s">
        <v>103</v>
      </c>
      <c r="C40" s="40"/>
      <c r="D40" s="41"/>
      <c r="E40" s="43"/>
      <c r="F40" s="41"/>
      <c r="G40" s="42"/>
      <c r="H40" s="7">
        <v>0</v>
      </c>
      <c r="I40" s="40"/>
      <c r="J40" s="41"/>
      <c r="K40" s="41"/>
      <c r="L40" s="41"/>
      <c r="M40" s="41"/>
      <c r="N40" s="41"/>
      <c r="O40" s="7">
        <v>31928</v>
      </c>
      <c r="P40" s="8"/>
      <c r="Q40" s="41"/>
      <c r="R40" s="41"/>
      <c r="S40" s="41"/>
      <c r="T40" s="7">
        <v>2330</v>
      </c>
      <c r="U40" s="40">
        <v>12352</v>
      </c>
      <c r="V40" s="9">
        <v>1778</v>
      </c>
      <c r="W40" s="7">
        <f t="shared" si="2"/>
        <v>14130</v>
      </c>
      <c r="X40" s="40"/>
      <c r="Y40" s="9"/>
      <c r="Z40" s="9"/>
      <c r="AA40" s="9"/>
      <c r="AB40" s="9"/>
      <c r="AC40" s="9"/>
      <c r="AD40" s="41"/>
      <c r="AE40" s="9"/>
      <c r="AF40" s="9"/>
      <c r="AG40" s="9"/>
      <c r="AH40" s="9"/>
      <c r="AI40" s="25"/>
      <c r="AJ40" s="4">
        <v>63282</v>
      </c>
      <c r="AK40" s="40">
        <v>0</v>
      </c>
      <c r="AL40" s="7">
        <f t="shared" si="3"/>
        <v>0</v>
      </c>
      <c r="AM40" s="9"/>
      <c r="AN40" s="9">
        <v>0</v>
      </c>
      <c r="AO40" s="41">
        <v>290</v>
      </c>
      <c r="AP40" s="41">
        <v>20288</v>
      </c>
      <c r="AQ40" s="41"/>
      <c r="AR40" s="41"/>
      <c r="AS40" s="41"/>
      <c r="AT40" s="41"/>
      <c r="AU40" s="41"/>
      <c r="AV40" s="41"/>
      <c r="AW40" s="7">
        <f t="shared" si="4"/>
        <v>20578</v>
      </c>
      <c r="AX40" s="41">
        <v>0</v>
      </c>
      <c r="AY40" s="41"/>
      <c r="AZ40" s="41">
        <v>0</v>
      </c>
      <c r="BA40" s="41"/>
      <c r="BB40" s="41"/>
      <c r="BC40" s="41">
        <v>0</v>
      </c>
      <c r="BD40" s="41">
        <v>0</v>
      </c>
      <c r="BE40" s="7">
        <f t="shared" si="5"/>
        <v>0</v>
      </c>
      <c r="BF40" s="40">
        <v>16206</v>
      </c>
      <c r="BG40" s="41"/>
      <c r="BH40" s="41">
        <v>2861</v>
      </c>
      <c r="BI40" s="41"/>
      <c r="BJ40" s="41">
        <v>0</v>
      </c>
      <c r="BK40" s="41"/>
      <c r="BL40" s="41">
        <v>0</v>
      </c>
      <c r="BM40" s="41"/>
      <c r="BN40" s="41"/>
      <c r="BO40" s="41">
        <v>0</v>
      </c>
      <c r="BP40" s="9"/>
      <c r="BQ40" s="41"/>
      <c r="BR40" s="9"/>
      <c r="BS40" s="9"/>
      <c r="BT40" s="41">
        <v>66434</v>
      </c>
      <c r="BU40" s="7">
        <f t="shared" si="6"/>
        <v>85501</v>
      </c>
      <c r="BV40" s="40">
        <v>0</v>
      </c>
      <c r="BW40" s="41"/>
      <c r="BX40" s="41"/>
      <c r="BY40" s="41">
        <v>0</v>
      </c>
      <c r="BZ40" s="41"/>
      <c r="CA40" s="41"/>
      <c r="CB40" s="7">
        <f t="shared" si="7"/>
        <v>0</v>
      </c>
      <c r="CC40" s="40"/>
      <c r="CD40" s="41">
        <v>0</v>
      </c>
      <c r="CE40" s="41">
        <v>0</v>
      </c>
      <c r="CF40" s="41"/>
      <c r="CG40" s="7">
        <f t="shared" si="8"/>
        <v>0</v>
      </c>
      <c r="CH40" s="8"/>
      <c r="CI40" s="9"/>
      <c r="CJ40" s="41"/>
      <c r="CK40" s="41"/>
      <c r="CL40" s="41"/>
      <c r="CM40" s="41"/>
      <c r="CN40" s="41"/>
      <c r="CO40" s="7">
        <v>107360</v>
      </c>
      <c r="CP40" s="8"/>
      <c r="CQ40" s="41"/>
      <c r="CR40" s="41"/>
      <c r="CS40" s="7">
        <f t="shared" si="9"/>
        <v>0</v>
      </c>
      <c r="CT40" s="43">
        <v>19</v>
      </c>
      <c r="CU40" s="4">
        <f t="shared" si="10"/>
        <v>19</v>
      </c>
      <c r="CV40" s="10">
        <f t="shared" si="0"/>
        <v>325128</v>
      </c>
    </row>
    <row r="41" spans="1:100" x14ac:dyDescent="0.25">
      <c r="A41" s="348"/>
      <c r="B41" s="2" t="s">
        <v>104</v>
      </c>
      <c r="C41" s="40"/>
      <c r="D41" s="41"/>
      <c r="E41" s="43"/>
      <c r="F41" s="41"/>
      <c r="G41" s="42"/>
      <c r="H41" s="7">
        <v>2805</v>
      </c>
      <c r="I41" s="40"/>
      <c r="J41" s="41"/>
      <c r="K41" s="41"/>
      <c r="L41" s="41"/>
      <c r="M41" s="41"/>
      <c r="N41" s="41"/>
      <c r="O41" s="7">
        <v>38311</v>
      </c>
      <c r="P41" s="8"/>
      <c r="Q41" s="41"/>
      <c r="R41" s="41"/>
      <c r="S41" s="41"/>
      <c r="T41" s="7">
        <v>2400</v>
      </c>
      <c r="U41" s="40">
        <v>5708</v>
      </c>
      <c r="V41" s="9">
        <v>578</v>
      </c>
      <c r="W41" s="7">
        <f t="shared" si="2"/>
        <v>6286</v>
      </c>
      <c r="X41" s="40"/>
      <c r="Y41" s="9"/>
      <c r="Z41" s="9"/>
      <c r="AA41" s="9"/>
      <c r="AB41" s="9"/>
      <c r="AC41" s="9"/>
      <c r="AD41" s="41"/>
      <c r="AE41" s="9"/>
      <c r="AF41" s="9"/>
      <c r="AG41" s="9"/>
      <c r="AH41" s="9"/>
      <c r="AI41" s="25"/>
      <c r="AJ41" s="4">
        <v>193141</v>
      </c>
      <c r="AK41" s="40">
        <v>0</v>
      </c>
      <c r="AL41" s="7">
        <f t="shared" si="3"/>
        <v>0</v>
      </c>
      <c r="AM41" s="9"/>
      <c r="AN41" s="9">
        <v>0</v>
      </c>
      <c r="AO41" s="41">
        <v>0</v>
      </c>
      <c r="AP41" s="41">
        <v>15118</v>
      </c>
      <c r="AQ41" s="41"/>
      <c r="AR41" s="41"/>
      <c r="AS41" s="41"/>
      <c r="AT41" s="41"/>
      <c r="AU41" s="41"/>
      <c r="AV41" s="41"/>
      <c r="AW41" s="7">
        <f t="shared" si="4"/>
        <v>15118</v>
      </c>
      <c r="AX41" s="41">
        <v>0</v>
      </c>
      <c r="AY41" s="41"/>
      <c r="AZ41" s="41">
        <v>0</v>
      </c>
      <c r="BA41" s="41"/>
      <c r="BB41" s="41"/>
      <c r="BC41" s="41">
        <v>0</v>
      </c>
      <c r="BD41" s="41">
        <v>0</v>
      </c>
      <c r="BE41" s="7">
        <f t="shared" si="5"/>
        <v>0</v>
      </c>
      <c r="BF41" s="40">
        <v>32367</v>
      </c>
      <c r="BG41" s="41"/>
      <c r="BH41" s="41">
        <v>4991</v>
      </c>
      <c r="BI41" s="41"/>
      <c r="BJ41" s="41">
        <v>0</v>
      </c>
      <c r="BK41" s="41"/>
      <c r="BL41" s="41">
        <v>0</v>
      </c>
      <c r="BM41" s="41"/>
      <c r="BN41" s="41"/>
      <c r="BO41" s="41">
        <v>0</v>
      </c>
      <c r="BP41" s="9"/>
      <c r="BQ41" s="41"/>
      <c r="BR41" s="9"/>
      <c r="BS41" s="9"/>
      <c r="BT41" s="41">
        <v>68346</v>
      </c>
      <c r="BU41" s="7">
        <f t="shared" si="6"/>
        <v>105704</v>
      </c>
      <c r="BV41" s="40">
        <v>0</v>
      </c>
      <c r="BW41" s="41"/>
      <c r="BX41" s="41"/>
      <c r="BY41" s="41">
        <v>0</v>
      </c>
      <c r="BZ41" s="41"/>
      <c r="CA41" s="41"/>
      <c r="CB41" s="7">
        <f t="shared" si="7"/>
        <v>0</v>
      </c>
      <c r="CC41" s="40"/>
      <c r="CD41" s="41">
        <v>1869</v>
      </c>
      <c r="CE41" s="41">
        <v>0</v>
      </c>
      <c r="CF41" s="41"/>
      <c r="CG41" s="7">
        <f t="shared" si="8"/>
        <v>1869</v>
      </c>
      <c r="CH41" s="8"/>
      <c r="CI41" s="9"/>
      <c r="CJ41" s="41"/>
      <c r="CK41" s="41"/>
      <c r="CL41" s="41"/>
      <c r="CM41" s="41"/>
      <c r="CN41" s="41"/>
      <c r="CO41" s="7">
        <v>128130</v>
      </c>
      <c r="CP41" s="8"/>
      <c r="CQ41" s="41"/>
      <c r="CR41" s="41"/>
      <c r="CS41" s="7">
        <f t="shared" si="9"/>
        <v>0</v>
      </c>
      <c r="CT41" s="43">
        <v>9</v>
      </c>
      <c r="CU41" s="4">
        <f t="shared" si="10"/>
        <v>9</v>
      </c>
      <c r="CV41" s="10">
        <f t="shared" si="0"/>
        <v>493773</v>
      </c>
    </row>
    <row r="42" spans="1:100" x14ac:dyDescent="0.25">
      <c r="A42" s="348"/>
      <c r="B42" s="2" t="s">
        <v>105</v>
      </c>
      <c r="C42" s="40"/>
      <c r="D42" s="41"/>
      <c r="E42" s="43"/>
      <c r="F42" s="41"/>
      <c r="G42" s="42"/>
      <c r="H42" s="7">
        <v>1151</v>
      </c>
      <c r="I42" s="40"/>
      <c r="J42" s="41"/>
      <c r="K42" s="41"/>
      <c r="L42" s="41"/>
      <c r="M42" s="41"/>
      <c r="N42" s="41"/>
      <c r="O42" s="7">
        <v>42285</v>
      </c>
      <c r="P42" s="8"/>
      <c r="Q42" s="41"/>
      <c r="R42" s="41"/>
      <c r="S42" s="41"/>
      <c r="T42" s="7">
        <v>4696</v>
      </c>
      <c r="U42" s="40">
        <v>9944</v>
      </c>
      <c r="V42" s="9">
        <v>1442</v>
      </c>
      <c r="W42" s="7">
        <f t="shared" si="2"/>
        <v>11386</v>
      </c>
      <c r="X42" s="40"/>
      <c r="Y42" s="9"/>
      <c r="Z42" s="9"/>
      <c r="AA42" s="9"/>
      <c r="AB42" s="9"/>
      <c r="AC42" s="9"/>
      <c r="AD42" s="41"/>
      <c r="AE42" s="9"/>
      <c r="AF42" s="9"/>
      <c r="AG42" s="9"/>
      <c r="AH42" s="9"/>
      <c r="AI42" s="25"/>
      <c r="AJ42" s="4">
        <v>178291</v>
      </c>
      <c r="AK42" s="40">
        <v>0</v>
      </c>
      <c r="AL42" s="7">
        <f t="shared" si="3"/>
        <v>0</v>
      </c>
      <c r="AM42" s="9"/>
      <c r="AN42" s="9">
        <v>0</v>
      </c>
      <c r="AO42" s="41">
        <v>0</v>
      </c>
      <c r="AP42" s="41">
        <v>14482</v>
      </c>
      <c r="AQ42" s="41"/>
      <c r="AR42" s="41"/>
      <c r="AS42" s="41"/>
      <c r="AT42" s="41"/>
      <c r="AU42" s="41"/>
      <c r="AV42" s="41"/>
      <c r="AW42" s="7">
        <f t="shared" si="4"/>
        <v>14482</v>
      </c>
      <c r="AX42" s="41">
        <v>0</v>
      </c>
      <c r="AY42" s="41"/>
      <c r="AZ42" s="41">
        <v>0</v>
      </c>
      <c r="BA42" s="41"/>
      <c r="BB42" s="41"/>
      <c r="BC42" s="41">
        <v>0</v>
      </c>
      <c r="BD42" s="41">
        <v>0</v>
      </c>
      <c r="BE42" s="7">
        <f t="shared" si="5"/>
        <v>0</v>
      </c>
      <c r="BF42" s="40">
        <v>38102</v>
      </c>
      <c r="BG42" s="41"/>
      <c r="BH42" s="41">
        <v>4125</v>
      </c>
      <c r="BI42" s="41"/>
      <c r="BJ42" s="41">
        <v>0</v>
      </c>
      <c r="BK42" s="41"/>
      <c r="BL42" s="41">
        <v>0</v>
      </c>
      <c r="BM42" s="41"/>
      <c r="BN42" s="41"/>
      <c r="BO42" s="41">
        <v>0</v>
      </c>
      <c r="BP42" s="9"/>
      <c r="BQ42" s="41"/>
      <c r="BR42" s="9"/>
      <c r="BS42" s="9"/>
      <c r="BT42" s="41">
        <v>62198</v>
      </c>
      <c r="BU42" s="7">
        <f t="shared" si="6"/>
        <v>104425</v>
      </c>
      <c r="BV42" s="40">
        <v>0</v>
      </c>
      <c r="BW42" s="41"/>
      <c r="BX42" s="41"/>
      <c r="BY42" s="41">
        <v>0</v>
      </c>
      <c r="BZ42" s="41"/>
      <c r="CA42" s="41"/>
      <c r="CB42" s="7">
        <f t="shared" si="7"/>
        <v>0</v>
      </c>
      <c r="CC42" s="40"/>
      <c r="CD42" s="41">
        <v>7535</v>
      </c>
      <c r="CE42" s="41">
        <v>0</v>
      </c>
      <c r="CF42" s="41"/>
      <c r="CG42" s="7">
        <f t="shared" si="8"/>
        <v>7535</v>
      </c>
      <c r="CH42" s="8"/>
      <c r="CI42" s="9"/>
      <c r="CJ42" s="41"/>
      <c r="CK42" s="41"/>
      <c r="CL42" s="41"/>
      <c r="CM42" s="41"/>
      <c r="CN42" s="41"/>
      <c r="CO42" s="7">
        <v>205093</v>
      </c>
      <c r="CP42" s="8"/>
      <c r="CQ42" s="41"/>
      <c r="CR42" s="41"/>
      <c r="CS42" s="7">
        <f t="shared" si="9"/>
        <v>0</v>
      </c>
      <c r="CT42" s="43">
        <v>46</v>
      </c>
      <c r="CU42" s="4">
        <f t="shared" si="10"/>
        <v>46</v>
      </c>
      <c r="CV42" s="10">
        <f t="shared" si="0"/>
        <v>569390</v>
      </c>
    </row>
    <row r="43" spans="1:100" x14ac:dyDescent="0.25">
      <c r="A43" s="348"/>
      <c r="B43" s="2" t="s">
        <v>106</v>
      </c>
      <c r="C43" s="40"/>
      <c r="D43" s="41"/>
      <c r="E43" s="43"/>
      <c r="F43" s="41"/>
      <c r="G43" s="42"/>
      <c r="H43" s="7">
        <v>0</v>
      </c>
      <c r="I43" s="40"/>
      <c r="J43" s="41"/>
      <c r="K43" s="41"/>
      <c r="L43" s="41"/>
      <c r="M43" s="41"/>
      <c r="N43" s="41"/>
      <c r="O43" s="7">
        <v>41910</v>
      </c>
      <c r="P43" s="8"/>
      <c r="Q43" s="41"/>
      <c r="R43" s="41"/>
      <c r="S43" s="41"/>
      <c r="T43" s="7">
        <v>1223</v>
      </c>
      <c r="U43" s="40">
        <v>17948</v>
      </c>
      <c r="V43" s="9">
        <v>2499</v>
      </c>
      <c r="W43" s="7">
        <f t="shared" si="2"/>
        <v>20447</v>
      </c>
      <c r="X43" s="40"/>
      <c r="Y43" s="9"/>
      <c r="Z43" s="9"/>
      <c r="AA43" s="9"/>
      <c r="AB43" s="9"/>
      <c r="AC43" s="9"/>
      <c r="AD43" s="41"/>
      <c r="AE43" s="9"/>
      <c r="AF43" s="9"/>
      <c r="AG43" s="9"/>
      <c r="AH43" s="9"/>
      <c r="AI43" s="25"/>
      <c r="AJ43" s="4">
        <v>123985</v>
      </c>
      <c r="AK43" s="40">
        <v>0</v>
      </c>
      <c r="AL43" s="7">
        <f t="shared" si="3"/>
        <v>0</v>
      </c>
      <c r="AM43" s="9"/>
      <c r="AN43" s="9">
        <v>0</v>
      </c>
      <c r="AO43" s="41">
        <v>0</v>
      </c>
      <c r="AP43" s="41">
        <v>13462</v>
      </c>
      <c r="AQ43" s="41"/>
      <c r="AR43" s="41"/>
      <c r="AS43" s="41"/>
      <c r="AT43" s="41"/>
      <c r="AU43" s="41"/>
      <c r="AV43" s="41"/>
      <c r="AW43" s="7">
        <f t="shared" si="4"/>
        <v>13462</v>
      </c>
      <c r="AX43" s="41">
        <v>0</v>
      </c>
      <c r="AY43" s="41"/>
      <c r="AZ43" s="41">
        <v>0</v>
      </c>
      <c r="BA43" s="41"/>
      <c r="BB43" s="41"/>
      <c r="BC43" s="41">
        <v>0</v>
      </c>
      <c r="BD43" s="41">
        <v>0</v>
      </c>
      <c r="BE43" s="7">
        <f t="shared" si="5"/>
        <v>0</v>
      </c>
      <c r="BF43" s="40">
        <v>45173</v>
      </c>
      <c r="BG43" s="41"/>
      <c r="BH43" s="41">
        <v>6231</v>
      </c>
      <c r="BI43" s="41"/>
      <c r="BJ43" s="41">
        <v>0</v>
      </c>
      <c r="BK43" s="41"/>
      <c r="BL43" s="41">
        <v>0</v>
      </c>
      <c r="BM43" s="41"/>
      <c r="BN43" s="41"/>
      <c r="BO43" s="41">
        <v>0</v>
      </c>
      <c r="BP43" s="9"/>
      <c r="BQ43" s="41"/>
      <c r="BR43" s="9"/>
      <c r="BS43" s="9"/>
      <c r="BT43" s="41">
        <v>70330</v>
      </c>
      <c r="BU43" s="7">
        <f t="shared" si="6"/>
        <v>121734</v>
      </c>
      <c r="BV43" s="40">
        <v>0</v>
      </c>
      <c r="BW43" s="41"/>
      <c r="BX43" s="41"/>
      <c r="BY43" s="41">
        <v>0</v>
      </c>
      <c r="BZ43" s="41"/>
      <c r="CA43" s="41"/>
      <c r="CB43" s="7">
        <f t="shared" si="7"/>
        <v>0</v>
      </c>
      <c r="CC43" s="40"/>
      <c r="CD43" s="41">
        <v>10780</v>
      </c>
      <c r="CE43" s="41">
        <v>0</v>
      </c>
      <c r="CF43" s="41"/>
      <c r="CG43" s="7">
        <f t="shared" si="8"/>
        <v>10780</v>
      </c>
      <c r="CH43" s="8"/>
      <c r="CI43" s="9"/>
      <c r="CJ43" s="41"/>
      <c r="CK43" s="41"/>
      <c r="CL43" s="41"/>
      <c r="CM43" s="41"/>
      <c r="CN43" s="41"/>
      <c r="CO43" s="7">
        <v>204036</v>
      </c>
      <c r="CP43" s="8"/>
      <c r="CQ43" s="41"/>
      <c r="CR43" s="41"/>
      <c r="CS43" s="7">
        <f t="shared" si="9"/>
        <v>0</v>
      </c>
      <c r="CT43" s="43">
        <v>1</v>
      </c>
      <c r="CU43" s="4">
        <f t="shared" si="10"/>
        <v>1</v>
      </c>
      <c r="CV43" s="10">
        <f t="shared" si="0"/>
        <v>537578</v>
      </c>
    </row>
    <row r="44" spans="1:100" x14ac:dyDescent="0.25">
      <c r="A44" s="348"/>
      <c r="B44" s="2" t="s">
        <v>107</v>
      </c>
      <c r="C44" s="40"/>
      <c r="D44" s="41"/>
      <c r="E44" s="43"/>
      <c r="F44" s="41"/>
      <c r="G44" s="42"/>
      <c r="H44" s="7">
        <v>0</v>
      </c>
      <c r="I44" s="40"/>
      <c r="J44" s="41"/>
      <c r="K44" s="41"/>
      <c r="L44" s="41"/>
      <c r="M44" s="41"/>
      <c r="N44" s="41"/>
      <c r="O44" s="7">
        <v>48992</v>
      </c>
      <c r="P44" s="8"/>
      <c r="Q44" s="41"/>
      <c r="R44" s="41"/>
      <c r="S44" s="41"/>
      <c r="T44" s="7">
        <v>3557</v>
      </c>
      <c r="U44" s="40">
        <v>20266</v>
      </c>
      <c r="V44" s="9">
        <v>2996</v>
      </c>
      <c r="W44" s="7">
        <f t="shared" si="2"/>
        <v>23262</v>
      </c>
      <c r="X44" s="40"/>
      <c r="Y44" s="9"/>
      <c r="Z44" s="9"/>
      <c r="AA44" s="9"/>
      <c r="AB44" s="9"/>
      <c r="AC44" s="9"/>
      <c r="AD44" s="41"/>
      <c r="AE44" s="9"/>
      <c r="AF44" s="9"/>
      <c r="AG44" s="9"/>
      <c r="AH44" s="9"/>
      <c r="AI44" s="25"/>
      <c r="AJ44" s="4">
        <v>136530</v>
      </c>
      <c r="AK44" s="40">
        <v>0</v>
      </c>
      <c r="AL44" s="7">
        <f t="shared" si="3"/>
        <v>0</v>
      </c>
      <c r="AM44" s="9"/>
      <c r="AN44" s="9">
        <v>0</v>
      </c>
      <c r="AO44" s="41">
        <v>0</v>
      </c>
      <c r="AP44" s="41">
        <v>13657</v>
      </c>
      <c r="AQ44" s="41"/>
      <c r="AR44" s="41"/>
      <c r="AS44" s="41"/>
      <c r="AT44" s="41"/>
      <c r="AU44" s="41"/>
      <c r="AV44" s="41"/>
      <c r="AW44" s="7">
        <f t="shared" si="4"/>
        <v>13657</v>
      </c>
      <c r="AX44" s="41">
        <v>0</v>
      </c>
      <c r="AY44" s="41"/>
      <c r="AZ44" s="41">
        <v>0</v>
      </c>
      <c r="BA44" s="41"/>
      <c r="BB44" s="41"/>
      <c r="BC44" s="41">
        <v>0</v>
      </c>
      <c r="BD44" s="41">
        <v>0</v>
      </c>
      <c r="BE44" s="7">
        <f t="shared" si="5"/>
        <v>0</v>
      </c>
      <c r="BF44" s="40">
        <v>25738</v>
      </c>
      <c r="BG44" s="41"/>
      <c r="BH44" s="41">
        <v>5136</v>
      </c>
      <c r="BI44" s="41"/>
      <c r="BJ44" s="41">
        <v>0</v>
      </c>
      <c r="BK44" s="41"/>
      <c r="BL44" s="41">
        <v>0</v>
      </c>
      <c r="BM44" s="41"/>
      <c r="BN44" s="41"/>
      <c r="BO44" s="41">
        <v>0</v>
      </c>
      <c r="BP44" s="9"/>
      <c r="BQ44" s="41"/>
      <c r="BR44" s="9"/>
      <c r="BS44" s="9"/>
      <c r="BT44" s="41">
        <v>70721</v>
      </c>
      <c r="BU44" s="7">
        <f t="shared" si="6"/>
        <v>101595</v>
      </c>
      <c r="BV44" s="40">
        <v>5058</v>
      </c>
      <c r="BW44" s="41"/>
      <c r="BX44" s="41"/>
      <c r="BY44" s="41">
        <v>0</v>
      </c>
      <c r="BZ44" s="41"/>
      <c r="CA44" s="41"/>
      <c r="CB44" s="7">
        <f t="shared" si="7"/>
        <v>5058</v>
      </c>
      <c r="CC44" s="40"/>
      <c r="CD44" s="41">
        <v>12293</v>
      </c>
      <c r="CE44" s="41">
        <v>0</v>
      </c>
      <c r="CF44" s="41"/>
      <c r="CG44" s="7">
        <f t="shared" si="8"/>
        <v>12293</v>
      </c>
      <c r="CH44" s="8"/>
      <c r="CI44" s="9"/>
      <c r="CJ44" s="41"/>
      <c r="CK44" s="41"/>
      <c r="CL44" s="41"/>
      <c r="CM44" s="41"/>
      <c r="CN44" s="41"/>
      <c r="CO44" s="7">
        <v>198814</v>
      </c>
      <c r="CP44" s="8"/>
      <c r="CQ44" s="41"/>
      <c r="CR44" s="41"/>
      <c r="CS44" s="7">
        <f t="shared" si="9"/>
        <v>0</v>
      </c>
      <c r="CT44" s="43">
        <v>52</v>
      </c>
      <c r="CU44" s="4">
        <f t="shared" si="10"/>
        <v>52</v>
      </c>
      <c r="CV44" s="10">
        <f t="shared" si="0"/>
        <v>543810</v>
      </c>
    </row>
    <row r="45" spans="1:100" x14ac:dyDescent="0.25">
      <c r="A45" s="348"/>
      <c r="B45" s="2" t="s">
        <v>108</v>
      </c>
      <c r="C45" s="40"/>
      <c r="D45" s="41"/>
      <c r="E45" s="43"/>
      <c r="F45" s="41"/>
      <c r="G45" s="42"/>
      <c r="H45" s="7">
        <v>0</v>
      </c>
      <c r="I45" s="40"/>
      <c r="J45" s="41"/>
      <c r="K45" s="41"/>
      <c r="L45" s="41"/>
      <c r="M45" s="41"/>
      <c r="N45" s="41"/>
      <c r="O45" s="7">
        <v>49877</v>
      </c>
      <c r="P45" s="8"/>
      <c r="Q45" s="41"/>
      <c r="R45" s="41"/>
      <c r="S45" s="41"/>
      <c r="T45" s="7">
        <v>5785</v>
      </c>
      <c r="U45" s="40">
        <v>20324</v>
      </c>
      <c r="V45" s="9">
        <v>2742</v>
      </c>
      <c r="W45" s="7">
        <f t="shared" si="2"/>
        <v>23066</v>
      </c>
      <c r="X45" s="40"/>
      <c r="Y45" s="9"/>
      <c r="Z45" s="9"/>
      <c r="AA45" s="9"/>
      <c r="AB45" s="9"/>
      <c r="AC45" s="9"/>
      <c r="AD45" s="41"/>
      <c r="AE45" s="9"/>
      <c r="AF45" s="9"/>
      <c r="AG45" s="9"/>
      <c r="AH45" s="9"/>
      <c r="AI45" s="25"/>
      <c r="AJ45" s="4">
        <v>124507</v>
      </c>
      <c r="AK45" s="40">
        <v>0</v>
      </c>
      <c r="AL45" s="7">
        <f t="shared" si="3"/>
        <v>0</v>
      </c>
      <c r="AM45" s="9"/>
      <c r="AN45" s="9">
        <v>0</v>
      </c>
      <c r="AO45" s="41">
        <v>0</v>
      </c>
      <c r="AP45" s="41">
        <v>19964</v>
      </c>
      <c r="AQ45" s="41"/>
      <c r="AR45" s="41"/>
      <c r="AS45" s="41"/>
      <c r="AT45" s="41"/>
      <c r="AU45" s="41"/>
      <c r="AV45" s="41"/>
      <c r="AW45" s="7">
        <f t="shared" si="4"/>
        <v>19964</v>
      </c>
      <c r="AX45" s="41">
        <v>0</v>
      </c>
      <c r="AY45" s="41"/>
      <c r="AZ45" s="41">
        <v>0</v>
      </c>
      <c r="BA45" s="41"/>
      <c r="BB45" s="41"/>
      <c r="BC45" s="41">
        <v>0</v>
      </c>
      <c r="BD45" s="41">
        <v>0</v>
      </c>
      <c r="BE45" s="7">
        <f t="shared" si="5"/>
        <v>0</v>
      </c>
      <c r="BF45" s="40">
        <v>37697</v>
      </c>
      <c r="BG45" s="41"/>
      <c r="BH45" s="41">
        <v>1111</v>
      </c>
      <c r="BI45" s="41"/>
      <c r="BJ45" s="41">
        <v>0</v>
      </c>
      <c r="BK45" s="41"/>
      <c r="BL45" s="41">
        <v>0</v>
      </c>
      <c r="BM45" s="41"/>
      <c r="BN45" s="41"/>
      <c r="BO45" s="41">
        <v>0</v>
      </c>
      <c r="BP45" s="9"/>
      <c r="BQ45" s="41"/>
      <c r="BR45" s="9"/>
      <c r="BS45" s="9"/>
      <c r="BT45" s="41">
        <v>67842</v>
      </c>
      <c r="BU45" s="7">
        <f t="shared" si="6"/>
        <v>106650</v>
      </c>
      <c r="BV45" s="40">
        <v>7292</v>
      </c>
      <c r="BW45" s="41"/>
      <c r="BX45" s="41"/>
      <c r="BY45" s="41">
        <v>0</v>
      </c>
      <c r="BZ45" s="41"/>
      <c r="CA45" s="41"/>
      <c r="CB45" s="7">
        <f t="shared" si="7"/>
        <v>7292</v>
      </c>
      <c r="CC45" s="40"/>
      <c r="CD45" s="41">
        <v>15235</v>
      </c>
      <c r="CE45" s="41">
        <v>0</v>
      </c>
      <c r="CF45" s="41"/>
      <c r="CG45" s="7">
        <f t="shared" si="8"/>
        <v>15235</v>
      </c>
      <c r="CH45" s="8"/>
      <c r="CI45" s="9"/>
      <c r="CJ45" s="41"/>
      <c r="CK45" s="41"/>
      <c r="CL45" s="41"/>
      <c r="CM45" s="41"/>
      <c r="CN45" s="41"/>
      <c r="CO45" s="7">
        <v>208661</v>
      </c>
      <c r="CP45" s="8"/>
      <c r="CQ45" s="41"/>
      <c r="CR45" s="41"/>
      <c r="CS45" s="7">
        <f t="shared" si="9"/>
        <v>0</v>
      </c>
      <c r="CT45" s="43">
        <v>8</v>
      </c>
      <c r="CU45" s="4">
        <f t="shared" si="10"/>
        <v>8</v>
      </c>
      <c r="CV45" s="10">
        <f t="shared" si="0"/>
        <v>561045</v>
      </c>
    </row>
    <row r="46" spans="1:100" x14ac:dyDescent="0.25">
      <c r="A46" s="348"/>
      <c r="B46" s="2" t="s">
        <v>109</v>
      </c>
      <c r="C46" s="40"/>
      <c r="D46" s="41"/>
      <c r="E46" s="43"/>
      <c r="F46" s="41"/>
      <c r="G46" s="42"/>
      <c r="H46" s="7">
        <v>3584</v>
      </c>
      <c r="I46" s="40"/>
      <c r="J46" s="41"/>
      <c r="K46" s="41"/>
      <c r="L46" s="41"/>
      <c r="M46" s="41"/>
      <c r="N46" s="41"/>
      <c r="O46" s="7">
        <v>46525</v>
      </c>
      <c r="P46" s="8"/>
      <c r="Q46" s="41"/>
      <c r="R46" s="41"/>
      <c r="S46" s="41"/>
      <c r="T46" s="7">
        <v>5914</v>
      </c>
      <c r="U46" s="40">
        <v>23364</v>
      </c>
      <c r="V46" s="9">
        <v>3047</v>
      </c>
      <c r="W46" s="7">
        <f t="shared" si="2"/>
        <v>26411</v>
      </c>
      <c r="X46" s="40"/>
      <c r="Y46" s="9"/>
      <c r="Z46" s="9"/>
      <c r="AA46" s="9"/>
      <c r="AB46" s="9"/>
      <c r="AC46" s="9"/>
      <c r="AD46" s="41"/>
      <c r="AE46" s="9"/>
      <c r="AF46" s="9"/>
      <c r="AG46" s="9"/>
      <c r="AH46" s="9"/>
      <c r="AI46" s="25"/>
      <c r="AJ46" s="4">
        <v>121959</v>
      </c>
      <c r="AK46" s="40">
        <v>0</v>
      </c>
      <c r="AL46" s="7">
        <f t="shared" si="3"/>
        <v>0</v>
      </c>
      <c r="AM46" s="9"/>
      <c r="AN46" s="9">
        <v>0</v>
      </c>
      <c r="AO46" s="41">
        <v>324</v>
      </c>
      <c r="AP46" s="41">
        <v>18385</v>
      </c>
      <c r="AQ46" s="41"/>
      <c r="AR46" s="41"/>
      <c r="AS46" s="41"/>
      <c r="AT46" s="41"/>
      <c r="AU46" s="41"/>
      <c r="AV46" s="41"/>
      <c r="AW46" s="7">
        <f t="shared" si="4"/>
        <v>18709</v>
      </c>
      <c r="AX46" s="41">
        <v>0</v>
      </c>
      <c r="AY46" s="41"/>
      <c r="AZ46" s="41">
        <v>0</v>
      </c>
      <c r="BA46" s="41"/>
      <c r="BB46" s="41"/>
      <c r="BC46" s="41">
        <v>0</v>
      </c>
      <c r="BD46" s="41">
        <v>0</v>
      </c>
      <c r="BE46" s="7">
        <f t="shared" si="5"/>
        <v>0</v>
      </c>
      <c r="BF46" s="40">
        <v>28882</v>
      </c>
      <c r="BG46" s="41"/>
      <c r="BH46" s="41">
        <v>2912</v>
      </c>
      <c r="BI46" s="41"/>
      <c r="BJ46" s="41">
        <v>0</v>
      </c>
      <c r="BK46" s="41"/>
      <c r="BL46" s="41">
        <v>0</v>
      </c>
      <c r="BM46" s="41"/>
      <c r="BN46" s="41"/>
      <c r="BO46" s="41">
        <v>3032</v>
      </c>
      <c r="BP46" s="9"/>
      <c r="BQ46" s="41"/>
      <c r="BR46" s="9"/>
      <c r="BS46" s="9"/>
      <c r="BT46" s="41">
        <v>62720</v>
      </c>
      <c r="BU46" s="7">
        <f t="shared" si="6"/>
        <v>97546</v>
      </c>
      <c r="BV46" s="40">
        <v>2717</v>
      </c>
      <c r="BW46" s="41"/>
      <c r="BX46" s="41"/>
      <c r="BY46" s="41">
        <v>0</v>
      </c>
      <c r="BZ46" s="41"/>
      <c r="CA46" s="41"/>
      <c r="CB46" s="7">
        <f t="shared" si="7"/>
        <v>2717</v>
      </c>
      <c r="CC46" s="40"/>
      <c r="CD46" s="41">
        <v>3878</v>
      </c>
      <c r="CE46" s="41">
        <v>0</v>
      </c>
      <c r="CF46" s="41"/>
      <c r="CG46" s="7">
        <f t="shared" si="8"/>
        <v>3878</v>
      </c>
      <c r="CH46" s="8"/>
      <c r="CI46" s="9"/>
      <c r="CJ46" s="41"/>
      <c r="CK46" s="41"/>
      <c r="CL46" s="41"/>
      <c r="CM46" s="41"/>
      <c r="CN46" s="41"/>
      <c r="CO46" s="7">
        <v>205724</v>
      </c>
      <c r="CP46" s="8"/>
      <c r="CQ46" s="41"/>
      <c r="CR46" s="41"/>
      <c r="CS46" s="7">
        <f t="shared" si="9"/>
        <v>0</v>
      </c>
      <c r="CT46" s="43">
        <v>9</v>
      </c>
      <c r="CU46" s="4">
        <f t="shared" si="10"/>
        <v>9</v>
      </c>
      <c r="CV46" s="10">
        <f t="shared" si="0"/>
        <v>532976</v>
      </c>
    </row>
    <row r="47" spans="1:100" x14ac:dyDescent="0.25">
      <c r="A47" s="348"/>
      <c r="B47" s="2" t="s">
        <v>110</v>
      </c>
      <c r="C47" s="40"/>
      <c r="D47" s="41"/>
      <c r="E47" s="43"/>
      <c r="F47" s="41"/>
      <c r="G47" s="42"/>
      <c r="H47" s="7">
        <v>0</v>
      </c>
      <c r="I47" s="40"/>
      <c r="J47" s="41"/>
      <c r="K47" s="41"/>
      <c r="L47" s="41"/>
      <c r="M47" s="41"/>
      <c r="N47" s="41"/>
      <c r="O47" s="7">
        <v>38079</v>
      </c>
      <c r="P47" s="8"/>
      <c r="Q47" s="41"/>
      <c r="R47" s="41"/>
      <c r="S47" s="41"/>
      <c r="T47" s="7">
        <v>5926</v>
      </c>
      <c r="U47" s="40">
        <v>21968</v>
      </c>
      <c r="V47" s="9">
        <v>2655</v>
      </c>
      <c r="W47" s="7">
        <f t="shared" si="2"/>
        <v>24623</v>
      </c>
      <c r="X47" s="40"/>
      <c r="Y47" s="9"/>
      <c r="Z47" s="9"/>
      <c r="AA47" s="9"/>
      <c r="AB47" s="9"/>
      <c r="AC47" s="9"/>
      <c r="AD47" s="41"/>
      <c r="AE47" s="9"/>
      <c r="AF47" s="9"/>
      <c r="AG47" s="9"/>
      <c r="AH47" s="9"/>
      <c r="AI47" s="25"/>
      <c r="AJ47" s="4">
        <v>65775</v>
      </c>
      <c r="AK47" s="40">
        <v>0</v>
      </c>
      <c r="AL47" s="7">
        <f t="shared" si="3"/>
        <v>0</v>
      </c>
      <c r="AM47" s="9"/>
      <c r="AN47" s="9">
        <v>0</v>
      </c>
      <c r="AO47" s="41">
        <v>0</v>
      </c>
      <c r="AP47" s="41">
        <v>21796</v>
      </c>
      <c r="AQ47" s="41"/>
      <c r="AR47" s="41"/>
      <c r="AS47" s="41"/>
      <c r="AT47" s="41"/>
      <c r="AU47" s="41"/>
      <c r="AV47" s="41"/>
      <c r="AW47" s="7">
        <f t="shared" si="4"/>
        <v>21796</v>
      </c>
      <c r="AX47" s="41">
        <v>0</v>
      </c>
      <c r="AY47" s="41"/>
      <c r="AZ47" s="41">
        <v>0</v>
      </c>
      <c r="BA47" s="41"/>
      <c r="BB47" s="41"/>
      <c r="BC47" s="41">
        <v>0</v>
      </c>
      <c r="BD47" s="41">
        <v>0</v>
      </c>
      <c r="BE47" s="7">
        <f t="shared" si="5"/>
        <v>0</v>
      </c>
      <c r="BF47" s="40">
        <v>18168</v>
      </c>
      <c r="BG47" s="41"/>
      <c r="BH47" s="41">
        <v>2102</v>
      </c>
      <c r="BI47" s="41"/>
      <c r="BJ47" s="41">
        <v>0</v>
      </c>
      <c r="BK47" s="41"/>
      <c r="BL47" s="41">
        <v>0</v>
      </c>
      <c r="BM47" s="41"/>
      <c r="BN47" s="41"/>
      <c r="BO47" s="41">
        <v>4533</v>
      </c>
      <c r="BP47" s="9"/>
      <c r="BQ47" s="41"/>
      <c r="BR47" s="9"/>
      <c r="BS47" s="9"/>
      <c r="BT47" s="41">
        <v>63097</v>
      </c>
      <c r="BU47" s="7">
        <f t="shared" si="6"/>
        <v>87900</v>
      </c>
      <c r="BV47" s="40">
        <v>10601</v>
      </c>
      <c r="BW47" s="41"/>
      <c r="BX47" s="41"/>
      <c r="BY47" s="41">
        <v>0</v>
      </c>
      <c r="BZ47" s="41"/>
      <c r="CA47" s="41"/>
      <c r="CB47" s="7">
        <f t="shared" si="7"/>
        <v>10601</v>
      </c>
      <c r="CC47" s="40"/>
      <c r="CD47" s="41">
        <v>0</v>
      </c>
      <c r="CE47" s="41">
        <v>0</v>
      </c>
      <c r="CF47" s="41"/>
      <c r="CG47" s="7">
        <f t="shared" si="8"/>
        <v>0</v>
      </c>
      <c r="CH47" s="8"/>
      <c r="CI47" s="9"/>
      <c r="CJ47" s="41"/>
      <c r="CK47" s="41"/>
      <c r="CL47" s="41"/>
      <c r="CM47" s="41"/>
      <c r="CN47" s="41"/>
      <c r="CO47" s="7">
        <v>205464</v>
      </c>
      <c r="CP47" s="8"/>
      <c r="CQ47" s="41"/>
      <c r="CR47" s="41"/>
      <c r="CS47" s="7">
        <f t="shared" si="9"/>
        <v>0</v>
      </c>
      <c r="CT47" s="43">
        <v>0</v>
      </c>
      <c r="CU47" s="4">
        <f t="shared" si="10"/>
        <v>0</v>
      </c>
      <c r="CV47" s="10">
        <f t="shared" si="0"/>
        <v>460164</v>
      </c>
    </row>
    <row r="48" spans="1:100" x14ac:dyDescent="0.25">
      <c r="A48" s="348"/>
      <c r="B48" s="2" t="s">
        <v>111</v>
      </c>
      <c r="C48" s="40"/>
      <c r="D48" s="41"/>
      <c r="E48" s="43"/>
      <c r="F48" s="41"/>
      <c r="G48" s="42"/>
      <c r="H48" s="7">
        <v>1593</v>
      </c>
      <c r="I48" s="40"/>
      <c r="J48" s="41"/>
      <c r="K48" s="41"/>
      <c r="L48" s="41"/>
      <c r="M48" s="41"/>
      <c r="N48" s="41"/>
      <c r="O48" s="7">
        <v>34722</v>
      </c>
      <c r="P48" s="8"/>
      <c r="Q48" s="41"/>
      <c r="R48" s="41"/>
      <c r="S48" s="41"/>
      <c r="T48" s="7">
        <v>5963</v>
      </c>
      <c r="U48" s="40">
        <v>14908</v>
      </c>
      <c r="V48" s="9">
        <v>1828</v>
      </c>
      <c r="W48" s="7">
        <f t="shared" si="2"/>
        <v>16736</v>
      </c>
      <c r="X48" s="40"/>
      <c r="Y48" s="9"/>
      <c r="Z48" s="9"/>
      <c r="AA48" s="9"/>
      <c r="AB48" s="9"/>
      <c r="AC48" s="9"/>
      <c r="AD48" s="41"/>
      <c r="AE48" s="9"/>
      <c r="AF48" s="9"/>
      <c r="AG48" s="9"/>
      <c r="AH48" s="9"/>
      <c r="AI48" s="25"/>
      <c r="AJ48" s="4">
        <v>66222</v>
      </c>
      <c r="AK48" s="40">
        <v>0</v>
      </c>
      <c r="AL48" s="7">
        <f t="shared" si="3"/>
        <v>0</v>
      </c>
      <c r="AM48" s="9"/>
      <c r="AN48" s="9">
        <v>0</v>
      </c>
      <c r="AO48" s="41">
        <v>0</v>
      </c>
      <c r="AP48" s="41">
        <v>24339</v>
      </c>
      <c r="AQ48" s="41"/>
      <c r="AR48" s="41"/>
      <c r="AS48" s="41"/>
      <c r="AT48" s="41"/>
      <c r="AU48" s="41"/>
      <c r="AV48" s="41"/>
      <c r="AW48" s="7">
        <f t="shared" si="4"/>
        <v>24339</v>
      </c>
      <c r="AX48" s="41">
        <v>0</v>
      </c>
      <c r="AY48" s="41"/>
      <c r="AZ48" s="41">
        <v>0</v>
      </c>
      <c r="BA48" s="41"/>
      <c r="BB48" s="41"/>
      <c r="BC48" s="41">
        <v>0</v>
      </c>
      <c r="BD48" s="41">
        <v>0</v>
      </c>
      <c r="BE48" s="7">
        <f t="shared" si="5"/>
        <v>0</v>
      </c>
      <c r="BF48" s="40">
        <v>17519</v>
      </c>
      <c r="BG48" s="41"/>
      <c r="BH48" s="41">
        <v>2039</v>
      </c>
      <c r="BI48" s="41"/>
      <c r="BJ48" s="41">
        <v>0</v>
      </c>
      <c r="BK48" s="41"/>
      <c r="BL48" s="41">
        <v>0</v>
      </c>
      <c r="BM48" s="41"/>
      <c r="BN48" s="41"/>
      <c r="BO48" s="41">
        <v>4343</v>
      </c>
      <c r="BP48" s="9"/>
      <c r="BQ48" s="41"/>
      <c r="BR48" s="9"/>
      <c r="BS48" s="9"/>
      <c r="BT48" s="41">
        <v>52352</v>
      </c>
      <c r="BU48" s="7">
        <f t="shared" si="6"/>
        <v>76253</v>
      </c>
      <c r="BV48" s="40">
        <v>6042</v>
      </c>
      <c r="BW48" s="41"/>
      <c r="BX48" s="41"/>
      <c r="BY48" s="41">
        <v>0</v>
      </c>
      <c r="BZ48" s="41"/>
      <c r="CA48" s="41"/>
      <c r="CB48" s="7">
        <f t="shared" si="7"/>
        <v>6042</v>
      </c>
      <c r="CC48" s="40"/>
      <c r="CD48" s="41">
        <v>0</v>
      </c>
      <c r="CE48" s="41">
        <v>0</v>
      </c>
      <c r="CF48" s="41"/>
      <c r="CG48" s="7">
        <f t="shared" si="8"/>
        <v>0</v>
      </c>
      <c r="CH48" s="8"/>
      <c r="CI48" s="9"/>
      <c r="CJ48" s="41"/>
      <c r="CK48" s="41"/>
      <c r="CL48" s="41"/>
      <c r="CM48" s="41"/>
      <c r="CN48" s="41"/>
      <c r="CO48" s="7">
        <v>168131</v>
      </c>
      <c r="CP48" s="8"/>
      <c r="CQ48" s="41"/>
      <c r="CR48" s="41"/>
      <c r="CS48" s="7">
        <f t="shared" si="9"/>
        <v>0</v>
      </c>
      <c r="CT48" s="43">
        <v>8</v>
      </c>
      <c r="CU48" s="4">
        <f t="shared" si="10"/>
        <v>8</v>
      </c>
      <c r="CV48" s="10">
        <f t="shared" si="0"/>
        <v>400009</v>
      </c>
    </row>
    <row r="49" spans="1:100" ht="15.75" thickBot="1" x14ac:dyDescent="0.3">
      <c r="A49" s="349"/>
      <c r="B49" s="3" t="s">
        <v>112</v>
      </c>
      <c r="C49" s="44"/>
      <c r="D49" s="45"/>
      <c r="E49" s="47"/>
      <c r="F49" s="45"/>
      <c r="G49" s="46"/>
      <c r="H49" s="11">
        <v>0</v>
      </c>
      <c r="I49" s="44"/>
      <c r="J49" s="45"/>
      <c r="K49" s="45"/>
      <c r="L49" s="45"/>
      <c r="M49" s="45"/>
      <c r="N49" s="45"/>
      <c r="O49" s="11">
        <v>20552</v>
      </c>
      <c r="P49" s="12"/>
      <c r="Q49" s="45"/>
      <c r="R49" s="45"/>
      <c r="S49" s="45"/>
      <c r="T49" s="11">
        <v>4662</v>
      </c>
      <c r="U49" s="44">
        <v>14748</v>
      </c>
      <c r="V49" s="13">
        <v>1327</v>
      </c>
      <c r="W49" s="11">
        <f t="shared" si="2"/>
        <v>16075</v>
      </c>
      <c r="X49" s="44"/>
      <c r="Y49" s="13"/>
      <c r="Z49" s="13"/>
      <c r="AA49" s="13"/>
      <c r="AB49" s="13"/>
      <c r="AC49" s="13"/>
      <c r="AD49" s="45"/>
      <c r="AE49" s="13"/>
      <c r="AF49" s="13"/>
      <c r="AG49" s="13"/>
      <c r="AH49" s="13"/>
      <c r="AI49" s="26"/>
      <c r="AJ49" s="11">
        <v>82785</v>
      </c>
      <c r="AK49" s="44">
        <v>0</v>
      </c>
      <c r="AL49" s="11">
        <f t="shared" si="3"/>
        <v>0</v>
      </c>
      <c r="AM49" s="13"/>
      <c r="AN49" s="13">
        <v>0</v>
      </c>
      <c r="AO49" s="45">
        <v>0</v>
      </c>
      <c r="AP49" s="45">
        <v>15967</v>
      </c>
      <c r="AQ49" s="45"/>
      <c r="AR49" s="45"/>
      <c r="AS49" s="45"/>
      <c r="AT49" s="45"/>
      <c r="AU49" s="45"/>
      <c r="AV49" s="45"/>
      <c r="AW49" s="11">
        <f t="shared" si="4"/>
        <v>15967</v>
      </c>
      <c r="AX49" s="45">
        <v>0</v>
      </c>
      <c r="AY49" s="45"/>
      <c r="AZ49" s="45">
        <v>0</v>
      </c>
      <c r="BA49" s="45"/>
      <c r="BB49" s="45"/>
      <c r="BC49" s="45">
        <v>0</v>
      </c>
      <c r="BD49" s="45">
        <v>0</v>
      </c>
      <c r="BE49" s="11">
        <f t="shared" si="5"/>
        <v>0</v>
      </c>
      <c r="BF49" s="44">
        <v>13226</v>
      </c>
      <c r="BG49" s="45"/>
      <c r="BH49" s="45">
        <v>1086</v>
      </c>
      <c r="BI49" s="45"/>
      <c r="BJ49" s="45">
        <v>0</v>
      </c>
      <c r="BK49" s="45"/>
      <c r="BL49" s="45">
        <v>0</v>
      </c>
      <c r="BM49" s="45"/>
      <c r="BN49" s="45"/>
      <c r="BO49" s="45">
        <v>0</v>
      </c>
      <c r="BP49" s="13"/>
      <c r="BQ49" s="45"/>
      <c r="BR49" s="13"/>
      <c r="BS49" s="13"/>
      <c r="BT49" s="45">
        <v>44351</v>
      </c>
      <c r="BU49" s="11">
        <f t="shared" si="6"/>
        <v>58663</v>
      </c>
      <c r="BV49" s="44">
        <v>7509</v>
      </c>
      <c r="BW49" s="45"/>
      <c r="BX49" s="45"/>
      <c r="BY49" s="45">
        <v>0</v>
      </c>
      <c r="BZ49" s="45"/>
      <c r="CA49" s="45"/>
      <c r="CB49" s="11">
        <f t="shared" si="7"/>
        <v>7509</v>
      </c>
      <c r="CC49" s="44"/>
      <c r="CD49" s="45">
        <v>0</v>
      </c>
      <c r="CE49" s="45">
        <v>0</v>
      </c>
      <c r="CF49" s="45"/>
      <c r="CG49" s="11">
        <f t="shared" si="8"/>
        <v>0</v>
      </c>
      <c r="CH49" s="12"/>
      <c r="CI49" s="13"/>
      <c r="CJ49" s="45"/>
      <c r="CK49" s="45"/>
      <c r="CL49" s="45"/>
      <c r="CM49" s="45"/>
      <c r="CN49" s="45"/>
      <c r="CO49" s="11">
        <v>164127</v>
      </c>
      <c r="CP49" s="12"/>
      <c r="CQ49" s="45"/>
      <c r="CR49" s="45"/>
      <c r="CS49" s="11">
        <f t="shared" si="9"/>
        <v>0</v>
      </c>
      <c r="CT49" s="47">
        <v>0</v>
      </c>
      <c r="CU49" s="14">
        <f t="shared" si="10"/>
        <v>0</v>
      </c>
      <c r="CV49" s="15">
        <f t="shared" si="0"/>
        <v>370340</v>
      </c>
    </row>
    <row r="50" spans="1:100" x14ac:dyDescent="0.25">
      <c r="A50" s="347" t="s">
        <v>137</v>
      </c>
      <c r="B50" s="1" t="s">
        <v>101</v>
      </c>
      <c r="C50" s="34"/>
      <c r="D50" s="35"/>
      <c r="E50" s="52"/>
      <c r="F50" s="35"/>
      <c r="G50" s="36"/>
      <c r="H50" s="20">
        <v>0</v>
      </c>
      <c r="I50" s="34"/>
      <c r="J50" s="35"/>
      <c r="K50" s="35"/>
      <c r="L50" s="35"/>
      <c r="M50" s="35"/>
      <c r="N50" s="35"/>
      <c r="O50" s="20">
        <v>19049</v>
      </c>
      <c r="P50" s="21"/>
      <c r="Q50" s="35"/>
      <c r="R50" s="35"/>
      <c r="S50" s="35"/>
      <c r="T50" s="20">
        <v>3493</v>
      </c>
      <c r="U50" s="34">
        <v>9770</v>
      </c>
      <c r="V50" s="22">
        <v>1359</v>
      </c>
      <c r="W50" s="20">
        <f t="shared" si="2"/>
        <v>11129</v>
      </c>
      <c r="X50" s="34"/>
      <c r="Y50" s="22"/>
      <c r="Z50" s="22"/>
      <c r="AA50" s="22"/>
      <c r="AB50" s="22"/>
      <c r="AC50" s="22"/>
      <c r="AD50" s="35"/>
      <c r="AE50" s="22"/>
      <c r="AF50" s="22"/>
      <c r="AG50" s="22"/>
      <c r="AH50" s="22"/>
      <c r="AI50" s="27"/>
      <c r="AJ50" s="20">
        <v>67959</v>
      </c>
      <c r="AK50" s="34">
        <v>0</v>
      </c>
      <c r="AL50" s="20">
        <f t="shared" si="3"/>
        <v>0</v>
      </c>
      <c r="AM50" s="22"/>
      <c r="AN50" s="22">
        <v>0</v>
      </c>
      <c r="AO50" s="35">
        <v>680</v>
      </c>
      <c r="AP50" s="35">
        <v>15121</v>
      </c>
      <c r="AQ50" s="35"/>
      <c r="AR50" s="35"/>
      <c r="AS50" s="35"/>
      <c r="AT50" s="35"/>
      <c r="AU50" s="35"/>
      <c r="AV50" s="35"/>
      <c r="AW50" s="20">
        <f t="shared" si="4"/>
        <v>15801</v>
      </c>
      <c r="AX50" s="35">
        <v>0</v>
      </c>
      <c r="AY50" s="35"/>
      <c r="AZ50" s="35">
        <v>0</v>
      </c>
      <c r="BA50" s="35"/>
      <c r="BB50" s="35"/>
      <c r="BC50" s="35">
        <v>0</v>
      </c>
      <c r="BD50" s="35">
        <v>0</v>
      </c>
      <c r="BE50" s="20">
        <f t="shared" si="5"/>
        <v>0</v>
      </c>
      <c r="BF50" s="34">
        <v>17022</v>
      </c>
      <c r="BG50" s="35"/>
      <c r="BH50" s="35">
        <v>2009</v>
      </c>
      <c r="BI50" s="35"/>
      <c r="BJ50" s="35">
        <v>0</v>
      </c>
      <c r="BK50" s="35"/>
      <c r="BL50" s="35">
        <v>0</v>
      </c>
      <c r="BM50" s="35"/>
      <c r="BN50" s="35"/>
      <c r="BO50" s="35">
        <v>1488</v>
      </c>
      <c r="BP50" s="22"/>
      <c r="BQ50" s="35"/>
      <c r="BR50" s="22"/>
      <c r="BS50" s="22"/>
      <c r="BT50" s="35">
        <v>55451</v>
      </c>
      <c r="BU50" s="20">
        <f t="shared" si="6"/>
        <v>75970</v>
      </c>
      <c r="BV50" s="34">
        <v>4314</v>
      </c>
      <c r="BW50" s="35"/>
      <c r="BX50" s="35"/>
      <c r="BY50" s="35">
        <v>0</v>
      </c>
      <c r="BZ50" s="35"/>
      <c r="CA50" s="35"/>
      <c r="CB50" s="20">
        <f t="shared" si="7"/>
        <v>4314</v>
      </c>
      <c r="CC50" s="34"/>
      <c r="CD50" s="35">
        <v>0</v>
      </c>
      <c r="CE50" s="35">
        <v>0</v>
      </c>
      <c r="CF50" s="35"/>
      <c r="CG50" s="20">
        <f t="shared" si="8"/>
        <v>0</v>
      </c>
      <c r="CH50" s="21"/>
      <c r="CI50" s="22"/>
      <c r="CJ50" s="35"/>
      <c r="CK50" s="35"/>
      <c r="CL50" s="35"/>
      <c r="CM50" s="35"/>
      <c r="CN50" s="35"/>
      <c r="CO50" s="20">
        <v>90291</v>
      </c>
      <c r="CP50" s="21"/>
      <c r="CQ50" s="35"/>
      <c r="CR50" s="35"/>
      <c r="CS50" s="20">
        <f t="shared" si="9"/>
        <v>0</v>
      </c>
      <c r="CT50" s="52">
        <v>0</v>
      </c>
      <c r="CU50" s="20">
        <f t="shared" si="10"/>
        <v>0</v>
      </c>
      <c r="CV50" s="23">
        <f t="shared" si="0"/>
        <v>288006</v>
      </c>
    </row>
    <row r="51" spans="1:100" x14ac:dyDescent="0.25">
      <c r="A51" s="348"/>
      <c r="B51" s="2" t="s">
        <v>102</v>
      </c>
      <c r="C51" s="40"/>
      <c r="D51" s="41"/>
      <c r="E51" s="43"/>
      <c r="F51" s="41"/>
      <c r="G51" s="42"/>
      <c r="H51" s="7">
        <v>0</v>
      </c>
      <c r="I51" s="40"/>
      <c r="J51" s="41"/>
      <c r="K51" s="41"/>
      <c r="L51" s="41"/>
      <c r="M51" s="41"/>
      <c r="N51" s="41"/>
      <c r="O51" s="7">
        <v>10926</v>
      </c>
      <c r="P51" s="8"/>
      <c r="Q51" s="41"/>
      <c r="R51" s="41"/>
      <c r="S51" s="41"/>
      <c r="T51" s="7">
        <v>0</v>
      </c>
      <c r="U51" s="40">
        <v>10688</v>
      </c>
      <c r="V51" s="9">
        <v>1300</v>
      </c>
      <c r="W51" s="7">
        <f t="shared" si="2"/>
        <v>11988</v>
      </c>
      <c r="X51" s="40"/>
      <c r="Y51" s="9"/>
      <c r="Z51" s="9"/>
      <c r="AA51" s="9"/>
      <c r="AB51" s="9"/>
      <c r="AC51" s="9"/>
      <c r="AD51" s="41"/>
      <c r="AE51" s="9"/>
      <c r="AF51" s="9"/>
      <c r="AG51" s="9"/>
      <c r="AH51" s="9"/>
      <c r="AI51" s="25"/>
      <c r="AJ51" s="4">
        <v>35815</v>
      </c>
      <c r="AK51" s="40">
        <v>0</v>
      </c>
      <c r="AL51" s="7">
        <f t="shared" si="3"/>
        <v>0</v>
      </c>
      <c r="AM51" s="9"/>
      <c r="AN51" s="9">
        <v>0</v>
      </c>
      <c r="AO51" s="41">
        <v>768</v>
      </c>
      <c r="AP51" s="41">
        <v>32626</v>
      </c>
      <c r="AQ51" s="41"/>
      <c r="AR51" s="41"/>
      <c r="AS51" s="41"/>
      <c r="AT51" s="41"/>
      <c r="AU51" s="41"/>
      <c r="AV51" s="41"/>
      <c r="AW51" s="7">
        <f t="shared" si="4"/>
        <v>33394</v>
      </c>
      <c r="AX51" s="41">
        <v>0</v>
      </c>
      <c r="AY51" s="41"/>
      <c r="AZ51" s="41">
        <v>0</v>
      </c>
      <c r="BA51" s="41"/>
      <c r="BB51" s="41"/>
      <c r="BC51" s="41">
        <v>0</v>
      </c>
      <c r="BD51" s="41">
        <v>0</v>
      </c>
      <c r="BE51" s="7">
        <f t="shared" si="5"/>
        <v>0</v>
      </c>
      <c r="BF51" s="40">
        <v>16550</v>
      </c>
      <c r="BG51" s="41"/>
      <c r="BH51" s="41">
        <v>0</v>
      </c>
      <c r="BI51" s="41"/>
      <c r="BJ51" s="41">
        <v>0</v>
      </c>
      <c r="BK51" s="41"/>
      <c r="BL51" s="41">
        <v>0</v>
      </c>
      <c r="BM51" s="41"/>
      <c r="BN51" s="41"/>
      <c r="BO51" s="41">
        <v>1483</v>
      </c>
      <c r="BP51" s="9"/>
      <c r="BQ51" s="41"/>
      <c r="BR51" s="9"/>
      <c r="BS51" s="9"/>
      <c r="BT51" s="41">
        <v>37701</v>
      </c>
      <c r="BU51" s="7">
        <f t="shared" si="6"/>
        <v>55734</v>
      </c>
      <c r="BV51" s="40">
        <v>0</v>
      </c>
      <c r="BW51" s="41"/>
      <c r="BX51" s="41"/>
      <c r="BY51" s="41">
        <v>0</v>
      </c>
      <c r="BZ51" s="41"/>
      <c r="CA51" s="41"/>
      <c r="CB51" s="7">
        <f t="shared" si="7"/>
        <v>0</v>
      </c>
      <c r="CC51" s="40"/>
      <c r="CD51" s="41">
        <v>0</v>
      </c>
      <c r="CE51" s="41">
        <v>0</v>
      </c>
      <c r="CF51" s="41"/>
      <c r="CG51" s="7">
        <f t="shared" si="8"/>
        <v>0</v>
      </c>
      <c r="CH51" s="8"/>
      <c r="CI51" s="9"/>
      <c r="CJ51" s="41"/>
      <c r="CK51" s="41"/>
      <c r="CL51" s="41"/>
      <c r="CM51" s="41"/>
      <c r="CN51" s="41"/>
      <c r="CO51" s="7">
        <v>110565</v>
      </c>
      <c r="CP51" s="8"/>
      <c r="CQ51" s="41"/>
      <c r="CR51" s="41"/>
      <c r="CS51" s="7">
        <f t="shared" si="9"/>
        <v>0</v>
      </c>
      <c r="CT51" s="43">
        <v>0</v>
      </c>
      <c r="CU51" s="4">
        <f t="shared" si="10"/>
        <v>0</v>
      </c>
      <c r="CV51" s="10">
        <f t="shared" si="0"/>
        <v>258422</v>
      </c>
    </row>
    <row r="52" spans="1:100" x14ac:dyDescent="0.25">
      <c r="A52" s="348"/>
      <c r="B52" s="2" t="s">
        <v>103</v>
      </c>
      <c r="C52" s="40"/>
      <c r="D52" s="41"/>
      <c r="E52" s="43"/>
      <c r="F52" s="41"/>
      <c r="G52" s="42"/>
      <c r="H52" s="7">
        <v>0</v>
      </c>
      <c r="I52" s="40"/>
      <c r="J52" s="41"/>
      <c r="K52" s="41"/>
      <c r="L52" s="41"/>
      <c r="M52" s="41"/>
      <c r="N52" s="41"/>
      <c r="O52" s="7">
        <v>25191</v>
      </c>
      <c r="P52" s="8"/>
      <c r="Q52" s="41"/>
      <c r="R52" s="41"/>
      <c r="S52" s="41"/>
      <c r="T52" s="7">
        <v>0</v>
      </c>
      <c r="U52" s="40">
        <v>8629</v>
      </c>
      <c r="V52" s="9">
        <v>1058</v>
      </c>
      <c r="W52" s="7">
        <f t="shared" si="2"/>
        <v>9687</v>
      </c>
      <c r="X52" s="40"/>
      <c r="Y52" s="9"/>
      <c r="Z52" s="9"/>
      <c r="AA52" s="9"/>
      <c r="AB52" s="9"/>
      <c r="AC52" s="9"/>
      <c r="AD52" s="41"/>
      <c r="AE52" s="9"/>
      <c r="AF52" s="9"/>
      <c r="AG52" s="9"/>
      <c r="AH52" s="9"/>
      <c r="AI52" s="25"/>
      <c r="AJ52" s="4">
        <v>164948</v>
      </c>
      <c r="AK52" s="40">
        <v>0</v>
      </c>
      <c r="AL52" s="7">
        <f t="shared" si="3"/>
        <v>0</v>
      </c>
      <c r="AM52" s="9"/>
      <c r="AN52" s="9">
        <v>0</v>
      </c>
      <c r="AO52" s="41">
        <v>4432</v>
      </c>
      <c r="AP52" s="41">
        <v>34832</v>
      </c>
      <c r="AQ52" s="41"/>
      <c r="AR52" s="41"/>
      <c r="AS52" s="41"/>
      <c r="AT52" s="41"/>
      <c r="AU52" s="41"/>
      <c r="AV52" s="41"/>
      <c r="AW52" s="7">
        <f t="shared" si="4"/>
        <v>39264</v>
      </c>
      <c r="AX52" s="41">
        <v>0</v>
      </c>
      <c r="AY52" s="41"/>
      <c r="AZ52" s="41">
        <v>0</v>
      </c>
      <c r="BA52" s="41"/>
      <c r="BB52" s="41"/>
      <c r="BC52" s="41">
        <v>0</v>
      </c>
      <c r="BD52" s="41">
        <v>0</v>
      </c>
      <c r="BE52" s="7">
        <f t="shared" si="5"/>
        <v>0</v>
      </c>
      <c r="BF52" s="40">
        <v>24034</v>
      </c>
      <c r="BG52" s="41"/>
      <c r="BH52" s="41">
        <v>0</v>
      </c>
      <c r="BI52" s="41"/>
      <c r="BJ52" s="41">
        <v>0</v>
      </c>
      <c r="BK52" s="41"/>
      <c r="BL52" s="41">
        <v>0</v>
      </c>
      <c r="BM52" s="41"/>
      <c r="BN52" s="41"/>
      <c r="BO52" s="41">
        <v>1474</v>
      </c>
      <c r="BP52" s="9"/>
      <c r="BQ52" s="41"/>
      <c r="BR52" s="9"/>
      <c r="BS52" s="9"/>
      <c r="BT52" s="41">
        <v>50741</v>
      </c>
      <c r="BU52" s="7">
        <f t="shared" si="6"/>
        <v>76249</v>
      </c>
      <c r="BV52" s="40">
        <v>0</v>
      </c>
      <c r="BW52" s="41"/>
      <c r="BX52" s="41"/>
      <c r="BY52" s="41">
        <v>0</v>
      </c>
      <c r="BZ52" s="41"/>
      <c r="CA52" s="41"/>
      <c r="CB52" s="7">
        <f t="shared" si="7"/>
        <v>0</v>
      </c>
      <c r="CC52" s="40"/>
      <c r="CD52" s="41">
        <v>0</v>
      </c>
      <c r="CE52" s="41">
        <v>0</v>
      </c>
      <c r="CF52" s="41"/>
      <c r="CG52" s="7">
        <f t="shared" si="8"/>
        <v>0</v>
      </c>
      <c r="CH52" s="8"/>
      <c r="CI52" s="9"/>
      <c r="CJ52" s="41"/>
      <c r="CK52" s="41"/>
      <c r="CL52" s="41"/>
      <c r="CM52" s="41"/>
      <c r="CN52" s="41"/>
      <c r="CO52" s="7">
        <v>61435</v>
      </c>
      <c r="CP52" s="8"/>
      <c r="CQ52" s="41"/>
      <c r="CR52" s="41"/>
      <c r="CS52" s="7">
        <f t="shared" si="9"/>
        <v>0</v>
      </c>
      <c r="CT52" s="43">
        <v>0</v>
      </c>
      <c r="CU52" s="4">
        <f t="shared" si="10"/>
        <v>0</v>
      </c>
      <c r="CV52" s="10">
        <f t="shared" si="0"/>
        <v>376774</v>
      </c>
    </row>
    <row r="53" spans="1:100" x14ac:dyDescent="0.25">
      <c r="A53" s="348"/>
      <c r="B53" s="2" t="s">
        <v>104</v>
      </c>
      <c r="C53" s="40"/>
      <c r="D53" s="41"/>
      <c r="E53" s="43"/>
      <c r="F53" s="41"/>
      <c r="G53" s="42"/>
      <c r="H53" s="7">
        <v>894</v>
      </c>
      <c r="I53" s="40"/>
      <c r="J53" s="41"/>
      <c r="K53" s="41"/>
      <c r="L53" s="41"/>
      <c r="M53" s="41"/>
      <c r="N53" s="41"/>
      <c r="O53" s="7">
        <v>37314</v>
      </c>
      <c r="P53" s="8"/>
      <c r="Q53" s="41"/>
      <c r="R53" s="41"/>
      <c r="S53" s="41"/>
      <c r="T53" s="7">
        <v>2353</v>
      </c>
      <c r="U53" s="40">
        <v>2644</v>
      </c>
      <c r="V53" s="9">
        <v>1033</v>
      </c>
      <c r="W53" s="7">
        <f t="shared" si="2"/>
        <v>3677</v>
      </c>
      <c r="X53" s="40"/>
      <c r="Y53" s="9"/>
      <c r="Z53" s="9"/>
      <c r="AA53" s="9"/>
      <c r="AB53" s="9"/>
      <c r="AC53" s="9"/>
      <c r="AD53" s="41"/>
      <c r="AE53" s="9"/>
      <c r="AF53" s="9"/>
      <c r="AG53" s="9"/>
      <c r="AH53" s="9"/>
      <c r="AI53" s="25"/>
      <c r="AJ53" s="4">
        <v>151187</v>
      </c>
      <c r="AK53" s="40">
        <v>0</v>
      </c>
      <c r="AL53" s="7">
        <f t="shared" si="3"/>
        <v>0</v>
      </c>
      <c r="AM53" s="9"/>
      <c r="AN53" s="9">
        <v>0</v>
      </c>
      <c r="AO53" s="41">
        <v>4916</v>
      </c>
      <c r="AP53" s="41">
        <v>32585</v>
      </c>
      <c r="AQ53" s="41"/>
      <c r="AR53" s="41"/>
      <c r="AS53" s="41"/>
      <c r="AT53" s="41"/>
      <c r="AU53" s="41"/>
      <c r="AV53" s="41"/>
      <c r="AW53" s="7">
        <f t="shared" si="4"/>
        <v>37501</v>
      </c>
      <c r="AX53" s="41">
        <v>0</v>
      </c>
      <c r="AY53" s="41"/>
      <c r="AZ53" s="41">
        <v>0</v>
      </c>
      <c r="BA53" s="41"/>
      <c r="BB53" s="41"/>
      <c r="BC53" s="41">
        <v>0</v>
      </c>
      <c r="BD53" s="41">
        <v>0</v>
      </c>
      <c r="BE53" s="7">
        <f t="shared" si="5"/>
        <v>0</v>
      </c>
      <c r="BF53" s="40">
        <v>16185</v>
      </c>
      <c r="BG53" s="41"/>
      <c r="BH53" s="41">
        <v>0</v>
      </c>
      <c r="BI53" s="41"/>
      <c r="BJ53" s="41">
        <v>0</v>
      </c>
      <c r="BK53" s="41"/>
      <c r="BL53" s="41">
        <v>0</v>
      </c>
      <c r="BM53" s="41"/>
      <c r="BN53" s="41"/>
      <c r="BO53" s="41">
        <v>1427</v>
      </c>
      <c r="BP53" s="9"/>
      <c r="BQ53" s="41"/>
      <c r="BR53" s="9"/>
      <c r="BS53" s="9"/>
      <c r="BT53" s="41">
        <v>42231</v>
      </c>
      <c r="BU53" s="7">
        <f t="shared" si="6"/>
        <v>59843</v>
      </c>
      <c r="BV53" s="40">
        <v>0</v>
      </c>
      <c r="BW53" s="41"/>
      <c r="BX53" s="41"/>
      <c r="BY53" s="41">
        <v>0</v>
      </c>
      <c r="BZ53" s="41"/>
      <c r="CA53" s="41"/>
      <c r="CB53" s="7">
        <f t="shared" si="7"/>
        <v>0</v>
      </c>
      <c r="CC53" s="40"/>
      <c r="CD53" s="41">
        <v>1375</v>
      </c>
      <c r="CE53" s="41">
        <v>0</v>
      </c>
      <c r="CF53" s="41"/>
      <c r="CG53" s="7">
        <f t="shared" si="8"/>
        <v>1375</v>
      </c>
      <c r="CH53" s="8"/>
      <c r="CI53" s="9"/>
      <c r="CJ53" s="41"/>
      <c r="CK53" s="41"/>
      <c r="CL53" s="41"/>
      <c r="CM53" s="41"/>
      <c r="CN53" s="41"/>
      <c r="CO53" s="7">
        <v>150220</v>
      </c>
      <c r="CP53" s="8"/>
      <c r="CQ53" s="41"/>
      <c r="CR53" s="41"/>
      <c r="CS53" s="7">
        <f t="shared" si="9"/>
        <v>0</v>
      </c>
      <c r="CT53" s="43">
        <v>0</v>
      </c>
      <c r="CU53" s="4">
        <f t="shared" si="10"/>
        <v>0</v>
      </c>
      <c r="CV53" s="10">
        <f t="shared" si="0"/>
        <v>444364</v>
      </c>
    </row>
    <row r="54" spans="1:100" x14ac:dyDescent="0.25">
      <c r="A54" s="348"/>
      <c r="B54" s="2" t="s">
        <v>105</v>
      </c>
      <c r="C54" s="40"/>
      <c r="D54" s="41"/>
      <c r="E54" s="43"/>
      <c r="F54" s="41"/>
      <c r="G54" s="42"/>
      <c r="H54" s="7">
        <v>2374</v>
      </c>
      <c r="I54" s="40"/>
      <c r="J54" s="41"/>
      <c r="K54" s="41"/>
      <c r="L54" s="41"/>
      <c r="M54" s="41"/>
      <c r="N54" s="41"/>
      <c r="O54" s="7">
        <v>36047</v>
      </c>
      <c r="P54" s="8"/>
      <c r="Q54" s="41"/>
      <c r="R54" s="41"/>
      <c r="S54" s="41"/>
      <c r="T54" s="7">
        <v>6079</v>
      </c>
      <c r="U54" s="40">
        <v>15981</v>
      </c>
      <c r="V54" s="9">
        <v>1972</v>
      </c>
      <c r="W54" s="7">
        <f t="shared" si="2"/>
        <v>17953</v>
      </c>
      <c r="X54" s="40"/>
      <c r="Y54" s="9"/>
      <c r="Z54" s="9"/>
      <c r="AA54" s="9"/>
      <c r="AB54" s="9"/>
      <c r="AC54" s="9"/>
      <c r="AD54" s="41"/>
      <c r="AE54" s="9"/>
      <c r="AF54" s="9"/>
      <c r="AG54" s="9"/>
      <c r="AH54" s="9"/>
      <c r="AI54" s="25"/>
      <c r="AJ54" s="4">
        <v>163247</v>
      </c>
      <c r="AK54" s="40">
        <v>0</v>
      </c>
      <c r="AL54" s="7">
        <f t="shared" si="3"/>
        <v>0</v>
      </c>
      <c r="AM54" s="9"/>
      <c r="AN54" s="9">
        <v>0</v>
      </c>
      <c r="AO54" s="41">
        <v>4736</v>
      </c>
      <c r="AP54" s="41">
        <v>35929</v>
      </c>
      <c r="AQ54" s="41"/>
      <c r="AR54" s="41"/>
      <c r="AS54" s="41"/>
      <c r="AT54" s="41"/>
      <c r="AU54" s="41"/>
      <c r="AV54" s="41"/>
      <c r="AW54" s="7">
        <f t="shared" si="4"/>
        <v>40665</v>
      </c>
      <c r="AX54" s="41">
        <v>0</v>
      </c>
      <c r="AY54" s="41"/>
      <c r="AZ54" s="41">
        <v>0</v>
      </c>
      <c r="BA54" s="41"/>
      <c r="BB54" s="41"/>
      <c r="BC54" s="41">
        <v>0</v>
      </c>
      <c r="BD54" s="41">
        <v>0</v>
      </c>
      <c r="BE54" s="7">
        <f t="shared" si="5"/>
        <v>0</v>
      </c>
      <c r="BF54" s="40">
        <v>21056</v>
      </c>
      <c r="BG54" s="41"/>
      <c r="BH54" s="41">
        <v>0</v>
      </c>
      <c r="BI54" s="41"/>
      <c r="BJ54" s="41">
        <v>0</v>
      </c>
      <c r="BK54" s="41"/>
      <c r="BL54" s="41">
        <v>0</v>
      </c>
      <c r="BM54" s="41"/>
      <c r="BN54" s="41"/>
      <c r="BO54" s="41">
        <v>2901</v>
      </c>
      <c r="BP54" s="9"/>
      <c r="BQ54" s="41"/>
      <c r="BR54" s="9"/>
      <c r="BS54" s="9"/>
      <c r="BT54" s="41">
        <v>46459</v>
      </c>
      <c r="BU54" s="7">
        <f t="shared" si="6"/>
        <v>70416</v>
      </c>
      <c r="BV54" s="40">
        <v>1200</v>
      </c>
      <c r="BW54" s="41"/>
      <c r="BX54" s="41"/>
      <c r="BY54" s="41">
        <v>0</v>
      </c>
      <c r="BZ54" s="41"/>
      <c r="CA54" s="41"/>
      <c r="CB54" s="7">
        <f t="shared" si="7"/>
        <v>1200</v>
      </c>
      <c r="CC54" s="40"/>
      <c r="CD54" s="41">
        <v>8278</v>
      </c>
      <c r="CE54" s="41">
        <v>0</v>
      </c>
      <c r="CF54" s="41"/>
      <c r="CG54" s="7">
        <f t="shared" si="8"/>
        <v>8278</v>
      </c>
      <c r="CH54" s="8"/>
      <c r="CI54" s="9"/>
      <c r="CJ54" s="41"/>
      <c r="CK54" s="41"/>
      <c r="CL54" s="41"/>
      <c r="CM54" s="41"/>
      <c r="CN54" s="41"/>
      <c r="CO54" s="7">
        <v>192463</v>
      </c>
      <c r="CP54" s="8"/>
      <c r="CQ54" s="41"/>
      <c r="CR54" s="41"/>
      <c r="CS54" s="7">
        <f t="shared" si="9"/>
        <v>0</v>
      </c>
      <c r="CT54" s="43">
        <v>624</v>
      </c>
      <c r="CU54" s="4">
        <f t="shared" si="10"/>
        <v>624</v>
      </c>
      <c r="CV54" s="10">
        <f t="shared" si="0"/>
        <v>539346</v>
      </c>
    </row>
    <row r="55" spans="1:100" x14ac:dyDescent="0.25">
      <c r="A55" s="348"/>
      <c r="B55" s="2" t="s">
        <v>106</v>
      </c>
      <c r="C55" s="40"/>
      <c r="D55" s="41"/>
      <c r="E55" s="43"/>
      <c r="F55" s="41"/>
      <c r="G55" s="42"/>
      <c r="H55" s="7">
        <v>3381</v>
      </c>
      <c r="I55" s="40"/>
      <c r="J55" s="41"/>
      <c r="K55" s="41"/>
      <c r="L55" s="41"/>
      <c r="M55" s="41"/>
      <c r="N55" s="41"/>
      <c r="O55" s="7">
        <v>37289</v>
      </c>
      <c r="P55" s="8"/>
      <c r="Q55" s="41"/>
      <c r="R55" s="41"/>
      <c r="S55" s="41"/>
      <c r="T55" s="7">
        <v>1121</v>
      </c>
      <c r="U55" s="40">
        <v>15281</v>
      </c>
      <c r="V55" s="9">
        <v>2374</v>
      </c>
      <c r="W55" s="7">
        <f t="shared" si="2"/>
        <v>17655</v>
      </c>
      <c r="X55" s="40"/>
      <c r="Y55" s="9"/>
      <c r="Z55" s="9"/>
      <c r="AA55" s="9"/>
      <c r="AB55" s="9"/>
      <c r="AC55" s="9"/>
      <c r="AD55" s="41"/>
      <c r="AE55" s="9"/>
      <c r="AF55" s="9"/>
      <c r="AG55" s="9"/>
      <c r="AH55" s="9"/>
      <c r="AI55" s="25"/>
      <c r="AJ55" s="4">
        <v>151638</v>
      </c>
      <c r="AK55" s="40">
        <v>0</v>
      </c>
      <c r="AL55" s="7">
        <f t="shared" si="3"/>
        <v>0</v>
      </c>
      <c r="AM55" s="9"/>
      <c r="AN55" s="9">
        <v>0</v>
      </c>
      <c r="AO55" s="41">
        <v>4876</v>
      </c>
      <c r="AP55" s="41">
        <v>27093</v>
      </c>
      <c r="AQ55" s="41"/>
      <c r="AR55" s="41"/>
      <c r="AS55" s="41"/>
      <c r="AT55" s="41"/>
      <c r="AU55" s="41"/>
      <c r="AV55" s="41"/>
      <c r="AW55" s="7">
        <f t="shared" si="4"/>
        <v>31969</v>
      </c>
      <c r="AX55" s="41">
        <v>0</v>
      </c>
      <c r="AY55" s="41"/>
      <c r="AZ55" s="41">
        <v>0</v>
      </c>
      <c r="BA55" s="41"/>
      <c r="BB55" s="41"/>
      <c r="BC55" s="41">
        <v>0</v>
      </c>
      <c r="BD55" s="41">
        <v>0</v>
      </c>
      <c r="BE55" s="7">
        <f t="shared" si="5"/>
        <v>0</v>
      </c>
      <c r="BF55" s="40">
        <v>19878</v>
      </c>
      <c r="BG55" s="41"/>
      <c r="BH55" s="41">
        <v>1305</v>
      </c>
      <c r="BI55" s="41"/>
      <c r="BJ55" s="41">
        <v>0</v>
      </c>
      <c r="BK55" s="41"/>
      <c r="BL55" s="41">
        <v>0</v>
      </c>
      <c r="BM55" s="41"/>
      <c r="BN55" s="41"/>
      <c r="BO55" s="41">
        <v>4347</v>
      </c>
      <c r="BP55" s="9"/>
      <c r="BQ55" s="41"/>
      <c r="BR55" s="9"/>
      <c r="BS55" s="9"/>
      <c r="BT55" s="41">
        <v>46419</v>
      </c>
      <c r="BU55" s="7">
        <f t="shared" si="6"/>
        <v>71949</v>
      </c>
      <c r="BV55" s="40">
        <v>0</v>
      </c>
      <c r="BW55" s="41"/>
      <c r="BX55" s="41"/>
      <c r="BY55" s="41">
        <v>0</v>
      </c>
      <c r="BZ55" s="41"/>
      <c r="CA55" s="41"/>
      <c r="CB55" s="7">
        <f t="shared" si="7"/>
        <v>0</v>
      </c>
      <c r="CC55" s="40"/>
      <c r="CD55" s="41">
        <v>11631</v>
      </c>
      <c r="CE55" s="41">
        <v>0</v>
      </c>
      <c r="CF55" s="41"/>
      <c r="CG55" s="7">
        <f t="shared" si="8"/>
        <v>11631</v>
      </c>
      <c r="CH55" s="8"/>
      <c r="CI55" s="9"/>
      <c r="CJ55" s="41"/>
      <c r="CK55" s="41"/>
      <c r="CL55" s="41"/>
      <c r="CM55" s="41"/>
      <c r="CN55" s="41"/>
      <c r="CO55" s="7">
        <v>192436</v>
      </c>
      <c r="CP55" s="8"/>
      <c r="CQ55" s="41"/>
      <c r="CR55" s="41"/>
      <c r="CS55" s="7">
        <f t="shared" si="9"/>
        <v>0</v>
      </c>
      <c r="CT55" s="43">
        <v>1046</v>
      </c>
      <c r="CU55" s="4">
        <f t="shared" si="10"/>
        <v>1046</v>
      </c>
      <c r="CV55" s="10">
        <f t="shared" si="0"/>
        <v>520115</v>
      </c>
    </row>
    <row r="56" spans="1:100" x14ac:dyDescent="0.25">
      <c r="A56" s="348"/>
      <c r="B56" s="2" t="s">
        <v>107</v>
      </c>
      <c r="C56" s="40"/>
      <c r="D56" s="41"/>
      <c r="E56" s="43"/>
      <c r="F56" s="41"/>
      <c r="G56" s="42"/>
      <c r="H56" s="7">
        <v>1942</v>
      </c>
      <c r="I56" s="40"/>
      <c r="J56" s="41"/>
      <c r="K56" s="41"/>
      <c r="L56" s="41"/>
      <c r="M56" s="41"/>
      <c r="N56" s="41"/>
      <c r="O56" s="7">
        <v>43721</v>
      </c>
      <c r="P56" s="8"/>
      <c r="Q56" s="41"/>
      <c r="R56" s="41"/>
      <c r="S56" s="41"/>
      <c r="T56" s="7">
        <v>4812</v>
      </c>
      <c r="U56" s="40">
        <v>21802</v>
      </c>
      <c r="V56" s="9">
        <v>2724</v>
      </c>
      <c r="W56" s="7">
        <f t="shared" si="2"/>
        <v>24526</v>
      </c>
      <c r="X56" s="40"/>
      <c r="Y56" s="9"/>
      <c r="Z56" s="9"/>
      <c r="AA56" s="9"/>
      <c r="AB56" s="9"/>
      <c r="AC56" s="9"/>
      <c r="AD56" s="41"/>
      <c r="AE56" s="9"/>
      <c r="AF56" s="9"/>
      <c r="AG56" s="9"/>
      <c r="AH56" s="9"/>
      <c r="AI56" s="25"/>
      <c r="AJ56" s="4">
        <v>128768</v>
      </c>
      <c r="AK56" s="40">
        <v>0</v>
      </c>
      <c r="AL56" s="7">
        <f t="shared" si="3"/>
        <v>0</v>
      </c>
      <c r="AM56" s="9"/>
      <c r="AN56" s="9">
        <v>0</v>
      </c>
      <c r="AO56" s="41">
        <v>5347</v>
      </c>
      <c r="AP56" s="41">
        <v>30482</v>
      </c>
      <c r="AQ56" s="41"/>
      <c r="AR56" s="41"/>
      <c r="AS56" s="41"/>
      <c r="AT56" s="41"/>
      <c r="AU56" s="41"/>
      <c r="AV56" s="41"/>
      <c r="AW56" s="7">
        <f t="shared" si="4"/>
        <v>35829</v>
      </c>
      <c r="AX56" s="41">
        <v>0</v>
      </c>
      <c r="AY56" s="41"/>
      <c r="AZ56" s="41">
        <v>0</v>
      </c>
      <c r="BA56" s="41"/>
      <c r="BB56" s="41"/>
      <c r="BC56" s="41">
        <v>0</v>
      </c>
      <c r="BD56" s="41">
        <v>0</v>
      </c>
      <c r="BE56" s="7">
        <f t="shared" si="5"/>
        <v>0</v>
      </c>
      <c r="BF56" s="40">
        <v>19816</v>
      </c>
      <c r="BG56" s="41"/>
      <c r="BH56" s="41">
        <v>1080</v>
      </c>
      <c r="BI56" s="41"/>
      <c r="BJ56" s="41">
        <v>0</v>
      </c>
      <c r="BK56" s="41"/>
      <c r="BL56" s="41">
        <v>0</v>
      </c>
      <c r="BM56" s="41"/>
      <c r="BN56" s="41"/>
      <c r="BO56" s="41">
        <v>2849</v>
      </c>
      <c r="BP56" s="9"/>
      <c r="BQ56" s="41"/>
      <c r="BR56" s="9"/>
      <c r="BS56" s="9"/>
      <c r="BT56" s="41">
        <v>42126</v>
      </c>
      <c r="BU56" s="7">
        <f t="shared" si="6"/>
        <v>65871</v>
      </c>
      <c r="BV56" s="40">
        <v>2850</v>
      </c>
      <c r="BW56" s="41"/>
      <c r="BX56" s="41"/>
      <c r="BY56" s="41">
        <v>0</v>
      </c>
      <c r="BZ56" s="41"/>
      <c r="CA56" s="41"/>
      <c r="CB56" s="7">
        <f t="shared" si="7"/>
        <v>2850</v>
      </c>
      <c r="CC56" s="40"/>
      <c r="CD56" s="41">
        <v>8663</v>
      </c>
      <c r="CE56" s="41">
        <v>0</v>
      </c>
      <c r="CF56" s="41"/>
      <c r="CG56" s="7">
        <f t="shared" si="8"/>
        <v>8663</v>
      </c>
      <c r="CH56" s="8"/>
      <c r="CI56" s="9"/>
      <c r="CJ56" s="41"/>
      <c r="CK56" s="41"/>
      <c r="CL56" s="41"/>
      <c r="CM56" s="41"/>
      <c r="CN56" s="41"/>
      <c r="CO56" s="7">
        <v>204759</v>
      </c>
      <c r="CP56" s="8"/>
      <c r="CQ56" s="41"/>
      <c r="CR56" s="41"/>
      <c r="CS56" s="7">
        <f t="shared" si="9"/>
        <v>0</v>
      </c>
      <c r="CT56" s="43">
        <v>536</v>
      </c>
      <c r="CU56" s="4">
        <f t="shared" si="10"/>
        <v>536</v>
      </c>
      <c r="CV56" s="10">
        <f t="shared" si="0"/>
        <v>522277</v>
      </c>
    </row>
    <row r="57" spans="1:100" x14ac:dyDescent="0.25">
      <c r="A57" s="348"/>
      <c r="B57" s="2" t="s">
        <v>108</v>
      </c>
      <c r="C57" s="40"/>
      <c r="D57" s="41"/>
      <c r="E57" s="43"/>
      <c r="F57" s="41"/>
      <c r="G57" s="42"/>
      <c r="H57" s="7">
        <v>0</v>
      </c>
      <c r="I57" s="40"/>
      <c r="J57" s="41"/>
      <c r="K57" s="41"/>
      <c r="L57" s="41"/>
      <c r="M57" s="41"/>
      <c r="N57" s="41"/>
      <c r="O57" s="7">
        <v>52879</v>
      </c>
      <c r="P57" s="8"/>
      <c r="Q57" s="41"/>
      <c r="R57" s="41"/>
      <c r="S57" s="41"/>
      <c r="T57" s="7">
        <v>6417</v>
      </c>
      <c r="U57" s="40">
        <v>18461</v>
      </c>
      <c r="V57" s="9">
        <v>2296</v>
      </c>
      <c r="W57" s="7">
        <f t="shared" si="2"/>
        <v>20757</v>
      </c>
      <c r="X57" s="40"/>
      <c r="Y57" s="9"/>
      <c r="Z57" s="9"/>
      <c r="AA57" s="9"/>
      <c r="AB57" s="9"/>
      <c r="AC57" s="9"/>
      <c r="AD57" s="41"/>
      <c r="AE57" s="9"/>
      <c r="AF57" s="9"/>
      <c r="AG57" s="9"/>
      <c r="AH57" s="9"/>
      <c r="AI57" s="25"/>
      <c r="AJ57" s="4">
        <v>113447</v>
      </c>
      <c r="AK57" s="40">
        <v>0</v>
      </c>
      <c r="AL57" s="7">
        <f t="shared" si="3"/>
        <v>0</v>
      </c>
      <c r="AM57" s="9"/>
      <c r="AN57" s="9">
        <v>0</v>
      </c>
      <c r="AO57" s="41">
        <v>5394</v>
      </c>
      <c r="AP57" s="41">
        <v>44868</v>
      </c>
      <c r="AQ57" s="41"/>
      <c r="AR57" s="41"/>
      <c r="AS57" s="41"/>
      <c r="AT57" s="41"/>
      <c r="AU57" s="41"/>
      <c r="AV57" s="41"/>
      <c r="AW57" s="7">
        <f t="shared" si="4"/>
        <v>50262</v>
      </c>
      <c r="AX57" s="41">
        <v>0</v>
      </c>
      <c r="AY57" s="41"/>
      <c r="AZ57" s="41">
        <v>0</v>
      </c>
      <c r="BA57" s="41"/>
      <c r="BB57" s="41"/>
      <c r="BC57" s="41">
        <v>0</v>
      </c>
      <c r="BD57" s="41">
        <v>0</v>
      </c>
      <c r="BE57" s="7">
        <f t="shared" si="5"/>
        <v>0</v>
      </c>
      <c r="BF57" s="40">
        <v>25433</v>
      </c>
      <c r="BG57" s="41"/>
      <c r="BH57" s="41">
        <v>0</v>
      </c>
      <c r="BI57" s="41"/>
      <c r="BJ57" s="41">
        <v>0</v>
      </c>
      <c r="BK57" s="41"/>
      <c r="BL57" s="41">
        <v>0</v>
      </c>
      <c r="BM57" s="41"/>
      <c r="BN57" s="41"/>
      <c r="BO57" s="41">
        <v>1397</v>
      </c>
      <c r="BP57" s="9"/>
      <c r="BQ57" s="41"/>
      <c r="BR57" s="9"/>
      <c r="BS57" s="9"/>
      <c r="BT57" s="41">
        <v>46743</v>
      </c>
      <c r="BU57" s="7">
        <f t="shared" si="6"/>
        <v>73573</v>
      </c>
      <c r="BV57" s="40">
        <v>6089</v>
      </c>
      <c r="BW57" s="41"/>
      <c r="BX57" s="41"/>
      <c r="BY57" s="41">
        <v>0</v>
      </c>
      <c r="BZ57" s="41"/>
      <c r="CA57" s="41"/>
      <c r="CB57" s="7">
        <f t="shared" si="7"/>
        <v>6089</v>
      </c>
      <c r="CC57" s="40"/>
      <c r="CD57" s="41">
        <v>16720</v>
      </c>
      <c r="CE57" s="41">
        <v>0</v>
      </c>
      <c r="CF57" s="41"/>
      <c r="CG57" s="7">
        <f t="shared" si="8"/>
        <v>16720</v>
      </c>
      <c r="CH57" s="8"/>
      <c r="CI57" s="9"/>
      <c r="CJ57" s="41"/>
      <c r="CK57" s="41"/>
      <c r="CL57" s="41"/>
      <c r="CM57" s="41"/>
      <c r="CN57" s="41"/>
      <c r="CO57" s="7">
        <v>218608</v>
      </c>
      <c r="CP57" s="8"/>
      <c r="CQ57" s="41"/>
      <c r="CR57" s="41"/>
      <c r="CS57" s="7">
        <f t="shared" si="9"/>
        <v>0</v>
      </c>
      <c r="CT57" s="43">
        <v>964</v>
      </c>
      <c r="CU57" s="4">
        <f t="shared" si="10"/>
        <v>964</v>
      </c>
      <c r="CV57" s="10">
        <f t="shared" si="0"/>
        <v>559716</v>
      </c>
    </row>
    <row r="58" spans="1:100" x14ac:dyDescent="0.25">
      <c r="A58" s="348"/>
      <c r="B58" s="2" t="s">
        <v>109</v>
      </c>
      <c r="C58" s="40"/>
      <c r="D58" s="41"/>
      <c r="E58" s="43"/>
      <c r="F58" s="41"/>
      <c r="G58" s="42"/>
      <c r="H58" s="7">
        <v>1268</v>
      </c>
      <c r="I58" s="40"/>
      <c r="J58" s="41"/>
      <c r="K58" s="41"/>
      <c r="L58" s="41"/>
      <c r="M58" s="41"/>
      <c r="N58" s="41"/>
      <c r="O58" s="7">
        <v>49790</v>
      </c>
      <c r="P58" s="8"/>
      <c r="Q58" s="41"/>
      <c r="R58" s="41"/>
      <c r="S58" s="41"/>
      <c r="T58" s="7">
        <v>4157</v>
      </c>
      <c r="U58" s="40">
        <v>20950</v>
      </c>
      <c r="V58" s="9">
        <v>2738</v>
      </c>
      <c r="W58" s="7">
        <f t="shared" si="2"/>
        <v>23688</v>
      </c>
      <c r="X58" s="40"/>
      <c r="Y58" s="9"/>
      <c r="Z58" s="9"/>
      <c r="AA58" s="9"/>
      <c r="AB58" s="9"/>
      <c r="AC58" s="9"/>
      <c r="AD58" s="41"/>
      <c r="AE58" s="9"/>
      <c r="AF58" s="9"/>
      <c r="AG58" s="9"/>
      <c r="AH58" s="9"/>
      <c r="AI58" s="25"/>
      <c r="AJ58" s="4">
        <v>108204</v>
      </c>
      <c r="AK58" s="40">
        <v>0</v>
      </c>
      <c r="AL58" s="7">
        <f t="shared" si="3"/>
        <v>0</v>
      </c>
      <c r="AM58" s="9"/>
      <c r="AN58" s="9">
        <v>0</v>
      </c>
      <c r="AO58" s="41">
        <v>3222</v>
      </c>
      <c r="AP58" s="41">
        <v>40530</v>
      </c>
      <c r="AQ58" s="41"/>
      <c r="AR58" s="41"/>
      <c r="AS58" s="41"/>
      <c r="AT58" s="41"/>
      <c r="AU58" s="41"/>
      <c r="AV58" s="41"/>
      <c r="AW58" s="7">
        <f t="shared" si="4"/>
        <v>43752</v>
      </c>
      <c r="AX58" s="41">
        <v>0</v>
      </c>
      <c r="AY58" s="41"/>
      <c r="AZ58" s="41">
        <v>0</v>
      </c>
      <c r="BA58" s="41"/>
      <c r="BB58" s="41"/>
      <c r="BC58" s="41">
        <v>0</v>
      </c>
      <c r="BD58" s="41">
        <v>0</v>
      </c>
      <c r="BE58" s="7">
        <f t="shared" si="5"/>
        <v>0</v>
      </c>
      <c r="BF58" s="40">
        <v>27525</v>
      </c>
      <c r="BG58" s="41"/>
      <c r="BH58" s="41">
        <v>0</v>
      </c>
      <c r="BI58" s="41"/>
      <c r="BJ58" s="41">
        <v>0</v>
      </c>
      <c r="BK58" s="41"/>
      <c r="BL58" s="41">
        <v>0</v>
      </c>
      <c r="BM58" s="41"/>
      <c r="BN58" s="41"/>
      <c r="BO58" s="41">
        <v>1358</v>
      </c>
      <c r="BP58" s="9"/>
      <c r="BQ58" s="41"/>
      <c r="BR58" s="9"/>
      <c r="BS58" s="9"/>
      <c r="BT58" s="41">
        <v>44495</v>
      </c>
      <c r="BU58" s="7">
        <f t="shared" si="6"/>
        <v>73378</v>
      </c>
      <c r="BV58" s="40">
        <v>7280</v>
      </c>
      <c r="BW58" s="41"/>
      <c r="BX58" s="41"/>
      <c r="BY58" s="41">
        <v>0</v>
      </c>
      <c r="BZ58" s="41"/>
      <c r="CA58" s="41"/>
      <c r="CB58" s="7">
        <f t="shared" si="7"/>
        <v>7280</v>
      </c>
      <c r="CC58" s="40"/>
      <c r="CD58" s="41">
        <v>5335</v>
      </c>
      <c r="CE58" s="41">
        <v>0</v>
      </c>
      <c r="CF58" s="41"/>
      <c r="CG58" s="7">
        <f t="shared" si="8"/>
        <v>5335</v>
      </c>
      <c r="CH58" s="8"/>
      <c r="CI58" s="9"/>
      <c r="CJ58" s="41"/>
      <c r="CK58" s="41"/>
      <c r="CL58" s="41"/>
      <c r="CM58" s="41"/>
      <c r="CN58" s="41"/>
      <c r="CO58" s="7">
        <v>209146</v>
      </c>
      <c r="CP58" s="8"/>
      <c r="CQ58" s="41"/>
      <c r="CR58" s="41"/>
      <c r="CS58" s="7">
        <f t="shared" si="9"/>
        <v>0</v>
      </c>
      <c r="CT58" s="43">
        <v>9</v>
      </c>
      <c r="CU58" s="4">
        <f t="shared" si="10"/>
        <v>9</v>
      </c>
      <c r="CV58" s="10">
        <f t="shared" si="0"/>
        <v>526007</v>
      </c>
    </row>
    <row r="59" spans="1:100" x14ac:dyDescent="0.25">
      <c r="A59" s="348"/>
      <c r="B59" s="2" t="s">
        <v>110</v>
      </c>
      <c r="C59" s="40"/>
      <c r="D59" s="41"/>
      <c r="E59" s="43"/>
      <c r="F59" s="41"/>
      <c r="G59" s="42"/>
      <c r="H59" s="7">
        <v>1000</v>
      </c>
      <c r="I59" s="40"/>
      <c r="J59" s="41"/>
      <c r="K59" s="41"/>
      <c r="L59" s="41"/>
      <c r="M59" s="41"/>
      <c r="N59" s="41"/>
      <c r="O59" s="7">
        <v>34748</v>
      </c>
      <c r="P59" s="8"/>
      <c r="Q59" s="41"/>
      <c r="R59" s="41"/>
      <c r="S59" s="41"/>
      <c r="T59" s="7">
        <v>2570</v>
      </c>
      <c r="U59" s="40">
        <v>23260</v>
      </c>
      <c r="V59" s="9">
        <v>3228</v>
      </c>
      <c r="W59" s="7">
        <f t="shared" si="2"/>
        <v>26488</v>
      </c>
      <c r="X59" s="40"/>
      <c r="Y59" s="9"/>
      <c r="Z59" s="9"/>
      <c r="AA59" s="9"/>
      <c r="AB59" s="9"/>
      <c r="AC59" s="9"/>
      <c r="AD59" s="41"/>
      <c r="AE59" s="9"/>
      <c r="AF59" s="9"/>
      <c r="AG59" s="9"/>
      <c r="AH59" s="9"/>
      <c r="AI59" s="25"/>
      <c r="AJ59" s="4">
        <v>104302</v>
      </c>
      <c r="AK59" s="40">
        <v>0</v>
      </c>
      <c r="AL59" s="7">
        <f t="shared" si="3"/>
        <v>0</v>
      </c>
      <c r="AM59" s="9"/>
      <c r="AN59" s="9">
        <v>0</v>
      </c>
      <c r="AO59" s="41">
        <v>2096</v>
      </c>
      <c r="AP59" s="41">
        <v>44823</v>
      </c>
      <c r="AQ59" s="41"/>
      <c r="AR59" s="41"/>
      <c r="AS59" s="41"/>
      <c r="AT59" s="41"/>
      <c r="AU59" s="41"/>
      <c r="AV59" s="41"/>
      <c r="AW59" s="7">
        <f t="shared" si="4"/>
        <v>46919</v>
      </c>
      <c r="AX59" s="41">
        <v>0</v>
      </c>
      <c r="AY59" s="41"/>
      <c r="AZ59" s="41">
        <v>0</v>
      </c>
      <c r="BA59" s="41"/>
      <c r="BB59" s="41"/>
      <c r="BC59" s="41">
        <v>0</v>
      </c>
      <c r="BD59" s="41">
        <v>0</v>
      </c>
      <c r="BE59" s="7">
        <f t="shared" si="5"/>
        <v>0</v>
      </c>
      <c r="BF59" s="40">
        <v>22388</v>
      </c>
      <c r="BG59" s="41"/>
      <c r="BH59" s="41">
        <v>0</v>
      </c>
      <c r="BI59" s="41"/>
      <c r="BJ59" s="41">
        <v>0</v>
      </c>
      <c r="BK59" s="41"/>
      <c r="BL59" s="41">
        <v>0</v>
      </c>
      <c r="BM59" s="41"/>
      <c r="BN59" s="41"/>
      <c r="BO59" s="41">
        <v>1585</v>
      </c>
      <c r="BP59" s="9"/>
      <c r="BQ59" s="41"/>
      <c r="BR59" s="9"/>
      <c r="BS59" s="9"/>
      <c r="BT59" s="41">
        <v>50593</v>
      </c>
      <c r="BU59" s="7">
        <f t="shared" si="6"/>
        <v>74566</v>
      </c>
      <c r="BV59" s="40">
        <v>6826</v>
      </c>
      <c r="BW59" s="41"/>
      <c r="BX59" s="41"/>
      <c r="BY59" s="41">
        <v>0</v>
      </c>
      <c r="BZ59" s="41"/>
      <c r="CA59" s="41"/>
      <c r="CB59" s="7">
        <f t="shared" si="7"/>
        <v>6826</v>
      </c>
      <c r="CC59" s="40"/>
      <c r="CD59" s="41">
        <v>0</v>
      </c>
      <c r="CE59" s="41">
        <v>0</v>
      </c>
      <c r="CF59" s="41"/>
      <c r="CG59" s="7">
        <f t="shared" si="8"/>
        <v>0</v>
      </c>
      <c r="CH59" s="8"/>
      <c r="CI59" s="9"/>
      <c r="CJ59" s="41"/>
      <c r="CK59" s="41"/>
      <c r="CL59" s="41"/>
      <c r="CM59" s="41"/>
      <c r="CN59" s="41"/>
      <c r="CO59" s="7">
        <v>213808</v>
      </c>
      <c r="CP59" s="8"/>
      <c r="CQ59" s="41"/>
      <c r="CR59" s="41"/>
      <c r="CS59" s="7">
        <f t="shared" si="9"/>
        <v>0</v>
      </c>
      <c r="CT59" s="43">
        <v>1248</v>
      </c>
      <c r="CU59" s="4">
        <f t="shared" si="10"/>
        <v>1248</v>
      </c>
      <c r="CV59" s="10">
        <f t="shared" si="0"/>
        <v>512475</v>
      </c>
    </row>
    <row r="60" spans="1:100" x14ac:dyDescent="0.25">
      <c r="A60" s="348"/>
      <c r="B60" s="2" t="s">
        <v>111</v>
      </c>
      <c r="C60" s="40"/>
      <c r="D60" s="41"/>
      <c r="E60" s="43"/>
      <c r="F60" s="41"/>
      <c r="G60" s="42"/>
      <c r="H60" s="7">
        <v>2526</v>
      </c>
      <c r="I60" s="40"/>
      <c r="J60" s="41"/>
      <c r="K60" s="41"/>
      <c r="L60" s="41"/>
      <c r="M60" s="41"/>
      <c r="N60" s="41"/>
      <c r="O60" s="7">
        <v>31971</v>
      </c>
      <c r="P60" s="8"/>
      <c r="Q60" s="41"/>
      <c r="R60" s="41"/>
      <c r="S60" s="41"/>
      <c r="T60" s="7">
        <v>2297</v>
      </c>
      <c r="U60" s="40">
        <v>21699</v>
      </c>
      <c r="V60" s="9">
        <v>2573</v>
      </c>
      <c r="W60" s="7">
        <f t="shared" si="2"/>
        <v>24272</v>
      </c>
      <c r="X60" s="40"/>
      <c r="Y60" s="9"/>
      <c r="Z60" s="9"/>
      <c r="AA60" s="9"/>
      <c r="AB60" s="9"/>
      <c r="AC60" s="9"/>
      <c r="AD60" s="41"/>
      <c r="AE60" s="9"/>
      <c r="AF60" s="9"/>
      <c r="AG60" s="9"/>
      <c r="AH60" s="9"/>
      <c r="AI60" s="25"/>
      <c r="AJ60" s="4">
        <v>107683</v>
      </c>
      <c r="AK60" s="40">
        <v>0</v>
      </c>
      <c r="AL60" s="7">
        <f t="shared" si="3"/>
        <v>0</v>
      </c>
      <c r="AM60" s="9"/>
      <c r="AN60" s="9">
        <v>0</v>
      </c>
      <c r="AO60" s="41">
        <v>953</v>
      </c>
      <c r="AP60" s="41">
        <v>35933</v>
      </c>
      <c r="AQ60" s="41"/>
      <c r="AR60" s="41"/>
      <c r="AS60" s="41"/>
      <c r="AT60" s="41"/>
      <c r="AU60" s="41"/>
      <c r="AV60" s="41"/>
      <c r="AW60" s="7">
        <f t="shared" si="4"/>
        <v>36886</v>
      </c>
      <c r="AX60" s="41">
        <v>0</v>
      </c>
      <c r="AY60" s="41"/>
      <c r="AZ60" s="41">
        <v>0</v>
      </c>
      <c r="BA60" s="41"/>
      <c r="BB60" s="41"/>
      <c r="BC60" s="41">
        <v>0</v>
      </c>
      <c r="BD60" s="41">
        <v>0</v>
      </c>
      <c r="BE60" s="7">
        <f t="shared" si="5"/>
        <v>0</v>
      </c>
      <c r="BF60" s="40">
        <v>21155</v>
      </c>
      <c r="BG60" s="41"/>
      <c r="BH60" s="41">
        <v>0</v>
      </c>
      <c r="BI60" s="41"/>
      <c r="BJ60" s="41">
        <v>0</v>
      </c>
      <c r="BK60" s="41"/>
      <c r="BL60" s="41">
        <v>0</v>
      </c>
      <c r="BM60" s="41"/>
      <c r="BN60" s="41"/>
      <c r="BO60" s="41">
        <v>1539</v>
      </c>
      <c r="BP60" s="9"/>
      <c r="BQ60" s="41"/>
      <c r="BR60" s="9"/>
      <c r="BS60" s="9"/>
      <c r="BT60" s="41">
        <v>55697</v>
      </c>
      <c r="BU60" s="7">
        <f t="shared" si="6"/>
        <v>78391</v>
      </c>
      <c r="BV60" s="40">
        <v>8458</v>
      </c>
      <c r="BW60" s="41"/>
      <c r="BX60" s="41"/>
      <c r="BY60" s="41">
        <v>0</v>
      </c>
      <c r="BZ60" s="41"/>
      <c r="CA60" s="41"/>
      <c r="CB60" s="7">
        <f t="shared" si="7"/>
        <v>8458</v>
      </c>
      <c r="CC60" s="40"/>
      <c r="CD60" s="41">
        <v>0</v>
      </c>
      <c r="CE60" s="41">
        <v>0</v>
      </c>
      <c r="CF60" s="41"/>
      <c r="CG60" s="7">
        <f t="shared" si="8"/>
        <v>0</v>
      </c>
      <c r="CH60" s="8"/>
      <c r="CI60" s="9"/>
      <c r="CJ60" s="41"/>
      <c r="CK60" s="41"/>
      <c r="CL60" s="41"/>
      <c r="CM60" s="41"/>
      <c r="CN60" s="41"/>
      <c r="CO60" s="7">
        <v>184391</v>
      </c>
      <c r="CP60" s="8"/>
      <c r="CQ60" s="41"/>
      <c r="CR60" s="41"/>
      <c r="CS60" s="7">
        <f t="shared" si="9"/>
        <v>0</v>
      </c>
      <c r="CT60" s="43">
        <v>2031</v>
      </c>
      <c r="CU60" s="4">
        <f t="shared" si="10"/>
        <v>2031</v>
      </c>
      <c r="CV60" s="10">
        <f t="shared" si="0"/>
        <v>478906</v>
      </c>
    </row>
    <row r="61" spans="1:100" ht="15.75" thickBot="1" x14ac:dyDescent="0.3">
      <c r="A61" s="349"/>
      <c r="B61" s="3" t="s">
        <v>112</v>
      </c>
      <c r="C61" s="44"/>
      <c r="D61" s="45"/>
      <c r="E61" s="47"/>
      <c r="F61" s="45"/>
      <c r="G61" s="46"/>
      <c r="H61" s="11">
        <v>625</v>
      </c>
      <c r="I61" s="44"/>
      <c r="J61" s="45"/>
      <c r="K61" s="45"/>
      <c r="L61" s="45"/>
      <c r="M61" s="45"/>
      <c r="N61" s="45"/>
      <c r="O61" s="11">
        <v>38552</v>
      </c>
      <c r="P61" s="12"/>
      <c r="Q61" s="45"/>
      <c r="R61" s="45"/>
      <c r="S61" s="45"/>
      <c r="T61" s="11">
        <v>0</v>
      </c>
      <c r="U61" s="44">
        <v>25178</v>
      </c>
      <c r="V61" s="13">
        <v>3604</v>
      </c>
      <c r="W61" s="11">
        <f t="shared" si="2"/>
        <v>28782</v>
      </c>
      <c r="X61" s="44"/>
      <c r="Y61" s="13"/>
      <c r="Z61" s="13"/>
      <c r="AA61" s="13"/>
      <c r="AB61" s="13"/>
      <c r="AC61" s="13"/>
      <c r="AD61" s="45"/>
      <c r="AE61" s="13"/>
      <c r="AF61" s="13"/>
      <c r="AG61" s="13"/>
      <c r="AH61" s="13"/>
      <c r="AI61" s="26"/>
      <c r="AJ61" s="11">
        <v>110602</v>
      </c>
      <c r="AK61" s="44">
        <v>0</v>
      </c>
      <c r="AL61" s="11">
        <f t="shared" si="3"/>
        <v>0</v>
      </c>
      <c r="AM61" s="13"/>
      <c r="AN61" s="13">
        <v>0</v>
      </c>
      <c r="AO61" s="45">
        <v>2455</v>
      </c>
      <c r="AP61" s="45">
        <v>43173</v>
      </c>
      <c r="AQ61" s="45"/>
      <c r="AR61" s="45"/>
      <c r="AS61" s="45"/>
      <c r="AT61" s="45"/>
      <c r="AU61" s="45"/>
      <c r="AV61" s="45"/>
      <c r="AW61" s="11">
        <f t="shared" si="4"/>
        <v>45628</v>
      </c>
      <c r="AX61" s="45">
        <v>0</v>
      </c>
      <c r="AY61" s="45"/>
      <c r="AZ61" s="45">
        <v>0</v>
      </c>
      <c r="BA61" s="45"/>
      <c r="BB61" s="45"/>
      <c r="BC61" s="45">
        <v>0</v>
      </c>
      <c r="BD61" s="45">
        <v>0</v>
      </c>
      <c r="BE61" s="11">
        <f t="shared" si="5"/>
        <v>0</v>
      </c>
      <c r="BF61" s="44">
        <v>20839</v>
      </c>
      <c r="BG61" s="45"/>
      <c r="BH61" s="45">
        <v>968</v>
      </c>
      <c r="BI61" s="45"/>
      <c r="BJ61" s="45">
        <v>0</v>
      </c>
      <c r="BK61" s="45"/>
      <c r="BL61" s="45">
        <v>0</v>
      </c>
      <c r="BM61" s="45"/>
      <c r="BN61" s="45"/>
      <c r="BO61" s="45">
        <v>0</v>
      </c>
      <c r="BP61" s="13"/>
      <c r="BQ61" s="45"/>
      <c r="BR61" s="13"/>
      <c r="BS61" s="13"/>
      <c r="BT61" s="45">
        <v>55753</v>
      </c>
      <c r="BU61" s="11">
        <f t="shared" si="6"/>
        <v>77560</v>
      </c>
      <c r="BV61" s="44">
        <v>2696</v>
      </c>
      <c r="BW61" s="45"/>
      <c r="BX61" s="45"/>
      <c r="BY61" s="45">
        <v>0</v>
      </c>
      <c r="BZ61" s="45"/>
      <c r="CA61" s="45"/>
      <c r="CB61" s="11">
        <f t="shared" si="7"/>
        <v>2696</v>
      </c>
      <c r="CC61" s="44"/>
      <c r="CD61" s="45">
        <v>0</v>
      </c>
      <c r="CE61" s="45">
        <v>0</v>
      </c>
      <c r="CF61" s="45"/>
      <c r="CG61" s="11">
        <f t="shared" si="8"/>
        <v>0</v>
      </c>
      <c r="CH61" s="12"/>
      <c r="CI61" s="13"/>
      <c r="CJ61" s="45"/>
      <c r="CK61" s="45"/>
      <c r="CL61" s="45"/>
      <c r="CM61" s="45"/>
      <c r="CN61" s="45"/>
      <c r="CO61" s="11">
        <v>188898</v>
      </c>
      <c r="CP61" s="12"/>
      <c r="CQ61" s="45"/>
      <c r="CR61" s="45"/>
      <c r="CS61" s="11">
        <f t="shared" si="9"/>
        <v>0</v>
      </c>
      <c r="CT61" s="47">
        <v>858</v>
      </c>
      <c r="CU61" s="14">
        <f t="shared" si="10"/>
        <v>858</v>
      </c>
      <c r="CV61" s="15">
        <f t="shared" si="0"/>
        <v>494201</v>
      </c>
    </row>
    <row r="62" spans="1:100" x14ac:dyDescent="0.25">
      <c r="A62" s="347" t="s">
        <v>138</v>
      </c>
      <c r="B62" s="1" t="s">
        <v>101</v>
      </c>
      <c r="C62" s="34"/>
      <c r="D62" s="35"/>
      <c r="E62" s="52"/>
      <c r="F62" s="35"/>
      <c r="G62" s="36"/>
      <c r="H62" s="20">
        <v>0</v>
      </c>
      <c r="I62" s="34"/>
      <c r="J62" s="35"/>
      <c r="K62" s="35"/>
      <c r="L62" s="35"/>
      <c r="M62" s="35"/>
      <c r="N62" s="35"/>
      <c r="O62" s="20">
        <v>13136</v>
      </c>
      <c r="P62" s="21"/>
      <c r="Q62" s="35"/>
      <c r="R62" s="35"/>
      <c r="S62" s="35"/>
      <c r="T62" s="20">
        <v>0</v>
      </c>
      <c r="U62" s="34">
        <v>17152</v>
      </c>
      <c r="V62" s="22">
        <v>2526</v>
      </c>
      <c r="W62" s="20">
        <f t="shared" si="2"/>
        <v>19678</v>
      </c>
      <c r="X62" s="34"/>
      <c r="Y62" s="22"/>
      <c r="Z62" s="22"/>
      <c r="AA62" s="22"/>
      <c r="AB62" s="22"/>
      <c r="AC62" s="22"/>
      <c r="AD62" s="35"/>
      <c r="AE62" s="22"/>
      <c r="AF62" s="22"/>
      <c r="AG62" s="22"/>
      <c r="AH62" s="22"/>
      <c r="AI62" s="27"/>
      <c r="AJ62" s="20">
        <v>148215</v>
      </c>
      <c r="AK62" s="34">
        <v>0</v>
      </c>
      <c r="AL62" s="20">
        <f t="shared" si="3"/>
        <v>0</v>
      </c>
      <c r="AM62" s="22"/>
      <c r="AN62" s="22">
        <v>0</v>
      </c>
      <c r="AO62" s="35">
        <v>552</v>
      </c>
      <c r="AP62" s="35">
        <v>31742</v>
      </c>
      <c r="AQ62" s="35"/>
      <c r="AR62" s="35"/>
      <c r="AS62" s="35"/>
      <c r="AT62" s="35"/>
      <c r="AU62" s="35"/>
      <c r="AV62" s="35"/>
      <c r="AW62" s="20">
        <f t="shared" si="4"/>
        <v>32294</v>
      </c>
      <c r="AX62" s="35">
        <v>0</v>
      </c>
      <c r="AY62" s="35"/>
      <c r="AZ62" s="35">
        <v>0</v>
      </c>
      <c r="BA62" s="35"/>
      <c r="BB62" s="35"/>
      <c r="BC62" s="35">
        <v>0</v>
      </c>
      <c r="BD62" s="35">
        <v>0</v>
      </c>
      <c r="BE62" s="20">
        <f t="shared" si="5"/>
        <v>0</v>
      </c>
      <c r="BF62" s="34">
        <v>26142</v>
      </c>
      <c r="BG62" s="35"/>
      <c r="BH62" s="35">
        <v>0</v>
      </c>
      <c r="BI62" s="35"/>
      <c r="BJ62" s="35">
        <v>0</v>
      </c>
      <c r="BK62" s="35"/>
      <c r="BL62" s="35">
        <v>0</v>
      </c>
      <c r="BM62" s="35"/>
      <c r="BN62" s="35"/>
      <c r="BO62" s="35">
        <v>0</v>
      </c>
      <c r="BP62" s="22"/>
      <c r="BQ62" s="35"/>
      <c r="BR62" s="22"/>
      <c r="BS62" s="22"/>
      <c r="BT62" s="35">
        <v>55767</v>
      </c>
      <c r="BU62" s="20">
        <f t="shared" si="6"/>
        <v>81909</v>
      </c>
      <c r="BV62" s="34">
        <v>0</v>
      </c>
      <c r="BW62" s="35"/>
      <c r="BX62" s="35"/>
      <c r="BY62" s="35">
        <v>0</v>
      </c>
      <c r="BZ62" s="35"/>
      <c r="CA62" s="35"/>
      <c r="CB62" s="20">
        <f t="shared" si="7"/>
        <v>0</v>
      </c>
      <c r="CC62" s="34"/>
      <c r="CD62" s="35">
        <v>0</v>
      </c>
      <c r="CE62" s="35">
        <v>0</v>
      </c>
      <c r="CF62" s="35"/>
      <c r="CG62" s="20">
        <f t="shared" si="8"/>
        <v>0</v>
      </c>
      <c r="CH62" s="21"/>
      <c r="CI62" s="22"/>
      <c r="CJ62" s="35"/>
      <c r="CK62" s="35"/>
      <c r="CL62" s="35"/>
      <c r="CM62" s="35"/>
      <c r="CN62" s="35"/>
      <c r="CO62" s="20">
        <v>96444</v>
      </c>
      <c r="CP62" s="21"/>
      <c r="CQ62" s="35"/>
      <c r="CR62" s="35"/>
      <c r="CS62" s="20">
        <f t="shared" si="9"/>
        <v>0</v>
      </c>
      <c r="CT62" s="52">
        <v>1047</v>
      </c>
      <c r="CU62" s="20">
        <f t="shared" si="10"/>
        <v>1047</v>
      </c>
      <c r="CV62" s="23">
        <f t="shared" si="0"/>
        <v>392723</v>
      </c>
    </row>
    <row r="63" spans="1:100" x14ac:dyDescent="0.25">
      <c r="A63" s="348"/>
      <c r="B63" s="2" t="s">
        <v>102</v>
      </c>
      <c r="C63" s="40"/>
      <c r="D63" s="41"/>
      <c r="E63" s="43"/>
      <c r="F63" s="41"/>
      <c r="G63" s="42"/>
      <c r="H63" s="7">
        <v>967</v>
      </c>
      <c r="I63" s="40"/>
      <c r="J63" s="41"/>
      <c r="K63" s="41"/>
      <c r="L63" s="41"/>
      <c r="M63" s="41"/>
      <c r="N63" s="41"/>
      <c r="O63" s="7">
        <v>4914</v>
      </c>
      <c r="P63" s="8"/>
      <c r="Q63" s="41"/>
      <c r="R63" s="41"/>
      <c r="S63" s="41"/>
      <c r="T63" s="7">
        <v>0</v>
      </c>
      <c r="U63" s="40">
        <v>13129</v>
      </c>
      <c r="V63" s="9">
        <v>1709</v>
      </c>
      <c r="W63" s="7">
        <f t="shared" si="2"/>
        <v>14838</v>
      </c>
      <c r="X63" s="40"/>
      <c r="Y63" s="9"/>
      <c r="Z63" s="9"/>
      <c r="AA63" s="9"/>
      <c r="AB63" s="9"/>
      <c r="AC63" s="9"/>
      <c r="AD63" s="41"/>
      <c r="AE63" s="9"/>
      <c r="AF63" s="9"/>
      <c r="AG63" s="9"/>
      <c r="AH63" s="9"/>
      <c r="AI63" s="25"/>
      <c r="AJ63" s="4">
        <v>87058</v>
      </c>
      <c r="AK63" s="40">
        <v>0</v>
      </c>
      <c r="AL63" s="7">
        <f t="shared" si="3"/>
        <v>0</v>
      </c>
      <c r="AM63" s="9"/>
      <c r="AN63" s="9">
        <v>0</v>
      </c>
      <c r="AO63" s="41">
        <v>0</v>
      </c>
      <c r="AP63" s="41">
        <v>8413</v>
      </c>
      <c r="AQ63" s="41"/>
      <c r="AR63" s="41"/>
      <c r="AS63" s="41"/>
      <c r="AT63" s="41"/>
      <c r="AU63" s="41"/>
      <c r="AV63" s="41"/>
      <c r="AW63" s="7">
        <f t="shared" si="4"/>
        <v>8413</v>
      </c>
      <c r="AX63" s="41">
        <v>0</v>
      </c>
      <c r="AY63" s="41"/>
      <c r="AZ63" s="41">
        <v>0</v>
      </c>
      <c r="BA63" s="41"/>
      <c r="BB63" s="41"/>
      <c r="BC63" s="41">
        <v>0</v>
      </c>
      <c r="BD63" s="41">
        <v>0</v>
      </c>
      <c r="BE63" s="7">
        <f t="shared" si="5"/>
        <v>0</v>
      </c>
      <c r="BF63" s="40">
        <v>31494</v>
      </c>
      <c r="BG63" s="41"/>
      <c r="BH63" s="41">
        <v>0</v>
      </c>
      <c r="BI63" s="41"/>
      <c r="BJ63" s="41">
        <v>0</v>
      </c>
      <c r="BK63" s="41"/>
      <c r="BL63" s="41">
        <v>0</v>
      </c>
      <c r="BM63" s="41"/>
      <c r="BN63" s="41"/>
      <c r="BO63" s="41">
        <v>0</v>
      </c>
      <c r="BP63" s="9"/>
      <c r="BQ63" s="41"/>
      <c r="BR63" s="9"/>
      <c r="BS63" s="9"/>
      <c r="BT63" s="41">
        <v>53558</v>
      </c>
      <c r="BU63" s="7">
        <f t="shared" si="6"/>
        <v>85052</v>
      </c>
      <c r="BV63" s="40">
        <v>0</v>
      </c>
      <c r="BW63" s="41"/>
      <c r="BX63" s="41"/>
      <c r="BY63" s="41">
        <v>0</v>
      </c>
      <c r="BZ63" s="41"/>
      <c r="CA63" s="41"/>
      <c r="CB63" s="7">
        <f t="shared" si="7"/>
        <v>0</v>
      </c>
      <c r="CC63" s="40"/>
      <c r="CD63" s="41">
        <v>0</v>
      </c>
      <c r="CE63" s="41">
        <v>0</v>
      </c>
      <c r="CF63" s="41"/>
      <c r="CG63" s="7">
        <f t="shared" si="8"/>
        <v>0</v>
      </c>
      <c r="CH63" s="8"/>
      <c r="CI63" s="9"/>
      <c r="CJ63" s="41"/>
      <c r="CK63" s="41"/>
      <c r="CL63" s="41"/>
      <c r="CM63" s="41"/>
      <c r="CN63" s="41"/>
      <c r="CO63" s="7">
        <v>21903</v>
      </c>
      <c r="CP63" s="8"/>
      <c r="CQ63" s="41"/>
      <c r="CR63" s="41"/>
      <c r="CS63" s="7">
        <f t="shared" si="9"/>
        <v>0</v>
      </c>
      <c r="CT63" s="43">
        <v>359</v>
      </c>
      <c r="CU63" s="4">
        <f t="shared" si="10"/>
        <v>359</v>
      </c>
      <c r="CV63" s="10">
        <f t="shared" si="0"/>
        <v>223504</v>
      </c>
    </row>
    <row r="64" spans="1:100" x14ac:dyDescent="0.25">
      <c r="A64" s="348"/>
      <c r="B64" s="2" t="s">
        <v>103</v>
      </c>
      <c r="C64" s="40"/>
      <c r="D64" s="41"/>
      <c r="E64" s="43"/>
      <c r="F64" s="41"/>
      <c r="G64" s="42"/>
      <c r="H64" s="7">
        <v>0</v>
      </c>
      <c r="I64" s="40"/>
      <c r="J64" s="41"/>
      <c r="K64" s="41"/>
      <c r="L64" s="41"/>
      <c r="M64" s="41"/>
      <c r="N64" s="41"/>
      <c r="O64" s="7">
        <v>22008</v>
      </c>
      <c r="P64" s="8"/>
      <c r="Q64" s="41"/>
      <c r="R64" s="41"/>
      <c r="S64" s="41"/>
      <c r="T64" s="7">
        <v>0</v>
      </c>
      <c r="U64" s="40">
        <v>8953</v>
      </c>
      <c r="V64" s="9">
        <v>1222</v>
      </c>
      <c r="W64" s="7">
        <f t="shared" si="2"/>
        <v>10175</v>
      </c>
      <c r="X64" s="40"/>
      <c r="Y64" s="9"/>
      <c r="Z64" s="9"/>
      <c r="AA64" s="9"/>
      <c r="AB64" s="9"/>
      <c r="AC64" s="9"/>
      <c r="AD64" s="41"/>
      <c r="AE64" s="9"/>
      <c r="AF64" s="9"/>
      <c r="AG64" s="9"/>
      <c r="AH64" s="9"/>
      <c r="AI64" s="25"/>
      <c r="AJ64" s="4">
        <v>81950</v>
      </c>
      <c r="AK64" s="40">
        <v>0</v>
      </c>
      <c r="AL64" s="7">
        <f t="shared" si="3"/>
        <v>0</v>
      </c>
      <c r="AM64" s="9"/>
      <c r="AN64" s="9">
        <v>0</v>
      </c>
      <c r="AO64" s="41">
        <v>665</v>
      </c>
      <c r="AP64" s="41">
        <v>37605</v>
      </c>
      <c r="AQ64" s="41"/>
      <c r="AR64" s="41"/>
      <c r="AS64" s="41"/>
      <c r="AT64" s="41"/>
      <c r="AU64" s="41"/>
      <c r="AV64" s="41"/>
      <c r="AW64" s="7">
        <f t="shared" si="4"/>
        <v>38270</v>
      </c>
      <c r="AX64" s="41">
        <v>0</v>
      </c>
      <c r="AY64" s="41"/>
      <c r="AZ64" s="41">
        <v>0</v>
      </c>
      <c r="BA64" s="41"/>
      <c r="BB64" s="41"/>
      <c r="BC64" s="41">
        <v>0</v>
      </c>
      <c r="BD64" s="41">
        <v>0</v>
      </c>
      <c r="BE64" s="7">
        <f t="shared" si="5"/>
        <v>0</v>
      </c>
      <c r="BF64" s="40">
        <v>30659</v>
      </c>
      <c r="BG64" s="41"/>
      <c r="BH64" s="41">
        <v>0</v>
      </c>
      <c r="BI64" s="41"/>
      <c r="BJ64" s="41">
        <v>0</v>
      </c>
      <c r="BK64" s="41"/>
      <c r="BL64" s="41">
        <v>0</v>
      </c>
      <c r="BM64" s="41"/>
      <c r="BN64" s="41"/>
      <c r="BO64" s="41">
        <v>1396</v>
      </c>
      <c r="BP64" s="9"/>
      <c r="BQ64" s="41"/>
      <c r="BR64" s="9"/>
      <c r="BS64" s="9"/>
      <c r="BT64" s="41">
        <v>62562</v>
      </c>
      <c r="BU64" s="7">
        <f t="shared" si="6"/>
        <v>94617</v>
      </c>
      <c r="BV64" s="40">
        <v>0</v>
      </c>
      <c r="BW64" s="41"/>
      <c r="BX64" s="41"/>
      <c r="BY64" s="41">
        <v>0</v>
      </c>
      <c r="BZ64" s="41"/>
      <c r="CA64" s="41"/>
      <c r="CB64" s="7">
        <f t="shared" si="7"/>
        <v>0</v>
      </c>
      <c r="CC64" s="40"/>
      <c r="CD64" s="41">
        <v>2228</v>
      </c>
      <c r="CE64" s="41">
        <v>0</v>
      </c>
      <c r="CF64" s="41"/>
      <c r="CG64" s="7">
        <f t="shared" si="8"/>
        <v>2228</v>
      </c>
      <c r="CH64" s="8"/>
      <c r="CI64" s="9"/>
      <c r="CJ64" s="41"/>
      <c r="CK64" s="41"/>
      <c r="CL64" s="41"/>
      <c r="CM64" s="41"/>
      <c r="CN64" s="41"/>
      <c r="CO64" s="7">
        <v>97744</v>
      </c>
      <c r="CP64" s="8"/>
      <c r="CQ64" s="41"/>
      <c r="CR64" s="41"/>
      <c r="CS64" s="7">
        <f t="shared" si="9"/>
        <v>0</v>
      </c>
      <c r="CT64" s="43">
        <v>235</v>
      </c>
      <c r="CU64" s="4">
        <f t="shared" si="10"/>
        <v>235</v>
      </c>
      <c r="CV64" s="10">
        <f t="shared" si="0"/>
        <v>347227</v>
      </c>
    </row>
    <row r="65" spans="1:100" x14ac:dyDescent="0.25">
      <c r="A65" s="348"/>
      <c r="B65" s="2" t="s">
        <v>104</v>
      </c>
      <c r="C65" s="40"/>
      <c r="D65" s="41"/>
      <c r="E65" s="43"/>
      <c r="F65" s="41"/>
      <c r="G65" s="42"/>
      <c r="H65" s="7">
        <v>2022</v>
      </c>
      <c r="I65" s="40"/>
      <c r="J65" s="41"/>
      <c r="K65" s="41"/>
      <c r="L65" s="41"/>
      <c r="M65" s="41"/>
      <c r="N65" s="41"/>
      <c r="O65" s="7">
        <v>33117</v>
      </c>
      <c r="P65" s="8"/>
      <c r="Q65" s="41"/>
      <c r="R65" s="41"/>
      <c r="S65" s="41"/>
      <c r="T65" s="7">
        <v>0</v>
      </c>
      <c r="U65" s="40">
        <v>8197</v>
      </c>
      <c r="V65" s="9">
        <v>1154</v>
      </c>
      <c r="W65" s="7">
        <f t="shared" si="2"/>
        <v>9351</v>
      </c>
      <c r="X65" s="40"/>
      <c r="Y65" s="9"/>
      <c r="Z65" s="9"/>
      <c r="AA65" s="9"/>
      <c r="AB65" s="9"/>
      <c r="AC65" s="9"/>
      <c r="AD65" s="41"/>
      <c r="AE65" s="9"/>
      <c r="AF65" s="9"/>
      <c r="AG65" s="9"/>
      <c r="AH65" s="9"/>
      <c r="AI65" s="25"/>
      <c r="AJ65" s="4">
        <v>193933</v>
      </c>
      <c r="AK65" s="40">
        <v>0</v>
      </c>
      <c r="AL65" s="7">
        <f t="shared" si="3"/>
        <v>0</v>
      </c>
      <c r="AM65" s="9"/>
      <c r="AN65" s="9">
        <v>0</v>
      </c>
      <c r="AO65" s="41">
        <v>1035</v>
      </c>
      <c r="AP65" s="41">
        <v>42759</v>
      </c>
      <c r="AQ65" s="41"/>
      <c r="AR65" s="41"/>
      <c r="AS65" s="41"/>
      <c r="AT65" s="41"/>
      <c r="AU65" s="41"/>
      <c r="AV65" s="41"/>
      <c r="AW65" s="7">
        <f t="shared" si="4"/>
        <v>43794</v>
      </c>
      <c r="AX65" s="41">
        <v>0</v>
      </c>
      <c r="AY65" s="41"/>
      <c r="AZ65" s="41">
        <v>0</v>
      </c>
      <c r="BA65" s="41"/>
      <c r="BB65" s="41"/>
      <c r="BC65" s="41">
        <v>0</v>
      </c>
      <c r="BD65" s="41">
        <v>0</v>
      </c>
      <c r="BE65" s="7">
        <f t="shared" si="5"/>
        <v>0</v>
      </c>
      <c r="BF65" s="40">
        <v>33612</v>
      </c>
      <c r="BG65" s="41"/>
      <c r="BH65" s="41">
        <v>0</v>
      </c>
      <c r="BI65" s="41"/>
      <c r="BJ65" s="41">
        <v>0</v>
      </c>
      <c r="BK65" s="41"/>
      <c r="BL65" s="41">
        <v>0</v>
      </c>
      <c r="BM65" s="41"/>
      <c r="BN65" s="41"/>
      <c r="BO65" s="41">
        <v>3090</v>
      </c>
      <c r="BP65" s="9"/>
      <c r="BQ65" s="41"/>
      <c r="BR65" s="9"/>
      <c r="BS65" s="9"/>
      <c r="BT65" s="41">
        <v>69170</v>
      </c>
      <c r="BU65" s="7">
        <f t="shared" si="6"/>
        <v>105872</v>
      </c>
      <c r="BV65" s="40">
        <v>0</v>
      </c>
      <c r="BW65" s="41"/>
      <c r="BX65" s="41"/>
      <c r="BY65" s="41">
        <v>0</v>
      </c>
      <c r="BZ65" s="41"/>
      <c r="CA65" s="41"/>
      <c r="CB65" s="7">
        <f t="shared" si="7"/>
        <v>0</v>
      </c>
      <c r="CC65" s="40"/>
      <c r="CD65" s="41">
        <v>4510</v>
      </c>
      <c r="CE65" s="41">
        <v>0</v>
      </c>
      <c r="CF65" s="41"/>
      <c r="CG65" s="7">
        <f t="shared" si="8"/>
        <v>4510</v>
      </c>
      <c r="CH65" s="8"/>
      <c r="CI65" s="9"/>
      <c r="CJ65" s="41"/>
      <c r="CK65" s="41"/>
      <c r="CL65" s="41"/>
      <c r="CM65" s="41"/>
      <c r="CN65" s="41"/>
      <c r="CO65" s="7">
        <v>197148</v>
      </c>
      <c r="CP65" s="8"/>
      <c r="CQ65" s="41"/>
      <c r="CR65" s="41"/>
      <c r="CS65" s="7">
        <f t="shared" si="9"/>
        <v>0</v>
      </c>
      <c r="CT65" s="43">
        <v>1566</v>
      </c>
      <c r="CU65" s="4">
        <f t="shared" si="10"/>
        <v>1566</v>
      </c>
      <c r="CV65" s="10">
        <f t="shared" si="0"/>
        <v>591313</v>
      </c>
    </row>
    <row r="66" spans="1:100" x14ac:dyDescent="0.25">
      <c r="A66" s="348"/>
      <c r="B66" s="2" t="s">
        <v>105</v>
      </c>
      <c r="C66" s="40"/>
      <c r="D66" s="41"/>
      <c r="E66" s="43"/>
      <c r="F66" s="41"/>
      <c r="G66" s="42"/>
      <c r="H66" s="7">
        <v>321</v>
      </c>
      <c r="I66" s="40"/>
      <c r="J66" s="41"/>
      <c r="K66" s="41"/>
      <c r="L66" s="41"/>
      <c r="M66" s="41"/>
      <c r="N66" s="41"/>
      <c r="O66" s="7">
        <v>37372</v>
      </c>
      <c r="P66" s="8"/>
      <c r="Q66" s="41"/>
      <c r="R66" s="41"/>
      <c r="S66" s="41"/>
      <c r="T66" s="7">
        <v>0</v>
      </c>
      <c r="U66" s="40">
        <v>17315</v>
      </c>
      <c r="V66" s="9">
        <v>2574</v>
      </c>
      <c r="W66" s="7">
        <f t="shared" si="2"/>
        <v>19889</v>
      </c>
      <c r="X66" s="40"/>
      <c r="Y66" s="9"/>
      <c r="Z66" s="9"/>
      <c r="AA66" s="9"/>
      <c r="AB66" s="9"/>
      <c r="AC66" s="9"/>
      <c r="AD66" s="41"/>
      <c r="AE66" s="9"/>
      <c r="AF66" s="9"/>
      <c r="AG66" s="9"/>
      <c r="AH66" s="9"/>
      <c r="AI66" s="25"/>
      <c r="AJ66" s="4">
        <v>197288</v>
      </c>
      <c r="AK66" s="40">
        <v>0</v>
      </c>
      <c r="AL66" s="7">
        <f t="shared" si="3"/>
        <v>0</v>
      </c>
      <c r="AM66" s="9"/>
      <c r="AN66" s="9">
        <v>0</v>
      </c>
      <c r="AO66" s="41">
        <v>2540</v>
      </c>
      <c r="AP66" s="41">
        <v>31645</v>
      </c>
      <c r="AQ66" s="41"/>
      <c r="AR66" s="41"/>
      <c r="AS66" s="41"/>
      <c r="AT66" s="41"/>
      <c r="AU66" s="41"/>
      <c r="AV66" s="41"/>
      <c r="AW66" s="7">
        <f t="shared" si="4"/>
        <v>34185</v>
      </c>
      <c r="AX66" s="41">
        <v>0</v>
      </c>
      <c r="AY66" s="41"/>
      <c r="AZ66" s="41">
        <v>0</v>
      </c>
      <c r="BA66" s="41"/>
      <c r="BB66" s="41"/>
      <c r="BC66" s="41">
        <v>0</v>
      </c>
      <c r="BD66" s="41">
        <v>0</v>
      </c>
      <c r="BE66" s="7">
        <f t="shared" si="5"/>
        <v>0</v>
      </c>
      <c r="BF66" s="40">
        <v>44458</v>
      </c>
      <c r="BG66" s="41"/>
      <c r="BH66" s="41">
        <v>0</v>
      </c>
      <c r="BI66" s="41"/>
      <c r="BJ66" s="41">
        <v>0</v>
      </c>
      <c r="BK66" s="41"/>
      <c r="BL66" s="41">
        <v>0</v>
      </c>
      <c r="BM66" s="41"/>
      <c r="BN66" s="41"/>
      <c r="BO66" s="41">
        <v>0</v>
      </c>
      <c r="BP66" s="9"/>
      <c r="BQ66" s="41"/>
      <c r="BR66" s="9"/>
      <c r="BS66" s="9"/>
      <c r="BT66" s="41">
        <v>66455</v>
      </c>
      <c r="BU66" s="7">
        <f t="shared" si="6"/>
        <v>110913</v>
      </c>
      <c r="BV66" s="40">
        <v>0</v>
      </c>
      <c r="BW66" s="41"/>
      <c r="BX66" s="41"/>
      <c r="BY66" s="41">
        <v>0</v>
      </c>
      <c r="BZ66" s="41"/>
      <c r="CA66" s="41"/>
      <c r="CB66" s="7">
        <f t="shared" si="7"/>
        <v>0</v>
      </c>
      <c r="CC66" s="40"/>
      <c r="CD66" s="41">
        <v>11741</v>
      </c>
      <c r="CE66" s="41">
        <v>0</v>
      </c>
      <c r="CF66" s="41"/>
      <c r="CG66" s="7">
        <f t="shared" si="8"/>
        <v>11741</v>
      </c>
      <c r="CH66" s="8"/>
      <c r="CI66" s="9"/>
      <c r="CJ66" s="41"/>
      <c r="CK66" s="41"/>
      <c r="CL66" s="41"/>
      <c r="CM66" s="41"/>
      <c r="CN66" s="41"/>
      <c r="CO66" s="7">
        <v>231909</v>
      </c>
      <c r="CP66" s="8"/>
      <c r="CQ66" s="41"/>
      <c r="CR66" s="41"/>
      <c r="CS66" s="7">
        <f t="shared" si="9"/>
        <v>0</v>
      </c>
      <c r="CT66" s="43">
        <v>0</v>
      </c>
      <c r="CU66" s="4">
        <f t="shared" si="10"/>
        <v>0</v>
      </c>
      <c r="CV66" s="10">
        <f t="shared" si="0"/>
        <v>643618</v>
      </c>
    </row>
    <row r="67" spans="1:100" x14ac:dyDescent="0.25">
      <c r="A67" s="348"/>
      <c r="B67" s="2" t="s">
        <v>106</v>
      </c>
      <c r="C67" s="40"/>
      <c r="D67" s="41"/>
      <c r="E67" s="43"/>
      <c r="F67" s="41"/>
      <c r="G67" s="42"/>
      <c r="H67" s="7">
        <v>1815</v>
      </c>
      <c r="I67" s="40"/>
      <c r="J67" s="41"/>
      <c r="K67" s="41"/>
      <c r="L67" s="41"/>
      <c r="M67" s="41"/>
      <c r="N67" s="41"/>
      <c r="O67" s="7">
        <v>40453</v>
      </c>
      <c r="P67" s="8"/>
      <c r="Q67" s="41"/>
      <c r="R67" s="41"/>
      <c r="S67" s="41"/>
      <c r="T67" s="7">
        <v>0</v>
      </c>
      <c r="U67" s="40">
        <v>24992</v>
      </c>
      <c r="V67" s="9">
        <v>3807</v>
      </c>
      <c r="W67" s="7">
        <f t="shared" si="2"/>
        <v>28799</v>
      </c>
      <c r="X67" s="40"/>
      <c r="Y67" s="9"/>
      <c r="Z67" s="9"/>
      <c r="AA67" s="9"/>
      <c r="AB67" s="9"/>
      <c r="AC67" s="9"/>
      <c r="AD67" s="41"/>
      <c r="AE67" s="9"/>
      <c r="AF67" s="9"/>
      <c r="AG67" s="9"/>
      <c r="AH67" s="9"/>
      <c r="AI67" s="25"/>
      <c r="AJ67" s="4">
        <v>153893</v>
      </c>
      <c r="AK67" s="40">
        <v>0</v>
      </c>
      <c r="AL67" s="7">
        <f t="shared" si="3"/>
        <v>0</v>
      </c>
      <c r="AM67" s="9"/>
      <c r="AN67" s="9">
        <v>0</v>
      </c>
      <c r="AO67" s="41">
        <v>2389</v>
      </c>
      <c r="AP67" s="41">
        <v>32444</v>
      </c>
      <c r="AQ67" s="41"/>
      <c r="AR67" s="41"/>
      <c r="AS67" s="41"/>
      <c r="AT67" s="41"/>
      <c r="AU67" s="41"/>
      <c r="AV67" s="41"/>
      <c r="AW67" s="7">
        <f t="shared" si="4"/>
        <v>34833</v>
      </c>
      <c r="AX67" s="41">
        <v>0</v>
      </c>
      <c r="AY67" s="41"/>
      <c r="AZ67" s="41">
        <v>0</v>
      </c>
      <c r="BA67" s="41"/>
      <c r="BB67" s="41"/>
      <c r="BC67" s="41">
        <v>0</v>
      </c>
      <c r="BD67" s="41">
        <v>0</v>
      </c>
      <c r="BE67" s="7">
        <f t="shared" si="5"/>
        <v>0</v>
      </c>
      <c r="BF67" s="40">
        <v>39342</v>
      </c>
      <c r="BG67" s="41"/>
      <c r="BH67" s="41">
        <v>916</v>
      </c>
      <c r="BI67" s="41"/>
      <c r="BJ67" s="41">
        <v>0</v>
      </c>
      <c r="BK67" s="41"/>
      <c r="BL67" s="41">
        <v>0</v>
      </c>
      <c r="BM67" s="41"/>
      <c r="BN67" s="41"/>
      <c r="BO67" s="41">
        <v>1475</v>
      </c>
      <c r="BP67" s="9"/>
      <c r="BQ67" s="41"/>
      <c r="BR67" s="9"/>
      <c r="BS67" s="9"/>
      <c r="BT67" s="41">
        <v>59602</v>
      </c>
      <c r="BU67" s="7">
        <f t="shared" si="6"/>
        <v>101335</v>
      </c>
      <c r="BV67" s="40">
        <v>2938</v>
      </c>
      <c r="BW67" s="41"/>
      <c r="BX67" s="41"/>
      <c r="BY67" s="41">
        <v>0</v>
      </c>
      <c r="BZ67" s="41"/>
      <c r="CA67" s="41"/>
      <c r="CB67" s="7">
        <f t="shared" si="7"/>
        <v>2938</v>
      </c>
      <c r="CC67" s="40"/>
      <c r="CD67" s="41">
        <v>13639</v>
      </c>
      <c r="CE67" s="41">
        <v>0</v>
      </c>
      <c r="CF67" s="41"/>
      <c r="CG67" s="7">
        <f t="shared" si="8"/>
        <v>13639</v>
      </c>
      <c r="CH67" s="8"/>
      <c r="CI67" s="9"/>
      <c r="CJ67" s="41"/>
      <c r="CK67" s="41"/>
      <c r="CL67" s="41"/>
      <c r="CM67" s="41"/>
      <c r="CN67" s="41"/>
      <c r="CO67" s="7">
        <v>221725</v>
      </c>
      <c r="CP67" s="8"/>
      <c r="CQ67" s="41"/>
      <c r="CR67" s="41"/>
      <c r="CS67" s="7">
        <f t="shared" si="9"/>
        <v>0</v>
      </c>
      <c r="CT67" s="43">
        <v>1341</v>
      </c>
      <c r="CU67" s="4">
        <f t="shared" si="10"/>
        <v>1341</v>
      </c>
      <c r="CV67" s="10">
        <f t="shared" si="0"/>
        <v>600771</v>
      </c>
    </row>
    <row r="68" spans="1:100" x14ac:dyDescent="0.25">
      <c r="A68" s="348"/>
      <c r="B68" s="2" t="s">
        <v>107</v>
      </c>
      <c r="C68" s="40"/>
      <c r="D68" s="41"/>
      <c r="E68" s="43"/>
      <c r="F68" s="41"/>
      <c r="G68" s="42"/>
      <c r="H68" s="7">
        <v>0</v>
      </c>
      <c r="I68" s="40"/>
      <c r="J68" s="41"/>
      <c r="K68" s="41"/>
      <c r="L68" s="41"/>
      <c r="M68" s="41"/>
      <c r="N68" s="41"/>
      <c r="O68" s="7">
        <v>34107</v>
      </c>
      <c r="P68" s="8"/>
      <c r="Q68" s="41"/>
      <c r="R68" s="41"/>
      <c r="S68" s="41"/>
      <c r="T68" s="7">
        <v>0</v>
      </c>
      <c r="U68" s="40">
        <v>21946</v>
      </c>
      <c r="V68" s="9">
        <v>3499</v>
      </c>
      <c r="W68" s="7">
        <f t="shared" si="2"/>
        <v>25445</v>
      </c>
      <c r="X68" s="40"/>
      <c r="Y68" s="9"/>
      <c r="Z68" s="9"/>
      <c r="AA68" s="9"/>
      <c r="AB68" s="9"/>
      <c r="AC68" s="9"/>
      <c r="AD68" s="41"/>
      <c r="AE68" s="9"/>
      <c r="AF68" s="9"/>
      <c r="AG68" s="9"/>
      <c r="AH68" s="9"/>
      <c r="AI68" s="25"/>
      <c r="AJ68" s="4">
        <v>178702</v>
      </c>
      <c r="AK68" s="40">
        <v>0</v>
      </c>
      <c r="AL68" s="7">
        <f t="shared" si="3"/>
        <v>0</v>
      </c>
      <c r="AM68" s="9"/>
      <c r="AN68" s="9">
        <v>0</v>
      </c>
      <c r="AO68" s="41">
        <v>372</v>
      </c>
      <c r="AP68" s="41">
        <v>34859</v>
      </c>
      <c r="AQ68" s="41"/>
      <c r="AR68" s="41"/>
      <c r="AS68" s="41"/>
      <c r="AT68" s="41"/>
      <c r="AU68" s="41"/>
      <c r="AV68" s="41"/>
      <c r="AW68" s="7">
        <f t="shared" si="4"/>
        <v>35231</v>
      </c>
      <c r="AX68" s="41">
        <v>0</v>
      </c>
      <c r="AY68" s="41"/>
      <c r="AZ68" s="41">
        <v>0</v>
      </c>
      <c r="BA68" s="41"/>
      <c r="BB68" s="41"/>
      <c r="BC68" s="41">
        <v>0</v>
      </c>
      <c r="BD68" s="41">
        <v>0</v>
      </c>
      <c r="BE68" s="7">
        <f t="shared" si="5"/>
        <v>0</v>
      </c>
      <c r="BF68" s="40">
        <v>38071</v>
      </c>
      <c r="BG68" s="41"/>
      <c r="BH68" s="41">
        <v>0</v>
      </c>
      <c r="BI68" s="41"/>
      <c r="BJ68" s="41">
        <v>0</v>
      </c>
      <c r="BK68" s="41"/>
      <c r="BL68" s="41">
        <v>0</v>
      </c>
      <c r="BM68" s="41"/>
      <c r="BN68" s="41"/>
      <c r="BO68" s="41">
        <v>0</v>
      </c>
      <c r="BP68" s="9"/>
      <c r="BQ68" s="41"/>
      <c r="BR68" s="9"/>
      <c r="BS68" s="9"/>
      <c r="BT68" s="41">
        <v>62212</v>
      </c>
      <c r="BU68" s="7">
        <f t="shared" si="6"/>
        <v>100283</v>
      </c>
      <c r="BV68" s="40">
        <v>11954</v>
      </c>
      <c r="BW68" s="41"/>
      <c r="BX68" s="41"/>
      <c r="BY68" s="41">
        <v>0</v>
      </c>
      <c r="BZ68" s="41"/>
      <c r="CA68" s="41"/>
      <c r="CB68" s="7">
        <f t="shared" si="7"/>
        <v>11954</v>
      </c>
      <c r="CC68" s="40"/>
      <c r="CD68" s="41">
        <v>20425</v>
      </c>
      <c r="CE68" s="41">
        <v>0</v>
      </c>
      <c r="CF68" s="41"/>
      <c r="CG68" s="7">
        <f t="shared" si="8"/>
        <v>20425</v>
      </c>
      <c r="CH68" s="8"/>
      <c r="CI68" s="9"/>
      <c r="CJ68" s="41"/>
      <c r="CK68" s="41"/>
      <c r="CL68" s="41"/>
      <c r="CM68" s="41"/>
      <c r="CN68" s="41"/>
      <c r="CO68" s="7">
        <v>226414</v>
      </c>
      <c r="CP68" s="8"/>
      <c r="CQ68" s="41"/>
      <c r="CR68" s="41"/>
      <c r="CS68" s="7">
        <f t="shared" si="9"/>
        <v>0</v>
      </c>
      <c r="CT68" s="43">
        <v>0</v>
      </c>
      <c r="CU68" s="4">
        <f t="shared" si="10"/>
        <v>0</v>
      </c>
      <c r="CV68" s="10">
        <f t="shared" si="0"/>
        <v>632561</v>
      </c>
    </row>
    <row r="69" spans="1:100" x14ac:dyDescent="0.25">
      <c r="A69" s="348"/>
      <c r="B69" s="2" t="s">
        <v>108</v>
      </c>
      <c r="C69" s="40"/>
      <c r="D69" s="41"/>
      <c r="E69" s="43"/>
      <c r="F69" s="41"/>
      <c r="G69" s="42"/>
      <c r="H69" s="7">
        <v>1513</v>
      </c>
      <c r="I69" s="40"/>
      <c r="J69" s="41"/>
      <c r="K69" s="41"/>
      <c r="L69" s="41"/>
      <c r="M69" s="41"/>
      <c r="N69" s="41"/>
      <c r="O69" s="7">
        <v>35056</v>
      </c>
      <c r="P69" s="8"/>
      <c r="Q69" s="41"/>
      <c r="R69" s="41"/>
      <c r="S69" s="41"/>
      <c r="T69" s="7">
        <v>0</v>
      </c>
      <c r="U69" s="40">
        <v>28588</v>
      </c>
      <c r="V69" s="9">
        <v>3861</v>
      </c>
      <c r="W69" s="7">
        <f t="shared" si="2"/>
        <v>32449</v>
      </c>
      <c r="X69" s="40"/>
      <c r="Y69" s="9"/>
      <c r="Z69" s="9"/>
      <c r="AA69" s="9"/>
      <c r="AB69" s="9"/>
      <c r="AC69" s="9"/>
      <c r="AD69" s="41"/>
      <c r="AE69" s="9"/>
      <c r="AF69" s="9"/>
      <c r="AG69" s="9"/>
      <c r="AH69" s="9"/>
      <c r="AI69" s="25"/>
      <c r="AJ69" s="4">
        <v>178061</v>
      </c>
      <c r="AK69" s="40">
        <v>0</v>
      </c>
      <c r="AL69" s="7">
        <f t="shared" si="3"/>
        <v>0</v>
      </c>
      <c r="AM69" s="9"/>
      <c r="AN69" s="9">
        <v>0</v>
      </c>
      <c r="AO69" s="41">
        <v>682</v>
      </c>
      <c r="AP69" s="41">
        <v>33889</v>
      </c>
      <c r="AQ69" s="41"/>
      <c r="AR69" s="41"/>
      <c r="AS69" s="41"/>
      <c r="AT69" s="41"/>
      <c r="AU69" s="41"/>
      <c r="AV69" s="41"/>
      <c r="AW69" s="7">
        <f t="shared" si="4"/>
        <v>34571</v>
      </c>
      <c r="AX69" s="41">
        <v>0</v>
      </c>
      <c r="AY69" s="41"/>
      <c r="AZ69" s="41">
        <v>0</v>
      </c>
      <c r="BA69" s="41"/>
      <c r="BB69" s="41"/>
      <c r="BC69" s="41">
        <v>0</v>
      </c>
      <c r="BD69" s="41">
        <v>0</v>
      </c>
      <c r="BE69" s="7">
        <f t="shared" si="5"/>
        <v>0</v>
      </c>
      <c r="BF69" s="40">
        <v>32914</v>
      </c>
      <c r="BG69" s="41"/>
      <c r="BH69" s="41">
        <v>0</v>
      </c>
      <c r="BI69" s="41"/>
      <c r="BJ69" s="41">
        <v>0</v>
      </c>
      <c r="BK69" s="41"/>
      <c r="BL69" s="41">
        <v>0</v>
      </c>
      <c r="BM69" s="41"/>
      <c r="BN69" s="41"/>
      <c r="BO69" s="41">
        <v>0</v>
      </c>
      <c r="BP69" s="9"/>
      <c r="BQ69" s="41"/>
      <c r="BR69" s="9"/>
      <c r="BS69" s="9"/>
      <c r="BT69" s="41">
        <v>64198</v>
      </c>
      <c r="BU69" s="7">
        <f t="shared" si="6"/>
        <v>97112</v>
      </c>
      <c r="BV69" s="40">
        <v>16821</v>
      </c>
      <c r="BW69" s="41"/>
      <c r="BX69" s="41"/>
      <c r="BY69" s="41">
        <v>0</v>
      </c>
      <c r="BZ69" s="41"/>
      <c r="CA69" s="41"/>
      <c r="CB69" s="7">
        <f t="shared" si="7"/>
        <v>16821</v>
      </c>
      <c r="CC69" s="40"/>
      <c r="CD69" s="41">
        <v>20845</v>
      </c>
      <c r="CE69" s="41">
        <v>0</v>
      </c>
      <c r="CF69" s="41"/>
      <c r="CG69" s="7">
        <f t="shared" si="8"/>
        <v>20845</v>
      </c>
      <c r="CH69" s="8"/>
      <c r="CI69" s="9"/>
      <c r="CJ69" s="41"/>
      <c r="CK69" s="41"/>
      <c r="CL69" s="41"/>
      <c r="CM69" s="41"/>
      <c r="CN69" s="41"/>
      <c r="CO69" s="7">
        <v>241880</v>
      </c>
      <c r="CP69" s="8"/>
      <c r="CQ69" s="41"/>
      <c r="CR69" s="41"/>
      <c r="CS69" s="7">
        <f t="shared" si="9"/>
        <v>0</v>
      </c>
      <c r="CT69" s="43">
        <v>52</v>
      </c>
      <c r="CU69" s="4">
        <f t="shared" si="10"/>
        <v>52</v>
      </c>
      <c r="CV69" s="10">
        <f t="shared" si="0"/>
        <v>658360</v>
      </c>
    </row>
    <row r="70" spans="1:100" x14ac:dyDescent="0.25">
      <c r="A70" s="348"/>
      <c r="B70" s="2" t="s">
        <v>109</v>
      </c>
      <c r="C70" s="40"/>
      <c r="D70" s="41"/>
      <c r="E70" s="43"/>
      <c r="F70" s="41"/>
      <c r="G70" s="42"/>
      <c r="H70" s="7">
        <v>957</v>
      </c>
      <c r="I70" s="40"/>
      <c r="J70" s="41"/>
      <c r="K70" s="41"/>
      <c r="L70" s="41"/>
      <c r="M70" s="41"/>
      <c r="N70" s="41"/>
      <c r="O70" s="7">
        <v>38575</v>
      </c>
      <c r="P70" s="8"/>
      <c r="Q70" s="41"/>
      <c r="R70" s="41"/>
      <c r="S70" s="41"/>
      <c r="T70" s="7">
        <v>0</v>
      </c>
      <c r="U70" s="40">
        <v>22887</v>
      </c>
      <c r="V70" s="9">
        <v>2961</v>
      </c>
      <c r="W70" s="7">
        <f t="shared" si="2"/>
        <v>25848</v>
      </c>
      <c r="X70" s="40"/>
      <c r="Y70" s="9"/>
      <c r="Z70" s="9"/>
      <c r="AA70" s="9"/>
      <c r="AB70" s="9"/>
      <c r="AC70" s="9"/>
      <c r="AD70" s="41"/>
      <c r="AE70" s="9"/>
      <c r="AF70" s="9"/>
      <c r="AG70" s="9"/>
      <c r="AH70" s="9"/>
      <c r="AI70" s="25"/>
      <c r="AJ70" s="4">
        <v>103253</v>
      </c>
      <c r="AK70" s="40">
        <v>0</v>
      </c>
      <c r="AL70" s="7">
        <f t="shared" si="3"/>
        <v>0</v>
      </c>
      <c r="AM70" s="9"/>
      <c r="AN70" s="9">
        <v>0</v>
      </c>
      <c r="AO70" s="41">
        <v>999</v>
      </c>
      <c r="AP70" s="41">
        <v>59257</v>
      </c>
      <c r="AQ70" s="41"/>
      <c r="AR70" s="41"/>
      <c r="AS70" s="41"/>
      <c r="AT70" s="41"/>
      <c r="AU70" s="41"/>
      <c r="AV70" s="41"/>
      <c r="AW70" s="7">
        <f t="shared" si="4"/>
        <v>60256</v>
      </c>
      <c r="AX70" s="41">
        <v>0</v>
      </c>
      <c r="AY70" s="41"/>
      <c r="AZ70" s="41">
        <v>0</v>
      </c>
      <c r="BA70" s="41"/>
      <c r="BB70" s="41"/>
      <c r="BC70" s="41">
        <v>0</v>
      </c>
      <c r="BD70" s="41">
        <v>0</v>
      </c>
      <c r="BE70" s="7">
        <f t="shared" si="5"/>
        <v>0</v>
      </c>
      <c r="BF70" s="40">
        <v>14247</v>
      </c>
      <c r="BG70" s="41"/>
      <c r="BH70" s="41">
        <v>0</v>
      </c>
      <c r="BI70" s="41"/>
      <c r="BJ70" s="41">
        <v>0</v>
      </c>
      <c r="BK70" s="41"/>
      <c r="BL70" s="41">
        <v>0</v>
      </c>
      <c r="BM70" s="41"/>
      <c r="BN70" s="41"/>
      <c r="BO70" s="41">
        <v>0</v>
      </c>
      <c r="BP70" s="9"/>
      <c r="BQ70" s="41"/>
      <c r="BR70" s="9"/>
      <c r="BS70" s="9"/>
      <c r="BT70" s="41">
        <v>65185</v>
      </c>
      <c r="BU70" s="7">
        <f t="shared" si="6"/>
        <v>79432</v>
      </c>
      <c r="BV70" s="40">
        <v>9925</v>
      </c>
      <c r="BW70" s="41"/>
      <c r="BX70" s="41"/>
      <c r="BY70" s="41">
        <v>0</v>
      </c>
      <c r="BZ70" s="41"/>
      <c r="CA70" s="41"/>
      <c r="CB70" s="7">
        <f t="shared" si="7"/>
        <v>9925</v>
      </c>
      <c r="CC70" s="40"/>
      <c r="CD70" s="41">
        <v>605</v>
      </c>
      <c r="CE70" s="41">
        <v>0</v>
      </c>
      <c r="CF70" s="41"/>
      <c r="CG70" s="7">
        <f t="shared" si="8"/>
        <v>605</v>
      </c>
      <c r="CH70" s="8"/>
      <c r="CI70" s="9"/>
      <c r="CJ70" s="41"/>
      <c r="CK70" s="41"/>
      <c r="CL70" s="41"/>
      <c r="CM70" s="41"/>
      <c r="CN70" s="41"/>
      <c r="CO70" s="7">
        <v>228610</v>
      </c>
      <c r="CP70" s="8"/>
      <c r="CQ70" s="41"/>
      <c r="CR70" s="41"/>
      <c r="CS70" s="7">
        <f t="shared" si="9"/>
        <v>0</v>
      </c>
      <c r="CT70" s="43">
        <v>841</v>
      </c>
      <c r="CU70" s="4">
        <f t="shared" si="10"/>
        <v>841</v>
      </c>
      <c r="CV70" s="10">
        <f t="shared" si="0"/>
        <v>548302</v>
      </c>
    </row>
    <row r="71" spans="1:100" x14ac:dyDescent="0.25">
      <c r="A71" s="348"/>
      <c r="B71" s="2" t="s">
        <v>110</v>
      </c>
      <c r="C71" s="40"/>
      <c r="D71" s="41"/>
      <c r="E71" s="43"/>
      <c r="F71" s="41"/>
      <c r="G71" s="42"/>
      <c r="H71" s="7">
        <v>0</v>
      </c>
      <c r="I71" s="40"/>
      <c r="J71" s="41"/>
      <c r="K71" s="41"/>
      <c r="L71" s="41"/>
      <c r="M71" s="41"/>
      <c r="N71" s="41"/>
      <c r="O71" s="7">
        <v>41714</v>
      </c>
      <c r="P71" s="8"/>
      <c r="Q71" s="41"/>
      <c r="R71" s="41"/>
      <c r="S71" s="41"/>
      <c r="T71" s="7">
        <v>0</v>
      </c>
      <c r="U71" s="40">
        <v>16970</v>
      </c>
      <c r="V71" s="9">
        <v>2724</v>
      </c>
      <c r="W71" s="7">
        <f t="shared" si="2"/>
        <v>19694</v>
      </c>
      <c r="X71" s="40"/>
      <c r="Y71" s="9"/>
      <c r="Z71" s="9"/>
      <c r="AA71" s="9"/>
      <c r="AB71" s="9"/>
      <c r="AC71" s="9"/>
      <c r="AD71" s="41"/>
      <c r="AE71" s="9"/>
      <c r="AF71" s="9"/>
      <c r="AG71" s="9"/>
      <c r="AH71" s="9"/>
      <c r="AI71" s="25"/>
      <c r="AJ71" s="4">
        <v>122930</v>
      </c>
      <c r="AK71" s="40">
        <v>0</v>
      </c>
      <c r="AL71" s="7">
        <f t="shared" si="3"/>
        <v>0</v>
      </c>
      <c r="AM71" s="9"/>
      <c r="AN71" s="9">
        <v>0</v>
      </c>
      <c r="AO71" s="41">
        <v>1029</v>
      </c>
      <c r="AP71" s="41">
        <v>20560</v>
      </c>
      <c r="AQ71" s="41"/>
      <c r="AR71" s="41"/>
      <c r="AS71" s="41"/>
      <c r="AT71" s="41"/>
      <c r="AU71" s="41"/>
      <c r="AV71" s="41"/>
      <c r="AW71" s="7">
        <f t="shared" si="4"/>
        <v>21589</v>
      </c>
      <c r="AX71" s="41">
        <v>0</v>
      </c>
      <c r="AY71" s="41"/>
      <c r="AZ71" s="41">
        <v>0</v>
      </c>
      <c r="BA71" s="41"/>
      <c r="BB71" s="41"/>
      <c r="BC71" s="41">
        <v>0</v>
      </c>
      <c r="BD71" s="41">
        <v>0</v>
      </c>
      <c r="BE71" s="7">
        <f t="shared" si="5"/>
        <v>0</v>
      </c>
      <c r="BF71" s="40">
        <v>27942</v>
      </c>
      <c r="BG71" s="41"/>
      <c r="BH71" s="41">
        <v>0</v>
      </c>
      <c r="BI71" s="41"/>
      <c r="BJ71" s="41">
        <v>0</v>
      </c>
      <c r="BK71" s="41"/>
      <c r="BL71" s="41">
        <v>0</v>
      </c>
      <c r="BM71" s="41"/>
      <c r="BN71" s="41"/>
      <c r="BO71" s="41">
        <v>0</v>
      </c>
      <c r="BP71" s="9"/>
      <c r="BQ71" s="41"/>
      <c r="BR71" s="9"/>
      <c r="BS71" s="9"/>
      <c r="BT71" s="41">
        <v>56216</v>
      </c>
      <c r="BU71" s="7">
        <f t="shared" si="6"/>
        <v>84158</v>
      </c>
      <c r="BV71" s="40">
        <v>0</v>
      </c>
      <c r="BW71" s="41"/>
      <c r="BX71" s="41"/>
      <c r="BY71" s="41">
        <v>0</v>
      </c>
      <c r="BZ71" s="41"/>
      <c r="CA71" s="41"/>
      <c r="CB71" s="7">
        <f t="shared" si="7"/>
        <v>0</v>
      </c>
      <c r="CC71" s="40"/>
      <c r="CD71" s="41">
        <v>0</v>
      </c>
      <c r="CE71" s="41">
        <v>0</v>
      </c>
      <c r="CF71" s="41"/>
      <c r="CG71" s="7">
        <f t="shared" si="8"/>
        <v>0</v>
      </c>
      <c r="CH71" s="8"/>
      <c r="CI71" s="9"/>
      <c r="CJ71" s="41"/>
      <c r="CK71" s="41"/>
      <c r="CL71" s="41"/>
      <c r="CM71" s="41"/>
      <c r="CN71" s="41"/>
      <c r="CO71" s="7">
        <v>248274</v>
      </c>
      <c r="CP71" s="8"/>
      <c r="CQ71" s="41"/>
      <c r="CR71" s="41"/>
      <c r="CS71" s="7">
        <f t="shared" si="9"/>
        <v>0</v>
      </c>
      <c r="CT71" s="43">
        <v>961</v>
      </c>
      <c r="CU71" s="4">
        <f t="shared" si="10"/>
        <v>961</v>
      </c>
      <c r="CV71" s="10">
        <f t="shared" si="0"/>
        <v>539320</v>
      </c>
    </row>
    <row r="72" spans="1:100" x14ac:dyDescent="0.25">
      <c r="A72" s="348"/>
      <c r="B72" s="2" t="s">
        <v>111</v>
      </c>
      <c r="C72" s="40"/>
      <c r="D72" s="41"/>
      <c r="E72" s="43"/>
      <c r="F72" s="41"/>
      <c r="G72" s="42"/>
      <c r="H72" s="7">
        <v>0</v>
      </c>
      <c r="I72" s="40"/>
      <c r="J72" s="41"/>
      <c r="K72" s="41"/>
      <c r="L72" s="41"/>
      <c r="M72" s="41"/>
      <c r="N72" s="41"/>
      <c r="O72" s="7">
        <v>39650</v>
      </c>
      <c r="P72" s="8"/>
      <c r="Q72" s="41"/>
      <c r="R72" s="41"/>
      <c r="S72" s="41"/>
      <c r="T72" s="7">
        <v>0</v>
      </c>
      <c r="U72" s="40">
        <v>22744</v>
      </c>
      <c r="V72" s="9">
        <v>3026</v>
      </c>
      <c r="W72" s="7">
        <f t="shared" si="2"/>
        <v>25770</v>
      </c>
      <c r="X72" s="40"/>
      <c r="Y72" s="9"/>
      <c r="Z72" s="9"/>
      <c r="AA72" s="9"/>
      <c r="AB72" s="9"/>
      <c r="AC72" s="9"/>
      <c r="AD72" s="41"/>
      <c r="AE72" s="9"/>
      <c r="AF72" s="9"/>
      <c r="AG72" s="9"/>
      <c r="AH72" s="9"/>
      <c r="AI72" s="25"/>
      <c r="AJ72" s="4">
        <v>101062</v>
      </c>
      <c r="AK72" s="40">
        <v>0</v>
      </c>
      <c r="AL72" s="7">
        <f t="shared" si="3"/>
        <v>0</v>
      </c>
      <c r="AM72" s="9"/>
      <c r="AN72" s="9">
        <v>0</v>
      </c>
      <c r="AO72" s="41">
        <v>841</v>
      </c>
      <c r="AP72" s="41">
        <v>28371</v>
      </c>
      <c r="AQ72" s="41"/>
      <c r="AR72" s="41"/>
      <c r="AS72" s="41"/>
      <c r="AT72" s="41"/>
      <c r="AU72" s="41"/>
      <c r="AV72" s="41"/>
      <c r="AW72" s="7">
        <f t="shared" si="4"/>
        <v>29212</v>
      </c>
      <c r="AX72" s="41">
        <v>0</v>
      </c>
      <c r="AY72" s="41"/>
      <c r="AZ72" s="41">
        <v>0</v>
      </c>
      <c r="BA72" s="41"/>
      <c r="BB72" s="41"/>
      <c r="BC72" s="41">
        <v>0</v>
      </c>
      <c r="BD72" s="41">
        <v>0</v>
      </c>
      <c r="BE72" s="7">
        <f t="shared" si="5"/>
        <v>0</v>
      </c>
      <c r="BF72" s="40">
        <v>20877</v>
      </c>
      <c r="BG72" s="41"/>
      <c r="BH72" s="41">
        <v>0</v>
      </c>
      <c r="BI72" s="41"/>
      <c r="BJ72" s="41">
        <v>0</v>
      </c>
      <c r="BK72" s="41"/>
      <c r="BL72" s="41">
        <v>0</v>
      </c>
      <c r="BM72" s="41"/>
      <c r="BN72" s="41"/>
      <c r="BO72" s="41">
        <v>1470</v>
      </c>
      <c r="BP72" s="9"/>
      <c r="BQ72" s="41"/>
      <c r="BR72" s="9"/>
      <c r="BS72" s="9"/>
      <c r="BT72" s="41">
        <v>58146</v>
      </c>
      <c r="BU72" s="7">
        <f t="shared" si="6"/>
        <v>80493</v>
      </c>
      <c r="BV72" s="40">
        <v>3804</v>
      </c>
      <c r="BW72" s="41"/>
      <c r="BX72" s="41"/>
      <c r="BY72" s="41">
        <v>0</v>
      </c>
      <c r="BZ72" s="41"/>
      <c r="CA72" s="41"/>
      <c r="CB72" s="7">
        <f t="shared" si="7"/>
        <v>3804</v>
      </c>
      <c r="CC72" s="40"/>
      <c r="CD72" s="41">
        <v>0</v>
      </c>
      <c r="CE72" s="41">
        <v>0</v>
      </c>
      <c r="CF72" s="41"/>
      <c r="CG72" s="7">
        <f t="shared" si="8"/>
        <v>0</v>
      </c>
      <c r="CH72" s="8"/>
      <c r="CI72" s="9"/>
      <c r="CJ72" s="41"/>
      <c r="CK72" s="41"/>
      <c r="CL72" s="41"/>
      <c r="CM72" s="41"/>
      <c r="CN72" s="41"/>
      <c r="CO72" s="7">
        <v>232484</v>
      </c>
      <c r="CP72" s="8"/>
      <c r="CQ72" s="41"/>
      <c r="CR72" s="41"/>
      <c r="CS72" s="7">
        <f t="shared" si="9"/>
        <v>0</v>
      </c>
      <c r="CT72" s="43">
        <v>0</v>
      </c>
      <c r="CU72" s="4">
        <f t="shared" si="10"/>
        <v>0</v>
      </c>
      <c r="CV72" s="10">
        <f t="shared" si="0"/>
        <v>512475</v>
      </c>
    </row>
    <row r="73" spans="1:100" ht="15.75" thickBot="1" x14ac:dyDescent="0.3">
      <c r="A73" s="349"/>
      <c r="B73" s="3" t="s">
        <v>112</v>
      </c>
      <c r="C73" s="44"/>
      <c r="D73" s="45"/>
      <c r="E73" s="47"/>
      <c r="F73" s="45"/>
      <c r="G73" s="46"/>
      <c r="H73" s="11">
        <v>0</v>
      </c>
      <c r="I73" s="44"/>
      <c r="J73" s="45"/>
      <c r="K73" s="45"/>
      <c r="L73" s="45"/>
      <c r="M73" s="45"/>
      <c r="N73" s="45"/>
      <c r="O73" s="11">
        <v>39550</v>
      </c>
      <c r="P73" s="12"/>
      <c r="Q73" s="45"/>
      <c r="R73" s="45"/>
      <c r="S73" s="45"/>
      <c r="T73" s="11">
        <v>0</v>
      </c>
      <c r="U73" s="44">
        <v>16112</v>
      </c>
      <c r="V73" s="13">
        <v>2508</v>
      </c>
      <c r="W73" s="11">
        <f t="shared" si="2"/>
        <v>18620</v>
      </c>
      <c r="X73" s="44"/>
      <c r="Y73" s="13"/>
      <c r="Z73" s="13"/>
      <c r="AA73" s="13"/>
      <c r="AB73" s="13"/>
      <c r="AC73" s="13"/>
      <c r="AD73" s="45"/>
      <c r="AE73" s="13"/>
      <c r="AF73" s="13"/>
      <c r="AG73" s="13"/>
      <c r="AH73" s="13"/>
      <c r="AI73" s="26"/>
      <c r="AJ73" s="11">
        <v>114079</v>
      </c>
      <c r="AK73" s="44">
        <v>0</v>
      </c>
      <c r="AL73" s="11">
        <f t="shared" si="3"/>
        <v>0</v>
      </c>
      <c r="AM73" s="13"/>
      <c r="AN73" s="13">
        <v>0</v>
      </c>
      <c r="AO73" s="45">
        <v>746</v>
      </c>
      <c r="AP73" s="45">
        <v>20263</v>
      </c>
      <c r="AQ73" s="45"/>
      <c r="AR73" s="45"/>
      <c r="AS73" s="45"/>
      <c r="AT73" s="45"/>
      <c r="AU73" s="45"/>
      <c r="AV73" s="45"/>
      <c r="AW73" s="11">
        <f t="shared" si="4"/>
        <v>21009</v>
      </c>
      <c r="AX73" s="45">
        <v>0</v>
      </c>
      <c r="AY73" s="45"/>
      <c r="AZ73" s="45">
        <v>0</v>
      </c>
      <c r="BA73" s="45"/>
      <c r="BB73" s="45"/>
      <c r="BC73" s="45">
        <v>0</v>
      </c>
      <c r="BD73" s="45">
        <v>0</v>
      </c>
      <c r="BE73" s="11">
        <f t="shared" si="5"/>
        <v>0</v>
      </c>
      <c r="BF73" s="44">
        <v>10517</v>
      </c>
      <c r="BG73" s="45"/>
      <c r="BH73" s="45">
        <v>0</v>
      </c>
      <c r="BI73" s="45"/>
      <c r="BJ73" s="45">
        <v>0</v>
      </c>
      <c r="BK73" s="45"/>
      <c r="BL73" s="45">
        <v>0</v>
      </c>
      <c r="BM73" s="45"/>
      <c r="BN73" s="45"/>
      <c r="BO73" s="45">
        <v>4565</v>
      </c>
      <c r="BP73" s="13"/>
      <c r="BQ73" s="45"/>
      <c r="BR73" s="13"/>
      <c r="BS73" s="13"/>
      <c r="BT73" s="45">
        <v>74551</v>
      </c>
      <c r="BU73" s="11">
        <f t="shared" si="6"/>
        <v>89633</v>
      </c>
      <c r="BV73" s="44">
        <v>0</v>
      </c>
      <c r="BW73" s="45"/>
      <c r="BX73" s="45"/>
      <c r="BY73" s="45">
        <v>0</v>
      </c>
      <c r="BZ73" s="45"/>
      <c r="CA73" s="45"/>
      <c r="CB73" s="11">
        <f t="shared" si="7"/>
        <v>0</v>
      </c>
      <c r="CC73" s="44"/>
      <c r="CD73" s="45">
        <v>0</v>
      </c>
      <c r="CE73" s="45">
        <v>0</v>
      </c>
      <c r="CF73" s="45"/>
      <c r="CG73" s="11">
        <f t="shared" si="8"/>
        <v>0</v>
      </c>
      <c r="CH73" s="12"/>
      <c r="CI73" s="13"/>
      <c r="CJ73" s="45"/>
      <c r="CK73" s="45"/>
      <c r="CL73" s="45"/>
      <c r="CM73" s="45"/>
      <c r="CN73" s="45"/>
      <c r="CO73" s="11">
        <v>214046</v>
      </c>
      <c r="CP73" s="12"/>
      <c r="CQ73" s="45"/>
      <c r="CR73" s="45"/>
      <c r="CS73" s="11">
        <f t="shared" si="9"/>
        <v>0</v>
      </c>
      <c r="CT73" s="47">
        <v>65</v>
      </c>
      <c r="CU73" s="14">
        <f t="shared" si="10"/>
        <v>65</v>
      </c>
      <c r="CV73" s="15">
        <f t="shared" si="0"/>
        <v>497002</v>
      </c>
    </row>
    <row r="74" spans="1:100" x14ac:dyDescent="0.25">
      <c r="A74" s="347" t="s">
        <v>139</v>
      </c>
      <c r="B74" s="1" t="s">
        <v>101</v>
      </c>
      <c r="C74" s="34"/>
      <c r="D74" s="35"/>
      <c r="E74" s="52"/>
      <c r="F74" s="35"/>
      <c r="G74" s="36"/>
      <c r="H74" s="20">
        <v>0</v>
      </c>
      <c r="I74" s="34"/>
      <c r="J74" s="35"/>
      <c r="K74" s="35"/>
      <c r="L74" s="35"/>
      <c r="M74" s="35"/>
      <c r="N74" s="35"/>
      <c r="O74" s="20">
        <v>33567</v>
      </c>
      <c r="P74" s="21"/>
      <c r="Q74" s="35"/>
      <c r="R74" s="35"/>
      <c r="S74" s="35"/>
      <c r="T74" s="20">
        <v>0</v>
      </c>
      <c r="U74" s="34">
        <v>23234</v>
      </c>
      <c r="V74" s="22">
        <v>2624</v>
      </c>
      <c r="W74" s="20">
        <f t="shared" si="2"/>
        <v>25858</v>
      </c>
      <c r="X74" s="34"/>
      <c r="Y74" s="22"/>
      <c r="Z74" s="22"/>
      <c r="AA74" s="22"/>
      <c r="AB74" s="22"/>
      <c r="AC74" s="22"/>
      <c r="AD74" s="35"/>
      <c r="AE74" s="22"/>
      <c r="AF74" s="22"/>
      <c r="AG74" s="22"/>
      <c r="AH74" s="22"/>
      <c r="AI74" s="27"/>
      <c r="AJ74" s="20">
        <v>74175</v>
      </c>
      <c r="AK74" s="34">
        <v>0</v>
      </c>
      <c r="AL74" s="20">
        <f t="shared" si="3"/>
        <v>0</v>
      </c>
      <c r="AM74" s="22"/>
      <c r="AN74" s="22">
        <v>992</v>
      </c>
      <c r="AO74" s="35">
        <v>271</v>
      </c>
      <c r="AP74" s="35">
        <v>19383</v>
      </c>
      <c r="AQ74" s="35"/>
      <c r="AR74" s="35"/>
      <c r="AS74" s="35"/>
      <c r="AT74" s="35"/>
      <c r="AU74" s="35"/>
      <c r="AV74" s="35"/>
      <c r="AW74" s="20">
        <f t="shared" si="4"/>
        <v>20646</v>
      </c>
      <c r="AX74" s="35">
        <v>0</v>
      </c>
      <c r="AY74" s="35"/>
      <c r="AZ74" s="35">
        <v>0</v>
      </c>
      <c r="BA74" s="35"/>
      <c r="BB74" s="35"/>
      <c r="BC74" s="35">
        <v>0</v>
      </c>
      <c r="BD74" s="35">
        <v>0</v>
      </c>
      <c r="BE74" s="20">
        <f t="shared" si="5"/>
        <v>0</v>
      </c>
      <c r="BF74" s="34">
        <v>6166</v>
      </c>
      <c r="BG74" s="35"/>
      <c r="BH74" s="35">
        <v>0</v>
      </c>
      <c r="BI74" s="35"/>
      <c r="BJ74" s="35">
        <v>0</v>
      </c>
      <c r="BK74" s="35"/>
      <c r="BL74" s="35">
        <v>0</v>
      </c>
      <c r="BM74" s="35"/>
      <c r="BN74" s="35"/>
      <c r="BO74" s="35">
        <v>4689</v>
      </c>
      <c r="BP74" s="22"/>
      <c r="BQ74" s="35"/>
      <c r="BR74" s="22"/>
      <c r="BS74" s="22"/>
      <c r="BT74" s="35">
        <v>71627</v>
      </c>
      <c r="BU74" s="20">
        <f t="shared" si="6"/>
        <v>82482</v>
      </c>
      <c r="BV74" s="34">
        <v>0</v>
      </c>
      <c r="BW74" s="35"/>
      <c r="BX74" s="35"/>
      <c r="BY74" s="35">
        <v>0</v>
      </c>
      <c r="BZ74" s="35"/>
      <c r="CA74" s="35"/>
      <c r="CB74" s="20">
        <f t="shared" si="7"/>
        <v>0</v>
      </c>
      <c r="CC74" s="34"/>
      <c r="CD74" s="35">
        <v>0</v>
      </c>
      <c r="CE74" s="35">
        <v>0</v>
      </c>
      <c r="CF74" s="35"/>
      <c r="CG74" s="20">
        <f t="shared" si="8"/>
        <v>0</v>
      </c>
      <c r="CH74" s="21"/>
      <c r="CI74" s="22"/>
      <c r="CJ74" s="35"/>
      <c r="CK74" s="35"/>
      <c r="CL74" s="35"/>
      <c r="CM74" s="35"/>
      <c r="CN74" s="35"/>
      <c r="CO74" s="20">
        <v>214384</v>
      </c>
      <c r="CP74" s="21"/>
      <c r="CQ74" s="35"/>
      <c r="CR74" s="35"/>
      <c r="CS74" s="20">
        <f t="shared" si="9"/>
        <v>0</v>
      </c>
      <c r="CT74" s="52">
        <v>337</v>
      </c>
      <c r="CU74" s="20">
        <f t="shared" si="10"/>
        <v>337</v>
      </c>
      <c r="CV74" s="23">
        <f t="shared" si="0"/>
        <v>451449</v>
      </c>
    </row>
    <row r="75" spans="1:100" x14ac:dyDescent="0.25">
      <c r="A75" s="348"/>
      <c r="B75" s="2" t="s">
        <v>102</v>
      </c>
      <c r="C75" s="40"/>
      <c r="D75" s="41"/>
      <c r="E75" s="43"/>
      <c r="F75" s="41"/>
      <c r="G75" s="42"/>
      <c r="H75" s="7">
        <v>0</v>
      </c>
      <c r="I75" s="40"/>
      <c r="J75" s="41"/>
      <c r="K75" s="41"/>
      <c r="L75" s="41"/>
      <c r="M75" s="41"/>
      <c r="N75" s="41"/>
      <c r="O75" s="7">
        <v>22003</v>
      </c>
      <c r="P75" s="8"/>
      <c r="Q75" s="41"/>
      <c r="R75" s="41"/>
      <c r="S75" s="41"/>
      <c r="T75" s="7">
        <v>0</v>
      </c>
      <c r="U75" s="40">
        <v>16666</v>
      </c>
      <c r="V75" s="9">
        <v>2632</v>
      </c>
      <c r="W75" s="7">
        <f t="shared" si="2"/>
        <v>19298</v>
      </c>
      <c r="X75" s="40"/>
      <c r="Y75" s="9"/>
      <c r="Z75" s="9"/>
      <c r="AA75" s="9"/>
      <c r="AB75" s="9"/>
      <c r="AC75" s="9"/>
      <c r="AD75" s="41"/>
      <c r="AE75" s="9"/>
      <c r="AF75" s="9"/>
      <c r="AG75" s="9"/>
      <c r="AH75" s="9"/>
      <c r="AI75" s="25"/>
      <c r="AJ75" s="4">
        <v>69048</v>
      </c>
      <c r="AK75" s="40">
        <v>0</v>
      </c>
      <c r="AL75" s="7">
        <f t="shared" si="3"/>
        <v>0</v>
      </c>
      <c r="AM75" s="9"/>
      <c r="AN75" s="9">
        <v>4285</v>
      </c>
      <c r="AO75" s="41">
        <v>1013</v>
      </c>
      <c r="AP75" s="41">
        <v>19826</v>
      </c>
      <c r="AQ75" s="41"/>
      <c r="AR75" s="41"/>
      <c r="AS75" s="41"/>
      <c r="AT75" s="41"/>
      <c r="AU75" s="41"/>
      <c r="AV75" s="41"/>
      <c r="AW75" s="7">
        <f t="shared" si="4"/>
        <v>25124</v>
      </c>
      <c r="AX75" s="41">
        <v>0</v>
      </c>
      <c r="AY75" s="41"/>
      <c r="AZ75" s="41">
        <v>0</v>
      </c>
      <c r="BA75" s="41"/>
      <c r="BB75" s="41"/>
      <c r="BC75" s="41">
        <v>0</v>
      </c>
      <c r="BD75" s="41">
        <v>0</v>
      </c>
      <c r="BE75" s="7">
        <f t="shared" si="5"/>
        <v>0</v>
      </c>
      <c r="BF75" s="40">
        <v>11556</v>
      </c>
      <c r="BG75" s="41"/>
      <c r="BH75" s="41">
        <v>0</v>
      </c>
      <c r="BI75" s="41"/>
      <c r="BJ75" s="41">
        <v>0</v>
      </c>
      <c r="BK75" s="41"/>
      <c r="BL75" s="41">
        <v>0</v>
      </c>
      <c r="BM75" s="41"/>
      <c r="BN75" s="41"/>
      <c r="BO75" s="41">
        <v>4627</v>
      </c>
      <c r="BP75" s="9"/>
      <c r="BQ75" s="41"/>
      <c r="BR75" s="9"/>
      <c r="BS75" s="9"/>
      <c r="BT75" s="41">
        <v>64011</v>
      </c>
      <c r="BU75" s="7">
        <f t="shared" si="6"/>
        <v>80194</v>
      </c>
      <c r="BV75" s="40">
        <v>0</v>
      </c>
      <c r="BW75" s="41"/>
      <c r="BX75" s="41"/>
      <c r="BY75" s="41">
        <v>0</v>
      </c>
      <c r="BZ75" s="41"/>
      <c r="CA75" s="41"/>
      <c r="CB75" s="7">
        <f t="shared" si="7"/>
        <v>0</v>
      </c>
      <c r="CC75" s="40"/>
      <c r="CD75" s="41">
        <v>0</v>
      </c>
      <c r="CE75" s="41">
        <v>0</v>
      </c>
      <c r="CF75" s="41"/>
      <c r="CG75" s="7">
        <f t="shared" si="8"/>
        <v>0</v>
      </c>
      <c r="CH75" s="8"/>
      <c r="CI75" s="9"/>
      <c r="CJ75" s="41"/>
      <c r="CK75" s="41"/>
      <c r="CL75" s="41"/>
      <c r="CM75" s="41"/>
      <c r="CN75" s="41"/>
      <c r="CO75" s="7">
        <v>167965</v>
      </c>
      <c r="CP75" s="8"/>
      <c r="CQ75" s="41"/>
      <c r="CR75" s="41"/>
      <c r="CS75" s="7">
        <f t="shared" si="9"/>
        <v>0</v>
      </c>
      <c r="CT75" s="43">
        <v>1515</v>
      </c>
      <c r="CU75" s="4">
        <f t="shared" si="10"/>
        <v>1515</v>
      </c>
      <c r="CV75" s="10">
        <f t="shared" si="0"/>
        <v>385147</v>
      </c>
    </row>
    <row r="76" spans="1:100" x14ac:dyDescent="0.25">
      <c r="A76" s="348"/>
      <c r="B76" s="2" t="s">
        <v>103</v>
      </c>
      <c r="C76" s="40"/>
      <c r="D76" s="41"/>
      <c r="E76" s="43"/>
      <c r="F76" s="41"/>
      <c r="G76" s="42"/>
      <c r="H76" s="7">
        <v>0</v>
      </c>
      <c r="I76" s="40"/>
      <c r="J76" s="41"/>
      <c r="K76" s="41"/>
      <c r="L76" s="41"/>
      <c r="M76" s="41"/>
      <c r="N76" s="41"/>
      <c r="O76" s="7">
        <v>30887</v>
      </c>
      <c r="P76" s="8"/>
      <c r="Q76" s="41"/>
      <c r="R76" s="41"/>
      <c r="S76" s="41"/>
      <c r="T76" s="7">
        <v>0</v>
      </c>
      <c r="U76" s="40">
        <v>14179</v>
      </c>
      <c r="V76" s="9">
        <v>2392</v>
      </c>
      <c r="W76" s="7">
        <f t="shared" si="2"/>
        <v>16571</v>
      </c>
      <c r="X76" s="40"/>
      <c r="Y76" s="9"/>
      <c r="Z76" s="9"/>
      <c r="AA76" s="9"/>
      <c r="AB76" s="9"/>
      <c r="AC76" s="9"/>
      <c r="AD76" s="41"/>
      <c r="AE76" s="9"/>
      <c r="AF76" s="9"/>
      <c r="AG76" s="9"/>
      <c r="AH76" s="9"/>
      <c r="AI76" s="25"/>
      <c r="AJ76" s="4">
        <v>146742</v>
      </c>
      <c r="AK76" s="40">
        <v>0</v>
      </c>
      <c r="AL76" s="7">
        <f t="shared" si="3"/>
        <v>0</v>
      </c>
      <c r="AM76" s="9"/>
      <c r="AN76" s="9">
        <v>3244</v>
      </c>
      <c r="AO76" s="41">
        <v>1274</v>
      </c>
      <c r="AP76" s="41">
        <v>22123</v>
      </c>
      <c r="AQ76" s="41"/>
      <c r="AR76" s="41"/>
      <c r="AS76" s="41"/>
      <c r="AT76" s="41"/>
      <c r="AU76" s="41"/>
      <c r="AV76" s="41"/>
      <c r="AW76" s="7">
        <f t="shared" si="4"/>
        <v>26641</v>
      </c>
      <c r="AX76" s="41">
        <v>0</v>
      </c>
      <c r="AY76" s="41"/>
      <c r="AZ76" s="41">
        <v>0</v>
      </c>
      <c r="BA76" s="41"/>
      <c r="BB76" s="41"/>
      <c r="BC76" s="41">
        <v>0</v>
      </c>
      <c r="BD76" s="41">
        <v>0</v>
      </c>
      <c r="BE76" s="7">
        <f t="shared" si="5"/>
        <v>0</v>
      </c>
      <c r="BF76" s="40">
        <v>20002</v>
      </c>
      <c r="BG76" s="41"/>
      <c r="BH76" s="41">
        <v>288</v>
      </c>
      <c r="BI76" s="41"/>
      <c r="BJ76" s="41">
        <v>0</v>
      </c>
      <c r="BK76" s="41"/>
      <c r="BL76" s="41">
        <v>0</v>
      </c>
      <c r="BM76" s="41"/>
      <c r="BN76" s="41"/>
      <c r="BO76" s="41">
        <v>1519</v>
      </c>
      <c r="BP76" s="9"/>
      <c r="BQ76" s="41"/>
      <c r="BR76" s="9"/>
      <c r="BS76" s="9"/>
      <c r="BT76" s="41">
        <v>66162</v>
      </c>
      <c r="BU76" s="7">
        <f t="shared" si="6"/>
        <v>87971</v>
      </c>
      <c r="BV76" s="40">
        <v>0</v>
      </c>
      <c r="BW76" s="41"/>
      <c r="BX76" s="41"/>
      <c r="BY76" s="41">
        <v>0</v>
      </c>
      <c r="BZ76" s="41"/>
      <c r="CA76" s="41"/>
      <c r="CB76" s="7">
        <f t="shared" si="7"/>
        <v>0</v>
      </c>
      <c r="CC76" s="40"/>
      <c r="CD76" s="41">
        <v>1045</v>
      </c>
      <c r="CE76" s="41">
        <v>0</v>
      </c>
      <c r="CF76" s="41"/>
      <c r="CG76" s="7">
        <f t="shared" si="8"/>
        <v>1045</v>
      </c>
      <c r="CH76" s="8"/>
      <c r="CI76" s="9"/>
      <c r="CJ76" s="41"/>
      <c r="CK76" s="41"/>
      <c r="CL76" s="41"/>
      <c r="CM76" s="41"/>
      <c r="CN76" s="41"/>
      <c r="CO76" s="7">
        <v>149683</v>
      </c>
      <c r="CP76" s="8"/>
      <c r="CQ76" s="41"/>
      <c r="CR76" s="41"/>
      <c r="CS76" s="7">
        <f t="shared" si="9"/>
        <v>0</v>
      </c>
      <c r="CT76" s="43">
        <v>105</v>
      </c>
      <c r="CU76" s="4">
        <f t="shared" si="10"/>
        <v>105</v>
      </c>
      <c r="CV76" s="10">
        <f t="shared" si="0"/>
        <v>459645</v>
      </c>
    </row>
    <row r="77" spans="1:100" x14ac:dyDescent="0.25">
      <c r="A77" s="348"/>
      <c r="B77" s="2" t="s">
        <v>104</v>
      </c>
      <c r="C77" s="40"/>
      <c r="D77" s="41"/>
      <c r="E77" s="43"/>
      <c r="F77" s="41"/>
      <c r="G77" s="42"/>
      <c r="H77" s="7">
        <v>1451</v>
      </c>
      <c r="I77" s="40"/>
      <c r="J77" s="41"/>
      <c r="K77" s="41"/>
      <c r="L77" s="41"/>
      <c r="M77" s="41"/>
      <c r="N77" s="41"/>
      <c r="O77" s="7">
        <v>32901</v>
      </c>
      <c r="P77" s="8"/>
      <c r="Q77" s="41"/>
      <c r="R77" s="41"/>
      <c r="S77" s="41"/>
      <c r="T77" s="7">
        <v>0</v>
      </c>
      <c r="U77" s="40">
        <v>11900</v>
      </c>
      <c r="V77" s="9">
        <v>2479</v>
      </c>
      <c r="W77" s="7">
        <f t="shared" si="2"/>
        <v>14379</v>
      </c>
      <c r="X77" s="40"/>
      <c r="Y77" s="9"/>
      <c r="Z77" s="9"/>
      <c r="AA77" s="9"/>
      <c r="AB77" s="9"/>
      <c r="AC77" s="9"/>
      <c r="AD77" s="41"/>
      <c r="AE77" s="9"/>
      <c r="AF77" s="9"/>
      <c r="AG77" s="9"/>
      <c r="AH77" s="9"/>
      <c r="AI77" s="25"/>
      <c r="AJ77" s="4">
        <v>195347</v>
      </c>
      <c r="AK77" s="40">
        <v>0</v>
      </c>
      <c r="AL77" s="7">
        <f t="shared" si="3"/>
        <v>0</v>
      </c>
      <c r="AM77" s="9"/>
      <c r="AN77" s="9">
        <v>3532</v>
      </c>
      <c r="AO77" s="41">
        <v>2308</v>
      </c>
      <c r="AP77" s="41">
        <v>29732</v>
      </c>
      <c r="AQ77" s="41"/>
      <c r="AR77" s="41"/>
      <c r="AS77" s="41"/>
      <c r="AT77" s="41"/>
      <c r="AU77" s="41"/>
      <c r="AV77" s="41"/>
      <c r="AW77" s="7">
        <f t="shared" si="4"/>
        <v>35572</v>
      </c>
      <c r="AX77" s="41">
        <v>0</v>
      </c>
      <c r="AY77" s="41"/>
      <c r="AZ77" s="41">
        <v>0</v>
      </c>
      <c r="BA77" s="41"/>
      <c r="BB77" s="41"/>
      <c r="BC77" s="41">
        <v>0</v>
      </c>
      <c r="BD77" s="41">
        <v>0</v>
      </c>
      <c r="BE77" s="7">
        <f t="shared" si="5"/>
        <v>0</v>
      </c>
      <c r="BF77" s="40">
        <v>12069</v>
      </c>
      <c r="BG77" s="41"/>
      <c r="BH77" s="41">
        <v>2076</v>
      </c>
      <c r="BI77" s="41"/>
      <c r="BJ77" s="41">
        <v>0</v>
      </c>
      <c r="BK77" s="41"/>
      <c r="BL77" s="41">
        <v>0</v>
      </c>
      <c r="BM77" s="41"/>
      <c r="BN77" s="41"/>
      <c r="BO77" s="41">
        <v>2983</v>
      </c>
      <c r="BP77" s="9"/>
      <c r="BQ77" s="41"/>
      <c r="BR77" s="9"/>
      <c r="BS77" s="9"/>
      <c r="BT77" s="41">
        <v>61487</v>
      </c>
      <c r="BU77" s="7">
        <f t="shared" si="6"/>
        <v>78615</v>
      </c>
      <c r="BV77" s="40">
        <v>3560</v>
      </c>
      <c r="BW77" s="41"/>
      <c r="BX77" s="41"/>
      <c r="BY77" s="41">
        <v>0</v>
      </c>
      <c r="BZ77" s="41"/>
      <c r="CA77" s="41"/>
      <c r="CB77" s="7">
        <f t="shared" si="7"/>
        <v>3560</v>
      </c>
      <c r="CC77" s="40"/>
      <c r="CD77" s="41">
        <v>4510</v>
      </c>
      <c r="CE77" s="41">
        <v>0</v>
      </c>
      <c r="CF77" s="41"/>
      <c r="CG77" s="7">
        <f t="shared" si="8"/>
        <v>4510</v>
      </c>
      <c r="CH77" s="8"/>
      <c r="CI77" s="9"/>
      <c r="CJ77" s="41"/>
      <c r="CK77" s="41"/>
      <c r="CL77" s="41"/>
      <c r="CM77" s="41"/>
      <c r="CN77" s="41"/>
      <c r="CO77" s="7">
        <v>187803</v>
      </c>
      <c r="CP77" s="8"/>
      <c r="CQ77" s="41"/>
      <c r="CR77" s="41"/>
      <c r="CS77" s="7">
        <f t="shared" si="9"/>
        <v>0</v>
      </c>
      <c r="CT77" s="43">
        <v>1319</v>
      </c>
      <c r="CU77" s="4">
        <f t="shared" si="10"/>
        <v>1319</v>
      </c>
      <c r="CV77" s="10">
        <f t="shared" si="0"/>
        <v>555457</v>
      </c>
    </row>
    <row r="78" spans="1:100" x14ac:dyDescent="0.25">
      <c r="A78" s="348"/>
      <c r="B78" s="2" t="s">
        <v>105</v>
      </c>
      <c r="C78" s="40"/>
      <c r="D78" s="41"/>
      <c r="E78" s="43"/>
      <c r="F78" s="41"/>
      <c r="G78" s="42"/>
      <c r="H78" s="7">
        <v>0</v>
      </c>
      <c r="I78" s="40"/>
      <c r="J78" s="41"/>
      <c r="K78" s="41"/>
      <c r="L78" s="41"/>
      <c r="M78" s="41"/>
      <c r="N78" s="41"/>
      <c r="O78" s="7">
        <v>55224</v>
      </c>
      <c r="P78" s="8"/>
      <c r="Q78" s="41"/>
      <c r="R78" s="41"/>
      <c r="S78" s="41"/>
      <c r="T78" s="7">
        <v>0</v>
      </c>
      <c r="U78" s="40">
        <v>24038</v>
      </c>
      <c r="V78" s="9">
        <v>4415</v>
      </c>
      <c r="W78" s="7">
        <f t="shared" si="2"/>
        <v>28453</v>
      </c>
      <c r="X78" s="40"/>
      <c r="Y78" s="9"/>
      <c r="Z78" s="9"/>
      <c r="AA78" s="9"/>
      <c r="AB78" s="9"/>
      <c r="AC78" s="9"/>
      <c r="AD78" s="41"/>
      <c r="AE78" s="9"/>
      <c r="AF78" s="9"/>
      <c r="AG78" s="9"/>
      <c r="AH78" s="9"/>
      <c r="AI78" s="25"/>
      <c r="AJ78" s="4">
        <v>211956</v>
      </c>
      <c r="AK78" s="40">
        <v>0</v>
      </c>
      <c r="AL78" s="7">
        <f t="shared" si="3"/>
        <v>0</v>
      </c>
      <c r="AM78" s="9"/>
      <c r="AN78" s="9">
        <v>13444</v>
      </c>
      <c r="AO78" s="41">
        <v>2024</v>
      </c>
      <c r="AP78" s="41">
        <v>34786</v>
      </c>
      <c r="AQ78" s="41"/>
      <c r="AR78" s="41"/>
      <c r="AS78" s="41"/>
      <c r="AT78" s="41"/>
      <c r="AU78" s="41"/>
      <c r="AV78" s="41"/>
      <c r="AW78" s="7">
        <f t="shared" si="4"/>
        <v>50254</v>
      </c>
      <c r="AX78" s="41">
        <v>0</v>
      </c>
      <c r="AY78" s="41"/>
      <c r="AZ78" s="41">
        <v>0</v>
      </c>
      <c r="BA78" s="41"/>
      <c r="BB78" s="41"/>
      <c r="BC78" s="41">
        <v>0</v>
      </c>
      <c r="BD78" s="41">
        <v>0</v>
      </c>
      <c r="BE78" s="7">
        <f t="shared" si="5"/>
        <v>0</v>
      </c>
      <c r="BF78" s="40">
        <v>36094</v>
      </c>
      <c r="BG78" s="41"/>
      <c r="BH78" s="41">
        <v>6033</v>
      </c>
      <c r="BI78" s="41"/>
      <c r="BJ78" s="41">
        <v>0</v>
      </c>
      <c r="BK78" s="41"/>
      <c r="BL78" s="41">
        <v>0</v>
      </c>
      <c r="BM78" s="41"/>
      <c r="BN78" s="41"/>
      <c r="BO78" s="41">
        <v>5780</v>
      </c>
      <c r="BP78" s="9"/>
      <c r="BQ78" s="41"/>
      <c r="BR78" s="9"/>
      <c r="BS78" s="9"/>
      <c r="BT78" s="41">
        <v>67132</v>
      </c>
      <c r="BU78" s="7">
        <f t="shared" si="6"/>
        <v>115039</v>
      </c>
      <c r="BV78" s="40">
        <v>7425</v>
      </c>
      <c r="BW78" s="41"/>
      <c r="BX78" s="41"/>
      <c r="BY78" s="41">
        <v>0</v>
      </c>
      <c r="BZ78" s="41"/>
      <c r="CA78" s="41"/>
      <c r="CB78" s="7">
        <f t="shared" si="7"/>
        <v>7425</v>
      </c>
      <c r="CC78" s="40"/>
      <c r="CD78" s="41">
        <v>20515</v>
      </c>
      <c r="CE78" s="41">
        <v>0</v>
      </c>
      <c r="CF78" s="41"/>
      <c r="CG78" s="7">
        <f t="shared" si="8"/>
        <v>20515</v>
      </c>
      <c r="CH78" s="8"/>
      <c r="CI78" s="9"/>
      <c r="CJ78" s="41"/>
      <c r="CK78" s="41"/>
      <c r="CL78" s="41"/>
      <c r="CM78" s="41"/>
      <c r="CN78" s="41"/>
      <c r="CO78" s="7">
        <v>256300</v>
      </c>
      <c r="CP78" s="8"/>
      <c r="CQ78" s="41"/>
      <c r="CR78" s="41"/>
      <c r="CS78" s="7">
        <f t="shared" si="9"/>
        <v>0</v>
      </c>
      <c r="CT78" s="43">
        <v>2746</v>
      </c>
      <c r="CU78" s="4">
        <f t="shared" si="10"/>
        <v>2746</v>
      </c>
      <c r="CV78" s="10">
        <f t="shared" ref="CV78:CV141" si="11">+H78+O78+T78+W78+AJ78+AL78+AW78+BE78+BU78+CB78+CG78+CO78+CS78+CU78</f>
        <v>747912</v>
      </c>
    </row>
    <row r="79" spans="1:100" x14ac:dyDescent="0.25">
      <c r="A79" s="348"/>
      <c r="B79" s="2" t="s">
        <v>106</v>
      </c>
      <c r="C79" s="40"/>
      <c r="D79" s="41"/>
      <c r="E79" s="43"/>
      <c r="F79" s="41"/>
      <c r="G79" s="42"/>
      <c r="H79" s="7">
        <v>0</v>
      </c>
      <c r="I79" s="40"/>
      <c r="J79" s="41"/>
      <c r="K79" s="41"/>
      <c r="L79" s="41"/>
      <c r="M79" s="41"/>
      <c r="N79" s="41"/>
      <c r="O79" s="7">
        <v>36975</v>
      </c>
      <c r="P79" s="8"/>
      <c r="Q79" s="41"/>
      <c r="R79" s="41"/>
      <c r="S79" s="41"/>
      <c r="T79" s="7">
        <v>0</v>
      </c>
      <c r="U79" s="40">
        <v>29616</v>
      </c>
      <c r="V79" s="9">
        <v>4598</v>
      </c>
      <c r="W79" s="7">
        <f t="shared" ref="W79:W142" si="12">+U79+V79</f>
        <v>34214</v>
      </c>
      <c r="X79" s="40"/>
      <c r="Y79" s="9"/>
      <c r="Z79" s="9"/>
      <c r="AA79" s="9"/>
      <c r="AB79" s="9"/>
      <c r="AC79" s="9"/>
      <c r="AD79" s="41"/>
      <c r="AE79" s="9"/>
      <c r="AF79" s="9"/>
      <c r="AG79" s="9"/>
      <c r="AH79" s="9"/>
      <c r="AI79" s="25"/>
      <c r="AJ79" s="4">
        <v>209147</v>
      </c>
      <c r="AK79" s="40">
        <v>0</v>
      </c>
      <c r="AL79" s="7">
        <f t="shared" si="3"/>
        <v>0</v>
      </c>
      <c r="AM79" s="9"/>
      <c r="AN79" s="9">
        <v>10952</v>
      </c>
      <c r="AO79" s="41">
        <v>2260</v>
      </c>
      <c r="AP79" s="41">
        <v>34615</v>
      </c>
      <c r="AQ79" s="41"/>
      <c r="AR79" s="41"/>
      <c r="AS79" s="41"/>
      <c r="AT79" s="41"/>
      <c r="AU79" s="41"/>
      <c r="AV79" s="41"/>
      <c r="AW79" s="7">
        <f t="shared" si="4"/>
        <v>47827</v>
      </c>
      <c r="AX79" s="41">
        <v>0</v>
      </c>
      <c r="AY79" s="41"/>
      <c r="AZ79" s="41">
        <v>0</v>
      </c>
      <c r="BA79" s="41"/>
      <c r="BB79" s="41"/>
      <c r="BC79" s="41">
        <v>0</v>
      </c>
      <c r="BD79" s="41">
        <v>0</v>
      </c>
      <c r="BE79" s="7">
        <f t="shared" si="5"/>
        <v>0</v>
      </c>
      <c r="BF79" s="40">
        <v>31180</v>
      </c>
      <c r="BG79" s="41"/>
      <c r="BH79" s="41">
        <v>4942</v>
      </c>
      <c r="BI79" s="41"/>
      <c r="BJ79" s="41">
        <v>0</v>
      </c>
      <c r="BK79" s="41"/>
      <c r="BL79" s="41">
        <v>0</v>
      </c>
      <c r="BM79" s="41"/>
      <c r="BN79" s="41"/>
      <c r="BO79" s="41">
        <v>8709</v>
      </c>
      <c r="BP79" s="9"/>
      <c r="BQ79" s="41"/>
      <c r="BR79" s="9"/>
      <c r="BS79" s="9"/>
      <c r="BT79" s="41">
        <v>70097</v>
      </c>
      <c r="BU79" s="7">
        <f t="shared" si="6"/>
        <v>114928</v>
      </c>
      <c r="BV79" s="40">
        <v>18495</v>
      </c>
      <c r="BW79" s="41"/>
      <c r="BX79" s="41"/>
      <c r="BY79" s="41">
        <v>0</v>
      </c>
      <c r="BZ79" s="41"/>
      <c r="CA79" s="41"/>
      <c r="CB79" s="7">
        <f t="shared" si="7"/>
        <v>18495</v>
      </c>
      <c r="CC79" s="40"/>
      <c r="CD79" s="41">
        <v>18728</v>
      </c>
      <c r="CE79" s="41">
        <v>0</v>
      </c>
      <c r="CF79" s="41"/>
      <c r="CG79" s="7">
        <f t="shared" si="8"/>
        <v>18728</v>
      </c>
      <c r="CH79" s="8"/>
      <c r="CI79" s="9"/>
      <c r="CJ79" s="41"/>
      <c r="CK79" s="41"/>
      <c r="CL79" s="41"/>
      <c r="CM79" s="41"/>
      <c r="CN79" s="41"/>
      <c r="CO79" s="7">
        <v>235734</v>
      </c>
      <c r="CP79" s="8"/>
      <c r="CQ79" s="41"/>
      <c r="CR79" s="41"/>
      <c r="CS79" s="7">
        <f t="shared" si="9"/>
        <v>0</v>
      </c>
      <c r="CT79" s="43">
        <v>342</v>
      </c>
      <c r="CU79" s="4">
        <f t="shared" si="10"/>
        <v>342</v>
      </c>
      <c r="CV79" s="10">
        <f t="shared" si="11"/>
        <v>716390</v>
      </c>
    </row>
    <row r="80" spans="1:100" x14ac:dyDescent="0.25">
      <c r="A80" s="348"/>
      <c r="B80" s="2" t="s">
        <v>107</v>
      </c>
      <c r="C80" s="40"/>
      <c r="D80" s="41"/>
      <c r="E80" s="43"/>
      <c r="F80" s="41"/>
      <c r="G80" s="42"/>
      <c r="H80" s="7">
        <v>0</v>
      </c>
      <c r="I80" s="40"/>
      <c r="J80" s="41"/>
      <c r="K80" s="41"/>
      <c r="L80" s="41"/>
      <c r="M80" s="41"/>
      <c r="N80" s="41"/>
      <c r="O80" s="7">
        <v>43280</v>
      </c>
      <c r="P80" s="8"/>
      <c r="Q80" s="41"/>
      <c r="R80" s="41"/>
      <c r="S80" s="41"/>
      <c r="T80" s="7">
        <v>0</v>
      </c>
      <c r="U80" s="40">
        <v>37429</v>
      </c>
      <c r="V80" s="9">
        <v>5402</v>
      </c>
      <c r="W80" s="7">
        <f t="shared" si="12"/>
        <v>42831</v>
      </c>
      <c r="X80" s="40"/>
      <c r="Y80" s="9"/>
      <c r="Z80" s="9"/>
      <c r="AA80" s="9"/>
      <c r="AB80" s="9"/>
      <c r="AC80" s="9"/>
      <c r="AD80" s="41"/>
      <c r="AE80" s="9"/>
      <c r="AF80" s="9"/>
      <c r="AG80" s="9"/>
      <c r="AH80" s="9"/>
      <c r="AI80" s="25"/>
      <c r="AJ80" s="4">
        <v>174094</v>
      </c>
      <c r="AK80" s="40">
        <v>0</v>
      </c>
      <c r="AL80" s="7">
        <f t="shared" ref="AL80:AL143" si="13">+AK80</f>
        <v>0</v>
      </c>
      <c r="AM80" s="9"/>
      <c r="AN80" s="9">
        <v>15684</v>
      </c>
      <c r="AO80" s="41">
        <v>2307</v>
      </c>
      <c r="AP80" s="41">
        <v>64913</v>
      </c>
      <c r="AQ80" s="41"/>
      <c r="AR80" s="41"/>
      <c r="AS80" s="41"/>
      <c r="AT80" s="41"/>
      <c r="AU80" s="41"/>
      <c r="AV80" s="41"/>
      <c r="AW80" s="7">
        <f t="shared" ref="AW80:AW143" si="14">SUM(AM80:AV80)</f>
        <v>82904</v>
      </c>
      <c r="AX80" s="41">
        <v>0</v>
      </c>
      <c r="AY80" s="41"/>
      <c r="AZ80" s="41">
        <v>0</v>
      </c>
      <c r="BA80" s="41"/>
      <c r="BB80" s="41"/>
      <c r="BC80" s="41">
        <v>0</v>
      </c>
      <c r="BD80" s="41">
        <v>0</v>
      </c>
      <c r="BE80" s="7">
        <f t="shared" ref="BE80:BE143" si="15">SUM(AX80:BD80)</f>
        <v>0</v>
      </c>
      <c r="BF80" s="40">
        <v>11933</v>
      </c>
      <c r="BG80" s="41"/>
      <c r="BH80" s="41">
        <v>4612</v>
      </c>
      <c r="BI80" s="41"/>
      <c r="BJ80" s="41">
        <v>0</v>
      </c>
      <c r="BK80" s="41"/>
      <c r="BL80" s="41">
        <v>0</v>
      </c>
      <c r="BM80" s="41"/>
      <c r="BN80" s="41"/>
      <c r="BO80" s="41">
        <v>10036</v>
      </c>
      <c r="BP80" s="9"/>
      <c r="BQ80" s="41"/>
      <c r="BR80" s="9"/>
      <c r="BS80" s="9"/>
      <c r="BT80" s="41">
        <v>60361</v>
      </c>
      <c r="BU80" s="7">
        <f t="shared" ref="BU80:BU143" si="16">SUM(BF80:BT80)</f>
        <v>86942</v>
      </c>
      <c r="BV80" s="40">
        <v>39795</v>
      </c>
      <c r="BW80" s="41"/>
      <c r="BX80" s="41"/>
      <c r="BY80" s="41">
        <v>0</v>
      </c>
      <c r="BZ80" s="41"/>
      <c r="CA80" s="41"/>
      <c r="CB80" s="7">
        <f t="shared" ref="CB80:CB143" si="17">SUM(BV80:CA80)</f>
        <v>39795</v>
      </c>
      <c r="CC80" s="40"/>
      <c r="CD80" s="41">
        <v>18700</v>
      </c>
      <c r="CE80" s="41">
        <v>0</v>
      </c>
      <c r="CF80" s="41"/>
      <c r="CG80" s="7">
        <f t="shared" ref="CG80:CG143" si="18">SUM(CC80:CF80)</f>
        <v>18700</v>
      </c>
      <c r="CH80" s="8"/>
      <c r="CI80" s="9"/>
      <c r="CJ80" s="41"/>
      <c r="CK80" s="41"/>
      <c r="CL80" s="41"/>
      <c r="CM80" s="41"/>
      <c r="CN80" s="41"/>
      <c r="CO80" s="7">
        <v>261763</v>
      </c>
      <c r="CP80" s="8"/>
      <c r="CQ80" s="41"/>
      <c r="CR80" s="41"/>
      <c r="CS80" s="7">
        <f t="shared" ref="CS80:CS143" si="19">SUM(CP80:CR80)</f>
        <v>0</v>
      </c>
      <c r="CT80" s="43">
        <v>3146</v>
      </c>
      <c r="CU80" s="4">
        <f t="shared" ref="CU80:CU133" si="20">+CT80</f>
        <v>3146</v>
      </c>
      <c r="CV80" s="10">
        <f t="shared" si="11"/>
        <v>753455</v>
      </c>
    </row>
    <row r="81" spans="1:100" x14ac:dyDescent="0.25">
      <c r="A81" s="348"/>
      <c r="B81" s="2" t="s">
        <v>108</v>
      </c>
      <c r="C81" s="40"/>
      <c r="D81" s="41"/>
      <c r="E81" s="43"/>
      <c r="F81" s="41"/>
      <c r="G81" s="42"/>
      <c r="H81" s="7">
        <v>0</v>
      </c>
      <c r="I81" s="40"/>
      <c r="J81" s="41"/>
      <c r="K81" s="41"/>
      <c r="L81" s="41"/>
      <c r="M81" s="41"/>
      <c r="N81" s="41"/>
      <c r="O81" s="7">
        <v>39698</v>
      </c>
      <c r="P81" s="8"/>
      <c r="Q81" s="41"/>
      <c r="R81" s="41"/>
      <c r="S81" s="41"/>
      <c r="T81" s="7">
        <v>4725</v>
      </c>
      <c r="U81" s="40">
        <v>37537</v>
      </c>
      <c r="V81" s="9">
        <v>5618</v>
      </c>
      <c r="W81" s="7">
        <f t="shared" si="12"/>
        <v>43155</v>
      </c>
      <c r="X81" s="40"/>
      <c r="Y81" s="9"/>
      <c r="Z81" s="9"/>
      <c r="AA81" s="9"/>
      <c r="AB81" s="9"/>
      <c r="AC81" s="9"/>
      <c r="AD81" s="41"/>
      <c r="AE81" s="9"/>
      <c r="AF81" s="9"/>
      <c r="AG81" s="9"/>
      <c r="AH81" s="9"/>
      <c r="AI81" s="25"/>
      <c r="AJ81" s="4">
        <v>160386</v>
      </c>
      <c r="AK81" s="40">
        <v>0</v>
      </c>
      <c r="AL81" s="7">
        <f t="shared" si="13"/>
        <v>0</v>
      </c>
      <c r="AM81" s="9"/>
      <c r="AN81" s="9">
        <v>15434</v>
      </c>
      <c r="AO81" s="41">
        <v>1356</v>
      </c>
      <c r="AP81" s="41">
        <v>43146</v>
      </c>
      <c r="AQ81" s="41"/>
      <c r="AR81" s="41"/>
      <c r="AS81" s="41"/>
      <c r="AT81" s="41"/>
      <c r="AU81" s="41"/>
      <c r="AV81" s="41"/>
      <c r="AW81" s="7">
        <f t="shared" si="14"/>
        <v>59936</v>
      </c>
      <c r="AX81" s="41">
        <v>0</v>
      </c>
      <c r="AY81" s="41"/>
      <c r="AZ81" s="41">
        <v>0</v>
      </c>
      <c r="BA81" s="41"/>
      <c r="BB81" s="41"/>
      <c r="BC81" s="41">
        <v>0</v>
      </c>
      <c r="BD81" s="41">
        <v>0</v>
      </c>
      <c r="BE81" s="7">
        <f t="shared" si="15"/>
        <v>0</v>
      </c>
      <c r="BF81" s="40">
        <v>12749</v>
      </c>
      <c r="BG81" s="41"/>
      <c r="BH81" s="41">
        <v>4586</v>
      </c>
      <c r="BI81" s="41"/>
      <c r="BJ81" s="41">
        <v>0</v>
      </c>
      <c r="BK81" s="41"/>
      <c r="BL81" s="41">
        <v>0</v>
      </c>
      <c r="BM81" s="41"/>
      <c r="BN81" s="41"/>
      <c r="BO81" s="41">
        <v>11266</v>
      </c>
      <c r="BP81" s="9"/>
      <c r="BQ81" s="41"/>
      <c r="BR81" s="9"/>
      <c r="BS81" s="9"/>
      <c r="BT81" s="41">
        <v>56024</v>
      </c>
      <c r="BU81" s="7">
        <f t="shared" si="16"/>
        <v>84625</v>
      </c>
      <c r="BV81" s="40">
        <v>42570</v>
      </c>
      <c r="BW81" s="41"/>
      <c r="BX81" s="41"/>
      <c r="BY81" s="41">
        <v>0</v>
      </c>
      <c r="BZ81" s="41"/>
      <c r="CA81" s="41"/>
      <c r="CB81" s="7">
        <f t="shared" si="17"/>
        <v>42570</v>
      </c>
      <c r="CC81" s="40"/>
      <c r="CD81" s="41">
        <v>14410</v>
      </c>
      <c r="CE81" s="41">
        <v>0</v>
      </c>
      <c r="CF81" s="41"/>
      <c r="CG81" s="7">
        <f t="shared" si="18"/>
        <v>14410</v>
      </c>
      <c r="CH81" s="8"/>
      <c r="CI81" s="9"/>
      <c r="CJ81" s="41"/>
      <c r="CK81" s="41"/>
      <c r="CL81" s="41"/>
      <c r="CM81" s="41"/>
      <c r="CN81" s="41"/>
      <c r="CO81" s="7">
        <v>225772</v>
      </c>
      <c r="CP81" s="8"/>
      <c r="CQ81" s="41"/>
      <c r="CR81" s="41"/>
      <c r="CS81" s="7">
        <f t="shared" si="19"/>
        <v>0</v>
      </c>
      <c r="CT81" s="43">
        <v>687</v>
      </c>
      <c r="CU81" s="4">
        <f t="shared" si="20"/>
        <v>687</v>
      </c>
      <c r="CV81" s="10">
        <f t="shared" si="11"/>
        <v>675964</v>
      </c>
    </row>
    <row r="82" spans="1:100" x14ac:dyDescent="0.25">
      <c r="A82" s="348"/>
      <c r="B82" s="2" t="s">
        <v>109</v>
      </c>
      <c r="C82" s="40"/>
      <c r="D82" s="41"/>
      <c r="E82" s="43"/>
      <c r="F82" s="41"/>
      <c r="G82" s="42"/>
      <c r="H82" s="7">
        <v>2153</v>
      </c>
      <c r="I82" s="40"/>
      <c r="J82" s="41"/>
      <c r="K82" s="41"/>
      <c r="L82" s="41"/>
      <c r="M82" s="41"/>
      <c r="N82" s="41"/>
      <c r="O82" s="7">
        <v>33858</v>
      </c>
      <c r="P82" s="8"/>
      <c r="Q82" s="41"/>
      <c r="R82" s="41"/>
      <c r="S82" s="41"/>
      <c r="T82" s="7">
        <v>2396</v>
      </c>
      <c r="U82" s="40">
        <v>37115</v>
      </c>
      <c r="V82" s="9">
        <v>7181</v>
      </c>
      <c r="W82" s="7">
        <f t="shared" si="12"/>
        <v>44296</v>
      </c>
      <c r="X82" s="40"/>
      <c r="Y82" s="9"/>
      <c r="Z82" s="9"/>
      <c r="AA82" s="9"/>
      <c r="AB82" s="9"/>
      <c r="AC82" s="9"/>
      <c r="AD82" s="41"/>
      <c r="AE82" s="9"/>
      <c r="AF82" s="9"/>
      <c r="AG82" s="9"/>
      <c r="AH82" s="9"/>
      <c r="AI82" s="25"/>
      <c r="AJ82" s="4">
        <v>151369</v>
      </c>
      <c r="AK82" s="40">
        <v>0</v>
      </c>
      <c r="AL82" s="7">
        <f t="shared" si="13"/>
        <v>0</v>
      </c>
      <c r="AM82" s="9"/>
      <c r="AN82" s="9">
        <v>21897</v>
      </c>
      <c r="AO82" s="41">
        <v>1395</v>
      </c>
      <c r="AP82" s="41">
        <v>45265</v>
      </c>
      <c r="AQ82" s="41"/>
      <c r="AR82" s="41"/>
      <c r="AS82" s="41"/>
      <c r="AT82" s="41"/>
      <c r="AU82" s="41"/>
      <c r="AV82" s="41"/>
      <c r="AW82" s="7">
        <f t="shared" si="14"/>
        <v>68557</v>
      </c>
      <c r="AX82" s="41">
        <v>0</v>
      </c>
      <c r="AY82" s="41"/>
      <c r="AZ82" s="41">
        <v>0</v>
      </c>
      <c r="BA82" s="41"/>
      <c r="BB82" s="41"/>
      <c r="BC82" s="41">
        <v>0</v>
      </c>
      <c r="BD82" s="41">
        <v>0</v>
      </c>
      <c r="BE82" s="7">
        <f t="shared" si="15"/>
        <v>0</v>
      </c>
      <c r="BF82" s="40">
        <v>17741</v>
      </c>
      <c r="BG82" s="41"/>
      <c r="BH82" s="41">
        <v>5590</v>
      </c>
      <c r="BI82" s="41"/>
      <c r="BJ82" s="41">
        <v>0</v>
      </c>
      <c r="BK82" s="41"/>
      <c r="BL82" s="41">
        <v>0</v>
      </c>
      <c r="BM82" s="41"/>
      <c r="BN82" s="41"/>
      <c r="BO82" s="41">
        <v>10520</v>
      </c>
      <c r="BP82" s="9"/>
      <c r="BQ82" s="41"/>
      <c r="BR82" s="9"/>
      <c r="BS82" s="9"/>
      <c r="BT82" s="41">
        <v>65053</v>
      </c>
      <c r="BU82" s="7">
        <f t="shared" si="16"/>
        <v>98904</v>
      </c>
      <c r="BV82" s="40">
        <v>15585</v>
      </c>
      <c r="BW82" s="41"/>
      <c r="BX82" s="41"/>
      <c r="BY82" s="41">
        <v>0</v>
      </c>
      <c r="BZ82" s="41"/>
      <c r="CA82" s="41"/>
      <c r="CB82" s="7">
        <f t="shared" si="17"/>
        <v>15585</v>
      </c>
      <c r="CC82" s="40"/>
      <c r="CD82" s="41">
        <v>578</v>
      </c>
      <c r="CE82" s="41">
        <v>0</v>
      </c>
      <c r="CF82" s="41"/>
      <c r="CG82" s="7">
        <f t="shared" si="18"/>
        <v>578</v>
      </c>
      <c r="CH82" s="8"/>
      <c r="CI82" s="9"/>
      <c r="CJ82" s="41"/>
      <c r="CK82" s="41"/>
      <c r="CL82" s="41"/>
      <c r="CM82" s="41"/>
      <c r="CN82" s="41"/>
      <c r="CO82" s="7">
        <v>250767</v>
      </c>
      <c r="CP82" s="8"/>
      <c r="CQ82" s="41"/>
      <c r="CR82" s="41"/>
      <c r="CS82" s="7">
        <f t="shared" si="19"/>
        <v>0</v>
      </c>
      <c r="CT82" s="43">
        <v>3188</v>
      </c>
      <c r="CU82" s="4">
        <f t="shared" si="20"/>
        <v>3188</v>
      </c>
      <c r="CV82" s="10">
        <f t="shared" si="11"/>
        <v>671651</v>
      </c>
    </row>
    <row r="83" spans="1:100" x14ac:dyDescent="0.25">
      <c r="A83" s="348"/>
      <c r="B83" s="2" t="s">
        <v>110</v>
      </c>
      <c r="C83" s="40"/>
      <c r="D83" s="41"/>
      <c r="E83" s="43"/>
      <c r="F83" s="41"/>
      <c r="G83" s="42"/>
      <c r="H83" s="7">
        <v>1986</v>
      </c>
      <c r="I83" s="40"/>
      <c r="J83" s="41"/>
      <c r="K83" s="41"/>
      <c r="L83" s="41"/>
      <c r="M83" s="41"/>
      <c r="N83" s="41"/>
      <c r="O83" s="7">
        <v>34025</v>
      </c>
      <c r="P83" s="8"/>
      <c r="Q83" s="41"/>
      <c r="R83" s="41"/>
      <c r="S83" s="41"/>
      <c r="T83" s="7">
        <v>0</v>
      </c>
      <c r="U83" s="40">
        <v>34809</v>
      </c>
      <c r="V83" s="9">
        <v>5789</v>
      </c>
      <c r="W83" s="7">
        <f t="shared" si="12"/>
        <v>40598</v>
      </c>
      <c r="X83" s="40"/>
      <c r="Y83" s="9"/>
      <c r="Z83" s="9"/>
      <c r="AA83" s="9"/>
      <c r="AB83" s="9"/>
      <c r="AC83" s="9"/>
      <c r="AD83" s="41"/>
      <c r="AE83" s="9"/>
      <c r="AF83" s="9"/>
      <c r="AG83" s="9"/>
      <c r="AH83" s="9"/>
      <c r="AI83" s="25"/>
      <c r="AJ83" s="4">
        <v>147285</v>
      </c>
      <c r="AK83" s="40">
        <v>0</v>
      </c>
      <c r="AL83" s="7">
        <f t="shared" si="13"/>
        <v>0</v>
      </c>
      <c r="AM83" s="9"/>
      <c r="AN83" s="9">
        <v>33104</v>
      </c>
      <c r="AO83" s="41">
        <v>1496</v>
      </c>
      <c r="AP83" s="41">
        <v>51892</v>
      </c>
      <c r="AQ83" s="41"/>
      <c r="AR83" s="41"/>
      <c r="AS83" s="41"/>
      <c r="AT83" s="41"/>
      <c r="AU83" s="41"/>
      <c r="AV83" s="41"/>
      <c r="AW83" s="7">
        <f t="shared" si="14"/>
        <v>86492</v>
      </c>
      <c r="AX83" s="41">
        <v>0</v>
      </c>
      <c r="AY83" s="41"/>
      <c r="AZ83" s="41">
        <v>0</v>
      </c>
      <c r="BA83" s="41"/>
      <c r="BB83" s="41"/>
      <c r="BC83" s="41">
        <v>0</v>
      </c>
      <c r="BD83" s="41">
        <v>0</v>
      </c>
      <c r="BE83" s="7">
        <f t="shared" si="15"/>
        <v>0</v>
      </c>
      <c r="BF83" s="40">
        <v>17778</v>
      </c>
      <c r="BG83" s="41"/>
      <c r="BH83" s="41">
        <v>3859</v>
      </c>
      <c r="BI83" s="41"/>
      <c r="BJ83" s="41">
        <v>0</v>
      </c>
      <c r="BK83" s="41"/>
      <c r="BL83" s="41">
        <v>0</v>
      </c>
      <c r="BM83" s="41"/>
      <c r="BN83" s="41"/>
      <c r="BO83" s="41">
        <v>8964</v>
      </c>
      <c r="BP83" s="9"/>
      <c r="BQ83" s="41"/>
      <c r="BR83" s="9"/>
      <c r="BS83" s="9"/>
      <c r="BT83" s="41">
        <v>69551</v>
      </c>
      <c r="BU83" s="7">
        <f t="shared" si="16"/>
        <v>100152</v>
      </c>
      <c r="BV83" s="40">
        <v>13326</v>
      </c>
      <c r="BW83" s="41"/>
      <c r="BX83" s="41"/>
      <c r="BY83" s="41">
        <v>0</v>
      </c>
      <c r="BZ83" s="41"/>
      <c r="CA83" s="41"/>
      <c r="CB83" s="7">
        <f t="shared" si="17"/>
        <v>13326</v>
      </c>
      <c r="CC83" s="40"/>
      <c r="CD83" s="41">
        <v>0</v>
      </c>
      <c r="CE83" s="41">
        <v>0</v>
      </c>
      <c r="CF83" s="41"/>
      <c r="CG83" s="7">
        <f t="shared" si="18"/>
        <v>0</v>
      </c>
      <c r="CH83" s="8"/>
      <c r="CI83" s="9"/>
      <c r="CJ83" s="41"/>
      <c r="CK83" s="41"/>
      <c r="CL83" s="41"/>
      <c r="CM83" s="41"/>
      <c r="CN83" s="41"/>
      <c r="CO83" s="7">
        <v>263593</v>
      </c>
      <c r="CP83" s="8"/>
      <c r="CQ83" s="41"/>
      <c r="CR83" s="41"/>
      <c r="CS83" s="7">
        <f t="shared" si="19"/>
        <v>0</v>
      </c>
      <c r="CT83" s="43">
        <v>7206</v>
      </c>
      <c r="CU83" s="4">
        <f t="shared" si="20"/>
        <v>7206</v>
      </c>
      <c r="CV83" s="10">
        <f t="shared" si="11"/>
        <v>694663</v>
      </c>
    </row>
    <row r="84" spans="1:100" x14ac:dyDescent="0.25">
      <c r="A84" s="348"/>
      <c r="B84" s="2" t="s">
        <v>111</v>
      </c>
      <c r="C84" s="40"/>
      <c r="D84" s="41"/>
      <c r="E84" s="43"/>
      <c r="F84" s="41"/>
      <c r="G84" s="42"/>
      <c r="H84" s="7">
        <v>1463</v>
      </c>
      <c r="I84" s="40"/>
      <c r="J84" s="41"/>
      <c r="K84" s="41"/>
      <c r="L84" s="41"/>
      <c r="M84" s="41"/>
      <c r="N84" s="41"/>
      <c r="O84" s="7">
        <v>29998</v>
      </c>
      <c r="P84" s="8"/>
      <c r="Q84" s="41"/>
      <c r="R84" s="41"/>
      <c r="S84" s="41"/>
      <c r="T84" s="7">
        <v>2410</v>
      </c>
      <c r="U84" s="40">
        <v>34529</v>
      </c>
      <c r="V84" s="9">
        <v>6496</v>
      </c>
      <c r="W84" s="7">
        <f t="shared" si="12"/>
        <v>41025</v>
      </c>
      <c r="X84" s="40"/>
      <c r="Y84" s="9"/>
      <c r="Z84" s="9"/>
      <c r="AA84" s="9"/>
      <c r="AB84" s="9"/>
      <c r="AC84" s="9"/>
      <c r="AD84" s="41"/>
      <c r="AE84" s="9"/>
      <c r="AF84" s="9"/>
      <c r="AG84" s="9"/>
      <c r="AH84" s="9"/>
      <c r="AI84" s="25"/>
      <c r="AJ84" s="4">
        <v>160036</v>
      </c>
      <c r="AK84" s="40">
        <v>0</v>
      </c>
      <c r="AL84" s="7">
        <f t="shared" si="13"/>
        <v>0</v>
      </c>
      <c r="AM84" s="9"/>
      <c r="AN84" s="9">
        <v>33835</v>
      </c>
      <c r="AO84" s="41">
        <v>1503</v>
      </c>
      <c r="AP84" s="41">
        <v>39791</v>
      </c>
      <c r="AQ84" s="41"/>
      <c r="AR84" s="41"/>
      <c r="AS84" s="41"/>
      <c r="AT84" s="41"/>
      <c r="AU84" s="41"/>
      <c r="AV84" s="41"/>
      <c r="AW84" s="7">
        <f t="shared" si="14"/>
        <v>75129</v>
      </c>
      <c r="AX84" s="41">
        <v>0</v>
      </c>
      <c r="AY84" s="41"/>
      <c r="AZ84" s="41">
        <v>0</v>
      </c>
      <c r="BA84" s="41"/>
      <c r="BB84" s="41"/>
      <c r="BC84" s="41">
        <v>0</v>
      </c>
      <c r="BD84" s="41">
        <v>0</v>
      </c>
      <c r="BE84" s="7">
        <f t="shared" si="15"/>
        <v>0</v>
      </c>
      <c r="BF84" s="40">
        <v>23725</v>
      </c>
      <c r="BG84" s="41"/>
      <c r="BH84" s="41">
        <v>3693</v>
      </c>
      <c r="BI84" s="41"/>
      <c r="BJ84" s="41">
        <v>0</v>
      </c>
      <c r="BK84" s="41"/>
      <c r="BL84" s="41">
        <v>0</v>
      </c>
      <c r="BM84" s="41"/>
      <c r="BN84" s="41"/>
      <c r="BO84" s="41">
        <v>12001</v>
      </c>
      <c r="BP84" s="9"/>
      <c r="BQ84" s="41"/>
      <c r="BR84" s="9"/>
      <c r="BS84" s="9"/>
      <c r="BT84" s="41">
        <v>74683</v>
      </c>
      <c r="BU84" s="7">
        <f t="shared" si="16"/>
        <v>114102</v>
      </c>
      <c r="BV84" s="40">
        <v>4501</v>
      </c>
      <c r="BW84" s="41"/>
      <c r="BX84" s="41"/>
      <c r="BY84" s="41">
        <v>0</v>
      </c>
      <c r="BZ84" s="41"/>
      <c r="CA84" s="41"/>
      <c r="CB84" s="7">
        <f t="shared" si="17"/>
        <v>4501</v>
      </c>
      <c r="CC84" s="40"/>
      <c r="CD84" s="41">
        <v>0</v>
      </c>
      <c r="CE84" s="41">
        <v>0</v>
      </c>
      <c r="CF84" s="41"/>
      <c r="CG84" s="7">
        <f t="shared" si="18"/>
        <v>0</v>
      </c>
      <c r="CH84" s="8"/>
      <c r="CI84" s="9"/>
      <c r="CJ84" s="41"/>
      <c r="CK84" s="41"/>
      <c r="CL84" s="41"/>
      <c r="CM84" s="41"/>
      <c r="CN84" s="41"/>
      <c r="CO84" s="7">
        <v>173985</v>
      </c>
      <c r="CP84" s="8"/>
      <c r="CQ84" s="41"/>
      <c r="CR84" s="41"/>
      <c r="CS84" s="7">
        <f t="shared" si="19"/>
        <v>0</v>
      </c>
      <c r="CT84" s="43">
        <v>7169</v>
      </c>
      <c r="CU84" s="4">
        <f t="shared" si="20"/>
        <v>7169</v>
      </c>
      <c r="CV84" s="10">
        <f t="shared" si="11"/>
        <v>609818</v>
      </c>
    </row>
    <row r="85" spans="1:100" ht="15.75" thickBot="1" x14ac:dyDescent="0.3">
      <c r="A85" s="349"/>
      <c r="B85" s="3" t="s">
        <v>112</v>
      </c>
      <c r="C85" s="44"/>
      <c r="D85" s="45"/>
      <c r="E85" s="47"/>
      <c r="F85" s="45"/>
      <c r="G85" s="46"/>
      <c r="H85" s="11">
        <v>1510</v>
      </c>
      <c r="I85" s="44"/>
      <c r="J85" s="45"/>
      <c r="K85" s="45"/>
      <c r="L85" s="45"/>
      <c r="M85" s="45"/>
      <c r="N85" s="45"/>
      <c r="O85" s="11">
        <v>42803</v>
      </c>
      <c r="P85" s="12"/>
      <c r="Q85" s="45"/>
      <c r="R85" s="45"/>
      <c r="S85" s="45"/>
      <c r="T85" s="11">
        <v>3591</v>
      </c>
      <c r="U85" s="44">
        <v>26866</v>
      </c>
      <c r="V85" s="13">
        <v>4490</v>
      </c>
      <c r="W85" s="11">
        <f t="shared" si="12"/>
        <v>31356</v>
      </c>
      <c r="X85" s="44"/>
      <c r="Y85" s="13"/>
      <c r="Z85" s="13"/>
      <c r="AA85" s="13"/>
      <c r="AB85" s="13"/>
      <c r="AC85" s="13"/>
      <c r="AD85" s="45"/>
      <c r="AE85" s="13"/>
      <c r="AF85" s="13"/>
      <c r="AG85" s="13"/>
      <c r="AH85" s="13"/>
      <c r="AI85" s="26"/>
      <c r="AJ85" s="11">
        <v>91682</v>
      </c>
      <c r="AK85" s="44">
        <v>0</v>
      </c>
      <c r="AL85" s="11">
        <f t="shared" si="13"/>
        <v>0</v>
      </c>
      <c r="AM85" s="13"/>
      <c r="AN85" s="13">
        <v>23681</v>
      </c>
      <c r="AO85" s="45">
        <v>1327</v>
      </c>
      <c r="AP85" s="45">
        <v>40653</v>
      </c>
      <c r="AQ85" s="45"/>
      <c r="AR85" s="45"/>
      <c r="AS85" s="45"/>
      <c r="AT85" s="45"/>
      <c r="AU85" s="45"/>
      <c r="AV85" s="45"/>
      <c r="AW85" s="11">
        <f t="shared" si="14"/>
        <v>65661</v>
      </c>
      <c r="AX85" s="45">
        <v>0</v>
      </c>
      <c r="AY85" s="45"/>
      <c r="AZ85" s="45">
        <v>0</v>
      </c>
      <c r="BA85" s="45"/>
      <c r="BB85" s="45"/>
      <c r="BC85" s="45">
        <v>0</v>
      </c>
      <c r="BD85" s="45">
        <v>0</v>
      </c>
      <c r="BE85" s="11">
        <f t="shared" si="15"/>
        <v>0</v>
      </c>
      <c r="BF85" s="44">
        <v>16416</v>
      </c>
      <c r="BG85" s="45"/>
      <c r="BH85" s="45">
        <v>3099</v>
      </c>
      <c r="BI85" s="45"/>
      <c r="BJ85" s="45">
        <v>0</v>
      </c>
      <c r="BK85" s="45"/>
      <c r="BL85" s="45">
        <v>0</v>
      </c>
      <c r="BM85" s="45"/>
      <c r="BN85" s="45"/>
      <c r="BO85" s="45">
        <v>7621</v>
      </c>
      <c r="BP85" s="13"/>
      <c r="BQ85" s="45"/>
      <c r="BR85" s="13"/>
      <c r="BS85" s="13"/>
      <c r="BT85" s="45">
        <v>73992</v>
      </c>
      <c r="BU85" s="11">
        <f t="shared" si="16"/>
        <v>101128</v>
      </c>
      <c r="BV85" s="44">
        <v>4537</v>
      </c>
      <c r="BW85" s="45"/>
      <c r="BX85" s="45"/>
      <c r="BY85" s="45">
        <v>0</v>
      </c>
      <c r="BZ85" s="45"/>
      <c r="CA85" s="45"/>
      <c r="CB85" s="11">
        <f t="shared" si="17"/>
        <v>4537</v>
      </c>
      <c r="CC85" s="44"/>
      <c r="CD85" s="45">
        <v>0</v>
      </c>
      <c r="CE85" s="45">
        <v>0</v>
      </c>
      <c r="CF85" s="45"/>
      <c r="CG85" s="11">
        <f t="shared" si="18"/>
        <v>0</v>
      </c>
      <c r="CH85" s="12"/>
      <c r="CI85" s="13"/>
      <c r="CJ85" s="45"/>
      <c r="CK85" s="45"/>
      <c r="CL85" s="45"/>
      <c r="CM85" s="45"/>
      <c r="CN85" s="45"/>
      <c r="CO85" s="11">
        <v>207965</v>
      </c>
      <c r="CP85" s="12"/>
      <c r="CQ85" s="45"/>
      <c r="CR85" s="45"/>
      <c r="CS85" s="11">
        <f t="shared" si="19"/>
        <v>0</v>
      </c>
      <c r="CT85" s="47">
        <v>5118</v>
      </c>
      <c r="CU85" s="14">
        <f t="shared" si="20"/>
        <v>5118</v>
      </c>
      <c r="CV85" s="15">
        <f t="shared" si="11"/>
        <v>555351</v>
      </c>
    </row>
    <row r="86" spans="1:100" x14ac:dyDescent="0.25">
      <c r="A86" s="347" t="s">
        <v>140</v>
      </c>
      <c r="B86" s="1" t="s">
        <v>101</v>
      </c>
      <c r="C86" s="34"/>
      <c r="D86" s="35"/>
      <c r="E86" s="52"/>
      <c r="F86" s="35"/>
      <c r="G86" s="36"/>
      <c r="H86" s="20">
        <v>250</v>
      </c>
      <c r="I86" s="34"/>
      <c r="J86" s="35"/>
      <c r="K86" s="35"/>
      <c r="L86" s="35"/>
      <c r="M86" s="35"/>
      <c r="N86" s="35"/>
      <c r="O86" s="20">
        <v>32421</v>
      </c>
      <c r="P86" s="21"/>
      <c r="Q86" s="35"/>
      <c r="R86" s="35"/>
      <c r="S86" s="35"/>
      <c r="T86" s="20">
        <v>3557</v>
      </c>
      <c r="U86" s="34">
        <v>20361</v>
      </c>
      <c r="V86" s="22">
        <v>4106</v>
      </c>
      <c r="W86" s="20">
        <f t="shared" si="12"/>
        <v>24467</v>
      </c>
      <c r="X86" s="34"/>
      <c r="Y86" s="22"/>
      <c r="Z86" s="22"/>
      <c r="AA86" s="22"/>
      <c r="AB86" s="22"/>
      <c r="AC86" s="22"/>
      <c r="AD86" s="35"/>
      <c r="AE86" s="22"/>
      <c r="AF86" s="22"/>
      <c r="AG86" s="22"/>
      <c r="AH86" s="22"/>
      <c r="AI86" s="27"/>
      <c r="AJ86" s="20">
        <v>86731</v>
      </c>
      <c r="AK86" s="34">
        <v>0</v>
      </c>
      <c r="AL86" s="20">
        <f t="shared" si="13"/>
        <v>0</v>
      </c>
      <c r="AM86" s="22"/>
      <c r="AN86" s="22">
        <v>38034</v>
      </c>
      <c r="AO86" s="35">
        <v>1160</v>
      </c>
      <c r="AP86" s="35">
        <v>36827</v>
      </c>
      <c r="AQ86" s="35"/>
      <c r="AR86" s="35"/>
      <c r="AS86" s="35"/>
      <c r="AT86" s="35"/>
      <c r="AU86" s="35"/>
      <c r="AV86" s="35"/>
      <c r="AW86" s="20">
        <f t="shared" si="14"/>
        <v>76021</v>
      </c>
      <c r="AX86" s="35">
        <v>0</v>
      </c>
      <c r="AY86" s="35"/>
      <c r="AZ86" s="35">
        <v>0</v>
      </c>
      <c r="BA86" s="35"/>
      <c r="BB86" s="35"/>
      <c r="BC86" s="35">
        <v>0</v>
      </c>
      <c r="BD86" s="35">
        <v>0</v>
      </c>
      <c r="BE86" s="20">
        <f t="shared" si="15"/>
        <v>0</v>
      </c>
      <c r="BF86" s="34">
        <v>15455</v>
      </c>
      <c r="BG86" s="35"/>
      <c r="BH86" s="35">
        <v>1556</v>
      </c>
      <c r="BI86" s="35"/>
      <c r="BJ86" s="35">
        <v>0</v>
      </c>
      <c r="BK86" s="35"/>
      <c r="BL86" s="35">
        <v>0</v>
      </c>
      <c r="BM86" s="35"/>
      <c r="BN86" s="35"/>
      <c r="BO86" s="35">
        <v>11505</v>
      </c>
      <c r="BP86" s="22"/>
      <c r="BQ86" s="35"/>
      <c r="BR86" s="22"/>
      <c r="BS86" s="22"/>
      <c r="BT86" s="35">
        <v>73555</v>
      </c>
      <c r="BU86" s="20">
        <f t="shared" si="16"/>
        <v>102071</v>
      </c>
      <c r="BV86" s="34">
        <v>32421</v>
      </c>
      <c r="BW86" s="35"/>
      <c r="BX86" s="35"/>
      <c r="BY86" s="35">
        <v>0</v>
      </c>
      <c r="BZ86" s="35"/>
      <c r="CA86" s="35"/>
      <c r="CB86" s="20">
        <f t="shared" si="17"/>
        <v>32421</v>
      </c>
      <c r="CC86" s="34"/>
      <c r="CD86" s="35">
        <v>0</v>
      </c>
      <c r="CE86" s="35">
        <v>0</v>
      </c>
      <c r="CF86" s="35"/>
      <c r="CG86" s="20">
        <f t="shared" si="18"/>
        <v>0</v>
      </c>
      <c r="CH86" s="21"/>
      <c r="CI86" s="22"/>
      <c r="CJ86" s="35"/>
      <c r="CK86" s="35"/>
      <c r="CL86" s="35"/>
      <c r="CM86" s="35"/>
      <c r="CN86" s="35"/>
      <c r="CO86" s="20">
        <v>146575</v>
      </c>
      <c r="CP86" s="21"/>
      <c r="CQ86" s="35"/>
      <c r="CR86" s="35"/>
      <c r="CS86" s="20">
        <f t="shared" si="19"/>
        <v>0</v>
      </c>
      <c r="CT86" s="52">
        <v>5131</v>
      </c>
      <c r="CU86" s="20">
        <f t="shared" si="20"/>
        <v>5131</v>
      </c>
      <c r="CV86" s="23">
        <f t="shared" si="11"/>
        <v>509645</v>
      </c>
    </row>
    <row r="87" spans="1:100" x14ac:dyDescent="0.25">
      <c r="A87" s="348"/>
      <c r="B87" s="2" t="s">
        <v>102</v>
      </c>
      <c r="C87" s="40"/>
      <c r="D87" s="41"/>
      <c r="E87" s="43"/>
      <c r="F87" s="41"/>
      <c r="G87" s="42"/>
      <c r="H87" s="7">
        <v>994</v>
      </c>
      <c r="I87" s="40"/>
      <c r="J87" s="41"/>
      <c r="K87" s="41"/>
      <c r="L87" s="41"/>
      <c r="M87" s="41"/>
      <c r="N87" s="41"/>
      <c r="O87" s="7">
        <v>39214</v>
      </c>
      <c r="P87" s="8"/>
      <c r="Q87" s="41"/>
      <c r="R87" s="41"/>
      <c r="S87" s="41"/>
      <c r="T87" s="7">
        <v>1185</v>
      </c>
      <c r="U87" s="40">
        <v>22997</v>
      </c>
      <c r="V87" s="9">
        <v>3907</v>
      </c>
      <c r="W87" s="7">
        <f t="shared" si="12"/>
        <v>26904</v>
      </c>
      <c r="X87" s="40"/>
      <c r="Y87" s="9"/>
      <c r="Z87" s="9"/>
      <c r="AA87" s="9"/>
      <c r="AB87" s="9"/>
      <c r="AC87" s="9"/>
      <c r="AD87" s="41"/>
      <c r="AE87" s="9"/>
      <c r="AF87" s="9"/>
      <c r="AG87" s="9"/>
      <c r="AH87" s="9"/>
      <c r="AI87" s="25"/>
      <c r="AJ87" s="4">
        <v>134005</v>
      </c>
      <c r="AK87" s="40">
        <v>0</v>
      </c>
      <c r="AL87" s="7">
        <f t="shared" si="13"/>
        <v>0</v>
      </c>
      <c r="AM87" s="9"/>
      <c r="AN87" s="9">
        <v>31885</v>
      </c>
      <c r="AO87" s="41">
        <v>1536</v>
      </c>
      <c r="AP87" s="41">
        <v>37686</v>
      </c>
      <c r="AQ87" s="41"/>
      <c r="AR87" s="41"/>
      <c r="AS87" s="41"/>
      <c r="AT87" s="41"/>
      <c r="AU87" s="41"/>
      <c r="AV87" s="41"/>
      <c r="AW87" s="7">
        <f t="shared" si="14"/>
        <v>71107</v>
      </c>
      <c r="AX87" s="41">
        <v>0</v>
      </c>
      <c r="AY87" s="41"/>
      <c r="AZ87" s="41">
        <v>0</v>
      </c>
      <c r="BA87" s="41"/>
      <c r="BB87" s="41"/>
      <c r="BC87" s="41">
        <v>0</v>
      </c>
      <c r="BD87" s="41">
        <v>0</v>
      </c>
      <c r="BE87" s="7">
        <f t="shared" si="15"/>
        <v>0</v>
      </c>
      <c r="BF87" s="40">
        <v>19378</v>
      </c>
      <c r="BG87" s="41"/>
      <c r="BH87" s="41">
        <v>4958</v>
      </c>
      <c r="BI87" s="41"/>
      <c r="BJ87" s="41">
        <v>0</v>
      </c>
      <c r="BK87" s="41"/>
      <c r="BL87" s="41">
        <v>0</v>
      </c>
      <c r="BM87" s="41"/>
      <c r="BN87" s="41"/>
      <c r="BO87" s="41">
        <v>12254</v>
      </c>
      <c r="BP87" s="9"/>
      <c r="BQ87" s="41"/>
      <c r="BR87" s="9"/>
      <c r="BS87" s="9"/>
      <c r="BT87" s="41">
        <v>46197</v>
      </c>
      <c r="BU87" s="7">
        <f t="shared" si="16"/>
        <v>82787</v>
      </c>
      <c r="BV87" s="40">
        <v>39214</v>
      </c>
      <c r="BW87" s="41"/>
      <c r="BX87" s="41"/>
      <c r="BY87" s="41">
        <v>0</v>
      </c>
      <c r="BZ87" s="41"/>
      <c r="CA87" s="41"/>
      <c r="CB87" s="7">
        <f t="shared" si="17"/>
        <v>39214</v>
      </c>
      <c r="CC87" s="40"/>
      <c r="CD87" s="41">
        <v>0</v>
      </c>
      <c r="CE87" s="41">
        <v>0</v>
      </c>
      <c r="CF87" s="41"/>
      <c r="CG87" s="7">
        <f t="shared" si="18"/>
        <v>0</v>
      </c>
      <c r="CH87" s="8"/>
      <c r="CI87" s="9"/>
      <c r="CJ87" s="41"/>
      <c r="CK87" s="41"/>
      <c r="CL87" s="41"/>
      <c r="CM87" s="41"/>
      <c r="CN87" s="41"/>
      <c r="CO87" s="7">
        <v>188666</v>
      </c>
      <c r="CP87" s="8"/>
      <c r="CQ87" s="41"/>
      <c r="CR87" s="41"/>
      <c r="CS87" s="7">
        <f t="shared" si="19"/>
        <v>0</v>
      </c>
      <c r="CT87" s="43">
        <v>3525</v>
      </c>
      <c r="CU87" s="4">
        <f t="shared" si="20"/>
        <v>3525</v>
      </c>
      <c r="CV87" s="10">
        <f t="shared" si="11"/>
        <v>587601</v>
      </c>
    </row>
    <row r="88" spans="1:100" x14ac:dyDescent="0.25">
      <c r="A88" s="348"/>
      <c r="B88" s="2" t="s">
        <v>103</v>
      </c>
      <c r="C88" s="40"/>
      <c r="D88" s="41"/>
      <c r="E88" s="43"/>
      <c r="F88" s="41"/>
      <c r="G88" s="42"/>
      <c r="H88" s="7">
        <v>325</v>
      </c>
      <c r="I88" s="40"/>
      <c r="J88" s="41"/>
      <c r="K88" s="41"/>
      <c r="L88" s="41"/>
      <c r="M88" s="41"/>
      <c r="N88" s="41"/>
      <c r="O88" s="7">
        <v>30766</v>
      </c>
      <c r="P88" s="8"/>
      <c r="Q88" s="41"/>
      <c r="R88" s="41"/>
      <c r="S88" s="41"/>
      <c r="T88" s="7">
        <v>0</v>
      </c>
      <c r="U88" s="40">
        <v>21281</v>
      </c>
      <c r="V88" s="9">
        <v>3543</v>
      </c>
      <c r="W88" s="7">
        <f t="shared" si="12"/>
        <v>24824</v>
      </c>
      <c r="X88" s="40"/>
      <c r="Y88" s="9"/>
      <c r="Z88" s="9"/>
      <c r="AA88" s="9"/>
      <c r="AB88" s="9"/>
      <c r="AC88" s="9"/>
      <c r="AD88" s="41"/>
      <c r="AE88" s="9"/>
      <c r="AF88" s="9"/>
      <c r="AG88" s="9"/>
      <c r="AH88" s="9"/>
      <c r="AI88" s="25"/>
      <c r="AJ88" s="4">
        <v>191848</v>
      </c>
      <c r="AK88" s="40">
        <v>0</v>
      </c>
      <c r="AL88" s="7">
        <f t="shared" si="13"/>
        <v>0</v>
      </c>
      <c r="AM88" s="9"/>
      <c r="AN88" s="9">
        <v>39629</v>
      </c>
      <c r="AO88" s="41">
        <v>2135</v>
      </c>
      <c r="AP88" s="41">
        <v>34468</v>
      </c>
      <c r="AQ88" s="41"/>
      <c r="AR88" s="41"/>
      <c r="AS88" s="41"/>
      <c r="AT88" s="41"/>
      <c r="AU88" s="41"/>
      <c r="AV88" s="41"/>
      <c r="AW88" s="7">
        <f t="shared" si="14"/>
        <v>76232</v>
      </c>
      <c r="AX88" s="41">
        <v>0</v>
      </c>
      <c r="AY88" s="41"/>
      <c r="AZ88" s="41">
        <v>0</v>
      </c>
      <c r="BA88" s="41"/>
      <c r="BB88" s="41"/>
      <c r="BC88" s="41">
        <v>0</v>
      </c>
      <c r="BD88" s="41">
        <v>0</v>
      </c>
      <c r="BE88" s="7">
        <f t="shared" si="15"/>
        <v>0</v>
      </c>
      <c r="BF88" s="40">
        <v>27203</v>
      </c>
      <c r="BG88" s="41"/>
      <c r="BH88" s="41">
        <v>3742</v>
      </c>
      <c r="BI88" s="41"/>
      <c r="BJ88" s="41">
        <v>0</v>
      </c>
      <c r="BK88" s="41"/>
      <c r="BL88" s="41">
        <v>0</v>
      </c>
      <c r="BM88" s="41"/>
      <c r="BN88" s="41"/>
      <c r="BO88" s="41">
        <v>10742</v>
      </c>
      <c r="BP88" s="9"/>
      <c r="BQ88" s="41"/>
      <c r="BR88" s="9"/>
      <c r="BS88" s="9"/>
      <c r="BT88" s="41">
        <v>55603</v>
      </c>
      <c r="BU88" s="7">
        <f t="shared" si="16"/>
        <v>97290</v>
      </c>
      <c r="BV88" s="40">
        <v>30766</v>
      </c>
      <c r="BW88" s="41"/>
      <c r="BX88" s="41"/>
      <c r="BY88" s="41">
        <v>0</v>
      </c>
      <c r="BZ88" s="41"/>
      <c r="CA88" s="41"/>
      <c r="CB88" s="7">
        <f t="shared" si="17"/>
        <v>30766</v>
      </c>
      <c r="CC88" s="40"/>
      <c r="CD88" s="41">
        <v>5500</v>
      </c>
      <c r="CE88" s="41">
        <v>0</v>
      </c>
      <c r="CF88" s="41"/>
      <c r="CG88" s="7">
        <f t="shared" si="18"/>
        <v>5500</v>
      </c>
      <c r="CH88" s="8"/>
      <c r="CI88" s="9"/>
      <c r="CJ88" s="41"/>
      <c r="CK88" s="41"/>
      <c r="CL88" s="41"/>
      <c r="CM88" s="41"/>
      <c r="CN88" s="41"/>
      <c r="CO88" s="7">
        <v>158543</v>
      </c>
      <c r="CP88" s="8"/>
      <c r="CQ88" s="41"/>
      <c r="CR88" s="41"/>
      <c r="CS88" s="7">
        <f t="shared" si="19"/>
        <v>0</v>
      </c>
      <c r="CT88" s="43">
        <v>5866</v>
      </c>
      <c r="CU88" s="4">
        <f t="shared" si="20"/>
        <v>5866</v>
      </c>
      <c r="CV88" s="10">
        <f t="shared" si="11"/>
        <v>621960</v>
      </c>
    </row>
    <row r="89" spans="1:100" x14ac:dyDescent="0.25">
      <c r="A89" s="348"/>
      <c r="B89" s="2" t="s">
        <v>104</v>
      </c>
      <c r="C89" s="40"/>
      <c r="D89" s="41"/>
      <c r="E89" s="43"/>
      <c r="F89" s="41"/>
      <c r="G89" s="42"/>
      <c r="H89" s="7">
        <v>0</v>
      </c>
      <c r="I89" s="40"/>
      <c r="J89" s="41"/>
      <c r="K89" s="41"/>
      <c r="L89" s="41"/>
      <c r="M89" s="41"/>
      <c r="N89" s="41"/>
      <c r="O89" s="7">
        <v>32988</v>
      </c>
      <c r="P89" s="8"/>
      <c r="Q89" s="41"/>
      <c r="R89" s="41"/>
      <c r="S89" s="41"/>
      <c r="T89" s="7">
        <v>2613</v>
      </c>
      <c r="U89" s="40">
        <v>21105</v>
      </c>
      <c r="V89" s="9">
        <v>3612</v>
      </c>
      <c r="W89" s="7">
        <f t="shared" si="12"/>
        <v>24717</v>
      </c>
      <c r="X89" s="40"/>
      <c r="Y89" s="9"/>
      <c r="Z89" s="9"/>
      <c r="AA89" s="9"/>
      <c r="AB89" s="9"/>
      <c r="AC89" s="9"/>
      <c r="AD89" s="41"/>
      <c r="AE89" s="9"/>
      <c r="AF89" s="9"/>
      <c r="AG89" s="9"/>
      <c r="AH89" s="9"/>
      <c r="AI89" s="25"/>
      <c r="AJ89" s="4">
        <v>240728</v>
      </c>
      <c r="AK89" s="40">
        <v>0</v>
      </c>
      <c r="AL89" s="7">
        <f t="shared" si="13"/>
        <v>0</v>
      </c>
      <c r="AM89" s="9"/>
      <c r="AN89" s="9">
        <v>36869</v>
      </c>
      <c r="AO89" s="41">
        <v>1790</v>
      </c>
      <c r="AP89" s="41">
        <v>45209</v>
      </c>
      <c r="AQ89" s="41"/>
      <c r="AR89" s="41"/>
      <c r="AS89" s="41"/>
      <c r="AT89" s="41"/>
      <c r="AU89" s="41"/>
      <c r="AV89" s="41"/>
      <c r="AW89" s="7">
        <f t="shared" si="14"/>
        <v>83868</v>
      </c>
      <c r="AX89" s="41">
        <v>0</v>
      </c>
      <c r="AY89" s="41"/>
      <c r="AZ89" s="41">
        <v>0</v>
      </c>
      <c r="BA89" s="41"/>
      <c r="BB89" s="41"/>
      <c r="BC89" s="41">
        <v>0</v>
      </c>
      <c r="BD89" s="41">
        <v>0</v>
      </c>
      <c r="BE89" s="7">
        <f t="shared" si="15"/>
        <v>0</v>
      </c>
      <c r="BF89" s="40">
        <v>31101</v>
      </c>
      <c r="BG89" s="41"/>
      <c r="BH89" s="41">
        <v>4943</v>
      </c>
      <c r="BI89" s="41"/>
      <c r="BJ89" s="41">
        <v>0</v>
      </c>
      <c r="BK89" s="41"/>
      <c r="BL89" s="41">
        <v>0</v>
      </c>
      <c r="BM89" s="41"/>
      <c r="BN89" s="41"/>
      <c r="BO89" s="41">
        <v>10456</v>
      </c>
      <c r="BP89" s="9"/>
      <c r="BQ89" s="41"/>
      <c r="BR89" s="9"/>
      <c r="BS89" s="9"/>
      <c r="BT89" s="41">
        <v>60529</v>
      </c>
      <c r="BU89" s="7">
        <f t="shared" si="16"/>
        <v>107029</v>
      </c>
      <c r="BV89" s="40">
        <v>32988</v>
      </c>
      <c r="BW89" s="41"/>
      <c r="BX89" s="41"/>
      <c r="BY89" s="41">
        <v>0</v>
      </c>
      <c r="BZ89" s="41"/>
      <c r="CA89" s="41"/>
      <c r="CB89" s="7">
        <f t="shared" si="17"/>
        <v>32988</v>
      </c>
      <c r="CC89" s="40"/>
      <c r="CD89" s="41">
        <v>10310</v>
      </c>
      <c r="CE89" s="41">
        <v>0</v>
      </c>
      <c r="CF89" s="41"/>
      <c r="CG89" s="7">
        <f t="shared" si="18"/>
        <v>10310</v>
      </c>
      <c r="CH89" s="8"/>
      <c r="CI89" s="9"/>
      <c r="CJ89" s="41"/>
      <c r="CK89" s="41"/>
      <c r="CL89" s="41"/>
      <c r="CM89" s="41"/>
      <c r="CN89" s="41"/>
      <c r="CO89" s="7">
        <v>169261</v>
      </c>
      <c r="CP89" s="8"/>
      <c r="CQ89" s="41"/>
      <c r="CR89" s="41"/>
      <c r="CS89" s="7">
        <f t="shared" si="19"/>
        <v>0</v>
      </c>
      <c r="CT89" s="43">
        <v>1708</v>
      </c>
      <c r="CU89" s="4">
        <f t="shared" si="20"/>
        <v>1708</v>
      </c>
      <c r="CV89" s="10">
        <f t="shared" si="11"/>
        <v>706210</v>
      </c>
    </row>
    <row r="90" spans="1:100" x14ac:dyDescent="0.25">
      <c r="A90" s="348"/>
      <c r="B90" s="2" t="s">
        <v>105</v>
      </c>
      <c r="C90" s="40"/>
      <c r="D90" s="41"/>
      <c r="E90" s="43"/>
      <c r="F90" s="41"/>
      <c r="G90" s="42"/>
      <c r="H90" s="7">
        <v>2974</v>
      </c>
      <c r="I90" s="40"/>
      <c r="J90" s="41"/>
      <c r="K90" s="41"/>
      <c r="L90" s="41"/>
      <c r="M90" s="41"/>
      <c r="N90" s="41"/>
      <c r="O90" s="7">
        <v>46567</v>
      </c>
      <c r="P90" s="8"/>
      <c r="Q90" s="41"/>
      <c r="R90" s="41"/>
      <c r="S90" s="41"/>
      <c r="T90" s="7">
        <v>3074</v>
      </c>
      <c r="U90" s="40">
        <v>28998</v>
      </c>
      <c r="V90" s="9">
        <v>5202</v>
      </c>
      <c r="W90" s="7">
        <f t="shared" si="12"/>
        <v>34200</v>
      </c>
      <c r="X90" s="40"/>
      <c r="Y90" s="9"/>
      <c r="Z90" s="9"/>
      <c r="AA90" s="9"/>
      <c r="AB90" s="9"/>
      <c r="AC90" s="9"/>
      <c r="AD90" s="41"/>
      <c r="AE90" s="9"/>
      <c r="AF90" s="9"/>
      <c r="AG90" s="9"/>
      <c r="AH90" s="9"/>
      <c r="AI90" s="25"/>
      <c r="AJ90" s="4">
        <v>225602</v>
      </c>
      <c r="AK90" s="40">
        <v>0</v>
      </c>
      <c r="AL90" s="7">
        <f t="shared" si="13"/>
        <v>0</v>
      </c>
      <c r="AM90" s="9"/>
      <c r="AN90" s="9">
        <v>37371</v>
      </c>
      <c r="AO90" s="41">
        <v>2024</v>
      </c>
      <c r="AP90" s="41">
        <v>46147</v>
      </c>
      <c r="AQ90" s="41"/>
      <c r="AR90" s="41"/>
      <c r="AS90" s="41"/>
      <c r="AT90" s="41"/>
      <c r="AU90" s="41"/>
      <c r="AV90" s="41"/>
      <c r="AW90" s="7">
        <f t="shared" si="14"/>
        <v>85542</v>
      </c>
      <c r="AX90" s="41">
        <v>0</v>
      </c>
      <c r="AY90" s="41"/>
      <c r="AZ90" s="41">
        <v>0</v>
      </c>
      <c r="BA90" s="41"/>
      <c r="BB90" s="41"/>
      <c r="BC90" s="41">
        <v>0</v>
      </c>
      <c r="BD90" s="41">
        <v>0</v>
      </c>
      <c r="BE90" s="7">
        <f t="shared" si="15"/>
        <v>0</v>
      </c>
      <c r="BF90" s="40">
        <v>24626</v>
      </c>
      <c r="BG90" s="41"/>
      <c r="BH90" s="41">
        <v>3139</v>
      </c>
      <c r="BI90" s="41"/>
      <c r="BJ90" s="41">
        <v>0</v>
      </c>
      <c r="BK90" s="41"/>
      <c r="BL90" s="41">
        <v>0</v>
      </c>
      <c r="BM90" s="41"/>
      <c r="BN90" s="41"/>
      <c r="BO90" s="41">
        <v>11232</v>
      </c>
      <c r="BP90" s="9"/>
      <c r="BQ90" s="41"/>
      <c r="BR90" s="9"/>
      <c r="BS90" s="9"/>
      <c r="BT90" s="41">
        <v>75153</v>
      </c>
      <c r="BU90" s="7">
        <f t="shared" si="16"/>
        <v>114150</v>
      </c>
      <c r="BV90" s="40">
        <v>46567</v>
      </c>
      <c r="BW90" s="41"/>
      <c r="BX90" s="41"/>
      <c r="BY90" s="41">
        <v>0</v>
      </c>
      <c r="BZ90" s="41"/>
      <c r="CA90" s="41"/>
      <c r="CB90" s="7">
        <f t="shared" si="17"/>
        <v>46567</v>
      </c>
      <c r="CC90" s="40"/>
      <c r="CD90" s="41">
        <v>18895</v>
      </c>
      <c r="CE90" s="41">
        <v>0</v>
      </c>
      <c r="CF90" s="41"/>
      <c r="CG90" s="7">
        <f t="shared" si="18"/>
        <v>18895</v>
      </c>
      <c r="CH90" s="8"/>
      <c r="CI90" s="9"/>
      <c r="CJ90" s="41"/>
      <c r="CK90" s="41"/>
      <c r="CL90" s="41"/>
      <c r="CM90" s="41"/>
      <c r="CN90" s="41"/>
      <c r="CO90" s="7">
        <v>238166</v>
      </c>
      <c r="CP90" s="8"/>
      <c r="CQ90" s="41"/>
      <c r="CR90" s="41"/>
      <c r="CS90" s="7">
        <f t="shared" si="19"/>
        <v>0</v>
      </c>
      <c r="CT90" s="43">
        <v>1117</v>
      </c>
      <c r="CU90" s="4">
        <f t="shared" si="20"/>
        <v>1117</v>
      </c>
      <c r="CV90" s="10">
        <f t="shared" si="11"/>
        <v>816854</v>
      </c>
    </row>
    <row r="91" spans="1:100" x14ac:dyDescent="0.25">
      <c r="A91" s="348"/>
      <c r="B91" s="2" t="s">
        <v>106</v>
      </c>
      <c r="C91" s="40"/>
      <c r="D91" s="41"/>
      <c r="E91" s="43"/>
      <c r="F91" s="41"/>
      <c r="G91" s="42"/>
      <c r="H91" s="7">
        <v>400</v>
      </c>
      <c r="I91" s="40"/>
      <c r="J91" s="41"/>
      <c r="K91" s="41"/>
      <c r="L91" s="41"/>
      <c r="M91" s="41"/>
      <c r="N91" s="41"/>
      <c r="O91" s="7">
        <v>49341</v>
      </c>
      <c r="P91" s="8"/>
      <c r="Q91" s="41"/>
      <c r="R91" s="41"/>
      <c r="S91" s="41"/>
      <c r="T91" s="7">
        <v>8262</v>
      </c>
      <c r="U91" s="40">
        <v>27368</v>
      </c>
      <c r="V91" s="9">
        <v>5225</v>
      </c>
      <c r="W91" s="7">
        <f t="shared" si="12"/>
        <v>32593</v>
      </c>
      <c r="X91" s="40"/>
      <c r="Y91" s="9"/>
      <c r="Z91" s="9"/>
      <c r="AA91" s="9"/>
      <c r="AB91" s="9"/>
      <c r="AC91" s="9"/>
      <c r="AD91" s="41"/>
      <c r="AE91" s="9"/>
      <c r="AF91" s="9"/>
      <c r="AG91" s="9"/>
      <c r="AH91" s="9"/>
      <c r="AI91" s="25"/>
      <c r="AJ91" s="4">
        <v>233831</v>
      </c>
      <c r="AK91" s="40">
        <v>0</v>
      </c>
      <c r="AL91" s="7">
        <f t="shared" si="13"/>
        <v>0</v>
      </c>
      <c r="AM91" s="9"/>
      <c r="AN91" s="9">
        <v>35766</v>
      </c>
      <c r="AO91" s="41">
        <v>1870</v>
      </c>
      <c r="AP91" s="41">
        <v>34203</v>
      </c>
      <c r="AQ91" s="41"/>
      <c r="AR91" s="41"/>
      <c r="AS91" s="41"/>
      <c r="AT91" s="41"/>
      <c r="AU91" s="41"/>
      <c r="AV91" s="41"/>
      <c r="AW91" s="7">
        <f t="shared" si="14"/>
        <v>71839</v>
      </c>
      <c r="AX91" s="41">
        <v>0</v>
      </c>
      <c r="AY91" s="41"/>
      <c r="AZ91" s="41">
        <v>0</v>
      </c>
      <c r="BA91" s="41"/>
      <c r="BB91" s="41"/>
      <c r="BC91" s="41">
        <v>0</v>
      </c>
      <c r="BD91" s="41">
        <v>0</v>
      </c>
      <c r="BE91" s="7">
        <f t="shared" si="15"/>
        <v>0</v>
      </c>
      <c r="BF91" s="40">
        <v>33288</v>
      </c>
      <c r="BG91" s="41"/>
      <c r="BH91" s="41">
        <v>4527</v>
      </c>
      <c r="BI91" s="41"/>
      <c r="BJ91" s="41">
        <v>0</v>
      </c>
      <c r="BK91" s="41"/>
      <c r="BL91" s="41">
        <v>0</v>
      </c>
      <c r="BM91" s="41"/>
      <c r="BN91" s="41"/>
      <c r="BO91" s="41">
        <v>9391</v>
      </c>
      <c r="BP91" s="9"/>
      <c r="BQ91" s="41"/>
      <c r="BR91" s="9"/>
      <c r="BS91" s="9"/>
      <c r="BT91" s="41">
        <v>68801</v>
      </c>
      <c r="BU91" s="7">
        <f t="shared" si="16"/>
        <v>116007</v>
      </c>
      <c r="BV91" s="40">
        <v>49341</v>
      </c>
      <c r="BW91" s="41"/>
      <c r="BX91" s="41"/>
      <c r="BY91" s="41">
        <v>0</v>
      </c>
      <c r="BZ91" s="41"/>
      <c r="CA91" s="41"/>
      <c r="CB91" s="7">
        <f t="shared" si="17"/>
        <v>49341</v>
      </c>
      <c r="CC91" s="40"/>
      <c r="CD91" s="41">
        <v>21285</v>
      </c>
      <c r="CE91" s="41">
        <v>0</v>
      </c>
      <c r="CF91" s="41"/>
      <c r="CG91" s="7">
        <f t="shared" si="18"/>
        <v>21285</v>
      </c>
      <c r="CH91" s="8"/>
      <c r="CI91" s="9"/>
      <c r="CJ91" s="41"/>
      <c r="CK91" s="41"/>
      <c r="CL91" s="41"/>
      <c r="CM91" s="41"/>
      <c r="CN91" s="41"/>
      <c r="CO91" s="7">
        <v>252832</v>
      </c>
      <c r="CP91" s="8"/>
      <c r="CQ91" s="41"/>
      <c r="CR91" s="41"/>
      <c r="CS91" s="7">
        <f t="shared" si="19"/>
        <v>0</v>
      </c>
      <c r="CT91" s="43">
        <v>192</v>
      </c>
      <c r="CU91" s="4">
        <f t="shared" si="20"/>
        <v>192</v>
      </c>
      <c r="CV91" s="10">
        <f t="shared" si="11"/>
        <v>835923</v>
      </c>
    </row>
    <row r="92" spans="1:100" x14ac:dyDescent="0.25">
      <c r="A92" s="348"/>
      <c r="B92" s="2" t="s">
        <v>107</v>
      </c>
      <c r="C92" s="40"/>
      <c r="D92" s="41"/>
      <c r="E92" s="43"/>
      <c r="F92" s="41"/>
      <c r="G92" s="42"/>
      <c r="H92" s="7">
        <v>4530</v>
      </c>
      <c r="I92" s="40"/>
      <c r="J92" s="41"/>
      <c r="K92" s="41"/>
      <c r="L92" s="41"/>
      <c r="M92" s="41"/>
      <c r="N92" s="41"/>
      <c r="O92" s="7">
        <v>47940</v>
      </c>
      <c r="P92" s="8"/>
      <c r="Q92" s="41"/>
      <c r="R92" s="41"/>
      <c r="S92" s="41"/>
      <c r="T92" s="7">
        <v>8011</v>
      </c>
      <c r="U92" s="40">
        <v>31904</v>
      </c>
      <c r="V92" s="9">
        <v>5135</v>
      </c>
      <c r="W92" s="7">
        <f t="shared" si="12"/>
        <v>37039</v>
      </c>
      <c r="X92" s="40"/>
      <c r="Y92" s="9"/>
      <c r="Z92" s="9"/>
      <c r="AA92" s="9"/>
      <c r="AB92" s="9"/>
      <c r="AC92" s="9"/>
      <c r="AD92" s="41"/>
      <c r="AE92" s="9"/>
      <c r="AF92" s="9"/>
      <c r="AG92" s="9"/>
      <c r="AH92" s="9"/>
      <c r="AI92" s="25"/>
      <c r="AJ92" s="4">
        <v>221874</v>
      </c>
      <c r="AK92" s="40">
        <v>0</v>
      </c>
      <c r="AL92" s="7">
        <f t="shared" si="13"/>
        <v>0</v>
      </c>
      <c r="AM92" s="9"/>
      <c r="AN92" s="9">
        <v>36093</v>
      </c>
      <c r="AO92" s="41">
        <v>2520</v>
      </c>
      <c r="AP92" s="41">
        <v>41049</v>
      </c>
      <c r="AQ92" s="41"/>
      <c r="AR92" s="41"/>
      <c r="AS92" s="41"/>
      <c r="AT92" s="41"/>
      <c r="AU92" s="41"/>
      <c r="AV92" s="41"/>
      <c r="AW92" s="7">
        <f t="shared" si="14"/>
        <v>79662</v>
      </c>
      <c r="AX92" s="41">
        <v>0</v>
      </c>
      <c r="AY92" s="41"/>
      <c r="AZ92" s="41">
        <v>0</v>
      </c>
      <c r="BA92" s="41"/>
      <c r="BB92" s="41"/>
      <c r="BC92" s="41">
        <v>0</v>
      </c>
      <c r="BD92" s="41">
        <v>0</v>
      </c>
      <c r="BE92" s="7">
        <f t="shared" si="15"/>
        <v>0</v>
      </c>
      <c r="BF92" s="40">
        <v>30300</v>
      </c>
      <c r="BG92" s="41"/>
      <c r="BH92" s="41">
        <v>3712</v>
      </c>
      <c r="BI92" s="41"/>
      <c r="BJ92" s="41">
        <v>0</v>
      </c>
      <c r="BK92" s="41"/>
      <c r="BL92" s="41">
        <v>0</v>
      </c>
      <c r="BM92" s="41"/>
      <c r="BN92" s="41"/>
      <c r="BO92" s="41">
        <v>10868</v>
      </c>
      <c r="BP92" s="9"/>
      <c r="BQ92" s="41"/>
      <c r="BR92" s="9"/>
      <c r="BS92" s="9"/>
      <c r="BT92" s="41">
        <v>69895</v>
      </c>
      <c r="BU92" s="7">
        <f t="shared" si="16"/>
        <v>114775</v>
      </c>
      <c r="BV92" s="40">
        <v>47940</v>
      </c>
      <c r="BW92" s="41"/>
      <c r="BX92" s="41"/>
      <c r="BY92" s="41">
        <v>0</v>
      </c>
      <c r="BZ92" s="41"/>
      <c r="CA92" s="41"/>
      <c r="CB92" s="7">
        <f t="shared" si="17"/>
        <v>47940</v>
      </c>
      <c r="CC92" s="40"/>
      <c r="CD92" s="41">
        <v>20926</v>
      </c>
      <c r="CE92" s="41">
        <v>0</v>
      </c>
      <c r="CF92" s="41"/>
      <c r="CG92" s="7">
        <f t="shared" si="18"/>
        <v>20926</v>
      </c>
      <c r="CH92" s="8"/>
      <c r="CI92" s="9"/>
      <c r="CJ92" s="41"/>
      <c r="CK92" s="41"/>
      <c r="CL92" s="41"/>
      <c r="CM92" s="41"/>
      <c r="CN92" s="41"/>
      <c r="CO92" s="7">
        <v>244054</v>
      </c>
      <c r="CP92" s="8"/>
      <c r="CQ92" s="41"/>
      <c r="CR92" s="41"/>
      <c r="CS92" s="7">
        <f t="shared" si="19"/>
        <v>0</v>
      </c>
      <c r="CT92" s="43">
        <v>148</v>
      </c>
      <c r="CU92" s="4">
        <f t="shared" si="20"/>
        <v>148</v>
      </c>
      <c r="CV92" s="10">
        <f t="shared" si="11"/>
        <v>826899</v>
      </c>
    </row>
    <row r="93" spans="1:100" x14ac:dyDescent="0.25">
      <c r="A93" s="348"/>
      <c r="B93" s="2" t="s">
        <v>108</v>
      </c>
      <c r="C93" s="40"/>
      <c r="D93" s="41"/>
      <c r="E93" s="43"/>
      <c r="F93" s="41"/>
      <c r="G93" s="42"/>
      <c r="H93" s="7">
        <v>0</v>
      </c>
      <c r="I93" s="40"/>
      <c r="J93" s="41"/>
      <c r="K93" s="41"/>
      <c r="L93" s="41"/>
      <c r="M93" s="41"/>
      <c r="N93" s="41"/>
      <c r="O93" s="7">
        <v>37405</v>
      </c>
      <c r="P93" s="8"/>
      <c r="Q93" s="41"/>
      <c r="R93" s="41"/>
      <c r="S93" s="41"/>
      <c r="T93" s="7">
        <v>7023</v>
      </c>
      <c r="U93" s="40">
        <v>39300</v>
      </c>
      <c r="V93" s="9">
        <v>6229</v>
      </c>
      <c r="W93" s="7">
        <f t="shared" si="12"/>
        <v>45529</v>
      </c>
      <c r="X93" s="40"/>
      <c r="Y93" s="9"/>
      <c r="Z93" s="9"/>
      <c r="AA93" s="9"/>
      <c r="AB93" s="9"/>
      <c r="AC93" s="9"/>
      <c r="AD93" s="41"/>
      <c r="AE93" s="9"/>
      <c r="AF93" s="9"/>
      <c r="AG93" s="9"/>
      <c r="AH93" s="9"/>
      <c r="AI93" s="25"/>
      <c r="AJ93" s="4">
        <v>158269</v>
      </c>
      <c r="AK93" s="40">
        <v>0</v>
      </c>
      <c r="AL93" s="7">
        <f t="shared" si="13"/>
        <v>0</v>
      </c>
      <c r="AM93" s="9"/>
      <c r="AN93" s="9">
        <v>37433</v>
      </c>
      <c r="AO93" s="41">
        <v>2075</v>
      </c>
      <c r="AP93" s="41">
        <v>30229</v>
      </c>
      <c r="AQ93" s="41"/>
      <c r="AR93" s="41"/>
      <c r="AS93" s="41"/>
      <c r="AT93" s="41"/>
      <c r="AU93" s="41"/>
      <c r="AV93" s="41"/>
      <c r="AW93" s="7">
        <f t="shared" si="14"/>
        <v>69737</v>
      </c>
      <c r="AX93" s="41">
        <v>0</v>
      </c>
      <c r="AY93" s="41"/>
      <c r="AZ93" s="41">
        <v>0</v>
      </c>
      <c r="BA93" s="41"/>
      <c r="BB93" s="41"/>
      <c r="BC93" s="41">
        <v>0</v>
      </c>
      <c r="BD93" s="41">
        <v>0</v>
      </c>
      <c r="BE93" s="7">
        <f t="shared" si="15"/>
        <v>0</v>
      </c>
      <c r="BF93" s="40">
        <v>31998</v>
      </c>
      <c r="BG93" s="41"/>
      <c r="BH93" s="41">
        <v>3746</v>
      </c>
      <c r="BI93" s="41"/>
      <c r="BJ93" s="41">
        <v>0</v>
      </c>
      <c r="BK93" s="41"/>
      <c r="BL93" s="41">
        <v>0</v>
      </c>
      <c r="BM93" s="41"/>
      <c r="BN93" s="41"/>
      <c r="BO93" s="41">
        <v>11759</v>
      </c>
      <c r="BP93" s="9"/>
      <c r="BQ93" s="41"/>
      <c r="BR93" s="9"/>
      <c r="BS93" s="9"/>
      <c r="BT93" s="41">
        <v>63642</v>
      </c>
      <c r="BU93" s="7">
        <f t="shared" si="16"/>
        <v>111145</v>
      </c>
      <c r="BV93" s="40">
        <v>37405</v>
      </c>
      <c r="BW93" s="41"/>
      <c r="BX93" s="41"/>
      <c r="BY93" s="41">
        <v>0</v>
      </c>
      <c r="BZ93" s="41"/>
      <c r="CA93" s="41"/>
      <c r="CB93" s="7">
        <f t="shared" si="17"/>
        <v>37405</v>
      </c>
      <c r="CC93" s="40"/>
      <c r="CD93" s="41">
        <v>17050</v>
      </c>
      <c r="CE93" s="41">
        <v>0</v>
      </c>
      <c r="CF93" s="41"/>
      <c r="CG93" s="7">
        <f t="shared" si="18"/>
        <v>17050</v>
      </c>
      <c r="CH93" s="8"/>
      <c r="CI93" s="9"/>
      <c r="CJ93" s="41"/>
      <c r="CK93" s="41"/>
      <c r="CL93" s="41"/>
      <c r="CM93" s="41"/>
      <c r="CN93" s="41"/>
      <c r="CO93" s="7">
        <v>247750</v>
      </c>
      <c r="CP93" s="8"/>
      <c r="CQ93" s="41"/>
      <c r="CR93" s="41"/>
      <c r="CS93" s="7">
        <f t="shared" si="19"/>
        <v>0</v>
      </c>
      <c r="CT93" s="43">
        <v>592</v>
      </c>
      <c r="CU93" s="4">
        <f t="shared" si="20"/>
        <v>592</v>
      </c>
      <c r="CV93" s="10">
        <f t="shared" si="11"/>
        <v>731905</v>
      </c>
    </row>
    <row r="94" spans="1:100" x14ac:dyDescent="0.25">
      <c r="A94" s="348"/>
      <c r="B94" s="2" t="s">
        <v>109</v>
      </c>
      <c r="C94" s="40"/>
      <c r="D94" s="41"/>
      <c r="E94" s="43"/>
      <c r="F94" s="41"/>
      <c r="G94" s="42"/>
      <c r="H94" s="7">
        <v>0</v>
      </c>
      <c r="I94" s="40"/>
      <c r="J94" s="41"/>
      <c r="K94" s="41"/>
      <c r="L94" s="41"/>
      <c r="M94" s="41"/>
      <c r="N94" s="41"/>
      <c r="O94" s="7">
        <v>41048</v>
      </c>
      <c r="P94" s="8"/>
      <c r="Q94" s="41"/>
      <c r="R94" s="41"/>
      <c r="S94" s="41"/>
      <c r="T94" s="7">
        <v>3513</v>
      </c>
      <c r="U94" s="40">
        <v>35247</v>
      </c>
      <c r="V94" s="9">
        <v>5254</v>
      </c>
      <c r="W94" s="7">
        <f t="shared" si="12"/>
        <v>40501</v>
      </c>
      <c r="X94" s="40"/>
      <c r="Y94" s="9"/>
      <c r="Z94" s="9"/>
      <c r="AA94" s="9"/>
      <c r="AB94" s="9"/>
      <c r="AC94" s="9"/>
      <c r="AD94" s="41"/>
      <c r="AE94" s="9"/>
      <c r="AF94" s="9"/>
      <c r="AG94" s="9"/>
      <c r="AH94" s="9"/>
      <c r="AI94" s="25"/>
      <c r="AJ94" s="4">
        <v>151524</v>
      </c>
      <c r="AK94" s="40">
        <v>0</v>
      </c>
      <c r="AL94" s="7">
        <f t="shared" si="13"/>
        <v>0</v>
      </c>
      <c r="AM94" s="9"/>
      <c r="AN94" s="9">
        <v>37444</v>
      </c>
      <c r="AO94" s="41">
        <v>1802</v>
      </c>
      <c r="AP94" s="41">
        <v>36392</v>
      </c>
      <c r="AQ94" s="41"/>
      <c r="AR94" s="41"/>
      <c r="AS94" s="41"/>
      <c r="AT94" s="41"/>
      <c r="AU94" s="41"/>
      <c r="AV94" s="41"/>
      <c r="AW94" s="7">
        <f t="shared" si="14"/>
        <v>75638</v>
      </c>
      <c r="AX94" s="41">
        <v>0</v>
      </c>
      <c r="AY94" s="41"/>
      <c r="AZ94" s="41">
        <v>0</v>
      </c>
      <c r="BA94" s="41"/>
      <c r="BB94" s="41"/>
      <c r="BC94" s="41">
        <v>0</v>
      </c>
      <c r="BD94" s="41">
        <v>0</v>
      </c>
      <c r="BE94" s="7">
        <f t="shared" si="15"/>
        <v>0</v>
      </c>
      <c r="BF94" s="40">
        <v>37144</v>
      </c>
      <c r="BG94" s="41"/>
      <c r="BH94" s="41">
        <v>4734</v>
      </c>
      <c r="BI94" s="41"/>
      <c r="BJ94" s="41">
        <v>0</v>
      </c>
      <c r="BK94" s="41"/>
      <c r="BL94" s="41">
        <v>0</v>
      </c>
      <c r="BM94" s="41"/>
      <c r="BN94" s="41"/>
      <c r="BO94" s="41">
        <v>10117</v>
      </c>
      <c r="BP94" s="9"/>
      <c r="BQ94" s="41"/>
      <c r="BR94" s="9"/>
      <c r="BS94" s="9"/>
      <c r="BT94" s="41">
        <v>81258</v>
      </c>
      <c r="BU94" s="7">
        <f t="shared" si="16"/>
        <v>133253</v>
      </c>
      <c r="BV94" s="40">
        <v>41048</v>
      </c>
      <c r="BW94" s="41"/>
      <c r="BX94" s="41"/>
      <c r="BY94" s="41">
        <v>0</v>
      </c>
      <c r="BZ94" s="41"/>
      <c r="CA94" s="41"/>
      <c r="CB94" s="7">
        <f t="shared" si="17"/>
        <v>41048</v>
      </c>
      <c r="CC94" s="40"/>
      <c r="CD94" s="41">
        <v>2503</v>
      </c>
      <c r="CE94" s="41">
        <v>0</v>
      </c>
      <c r="CF94" s="41"/>
      <c r="CG94" s="7">
        <f t="shared" si="18"/>
        <v>2503</v>
      </c>
      <c r="CH94" s="8"/>
      <c r="CI94" s="9"/>
      <c r="CJ94" s="41"/>
      <c r="CK94" s="41"/>
      <c r="CL94" s="41"/>
      <c r="CM94" s="41"/>
      <c r="CN94" s="41"/>
      <c r="CO94" s="7">
        <v>253536</v>
      </c>
      <c r="CP94" s="8"/>
      <c r="CQ94" s="41"/>
      <c r="CR94" s="41"/>
      <c r="CS94" s="7">
        <f t="shared" si="19"/>
        <v>0</v>
      </c>
      <c r="CT94" s="43">
        <v>2737</v>
      </c>
      <c r="CU94" s="4">
        <f t="shared" si="20"/>
        <v>2737</v>
      </c>
      <c r="CV94" s="10">
        <f t="shared" si="11"/>
        <v>745301</v>
      </c>
    </row>
    <row r="95" spans="1:100" x14ac:dyDescent="0.25">
      <c r="A95" s="348"/>
      <c r="B95" s="2" t="s">
        <v>110</v>
      </c>
      <c r="C95" s="40"/>
      <c r="D95" s="41"/>
      <c r="E95" s="43"/>
      <c r="F95" s="41"/>
      <c r="G95" s="42"/>
      <c r="H95" s="7">
        <v>4333</v>
      </c>
      <c r="I95" s="40"/>
      <c r="J95" s="41"/>
      <c r="K95" s="41"/>
      <c r="L95" s="41"/>
      <c r="M95" s="41"/>
      <c r="N95" s="41"/>
      <c r="O95" s="7">
        <v>46718</v>
      </c>
      <c r="P95" s="8"/>
      <c r="Q95" s="41"/>
      <c r="R95" s="41"/>
      <c r="S95" s="41"/>
      <c r="T95" s="7">
        <v>3502</v>
      </c>
      <c r="U95" s="40">
        <v>35952</v>
      </c>
      <c r="V95" s="9">
        <v>5210</v>
      </c>
      <c r="W95" s="7">
        <f t="shared" si="12"/>
        <v>41162</v>
      </c>
      <c r="X95" s="40"/>
      <c r="Y95" s="9"/>
      <c r="Z95" s="9"/>
      <c r="AA95" s="9"/>
      <c r="AB95" s="9"/>
      <c r="AC95" s="9"/>
      <c r="AD95" s="41"/>
      <c r="AE95" s="9"/>
      <c r="AF95" s="9"/>
      <c r="AG95" s="9"/>
      <c r="AH95" s="9"/>
      <c r="AI95" s="25"/>
      <c r="AJ95" s="4">
        <v>158607</v>
      </c>
      <c r="AK95" s="40">
        <v>0</v>
      </c>
      <c r="AL95" s="7">
        <f t="shared" si="13"/>
        <v>0</v>
      </c>
      <c r="AM95" s="9"/>
      <c r="AN95" s="9">
        <v>39798</v>
      </c>
      <c r="AO95" s="41">
        <v>2248</v>
      </c>
      <c r="AP95" s="41">
        <v>35636</v>
      </c>
      <c r="AQ95" s="41"/>
      <c r="AR95" s="41"/>
      <c r="AS95" s="41"/>
      <c r="AT95" s="41"/>
      <c r="AU95" s="41"/>
      <c r="AV95" s="41"/>
      <c r="AW95" s="7">
        <f t="shared" si="14"/>
        <v>77682</v>
      </c>
      <c r="AX95" s="41">
        <v>0</v>
      </c>
      <c r="AY95" s="41"/>
      <c r="AZ95" s="41">
        <v>0</v>
      </c>
      <c r="BA95" s="41"/>
      <c r="BB95" s="41"/>
      <c r="BC95" s="41">
        <v>0</v>
      </c>
      <c r="BD95" s="41">
        <v>0</v>
      </c>
      <c r="BE95" s="7">
        <f t="shared" si="15"/>
        <v>0</v>
      </c>
      <c r="BF95" s="40">
        <v>39114</v>
      </c>
      <c r="BG95" s="41"/>
      <c r="BH95" s="41">
        <v>3226</v>
      </c>
      <c r="BI95" s="41"/>
      <c r="BJ95" s="41">
        <v>0</v>
      </c>
      <c r="BK95" s="41"/>
      <c r="BL95" s="41">
        <v>0</v>
      </c>
      <c r="BM95" s="41"/>
      <c r="BN95" s="41"/>
      <c r="BO95" s="41">
        <v>6871</v>
      </c>
      <c r="BP95" s="9"/>
      <c r="BQ95" s="41"/>
      <c r="BR95" s="9"/>
      <c r="BS95" s="9"/>
      <c r="BT95" s="41">
        <v>78016</v>
      </c>
      <c r="BU95" s="7">
        <f t="shared" si="16"/>
        <v>127227</v>
      </c>
      <c r="BV95" s="40">
        <v>46718</v>
      </c>
      <c r="BW95" s="41"/>
      <c r="BX95" s="41"/>
      <c r="BY95" s="41">
        <v>0</v>
      </c>
      <c r="BZ95" s="41"/>
      <c r="CA95" s="41"/>
      <c r="CB95" s="7">
        <f t="shared" si="17"/>
        <v>46718</v>
      </c>
      <c r="CC95" s="40"/>
      <c r="CD95" s="41">
        <v>0</v>
      </c>
      <c r="CE95" s="41">
        <v>0</v>
      </c>
      <c r="CF95" s="41"/>
      <c r="CG95" s="7">
        <f t="shared" si="18"/>
        <v>0</v>
      </c>
      <c r="CH95" s="8"/>
      <c r="CI95" s="9"/>
      <c r="CJ95" s="41"/>
      <c r="CK95" s="41"/>
      <c r="CL95" s="41"/>
      <c r="CM95" s="41"/>
      <c r="CN95" s="41"/>
      <c r="CO95" s="7">
        <v>266284</v>
      </c>
      <c r="CP95" s="8"/>
      <c r="CQ95" s="41"/>
      <c r="CR95" s="41"/>
      <c r="CS95" s="7">
        <f t="shared" si="19"/>
        <v>0</v>
      </c>
      <c r="CT95" s="43">
        <v>3739</v>
      </c>
      <c r="CU95" s="4">
        <f t="shared" si="20"/>
        <v>3739</v>
      </c>
      <c r="CV95" s="10">
        <f t="shared" si="11"/>
        <v>775972</v>
      </c>
    </row>
    <row r="96" spans="1:100" x14ac:dyDescent="0.25">
      <c r="A96" s="348"/>
      <c r="B96" s="2" t="s">
        <v>111</v>
      </c>
      <c r="C96" s="40"/>
      <c r="D96" s="41"/>
      <c r="E96" s="43"/>
      <c r="F96" s="41"/>
      <c r="G96" s="42"/>
      <c r="H96" s="7">
        <v>2529</v>
      </c>
      <c r="I96" s="40"/>
      <c r="J96" s="41"/>
      <c r="K96" s="41"/>
      <c r="L96" s="41"/>
      <c r="M96" s="41"/>
      <c r="N96" s="41"/>
      <c r="O96" s="7">
        <v>37604</v>
      </c>
      <c r="P96" s="8"/>
      <c r="Q96" s="41"/>
      <c r="R96" s="41"/>
      <c r="S96" s="41"/>
      <c r="T96" s="7">
        <v>1167</v>
      </c>
      <c r="U96" s="40">
        <v>28902</v>
      </c>
      <c r="V96" s="9">
        <v>4441</v>
      </c>
      <c r="W96" s="7">
        <f t="shared" si="12"/>
        <v>33343</v>
      </c>
      <c r="X96" s="40"/>
      <c r="Y96" s="9"/>
      <c r="Z96" s="9"/>
      <c r="AA96" s="9"/>
      <c r="AB96" s="9"/>
      <c r="AC96" s="9"/>
      <c r="AD96" s="41"/>
      <c r="AE96" s="9"/>
      <c r="AF96" s="9"/>
      <c r="AG96" s="9"/>
      <c r="AH96" s="9"/>
      <c r="AI96" s="25"/>
      <c r="AJ96" s="4">
        <v>108082</v>
      </c>
      <c r="AK96" s="40">
        <v>0</v>
      </c>
      <c r="AL96" s="7">
        <f t="shared" si="13"/>
        <v>0</v>
      </c>
      <c r="AM96" s="9"/>
      <c r="AN96" s="9">
        <v>38428</v>
      </c>
      <c r="AO96" s="41">
        <v>2494</v>
      </c>
      <c r="AP96" s="41">
        <v>34144</v>
      </c>
      <c r="AQ96" s="41"/>
      <c r="AR96" s="41"/>
      <c r="AS96" s="41"/>
      <c r="AT96" s="41"/>
      <c r="AU96" s="41"/>
      <c r="AV96" s="41"/>
      <c r="AW96" s="7">
        <f t="shared" si="14"/>
        <v>75066</v>
      </c>
      <c r="AX96" s="41">
        <v>0</v>
      </c>
      <c r="AY96" s="41"/>
      <c r="AZ96" s="41">
        <v>0</v>
      </c>
      <c r="BA96" s="41"/>
      <c r="BB96" s="41"/>
      <c r="BC96" s="41">
        <v>0</v>
      </c>
      <c r="BD96" s="41">
        <v>0</v>
      </c>
      <c r="BE96" s="7">
        <f t="shared" si="15"/>
        <v>0</v>
      </c>
      <c r="BF96" s="40">
        <v>41080</v>
      </c>
      <c r="BG96" s="41"/>
      <c r="BH96" s="41">
        <v>2879</v>
      </c>
      <c r="BI96" s="41"/>
      <c r="BJ96" s="41">
        <v>0</v>
      </c>
      <c r="BK96" s="41"/>
      <c r="BL96" s="41">
        <v>0</v>
      </c>
      <c r="BM96" s="41"/>
      <c r="BN96" s="41"/>
      <c r="BO96" s="41">
        <v>10129</v>
      </c>
      <c r="BP96" s="9"/>
      <c r="BQ96" s="41"/>
      <c r="BR96" s="9"/>
      <c r="BS96" s="9"/>
      <c r="BT96" s="41">
        <v>72431</v>
      </c>
      <c r="BU96" s="7">
        <f t="shared" si="16"/>
        <v>126519</v>
      </c>
      <c r="BV96" s="40">
        <v>37604</v>
      </c>
      <c r="BW96" s="41"/>
      <c r="BX96" s="41"/>
      <c r="BY96" s="41">
        <v>0</v>
      </c>
      <c r="BZ96" s="41"/>
      <c r="CA96" s="41"/>
      <c r="CB96" s="7">
        <f t="shared" si="17"/>
        <v>37604</v>
      </c>
      <c r="CC96" s="40"/>
      <c r="CD96" s="41">
        <v>0</v>
      </c>
      <c r="CE96" s="41">
        <v>0</v>
      </c>
      <c r="CF96" s="41"/>
      <c r="CG96" s="7">
        <f t="shared" si="18"/>
        <v>0</v>
      </c>
      <c r="CH96" s="8"/>
      <c r="CI96" s="9"/>
      <c r="CJ96" s="41"/>
      <c r="CK96" s="41"/>
      <c r="CL96" s="41"/>
      <c r="CM96" s="41"/>
      <c r="CN96" s="41"/>
      <c r="CO96" s="7">
        <v>212125</v>
      </c>
      <c r="CP96" s="8"/>
      <c r="CQ96" s="41"/>
      <c r="CR96" s="41"/>
      <c r="CS96" s="7">
        <f t="shared" si="19"/>
        <v>0</v>
      </c>
      <c r="CT96" s="43">
        <v>2440</v>
      </c>
      <c r="CU96" s="4">
        <f t="shared" si="20"/>
        <v>2440</v>
      </c>
      <c r="CV96" s="10">
        <f t="shared" si="11"/>
        <v>636479</v>
      </c>
    </row>
    <row r="97" spans="1:100" ht="15.75" thickBot="1" x14ac:dyDescent="0.3">
      <c r="A97" s="349"/>
      <c r="B97" s="3" t="s">
        <v>112</v>
      </c>
      <c r="C97" s="44"/>
      <c r="D97" s="45"/>
      <c r="E97" s="47"/>
      <c r="F97" s="45"/>
      <c r="G97" s="46"/>
      <c r="H97" s="11">
        <v>0</v>
      </c>
      <c r="I97" s="44"/>
      <c r="J97" s="45"/>
      <c r="K97" s="45"/>
      <c r="L97" s="45"/>
      <c r="M97" s="45"/>
      <c r="N97" s="45"/>
      <c r="O97" s="11">
        <v>22028</v>
      </c>
      <c r="P97" s="12"/>
      <c r="Q97" s="45"/>
      <c r="R97" s="45"/>
      <c r="S97" s="45"/>
      <c r="T97" s="11">
        <v>0</v>
      </c>
      <c r="U97" s="44">
        <v>25420</v>
      </c>
      <c r="V97" s="13">
        <v>3990</v>
      </c>
      <c r="W97" s="11">
        <f t="shared" si="12"/>
        <v>29410</v>
      </c>
      <c r="X97" s="44"/>
      <c r="Y97" s="13"/>
      <c r="Z97" s="13"/>
      <c r="AA97" s="13"/>
      <c r="AB97" s="13"/>
      <c r="AC97" s="13"/>
      <c r="AD97" s="45"/>
      <c r="AE97" s="13"/>
      <c r="AF97" s="13"/>
      <c r="AG97" s="13"/>
      <c r="AH97" s="13"/>
      <c r="AI97" s="26"/>
      <c r="AJ97" s="11">
        <v>127072</v>
      </c>
      <c r="AK97" s="44">
        <v>0</v>
      </c>
      <c r="AL97" s="11">
        <f t="shared" si="13"/>
        <v>0</v>
      </c>
      <c r="AM97" s="13"/>
      <c r="AN97" s="13">
        <v>39454</v>
      </c>
      <c r="AO97" s="45">
        <v>2089</v>
      </c>
      <c r="AP97" s="45">
        <v>33720</v>
      </c>
      <c r="AQ97" s="45"/>
      <c r="AR97" s="45"/>
      <c r="AS97" s="45"/>
      <c r="AT97" s="45"/>
      <c r="AU97" s="45"/>
      <c r="AV97" s="45"/>
      <c r="AW97" s="11">
        <f t="shared" si="14"/>
        <v>75263</v>
      </c>
      <c r="AX97" s="45">
        <v>0</v>
      </c>
      <c r="AY97" s="45"/>
      <c r="AZ97" s="45">
        <v>0</v>
      </c>
      <c r="BA97" s="45"/>
      <c r="BB97" s="45"/>
      <c r="BC97" s="45">
        <v>0</v>
      </c>
      <c r="BD97" s="45">
        <v>0</v>
      </c>
      <c r="BE97" s="11">
        <f t="shared" si="15"/>
        <v>0</v>
      </c>
      <c r="BF97" s="44">
        <v>39765</v>
      </c>
      <c r="BG97" s="45"/>
      <c r="BH97" s="45">
        <v>3453</v>
      </c>
      <c r="BI97" s="45"/>
      <c r="BJ97" s="45">
        <v>0</v>
      </c>
      <c r="BK97" s="45"/>
      <c r="BL97" s="45">
        <v>0</v>
      </c>
      <c r="BM97" s="45"/>
      <c r="BN97" s="45"/>
      <c r="BO97" s="45">
        <v>10010</v>
      </c>
      <c r="BP97" s="13"/>
      <c r="BQ97" s="45"/>
      <c r="BR97" s="13"/>
      <c r="BS97" s="13"/>
      <c r="BT97" s="45">
        <v>73692</v>
      </c>
      <c r="BU97" s="11">
        <f t="shared" si="16"/>
        <v>126920</v>
      </c>
      <c r="BV97" s="44">
        <v>22028</v>
      </c>
      <c r="BW97" s="45"/>
      <c r="BX97" s="45"/>
      <c r="BY97" s="45">
        <v>0</v>
      </c>
      <c r="BZ97" s="45"/>
      <c r="CA97" s="45"/>
      <c r="CB97" s="11">
        <f t="shared" si="17"/>
        <v>22028</v>
      </c>
      <c r="CC97" s="44"/>
      <c r="CD97" s="45">
        <v>0</v>
      </c>
      <c r="CE97" s="45">
        <v>0</v>
      </c>
      <c r="CF97" s="45"/>
      <c r="CG97" s="11">
        <f t="shared" si="18"/>
        <v>0</v>
      </c>
      <c r="CH97" s="12"/>
      <c r="CI97" s="13"/>
      <c r="CJ97" s="45"/>
      <c r="CK97" s="45"/>
      <c r="CL97" s="45"/>
      <c r="CM97" s="45"/>
      <c r="CN97" s="45"/>
      <c r="CO97" s="11">
        <v>143111</v>
      </c>
      <c r="CP97" s="12"/>
      <c r="CQ97" s="45"/>
      <c r="CR97" s="45"/>
      <c r="CS97" s="11">
        <f t="shared" si="19"/>
        <v>0</v>
      </c>
      <c r="CT97" s="47">
        <v>1015</v>
      </c>
      <c r="CU97" s="14">
        <f t="shared" si="20"/>
        <v>1015</v>
      </c>
      <c r="CV97" s="15">
        <f t="shared" si="11"/>
        <v>546847</v>
      </c>
    </row>
    <row r="98" spans="1:100" x14ac:dyDescent="0.25">
      <c r="A98" s="347" t="s">
        <v>141</v>
      </c>
      <c r="B98" s="1" t="s">
        <v>101</v>
      </c>
      <c r="C98" s="34"/>
      <c r="D98" s="35"/>
      <c r="E98" s="52"/>
      <c r="F98" s="35"/>
      <c r="G98" s="36"/>
      <c r="H98" s="20">
        <v>504</v>
      </c>
      <c r="I98" s="34"/>
      <c r="J98" s="35"/>
      <c r="K98" s="35"/>
      <c r="L98" s="35"/>
      <c r="M98" s="35"/>
      <c r="N98" s="35"/>
      <c r="O98" s="20">
        <v>46005</v>
      </c>
      <c r="P98" s="21"/>
      <c r="Q98" s="35"/>
      <c r="R98" s="35"/>
      <c r="S98" s="35"/>
      <c r="T98" s="20">
        <v>0</v>
      </c>
      <c r="U98" s="34">
        <v>15744</v>
      </c>
      <c r="V98" s="22">
        <v>3684</v>
      </c>
      <c r="W98" s="20">
        <f t="shared" si="12"/>
        <v>19428</v>
      </c>
      <c r="X98" s="34"/>
      <c r="Y98" s="22"/>
      <c r="Z98" s="22"/>
      <c r="AA98" s="22"/>
      <c r="AB98" s="22"/>
      <c r="AC98" s="22"/>
      <c r="AD98" s="35"/>
      <c r="AE98" s="22"/>
      <c r="AF98" s="22"/>
      <c r="AG98" s="22"/>
      <c r="AH98" s="22"/>
      <c r="AI98" s="27"/>
      <c r="AJ98" s="20">
        <v>134867</v>
      </c>
      <c r="AK98" s="34">
        <v>0</v>
      </c>
      <c r="AL98" s="20">
        <f t="shared" si="13"/>
        <v>0</v>
      </c>
      <c r="AM98" s="22"/>
      <c r="AN98" s="22">
        <v>39791</v>
      </c>
      <c r="AO98" s="35">
        <v>1051</v>
      </c>
      <c r="AP98" s="35">
        <v>31661</v>
      </c>
      <c r="AQ98" s="35"/>
      <c r="AR98" s="35"/>
      <c r="AS98" s="35"/>
      <c r="AT98" s="35"/>
      <c r="AU98" s="35"/>
      <c r="AV98" s="35"/>
      <c r="AW98" s="20">
        <f t="shared" si="14"/>
        <v>72503</v>
      </c>
      <c r="AX98" s="35">
        <v>0</v>
      </c>
      <c r="AY98" s="35"/>
      <c r="AZ98" s="35">
        <v>0</v>
      </c>
      <c r="BA98" s="35"/>
      <c r="BB98" s="35"/>
      <c r="BC98" s="35">
        <v>0</v>
      </c>
      <c r="BD98" s="35">
        <v>0</v>
      </c>
      <c r="BE98" s="20">
        <f t="shared" si="15"/>
        <v>0</v>
      </c>
      <c r="BF98" s="34">
        <v>41855</v>
      </c>
      <c r="BG98" s="35"/>
      <c r="BH98" s="35">
        <v>3608</v>
      </c>
      <c r="BI98" s="35"/>
      <c r="BJ98" s="35">
        <v>0</v>
      </c>
      <c r="BK98" s="35"/>
      <c r="BL98" s="35">
        <v>0</v>
      </c>
      <c r="BM98" s="35"/>
      <c r="BN98" s="35"/>
      <c r="BO98" s="35">
        <v>10003</v>
      </c>
      <c r="BP98" s="22"/>
      <c r="BQ98" s="35"/>
      <c r="BR98" s="22"/>
      <c r="BS98" s="22"/>
      <c r="BT98" s="35">
        <v>66930</v>
      </c>
      <c r="BU98" s="20">
        <f t="shared" si="16"/>
        <v>122396</v>
      </c>
      <c r="BV98" s="34">
        <v>11864</v>
      </c>
      <c r="BW98" s="35"/>
      <c r="BX98" s="35"/>
      <c r="BY98" s="35">
        <v>0</v>
      </c>
      <c r="BZ98" s="35"/>
      <c r="CA98" s="35"/>
      <c r="CB98" s="20">
        <f t="shared" si="17"/>
        <v>11864</v>
      </c>
      <c r="CC98" s="34"/>
      <c r="CD98" s="35">
        <v>0</v>
      </c>
      <c r="CE98" s="35">
        <v>0</v>
      </c>
      <c r="CF98" s="35"/>
      <c r="CG98" s="20">
        <f t="shared" si="18"/>
        <v>0</v>
      </c>
      <c r="CH98" s="21"/>
      <c r="CI98" s="22"/>
      <c r="CJ98" s="35"/>
      <c r="CK98" s="35"/>
      <c r="CL98" s="35"/>
      <c r="CM98" s="35"/>
      <c r="CN98" s="35"/>
      <c r="CO98" s="20">
        <v>244229</v>
      </c>
      <c r="CP98" s="21"/>
      <c r="CQ98" s="35"/>
      <c r="CR98" s="35"/>
      <c r="CS98" s="20">
        <f t="shared" si="19"/>
        <v>0</v>
      </c>
      <c r="CT98" s="52">
        <v>2401</v>
      </c>
      <c r="CU98" s="20">
        <f t="shared" si="20"/>
        <v>2401</v>
      </c>
      <c r="CV98" s="23">
        <f t="shared" si="11"/>
        <v>654197</v>
      </c>
    </row>
    <row r="99" spans="1:100" x14ac:dyDescent="0.25">
      <c r="A99" s="348"/>
      <c r="B99" s="2" t="s">
        <v>102</v>
      </c>
      <c r="C99" s="40"/>
      <c r="D99" s="41"/>
      <c r="E99" s="43"/>
      <c r="F99" s="41"/>
      <c r="G99" s="42"/>
      <c r="H99" s="7">
        <v>0</v>
      </c>
      <c r="I99" s="40"/>
      <c r="J99" s="41"/>
      <c r="K99" s="41"/>
      <c r="L99" s="41"/>
      <c r="M99" s="41"/>
      <c r="N99" s="41"/>
      <c r="O99" s="7">
        <v>33473</v>
      </c>
      <c r="P99" s="8"/>
      <c r="Q99" s="41"/>
      <c r="R99" s="41"/>
      <c r="S99" s="41"/>
      <c r="T99" s="7">
        <v>0</v>
      </c>
      <c r="U99" s="40">
        <v>18004</v>
      </c>
      <c r="V99" s="9">
        <v>2849</v>
      </c>
      <c r="W99" s="7">
        <f t="shared" si="12"/>
        <v>20853</v>
      </c>
      <c r="X99" s="40"/>
      <c r="Y99" s="9"/>
      <c r="Z99" s="9"/>
      <c r="AA99" s="9"/>
      <c r="AB99" s="9"/>
      <c r="AC99" s="9"/>
      <c r="AD99" s="41"/>
      <c r="AE99" s="9"/>
      <c r="AF99" s="9"/>
      <c r="AG99" s="9"/>
      <c r="AH99" s="9"/>
      <c r="AI99" s="25"/>
      <c r="AJ99" s="4">
        <v>69284</v>
      </c>
      <c r="AK99" s="40">
        <v>0</v>
      </c>
      <c r="AL99" s="7">
        <f t="shared" si="13"/>
        <v>0</v>
      </c>
      <c r="AM99" s="9"/>
      <c r="AN99" s="9">
        <v>38344</v>
      </c>
      <c r="AO99" s="41">
        <v>1783</v>
      </c>
      <c r="AP99" s="41">
        <v>29343</v>
      </c>
      <c r="AQ99" s="41"/>
      <c r="AR99" s="41"/>
      <c r="AS99" s="41"/>
      <c r="AT99" s="41"/>
      <c r="AU99" s="41"/>
      <c r="AV99" s="41"/>
      <c r="AW99" s="7">
        <f t="shared" si="14"/>
        <v>69470</v>
      </c>
      <c r="AX99" s="41">
        <v>0</v>
      </c>
      <c r="AY99" s="41"/>
      <c r="AZ99" s="41">
        <v>0</v>
      </c>
      <c r="BA99" s="41"/>
      <c r="BB99" s="41"/>
      <c r="BC99" s="41">
        <v>0</v>
      </c>
      <c r="BD99" s="41">
        <v>0</v>
      </c>
      <c r="BE99" s="7">
        <f t="shared" si="15"/>
        <v>0</v>
      </c>
      <c r="BF99" s="40">
        <v>42850</v>
      </c>
      <c r="BG99" s="41"/>
      <c r="BH99" s="41">
        <v>3652</v>
      </c>
      <c r="BI99" s="41"/>
      <c r="BJ99" s="41">
        <v>0</v>
      </c>
      <c r="BK99" s="41"/>
      <c r="BL99" s="41">
        <v>0</v>
      </c>
      <c r="BM99" s="41"/>
      <c r="BN99" s="41"/>
      <c r="BO99" s="41">
        <v>11516</v>
      </c>
      <c r="BP99" s="9"/>
      <c r="BQ99" s="41"/>
      <c r="BR99" s="9"/>
      <c r="BS99" s="9"/>
      <c r="BT99" s="41">
        <v>64060</v>
      </c>
      <c r="BU99" s="7">
        <f t="shared" si="16"/>
        <v>122078</v>
      </c>
      <c r="BV99" s="40">
        <v>15855</v>
      </c>
      <c r="BW99" s="41"/>
      <c r="BX99" s="41"/>
      <c r="BY99" s="41">
        <v>0</v>
      </c>
      <c r="BZ99" s="41"/>
      <c r="CA99" s="41"/>
      <c r="CB99" s="7">
        <f t="shared" si="17"/>
        <v>15855</v>
      </c>
      <c r="CC99" s="40"/>
      <c r="CD99" s="41">
        <v>0</v>
      </c>
      <c r="CE99" s="41">
        <v>0</v>
      </c>
      <c r="CF99" s="41"/>
      <c r="CG99" s="7">
        <f t="shared" si="18"/>
        <v>0</v>
      </c>
      <c r="CH99" s="8"/>
      <c r="CI99" s="9"/>
      <c r="CJ99" s="41"/>
      <c r="CK99" s="41"/>
      <c r="CL99" s="41"/>
      <c r="CM99" s="41"/>
      <c r="CN99" s="41"/>
      <c r="CO99" s="7">
        <v>171222</v>
      </c>
      <c r="CP99" s="8"/>
      <c r="CQ99" s="41"/>
      <c r="CR99" s="41"/>
      <c r="CS99" s="7">
        <f t="shared" si="19"/>
        <v>0</v>
      </c>
      <c r="CT99" s="43">
        <v>2523</v>
      </c>
      <c r="CU99" s="4">
        <f t="shared" si="20"/>
        <v>2523</v>
      </c>
      <c r="CV99" s="10">
        <f t="shared" si="11"/>
        <v>504758</v>
      </c>
    </row>
    <row r="100" spans="1:100" x14ac:dyDescent="0.25">
      <c r="A100" s="348"/>
      <c r="B100" s="2" t="s">
        <v>103</v>
      </c>
      <c r="C100" s="40"/>
      <c r="D100" s="41"/>
      <c r="E100" s="43"/>
      <c r="F100" s="41"/>
      <c r="G100" s="42"/>
      <c r="H100" s="7">
        <v>0</v>
      </c>
      <c r="I100" s="40"/>
      <c r="J100" s="41"/>
      <c r="K100" s="41"/>
      <c r="L100" s="41"/>
      <c r="M100" s="41"/>
      <c r="N100" s="41"/>
      <c r="O100" s="7">
        <v>40567</v>
      </c>
      <c r="P100" s="8"/>
      <c r="Q100" s="41"/>
      <c r="R100" s="41"/>
      <c r="S100" s="41"/>
      <c r="T100" s="7">
        <v>0</v>
      </c>
      <c r="U100" s="40">
        <v>19411</v>
      </c>
      <c r="V100" s="9">
        <v>3287</v>
      </c>
      <c r="W100" s="7">
        <f t="shared" si="12"/>
        <v>22698</v>
      </c>
      <c r="X100" s="40"/>
      <c r="Y100" s="9"/>
      <c r="Z100" s="9"/>
      <c r="AA100" s="9"/>
      <c r="AB100" s="9"/>
      <c r="AC100" s="9"/>
      <c r="AD100" s="41"/>
      <c r="AE100" s="9"/>
      <c r="AF100" s="9"/>
      <c r="AG100" s="9"/>
      <c r="AH100" s="9"/>
      <c r="AI100" s="25"/>
      <c r="AJ100" s="4">
        <v>125355</v>
      </c>
      <c r="AK100" s="40">
        <v>0</v>
      </c>
      <c r="AL100" s="7">
        <f t="shared" si="13"/>
        <v>0</v>
      </c>
      <c r="AM100" s="9"/>
      <c r="AN100" s="9">
        <v>40331</v>
      </c>
      <c r="AO100" s="41">
        <v>1980</v>
      </c>
      <c r="AP100" s="41">
        <v>29015</v>
      </c>
      <c r="AQ100" s="41"/>
      <c r="AR100" s="41"/>
      <c r="AS100" s="41"/>
      <c r="AT100" s="41"/>
      <c r="AU100" s="41"/>
      <c r="AV100" s="41"/>
      <c r="AW100" s="7">
        <f t="shared" si="14"/>
        <v>71326</v>
      </c>
      <c r="AX100" s="41">
        <v>0</v>
      </c>
      <c r="AY100" s="41"/>
      <c r="AZ100" s="41">
        <v>0</v>
      </c>
      <c r="BA100" s="41"/>
      <c r="BB100" s="41"/>
      <c r="BC100" s="41">
        <v>0</v>
      </c>
      <c r="BD100" s="41">
        <v>0</v>
      </c>
      <c r="BE100" s="7">
        <f t="shared" si="15"/>
        <v>0</v>
      </c>
      <c r="BF100" s="40">
        <v>52869</v>
      </c>
      <c r="BG100" s="41"/>
      <c r="BH100" s="41">
        <v>3279</v>
      </c>
      <c r="BI100" s="41"/>
      <c r="BJ100" s="41">
        <v>0</v>
      </c>
      <c r="BK100" s="41"/>
      <c r="BL100" s="41">
        <v>0</v>
      </c>
      <c r="BM100" s="41"/>
      <c r="BN100" s="41"/>
      <c r="BO100" s="41">
        <v>12737</v>
      </c>
      <c r="BP100" s="9"/>
      <c r="BQ100" s="41"/>
      <c r="BR100" s="9"/>
      <c r="BS100" s="9"/>
      <c r="BT100" s="41">
        <v>55820</v>
      </c>
      <c r="BU100" s="7">
        <f t="shared" si="16"/>
        <v>124705</v>
      </c>
      <c r="BV100" s="40">
        <v>12218</v>
      </c>
      <c r="BW100" s="41"/>
      <c r="BX100" s="41"/>
      <c r="BY100" s="41">
        <v>0</v>
      </c>
      <c r="BZ100" s="41"/>
      <c r="CA100" s="41"/>
      <c r="CB100" s="7">
        <f t="shared" si="17"/>
        <v>12218</v>
      </c>
      <c r="CC100" s="40"/>
      <c r="CD100" s="41">
        <v>2778</v>
      </c>
      <c r="CE100" s="41">
        <v>0</v>
      </c>
      <c r="CF100" s="41"/>
      <c r="CG100" s="7">
        <f t="shared" si="18"/>
        <v>2778</v>
      </c>
      <c r="CH100" s="8"/>
      <c r="CI100" s="9"/>
      <c r="CJ100" s="41"/>
      <c r="CK100" s="41"/>
      <c r="CL100" s="41"/>
      <c r="CM100" s="41"/>
      <c r="CN100" s="41"/>
      <c r="CO100" s="7">
        <v>203499</v>
      </c>
      <c r="CP100" s="8"/>
      <c r="CQ100" s="41"/>
      <c r="CR100" s="41"/>
      <c r="CS100" s="7">
        <f t="shared" si="19"/>
        <v>0</v>
      </c>
      <c r="CT100" s="43">
        <v>1191</v>
      </c>
      <c r="CU100" s="4">
        <f t="shared" si="20"/>
        <v>1191</v>
      </c>
      <c r="CV100" s="10">
        <f t="shared" si="11"/>
        <v>604337</v>
      </c>
    </row>
    <row r="101" spans="1:100" x14ac:dyDescent="0.25">
      <c r="A101" s="348"/>
      <c r="B101" s="2" t="s">
        <v>104</v>
      </c>
      <c r="C101" s="40"/>
      <c r="D101" s="41"/>
      <c r="E101" s="43"/>
      <c r="F101" s="41"/>
      <c r="G101" s="42"/>
      <c r="H101" s="7">
        <v>1494</v>
      </c>
      <c r="I101" s="40"/>
      <c r="J101" s="41"/>
      <c r="K101" s="41"/>
      <c r="L101" s="41"/>
      <c r="M101" s="41"/>
      <c r="N101" s="41"/>
      <c r="O101" s="7">
        <v>36523</v>
      </c>
      <c r="P101" s="8"/>
      <c r="Q101" s="41"/>
      <c r="R101" s="41"/>
      <c r="S101" s="41"/>
      <c r="T101" s="7">
        <v>0</v>
      </c>
      <c r="U101" s="40">
        <v>20900</v>
      </c>
      <c r="V101" s="9">
        <v>3123</v>
      </c>
      <c r="W101" s="7">
        <f t="shared" si="12"/>
        <v>24023</v>
      </c>
      <c r="X101" s="40"/>
      <c r="Y101" s="9"/>
      <c r="Z101" s="9"/>
      <c r="AA101" s="9"/>
      <c r="AB101" s="9"/>
      <c r="AC101" s="9"/>
      <c r="AD101" s="41"/>
      <c r="AE101" s="9"/>
      <c r="AF101" s="9"/>
      <c r="AG101" s="9"/>
      <c r="AH101" s="9"/>
      <c r="AI101" s="25"/>
      <c r="AJ101" s="4">
        <v>179291</v>
      </c>
      <c r="AK101" s="40">
        <v>0</v>
      </c>
      <c r="AL101" s="7">
        <f t="shared" si="13"/>
        <v>0</v>
      </c>
      <c r="AM101" s="9"/>
      <c r="AN101" s="9">
        <v>37198</v>
      </c>
      <c r="AO101" s="41">
        <v>2641</v>
      </c>
      <c r="AP101" s="41">
        <v>31137</v>
      </c>
      <c r="AQ101" s="41"/>
      <c r="AR101" s="41"/>
      <c r="AS101" s="41"/>
      <c r="AT101" s="41"/>
      <c r="AU101" s="41"/>
      <c r="AV101" s="41"/>
      <c r="AW101" s="7">
        <f t="shared" si="14"/>
        <v>70976</v>
      </c>
      <c r="AX101" s="41">
        <v>0</v>
      </c>
      <c r="AY101" s="41"/>
      <c r="AZ101" s="41">
        <v>0</v>
      </c>
      <c r="BA101" s="41"/>
      <c r="BB101" s="41"/>
      <c r="BC101" s="41">
        <v>0</v>
      </c>
      <c r="BD101" s="41">
        <v>0</v>
      </c>
      <c r="BE101" s="7">
        <f t="shared" si="15"/>
        <v>0</v>
      </c>
      <c r="BF101" s="40">
        <v>44788</v>
      </c>
      <c r="BG101" s="41"/>
      <c r="BH101" s="41">
        <v>3543</v>
      </c>
      <c r="BI101" s="41"/>
      <c r="BJ101" s="41">
        <v>0</v>
      </c>
      <c r="BK101" s="41"/>
      <c r="BL101" s="41">
        <v>0</v>
      </c>
      <c r="BM101" s="41"/>
      <c r="BN101" s="41"/>
      <c r="BO101" s="41">
        <v>10506</v>
      </c>
      <c r="BP101" s="9"/>
      <c r="BQ101" s="41"/>
      <c r="BR101" s="9"/>
      <c r="BS101" s="9"/>
      <c r="BT101" s="41">
        <v>53661</v>
      </c>
      <c r="BU101" s="7">
        <f t="shared" si="16"/>
        <v>112498</v>
      </c>
      <c r="BV101" s="40">
        <v>12075</v>
      </c>
      <c r="BW101" s="41"/>
      <c r="BX101" s="41"/>
      <c r="BY101" s="41">
        <v>0</v>
      </c>
      <c r="BZ101" s="41"/>
      <c r="CA101" s="41"/>
      <c r="CB101" s="7">
        <f t="shared" si="17"/>
        <v>12075</v>
      </c>
      <c r="CC101" s="40"/>
      <c r="CD101" s="41">
        <v>11853</v>
      </c>
      <c r="CE101" s="41">
        <v>0</v>
      </c>
      <c r="CF101" s="41"/>
      <c r="CG101" s="7">
        <f t="shared" si="18"/>
        <v>11853</v>
      </c>
      <c r="CH101" s="8"/>
      <c r="CI101" s="9"/>
      <c r="CJ101" s="41"/>
      <c r="CK101" s="41"/>
      <c r="CL101" s="41"/>
      <c r="CM101" s="41"/>
      <c r="CN101" s="41"/>
      <c r="CO101" s="7">
        <v>214971</v>
      </c>
      <c r="CP101" s="8"/>
      <c r="CQ101" s="41"/>
      <c r="CR101" s="41"/>
      <c r="CS101" s="7">
        <f t="shared" si="19"/>
        <v>0</v>
      </c>
      <c r="CT101" s="43">
        <v>1278</v>
      </c>
      <c r="CU101" s="4">
        <f t="shared" si="20"/>
        <v>1278</v>
      </c>
      <c r="CV101" s="10">
        <f t="shared" si="11"/>
        <v>664982</v>
      </c>
    </row>
    <row r="102" spans="1:100" x14ac:dyDescent="0.25">
      <c r="A102" s="348"/>
      <c r="B102" s="2" t="s">
        <v>105</v>
      </c>
      <c r="C102" s="40"/>
      <c r="D102" s="41"/>
      <c r="E102" s="43"/>
      <c r="F102" s="41"/>
      <c r="G102" s="42"/>
      <c r="H102" s="7">
        <v>2801</v>
      </c>
      <c r="I102" s="40"/>
      <c r="J102" s="41"/>
      <c r="K102" s="41"/>
      <c r="L102" s="41"/>
      <c r="M102" s="41"/>
      <c r="N102" s="41"/>
      <c r="O102" s="7">
        <v>35380</v>
      </c>
      <c r="P102" s="8"/>
      <c r="Q102" s="41"/>
      <c r="R102" s="41"/>
      <c r="S102" s="41"/>
      <c r="T102" s="7">
        <v>7037</v>
      </c>
      <c r="U102" s="40">
        <v>27393</v>
      </c>
      <c r="V102" s="9">
        <v>4647</v>
      </c>
      <c r="W102" s="7">
        <f t="shared" si="12"/>
        <v>32040</v>
      </c>
      <c r="X102" s="40"/>
      <c r="Y102" s="9"/>
      <c r="Z102" s="9"/>
      <c r="AA102" s="9"/>
      <c r="AB102" s="9"/>
      <c r="AC102" s="9"/>
      <c r="AD102" s="41"/>
      <c r="AE102" s="9"/>
      <c r="AF102" s="9"/>
      <c r="AG102" s="9"/>
      <c r="AH102" s="9"/>
      <c r="AI102" s="25"/>
      <c r="AJ102" s="4">
        <v>222708</v>
      </c>
      <c r="AK102" s="40">
        <v>0</v>
      </c>
      <c r="AL102" s="7">
        <f t="shared" si="13"/>
        <v>0</v>
      </c>
      <c r="AM102" s="9"/>
      <c r="AN102" s="9">
        <v>37136</v>
      </c>
      <c r="AO102" s="41">
        <v>2849</v>
      </c>
      <c r="AP102" s="41">
        <v>29812</v>
      </c>
      <c r="AQ102" s="41"/>
      <c r="AR102" s="41"/>
      <c r="AS102" s="41"/>
      <c r="AT102" s="41"/>
      <c r="AU102" s="41"/>
      <c r="AV102" s="41"/>
      <c r="AW102" s="7">
        <f t="shared" si="14"/>
        <v>69797</v>
      </c>
      <c r="AX102" s="41">
        <v>0</v>
      </c>
      <c r="AY102" s="41"/>
      <c r="AZ102" s="41">
        <v>0</v>
      </c>
      <c r="BA102" s="41"/>
      <c r="BB102" s="41"/>
      <c r="BC102" s="41">
        <v>0</v>
      </c>
      <c r="BD102" s="41">
        <v>0</v>
      </c>
      <c r="BE102" s="7">
        <f t="shared" si="15"/>
        <v>0</v>
      </c>
      <c r="BF102" s="40">
        <v>53326</v>
      </c>
      <c r="BG102" s="41"/>
      <c r="BH102" s="41">
        <v>2638</v>
      </c>
      <c r="BI102" s="41"/>
      <c r="BJ102" s="41">
        <v>0</v>
      </c>
      <c r="BK102" s="41"/>
      <c r="BL102" s="41">
        <v>0</v>
      </c>
      <c r="BM102" s="41"/>
      <c r="BN102" s="41"/>
      <c r="BO102" s="41">
        <v>9896</v>
      </c>
      <c r="BP102" s="9"/>
      <c r="BQ102" s="41"/>
      <c r="BR102" s="9"/>
      <c r="BS102" s="9"/>
      <c r="BT102" s="41">
        <v>49821</v>
      </c>
      <c r="BU102" s="7">
        <f t="shared" si="16"/>
        <v>115681</v>
      </c>
      <c r="BV102" s="40">
        <v>8342</v>
      </c>
      <c r="BW102" s="41"/>
      <c r="BX102" s="41"/>
      <c r="BY102" s="41">
        <v>0</v>
      </c>
      <c r="BZ102" s="41"/>
      <c r="CA102" s="41"/>
      <c r="CB102" s="7">
        <f t="shared" si="17"/>
        <v>8342</v>
      </c>
      <c r="CC102" s="40"/>
      <c r="CD102" s="41">
        <v>21037</v>
      </c>
      <c r="CE102" s="41">
        <v>0</v>
      </c>
      <c r="CF102" s="41"/>
      <c r="CG102" s="7">
        <f t="shared" si="18"/>
        <v>21037</v>
      </c>
      <c r="CH102" s="8"/>
      <c r="CI102" s="9"/>
      <c r="CJ102" s="41"/>
      <c r="CK102" s="41"/>
      <c r="CL102" s="41"/>
      <c r="CM102" s="41"/>
      <c r="CN102" s="41"/>
      <c r="CO102" s="7">
        <v>251200</v>
      </c>
      <c r="CP102" s="8"/>
      <c r="CQ102" s="41"/>
      <c r="CR102" s="41"/>
      <c r="CS102" s="7">
        <f t="shared" si="19"/>
        <v>0</v>
      </c>
      <c r="CT102" s="43">
        <v>757</v>
      </c>
      <c r="CU102" s="4">
        <f t="shared" si="20"/>
        <v>757</v>
      </c>
      <c r="CV102" s="10">
        <f t="shared" si="11"/>
        <v>766780</v>
      </c>
    </row>
    <row r="103" spans="1:100" x14ac:dyDescent="0.25">
      <c r="A103" s="348"/>
      <c r="B103" s="2" t="s">
        <v>106</v>
      </c>
      <c r="C103" s="40"/>
      <c r="D103" s="41"/>
      <c r="E103" s="43"/>
      <c r="F103" s="41"/>
      <c r="G103" s="42"/>
      <c r="H103" s="7">
        <v>1461</v>
      </c>
      <c r="I103" s="40"/>
      <c r="J103" s="41"/>
      <c r="K103" s="41"/>
      <c r="L103" s="41"/>
      <c r="M103" s="41"/>
      <c r="N103" s="41"/>
      <c r="O103" s="7">
        <v>45641</v>
      </c>
      <c r="P103" s="8"/>
      <c r="Q103" s="41"/>
      <c r="R103" s="41"/>
      <c r="S103" s="41"/>
      <c r="T103" s="7">
        <v>5867</v>
      </c>
      <c r="U103" s="40">
        <v>37686</v>
      </c>
      <c r="V103" s="9">
        <v>5966</v>
      </c>
      <c r="W103" s="7">
        <f t="shared" si="12"/>
        <v>43652</v>
      </c>
      <c r="X103" s="40"/>
      <c r="Y103" s="9"/>
      <c r="Z103" s="9"/>
      <c r="AA103" s="9"/>
      <c r="AB103" s="9"/>
      <c r="AC103" s="9"/>
      <c r="AD103" s="41"/>
      <c r="AE103" s="9"/>
      <c r="AF103" s="9"/>
      <c r="AG103" s="9"/>
      <c r="AH103" s="9"/>
      <c r="AI103" s="25"/>
      <c r="AJ103" s="4">
        <v>247656</v>
      </c>
      <c r="AK103" s="40">
        <v>0</v>
      </c>
      <c r="AL103" s="7">
        <f t="shared" si="13"/>
        <v>0</v>
      </c>
      <c r="AM103" s="9"/>
      <c r="AN103" s="9">
        <v>40285</v>
      </c>
      <c r="AO103" s="41">
        <v>2080</v>
      </c>
      <c r="AP103" s="41">
        <v>30582</v>
      </c>
      <c r="AQ103" s="41"/>
      <c r="AR103" s="41"/>
      <c r="AS103" s="41"/>
      <c r="AT103" s="41"/>
      <c r="AU103" s="41"/>
      <c r="AV103" s="41"/>
      <c r="AW103" s="7">
        <f t="shared" si="14"/>
        <v>72947</v>
      </c>
      <c r="AX103" s="41">
        <v>0</v>
      </c>
      <c r="AY103" s="41"/>
      <c r="AZ103" s="41">
        <v>0</v>
      </c>
      <c r="BA103" s="41"/>
      <c r="BB103" s="41"/>
      <c r="BC103" s="41">
        <v>0</v>
      </c>
      <c r="BD103" s="41">
        <v>0</v>
      </c>
      <c r="BE103" s="7">
        <f t="shared" si="15"/>
        <v>0</v>
      </c>
      <c r="BF103" s="40">
        <v>38372</v>
      </c>
      <c r="BG103" s="41"/>
      <c r="BH103" s="41">
        <v>2542</v>
      </c>
      <c r="BI103" s="41"/>
      <c r="BJ103" s="41">
        <v>0</v>
      </c>
      <c r="BK103" s="41"/>
      <c r="BL103" s="41">
        <v>0</v>
      </c>
      <c r="BM103" s="41"/>
      <c r="BN103" s="41"/>
      <c r="BO103" s="41">
        <v>9705</v>
      </c>
      <c r="BP103" s="9"/>
      <c r="BQ103" s="41"/>
      <c r="BR103" s="9"/>
      <c r="BS103" s="9"/>
      <c r="BT103" s="41">
        <v>46954</v>
      </c>
      <c r="BU103" s="7">
        <f t="shared" si="16"/>
        <v>97573</v>
      </c>
      <c r="BV103" s="40">
        <v>14089</v>
      </c>
      <c r="BW103" s="41"/>
      <c r="BX103" s="41"/>
      <c r="BY103" s="41">
        <v>0</v>
      </c>
      <c r="BZ103" s="41"/>
      <c r="CA103" s="41"/>
      <c r="CB103" s="7">
        <f t="shared" si="17"/>
        <v>14089</v>
      </c>
      <c r="CC103" s="40"/>
      <c r="CD103" s="41">
        <v>25828</v>
      </c>
      <c r="CE103" s="41">
        <v>0</v>
      </c>
      <c r="CF103" s="41"/>
      <c r="CG103" s="7">
        <f t="shared" si="18"/>
        <v>25828</v>
      </c>
      <c r="CH103" s="8"/>
      <c r="CI103" s="9"/>
      <c r="CJ103" s="41"/>
      <c r="CK103" s="41"/>
      <c r="CL103" s="41"/>
      <c r="CM103" s="41"/>
      <c r="CN103" s="41"/>
      <c r="CO103" s="7">
        <v>245919</v>
      </c>
      <c r="CP103" s="8"/>
      <c r="CQ103" s="41"/>
      <c r="CR103" s="41"/>
      <c r="CS103" s="7">
        <f t="shared" si="19"/>
        <v>0</v>
      </c>
      <c r="CT103" s="43">
        <v>456</v>
      </c>
      <c r="CU103" s="4">
        <f t="shared" si="20"/>
        <v>456</v>
      </c>
      <c r="CV103" s="10">
        <f t="shared" si="11"/>
        <v>801089</v>
      </c>
    </row>
    <row r="104" spans="1:100" x14ac:dyDescent="0.25">
      <c r="A104" s="348"/>
      <c r="B104" s="2" t="s">
        <v>107</v>
      </c>
      <c r="C104" s="40"/>
      <c r="D104" s="41"/>
      <c r="E104" s="43"/>
      <c r="F104" s="41"/>
      <c r="G104" s="42"/>
      <c r="H104" s="7">
        <v>0</v>
      </c>
      <c r="I104" s="40"/>
      <c r="J104" s="41"/>
      <c r="K104" s="41"/>
      <c r="L104" s="41"/>
      <c r="M104" s="41"/>
      <c r="N104" s="41"/>
      <c r="O104" s="7">
        <v>40130</v>
      </c>
      <c r="P104" s="8"/>
      <c r="Q104" s="41"/>
      <c r="R104" s="41"/>
      <c r="S104" s="41"/>
      <c r="T104" s="7">
        <v>1168</v>
      </c>
      <c r="U104" s="40">
        <v>39134</v>
      </c>
      <c r="V104" s="9">
        <v>6076</v>
      </c>
      <c r="W104" s="7">
        <f t="shared" si="12"/>
        <v>45210</v>
      </c>
      <c r="X104" s="40"/>
      <c r="Y104" s="9"/>
      <c r="Z104" s="9"/>
      <c r="AA104" s="9"/>
      <c r="AB104" s="9"/>
      <c r="AC104" s="9"/>
      <c r="AD104" s="41"/>
      <c r="AE104" s="9"/>
      <c r="AF104" s="9"/>
      <c r="AG104" s="9"/>
      <c r="AH104" s="9"/>
      <c r="AI104" s="25"/>
      <c r="AJ104" s="4">
        <v>242136</v>
      </c>
      <c r="AK104" s="40">
        <v>0</v>
      </c>
      <c r="AL104" s="7">
        <f t="shared" si="13"/>
        <v>0</v>
      </c>
      <c r="AM104" s="9"/>
      <c r="AN104" s="9">
        <v>40440</v>
      </c>
      <c r="AO104" s="41">
        <v>2190</v>
      </c>
      <c r="AP104" s="41">
        <v>29247</v>
      </c>
      <c r="AQ104" s="41"/>
      <c r="AR104" s="41"/>
      <c r="AS104" s="41"/>
      <c r="AT104" s="41"/>
      <c r="AU104" s="41"/>
      <c r="AV104" s="41"/>
      <c r="AW104" s="7">
        <f t="shared" si="14"/>
        <v>71877</v>
      </c>
      <c r="AX104" s="41">
        <v>0</v>
      </c>
      <c r="AY104" s="41"/>
      <c r="AZ104" s="41">
        <v>0</v>
      </c>
      <c r="BA104" s="41"/>
      <c r="BB104" s="41"/>
      <c r="BC104" s="41">
        <v>0</v>
      </c>
      <c r="BD104" s="41">
        <v>0</v>
      </c>
      <c r="BE104" s="7">
        <f t="shared" si="15"/>
        <v>0</v>
      </c>
      <c r="BF104" s="40">
        <v>48099</v>
      </c>
      <c r="BG104" s="41"/>
      <c r="BH104" s="41">
        <v>3157</v>
      </c>
      <c r="BI104" s="41"/>
      <c r="BJ104" s="41">
        <v>0</v>
      </c>
      <c r="BK104" s="41"/>
      <c r="BL104" s="41">
        <v>0</v>
      </c>
      <c r="BM104" s="41"/>
      <c r="BN104" s="41"/>
      <c r="BO104" s="41">
        <v>11705</v>
      </c>
      <c r="BP104" s="9"/>
      <c r="BQ104" s="41"/>
      <c r="BR104" s="9"/>
      <c r="BS104" s="9"/>
      <c r="BT104" s="41">
        <v>55897</v>
      </c>
      <c r="BU104" s="7">
        <f t="shared" si="16"/>
        <v>118858</v>
      </c>
      <c r="BV104" s="40">
        <v>28960</v>
      </c>
      <c r="BW104" s="41"/>
      <c r="BX104" s="41"/>
      <c r="BY104" s="41">
        <v>0</v>
      </c>
      <c r="BZ104" s="41"/>
      <c r="CA104" s="41"/>
      <c r="CB104" s="7">
        <f t="shared" si="17"/>
        <v>28960</v>
      </c>
      <c r="CC104" s="40"/>
      <c r="CD104" s="41">
        <v>24577</v>
      </c>
      <c r="CE104" s="41">
        <v>0</v>
      </c>
      <c r="CF104" s="41"/>
      <c r="CG104" s="7">
        <f t="shared" si="18"/>
        <v>24577</v>
      </c>
      <c r="CH104" s="8"/>
      <c r="CI104" s="9"/>
      <c r="CJ104" s="41"/>
      <c r="CK104" s="41"/>
      <c r="CL104" s="41"/>
      <c r="CM104" s="41"/>
      <c r="CN104" s="41"/>
      <c r="CO104" s="7">
        <v>235400</v>
      </c>
      <c r="CP104" s="8"/>
      <c r="CQ104" s="41"/>
      <c r="CR104" s="41"/>
      <c r="CS104" s="7">
        <f t="shared" si="19"/>
        <v>0</v>
      </c>
      <c r="CT104" s="43">
        <v>964</v>
      </c>
      <c r="CU104" s="4">
        <f t="shared" si="20"/>
        <v>964</v>
      </c>
      <c r="CV104" s="10">
        <f t="shared" si="11"/>
        <v>809280</v>
      </c>
    </row>
    <row r="105" spans="1:100" x14ac:dyDescent="0.25">
      <c r="A105" s="348"/>
      <c r="B105" s="2" t="s">
        <v>108</v>
      </c>
      <c r="C105" s="40"/>
      <c r="D105" s="41"/>
      <c r="E105" s="43"/>
      <c r="F105" s="41"/>
      <c r="G105" s="42"/>
      <c r="H105" s="7">
        <v>2454</v>
      </c>
      <c r="I105" s="40"/>
      <c r="J105" s="41"/>
      <c r="K105" s="41"/>
      <c r="L105" s="41"/>
      <c r="M105" s="41"/>
      <c r="N105" s="41"/>
      <c r="O105" s="7">
        <v>39590</v>
      </c>
      <c r="P105" s="8"/>
      <c r="Q105" s="41"/>
      <c r="R105" s="41"/>
      <c r="S105" s="41"/>
      <c r="T105" s="7">
        <v>0</v>
      </c>
      <c r="U105" s="40">
        <v>36156</v>
      </c>
      <c r="V105" s="9">
        <v>6408</v>
      </c>
      <c r="W105" s="7">
        <f t="shared" si="12"/>
        <v>42564</v>
      </c>
      <c r="X105" s="40"/>
      <c r="Y105" s="9"/>
      <c r="Z105" s="9"/>
      <c r="AA105" s="9"/>
      <c r="AB105" s="9"/>
      <c r="AC105" s="9"/>
      <c r="AD105" s="41"/>
      <c r="AE105" s="9"/>
      <c r="AF105" s="9"/>
      <c r="AG105" s="9"/>
      <c r="AH105" s="9"/>
      <c r="AI105" s="25"/>
      <c r="AJ105" s="4">
        <v>180313</v>
      </c>
      <c r="AK105" s="40">
        <v>0</v>
      </c>
      <c r="AL105" s="7">
        <f t="shared" si="13"/>
        <v>0</v>
      </c>
      <c r="AM105" s="9"/>
      <c r="AN105" s="9">
        <v>18168</v>
      </c>
      <c r="AO105" s="41">
        <v>22825</v>
      </c>
      <c r="AP105" s="41">
        <v>31930</v>
      </c>
      <c r="AQ105" s="41"/>
      <c r="AR105" s="41"/>
      <c r="AS105" s="41"/>
      <c r="AT105" s="41"/>
      <c r="AU105" s="41"/>
      <c r="AV105" s="41"/>
      <c r="AW105" s="7">
        <f t="shared" si="14"/>
        <v>72923</v>
      </c>
      <c r="AX105" s="41">
        <v>0</v>
      </c>
      <c r="AY105" s="41"/>
      <c r="AZ105" s="41">
        <v>0</v>
      </c>
      <c r="BA105" s="41"/>
      <c r="BB105" s="41"/>
      <c r="BC105" s="41">
        <v>0</v>
      </c>
      <c r="BD105" s="41">
        <v>0</v>
      </c>
      <c r="BE105" s="7">
        <f t="shared" si="15"/>
        <v>0</v>
      </c>
      <c r="BF105" s="40">
        <v>50150</v>
      </c>
      <c r="BG105" s="41"/>
      <c r="BH105" s="41">
        <v>2195</v>
      </c>
      <c r="BI105" s="41"/>
      <c r="BJ105" s="41">
        <v>0</v>
      </c>
      <c r="BK105" s="41"/>
      <c r="BL105" s="41">
        <v>0</v>
      </c>
      <c r="BM105" s="41"/>
      <c r="BN105" s="41"/>
      <c r="BO105" s="41">
        <v>15381</v>
      </c>
      <c r="BP105" s="9"/>
      <c r="BQ105" s="41"/>
      <c r="BR105" s="9"/>
      <c r="BS105" s="9"/>
      <c r="BT105" s="41">
        <v>52800</v>
      </c>
      <c r="BU105" s="7">
        <f t="shared" si="16"/>
        <v>120526</v>
      </c>
      <c r="BV105" s="40">
        <v>26441</v>
      </c>
      <c r="BW105" s="41"/>
      <c r="BX105" s="41"/>
      <c r="BY105" s="41">
        <v>0</v>
      </c>
      <c r="BZ105" s="41"/>
      <c r="CA105" s="41"/>
      <c r="CB105" s="7">
        <f t="shared" si="17"/>
        <v>26441</v>
      </c>
      <c r="CC105" s="40"/>
      <c r="CD105" s="41">
        <v>14859</v>
      </c>
      <c r="CE105" s="41">
        <v>0</v>
      </c>
      <c r="CF105" s="41"/>
      <c r="CG105" s="7">
        <f t="shared" si="18"/>
        <v>14859</v>
      </c>
      <c r="CH105" s="8"/>
      <c r="CI105" s="9"/>
      <c r="CJ105" s="41"/>
      <c r="CK105" s="41"/>
      <c r="CL105" s="41"/>
      <c r="CM105" s="41"/>
      <c r="CN105" s="41"/>
      <c r="CO105" s="7">
        <v>181083</v>
      </c>
      <c r="CP105" s="8"/>
      <c r="CQ105" s="41"/>
      <c r="CR105" s="41"/>
      <c r="CS105" s="7">
        <f t="shared" si="19"/>
        <v>0</v>
      </c>
      <c r="CT105" s="43">
        <v>1884</v>
      </c>
      <c r="CU105" s="4">
        <f t="shared" si="20"/>
        <v>1884</v>
      </c>
      <c r="CV105" s="10">
        <f t="shared" si="11"/>
        <v>682637</v>
      </c>
    </row>
    <row r="106" spans="1:100" x14ac:dyDescent="0.25">
      <c r="A106" s="348"/>
      <c r="B106" s="2" t="s">
        <v>109</v>
      </c>
      <c r="C106" s="40"/>
      <c r="D106" s="41"/>
      <c r="E106" s="43"/>
      <c r="F106" s="41"/>
      <c r="G106" s="42"/>
      <c r="H106" s="7">
        <v>6943</v>
      </c>
      <c r="I106" s="40"/>
      <c r="J106" s="41"/>
      <c r="K106" s="41"/>
      <c r="L106" s="41"/>
      <c r="M106" s="41"/>
      <c r="N106" s="41"/>
      <c r="O106" s="7">
        <v>38354</v>
      </c>
      <c r="P106" s="8"/>
      <c r="Q106" s="41"/>
      <c r="R106" s="41"/>
      <c r="S106" s="41"/>
      <c r="T106" s="7">
        <v>0</v>
      </c>
      <c r="U106" s="40">
        <v>38111</v>
      </c>
      <c r="V106" s="9">
        <v>6010</v>
      </c>
      <c r="W106" s="7">
        <f t="shared" si="12"/>
        <v>44121</v>
      </c>
      <c r="X106" s="40"/>
      <c r="Y106" s="9"/>
      <c r="Z106" s="9"/>
      <c r="AA106" s="9"/>
      <c r="AB106" s="9"/>
      <c r="AC106" s="9"/>
      <c r="AD106" s="41"/>
      <c r="AE106" s="9"/>
      <c r="AF106" s="9"/>
      <c r="AG106" s="9"/>
      <c r="AH106" s="9"/>
      <c r="AI106" s="25"/>
      <c r="AJ106" s="4">
        <v>189394</v>
      </c>
      <c r="AK106" s="40">
        <v>0</v>
      </c>
      <c r="AL106" s="7">
        <f t="shared" si="13"/>
        <v>0</v>
      </c>
      <c r="AM106" s="9"/>
      <c r="AN106" s="9">
        <v>33100</v>
      </c>
      <c r="AO106" s="41">
        <v>1458</v>
      </c>
      <c r="AP106" s="41">
        <v>30478</v>
      </c>
      <c r="AQ106" s="41"/>
      <c r="AR106" s="41"/>
      <c r="AS106" s="41"/>
      <c r="AT106" s="41"/>
      <c r="AU106" s="41"/>
      <c r="AV106" s="41"/>
      <c r="AW106" s="7">
        <f t="shared" si="14"/>
        <v>65036</v>
      </c>
      <c r="AX106" s="41">
        <v>0</v>
      </c>
      <c r="AY106" s="41"/>
      <c r="AZ106" s="41">
        <v>0</v>
      </c>
      <c r="BA106" s="41"/>
      <c r="BB106" s="41"/>
      <c r="BC106" s="41">
        <v>0</v>
      </c>
      <c r="BD106" s="41">
        <v>0</v>
      </c>
      <c r="BE106" s="7">
        <f t="shared" si="15"/>
        <v>0</v>
      </c>
      <c r="BF106" s="40">
        <v>56523</v>
      </c>
      <c r="BG106" s="41"/>
      <c r="BH106" s="41">
        <v>3115</v>
      </c>
      <c r="BI106" s="41"/>
      <c r="BJ106" s="41">
        <v>0</v>
      </c>
      <c r="BK106" s="41"/>
      <c r="BL106" s="41">
        <v>0</v>
      </c>
      <c r="BM106" s="41"/>
      <c r="BN106" s="41"/>
      <c r="BO106" s="41">
        <v>10194</v>
      </c>
      <c r="BP106" s="9"/>
      <c r="BQ106" s="41"/>
      <c r="BR106" s="9"/>
      <c r="BS106" s="9"/>
      <c r="BT106" s="41">
        <v>58556</v>
      </c>
      <c r="BU106" s="7">
        <f t="shared" si="16"/>
        <v>128388</v>
      </c>
      <c r="BV106" s="40">
        <v>34532</v>
      </c>
      <c r="BW106" s="41"/>
      <c r="BX106" s="41"/>
      <c r="BY106" s="41">
        <v>0</v>
      </c>
      <c r="BZ106" s="41"/>
      <c r="CA106" s="41"/>
      <c r="CB106" s="7">
        <f t="shared" si="17"/>
        <v>34532</v>
      </c>
      <c r="CC106" s="40"/>
      <c r="CD106" s="41">
        <v>2943</v>
      </c>
      <c r="CE106" s="41">
        <v>0</v>
      </c>
      <c r="CF106" s="41"/>
      <c r="CG106" s="7">
        <f t="shared" si="18"/>
        <v>2943</v>
      </c>
      <c r="CH106" s="8"/>
      <c r="CI106" s="9"/>
      <c r="CJ106" s="41"/>
      <c r="CK106" s="41"/>
      <c r="CL106" s="41"/>
      <c r="CM106" s="41"/>
      <c r="CN106" s="41"/>
      <c r="CO106" s="7">
        <v>218386</v>
      </c>
      <c r="CP106" s="8"/>
      <c r="CQ106" s="41"/>
      <c r="CR106" s="41"/>
      <c r="CS106" s="7">
        <f t="shared" si="19"/>
        <v>0</v>
      </c>
      <c r="CT106" s="43">
        <v>1268</v>
      </c>
      <c r="CU106" s="4">
        <f t="shared" si="20"/>
        <v>1268</v>
      </c>
      <c r="CV106" s="10">
        <f t="shared" si="11"/>
        <v>729365</v>
      </c>
    </row>
    <row r="107" spans="1:100" x14ac:dyDescent="0.25">
      <c r="A107" s="348"/>
      <c r="B107" s="2" t="s">
        <v>110</v>
      </c>
      <c r="C107" s="40"/>
      <c r="D107" s="41"/>
      <c r="E107" s="43"/>
      <c r="F107" s="41"/>
      <c r="G107" s="42"/>
      <c r="H107" s="7">
        <v>983</v>
      </c>
      <c r="I107" s="40"/>
      <c r="J107" s="41"/>
      <c r="K107" s="41"/>
      <c r="L107" s="41"/>
      <c r="M107" s="41"/>
      <c r="N107" s="41"/>
      <c r="O107" s="7">
        <v>47097</v>
      </c>
      <c r="P107" s="8"/>
      <c r="Q107" s="41"/>
      <c r="R107" s="41"/>
      <c r="S107" s="41"/>
      <c r="T107" s="7">
        <v>2330</v>
      </c>
      <c r="U107" s="40">
        <v>28484</v>
      </c>
      <c r="V107" s="9">
        <v>4122</v>
      </c>
      <c r="W107" s="7">
        <f t="shared" si="12"/>
        <v>32606</v>
      </c>
      <c r="X107" s="40"/>
      <c r="Y107" s="9"/>
      <c r="Z107" s="9"/>
      <c r="AA107" s="9"/>
      <c r="AB107" s="9"/>
      <c r="AC107" s="9"/>
      <c r="AD107" s="41"/>
      <c r="AE107" s="9"/>
      <c r="AF107" s="9"/>
      <c r="AG107" s="9"/>
      <c r="AH107" s="9"/>
      <c r="AI107" s="25"/>
      <c r="AJ107" s="4">
        <v>223636</v>
      </c>
      <c r="AK107" s="40">
        <v>0</v>
      </c>
      <c r="AL107" s="7">
        <f t="shared" si="13"/>
        <v>0</v>
      </c>
      <c r="AM107" s="9"/>
      <c r="AN107" s="9">
        <v>43150</v>
      </c>
      <c r="AO107" s="41">
        <v>2418</v>
      </c>
      <c r="AP107" s="41">
        <v>38695</v>
      </c>
      <c r="AQ107" s="41"/>
      <c r="AR107" s="41"/>
      <c r="AS107" s="41"/>
      <c r="AT107" s="41"/>
      <c r="AU107" s="41"/>
      <c r="AV107" s="41"/>
      <c r="AW107" s="7">
        <f t="shared" si="14"/>
        <v>84263</v>
      </c>
      <c r="AX107" s="41">
        <v>0</v>
      </c>
      <c r="AY107" s="41"/>
      <c r="AZ107" s="41">
        <v>0</v>
      </c>
      <c r="BA107" s="41"/>
      <c r="BB107" s="41"/>
      <c r="BC107" s="41">
        <v>0</v>
      </c>
      <c r="BD107" s="41">
        <v>0</v>
      </c>
      <c r="BE107" s="7">
        <f t="shared" si="15"/>
        <v>0</v>
      </c>
      <c r="BF107" s="40">
        <v>45432</v>
      </c>
      <c r="BG107" s="41"/>
      <c r="BH107" s="41">
        <v>3490</v>
      </c>
      <c r="BI107" s="41"/>
      <c r="BJ107" s="41">
        <v>0</v>
      </c>
      <c r="BK107" s="41"/>
      <c r="BL107" s="41">
        <v>0</v>
      </c>
      <c r="BM107" s="41"/>
      <c r="BN107" s="41"/>
      <c r="BO107" s="41">
        <v>13557</v>
      </c>
      <c r="BP107" s="9"/>
      <c r="BQ107" s="41"/>
      <c r="BR107" s="9"/>
      <c r="BS107" s="9"/>
      <c r="BT107" s="41">
        <v>73700</v>
      </c>
      <c r="BU107" s="7">
        <f t="shared" si="16"/>
        <v>136179</v>
      </c>
      <c r="BV107" s="40">
        <v>27302</v>
      </c>
      <c r="BW107" s="41"/>
      <c r="BX107" s="41"/>
      <c r="BY107" s="41">
        <v>0</v>
      </c>
      <c r="BZ107" s="41"/>
      <c r="CA107" s="41"/>
      <c r="CB107" s="7">
        <f t="shared" si="17"/>
        <v>27302</v>
      </c>
      <c r="CC107" s="40"/>
      <c r="CD107" s="41">
        <v>1430</v>
      </c>
      <c r="CE107" s="41">
        <v>0</v>
      </c>
      <c r="CF107" s="41"/>
      <c r="CG107" s="7">
        <f t="shared" si="18"/>
        <v>1430</v>
      </c>
      <c r="CH107" s="8"/>
      <c r="CI107" s="9"/>
      <c r="CJ107" s="41"/>
      <c r="CK107" s="41"/>
      <c r="CL107" s="41"/>
      <c r="CM107" s="41"/>
      <c r="CN107" s="41"/>
      <c r="CO107" s="7">
        <v>214760</v>
      </c>
      <c r="CP107" s="8"/>
      <c r="CQ107" s="41"/>
      <c r="CR107" s="41"/>
      <c r="CS107" s="7">
        <f t="shared" si="19"/>
        <v>0</v>
      </c>
      <c r="CT107" s="43">
        <v>1063</v>
      </c>
      <c r="CU107" s="4">
        <f t="shared" si="20"/>
        <v>1063</v>
      </c>
      <c r="CV107" s="10">
        <f t="shared" si="11"/>
        <v>771649</v>
      </c>
    </row>
    <row r="108" spans="1:100" x14ac:dyDescent="0.25">
      <c r="A108" s="348"/>
      <c r="B108" s="2" t="s">
        <v>111</v>
      </c>
      <c r="C108" s="40"/>
      <c r="D108" s="41"/>
      <c r="E108" s="43"/>
      <c r="F108" s="41"/>
      <c r="G108" s="42"/>
      <c r="H108" s="7">
        <v>3472</v>
      </c>
      <c r="I108" s="40"/>
      <c r="J108" s="41"/>
      <c r="K108" s="41"/>
      <c r="L108" s="41"/>
      <c r="M108" s="41"/>
      <c r="N108" s="41"/>
      <c r="O108" s="7">
        <v>36931</v>
      </c>
      <c r="P108" s="8"/>
      <c r="Q108" s="41"/>
      <c r="R108" s="41"/>
      <c r="S108" s="41"/>
      <c r="T108" s="7">
        <v>4635</v>
      </c>
      <c r="U108" s="40">
        <v>35124</v>
      </c>
      <c r="V108" s="9">
        <v>5867</v>
      </c>
      <c r="W108" s="7">
        <f t="shared" si="12"/>
        <v>40991</v>
      </c>
      <c r="X108" s="40"/>
      <c r="Y108" s="9"/>
      <c r="Z108" s="9"/>
      <c r="AA108" s="9"/>
      <c r="AB108" s="9"/>
      <c r="AC108" s="9"/>
      <c r="AD108" s="41"/>
      <c r="AE108" s="9"/>
      <c r="AF108" s="9"/>
      <c r="AG108" s="9"/>
      <c r="AH108" s="9"/>
      <c r="AI108" s="25"/>
      <c r="AJ108" s="4">
        <v>207804</v>
      </c>
      <c r="AK108" s="40">
        <v>0</v>
      </c>
      <c r="AL108" s="7">
        <f t="shared" si="13"/>
        <v>0</v>
      </c>
      <c r="AM108" s="9"/>
      <c r="AN108" s="9">
        <v>38408</v>
      </c>
      <c r="AO108" s="41">
        <v>2987</v>
      </c>
      <c r="AP108" s="41">
        <v>34350</v>
      </c>
      <c r="AQ108" s="41"/>
      <c r="AR108" s="41"/>
      <c r="AS108" s="41"/>
      <c r="AT108" s="41"/>
      <c r="AU108" s="41"/>
      <c r="AV108" s="41"/>
      <c r="AW108" s="7">
        <f t="shared" si="14"/>
        <v>75745</v>
      </c>
      <c r="AX108" s="41">
        <v>0</v>
      </c>
      <c r="AY108" s="41"/>
      <c r="AZ108" s="41">
        <v>0</v>
      </c>
      <c r="BA108" s="41"/>
      <c r="BB108" s="41"/>
      <c r="BC108" s="41">
        <v>0</v>
      </c>
      <c r="BD108" s="41">
        <v>0</v>
      </c>
      <c r="BE108" s="7">
        <f t="shared" si="15"/>
        <v>0</v>
      </c>
      <c r="BF108" s="40">
        <v>37961</v>
      </c>
      <c r="BG108" s="41"/>
      <c r="BH108" s="41">
        <v>2828</v>
      </c>
      <c r="BI108" s="41"/>
      <c r="BJ108" s="41">
        <v>0</v>
      </c>
      <c r="BK108" s="41"/>
      <c r="BL108" s="41">
        <v>0</v>
      </c>
      <c r="BM108" s="41"/>
      <c r="BN108" s="41"/>
      <c r="BO108" s="41">
        <v>7833</v>
      </c>
      <c r="BP108" s="9"/>
      <c r="BQ108" s="41"/>
      <c r="BR108" s="9"/>
      <c r="BS108" s="9"/>
      <c r="BT108" s="41">
        <v>67126</v>
      </c>
      <c r="BU108" s="7">
        <f t="shared" si="16"/>
        <v>115748</v>
      </c>
      <c r="BV108" s="40">
        <v>30462</v>
      </c>
      <c r="BW108" s="41"/>
      <c r="BX108" s="41"/>
      <c r="BY108" s="41">
        <v>0</v>
      </c>
      <c r="BZ108" s="41"/>
      <c r="CA108" s="41"/>
      <c r="CB108" s="7">
        <f t="shared" si="17"/>
        <v>30462</v>
      </c>
      <c r="CC108" s="40"/>
      <c r="CD108" s="41">
        <v>0</v>
      </c>
      <c r="CE108" s="41">
        <v>0</v>
      </c>
      <c r="CF108" s="41"/>
      <c r="CG108" s="7">
        <f t="shared" si="18"/>
        <v>0</v>
      </c>
      <c r="CH108" s="8"/>
      <c r="CI108" s="9"/>
      <c r="CJ108" s="41"/>
      <c r="CK108" s="41"/>
      <c r="CL108" s="41"/>
      <c r="CM108" s="41"/>
      <c r="CN108" s="41"/>
      <c r="CO108" s="7">
        <v>164851</v>
      </c>
      <c r="CP108" s="8"/>
      <c r="CQ108" s="41"/>
      <c r="CR108" s="41"/>
      <c r="CS108" s="7">
        <f t="shared" si="19"/>
        <v>0</v>
      </c>
      <c r="CT108" s="43">
        <v>1351</v>
      </c>
      <c r="CU108" s="4">
        <f t="shared" si="20"/>
        <v>1351</v>
      </c>
      <c r="CV108" s="10">
        <f t="shared" si="11"/>
        <v>681990</v>
      </c>
    </row>
    <row r="109" spans="1:100" ht="15.75" thickBot="1" x14ac:dyDescent="0.3">
      <c r="A109" s="349"/>
      <c r="B109" s="3" t="s">
        <v>112</v>
      </c>
      <c r="C109" s="44"/>
      <c r="D109" s="45"/>
      <c r="E109" s="47"/>
      <c r="F109" s="45"/>
      <c r="G109" s="46"/>
      <c r="H109" s="11">
        <v>4979</v>
      </c>
      <c r="I109" s="44"/>
      <c r="J109" s="45"/>
      <c r="K109" s="45"/>
      <c r="L109" s="45"/>
      <c r="M109" s="45"/>
      <c r="N109" s="45"/>
      <c r="O109" s="11">
        <v>38006</v>
      </c>
      <c r="P109" s="12"/>
      <c r="Q109" s="45"/>
      <c r="R109" s="45"/>
      <c r="S109" s="45"/>
      <c r="T109" s="11">
        <v>2347</v>
      </c>
      <c r="U109" s="44">
        <v>33712</v>
      </c>
      <c r="V109" s="13">
        <v>5429</v>
      </c>
      <c r="W109" s="11">
        <f t="shared" si="12"/>
        <v>39141</v>
      </c>
      <c r="X109" s="44"/>
      <c r="Y109" s="13"/>
      <c r="Z109" s="13"/>
      <c r="AA109" s="13"/>
      <c r="AB109" s="13"/>
      <c r="AC109" s="13"/>
      <c r="AD109" s="45"/>
      <c r="AE109" s="13"/>
      <c r="AF109" s="13"/>
      <c r="AG109" s="13"/>
      <c r="AH109" s="13"/>
      <c r="AI109" s="26"/>
      <c r="AJ109" s="11">
        <v>215745</v>
      </c>
      <c r="AK109" s="44">
        <v>0</v>
      </c>
      <c r="AL109" s="11">
        <f t="shared" si="13"/>
        <v>0</v>
      </c>
      <c r="AM109" s="13"/>
      <c r="AN109" s="13">
        <v>40185</v>
      </c>
      <c r="AO109" s="45">
        <v>2932</v>
      </c>
      <c r="AP109" s="45">
        <v>38100</v>
      </c>
      <c r="AQ109" s="45"/>
      <c r="AR109" s="45"/>
      <c r="AS109" s="45"/>
      <c r="AT109" s="45"/>
      <c r="AU109" s="45"/>
      <c r="AV109" s="45"/>
      <c r="AW109" s="11">
        <f t="shared" si="14"/>
        <v>81217</v>
      </c>
      <c r="AX109" s="45">
        <v>0</v>
      </c>
      <c r="AY109" s="45"/>
      <c r="AZ109" s="45">
        <v>0</v>
      </c>
      <c r="BA109" s="45"/>
      <c r="BB109" s="45"/>
      <c r="BC109" s="45">
        <v>0</v>
      </c>
      <c r="BD109" s="45">
        <v>0</v>
      </c>
      <c r="BE109" s="11">
        <f t="shared" si="15"/>
        <v>0</v>
      </c>
      <c r="BF109" s="44">
        <v>30500</v>
      </c>
      <c r="BG109" s="45"/>
      <c r="BH109" s="45">
        <v>3522</v>
      </c>
      <c r="BI109" s="45"/>
      <c r="BJ109" s="45">
        <v>0</v>
      </c>
      <c r="BK109" s="45"/>
      <c r="BL109" s="45">
        <v>0</v>
      </c>
      <c r="BM109" s="45"/>
      <c r="BN109" s="45"/>
      <c r="BO109" s="45">
        <v>16135</v>
      </c>
      <c r="BP109" s="13"/>
      <c r="BQ109" s="45"/>
      <c r="BR109" s="13"/>
      <c r="BS109" s="13"/>
      <c r="BT109" s="45">
        <v>69231</v>
      </c>
      <c r="BU109" s="11">
        <f t="shared" si="16"/>
        <v>119388</v>
      </c>
      <c r="BV109" s="44">
        <v>7508</v>
      </c>
      <c r="BW109" s="45"/>
      <c r="BX109" s="45"/>
      <c r="BY109" s="45">
        <v>0</v>
      </c>
      <c r="BZ109" s="45"/>
      <c r="CA109" s="45"/>
      <c r="CB109" s="11">
        <f t="shared" si="17"/>
        <v>7508</v>
      </c>
      <c r="CC109" s="44"/>
      <c r="CD109" s="45">
        <v>0</v>
      </c>
      <c r="CE109" s="45">
        <v>0</v>
      </c>
      <c r="CF109" s="45"/>
      <c r="CG109" s="11">
        <f t="shared" si="18"/>
        <v>0</v>
      </c>
      <c r="CH109" s="12"/>
      <c r="CI109" s="13"/>
      <c r="CJ109" s="45"/>
      <c r="CK109" s="45"/>
      <c r="CL109" s="45"/>
      <c r="CM109" s="45"/>
      <c r="CN109" s="45"/>
      <c r="CO109" s="11">
        <v>165009</v>
      </c>
      <c r="CP109" s="12"/>
      <c r="CQ109" s="45"/>
      <c r="CR109" s="45"/>
      <c r="CS109" s="11">
        <f t="shared" si="19"/>
        <v>0</v>
      </c>
      <c r="CT109" s="47">
        <v>1761</v>
      </c>
      <c r="CU109" s="14">
        <f t="shared" si="20"/>
        <v>1761</v>
      </c>
      <c r="CV109" s="15">
        <f t="shared" si="11"/>
        <v>675101</v>
      </c>
    </row>
    <row r="110" spans="1:100" x14ac:dyDescent="0.25">
      <c r="A110" s="347" t="s">
        <v>142</v>
      </c>
      <c r="B110" s="1" t="s">
        <v>101</v>
      </c>
      <c r="C110" s="34"/>
      <c r="D110" s="35"/>
      <c r="E110" s="52"/>
      <c r="F110" s="35"/>
      <c r="G110" s="36"/>
      <c r="H110" s="20">
        <v>0</v>
      </c>
      <c r="I110" s="34"/>
      <c r="J110" s="35"/>
      <c r="K110" s="35"/>
      <c r="L110" s="35"/>
      <c r="M110" s="35"/>
      <c r="N110" s="35"/>
      <c r="O110" s="20">
        <v>41816</v>
      </c>
      <c r="P110" s="21"/>
      <c r="Q110" s="35"/>
      <c r="R110" s="35"/>
      <c r="S110" s="35"/>
      <c r="T110" s="20">
        <v>4554</v>
      </c>
      <c r="U110" s="34">
        <v>20163</v>
      </c>
      <c r="V110" s="22">
        <v>3800</v>
      </c>
      <c r="W110" s="20">
        <f t="shared" si="12"/>
        <v>23963</v>
      </c>
      <c r="X110" s="34"/>
      <c r="Y110" s="22"/>
      <c r="Z110" s="22"/>
      <c r="AA110" s="22"/>
      <c r="AB110" s="22"/>
      <c r="AC110" s="22"/>
      <c r="AD110" s="35"/>
      <c r="AE110" s="22"/>
      <c r="AF110" s="22"/>
      <c r="AG110" s="22"/>
      <c r="AH110" s="22"/>
      <c r="AI110" s="27"/>
      <c r="AJ110" s="20">
        <v>226673</v>
      </c>
      <c r="AK110" s="34">
        <v>0</v>
      </c>
      <c r="AL110" s="20">
        <f t="shared" si="13"/>
        <v>0</v>
      </c>
      <c r="AM110" s="22"/>
      <c r="AN110" s="22">
        <v>41095</v>
      </c>
      <c r="AO110" s="35">
        <v>2202</v>
      </c>
      <c r="AP110" s="35">
        <f>32617+9916</f>
        <v>42533</v>
      </c>
      <c r="AQ110" s="35"/>
      <c r="AR110" s="35"/>
      <c r="AS110" s="35"/>
      <c r="AT110" s="35"/>
      <c r="AU110" s="35"/>
      <c r="AV110" s="35"/>
      <c r="AW110" s="20">
        <f t="shared" si="14"/>
        <v>85830</v>
      </c>
      <c r="AX110" s="35">
        <v>0</v>
      </c>
      <c r="AY110" s="35"/>
      <c r="AZ110" s="35">
        <v>0</v>
      </c>
      <c r="BA110" s="35"/>
      <c r="BB110" s="35"/>
      <c r="BC110" s="35">
        <v>0</v>
      </c>
      <c r="BD110" s="35">
        <v>0</v>
      </c>
      <c r="BE110" s="20">
        <f t="shared" si="15"/>
        <v>0</v>
      </c>
      <c r="BF110" s="34">
        <v>23669</v>
      </c>
      <c r="BG110" s="35"/>
      <c r="BH110" s="35">
        <v>4533</v>
      </c>
      <c r="BI110" s="35"/>
      <c r="BJ110" s="35">
        <v>0</v>
      </c>
      <c r="BK110" s="35"/>
      <c r="BL110" s="35">
        <v>0</v>
      </c>
      <c r="BM110" s="35"/>
      <c r="BN110" s="35"/>
      <c r="BO110" s="35">
        <v>12712</v>
      </c>
      <c r="BP110" s="22"/>
      <c r="BQ110" s="35"/>
      <c r="BR110" s="22"/>
      <c r="BS110" s="22"/>
      <c r="BT110" s="35">
        <v>60055</v>
      </c>
      <c r="BU110" s="20">
        <f t="shared" si="16"/>
        <v>100969</v>
      </c>
      <c r="BV110" s="34">
        <v>4292</v>
      </c>
      <c r="BW110" s="35"/>
      <c r="BX110" s="35"/>
      <c r="BY110" s="35">
        <v>0</v>
      </c>
      <c r="BZ110" s="35"/>
      <c r="CA110" s="35"/>
      <c r="CB110" s="20">
        <f t="shared" si="17"/>
        <v>4292</v>
      </c>
      <c r="CC110" s="34"/>
      <c r="CD110" s="35">
        <v>0</v>
      </c>
      <c r="CE110" s="35">
        <v>0</v>
      </c>
      <c r="CF110" s="35"/>
      <c r="CG110" s="20">
        <f t="shared" si="18"/>
        <v>0</v>
      </c>
      <c r="CH110" s="21"/>
      <c r="CI110" s="22"/>
      <c r="CJ110" s="35"/>
      <c r="CK110" s="35"/>
      <c r="CL110" s="35"/>
      <c r="CM110" s="35"/>
      <c r="CN110" s="35"/>
      <c r="CO110" s="20">
        <v>195357</v>
      </c>
      <c r="CP110" s="21"/>
      <c r="CQ110" s="35"/>
      <c r="CR110" s="35"/>
      <c r="CS110" s="20">
        <f t="shared" si="19"/>
        <v>0</v>
      </c>
      <c r="CT110" s="52">
        <v>1764</v>
      </c>
      <c r="CU110" s="20">
        <f t="shared" si="20"/>
        <v>1764</v>
      </c>
      <c r="CV110" s="23">
        <f t="shared" si="11"/>
        <v>685218</v>
      </c>
    </row>
    <row r="111" spans="1:100" x14ac:dyDescent="0.25">
      <c r="A111" s="348"/>
      <c r="B111" s="2" t="s">
        <v>102</v>
      </c>
      <c r="C111" s="40"/>
      <c r="D111" s="41"/>
      <c r="E111" s="43"/>
      <c r="F111" s="41"/>
      <c r="G111" s="42"/>
      <c r="H111" s="7">
        <v>0</v>
      </c>
      <c r="I111" s="40"/>
      <c r="J111" s="41"/>
      <c r="K111" s="41"/>
      <c r="L111" s="41"/>
      <c r="M111" s="41"/>
      <c r="N111" s="41"/>
      <c r="O111" s="7">
        <v>25495</v>
      </c>
      <c r="P111" s="8"/>
      <c r="Q111" s="41"/>
      <c r="R111" s="41"/>
      <c r="S111" s="41"/>
      <c r="T111" s="7">
        <v>0</v>
      </c>
      <c r="U111" s="40">
        <v>22092</v>
      </c>
      <c r="V111" s="9">
        <v>3483</v>
      </c>
      <c r="W111" s="7">
        <f t="shared" si="12"/>
        <v>25575</v>
      </c>
      <c r="X111" s="40"/>
      <c r="Y111" s="9"/>
      <c r="Z111" s="9"/>
      <c r="AA111" s="9"/>
      <c r="AB111" s="9"/>
      <c r="AC111" s="9"/>
      <c r="AD111" s="41"/>
      <c r="AE111" s="9"/>
      <c r="AF111" s="9"/>
      <c r="AG111" s="9"/>
      <c r="AH111" s="9"/>
      <c r="AI111" s="25"/>
      <c r="AJ111" s="4">
        <v>224340</v>
      </c>
      <c r="AK111" s="40">
        <v>0</v>
      </c>
      <c r="AL111" s="7">
        <f t="shared" si="13"/>
        <v>0</v>
      </c>
      <c r="AM111" s="9"/>
      <c r="AN111" s="9">
        <v>36072</v>
      </c>
      <c r="AO111" s="41">
        <v>1173</v>
      </c>
      <c r="AP111" s="41">
        <f>26083+12997</f>
        <v>39080</v>
      </c>
      <c r="AQ111" s="41"/>
      <c r="AR111" s="41"/>
      <c r="AS111" s="41"/>
      <c r="AT111" s="41"/>
      <c r="AU111" s="41"/>
      <c r="AV111" s="41"/>
      <c r="AW111" s="7">
        <f t="shared" si="14"/>
        <v>76325</v>
      </c>
      <c r="AX111" s="41">
        <v>0</v>
      </c>
      <c r="AY111" s="41"/>
      <c r="AZ111" s="41">
        <v>0</v>
      </c>
      <c r="BA111" s="41"/>
      <c r="BB111" s="41"/>
      <c r="BC111" s="41">
        <v>0</v>
      </c>
      <c r="BD111" s="41">
        <v>0</v>
      </c>
      <c r="BE111" s="7">
        <f t="shared" si="15"/>
        <v>0</v>
      </c>
      <c r="BF111" s="40">
        <v>29314</v>
      </c>
      <c r="BG111" s="41"/>
      <c r="BH111" s="41">
        <v>3112</v>
      </c>
      <c r="BI111" s="41"/>
      <c r="BJ111" s="41">
        <v>0</v>
      </c>
      <c r="BK111" s="41"/>
      <c r="BL111" s="41">
        <v>0</v>
      </c>
      <c r="BM111" s="41"/>
      <c r="BN111" s="41"/>
      <c r="BO111" s="41">
        <v>12303</v>
      </c>
      <c r="BP111" s="9"/>
      <c r="BQ111" s="41"/>
      <c r="BR111" s="9"/>
      <c r="BS111" s="9"/>
      <c r="BT111" s="41">
        <v>44129</v>
      </c>
      <c r="BU111" s="7">
        <f t="shared" si="16"/>
        <v>88858</v>
      </c>
      <c r="BV111" s="40">
        <v>14125</v>
      </c>
      <c r="BW111" s="41"/>
      <c r="BX111" s="41"/>
      <c r="BY111" s="41">
        <v>0</v>
      </c>
      <c r="BZ111" s="41"/>
      <c r="CA111" s="41"/>
      <c r="CB111" s="7">
        <f t="shared" si="17"/>
        <v>14125</v>
      </c>
      <c r="CC111" s="40"/>
      <c r="CD111" s="41">
        <v>0</v>
      </c>
      <c r="CE111" s="41">
        <v>0</v>
      </c>
      <c r="CF111" s="41"/>
      <c r="CG111" s="7">
        <f t="shared" si="18"/>
        <v>0</v>
      </c>
      <c r="CH111" s="8"/>
      <c r="CI111" s="9"/>
      <c r="CJ111" s="41"/>
      <c r="CK111" s="41"/>
      <c r="CL111" s="41"/>
      <c r="CM111" s="41"/>
      <c r="CN111" s="41"/>
      <c r="CO111" s="7">
        <v>151923</v>
      </c>
      <c r="CP111" s="8"/>
      <c r="CQ111" s="41"/>
      <c r="CR111" s="41"/>
      <c r="CS111" s="7">
        <f t="shared" si="19"/>
        <v>0</v>
      </c>
      <c r="CT111" s="43">
        <v>1383</v>
      </c>
      <c r="CU111" s="4">
        <f t="shared" si="20"/>
        <v>1383</v>
      </c>
      <c r="CV111" s="10">
        <f t="shared" si="11"/>
        <v>608024</v>
      </c>
    </row>
    <row r="112" spans="1:100" x14ac:dyDescent="0.25">
      <c r="A112" s="348"/>
      <c r="B112" s="2" t="s">
        <v>103</v>
      </c>
      <c r="C112" s="40"/>
      <c r="D112" s="41"/>
      <c r="E112" s="43"/>
      <c r="F112" s="41"/>
      <c r="G112" s="42"/>
      <c r="H112" s="7">
        <v>0</v>
      </c>
      <c r="I112" s="40"/>
      <c r="J112" s="41"/>
      <c r="K112" s="41"/>
      <c r="L112" s="41"/>
      <c r="M112" s="41"/>
      <c r="N112" s="41"/>
      <c r="O112" s="7">
        <v>60380</v>
      </c>
      <c r="P112" s="8"/>
      <c r="Q112" s="41"/>
      <c r="R112" s="41"/>
      <c r="S112" s="41"/>
      <c r="T112" s="7">
        <v>0</v>
      </c>
      <c r="U112" s="40">
        <v>26780</v>
      </c>
      <c r="V112" s="9">
        <v>4991</v>
      </c>
      <c r="W112" s="7">
        <f t="shared" si="12"/>
        <v>31771</v>
      </c>
      <c r="X112" s="40"/>
      <c r="Y112" s="9"/>
      <c r="Z112" s="9"/>
      <c r="AA112" s="9"/>
      <c r="AB112" s="9"/>
      <c r="AC112" s="9"/>
      <c r="AD112" s="41"/>
      <c r="AE112" s="9"/>
      <c r="AF112" s="9"/>
      <c r="AG112" s="9"/>
      <c r="AH112" s="9"/>
      <c r="AI112" s="25"/>
      <c r="AJ112" s="4">
        <v>206613</v>
      </c>
      <c r="AK112" s="40">
        <v>0</v>
      </c>
      <c r="AL112" s="7">
        <f t="shared" si="13"/>
        <v>0</v>
      </c>
      <c r="AM112" s="9"/>
      <c r="AN112" s="9">
        <v>39572</v>
      </c>
      <c r="AO112" s="41">
        <v>2167</v>
      </c>
      <c r="AP112" s="41">
        <f>28983+9959</f>
        <v>38942</v>
      </c>
      <c r="AQ112" s="41"/>
      <c r="AR112" s="41"/>
      <c r="AS112" s="41"/>
      <c r="AT112" s="41"/>
      <c r="AU112" s="41"/>
      <c r="AV112" s="41"/>
      <c r="AW112" s="7">
        <f t="shared" si="14"/>
        <v>80681</v>
      </c>
      <c r="AX112" s="41">
        <v>0</v>
      </c>
      <c r="AY112" s="41"/>
      <c r="AZ112" s="41">
        <v>0</v>
      </c>
      <c r="BA112" s="41"/>
      <c r="BB112" s="41"/>
      <c r="BC112" s="41">
        <v>0</v>
      </c>
      <c r="BD112" s="41">
        <v>0</v>
      </c>
      <c r="BE112" s="7">
        <f t="shared" si="15"/>
        <v>0</v>
      </c>
      <c r="BF112" s="40">
        <v>30012</v>
      </c>
      <c r="BG112" s="41"/>
      <c r="BH112" s="41">
        <v>4579</v>
      </c>
      <c r="BI112" s="41"/>
      <c r="BJ112" s="41">
        <v>0</v>
      </c>
      <c r="BK112" s="41"/>
      <c r="BL112" s="41">
        <v>0</v>
      </c>
      <c r="BM112" s="41"/>
      <c r="BN112" s="41"/>
      <c r="BO112" s="41">
        <v>10388</v>
      </c>
      <c r="BP112" s="9"/>
      <c r="BQ112" s="41"/>
      <c r="BR112" s="9"/>
      <c r="BS112" s="9"/>
      <c r="BT112" s="41">
        <v>55882</v>
      </c>
      <c r="BU112" s="7">
        <f t="shared" si="16"/>
        <v>100861</v>
      </c>
      <c r="BV112" s="40">
        <v>19178</v>
      </c>
      <c r="BW112" s="41"/>
      <c r="BX112" s="41"/>
      <c r="BY112" s="41">
        <v>0</v>
      </c>
      <c r="BZ112" s="41"/>
      <c r="CA112" s="41"/>
      <c r="CB112" s="7">
        <f t="shared" si="17"/>
        <v>19178</v>
      </c>
      <c r="CC112" s="40"/>
      <c r="CD112" s="41">
        <v>2943</v>
      </c>
      <c r="CE112" s="41">
        <v>0</v>
      </c>
      <c r="CF112" s="41"/>
      <c r="CG112" s="7">
        <f t="shared" si="18"/>
        <v>2943</v>
      </c>
      <c r="CH112" s="8"/>
      <c r="CI112" s="9"/>
      <c r="CJ112" s="41"/>
      <c r="CK112" s="41"/>
      <c r="CL112" s="41"/>
      <c r="CM112" s="41"/>
      <c r="CN112" s="41"/>
      <c r="CO112" s="7">
        <v>233798</v>
      </c>
      <c r="CP112" s="8"/>
      <c r="CQ112" s="41"/>
      <c r="CR112" s="41"/>
      <c r="CS112" s="7">
        <f t="shared" si="19"/>
        <v>0</v>
      </c>
      <c r="CT112" s="43">
        <v>2572</v>
      </c>
      <c r="CU112" s="4">
        <f t="shared" si="20"/>
        <v>2572</v>
      </c>
      <c r="CV112" s="10">
        <f t="shared" si="11"/>
        <v>738797</v>
      </c>
    </row>
    <row r="113" spans="1:100" x14ac:dyDescent="0.25">
      <c r="A113" s="348"/>
      <c r="B113" s="2" t="s">
        <v>104</v>
      </c>
      <c r="C113" s="40"/>
      <c r="D113" s="41"/>
      <c r="E113" s="43"/>
      <c r="F113" s="41"/>
      <c r="G113" s="42"/>
      <c r="H113" s="7">
        <v>1492</v>
      </c>
      <c r="I113" s="40"/>
      <c r="J113" s="41"/>
      <c r="K113" s="41"/>
      <c r="L113" s="41"/>
      <c r="M113" s="41"/>
      <c r="N113" s="41"/>
      <c r="O113" s="7">
        <v>65075</v>
      </c>
      <c r="P113" s="8"/>
      <c r="Q113" s="41"/>
      <c r="R113" s="41"/>
      <c r="S113" s="41"/>
      <c r="T113" s="7">
        <v>0</v>
      </c>
      <c r="U113" s="40">
        <v>26600</v>
      </c>
      <c r="V113" s="9">
        <v>4297</v>
      </c>
      <c r="W113" s="7">
        <f t="shared" si="12"/>
        <v>30897</v>
      </c>
      <c r="X113" s="40"/>
      <c r="Y113" s="9"/>
      <c r="Z113" s="9"/>
      <c r="AA113" s="9"/>
      <c r="AB113" s="9"/>
      <c r="AC113" s="9"/>
      <c r="AD113" s="41"/>
      <c r="AE113" s="9"/>
      <c r="AF113" s="9"/>
      <c r="AG113" s="9"/>
      <c r="AH113" s="9"/>
      <c r="AI113" s="25"/>
      <c r="AJ113" s="4">
        <v>236235</v>
      </c>
      <c r="AK113" s="40">
        <v>0</v>
      </c>
      <c r="AL113" s="7">
        <f t="shared" si="13"/>
        <v>0</v>
      </c>
      <c r="AM113" s="9"/>
      <c r="AN113" s="9">
        <v>41068</v>
      </c>
      <c r="AO113" s="41">
        <v>2598</v>
      </c>
      <c r="AP113" s="41">
        <f>27042+14075</f>
        <v>41117</v>
      </c>
      <c r="AQ113" s="41"/>
      <c r="AR113" s="41"/>
      <c r="AS113" s="41"/>
      <c r="AT113" s="41"/>
      <c r="AU113" s="41"/>
      <c r="AV113" s="41"/>
      <c r="AW113" s="7">
        <f t="shared" si="14"/>
        <v>84783</v>
      </c>
      <c r="AX113" s="41">
        <v>0</v>
      </c>
      <c r="AY113" s="41"/>
      <c r="AZ113" s="41">
        <v>0</v>
      </c>
      <c r="BA113" s="41"/>
      <c r="BB113" s="41"/>
      <c r="BC113" s="41">
        <v>0</v>
      </c>
      <c r="BD113" s="41">
        <v>0</v>
      </c>
      <c r="BE113" s="7">
        <f t="shared" si="15"/>
        <v>0</v>
      </c>
      <c r="BF113" s="40">
        <v>28128</v>
      </c>
      <c r="BG113" s="41"/>
      <c r="BH113" s="41">
        <v>4262</v>
      </c>
      <c r="BI113" s="41"/>
      <c r="BJ113" s="41">
        <v>0</v>
      </c>
      <c r="BK113" s="41"/>
      <c r="BL113" s="41">
        <v>0</v>
      </c>
      <c r="BM113" s="41"/>
      <c r="BN113" s="41"/>
      <c r="BO113" s="41">
        <v>6476</v>
      </c>
      <c r="BP113" s="9"/>
      <c r="BQ113" s="41"/>
      <c r="BR113" s="9"/>
      <c r="BS113" s="9"/>
      <c r="BT113" s="41">
        <v>55421</v>
      </c>
      <c r="BU113" s="7">
        <f t="shared" si="16"/>
        <v>94287</v>
      </c>
      <c r="BV113" s="40">
        <v>14821</v>
      </c>
      <c r="BW113" s="41"/>
      <c r="BX113" s="41"/>
      <c r="BY113" s="41">
        <v>0</v>
      </c>
      <c r="BZ113" s="41"/>
      <c r="CA113" s="41"/>
      <c r="CB113" s="7">
        <f t="shared" si="17"/>
        <v>14821</v>
      </c>
      <c r="CC113" s="40"/>
      <c r="CD113" s="41">
        <v>15868</v>
      </c>
      <c r="CE113" s="41">
        <v>0</v>
      </c>
      <c r="CF113" s="41"/>
      <c r="CG113" s="7">
        <f t="shared" si="18"/>
        <v>15868</v>
      </c>
      <c r="CH113" s="8"/>
      <c r="CI113" s="9"/>
      <c r="CJ113" s="41"/>
      <c r="CK113" s="41"/>
      <c r="CL113" s="41"/>
      <c r="CM113" s="41"/>
      <c r="CN113" s="41"/>
      <c r="CO113" s="7">
        <v>269343</v>
      </c>
      <c r="CP113" s="8"/>
      <c r="CQ113" s="41"/>
      <c r="CR113" s="41"/>
      <c r="CS113" s="7">
        <f t="shared" si="19"/>
        <v>0</v>
      </c>
      <c r="CT113" s="43">
        <v>1545</v>
      </c>
      <c r="CU113" s="4">
        <f t="shared" si="20"/>
        <v>1545</v>
      </c>
      <c r="CV113" s="10">
        <f t="shared" si="11"/>
        <v>814346</v>
      </c>
    </row>
    <row r="114" spans="1:100" x14ac:dyDescent="0.25">
      <c r="A114" s="348"/>
      <c r="B114" s="2" t="s">
        <v>105</v>
      </c>
      <c r="C114" s="40"/>
      <c r="D114" s="41"/>
      <c r="E114" s="43"/>
      <c r="F114" s="41"/>
      <c r="G114" s="42"/>
      <c r="H114" s="7">
        <v>0</v>
      </c>
      <c r="I114" s="40"/>
      <c r="J114" s="41"/>
      <c r="K114" s="41"/>
      <c r="L114" s="41"/>
      <c r="M114" s="41"/>
      <c r="N114" s="41"/>
      <c r="O114" s="7">
        <v>42142</v>
      </c>
      <c r="P114" s="8"/>
      <c r="Q114" s="41"/>
      <c r="R114" s="41"/>
      <c r="S114" s="41"/>
      <c r="T114" s="7">
        <v>3461</v>
      </c>
      <c r="U114" s="40">
        <v>27462</v>
      </c>
      <c r="V114" s="9">
        <v>5309</v>
      </c>
      <c r="W114" s="7">
        <f t="shared" si="12"/>
        <v>32771</v>
      </c>
      <c r="X114" s="40"/>
      <c r="Y114" s="9"/>
      <c r="Z114" s="9"/>
      <c r="AA114" s="9"/>
      <c r="AB114" s="9"/>
      <c r="AC114" s="9"/>
      <c r="AD114" s="41"/>
      <c r="AE114" s="9"/>
      <c r="AF114" s="9"/>
      <c r="AG114" s="9"/>
      <c r="AH114" s="9"/>
      <c r="AI114" s="25"/>
      <c r="AJ114" s="4">
        <v>276016</v>
      </c>
      <c r="AK114" s="40">
        <v>0</v>
      </c>
      <c r="AL114" s="7">
        <f t="shared" si="13"/>
        <v>0</v>
      </c>
      <c r="AM114" s="9"/>
      <c r="AN114" s="9">
        <v>39656</v>
      </c>
      <c r="AO114" s="41">
        <v>2469</v>
      </c>
      <c r="AP114" s="41">
        <f>30388+14598</f>
        <v>44986</v>
      </c>
      <c r="AQ114" s="41"/>
      <c r="AR114" s="41"/>
      <c r="AS114" s="41"/>
      <c r="AT114" s="41"/>
      <c r="AU114" s="41"/>
      <c r="AV114" s="41"/>
      <c r="AW114" s="7">
        <f t="shared" si="14"/>
        <v>87111</v>
      </c>
      <c r="AX114" s="41">
        <v>0</v>
      </c>
      <c r="AY114" s="41"/>
      <c r="AZ114" s="41">
        <v>0</v>
      </c>
      <c r="BA114" s="41"/>
      <c r="BB114" s="41"/>
      <c r="BC114" s="41">
        <v>0</v>
      </c>
      <c r="BD114" s="41">
        <v>0</v>
      </c>
      <c r="BE114" s="7">
        <f t="shared" si="15"/>
        <v>0</v>
      </c>
      <c r="BF114" s="40">
        <v>33707</v>
      </c>
      <c r="BG114" s="41"/>
      <c r="BH114" s="41">
        <v>4024</v>
      </c>
      <c r="BI114" s="41"/>
      <c r="BJ114" s="41">
        <v>0</v>
      </c>
      <c r="BK114" s="41"/>
      <c r="BL114" s="41">
        <v>0</v>
      </c>
      <c r="BM114" s="41"/>
      <c r="BN114" s="41"/>
      <c r="BO114" s="41">
        <v>13281</v>
      </c>
      <c r="BP114" s="9"/>
      <c r="BQ114" s="41"/>
      <c r="BR114" s="9"/>
      <c r="BS114" s="9"/>
      <c r="BT114" s="41">
        <v>62839</v>
      </c>
      <c r="BU114" s="7">
        <f t="shared" si="16"/>
        <v>113851</v>
      </c>
      <c r="BV114" s="40">
        <v>10655</v>
      </c>
      <c r="BW114" s="41"/>
      <c r="BX114" s="41"/>
      <c r="BY114" s="41">
        <v>0</v>
      </c>
      <c r="BZ114" s="41"/>
      <c r="CA114" s="41"/>
      <c r="CB114" s="7">
        <f t="shared" si="17"/>
        <v>10655</v>
      </c>
      <c r="CC114" s="40"/>
      <c r="CD114" s="41">
        <v>18780</v>
      </c>
      <c r="CE114" s="41">
        <v>0</v>
      </c>
      <c r="CF114" s="41"/>
      <c r="CG114" s="7">
        <f t="shared" si="18"/>
        <v>18780</v>
      </c>
      <c r="CH114" s="8"/>
      <c r="CI114" s="9"/>
      <c r="CJ114" s="41"/>
      <c r="CK114" s="41"/>
      <c r="CL114" s="41"/>
      <c r="CM114" s="41"/>
      <c r="CN114" s="41"/>
      <c r="CO114" s="7">
        <v>279004</v>
      </c>
      <c r="CP114" s="8"/>
      <c r="CQ114" s="41"/>
      <c r="CR114" s="41"/>
      <c r="CS114" s="7">
        <f t="shared" si="19"/>
        <v>0</v>
      </c>
      <c r="CT114" s="43">
        <v>1356</v>
      </c>
      <c r="CU114" s="4">
        <f t="shared" si="20"/>
        <v>1356</v>
      </c>
      <c r="CV114" s="10">
        <f t="shared" si="11"/>
        <v>865147</v>
      </c>
    </row>
    <row r="115" spans="1:100" x14ac:dyDescent="0.25">
      <c r="A115" s="348"/>
      <c r="B115" s="2" t="s">
        <v>106</v>
      </c>
      <c r="C115" s="40"/>
      <c r="D115" s="41"/>
      <c r="E115" s="43"/>
      <c r="F115" s="41"/>
      <c r="G115" s="42"/>
      <c r="H115" s="7">
        <v>0</v>
      </c>
      <c r="I115" s="40"/>
      <c r="J115" s="41"/>
      <c r="K115" s="41"/>
      <c r="L115" s="41"/>
      <c r="M115" s="41"/>
      <c r="N115" s="41"/>
      <c r="O115" s="7">
        <v>47160</v>
      </c>
      <c r="P115" s="8"/>
      <c r="Q115" s="41"/>
      <c r="R115" s="41"/>
      <c r="S115" s="41"/>
      <c r="T115" s="7">
        <v>5697</v>
      </c>
      <c r="U115" s="40">
        <v>37535</v>
      </c>
      <c r="V115" s="9">
        <v>6214</v>
      </c>
      <c r="W115" s="7">
        <f t="shared" si="12"/>
        <v>43749</v>
      </c>
      <c r="X115" s="40"/>
      <c r="Y115" s="9"/>
      <c r="Z115" s="9"/>
      <c r="AA115" s="9"/>
      <c r="AB115" s="9"/>
      <c r="AC115" s="9"/>
      <c r="AD115" s="41"/>
      <c r="AE115" s="9"/>
      <c r="AF115" s="9"/>
      <c r="AG115" s="9"/>
      <c r="AH115" s="9"/>
      <c r="AI115" s="25"/>
      <c r="AJ115" s="4">
        <v>254662</v>
      </c>
      <c r="AK115" s="40">
        <v>0</v>
      </c>
      <c r="AL115" s="7">
        <f t="shared" si="13"/>
        <v>0</v>
      </c>
      <c r="AM115" s="9"/>
      <c r="AN115" s="9">
        <v>35164</v>
      </c>
      <c r="AO115" s="41">
        <v>3127</v>
      </c>
      <c r="AP115" s="41">
        <f>26183+10535</f>
        <v>36718</v>
      </c>
      <c r="AQ115" s="41"/>
      <c r="AR115" s="41"/>
      <c r="AS115" s="41"/>
      <c r="AT115" s="41"/>
      <c r="AU115" s="41"/>
      <c r="AV115" s="41"/>
      <c r="AW115" s="7">
        <f t="shared" si="14"/>
        <v>75009</v>
      </c>
      <c r="AX115" s="41">
        <v>0</v>
      </c>
      <c r="AY115" s="41"/>
      <c r="AZ115" s="41">
        <v>0</v>
      </c>
      <c r="BA115" s="41"/>
      <c r="BB115" s="41"/>
      <c r="BC115" s="41">
        <v>0</v>
      </c>
      <c r="BD115" s="41">
        <v>0</v>
      </c>
      <c r="BE115" s="7">
        <f t="shared" si="15"/>
        <v>0</v>
      </c>
      <c r="BF115" s="40">
        <v>31323</v>
      </c>
      <c r="BG115" s="41"/>
      <c r="BH115" s="41">
        <v>4203</v>
      </c>
      <c r="BI115" s="41"/>
      <c r="BJ115" s="41">
        <v>0</v>
      </c>
      <c r="BK115" s="41"/>
      <c r="BL115" s="41">
        <v>0</v>
      </c>
      <c r="BM115" s="41"/>
      <c r="BN115" s="41"/>
      <c r="BO115" s="41">
        <v>11868</v>
      </c>
      <c r="BP115" s="9"/>
      <c r="BQ115" s="41"/>
      <c r="BR115" s="9"/>
      <c r="BS115" s="9"/>
      <c r="BT115" s="41">
        <v>63195</v>
      </c>
      <c r="BU115" s="7">
        <f t="shared" si="16"/>
        <v>110589</v>
      </c>
      <c r="BV115" s="40">
        <v>16386</v>
      </c>
      <c r="BW115" s="41"/>
      <c r="BX115" s="41"/>
      <c r="BY115" s="41">
        <v>0</v>
      </c>
      <c r="BZ115" s="41"/>
      <c r="CA115" s="41"/>
      <c r="CB115" s="7">
        <f t="shared" si="17"/>
        <v>16386</v>
      </c>
      <c r="CC115" s="40"/>
      <c r="CD115" s="41">
        <v>16046</v>
      </c>
      <c r="CE115" s="41">
        <v>0</v>
      </c>
      <c r="CF115" s="41"/>
      <c r="CG115" s="7">
        <f t="shared" si="18"/>
        <v>16046</v>
      </c>
      <c r="CH115" s="8"/>
      <c r="CI115" s="9"/>
      <c r="CJ115" s="41"/>
      <c r="CK115" s="41"/>
      <c r="CL115" s="41"/>
      <c r="CM115" s="41"/>
      <c r="CN115" s="41"/>
      <c r="CO115" s="7">
        <v>280068</v>
      </c>
      <c r="CP115" s="8"/>
      <c r="CQ115" s="41"/>
      <c r="CR115" s="41"/>
      <c r="CS115" s="7">
        <f t="shared" si="19"/>
        <v>0</v>
      </c>
      <c r="CT115" s="43">
        <v>1412</v>
      </c>
      <c r="CU115" s="4">
        <f t="shared" si="20"/>
        <v>1412</v>
      </c>
      <c r="CV115" s="10">
        <f t="shared" si="11"/>
        <v>850778</v>
      </c>
    </row>
    <row r="116" spans="1:100" x14ac:dyDescent="0.25">
      <c r="A116" s="348"/>
      <c r="B116" s="2" t="s">
        <v>107</v>
      </c>
      <c r="C116" s="40"/>
      <c r="D116" s="41"/>
      <c r="E116" s="43"/>
      <c r="F116" s="41"/>
      <c r="G116" s="42"/>
      <c r="H116" s="7">
        <v>0</v>
      </c>
      <c r="I116" s="40"/>
      <c r="J116" s="41"/>
      <c r="K116" s="41"/>
      <c r="L116" s="41"/>
      <c r="M116" s="41"/>
      <c r="N116" s="41"/>
      <c r="O116" s="7">
        <v>49467</v>
      </c>
      <c r="P116" s="8"/>
      <c r="Q116" s="41"/>
      <c r="R116" s="41"/>
      <c r="S116" s="41"/>
      <c r="T116" s="7">
        <v>5718</v>
      </c>
      <c r="U116" s="40">
        <v>45203</v>
      </c>
      <c r="V116" s="9">
        <v>7241</v>
      </c>
      <c r="W116" s="7">
        <f t="shared" si="12"/>
        <v>52444</v>
      </c>
      <c r="X116" s="40"/>
      <c r="Y116" s="9"/>
      <c r="Z116" s="9"/>
      <c r="AA116" s="9"/>
      <c r="AB116" s="9"/>
      <c r="AC116" s="9"/>
      <c r="AD116" s="41"/>
      <c r="AE116" s="9"/>
      <c r="AF116" s="9"/>
      <c r="AG116" s="9"/>
      <c r="AH116" s="9"/>
      <c r="AI116" s="25"/>
      <c r="AJ116" s="4">
        <v>205907</v>
      </c>
      <c r="AK116" s="40">
        <v>0</v>
      </c>
      <c r="AL116" s="7">
        <f t="shared" si="13"/>
        <v>0</v>
      </c>
      <c r="AM116" s="9"/>
      <c r="AN116" s="9">
        <v>28970</v>
      </c>
      <c r="AO116" s="41">
        <v>3419</v>
      </c>
      <c r="AP116" s="41">
        <f>23570+8647</f>
        <v>32217</v>
      </c>
      <c r="AQ116" s="41"/>
      <c r="AR116" s="41"/>
      <c r="AS116" s="41"/>
      <c r="AT116" s="41"/>
      <c r="AU116" s="41"/>
      <c r="AV116" s="41"/>
      <c r="AW116" s="7">
        <f t="shared" si="14"/>
        <v>64606</v>
      </c>
      <c r="AX116" s="41">
        <v>0</v>
      </c>
      <c r="AY116" s="41"/>
      <c r="AZ116" s="41">
        <v>0</v>
      </c>
      <c r="BA116" s="41"/>
      <c r="BB116" s="41"/>
      <c r="BC116" s="41">
        <v>0</v>
      </c>
      <c r="BD116" s="41">
        <v>0</v>
      </c>
      <c r="BE116" s="7">
        <f t="shared" si="15"/>
        <v>0</v>
      </c>
      <c r="BF116" s="40">
        <v>20462</v>
      </c>
      <c r="BG116" s="41"/>
      <c r="BH116" s="41">
        <v>4284</v>
      </c>
      <c r="BI116" s="41"/>
      <c r="BJ116" s="41">
        <v>0</v>
      </c>
      <c r="BK116" s="41"/>
      <c r="BL116" s="41">
        <v>0</v>
      </c>
      <c r="BM116" s="41"/>
      <c r="BN116" s="41"/>
      <c r="BO116" s="41">
        <v>9540</v>
      </c>
      <c r="BP116" s="9"/>
      <c r="BQ116" s="41"/>
      <c r="BR116" s="9"/>
      <c r="BS116" s="9"/>
      <c r="BT116" s="41">
        <v>56208</v>
      </c>
      <c r="BU116" s="7">
        <f t="shared" si="16"/>
        <v>90494</v>
      </c>
      <c r="BV116" s="40">
        <v>31241</v>
      </c>
      <c r="BW116" s="41"/>
      <c r="BX116" s="41"/>
      <c r="BY116" s="41">
        <v>0</v>
      </c>
      <c r="BZ116" s="41"/>
      <c r="CA116" s="41"/>
      <c r="CB116" s="7">
        <f t="shared" si="17"/>
        <v>31241</v>
      </c>
      <c r="CC116" s="40"/>
      <c r="CD116" s="41">
        <v>19846</v>
      </c>
      <c r="CE116" s="41">
        <v>0</v>
      </c>
      <c r="CF116" s="41"/>
      <c r="CG116" s="7">
        <f t="shared" si="18"/>
        <v>19846</v>
      </c>
      <c r="CH116" s="8"/>
      <c r="CI116" s="9"/>
      <c r="CJ116" s="41"/>
      <c r="CK116" s="41"/>
      <c r="CL116" s="41"/>
      <c r="CM116" s="41"/>
      <c r="CN116" s="41"/>
      <c r="CO116" s="7">
        <v>272409</v>
      </c>
      <c r="CP116" s="8"/>
      <c r="CQ116" s="41"/>
      <c r="CR116" s="41"/>
      <c r="CS116" s="7">
        <f t="shared" si="19"/>
        <v>0</v>
      </c>
      <c r="CT116" s="43">
        <v>665</v>
      </c>
      <c r="CU116" s="4">
        <f t="shared" si="20"/>
        <v>665</v>
      </c>
      <c r="CV116" s="10">
        <f t="shared" si="11"/>
        <v>792797</v>
      </c>
    </row>
    <row r="117" spans="1:100" x14ac:dyDescent="0.25">
      <c r="A117" s="348"/>
      <c r="B117" s="2" t="s">
        <v>108</v>
      </c>
      <c r="C117" s="40"/>
      <c r="D117" s="41"/>
      <c r="E117" s="43"/>
      <c r="F117" s="41"/>
      <c r="G117" s="42"/>
      <c r="H117" s="7">
        <v>0</v>
      </c>
      <c r="I117" s="40"/>
      <c r="J117" s="41"/>
      <c r="K117" s="41"/>
      <c r="L117" s="41"/>
      <c r="M117" s="41"/>
      <c r="N117" s="41"/>
      <c r="O117" s="7">
        <v>50722</v>
      </c>
      <c r="P117" s="8"/>
      <c r="Q117" s="41"/>
      <c r="R117" s="41"/>
      <c r="S117" s="41"/>
      <c r="T117" s="7">
        <v>5855</v>
      </c>
      <c r="U117" s="40">
        <v>47162</v>
      </c>
      <c r="V117" s="9">
        <v>7267</v>
      </c>
      <c r="W117" s="7">
        <f t="shared" si="12"/>
        <v>54429</v>
      </c>
      <c r="X117" s="40"/>
      <c r="Y117" s="9"/>
      <c r="Z117" s="9"/>
      <c r="AA117" s="9"/>
      <c r="AB117" s="9"/>
      <c r="AC117" s="9"/>
      <c r="AD117" s="41"/>
      <c r="AE117" s="9"/>
      <c r="AF117" s="9"/>
      <c r="AG117" s="9"/>
      <c r="AH117" s="9"/>
      <c r="AI117" s="25"/>
      <c r="AJ117" s="4">
        <v>193469</v>
      </c>
      <c r="AK117" s="40">
        <v>0</v>
      </c>
      <c r="AL117" s="7">
        <f t="shared" si="13"/>
        <v>0</v>
      </c>
      <c r="AM117" s="9"/>
      <c r="AN117" s="9">
        <v>29463</v>
      </c>
      <c r="AO117" s="41">
        <v>2654</v>
      </c>
      <c r="AP117" s="41">
        <f>22204+6147</f>
        <v>28351</v>
      </c>
      <c r="AQ117" s="41"/>
      <c r="AR117" s="41"/>
      <c r="AS117" s="41"/>
      <c r="AT117" s="41"/>
      <c r="AU117" s="41"/>
      <c r="AV117" s="41"/>
      <c r="AW117" s="7">
        <f t="shared" si="14"/>
        <v>60468</v>
      </c>
      <c r="AX117" s="41">
        <v>0</v>
      </c>
      <c r="AY117" s="41"/>
      <c r="AZ117" s="41">
        <v>0</v>
      </c>
      <c r="BA117" s="41"/>
      <c r="BB117" s="41"/>
      <c r="BC117" s="41">
        <v>0</v>
      </c>
      <c r="BD117" s="41">
        <v>0</v>
      </c>
      <c r="BE117" s="7">
        <f t="shared" si="15"/>
        <v>0</v>
      </c>
      <c r="BF117" s="40">
        <v>26098</v>
      </c>
      <c r="BG117" s="41"/>
      <c r="BH117" s="41">
        <v>4846</v>
      </c>
      <c r="BI117" s="41"/>
      <c r="BJ117" s="41">
        <v>0</v>
      </c>
      <c r="BK117" s="41"/>
      <c r="BL117" s="41">
        <v>0</v>
      </c>
      <c r="BM117" s="41"/>
      <c r="BN117" s="41"/>
      <c r="BO117" s="41">
        <v>11713</v>
      </c>
      <c r="BP117" s="9"/>
      <c r="BQ117" s="41"/>
      <c r="BR117" s="9"/>
      <c r="BS117" s="9"/>
      <c r="BT117" s="41">
        <v>59198</v>
      </c>
      <c r="BU117" s="7">
        <f t="shared" si="16"/>
        <v>101855</v>
      </c>
      <c r="BV117" s="40">
        <v>33159</v>
      </c>
      <c r="BW117" s="41"/>
      <c r="BX117" s="41"/>
      <c r="BY117" s="41">
        <v>0</v>
      </c>
      <c r="BZ117" s="41"/>
      <c r="CA117" s="41"/>
      <c r="CB117" s="7">
        <f t="shared" si="17"/>
        <v>33159</v>
      </c>
      <c r="CC117" s="40"/>
      <c r="CD117" s="41">
        <v>18807</v>
      </c>
      <c r="CE117" s="41">
        <v>0</v>
      </c>
      <c r="CF117" s="41"/>
      <c r="CG117" s="7">
        <f t="shared" si="18"/>
        <v>18807</v>
      </c>
      <c r="CH117" s="8"/>
      <c r="CI117" s="9"/>
      <c r="CJ117" s="41"/>
      <c r="CK117" s="41"/>
      <c r="CL117" s="41"/>
      <c r="CM117" s="41"/>
      <c r="CN117" s="41"/>
      <c r="CO117" s="7">
        <v>269571</v>
      </c>
      <c r="CP117" s="8"/>
      <c r="CQ117" s="41"/>
      <c r="CR117" s="41"/>
      <c r="CS117" s="7">
        <f t="shared" si="19"/>
        <v>0</v>
      </c>
      <c r="CT117" s="43">
        <v>484</v>
      </c>
      <c r="CU117" s="4">
        <f t="shared" si="20"/>
        <v>484</v>
      </c>
      <c r="CV117" s="10">
        <f t="shared" si="11"/>
        <v>788819</v>
      </c>
    </row>
    <row r="118" spans="1:100" x14ac:dyDescent="0.25">
      <c r="A118" s="348"/>
      <c r="B118" s="2" t="s">
        <v>109</v>
      </c>
      <c r="C118" s="40"/>
      <c r="D118" s="41"/>
      <c r="E118" s="43"/>
      <c r="F118" s="41"/>
      <c r="G118" s="42"/>
      <c r="H118" s="7">
        <v>0</v>
      </c>
      <c r="I118" s="40"/>
      <c r="J118" s="41"/>
      <c r="K118" s="41"/>
      <c r="L118" s="41"/>
      <c r="M118" s="41"/>
      <c r="N118" s="41"/>
      <c r="O118" s="7">
        <v>52076</v>
      </c>
      <c r="P118" s="8"/>
      <c r="Q118" s="41"/>
      <c r="R118" s="41"/>
      <c r="S118" s="41"/>
      <c r="T118" s="7">
        <v>4663</v>
      </c>
      <c r="U118" s="40">
        <v>46429</v>
      </c>
      <c r="V118" s="9">
        <v>7102</v>
      </c>
      <c r="W118" s="7">
        <f t="shared" si="12"/>
        <v>53531</v>
      </c>
      <c r="X118" s="40"/>
      <c r="Y118" s="9"/>
      <c r="Z118" s="9"/>
      <c r="AA118" s="9"/>
      <c r="AB118" s="9"/>
      <c r="AC118" s="9"/>
      <c r="AD118" s="41"/>
      <c r="AE118" s="9"/>
      <c r="AF118" s="9"/>
      <c r="AG118" s="9"/>
      <c r="AH118" s="9"/>
      <c r="AI118" s="25"/>
      <c r="AJ118" s="4">
        <v>235837</v>
      </c>
      <c r="AK118" s="40">
        <v>0</v>
      </c>
      <c r="AL118" s="7">
        <f t="shared" si="13"/>
        <v>0</v>
      </c>
      <c r="AM118" s="9"/>
      <c r="AN118" s="9">
        <v>16907</v>
      </c>
      <c r="AO118" s="41">
        <v>3109</v>
      </c>
      <c r="AP118" s="41">
        <f>34527+3502</f>
        <v>38029</v>
      </c>
      <c r="AQ118" s="41"/>
      <c r="AR118" s="41"/>
      <c r="AS118" s="41"/>
      <c r="AT118" s="41"/>
      <c r="AU118" s="41"/>
      <c r="AV118" s="41"/>
      <c r="AW118" s="7">
        <f t="shared" si="14"/>
        <v>58045</v>
      </c>
      <c r="AX118" s="41">
        <v>0</v>
      </c>
      <c r="AY118" s="41"/>
      <c r="AZ118" s="41">
        <v>0</v>
      </c>
      <c r="BA118" s="41"/>
      <c r="BB118" s="41"/>
      <c r="BC118" s="41">
        <v>0</v>
      </c>
      <c r="BD118" s="41">
        <v>0</v>
      </c>
      <c r="BE118" s="7">
        <f t="shared" si="15"/>
        <v>0</v>
      </c>
      <c r="BF118" s="40">
        <v>19210</v>
      </c>
      <c r="BG118" s="41"/>
      <c r="BH118" s="41">
        <v>10087</v>
      </c>
      <c r="BI118" s="41"/>
      <c r="BJ118" s="41">
        <v>0</v>
      </c>
      <c r="BK118" s="41"/>
      <c r="BL118" s="41">
        <v>0</v>
      </c>
      <c r="BM118" s="41"/>
      <c r="BN118" s="41"/>
      <c r="BO118" s="41">
        <v>12022</v>
      </c>
      <c r="BP118" s="9"/>
      <c r="BQ118" s="41"/>
      <c r="BR118" s="9"/>
      <c r="BS118" s="9"/>
      <c r="BT118" s="41">
        <v>63154</v>
      </c>
      <c r="BU118" s="7">
        <f t="shared" si="16"/>
        <v>104473</v>
      </c>
      <c r="BV118" s="40">
        <v>41388</v>
      </c>
      <c r="BW118" s="41"/>
      <c r="BX118" s="41"/>
      <c r="BY118" s="41">
        <v>0</v>
      </c>
      <c r="BZ118" s="41"/>
      <c r="CA118" s="41"/>
      <c r="CB118" s="7">
        <f t="shared" si="17"/>
        <v>41388</v>
      </c>
      <c r="CC118" s="40"/>
      <c r="CD118" s="41">
        <v>2970</v>
      </c>
      <c r="CE118" s="41">
        <v>0</v>
      </c>
      <c r="CF118" s="41"/>
      <c r="CG118" s="7">
        <f t="shared" si="18"/>
        <v>2970</v>
      </c>
      <c r="CH118" s="8"/>
      <c r="CI118" s="9"/>
      <c r="CJ118" s="41"/>
      <c r="CK118" s="41"/>
      <c r="CL118" s="41"/>
      <c r="CM118" s="41"/>
      <c r="CN118" s="41"/>
      <c r="CO118" s="7">
        <v>254985</v>
      </c>
      <c r="CP118" s="8"/>
      <c r="CQ118" s="41"/>
      <c r="CR118" s="41"/>
      <c r="CS118" s="7">
        <f t="shared" si="19"/>
        <v>0</v>
      </c>
      <c r="CT118" s="43">
        <v>599</v>
      </c>
      <c r="CU118" s="4">
        <f t="shared" si="20"/>
        <v>599</v>
      </c>
      <c r="CV118" s="10">
        <f t="shared" si="11"/>
        <v>808567</v>
      </c>
    </row>
    <row r="119" spans="1:100" x14ac:dyDescent="0.25">
      <c r="A119" s="348"/>
      <c r="B119" s="2" t="s">
        <v>110</v>
      </c>
      <c r="C119" s="40"/>
      <c r="D119" s="41"/>
      <c r="E119" s="43"/>
      <c r="F119" s="41"/>
      <c r="G119" s="42"/>
      <c r="H119" s="7">
        <v>0</v>
      </c>
      <c r="I119" s="40"/>
      <c r="J119" s="41"/>
      <c r="K119" s="41"/>
      <c r="L119" s="41"/>
      <c r="M119" s="41"/>
      <c r="N119" s="41"/>
      <c r="O119" s="7">
        <v>45680</v>
      </c>
      <c r="P119" s="8"/>
      <c r="Q119" s="41"/>
      <c r="R119" s="41"/>
      <c r="S119" s="41"/>
      <c r="T119" s="7">
        <v>5788</v>
      </c>
      <c r="U119" s="40">
        <v>44554</v>
      </c>
      <c r="V119" s="9">
        <v>6892</v>
      </c>
      <c r="W119" s="7">
        <f t="shared" si="12"/>
        <v>51446</v>
      </c>
      <c r="X119" s="40"/>
      <c r="Y119" s="9"/>
      <c r="Z119" s="9"/>
      <c r="AA119" s="9"/>
      <c r="AB119" s="9"/>
      <c r="AC119" s="9"/>
      <c r="AD119" s="41"/>
      <c r="AE119" s="9"/>
      <c r="AF119" s="9"/>
      <c r="AG119" s="9"/>
      <c r="AH119" s="9"/>
      <c r="AI119" s="25"/>
      <c r="AJ119" s="4">
        <v>171552</v>
      </c>
      <c r="AK119" s="40">
        <v>0</v>
      </c>
      <c r="AL119" s="7">
        <f t="shared" si="13"/>
        <v>0</v>
      </c>
      <c r="AM119" s="9"/>
      <c r="AN119" s="9">
        <v>33181</v>
      </c>
      <c r="AO119" s="41">
        <v>3718</v>
      </c>
      <c r="AP119" s="41">
        <f>34601+13459</f>
        <v>48060</v>
      </c>
      <c r="AQ119" s="41"/>
      <c r="AR119" s="41"/>
      <c r="AS119" s="41"/>
      <c r="AT119" s="41"/>
      <c r="AU119" s="41"/>
      <c r="AV119" s="41"/>
      <c r="AW119" s="7">
        <f t="shared" si="14"/>
        <v>84959</v>
      </c>
      <c r="AX119" s="41">
        <v>0</v>
      </c>
      <c r="AY119" s="41"/>
      <c r="AZ119" s="41">
        <v>0</v>
      </c>
      <c r="BA119" s="41"/>
      <c r="BB119" s="41"/>
      <c r="BC119" s="41">
        <v>0</v>
      </c>
      <c r="BD119" s="41">
        <v>0</v>
      </c>
      <c r="BE119" s="7">
        <f t="shared" si="15"/>
        <v>0</v>
      </c>
      <c r="BF119" s="40">
        <v>20685</v>
      </c>
      <c r="BG119" s="41"/>
      <c r="BH119" s="41">
        <v>9682</v>
      </c>
      <c r="BI119" s="41"/>
      <c r="BJ119" s="41">
        <v>0</v>
      </c>
      <c r="BK119" s="41"/>
      <c r="BL119" s="41">
        <v>0</v>
      </c>
      <c r="BM119" s="41"/>
      <c r="BN119" s="41"/>
      <c r="BO119" s="41">
        <v>11632</v>
      </c>
      <c r="BP119" s="9"/>
      <c r="BQ119" s="41"/>
      <c r="BR119" s="9"/>
      <c r="BS119" s="9"/>
      <c r="BT119" s="41">
        <v>74643</v>
      </c>
      <c r="BU119" s="7">
        <f t="shared" si="16"/>
        <v>116642</v>
      </c>
      <c r="BV119" s="40">
        <v>39243</v>
      </c>
      <c r="BW119" s="41"/>
      <c r="BX119" s="41"/>
      <c r="BY119" s="41">
        <v>0</v>
      </c>
      <c r="BZ119" s="41"/>
      <c r="CA119" s="41"/>
      <c r="CB119" s="7">
        <f t="shared" si="17"/>
        <v>39243</v>
      </c>
      <c r="CC119" s="40"/>
      <c r="CD119" s="41">
        <v>0</v>
      </c>
      <c r="CE119" s="41">
        <v>0</v>
      </c>
      <c r="CF119" s="41"/>
      <c r="CG119" s="7">
        <f t="shared" si="18"/>
        <v>0</v>
      </c>
      <c r="CH119" s="8"/>
      <c r="CI119" s="9"/>
      <c r="CJ119" s="41"/>
      <c r="CK119" s="41"/>
      <c r="CL119" s="41"/>
      <c r="CM119" s="41"/>
      <c r="CN119" s="41"/>
      <c r="CO119" s="7">
        <v>206439</v>
      </c>
      <c r="CP119" s="8"/>
      <c r="CQ119" s="41"/>
      <c r="CR119" s="41"/>
      <c r="CS119" s="7">
        <f t="shared" si="19"/>
        <v>0</v>
      </c>
      <c r="CT119" s="43">
        <v>1046</v>
      </c>
      <c r="CU119" s="4">
        <f t="shared" si="20"/>
        <v>1046</v>
      </c>
      <c r="CV119" s="10">
        <f t="shared" si="11"/>
        <v>722795</v>
      </c>
    </row>
    <row r="120" spans="1:100" x14ac:dyDescent="0.25">
      <c r="A120" s="348"/>
      <c r="B120" s="2" t="s">
        <v>111</v>
      </c>
      <c r="C120" s="40"/>
      <c r="D120" s="41"/>
      <c r="E120" s="43"/>
      <c r="F120" s="41"/>
      <c r="G120" s="42"/>
      <c r="H120" s="7">
        <v>1517</v>
      </c>
      <c r="I120" s="40"/>
      <c r="J120" s="41"/>
      <c r="K120" s="41"/>
      <c r="L120" s="41"/>
      <c r="M120" s="41"/>
      <c r="N120" s="41"/>
      <c r="O120" s="7">
        <v>34996</v>
      </c>
      <c r="P120" s="8"/>
      <c r="Q120" s="41"/>
      <c r="R120" s="41"/>
      <c r="S120" s="41"/>
      <c r="T120" s="7">
        <v>6974</v>
      </c>
      <c r="U120" s="40">
        <v>43769</v>
      </c>
      <c r="V120" s="9">
        <v>7004</v>
      </c>
      <c r="W120" s="7">
        <f t="shared" si="12"/>
        <v>50773</v>
      </c>
      <c r="X120" s="40"/>
      <c r="Y120" s="9"/>
      <c r="Z120" s="9"/>
      <c r="AA120" s="9"/>
      <c r="AB120" s="9"/>
      <c r="AC120" s="9"/>
      <c r="AD120" s="41"/>
      <c r="AE120" s="9"/>
      <c r="AF120" s="9"/>
      <c r="AG120" s="9"/>
      <c r="AH120" s="9"/>
      <c r="AI120" s="25"/>
      <c r="AJ120" s="4">
        <v>142612</v>
      </c>
      <c r="AK120" s="40">
        <v>0</v>
      </c>
      <c r="AL120" s="7">
        <f t="shared" si="13"/>
        <v>0</v>
      </c>
      <c r="AM120" s="9"/>
      <c r="AN120" s="9">
        <v>28396</v>
      </c>
      <c r="AO120" s="41">
        <v>3582</v>
      </c>
      <c r="AP120" s="41">
        <f>37245+12486</f>
        <v>49731</v>
      </c>
      <c r="AQ120" s="41"/>
      <c r="AR120" s="41"/>
      <c r="AS120" s="41"/>
      <c r="AT120" s="41"/>
      <c r="AU120" s="41"/>
      <c r="AV120" s="41"/>
      <c r="AW120" s="7">
        <f t="shared" si="14"/>
        <v>81709</v>
      </c>
      <c r="AX120" s="41">
        <v>0</v>
      </c>
      <c r="AY120" s="41"/>
      <c r="AZ120" s="41">
        <v>0</v>
      </c>
      <c r="BA120" s="41"/>
      <c r="BB120" s="41"/>
      <c r="BC120" s="41">
        <v>0</v>
      </c>
      <c r="BD120" s="41">
        <v>0</v>
      </c>
      <c r="BE120" s="7">
        <f t="shared" si="15"/>
        <v>0</v>
      </c>
      <c r="BF120" s="40">
        <v>18368</v>
      </c>
      <c r="BG120" s="41"/>
      <c r="BH120" s="41">
        <v>8211</v>
      </c>
      <c r="BI120" s="41"/>
      <c r="BJ120" s="41">
        <v>0</v>
      </c>
      <c r="BK120" s="41"/>
      <c r="BL120" s="41">
        <v>0</v>
      </c>
      <c r="BM120" s="41"/>
      <c r="BN120" s="41"/>
      <c r="BO120" s="41">
        <v>11756</v>
      </c>
      <c r="BP120" s="9"/>
      <c r="BQ120" s="41"/>
      <c r="BR120" s="9"/>
      <c r="BS120" s="9"/>
      <c r="BT120" s="41">
        <v>75448</v>
      </c>
      <c r="BU120" s="7">
        <f t="shared" si="16"/>
        <v>113783</v>
      </c>
      <c r="BV120" s="40">
        <v>20624</v>
      </c>
      <c r="BW120" s="41"/>
      <c r="BX120" s="41"/>
      <c r="BY120" s="41">
        <v>0</v>
      </c>
      <c r="BZ120" s="41"/>
      <c r="CA120" s="41"/>
      <c r="CB120" s="7">
        <f t="shared" si="17"/>
        <v>20624</v>
      </c>
      <c r="CC120" s="40"/>
      <c r="CD120" s="41">
        <v>0</v>
      </c>
      <c r="CE120" s="41">
        <v>0</v>
      </c>
      <c r="CF120" s="41"/>
      <c r="CG120" s="7">
        <f t="shared" si="18"/>
        <v>0</v>
      </c>
      <c r="CH120" s="8"/>
      <c r="CI120" s="9"/>
      <c r="CJ120" s="41"/>
      <c r="CK120" s="41"/>
      <c r="CL120" s="41"/>
      <c r="CM120" s="41"/>
      <c r="CN120" s="41"/>
      <c r="CO120" s="7">
        <v>188524</v>
      </c>
      <c r="CP120" s="8"/>
      <c r="CQ120" s="41"/>
      <c r="CR120" s="41"/>
      <c r="CS120" s="7">
        <f t="shared" si="19"/>
        <v>0</v>
      </c>
      <c r="CT120" s="43">
        <v>929</v>
      </c>
      <c r="CU120" s="4">
        <f t="shared" si="20"/>
        <v>929</v>
      </c>
      <c r="CV120" s="10">
        <f t="shared" si="11"/>
        <v>642441</v>
      </c>
    </row>
    <row r="121" spans="1:100" ht="15.75" thickBot="1" x14ac:dyDescent="0.3">
      <c r="A121" s="349"/>
      <c r="B121" s="3" t="s">
        <v>112</v>
      </c>
      <c r="C121" s="44"/>
      <c r="D121" s="45"/>
      <c r="E121" s="47"/>
      <c r="F121" s="45"/>
      <c r="G121" s="46"/>
      <c r="H121" s="11">
        <v>0</v>
      </c>
      <c r="I121" s="44"/>
      <c r="J121" s="45"/>
      <c r="K121" s="45"/>
      <c r="L121" s="45"/>
      <c r="M121" s="45"/>
      <c r="N121" s="45"/>
      <c r="O121" s="11">
        <v>53071</v>
      </c>
      <c r="P121" s="12"/>
      <c r="Q121" s="45"/>
      <c r="R121" s="45"/>
      <c r="S121" s="45"/>
      <c r="T121" s="11">
        <v>6710</v>
      </c>
      <c r="U121" s="44">
        <v>42613</v>
      </c>
      <c r="V121" s="13">
        <v>7000</v>
      </c>
      <c r="W121" s="11">
        <f t="shared" si="12"/>
        <v>49613</v>
      </c>
      <c r="X121" s="44"/>
      <c r="Y121" s="13"/>
      <c r="Z121" s="13"/>
      <c r="AA121" s="13"/>
      <c r="AB121" s="13"/>
      <c r="AC121" s="13"/>
      <c r="AD121" s="45"/>
      <c r="AE121" s="13"/>
      <c r="AF121" s="13"/>
      <c r="AG121" s="13"/>
      <c r="AH121" s="13"/>
      <c r="AI121" s="26"/>
      <c r="AJ121" s="11">
        <v>120376</v>
      </c>
      <c r="AK121" s="44">
        <v>0</v>
      </c>
      <c r="AL121" s="11">
        <f t="shared" si="13"/>
        <v>0</v>
      </c>
      <c r="AM121" s="13"/>
      <c r="AN121" s="13">
        <v>27833</v>
      </c>
      <c r="AO121" s="45">
        <v>1733</v>
      </c>
      <c r="AP121" s="45">
        <f>31106+14061</f>
        <v>45167</v>
      </c>
      <c r="AQ121" s="45"/>
      <c r="AR121" s="45"/>
      <c r="AS121" s="45"/>
      <c r="AT121" s="45"/>
      <c r="AU121" s="45"/>
      <c r="AV121" s="45"/>
      <c r="AW121" s="11">
        <f t="shared" si="14"/>
        <v>74733</v>
      </c>
      <c r="AX121" s="45">
        <v>0</v>
      </c>
      <c r="AY121" s="45"/>
      <c r="AZ121" s="45">
        <v>0</v>
      </c>
      <c r="BA121" s="45"/>
      <c r="BB121" s="45"/>
      <c r="BC121" s="45">
        <v>0</v>
      </c>
      <c r="BD121" s="45">
        <v>0</v>
      </c>
      <c r="BE121" s="11">
        <f t="shared" si="15"/>
        <v>0</v>
      </c>
      <c r="BF121" s="44">
        <v>19280</v>
      </c>
      <c r="BG121" s="45"/>
      <c r="BH121" s="45">
        <v>9812</v>
      </c>
      <c r="BI121" s="45"/>
      <c r="BJ121" s="45">
        <v>0</v>
      </c>
      <c r="BK121" s="45"/>
      <c r="BL121" s="45">
        <v>0</v>
      </c>
      <c r="BM121" s="45"/>
      <c r="BN121" s="45"/>
      <c r="BO121" s="45">
        <v>9935</v>
      </c>
      <c r="BP121" s="13"/>
      <c r="BQ121" s="45"/>
      <c r="BR121" s="13"/>
      <c r="BS121" s="13"/>
      <c r="BT121" s="45">
        <v>79949</v>
      </c>
      <c r="BU121" s="11">
        <f t="shared" si="16"/>
        <v>118976</v>
      </c>
      <c r="BV121" s="44">
        <v>18820</v>
      </c>
      <c r="BW121" s="45"/>
      <c r="BX121" s="45"/>
      <c r="BY121" s="45">
        <v>0</v>
      </c>
      <c r="BZ121" s="45"/>
      <c r="CA121" s="45"/>
      <c r="CB121" s="11">
        <f t="shared" si="17"/>
        <v>18820</v>
      </c>
      <c r="CC121" s="44"/>
      <c r="CD121" s="45">
        <v>0</v>
      </c>
      <c r="CE121" s="45">
        <v>0</v>
      </c>
      <c r="CF121" s="45"/>
      <c r="CG121" s="11">
        <f t="shared" si="18"/>
        <v>0</v>
      </c>
      <c r="CH121" s="12"/>
      <c r="CI121" s="13"/>
      <c r="CJ121" s="45"/>
      <c r="CK121" s="45"/>
      <c r="CL121" s="45"/>
      <c r="CM121" s="45"/>
      <c r="CN121" s="45"/>
      <c r="CO121" s="11">
        <v>283474</v>
      </c>
      <c r="CP121" s="12"/>
      <c r="CQ121" s="45"/>
      <c r="CR121" s="45"/>
      <c r="CS121" s="11">
        <f t="shared" si="19"/>
        <v>0</v>
      </c>
      <c r="CT121" s="47">
        <v>545</v>
      </c>
      <c r="CU121" s="14">
        <f t="shared" si="20"/>
        <v>545</v>
      </c>
      <c r="CV121" s="15">
        <f t="shared" si="11"/>
        <v>726318</v>
      </c>
    </row>
    <row r="122" spans="1:100" x14ac:dyDescent="0.25">
      <c r="A122" s="347" t="s">
        <v>143</v>
      </c>
      <c r="B122" s="1" t="s">
        <v>101</v>
      </c>
      <c r="C122" s="34"/>
      <c r="D122" s="35"/>
      <c r="E122" s="52"/>
      <c r="F122" s="35"/>
      <c r="G122" s="36"/>
      <c r="H122" s="20">
        <v>0</v>
      </c>
      <c r="I122" s="34"/>
      <c r="J122" s="35"/>
      <c r="K122" s="35"/>
      <c r="L122" s="35"/>
      <c r="M122" s="35"/>
      <c r="N122" s="35"/>
      <c r="O122" s="20">
        <v>36929</v>
      </c>
      <c r="P122" s="21"/>
      <c r="Q122" s="35"/>
      <c r="R122" s="35"/>
      <c r="S122" s="35"/>
      <c r="T122" s="20">
        <v>5800</v>
      </c>
      <c r="U122" s="34">
        <v>40008</v>
      </c>
      <c r="V122" s="22">
        <v>5919</v>
      </c>
      <c r="W122" s="20">
        <f t="shared" si="12"/>
        <v>45927</v>
      </c>
      <c r="X122" s="34"/>
      <c r="Y122" s="22"/>
      <c r="Z122" s="22"/>
      <c r="AA122" s="22"/>
      <c r="AB122" s="22"/>
      <c r="AC122" s="22"/>
      <c r="AD122" s="35"/>
      <c r="AE122" s="22"/>
      <c r="AF122" s="22"/>
      <c r="AG122" s="22"/>
      <c r="AH122" s="22"/>
      <c r="AI122" s="27"/>
      <c r="AJ122" s="20">
        <v>215484</v>
      </c>
      <c r="AK122" s="34">
        <v>0</v>
      </c>
      <c r="AL122" s="20">
        <f t="shared" si="13"/>
        <v>0</v>
      </c>
      <c r="AM122" s="22"/>
      <c r="AN122" s="22">
        <v>31091</v>
      </c>
      <c r="AO122" s="35">
        <v>3767</v>
      </c>
      <c r="AP122" s="35">
        <f>18861+7186</f>
        <v>26047</v>
      </c>
      <c r="AQ122" s="35"/>
      <c r="AR122" s="35"/>
      <c r="AS122" s="35"/>
      <c r="AT122" s="35"/>
      <c r="AU122" s="35"/>
      <c r="AV122" s="35"/>
      <c r="AW122" s="20">
        <f t="shared" si="14"/>
        <v>60905</v>
      </c>
      <c r="AX122" s="35">
        <v>0</v>
      </c>
      <c r="AY122" s="35"/>
      <c r="AZ122" s="35">
        <v>0</v>
      </c>
      <c r="BA122" s="35"/>
      <c r="BB122" s="35"/>
      <c r="BC122" s="35">
        <v>0</v>
      </c>
      <c r="BD122" s="35">
        <v>0</v>
      </c>
      <c r="BE122" s="20">
        <f t="shared" si="15"/>
        <v>0</v>
      </c>
      <c r="BF122" s="34">
        <v>16833</v>
      </c>
      <c r="BG122" s="35"/>
      <c r="BH122" s="35">
        <v>6998</v>
      </c>
      <c r="BI122" s="35"/>
      <c r="BJ122" s="35">
        <v>0</v>
      </c>
      <c r="BK122" s="35"/>
      <c r="BL122" s="35">
        <v>0</v>
      </c>
      <c r="BM122" s="35"/>
      <c r="BN122" s="35"/>
      <c r="BO122" s="35">
        <v>11573</v>
      </c>
      <c r="BP122" s="22"/>
      <c r="BQ122" s="35"/>
      <c r="BR122" s="22"/>
      <c r="BS122" s="22"/>
      <c r="BT122" s="35">
        <v>69428</v>
      </c>
      <c r="BU122" s="20">
        <f t="shared" si="16"/>
        <v>104832</v>
      </c>
      <c r="BV122" s="34">
        <v>14117</v>
      </c>
      <c r="BW122" s="35"/>
      <c r="BX122" s="35"/>
      <c r="BY122" s="35">
        <v>0</v>
      </c>
      <c r="BZ122" s="35"/>
      <c r="CA122" s="35"/>
      <c r="CB122" s="20">
        <f t="shared" si="17"/>
        <v>14117</v>
      </c>
      <c r="CC122" s="34"/>
      <c r="CD122" s="35">
        <v>0</v>
      </c>
      <c r="CE122" s="35">
        <v>0</v>
      </c>
      <c r="CF122" s="35"/>
      <c r="CG122" s="20">
        <f t="shared" si="18"/>
        <v>0</v>
      </c>
      <c r="CH122" s="21"/>
      <c r="CI122" s="22"/>
      <c r="CJ122" s="35"/>
      <c r="CK122" s="35"/>
      <c r="CL122" s="35"/>
      <c r="CM122" s="35"/>
      <c r="CN122" s="35"/>
      <c r="CO122" s="20">
        <v>190187</v>
      </c>
      <c r="CP122" s="21"/>
      <c r="CQ122" s="35"/>
      <c r="CR122" s="35"/>
      <c r="CS122" s="20">
        <f t="shared" si="19"/>
        <v>0</v>
      </c>
      <c r="CT122" s="52">
        <v>984</v>
      </c>
      <c r="CU122" s="20">
        <f t="shared" si="20"/>
        <v>984</v>
      </c>
      <c r="CV122" s="23">
        <f t="shared" si="11"/>
        <v>675165</v>
      </c>
    </row>
    <row r="123" spans="1:100" x14ac:dyDescent="0.25">
      <c r="A123" s="348"/>
      <c r="B123" s="2" t="s">
        <v>102</v>
      </c>
      <c r="C123" s="40"/>
      <c r="D123" s="41"/>
      <c r="E123" s="43"/>
      <c r="F123" s="41"/>
      <c r="G123" s="42"/>
      <c r="H123" s="7">
        <v>0</v>
      </c>
      <c r="I123" s="40"/>
      <c r="J123" s="41"/>
      <c r="K123" s="41"/>
      <c r="L123" s="41"/>
      <c r="M123" s="41"/>
      <c r="N123" s="41"/>
      <c r="O123" s="7">
        <v>26930</v>
      </c>
      <c r="P123" s="8"/>
      <c r="Q123" s="41"/>
      <c r="R123" s="41"/>
      <c r="S123" s="41"/>
      <c r="T123" s="7">
        <v>5806</v>
      </c>
      <c r="U123" s="40">
        <v>38329</v>
      </c>
      <c r="V123" s="9">
        <v>5944</v>
      </c>
      <c r="W123" s="7">
        <f t="shared" si="12"/>
        <v>44273</v>
      </c>
      <c r="X123" s="40"/>
      <c r="Y123" s="9"/>
      <c r="Z123" s="9"/>
      <c r="AA123" s="9"/>
      <c r="AB123" s="9"/>
      <c r="AC123" s="9"/>
      <c r="AD123" s="41"/>
      <c r="AE123" s="9"/>
      <c r="AF123" s="9"/>
      <c r="AG123" s="9"/>
      <c r="AH123" s="9"/>
      <c r="AI123" s="25"/>
      <c r="AJ123" s="4">
        <v>167573</v>
      </c>
      <c r="AK123" s="40">
        <v>0</v>
      </c>
      <c r="AL123" s="7">
        <f t="shared" si="13"/>
        <v>0</v>
      </c>
      <c r="AM123" s="9"/>
      <c r="AN123" s="9">
        <v>26254</v>
      </c>
      <c r="AO123" s="41">
        <v>2403</v>
      </c>
      <c r="AP123" s="41">
        <f>23188+5600</f>
        <v>28788</v>
      </c>
      <c r="AQ123" s="41"/>
      <c r="AR123" s="41"/>
      <c r="AS123" s="41"/>
      <c r="AT123" s="41"/>
      <c r="AU123" s="41"/>
      <c r="AV123" s="41"/>
      <c r="AW123" s="7">
        <f t="shared" si="14"/>
        <v>57445</v>
      </c>
      <c r="AX123" s="41">
        <v>0</v>
      </c>
      <c r="AY123" s="41"/>
      <c r="AZ123" s="41">
        <v>0</v>
      </c>
      <c r="BA123" s="41"/>
      <c r="BB123" s="41"/>
      <c r="BC123" s="41">
        <v>0</v>
      </c>
      <c r="BD123" s="41">
        <v>0</v>
      </c>
      <c r="BE123" s="7">
        <f t="shared" si="15"/>
        <v>0</v>
      </c>
      <c r="BF123" s="40">
        <v>19334</v>
      </c>
      <c r="BG123" s="41"/>
      <c r="BH123" s="41">
        <v>8164</v>
      </c>
      <c r="BI123" s="41"/>
      <c r="BJ123" s="41">
        <v>0</v>
      </c>
      <c r="BK123" s="41"/>
      <c r="BL123" s="41">
        <v>0</v>
      </c>
      <c r="BM123" s="41"/>
      <c r="BN123" s="41"/>
      <c r="BO123" s="41">
        <v>6164</v>
      </c>
      <c r="BP123" s="9"/>
      <c r="BQ123" s="41"/>
      <c r="BR123" s="9"/>
      <c r="BS123" s="9"/>
      <c r="BT123" s="41">
        <v>61033</v>
      </c>
      <c r="BU123" s="7">
        <f t="shared" si="16"/>
        <v>94695</v>
      </c>
      <c r="BV123" s="40">
        <v>8961</v>
      </c>
      <c r="BW123" s="41"/>
      <c r="BX123" s="41"/>
      <c r="BY123" s="41">
        <v>0</v>
      </c>
      <c r="BZ123" s="41"/>
      <c r="CA123" s="41"/>
      <c r="CB123" s="7">
        <f t="shared" si="17"/>
        <v>8961</v>
      </c>
      <c r="CC123" s="40"/>
      <c r="CD123" s="41">
        <v>0</v>
      </c>
      <c r="CE123" s="41">
        <v>0</v>
      </c>
      <c r="CF123" s="41"/>
      <c r="CG123" s="7">
        <f t="shared" si="18"/>
        <v>0</v>
      </c>
      <c r="CH123" s="8"/>
      <c r="CI123" s="9"/>
      <c r="CJ123" s="41"/>
      <c r="CK123" s="41"/>
      <c r="CL123" s="41"/>
      <c r="CM123" s="41"/>
      <c r="CN123" s="41"/>
      <c r="CO123" s="7">
        <v>172385</v>
      </c>
      <c r="CP123" s="8"/>
      <c r="CQ123" s="41"/>
      <c r="CR123" s="41"/>
      <c r="CS123" s="7">
        <f t="shared" si="19"/>
        <v>0</v>
      </c>
      <c r="CT123" s="43">
        <v>413</v>
      </c>
      <c r="CU123" s="4">
        <f t="shared" si="20"/>
        <v>413</v>
      </c>
      <c r="CV123" s="10">
        <f t="shared" si="11"/>
        <v>578481</v>
      </c>
    </row>
    <row r="124" spans="1:100" x14ac:dyDescent="0.25">
      <c r="A124" s="348"/>
      <c r="B124" s="2" t="s">
        <v>103</v>
      </c>
      <c r="C124" s="40"/>
      <c r="D124" s="41"/>
      <c r="E124" s="43"/>
      <c r="F124" s="41"/>
      <c r="G124" s="42"/>
      <c r="H124" s="7">
        <v>1515</v>
      </c>
      <c r="I124" s="40"/>
      <c r="J124" s="41"/>
      <c r="K124" s="41"/>
      <c r="L124" s="41"/>
      <c r="M124" s="41"/>
      <c r="N124" s="41"/>
      <c r="O124" s="7">
        <v>57099</v>
      </c>
      <c r="P124" s="8"/>
      <c r="Q124" s="41"/>
      <c r="R124" s="41"/>
      <c r="S124" s="41"/>
      <c r="T124" s="7">
        <v>4717</v>
      </c>
      <c r="U124" s="40">
        <v>43730</v>
      </c>
      <c r="V124" s="9">
        <v>6283</v>
      </c>
      <c r="W124" s="7">
        <f t="shared" si="12"/>
        <v>50013</v>
      </c>
      <c r="X124" s="40"/>
      <c r="Y124" s="9"/>
      <c r="Z124" s="9"/>
      <c r="AA124" s="9"/>
      <c r="AB124" s="9"/>
      <c r="AC124" s="9"/>
      <c r="AD124" s="41"/>
      <c r="AE124" s="9"/>
      <c r="AF124" s="9"/>
      <c r="AG124" s="9"/>
      <c r="AH124" s="9"/>
      <c r="AI124" s="25"/>
      <c r="AJ124" s="4">
        <v>109830</v>
      </c>
      <c r="AK124" s="40">
        <v>0</v>
      </c>
      <c r="AL124" s="7">
        <f t="shared" si="13"/>
        <v>0</v>
      </c>
      <c r="AM124" s="9"/>
      <c r="AN124" s="9">
        <v>32805</v>
      </c>
      <c r="AO124" s="41">
        <v>3996</v>
      </c>
      <c r="AP124" s="41">
        <f>30837+5513</f>
        <v>36350</v>
      </c>
      <c r="AQ124" s="41"/>
      <c r="AR124" s="41"/>
      <c r="AS124" s="41"/>
      <c r="AT124" s="41"/>
      <c r="AU124" s="41"/>
      <c r="AV124" s="41"/>
      <c r="AW124" s="7">
        <f t="shared" si="14"/>
        <v>73151</v>
      </c>
      <c r="AX124" s="41">
        <v>0</v>
      </c>
      <c r="AY124" s="41"/>
      <c r="AZ124" s="41">
        <v>0</v>
      </c>
      <c r="BA124" s="41"/>
      <c r="BB124" s="41"/>
      <c r="BC124" s="41">
        <v>0</v>
      </c>
      <c r="BD124" s="41">
        <v>0</v>
      </c>
      <c r="BE124" s="7">
        <f t="shared" si="15"/>
        <v>0</v>
      </c>
      <c r="BF124" s="40">
        <v>18089</v>
      </c>
      <c r="BG124" s="41"/>
      <c r="BH124" s="41">
        <v>7846</v>
      </c>
      <c r="BI124" s="41"/>
      <c r="BJ124" s="41">
        <v>0</v>
      </c>
      <c r="BK124" s="41"/>
      <c r="BL124" s="41">
        <v>0</v>
      </c>
      <c r="BM124" s="41"/>
      <c r="BN124" s="41"/>
      <c r="BO124" s="41">
        <v>13864</v>
      </c>
      <c r="BP124" s="9"/>
      <c r="BQ124" s="41"/>
      <c r="BR124" s="9"/>
      <c r="BS124" s="9"/>
      <c r="BT124" s="41">
        <v>70546</v>
      </c>
      <c r="BU124" s="7">
        <f t="shared" si="16"/>
        <v>110345</v>
      </c>
      <c r="BV124" s="40">
        <v>8328</v>
      </c>
      <c r="BW124" s="41"/>
      <c r="BX124" s="41"/>
      <c r="BY124" s="41">
        <v>0</v>
      </c>
      <c r="BZ124" s="41"/>
      <c r="CA124" s="41"/>
      <c r="CB124" s="7">
        <f t="shared" si="17"/>
        <v>8328</v>
      </c>
      <c r="CC124" s="40"/>
      <c r="CD124" s="41">
        <v>0</v>
      </c>
      <c r="CE124" s="41">
        <v>0</v>
      </c>
      <c r="CF124" s="41"/>
      <c r="CG124" s="7">
        <f t="shared" si="18"/>
        <v>0</v>
      </c>
      <c r="CH124" s="8"/>
      <c r="CI124" s="9"/>
      <c r="CJ124" s="41"/>
      <c r="CK124" s="41"/>
      <c r="CL124" s="41"/>
      <c r="CM124" s="41"/>
      <c r="CN124" s="41"/>
      <c r="CO124" s="7">
        <v>258586</v>
      </c>
      <c r="CP124" s="8"/>
      <c r="CQ124" s="41"/>
      <c r="CR124" s="41"/>
      <c r="CS124" s="7">
        <f t="shared" si="19"/>
        <v>0</v>
      </c>
      <c r="CT124" s="43">
        <v>345</v>
      </c>
      <c r="CU124" s="4">
        <f t="shared" si="20"/>
        <v>345</v>
      </c>
      <c r="CV124" s="10">
        <f t="shared" si="11"/>
        <v>673929</v>
      </c>
    </row>
    <row r="125" spans="1:100" x14ac:dyDescent="0.25">
      <c r="A125" s="348"/>
      <c r="B125" s="2" t="s">
        <v>104</v>
      </c>
      <c r="C125" s="40"/>
      <c r="D125" s="41"/>
      <c r="E125" s="43"/>
      <c r="F125" s="41"/>
      <c r="G125" s="42"/>
      <c r="H125" s="7">
        <v>0</v>
      </c>
      <c r="I125" s="40"/>
      <c r="J125" s="41"/>
      <c r="K125" s="41"/>
      <c r="L125" s="41"/>
      <c r="M125" s="41"/>
      <c r="N125" s="41"/>
      <c r="O125" s="7">
        <v>53623</v>
      </c>
      <c r="P125" s="8"/>
      <c r="Q125" s="41"/>
      <c r="R125" s="41"/>
      <c r="S125" s="41"/>
      <c r="T125" s="7">
        <v>7164</v>
      </c>
      <c r="U125" s="40">
        <v>37198</v>
      </c>
      <c r="V125" s="9">
        <v>5988</v>
      </c>
      <c r="W125" s="7">
        <f t="shared" si="12"/>
        <v>43186</v>
      </c>
      <c r="X125" s="40"/>
      <c r="Y125" s="9"/>
      <c r="Z125" s="9"/>
      <c r="AA125" s="9"/>
      <c r="AB125" s="9"/>
      <c r="AC125" s="9"/>
      <c r="AD125" s="41"/>
      <c r="AE125" s="9"/>
      <c r="AF125" s="9"/>
      <c r="AG125" s="9"/>
      <c r="AH125" s="9"/>
      <c r="AI125" s="25"/>
      <c r="AJ125" s="4">
        <v>191754</v>
      </c>
      <c r="AK125" s="40">
        <v>0</v>
      </c>
      <c r="AL125" s="7">
        <f t="shared" si="13"/>
        <v>0</v>
      </c>
      <c r="AM125" s="9"/>
      <c r="AN125" s="9">
        <v>32727</v>
      </c>
      <c r="AO125" s="41">
        <v>2828</v>
      </c>
      <c r="AP125" s="41">
        <f>26671+3399</f>
        <v>30070</v>
      </c>
      <c r="AQ125" s="41"/>
      <c r="AR125" s="41"/>
      <c r="AS125" s="41"/>
      <c r="AT125" s="41"/>
      <c r="AU125" s="41"/>
      <c r="AV125" s="41"/>
      <c r="AW125" s="7">
        <f t="shared" si="14"/>
        <v>65625</v>
      </c>
      <c r="AX125" s="41">
        <v>0</v>
      </c>
      <c r="AY125" s="41"/>
      <c r="AZ125" s="41">
        <v>0</v>
      </c>
      <c r="BA125" s="41"/>
      <c r="BB125" s="41"/>
      <c r="BC125" s="41">
        <v>0</v>
      </c>
      <c r="BD125" s="41">
        <v>0</v>
      </c>
      <c r="BE125" s="7">
        <f t="shared" si="15"/>
        <v>0</v>
      </c>
      <c r="BF125" s="40">
        <v>17397</v>
      </c>
      <c r="BG125" s="41"/>
      <c r="BH125" s="41">
        <v>5711</v>
      </c>
      <c r="BI125" s="41"/>
      <c r="BJ125" s="41">
        <v>0</v>
      </c>
      <c r="BK125" s="41"/>
      <c r="BL125" s="41">
        <v>0</v>
      </c>
      <c r="BM125" s="41"/>
      <c r="BN125" s="41"/>
      <c r="BO125" s="41">
        <v>9948</v>
      </c>
      <c r="BP125" s="9"/>
      <c r="BQ125" s="41"/>
      <c r="BR125" s="9"/>
      <c r="BS125" s="9"/>
      <c r="BT125" s="41">
        <v>69717</v>
      </c>
      <c r="BU125" s="7">
        <f t="shared" si="16"/>
        <v>102773</v>
      </c>
      <c r="BV125" s="40">
        <v>9588</v>
      </c>
      <c r="BW125" s="41"/>
      <c r="BX125" s="41"/>
      <c r="BY125" s="41">
        <v>0</v>
      </c>
      <c r="BZ125" s="41"/>
      <c r="CA125" s="41"/>
      <c r="CB125" s="7">
        <f t="shared" si="17"/>
        <v>9588</v>
      </c>
      <c r="CC125" s="40"/>
      <c r="CD125" s="41">
        <v>3223</v>
      </c>
      <c r="CE125" s="41">
        <v>0</v>
      </c>
      <c r="CF125" s="41"/>
      <c r="CG125" s="7">
        <f t="shared" si="18"/>
        <v>3223</v>
      </c>
      <c r="CH125" s="8"/>
      <c r="CI125" s="9"/>
      <c r="CJ125" s="41"/>
      <c r="CK125" s="41"/>
      <c r="CL125" s="41"/>
      <c r="CM125" s="41"/>
      <c r="CN125" s="41"/>
      <c r="CO125" s="7">
        <v>268487</v>
      </c>
      <c r="CP125" s="8"/>
      <c r="CQ125" s="41"/>
      <c r="CR125" s="41"/>
      <c r="CS125" s="7">
        <f t="shared" si="19"/>
        <v>0</v>
      </c>
      <c r="CT125" s="43">
        <v>329</v>
      </c>
      <c r="CU125" s="4">
        <f t="shared" si="20"/>
        <v>329</v>
      </c>
      <c r="CV125" s="10">
        <f t="shared" si="11"/>
        <v>745752</v>
      </c>
    </row>
    <row r="126" spans="1:100" x14ac:dyDescent="0.25">
      <c r="A126" s="348"/>
      <c r="B126" s="2" t="s">
        <v>105</v>
      </c>
      <c r="C126" s="40"/>
      <c r="D126" s="41"/>
      <c r="E126" s="43"/>
      <c r="F126" s="41"/>
      <c r="G126" s="42"/>
      <c r="H126" s="7">
        <v>0</v>
      </c>
      <c r="I126" s="40"/>
      <c r="J126" s="41"/>
      <c r="K126" s="41"/>
      <c r="L126" s="41"/>
      <c r="M126" s="41"/>
      <c r="N126" s="41"/>
      <c r="O126" s="7">
        <v>44379</v>
      </c>
      <c r="P126" s="8"/>
      <c r="Q126" s="41"/>
      <c r="R126" s="41"/>
      <c r="S126" s="41"/>
      <c r="T126" s="7">
        <v>7646</v>
      </c>
      <c r="U126" s="40">
        <v>46930</v>
      </c>
      <c r="V126" s="9">
        <v>6842</v>
      </c>
      <c r="W126" s="7">
        <f t="shared" si="12"/>
        <v>53772</v>
      </c>
      <c r="X126" s="40"/>
      <c r="Y126" s="9"/>
      <c r="Z126" s="9"/>
      <c r="AA126" s="9"/>
      <c r="AB126" s="9"/>
      <c r="AC126" s="9"/>
      <c r="AD126" s="41"/>
      <c r="AE126" s="9"/>
      <c r="AF126" s="9"/>
      <c r="AG126" s="9"/>
      <c r="AH126" s="9"/>
      <c r="AI126" s="25"/>
      <c r="AJ126" s="4">
        <v>283553</v>
      </c>
      <c r="AK126" s="40">
        <v>0</v>
      </c>
      <c r="AL126" s="7">
        <f t="shared" si="13"/>
        <v>0</v>
      </c>
      <c r="AM126" s="9"/>
      <c r="AN126" s="9">
        <v>30451</v>
      </c>
      <c r="AO126" s="41">
        <v>3040</v>
      </c>
      <c r="AP126" s="41">
        <f>34249+3191</f>
        <v>37440</v>
      </c>
      <c r="AQ126" s="41"/>
      <c r="AR126" s="41"/>
      <c r="AS126" s="41"/>
      <c r="AT126" s="41"/>
      <c r="AU126" s="41"/>
      <c r="AV126" s="41"/>
      <c r="AW126" s="7">
        <f t="shared" si="14"/>
        <v>70931</v>
      </c>
      <c r="AX126" s="41">
        <v>0</v>
      </c>
      <c r="AY126" s="41"/>
      <c r="AZ126" s="41">
        <v>0</v>
      </c>
      <c r="BA126" s="41"/>
      <c r="BB126" s="41"/>
      <c r="BC126" s="41">
        <v>0</v>
      </c>
      <c r="BD126" s="41">
        <v>0</v>
      </c>
      <c r="BE126" s="7">
        <f t="shared" si="15"/>
        <v>0</v>
      </c>
      <c r="BF126" s="40">
        <v>20472</v>
      </c>
      <c r="BG126" s="41"/>
      <c r="BH126" s="41">
        <v>9714</v>
      </c>
      <c r="BI126" s="41"/>
      <c r="BJ126" s="41">
        <v>0</v>
      </c>
      <c r="BK126" s="41"/>
      <c r="BL126" s="41">
        <v>0</v>
      </c>
      <c r="BM126" s="41"/>
      <c r="BN126" s="41"/>
      <c r="BO126" s="41">
        <v>10638</v>
      </c>
      <c r="BP126" s="9"/>
      <c r="BQ126" s="41"/>
      <c r="BR126" s="9"/>
      <c r="BS126" s="9"/>
      <c r="BT126" s="41">
        <v>71072</v>
      </c>
      <c r="BU126" s="7">
        <f t="shared" si="16"/>
        <v>111896</v>
      </c>
      <c r="BV126" s="40">
        <v>8370</v>
      </c>
      <c r="BW126" s="41"/>
      <c r="BX126" s="41"/>
      <c r="BY126" s="41">
        <v>0</v>
      </c>
      <c r="BZ126" s="41"/>
      <c r="CA126" s="41"/>
      <c r="CB126" s="7">
        <f t="shared" si="17"/>
        <v>8370</v>
      </c>
      <c r="CC126" s="40"/>
      <c r="CD126" s="41">
        <v>11754</v>
      </c>
      <c r="CE126" s="41">
        <v>0</v>
      </c>
      <c r="CF126" s="41"/>
      <c r="CG126" s="7">
        <f t="shared" si="18"/>
        <v>11754</v>
      </c>
      <c r="CH126" s="8"/>
      <c r="CI126" s="9"/>
      <c r="CJ126" s="41"/>
      <c r="CK126" s="41"/>
      <c r="CL126" s="41"/>
      <c r="CM126" s="41"/>
      <c r="CN126" s="41"/>
      <c r="CO126" s="7">
        <v>295596</v>
      </c>
      <c r="CP126" s="8"/>
      <c r="CQ126" s="41"/>
      <c r="CR126" s="41"/>
      <c r="CS126" s="7">
        <f t="shared" si="19"/>
        <v>0</v>
      </c>
      <c r="CT126" s="43">
        <v>363</v>
      </c>
      <c r="CU126" s="4">
        <f t="shared" si="20"/>
        <v>363</v>
      </c>
      <c r="CV126" s="10">
        <f t="shared" si="11"/>
        <v>888260</v>
      </c>
    </row>
    <row r="127" spans="1:100" x14ac:dyDescent="0.25">
      <c r="A127" s="348"/>
      <c r="B127" s="2" t="s">
        <v>106</v>
      </c>
      <c r="C127" s="40"/>
      <c r="D127" s="41"/>
      <c r="E127" s="43"/>
      <c r="F127" s="41"/>
      <c r="G127" s="42"/>
      <c r="H127" s="7">
        <v>0</v>
      </c>
      <c r="I127" s="40"/>
      <c r="J127" s="41"/>
      <c r="K127" s="41"/>
      <c r="L127" s="41"/>
      <c r="M127" s="41"/>
      <c r="N127" s="41"/>
      <c r="O127" s="7">
        <v>54708</v>
      </c>
      <c r="P127" s="8"/>
      <c r="Q127" s="41"/>
      <c r="R127" s="41"/>
      <c r="S127" s="41"/>
      <c r="T127" s="7">
        <v>6344</v>
      </c>
      <c r="U127" s="40">
        <v>47273</v>
      </c>
      <c r="V127" s="9">
        <v>6596</v>
      </c>
      <c r="W127" s="7">
        <f t="shared" si="12"/>
        <v>53869</v>
      </c>
      <c r="X127" s="40"/>
      <c r="Y127" s="9"/>
      <c r="Z127" s="9"/>
      <c r="AA127" s="9"/>
      <c r="AB127" s="9"/>
      <c r="AC127" s="9"/>
      <c r="AD127" s="41"/>
      <c r="AE127" s="9"/>
      <c r="AF127" s="9"/>
      <c r="AG127" s="9"/>
      <c r="AH127" s="9"/>
      <c r="AI127" s="25"/>
      <c r="AJ127" s="4">
        <v>229607</v>
      </c>
      <c r="AK127" s="40">
        <v>0</v>
      </c>
      <c r="AL127" s="7">
        <f t="shared" si="13"/>
        <v>0</v>
      </c>
      <c r="AM127" s="9"/>
      <c r="AN127" s="9">
        <v>33006</v>
      </c>
      <c r="AO127" s="41">
        <v>2295</v>
      </c>
      <c r="AP127" s="41">
        <f>25254+2223</f>
        <v>27477</v>
      </c>
      <c r="AQ127" s="41"/>
      <c r="AR127" s="41"/>
      <c r="AS127" s="41"/>
      <c r="AT127" s="41"/>
      <c r="AU127" s="41"/>
      <c r="AV127" s="41"/>
      <c r="AW127" s="7">
        <f t="shared" si="14"/>
        <v>62778</v>
      </c>
      <c r="AX127" s="41">
        <v>0</v>
      </c>
      <c r="AY127" s="41"/>
      <c r="AZ127" s="41">
        <v>0</v>
      </c>
      <c r="BA127" s="41"/>
      <c r="BB127" s="41"/>
      <c r="BC127" s="41">
        <v>0</v>
      </c>
      <c r="BD127" s="41">
        <v>0</v>
      </c>
      <c r="BE127" s="7">
        <f t="shared" si="15"/>
        <v>0</v>
      </c>
      <c r="BF127" s="40">
        <v>17476</v>
      </c>
      <c r="BG127" s="41"/>
      <c r="BH127" s="41">
        <v>6026</v>
      </c>
      <c r="BI127" s="41"/>
      <c r="BJ127" s="41">
        <v>0</v>
      </c>
      <c r="BK127" s="41"/>
      <c r="BL127" s="41">
        <v>0</v>
      </c>
      <c r="BM127" s="41"/>
      <c r="BN127" s="41"/>
      <c r="BO127" s="41">
        <v>12501</v>
      </c>
      <c r="BP127" s="9"/>
      <c r="BQ127" s="41"/>
      <c r="BR127" s="9"/>
      <c r="BS127" s="9"/>
      <c r="BT127" s="41">
        <v>58592</v>
      </c>
      <c r="BU127" s="7">
        <f t="shared" si="16"/>
        <v>94595</v>
      </c>
      <c r="BV127" s="40">
        <v>25058</v>
      </c>
      <c r="BW127" s="41"/>
      <c r="BX127" s="41"/>
      <c r="BY127" s="41">
        <v>0</v>
      </c>
      <c r="BZ127" s="41"/>
      <c r="CA127" s="41"/>
      <c r="CB127" s="7">
        <f t="shared" si="17"/>
        <v>25058</v>
      </c>
      <c r="CC127" s="40"/>
      <c r="CD127" s="41">
        <v>11628</v>
      </c>
      <c r="CE127" s="41">
        <v>0</v>
      </c>
      <c r="CF127" s="41"/>
      <c r="CG127" s="7">
        <f t="shared" si="18"/>
        <v>11628</v>
      </c>
      <c r="CH127" s="8"/>
      <c r="CI127" s="9"/>
      <c r="CJ127" s="41"/>
      <c r="CK127" s="41"/>
      <c r="CL127" s="41"/>
      <c r="CM127" s="41"/>
      <c r="CN127" s="41"/>
      <c r="CO127" s="7">
        <v>271016</v>
      </c>
      <c r="CP127" s="8"/>
      <c r="CQ127" s="41"/>
      <c r="CR127" s="41"/>
      <c r="CS127" s="7">
        <f t="shared" si="19"/>
        <v>0</v>
      </c>
      <c r="CT127" s="43">
        <v>337</v>
      </c>
      <c r="CU127" s="4">
        <f t="shared" si="20"/>
        <v>337</v>
      </c>
      <c r="CV127" s="10">
        <f t="shared" si="11"/>
        <v>809940</v>
      </c>
    </row>
    <row r="128" spans="1:100" x14ac:dyDescent="0.25">
      <c r="A128" s="348"/>
      <c r="B128" s="2" t="s">
        <v>107</v>
      </c>
      <c r="C128" s="40"/>
      <c r="D128" s="41"/>
      <c r="E128" s="43"/>
      <c r="F128" s="41"/>
      <c r="G128" s="42"/>
      <c r="H128" s="7">
        <v>0</v>
      </c>
      <c r="I128" s="40"/>
      <c r="J128" s="41"/>
      <c r="K128" s="41"/>
      <c r="L128" s="41"/>
      <c r="M128" s="41"/>
      <c r="N128" s="41"/>
      <c r="O128" s="7">
        <v>50486</v>
      </c>
      <c r="P128" s="8"/>
      <c r="Q128" s="41"/>
      <c r="R128" s="41"/>
      <c r="S128" s="41"/>
      <c r="T128" s="7">
        <v>3816</v>
      </c>
      <c r="U128" s="40">
        <v>45506</v>
      </c>
      <c r="V128" s="9">
        <v>6332</v>
      </c>
      <c r="W128" s="7">
        <f t="shared" si="12"/>
        <v>51838</v>
      </c>
      <c r="X128" s="40"/>
      <c r="Y128" s="9"/>
      <c r="Z128" s="9"/>
      <c r="AA128" s="9"/>
      <c r="AB128" s="9"/>
      <c r="AC128" s="9"/>
      <c r="AD128" s="41"/>
      <c r="AE128" s="9"/>
      <c r="AF128" s="9"/>
      <c r="AG128" s="9"/>
      <c r="AH128" s="9"/>
      <c r="AI128" s="25"/>
      <c r="AJ128" s="4">
        <v>226263</v>
      </c>
      <c r="AK128" s="40">
        <v>0</v>
      </c>
      <c r="AL128" s="7">
        <f t="shared" si="13"/>
        <v>0</v>
      </c>
      <c r="AM128" s="9"/>
      <c r="AN128" s="9">
        <v>29713</v>
      </c>
      <c r="AO128" s="41">
        <v>3443</v>
      </c>
      <c r="AP128" s="41">
        <f>36197+3447</f>
        <v>39644</v>
      </c>
      <c r="AQ128" s="41"/>
      <c r="AR128" s="41"/>
      <c r="AS128" s="41"/>
      <c r="AT128" s="41"/>
      <c r="AU128" s="41"/>
      <c r="AV128" s="41"/>
      <c r="AW128" s="7">
        <f t="shared" si="14"/>
        <v>72800</v>
      </c>
      <c r="AX128" s="41">
        <v>0</v>
      </c>
      <c r="AY128" s="41"/>
      <c r="AZ128" s="41">
        <v>0</v>
      </c>
      <c r="BA128" s="41"/>
      <c r="BB128" s="41"/>
      <c r="BC128" s="41">
        <v>0</v>
      </c>
      <c r="BD128" s="41">
        <v>0</v>
      </c>
      <c r="BE128" s="7">
        <f t="shared" si="15"/>
        <v>0</v>
      </c>
      <c r="BF128" s="40">
        <v>21283</v>
      </c>
      <c r="BG128" s="41"/>
      <c r="BH128" s="41">
        <v>6978</v>
      </c>
      <c r="BI128" s="41"/>
      <c r="BJ128" s="41">
        <v>0</v>
      </c>
      <c r="BK128" s="41"/>
      <c r="BL128" s="41">
        <v>0</v>
      </c>
      <c r="BM128" s="41"/>
      <c r="BN128" s="41"/>
      <c r="BO128" s="41">
        <v>11773</v>
      </c>
      <c r="BP128" s="9"/>
      <c r="BQ128" s="41"/>
      <c r="BR128" s="9"/>
      <c r="BS128" s="9"/>
      <c r="BT128" s="41">
        <v>61569</v>
      </c>
      <c r="BU128" s="7">
        <f t="shared" si="16"/>
        <v>101603</v>
      </c>
      <c r="BV128" s="40">
        <v>31302</v>
      </c>
      <c r="BW128" s="41"/>
      <c r="BX128" s="41"/>
      <c r="BY128" s="41">
        <v>0</v>
      </c>
      <c r="BZ128" s="41"/>
      <c r="CA128" s="41"/>
      <c r="CB128" s="7">
        <f t="shared" si="17"/>
        <v>31302</v>
      </c>
      <c r="CC128" s="40"/>
      <c r="CD128" s="41">
        <v>14040</v>
      </c>
      <c r="CE128" s="41">
        <v>0</v>
      </c>
      <c r="CF128" s="41"/>
      <c r="CG128" s="7">
        <f t="shared" si="18"/>
        <v>14040</v>
      </c>
      <c r="CH128" s="8"/>
      <c r="CI128" s="9"/>
      <c r="CJ128" s="41"/>
      <c r="CK128" s="41"/>
      <c r="CL128" s="41"/>
      <c r="CM128" s="41"/>
      <c r="CN128" s="41"/>
      <c r="CO128" s="7">
        <v>253857</v>
      </c>
      <c r="CP128" s="8"/>
      <c r="CQ128" s="41"/>
      <c r="CR128" s="41"/>
      <c r="CS128" s="7">
        <f t="shared" si="19"/>
        <v>0</v>
      </c>
      <c r="CT128" s="43">
        <v>427</v>
      </c>
      <c r="CU128" s="4">
        <f t="shared" si="20"/>
        <v>427</v>
      </c>
      <c r="CV128" s="10">
        <f t="shared" si="11"/>
        <v>806432</v>
      </c>
    </row>
    <row r="129" spans="1:100" x14ac:dyDescent="0.25">
      <c r="A129" s="348"/>
      <c r="B129" s="2" t="s">
        <v>108</v>
      </c>
      <c r="C129" s="40"/>
      <c r="D129" s="41"/>
      <c r="E129" s="43"/>
      <c r="F129" s="41"/>
      <c r="G129" s="42"/>
      <c r="H129" s="7">
        <v>1501</v>
      </c>
      <c r="I129" s="40"/>
      <c r="J129" s="41"/>
      <c r="K129" s="41"/>
      <c r="L129" s="41"/>
      <c r="M129" s="41"/>
      <c r="N129" s="41"/>
      <c r="O129" s="7">
        <v>39685</v>
      </c>
      <c r="P129" s="8"/>
      <c r="Q129" s="41"/>
      <c r="R129" s="41"/>
      <c r="S129" s="41"/>
      <c r="T129" s="7">
        <v>2433</v>
      </c>
      <c r="U129" s="40">
        <v>43775</v>
      </c>
      <c r="V129" s="9">
        <v>6210</v>
      </c>
      <c r="W129" s="7">
        <f t="shared" si="12"/>
        <v>49985</v>
      </c>
      <c r="X129" s="40"/>
      <c r="Y129" s="9"/>
      <c r="Z129" s="9"/>
      <c r="AA129" s="9"/>
      <c r="AB129" s="9"/>
      <c r="AC129" s="9"/>
      <c r="AD129" s="41"/>
      <c r="AE129" s="9"/>
      <c r="AF129" s="9"/>
      <c r="AG129" s="9"/>
      <c r="AH129" s="9"/>
      <c r="AI129" s="25"/>
      <c r="AJ129" s="4">
        <v>299568</v>
      </c>
      <c r="AK129" s="40">
        <v>0</v>
      </c>
      <c r="AL129" s="7">
        <f t="shared" si="13"/>
        <v>0</v>
      </c>
      <c r="AM129" s="9"/>
      <c r="AN129" s="9">
        <v>33194</v>
      </c>
      <c r="AO129" s="41">
        <v>3278</v>
      </c>
      <c r="AP129" s="41">
        <f>54517+2303</f>
        <v>56820</v>
      </c>
      <c r="AQ129" s="41"/>
      <c r="AR129" s="41"/>
      <c r="AS129" s="41"/>
      <c r="AT129" s="41"/>
      <c r="AU129" s="41"/>
      <c r="AV129" s="41"/>
      <c r="AW129" s="7">
        <f t="shared" si="14"/>
        <v>93292</v>
      </c>
      <c r="AX129" s="41">
        <v>0</v>
      </c>
      <c r="AY129" s="41"/>
      <c r="AZ129" s="41">
        <v>0</v>
      </c>
      <c r="BA129" s="41"/>
      <c r="BB129" s="41"/>
      <c r="BC129" s="41">
        <v>0</v>
      </c>
      <c r="BD129" s="41">
        <v>0</v>
      </c>
      <c r="BE129" s="7">
        <f t="shared" si="15"/>
        <v>0</v>
      </c>
      <c r="BF129" s="40">
        <v>20602</v>
      </c>
      <c r="BG129" s="41"/>
      <c r="BH129" s="41">
        <v>9001</v>
      </c>
      <c r="BI129" s="41"/>
      <c r="BJ129" s="41">
        <v>0</v>
      </c>
      <c r="BK129" s="41"/>
      <c r="BL129" s="41">
        <v>0</v>
      </c>
      <c r="BM129" s="41"/>
      <c r="BN129" s="41"/>
      <c r="BO129" s="41">
        <v>6586</v>
      </c>
      <c r="BP129" s="9"/>
      <c r="BQ129" s="41"/>
      <c r="BR129" s="9"/>
      <c r="BS129" s="9"/>
      <c r="BT129" s="41">
        <v>62802</v>
      </c>
      <c r="BU129" s="7">
        <f t="shared" si="16"/>
        <v>98991</v>
      </c>
      <c r="BV129" s="40">
        <v>26972</v>
      </c>
      <c r="BW129" s="41"/>
      <c r="BX129" s="41"/>
      <c r="BY129" s="41">
        <v>0</v>
      </c>
      <c r="BZ129" s="41"/>
      <c r="CA129" s="41"/>
      <c r="CB129" s="7">
        <f t="shared" si="17"/>
        <v>26972</v>
      </c>
      <c r="CC129" s="40"/>
      <c r="CD129" s="41">
        <v>7178</v>
      </c>
      <c r="CE129" s="41">
        <v>0</v>
      </c>
      <c r="CF129" s="41"/>
      <c r="CG129" s="7">
        <f t="shared" si="18"/>
        <v>7178</v>
      </c>
      <c r="CH129" s="8"/>
      <c r="CI129" s="9"/>
      <c r="CJ129" s="41"/>
      <c r="CK129" s="41"/>
      <c r="CL129" s="41"/>
      <c r="CM129" s="41"/>
      <c r="CN129" s="41"/>
      <c r="CO129" s="7">
        <v>191538</v>
      </c>
      <c r="CP129" s="8"/>
      <c r="CQ129" s="41"/>
      <c r="CR129" s="41"/>
      <c r="CS129" s="7">
        <f t="shared" si="19"/>
        <v>0</v>
      </c>
      <c r="CT129" s="43">
        <v>997</v>
      </c>
      <c r="CU129" s="4">
        <f t="shared" si="20"/>
        <v>997</v>
      </c>
      <c r="CV129" s="10">
        <f t="shared" si="11"/>
        <v>812140</v>
      </c>
    </row>
    <row r="130" spans="1:100" x14ac:dyDescent="0.25">
      <c r="A130" s="348"/>
      <c r="B130" s="2" t="s">
        <v>109</v>
      </c>
      <c r="C130" s="40"/>
      <c r="D130" s="41"/>
      <c r="E130" s="43"/>
      <c r="F130" s="41"/>
      <c r="G130" s="42"/>
      <c r="H130" s="7">
        <v>0</v>
      </c>
      <c r="I130" s="40"/>
      <c r="J130" s="41"/>
      <c r="K130" s="41"/>
      <c r="L130" s="41"/>
      <c r="M130" s="41"/>
      <c r="N130" s="41"/>
      <c r="O130" s="7">
        <v>32602</v>
      </c>
      <c r="P130" s="8"/>
      <c r="Q130" s="41"/>
      <c r="R130" s="41"/>
      <c r="S130" s="41"/>
      <c r="T130" s="7">
        <v>1244</v>
      </c>
      <c r="U130" s="40">
        <v>49633</v>
      </c>
      <c r="V130" s="9">
        <v>6769</v>
      </c>
      <c r="W130" s="7">
        <f t="shared" si="12"/>
        <v>56402</v>
      </c>
      <c r="X130" s="40"/>
      <c r="Y130" s="9"/>
      <c r="Z130" s="9"/>
      <c r="AA130" s="9"/>
      <c r="AB130" s="9"/>
      <c r="AC130" s="9"/>
      <c r="AD130" s="41"/>
      <c r="AE130" s="9"/>
      <c r="AF130" s="9"/>
      <c r="AG130" s="9"/>
      <c r="AH130" s="9"/>
      <c r="AI130" s="25"/>
      <c r="AJ130" s="4">
        <v>279959</v>
      </c>
      <c r="AK130" s="40">
        <v>0</v>
      </c>
      <c r="AL130" s="7">
        <f t="shared" si="13"/>
        <v>0</v>
      </c>
      <c r="AM130" s="9"/>
      <c r="AN130" s="9">
        <v>31756</v>
      </c>
      <c r="AO130" s="41">
        <v>4017</v>
      </c>
      <c r="AP130" s="41">
        <f>43176+3392</f>
        <v>46568</v>
      </c>
      <c r="AQ130" s="41"/>
      <c r="AR130" s="41"/>
      <c r="AS130" s="41"/>
      <c r="AT130" s="41"/>
      <c r="AU130" s="41"/>
      <c r="AV130" s="41"/>
      <c r="AW130" s="7">
        <f t="shared" si="14"/>
        <v>82341</v>
      </c>
      <c r="AX130" s="41">
        <v>0</v>
      </c>
      <c r="AY130" s="41"/>
      <c r="AZ130" s="41">
        <v>0</v>
      </c>
      <c r="BA130" s="41"/>
      <c r="BB130" s="41"/>
      <c r="BC130" s="41">
        <v>0</v>
      </c>
      <c r="BD130" s="41">
        <v>0</v>
      </c>
      <c r="BE130" s="7">
        <f t="shared" si="15"/>
        <v>0</v>
      </c>
      <c r="BF130" s="40">
        <v>16345</v>
      </c>
      <c r="BG130" s="41"/>
      <c r="BH130" s="41">
        <v>10369</v>
      </c>
      <c r="BI130" s="41"/>
      <c r="BJ130" s="41">
        <v>0</v>
      </c>
      <c r="BK130" s="41"/>
      <c r="BL130" s="41">
        <v>0</v>
      </c>
      <c r="BM130" s="41"/>
      <c r="BN130" s="41"/>
      <c r="BO130" s="41">
        <v>11415</v>
      </c>
      <c r="BP130" s="9"/>
      <c r="BQ130" s="41"/>
      <c r="BR130" s="9"/>
      <c r="BS130" s="9"/>
      <c r="BT130" s="41">
        <v>64577</v>
      </c>
      <c r="BU130" s="7">
        <f t="shared" si="16"/>
        <v>102706</v>
      </c>
      <c r="BV130" s="40">
        <v>20087</v>
      </c>
      <c r="BW130" s="41"/>
      <c r="BX130" s="41"/>
      <c r="BY130" s="41">
        <v>0</v>
      </c>
      <c r="BZ130" s="41"/>
      <c r="CA130" s="41"/>
      <c r="CB130" s="7">
        <f t="shared" si="17"/>
        <v>20087</v>
      </c>
      <c r="CC130" s="40"/>
      <c r="CD130" s="41">
        <v>0</v>
      </c>
      <c r="CE130" s="41">
        <v>0</v>
      </c>
      <c r="CF130" s="41"/>
      <c r="CG130" s="7">
        <f t="shared" si="18"/>
        <v>0</v>
      </c>
      <c r="CH130" s="8"/>
      <c r="CI130" s="9"/>
      <c r="CJ130" s="41"/>
      <c r="CK130" s="41"/>
      <c r="CL130" s="41"/>
      <c r="CM130" s="41"/>
      <c r="CN130" s="41"/>
      <c r="CO130" s="7">
        <v>219893</v>
      </c>
      <c r="CP130" s="8"/>
      <c r="CQ130" s="41"/>
      <c r="CR130" s="41"/>
      <c r="CS130" s="7">
        <f t="shared" si="19"/>
        <v>0</v>
      </c>
      <c r="CT130" s="43">
        <v>6105</v>
      </c>
      <c r="CU130" s="4">
        <f t="shared" si="20"/>
        <v>6105</v>
      </c>
      <c r="CV130" s="10">
        <f t="shared" si="11"/>
        <v>801339</v>
      </c>
    </row>
    <row r="131" spans="1:100" x14ac:dyDescent="0.25">
      <c r="A131" s="348"/>
      <c r="B131" s="2" t="s">
        <v>110</v>
      </c>
      <c r="C131" s="40"/>
      <c r="D131" s="41"/>
      <c r="E131" s="43"/>
      <c r="F131" s="41"/>
      <c r="G131" s="42"/>
      <c r="H131" s="7">
        <v>2473</v>
      </c>
      <c r="I131" s="40"/>
      <c r="J131" s="41"/>
      <c r="K131" s="41"/>
      <c r="L131" s="41"/>
      <c r="M131" s="41"/>
      <c r="N131" s="41"/>
      <c r="O131" s="7">
        <v>20088</v>
      </c>
      <c r="P131" s="8"/>
      <c r="Q131" s="41"/>
      <c r="R131" s="41"/>
      <c r="S131" s="41"/>
      <c r="T131" s="7">
        <v>412</v>
      </c>
      <c r="U131" s="40">
        <v>44945</v>
      </c>
      <c r="V131" s="9">
        <v>2021</v>
      </c>
      <c r="W131" s="7">
        <f t="shared" si="12"/>
        <v>46966</v>
      </c>
      <c r="X131" s="40"/>
      <c r="Y131" s="9"/>
      <c r="Z131" s="9"/>
      <c r="AA131" s="9"/>
      <c r="AB131" s="9"/>
      <c r="AC131" s="9"/>
      <c r="AD131" s="41"/>
      <c r="AE131" s="9"/>
      <c r="AF131" s="9"/>
      <c r="AG131" s="9"/>
      <c r="AH131" s="9"/>
      <c r="AI131" s="25"/>
      <c r="AJ131" s="4">
        <v>216074</v>
      </c>
      <c r="AK131" s="40">
        <v>0</v>
      </c>
      <c r="AL131" s="7">
        <f t="shared" si="13"/>
        <v>0</v>
      </c>
      <c r="AM131" s="9"/>
      <c r="AN131" s="9">
        <v>31633</v>
      </c>
      <c r="AO131" s="41">
        <v>4261</v>
      </c>
      <c r="AP131" s="41">
        <f>36203+1841</f>
        <v>38044</v>
      </c>
      <c r="AQ131" s="41"/>
      <c r="AR131" s="41"/>
      <c r="AS131" s="41"/>
      <c r="AT131" s="41"/>
      <c r="AU131" s="41"/>
      <c r="AV131" s="41"/>
      <c r="AW131" s="7">
        <f t="shared" si="14"/>
        <v>73938</v>
      </c>
      <c r="AX131" s="41">
        <v>0</v>
      </c>
      <c r="AY131" s="41"/>
      <c r="AZ131" s="41">
        <v>0</v>
      </c>
      <c r="BA131" s="41"/>
      <c r="BB131" s="41"/>
      <c r="BC131" s="41">
        <v>0</v>
      </c>
      <c r="BD131" s="41">
        <v>0</v>
      </c>
      <c r="BE131" s="7">
        <f t="shared" si="15"/>
        <v>0</v>
      </c>
      <c r="BF131" s="40">
        <v>24753</v>
      </c>
      <c r="BG131" s="41"/>
      <c r="BH131" s="41">
        <v>13068</v>
      </c>
      <c r="BI131" s="41"/>
      <c r="BJ131" s="41">
        <v>0</v>
      </c>
      <c r="BK131" s="41"/>
      <c r="BL131" s="41">
        <v>0</v>
      </c>
      <c r="BM131" s="41"/>
      <c r="BN131" s="41"/>
      <c r="BO131" s="41">
        <v>8704</v>
      </c>
      <c r="BP131" s="9"/>
      <c r="BQ131" s="41"/>
      <c r="BR131" s="9"/>
      <c r="BS131" s="9"/>
      <c r="BT131" s="41">
        <v>51518</v>
      </c>
      <c r="BU131" s="7">
        <f t="shared" si="16"/>
        <v>98043</v>
      </c>
      <c r="BV131" s="40">
        <v>26519</v>
      </c>
      <c r="BW131" s="41"/>
      <c r="BX131" s="41"/>
      <c r="BY131" s="41">
        <v>0</v>
      </c>
      <c r="BZ131" s="41"/>
      <c r="CA131" s="41"/>
      <c r="CB131" s="7">
        <f t="shared" si="17"/>
        <v>26519</v>
      </c>
      <c r="CC131" s="40"/>
      <c r="CD131" s="41">
        <v>0</v>
      </c>
      <c r="CE131" s="41">
        <v>0</v>
      </c>
      <c r="CF131" s="41"/>
      <c r="CG131" s="7">
        <f t="shared" si="18"/>
        <v>0</v>
      </c>
      <c r="CH131" s="8"/>
      <c r="CI131" s="9"/>
      <c r="CJ131" s="41"/>
      <c r="CK131" s="41"/>
      <c r="CL131" s="41"/>
      <c r="CM131" s="41"/>
      <c r="CN131" s="41"/>
      <c r="CO131" s="7">
        <v>118486</v>
      </c>
      <c r="CP131" s="8"/>
      <c r="CQ131" s="41"/>
      <c r="CR131" s="41"/>
      <c r="CS131" s="7">
        <f t="shared" si="19"/>
        <v>0</v>
      </c>
      <c r="CT131" s="43">
        <v>3466</v>
      </c>
      <c r="CU131" s="4">
        <f t="shared" si="20"/>
        <v>3466</v>
      </c>
      <c r="CV131" s="10">
        <f t="shared" si="11"/>
        <v>606465</v>
      </c>
    </row>
    <row r="132" spans="1:100" x14ac:dyDescent="0.25">
      <c r="A132" s="348"/>
      <c r="B132" s="2" t="s">
        <v>111</v>
      </c>
      <c r="C132" s="40"/>
      <c r="D132" s="41"/>
      <c r="E132" s="43"/>
      <c r="F132" s="41"/>
      <c r="G132" s="42"/>
      <c r="H132" s="7">
        <v>957</v>
      </c>
      <c r="I132" s="40"/>
      <c r="J132" s="41"/>
      <c r="K132" s="41"/>
      <c r="L132" s="41"/>
      <c r="M132" s="41"/>
      <c r="N132" s="41"/>
      <c r="O132" s="7">
        <v>25974</v>
      </c>
      <c r="P132" s="8"/>
      <c r="Q132" s="41"/>
      <c r="R132" s="41"/>
      <c r="S132" s="41"/>
      <c r="T132" s="7">
        <v>0</v>
      </c>
      <c r="U132" s="40">
        <v>33904</v>
      </c>
      <c r="V132" s="9">
        <v>5437</v>
      </c>
      <c r="W132" s="7">
        <f t="shared" si="12"/>
        <v>39341</v>
      </c>
      <c r="X132" s="40"/>
      <c r="Y132" s="9"/>
      <c r="Z132" s="9"/>
      <c r="AA132" s="9"/>
      <c r="AB132" s="9"/>
      <c r="AC132" s="9"/>
      <c r="AD132" s="41"/>
      <c r="AE132" s="9"/>
      <c r="AF132" s="9"/>
      <c r="AG132" s="9"/>
      <c r="AH132" s="9"/>
      <c r="AI132" s="25"/>
      <c r="AJ132" s="4">
        <v>219955</v>
      </c>
      <c r="AK132" s="40">
        <v>0</v>
      </c>
      <c r="AL132" s="7">
        <f t="shared" si="13"/>
        <v>0</v>
      </c>
      <c r="AM132" s="9"/>
      <c r="AN132" s="9">
        <v>30355</v>
      </c>
      <c r="AO132" s="41">
        <v>3687</v>
      </c>
      <c r="AP132" s="41">
        <f>28129+8247</f>
        <v>36376</v>
      </c>
      <c r="AQ132" s="41"/>
      <c r="AR132" s="41"/>
      <c r="AS132" s="41"/>
      <c r="AT132" s="41"/>
      <c r="AU132" s="41"/>
      <c r="AV132" s="41"/>
      <c r="AW132" s="7">
        <f t="shared" si="14"/>
        <v>70418</v>
      </c>
      <c r="AX132" s="41">
        <v>0</v>
      </c>
      <c r="AY132" s="41"/>
      <c r="AZ132" s="41">
        <v>0</v>
      </c>
      <c r="BA132" s="41"/>
      <c r="BB132" s="41"/>
      <c r="BC132" s="41">
        <v>0</v>
      </c>
      <c r="BD132" s="41">
        <v>0</v>
      </c>
      <c r="BE132" s="7">
        <f t="shared" si="15"/>
        <v>0</v>
      </c>
      <c r="BF132" s="40">
        <v>14177</v>
      </c>
      <c r="BG132" s="41"/>
      <c r="BH132" s="41">
        <v>9758</v>
      </c>
      <c r="BI132" s="41"/>
      <c r="BJ132" s="41">
        <v>0</v>
      </c>
      <c r="BK132" s="41"/>
      <c r="BL132" s="41">
        <v>0</v>
      </c>
      <c r="BM132" s="41"/>
      <c r="BN132" s="41"/>
      <c r="BO132" s="41">
        <v>8435</v>
      </c>
      <c r="BP132" s="9"/>
      <c r="BQ132" s="41"/>
      <c r="BR132" s="9"/>
      <c r="BS132" s="9"/>
      <c r="BT132" s="41">
        <v>49507</v>
      </c>
      <c r="BU132" s="7">
        <f t="shared" si="16"/>
        <v>81877</v>
      </c>
      <c r="BV132" s="40">
        <v>15958</v>
      </c>
      <c r="BW132" s="41"/>
      <c r="BX132" s="41"/>
      <c r="BY132" s="41">
        <v>0</v>
      </c>
      <c r="BZ132" s="41"/>
      <c r="CA132" s="41"/>
      <c r="CB132" s="7">
        <f t="shared" si="17"/>
        <v>15958</v>
      </c>
      <c r="CC132" s="40"/>
      <c r="CD132" s="41">
        <v>0</v>
      </c>
      <c r="CE132" s="41">
        <v>0</v>
      </c>
      <c r="CF132" s="41"/>
      <c r="CG132" s="7">
        <f t="shared" si="18"/>
        <v>0</v>
      </c>
      <c r="CH132" s="8"/>
      <c r="CI132" s="9"/>
      <c r="CJ132" s="41"/>
      <c r="CK132" s="41"/>
      <c r="CL132" s="41"/>
      <c r="CM132" s="41"/>
      <c r="CN132" s="41"/>
      <c r="CO132" s="7">
        <v>172779</v>
      </c>
      <c r="CP132" s="8"/>
      <c r="CQ132" s="41"/>
      <c r="CR132" s="41"/>
      <c r="CS132" s="7">
        <f t="shared" si="19"/>
        <v>0</v>
      </c>
      <c r="CT132" s="43">
        <v>6460</v>
      </c>
      <c r="CU132" s="4">
        <f t="shared" si="20"/>
        <v>6460</v>
      </c>
      <c r="CV132" s="10">
        <f t="shared" si="11"/>
        <v>633719</v>
      </c>
    </row>
    <row r="133" spans="1:100" ht="15.75" thickBot="1" x14ac:dyDescent="0.3">
      <c r="A133" s="349"/>
      <c r="B133" s="3" t="s">
        <v>112</v>
      </c>
      <c r="C133" s="44"/>
      <c r="D133" s="45"/>
      <c r="E133" s="47"/>
      <c r="F133" s="45"/>
      <c r="G133" s="46"/>
      <c r="H133" s="11">
        <v>1998</v>
      </c>
      <c r="I133" s="44"/>
      <c r="J133" s="45"/>
      <c r="K133" s="45"/>
      <c r="L133" s="45"/>
      <c r="M133" s="45"/>
      <c r="N133" s="45"/>
      <c r="O133" s="11">
        <v>29584</v>
      </c>
      <c r="P133" s="12"/>
      <c r="Q133" s="45"/>
      <c r="R133" s="45"/>
      <c r="S133" s="45"/>
      <c r="T133" s="11">
        <v>0</v>
      </c>
      <c r="U133" s="44">
        <v>34070</v>
      </c>
      <c r="V133" s="13">
        <v>5193</v>
      </c>
      <c r="W133" s="11">
        <f t="shared" si="12"/>
        <v>39263</v>
      </c>
      <c r="X133" s="44"/>
      <c r="Y133" s="13"/>
      <c r="Z133" s="13"/>
      <c r="AA133" s="13"/>
      <c r="AB133" s="13"/>
      <c r="AC133" s="13"/>
      <c r="AD133" s="45"/>
      <c r="AE133" s="13"/>
      <c r="AF133" s="13"/>
      <c r="AG133" s="13"/>
      <c r="AH133" s="13"/>
      <c r="AI133" s="26"/>
      <c r="AJ133" s="11">
        <v>211722</v>
      </c>
      <c r="AK133" s="44">
        <v>0</v>
      </c>
      <c r="AL133" s="11">
        <f t="shared" si="13"/>
        <v>0</v>
      </c>
      <c r="AM133" s="13"/>
      <c r="AN133" s="13">
        <v>29169</v>
      </c>
      <c r="AO133" s="45">
        <v>3988</v>
      </c>
      <c r="AP133" s="45">
        <f>18161+6052</f>
        <v>24213</v>
      </c>
      <c r="AQ133" s="45"/>
      <c r="AR133" s="45"/>
      <c r="AS133" s="45"/>
      <c r="AT133" s="45"/>
      <c r="AU133" s="45"/>
      <c r="AV133" s="45"/>
      <c r="AW133" s="11">
        <f t="shared" si="14"/>
        <v>57370</v>
      </c>
      <c r="AX133" s="45">
        <v>0</v>
      </c>
      <c r="AY133" s="45"/>
      <c r="AZ133" s="45">
        <v>0</v>
      </c>
      <c r="BA133" s="45"/>
      <c r="BB133" s="45"/>
      <c r="BC133" s="45">
        <v>0</v>
      </c>
      <c r="BD133" s="45">
        <v>0</v>
      </c>
      <c r="BE133" s="11">
        <f t="shared" si="15"/>
        <v>0</v>
      </c>
      <c r="BF133" s="44">
        <v>12893</v>
      </c>
      <c r="BG133" s="45"/>
      <c r="BH133" s="45">
        <v>6093</v>
      </c>
      <c r="BI133" s="45"/>
      <c r="BJ133" s="45">
        <v>0</v>
      </c>
      <c r="BK133" s="45"/>
      <c r="BL133" s="45">
        <v>0</v>
      </c>
      <c r="BM133" s="45"/>
      <c r="BN133" s="45"/>
      <c r="BO133" s="45">
        <v>8153</v>
      </c>
      <c r="BP133" s="13"/>
      <c r="BQ133" s="45"/>
      <c r="BR133" s="13"/>
      <c r="BS133" s="13"/>
      <c r="BT133" s="45">
        <v>36566</v>
      </c>
      <c r="BU133" s="11">
        <f t="shared" si="16"/>
        <v>63705</v>
      </c>
      <c r="BV133" s="44">
        <v>12488</v>
      </c>
      <c r="BW133" s="45"/>
      <c r="BX133" s="45"/>
      <c r="BY133" s="45">
        <v>0</v>
      </c>
      <c r="BZ133" s="45"/>
      <c r="CA133" s="45"/>
      <c r="CB133" s="11">
        <f t="shared" si="17"/>
        <v>12488</v>
      </c>
      <c r="CC133" s="44"/>
      <c r="CD133" s="45">
        <v>0</v>
      </c>
      <c r="CE133" s="45">
        <v>0</v>
      </c>
      <c r="CF133" s="45"/>
      <c r="CG133" s="11">
        <f t="shared" si="18"/>
        <v>0</v>
      </c>
      <c r="CH133" s="12"/>
      <c r="CI133" s="13"/>
      <c r="CJ133" s="45"/>
      <c r="CK133" s="45"/>
      <c r="CL133" s="45"/>
      <c r="CM133" s="45"/>
      <c r="CN133" s="45"/>
      <c r="CO133" s="11">
        <v>223771</v>
      </c>
      <c r="CP133" s="12"/>
      <c r="CQ133" s="45"/>
      <c r="CR133" s="45"/>
      <c r="CS133" s="11">
        <f t="shared" si="19"/>
        <v>0</v>
      </c>
      <c r="CT133" s="47">
        <v>591</v>
      </c>
      <c r="CU133" s="14">
        <f t="shared" si="20"/>
        <v>591</v>
      </c>
      <c r="CV133" s="15">
        <f t="shared" si="11"/>
        <v>640492</v>
      </c>
    </row>
    <row r="134" spans="1:100" x14ac:dyDescent="0.25">
      <c r="A134" s="347" t="s">
        <v>144</v>
      </c>
      <c r="B134" s="1" t="s">
        <v>101</v>
      </c>
      <c r="C134" s="34"/>
      <c r="D134" s="35"/>
      <c r="E134" s="52"/>
      <c r="F134" s="35"/>
      <c r="G134" s="36"/>
      <c r="H134" s="20">
        <v>1001</v>
      </c>
      <c r="I134" s="34"/>
      <c r="J134" s="35"/>
      <c r="K134" s="35"/>
      <c r="L134" s="35"/>
      <c r="M134" s="35"/>
      <c r="N134" s="35"/>
      <c r="O134" s="20">
        <v>20926</v>
      </c>
      <c r="P134" s="21"/>
      <c r="Q134" s="35"/>
      <c r="R134" s="35"/>
      <c r="S134" s="35"/>
      <c r="T134" s="20">
        <v>0</v>
      </c>
      <c r="U134" s="34">
        <v>33907</v>
      </c>
      <c r="V134" s="22">
        <v>5341</v>
      </c>
      <c r="W134" s="20">
        <f t="shared" si="12"/>
        <v>39248</v>
      </c>
      <c r="X134" s="34"/>
      <c r="Y134" s="22"/>
      <c r="Z134" s="22"/>
      <c r="AA134" s="22"/>
      <c r="AB134" s="22"/>
      <c r="AC134" s="22"/>
      <c r="AD134" s="35"/>
      <c r="AE134" s="22"/>
      <c r="AF134" s="22"/>
      <c r="AG134" s="22"/>
      <c r="AH134" s="22"/>
      <c r="AI134" s="27"/>
      <c r="AJ134" s="20">
        <v>230147</v>
      </c>
      <c r="AK134" s="34">
        <v>0</v>
      </c>
      <c r="AL134" s="20">
        <f t="shared" si="13"/>
        <v>0</v>
      </c>
      <c r="AM134" s="22"/>
      <c r="AN134" s="22">
        <v>17976</v>
      </c>
      <c r="AO134" s="35">
        <v>3136</v>
      </c>
      <c r="AP134" s="35">
        <v>10784</v>
      </c>
      <c r="AQ134" s="35"/>
      <c r="AR134" s="35"/>
      <c r="AS134" s="35"/>
      <c r="AT134" s="35"/>
      <c r="AU134" s="35"/>
      <c r="AV134" s="35"/>
      <c r="AW134" s="20">
        <f t="shared" si="14"/>
        <v>31896</v>
      </c>
      <c r="AX134" s="35">
        <v>0</v>
      </c>
      <c r="AY134" s="35"/>
      <c r="AZ134" s="35">
        <v>0</v>
      </c>
      <c r="BA134" s="35"/>
      <c r="BB134" s="35"/>
      <c r="BC134" s="35">
        <v>0</v>
      </c>
      <c r="BD134" s="35">
        <v>0</v>
      </c>
      <c r="BE134" s="20">
        <f t="shared" si="15"/>
        <v>0</v>
      </c>
      <c r="BF134" s="34">
        <v>20385</v>
      </c>
      <c r="BG134" s="35"/>
      <c r="BH134" s="35">
        <v>10084</v>
      </c>
      <c r="BI134" s="35"/>
      <c r="BJ134" s="35">
        <v>0</v>
      </c>
      <c r="BK134" s="35"/>
      <c r="BL134" s="35">
        <v>0</v>
      </c>
      <c r="BM134" s="35"/>
      <c r="BN134" s="35"/>
      <c r="BO134" s="35">
        <v>11974</v>
      </c>
      <c r="BP134" s="22"/>
      <c r="BQ134" s="35"/>
      <c r="BR134" s="22"/>
      <c r="BS134" s="22"/>
      <c r="BT134" s="35">
        <v>65786</v>
      </c>
      <c r="BU134" s="20">
        <f t="shared" si="16"/>
        <v>108229</v>
      </c>
      <c r="BV134" s="34">
        <v>9975</v>
      </c>
      <c r="BW134" s="35"/>
      <c r="BX134" s="35"/>
      <c r="BY134" s="35">
        <v>0</v>
      </c>
      <c r="BZ134" s="35"/>
      <c r="CA134" s="35"/>
      <c r="CB134" s="20">
        <f t="shared" si="17"/>
        <v>9975</v>
      </c>
      <c r="CC134" s="34"/>
      <c r="CD134" s="35">
        <v>0</v>
      </c>
      <c r="CE134" s="35">
        <v>0</v>
      </c>
      <c r="CF134" s="35"/>
      <c r="CG134" s="20">
        <f t="shared" si="18"/>
        <v>0</v>
      </c>
      <c r="CH134" s="21"/>
      <c r="CI134" s="22"/>
      <c r="CJ134" s="35"/>
      <c r="CK134" s="35"/>
      <c r="CL134" s="35"/>
      <c r="CM134" s="35"/>
      <c r="CN134" s="35"/>
      <c r="CO134" s="20">
        <v>146438</v>
      </c>
      <c r="CP134" s="21"/>
      <c r="CQ134" s="35"/>
      <c r="CR134" s="35"/>
      <c r="CS134" s="20">
        <f t="shared" si="19"/>
        <v>0</v>
      </c>
      <c r="CT134" s="52">
        <v>357</v>
      </c>
      <c r="CU134" s="20">
        <f>+CT134</f>
        <v>357</v>
      </c>
      <c r="CV134" s="23">
        <f t="shared" si="11"/>
        <v>588217</v>
      </c>
    </row>
    <row r="135" spans="1:100" x14ac:dyDescent="0.25">
      <c r="A135" s="348"/>
      <c r="B135" s="2" t="s">
        <v>102</v>
      </c>
      <c r="C135" s="40"/>
      <c r="D135" s="41"/>
      <c r="E135" s="43"/>
      <c r="F135" s="41"/>
      <c r="G135" s="42"/>
      <c r="H135" s="7">
        <v>0</v>
      </c>
      <c r="I135" s="40"/>
      <c r="J135" s="41"/>
      <c r="K135" s="41"/>
      <c r="L135" s="41"/>
      <c r="M135" s="41"/>
      <c r="N135" s="41"/>
      <c r="O135" s="7">
        <v>12774</v>
      </c>
      <c r="P135" s="8"/>
      <c r="Q135" s="41"/>
      <c r="R135" s="41"/>
      <c r="S135" s="41"/>
      <c r="T135" s="7">
        <v>1152</v>
      </c>
      <c r="U135" s="40">
        <v>27851</v>
      </c>
      <c r="V135" s="9">
        <v>3872</v>
      </c>
      <c r="W135" s="7">
        <f t="shared" si="12"/>
        <v>31723</v>
      </c>
      <c r="X135" s="40"/>
      <c r="Y135" s="9"/>
      <c r="Z135" s="9"/>
      <c r="AA135" s="9"/>
      <c r="AB135" s="9"/>
      <c r="AC135" s="9"/>
      <c r="AD135" s="41"/>
      <c r="AE135" s="9"/>
      <c r="AF135" s="9"/>
      <c r="AG135" s="9"/>
      <c r="AH135" s="9"/>
      <c r="AI135" s="25"/>
      <c r="AJ135" s="4">
        <v>195335</v>
      </c>
      <c r="AK135" s="40">
        <v>0</v>
      </c>
      <c r="AL135" s="7">
        <f t="shared" si="13"/>
        <v>0</v>
      </c>
      <c r="AM135" s="9"/>
      <c r="AN135" s="9">
        <v>15588</v>
      </c>
      <c r="AO135" s="41">
        <v>3561</v>
      </c>
      <c r="AP135" s="41">
        <v>18772</v>
      </c>
      <c r="AQ135" s="41"/>
      <c r="AR135" s="41"/>
      <c r="AS135" s="41"/>
      <c r="AT135" s="41"/>
      <c r="AU135" s="41"/>
      <c r="AV135" s="41"/>
      <c r="AW135" s="7">
        <f t="shared" si="14"/>
        <v>37921</v>
      </c>
      <c r="AX135" s="41">
        <v>0</v>
      </c>
      <c r="AY135" s="41"/>
      <c r="AZ135" s="41">
        <v>0</v>
      </c>
      <c r="BA135" s="41"/>
      <c r="BB135" s="41"/>
      <c r="BC135" s="41">
        <v>0</v>
      </c>
      <c r="BD135" s="41">
        <v>0</v>
      </c>
      <c r="BE135" s="7">
        <f t="shared" si="15"/>
        <v>0</v>
      </c>
      <c r="BF135" s="40">
        <v>13670</v>
      </c>
      <c r="BG135" s="41"/>
      <c r="BH135" s="41">
        <v>8578</v>
      </c>
      <c r="BI135" s="41"/>
      <c r="BJ135" s="41">
        <v>0</v>
      </c>
      <c r="BK135" s="41"/>
      <c r="BL135" s="41">
        <v>0</v>
      </c>
      <c r="BM135" s="41"/>
      <c r="BN135" s="41"/>
      <c r="BO135" s="41">
        <v>13068</v>
      </c>
      <c r="BP135" s="9"/>
      <c r="BQ135" s="41"/>
      <c r="BR135" s="9"/>
      <c r="BS135" s="9"/>
      <c r="BT135" s="41">
        <v>51901</v>
      </c>
      <c r="BU135" s="7">
        <f t="shared" si="16"/>
        <v>87217</v>
      </c>
      <c r="BV135" s="40">
        <v>10304</v>
      </c>
      <c r="BW135" s="41"/>
      <c r="BX135" s="41"/>
      <c r="BY135" s="41">
        <v>0</v>
      </c>
      <c r="BZ135" s="41"/>
      <c r="CA135" s="41"/>
      <c r="CB135" s="7">
        <f t="shared" si="17"/>
        <v>10304</v>
      </c>
      <c r="CC135" s="40"/>
      <c r="CD135" s="41">
        <v>0</v>
      </c>
      <c r="CE135" s="41">
        <v>0</v>
      </c>
      <c r="CF135" s="41"/>
      <c r="CG135" s="7">
        <f t="shared" si="18"/>
        <v>0</v>
      </c>
      <c r="CH135" s="8"/>
      <c r="CI135" s="9"/>
      <c r="CJ135" s="41"/>
      <c r="CK135" s="41"/>
      <c r="CL135" s="41"/>
      <c r="CM135" s="41"/>
      <c r="CN135" s="41"/>
      <c r="CO135" s="7">
        <v>65352</v>
      </c>
      <c r="CP135" s="8"/>
      <c r="CQ135" s="41"/>
      <c r="CR135" s="41"/>
      <c r="CS135" s="7">
        <f t="shared" si="19"/>
        <v>0</v>
      </c>
      <c r="CT135" s="43">
        <v>971</v>
      </c>
      <c r="CU135" s="4">
        <f>+CT135</f>
        <v>971</v>
      </c>
      <c r="CV135" s="10">
        <f t="shared" si="11"/>
        <v>442749</v>
      </c>
    </row>
    <row r="136" spans="1:100" x14ac:dyDescent="0.25">
      <c r="A136" s="348"/>
      <c r="B136" s="2" t="s">
        <v>103</v>
      </c>
      <c r="C136" s="40"/>
      <c r="D136" s="41"/>
      <c r="E136" s="43"/>
      <c r="F136" s="41"/>
      <c r="G136" s="42"/>
      <c r="H136" s="7">
        <v>1000</v>
      </c>
      <c r="I136" s="40"/>
      <c r="J136" s="41"/>
      <c r="K136" s="41"/>
      <c r="L136" s="41"/>
      <c r="M136" s="41"/>
      <c r="N136" s="41"/>
      <c r="O136" s="7">
        <v>40351</v>
      </c>
      <c r="P136" s="8"/>
      <c r="Q136" s="41"/>
      <c r="R136" s="41"/>
      <c r="S136" s="41"/>
      <c r="T136" s="7">
        <v>0</v>
      </c>
      <c r="U136" s="40">
        <v>27456</v>
      </c>
      <c r="V136" s="9">
        <v>4106</v>
      </c>
      <c r="W136" s="7">
        <f t="shared" si="12"/>
        <v>31562</v>
      </c>
      <c r="X136" s="40"/>
      <c r="Y136" s="9"/>
      <c r="Z136" s="9"/>
      <c r="AA136" s="9"/>
      <c r="AB136" s="9"/>
      <c r="AC136" s="9"/>
      <c r="AD136" s="41"/>
      <c r="AE136" s="9"/>
      <c r="AF136" s="9"/>
      <c r="AG136" s="9"/>
      <c r="AH136" s="9"/>
      <c r="AI136" s="25"/>
      <c r="AJ136" s="4">
        <v>127301</v>
      </c>
      <c r="AK136" s="40">
        <v>0</v>
      </c>
      <c r="AL136" s="7">
        <f t="shared" si="13"/>
        <v>0</v>
      </c>
      <c r="AM136" s="9"/>
      <c r="AN136" s="9">
        <v>24983</v>
      </c>
      <c r="AO136" s="41">
        <v>3832</v>
      </c>
      <c r="AP136" s="41">
        <v>32992</v>
      </c>
      <c r="AQ136" s="41"/>
      <c r="AR136" s="41"/>
      <c r="AS136" s="41"/>
      <c r="AT136" s="41"/>
      <c r="AU136" s="41"/>
      <c r="AV136" s="41"/>
      <c r="AW136" s="7">
        <f t="shared" si="14"/>
        <v>61807</v>
      </c>
      <c r="AX136" s="41">
        <v>0</v>
      </c>
      <c r="AY136" s="41"/>
      <c r="AZ136" s="41">
        <v>0</v>
      </c>
      <c r="BA136" s="41"/>
      <c r="BB136" s="41"/>
      <c r="BC136" s="41">
        <v>0</v>
      </c>
      <c r="BD136" s="41">
        <v>0</v>
      </c>
      <c r="BE136" s="7">
        <f t="shared" si="15"/>
        <v>0</v>
      </c>
      <c r="BF136" s="40">
        <v>12563</v>
      </c>
      <c r="BG136" s="41"/>
      <c r="BH136" s="41">
        <v>7775</v>
      </c>
      <c r="BI136" s="41"/>
      <c r="BJ136" s="41">
        <v>0</v>
      </c>
      <c r="BK136" s="41"/>
      <c r="BL136" s="41">
        <v>0</v>
      </c>
      <c r="BM136" s="41"/>
      <c r="BN136" s="41"/>
      <c r="BO136" s="41">
        <v>7104</v>
      </c>
      <c r="BP136" s="9"/>
      <c r="BQ136" s="41"/>
      <c r="BR136" s="9"/>
      <c r="BS136" s="9"/>
      <c r="BT136" s="41">
        <v>59503</v>
      </c>
      <c r="BU136" s="7">
        <f t="shared" si="16"/>
        <v>86945</v>
      </c>
      <c r="BV136" s="40">
        <v>7740</v>
      </c>
      <c r="BW136" s="41"/>
      <c r="BX136" s="41"/>
      <c r="BY136" s="41">
        <v>0</v>
      </c>
      <c r="BZ136" s="41"/>
      <c r="CA136" s="41"/>
      <c r="CB136" s="7">
        <f t="shared" si="17"/>
        <v>7740</v>
      </c>
      <c r="CC136" s="40"/>
      <c r="CD136" s="41">
        <v>0</v>
      </c>
      <c r="CE136" s="41">
        <v>0</v>
      </c>
      <c r="CF136" s="41"/>
      <c r="CG136" s="7">
        <f t="shared" si="18"/>
        <v>0</v>
      </c>
      <c r="CH136" s="8"/>
      <c r="CI136" s="9"/>
      <c r="CJ136" s="41"/>
      <c r="CK136" s="41"/>
      <c r="CL136" s="41"/>
      <c r="CM136" s="41"/>
      <c r="CN136" s="41"/>
      <c r="CO136" s="7">
        <v>185394</v>
      </c>
      <c r="CP136" s="8"/>
      <c r="CQ136" s="41"/>
      <c r="CR136" s="41"/>
      <c r="CS136" s="7">
        <f t="shared" si="19"/>
        <v>0</v>
      </c>
      <c r="CT136" s="43">
        <v>678</v>
      </c>
      <c r="CU136" s="4">
        <f t="shared" ref="CU136:CU145" si="21">+CT136</f>
        <v>678</v>
      </c>
      <c r="CV136" s="10">
        <f t="shared" si="11"/>
        <v>542778</v>
      </c>
    </row>
    <row r="137" spans="1:100" x14ac:dyDescent="0.25">
      <c r="A137" s="348"/>
      <c r="B137" s="2" t="s">
        <v>104</v>
      </c>
      <c r="C137" s="40"/>
      <c r="D137" s="41"/>
      <c r="E137" s="43"/>
      <c r="F137" s="41"/>
      <c r="G137" s="42"/>
      <c r="H137" s="7">
        <v>0</v>
      </c>
      <c r="I137" s="40"/>
      <c r="J137" s="41"/>
      <c r="K137" s="41"/>
      <c r="L137" s="41"/>
      <c r="M137" s="41"/>
      <c r="N137" s="41"/>
      <c r="O137" s="7">
        <v>37106</v>
      </c>
      <c r="P137" s="8"/>
      <c r="Q137" s="41"/>
      <c r="R137" s="41"/>
      <c r="S137" s="41"/>
      <c r="T137" s="7">
        <v>1210</v>
      </c>
      <c r="U137" s="40">
        <v>22209</v>
      </c>
      <c r="V137" s="9">
        <v>3134</v>
      </c>
      <c r="W137" s="7">
        <f t="shared" si="12"/>
        <v>25343</v>
      </c>
      <c r="X137" s="40"/>
      <c r="Y137" s="9"/>
      <c r="Z137" s="9"/>
      <c r="AA137" s="9"/>
      <c r="AB137" s="9"/>
      <c r="AC137" s="9"/>
      <c r="AD137" s="41"/>
      <c r="AE137" s="9"/>
      <c r="AF137" s="9"/>
      <c r="AG137" s="9"/>
      <c r="AH137" s="9"/>
      <c r="AI137" s="25"/>
      <c r="AJ137" s="4">
        <v>171104</v>
      </c>
      <c r="AK137" s="40">
        <v>0</v>
      </c>
      <c r="AL137" s="7">
        <f t="shared" si="13"/>
        <v>0</v>
      </c>
      <c r="AM137" s="9"/>
      <c r="AN137" s="9">
        <v>27432</v>
      </c>
      <c r="AO137" s="41">
        <v>3051</v>
      </c>
      <c r="AP137" s="41">
        <v>15596</v>
      </c>
      <c r="AQ137" s="41"/>
      <c r="AR137" s="41"/>
      <c r="AS137" s="41"/>
      <c r="AT137" s="41"/>
      <c r="AU137" s="41"/>
      <c r="AV137" s="41"/>
      <c r="AW137" s="7">
        <f t="shared" si="14"/>
        <v>46079</v>
      </c>
      <c r="AX137" s="41">
        <v>0</v>
      </c>
      <c r="AY137" s="41"/>
      <c r="AZ137" s="41">
        <v>0</v>
      </c>
      <c r="BA137" s="41"/>
      <c r="BB137" s="41"/>
      <c r="BC137" s="41">
        <v>0</v>
      </c>
      <c r="BD137" s="41">
        <v>0</v>
      </c>
      <c r="BE137" s="7">
        <f t="shared" si="15"/>
        <v>0</v>
      </c>
      <c r="BF137" s="40">
        <v>4209</v>
      </c>
      <c r="BG137" s="41"/>
      <c r="BH137" s="41">
        <v>2571</v>
      </c>
      <c r="BI137" s="41"/>
      <c r="BJ137" s="41">
        <v>0</v>
      </c>
      <c r="BK137" s="41"/>
      <c r="BL137" s="41">
        <v>0</v>
      </c>
      <c r="BM137" s="41"/>
      <c r="BN137" s="41"/>
      <c r="BO137" s="41">
        <v>9907</v>
      </c>
      <c r="BP137" s="9"/>
      <c r="BQ137" s="41"/>
      <c r="BR137" s="9"/>
      <c r="BS137" s="9"/>
      <c r="BT137" s="41">
        <v>25806</v>
      </c>
      <c r="BU137" s="7">
        <f t="shared" si="16"/>
        <v>42493</v>
      </c>
      <c r="BV137" s="40">
        <v>3117</v>
      </c>
      <c r="BW137" s="41"/>
      <c r="BX137" s="41"/>
      <c r="BY137" s="41">
        <v>0</v>
      </c>
      <c r="BZ137" s="41"/>
      <c r="CA137" s="41"/>
      <c r="CB137" s="7">
        <f t="shared" si="17"/>
        <v>3117</v>
      </c>
      <c r="CC137" s="40"/>
      <c r="CD137" s="41">
        <v>615</v>
      </c>
      <c r="CE137" s="41">
        <v>0</v>
      </c>
      <c r="CF137" s="41"/>
      <c r="CG137" s="7">
        <f t="shared" si="18"/>
        <v>615</v>
      </c>
      <c r="CH137" s="8"/>
      <c r="CI137" s="9"/>
      <c r="CJ137" s="41"/>
      <c r="CK137" s="41"/>
      <c r="CL137" s="41"/>
      <c r="CM137" s="41"/>
      <c r="CN137" s="41"/>
      <c r="CO137" s="7">
        <v>227004</v>
      </c>
      <c r="CP137" s="8"/>
      <c r="CQ137" s="41"/>
      <c r="CR137" s="41"/>
      <c r="CS137" s="7">
        <f t="shared" si="19"/>
        <v>0</v>
      </c>
      <c r="CT137" s="43">
        <v>26</v>
      </c>
      <c r="CU137" s="4">
        <f t="shared" si="21"/>
        <v>26</v>
      </c>
      <c r="CV137" s="10">
        <f t="shared" si="11"/>
        <v>554097</v>
      </c>
    </row>
    <row r="138" spans="1:100" x14ac:dyDescent="0.25">
      <c r="A138" s="348"/>
      <c r="B138" s="2" t="s">
        <v>105</v>
      </c>
      <c r="C138" s="40"/>
      <c r="D138" s="41"/>
      <c r="E138" s="43"/>
      <c r="F138" s="41"/>
      <c r="G138" s="42"/>
      <c r="H138" s="7">
        <v>0</v>
      </c>
      <c r="I138" s="40"/>
      <c r="J138" s="41"/>
      <c r="K138" s="41"/>
      <c r="L138" s="41"/>
      <c r="M138" s="41"/>
      <c r="N138" s="41"/>
      <c r="O138" s="7">
        <v>37781</v>
      </c>
      <c r="P138" s="8"/>
      <c r="Q138" s="41"/>
      <c r="R138" s="41"/>
      <c r="S138" s="41"/>
      <c r="T138" s="7">
        <v>2205</v>
      </c>
      <c r="U138" s="40">
        <v>32803</v>
      </c>
      <c r="V138" s="9">
        <v>5433</v>
      </c>
      <c r="W138" s="7">
        <f t="shared" si="12"/>
        <v>38236</v>
      </c>
      <c r="X138" s="40"/>
      <c r="Y138" s="9"/>
      <c r="Z138" s="9"/>
      <c r="AA138" s="9"/>
      <c r="AB138" s="9"/>
      <c r="AC138" s="9"/>
      <c r="AD138" s="41"/>
      <c r="AE138" s="9"/>
      <c r="AF138" s="9"/>
      <c r="AG138" s="9"/>
      <c r="AH138" s="9"/>
      <c r="AI138" s="25"/>
      <c r="AJ138" s="4">
        <v>300211</v>
      </c>
      <c r="AK138" s="40">
        <v>0</v>
      </c>
      <c r="AL138" s="7">
        <f t="shared" si="13"/>
        <v>0</v>
      </c>
      <c r="AM138" s="9"/>
      <c r="AN138" s="9">
        <v>30272</v>
      </c>
      <c r="AO138" s="41">
        <v>3041</v>
      </c>
      <c r="AP138" s="41">
        <v>47515</v>
      </c>
      <c r="AQ138" s="41"/>
      <c r="AR138" s="41"/>
      <c r="AS138" s="41"/>
      <c r="AT138" s="41"/>
      <c r="AU138" s="41"/>
      <c r="AV138" s="41"/>
      <c r="AW138" s="7">
        <f t="shared" si="14"/>
        <v>80828</v>
      </c>
      <c r="AX138" s="41">
        <v>0</v>
      </c>
      <c r="AY138" s="41"/>
      <c r="AZ138" s="41">
        <v>0</v>
      </c>
      <c r="BA138" s="41"/>
      <c r="BB138" s="41"/>
      <c r="BC138" s="41">
        <v>0</v>
      </c>
      <c r="BD138" s="41">
        <v>0</v>
      </c>
      <c r="BE138" s="7">
        <f t="shared" si="15"/>
        <v>0</v>
      </c>
      <c r="BF138" s="40">
        <v>18646</v>
      </c>
      <c r="BG138" s="41"/>
      <c r="BH138" s="41">
        <v>6470</v>
      </c>
      <c r="BI138" s="41"/>
      <c r="BJ138" s="41">
        <v>0</v>
      </c>
      <c r="BK138" s="41"/>
      <c r="BL138" s="41">
        <v>0</v>
      </c>
      <c r="BM138" s="41"/>
      <c r="BN138" s="41"/>
      <c r="BO138" s="41">
        <v>14614</v>
      </c>
      <c r="BP138" s="9"/>
      <c r="BQ138" s="41"/>
      <c r="BR138" s="9"/>
      <c r="BS138" s="9"/>
      <c r="BT138" s="41">
        <v>69221</v>
      </c>
      <c r="BU138" s="7">
        <f t="shared" si="16"/>
        <v>108951</v>
      </c>
      <c r="BV138" s="40">
        <v>4432</v>
      </c>
      <c r="BW138" s="41"/>
      <c r="BX138" s="41"/>
      <c r="BY138" s="41">
        <v>0</v>
      </c>
      <c r="BZ138" s="41"/>
      <c r="CA138" s="41"/>
      <c r="CB138" s="7">
        <f t="shared" si="17"/>
        <v>4432</v>
      </c>
      <c r="CC138" s="40"/>
      <c r="CD138" s="41">
        <v>8998</v>
      </c>
      <c r="CE138" s="41">
        <v>0</v>
      </c>
      <c r="CF138" s="41"/>
      <c r="CG138" s="7">
        <f t="shared" si="18"/>
        <v>8998</v>
      </c>
      <c r="CH138" s="8"/>
      <c r="CI138" s="9"/>
      <c r="CJ138" s="41"/>
      <c r="CK138" s="41"/>
      <c r="CL138" s="41"/>
      <c r="CM138" s="41"/>
      <c r="CN138" s="41"/>
      <c r="CO138" s="7">
        <v>258778</v>
      </c>
      <c r="CP138" s="8"/>
      <c r="CQ138" s="41"/>
      <c r="CR138" s="41"/>
      <c r="CS138" s="7">
        <f t="shared" si="19"/>
        <v>0</v>
      </c>
      <c r="CT138" s="43">
        <v>812</v>
      </c>
      <c r="CU138" s="4">
        <f t="shared" si="21"/>
        <v>812</v>
      </c>
      <c r="CV138" s="10">
        <f t="shared" si="11"/>
        <v>841232</v>
      </c>
    </row>
    <row r="139" spans="1:100" x14ac:dyDescent="0.25">
      <c r="A139" s="348"/>
      <c r="B139" s="2" t="s">
        <v>106</v>
      </c>
      <c r="C139" s="40"/>
      <c r="D139" s="41"/>
      <c r="E139" s="43"/>
      <c r="F139" s="41"/>
      <c r="G139" s="42"/>
      <c r="H139" s="7">
        <v>1508</v>
      </c>
      <c r="I139" s="40"/>
      <c r="J139" s="41"/>
      <c r="K139" s="41"/>
      <c r="L139" s="41"/>
      <c r="M139" s="41"/>
      <c r="N139" s="41"/>
      <c r="O139" s="7">
        <v>41479</v>
      </c>
      <c r="P139" s="8"/>
      <c r="Q139" s="41"/>
      <c r="R139" s="41"/>
      <c r="S139" s="41"/>
      <c r="T139" s="7">
        <v>2482</v>
      </c>
      <c r="U139" s="40">
        <v>41541</v>
      </c>
      <c r="V139" s="9">
        <v>6503</v>
      </c>
      <c r="W139" s="7">
        <f t="shared" si="12"/>
        <v>48044</v>
      </c>
      <c r="X139" s="40"/>
      <c r="Y139" s="9"/>
      <c r="Z139" s="9"/>
      <c r="AA139" s="9"/>
      <c r="AB139" s="9"/>
      <c r="AC139" s="9"/>
      <c r="AD139" s="41"/>
      <c r="AE139" s="9"/>
      <c r="AF139" s="9"/>
      <c r="AG139" s="9"/>
      <c r="AH139" s="9"/>
      <c r="AI139" s="25"/>
      <c r="AJ139" s="4">
        <v>298509</v>
      </c>
      <c r="AK139" s="40">
        <v>0</v>
      </c>
      <c r="AL139" s="7">
        <f t="shared" si="13"/>
        <v>0</v>
      </c>
      <c r="AM139" s="9"/>
      <c r="AN139" s="9">
        <v>25211</v>
      </c>
      <c r="AO139" s="41">
        <v>2747</v>
      </c>
      <c r="AP139" s="41">
        <v>31757</v>
      </c>
      <c r="AQ139" s="41"/>
      <c r="AR139" s="41"/>
      <c r="AS139" s="41"/>
      <c r="AT139" s="41"/>
      <c r="AU139" s="41"/>
      <c r="AV139" s="41"/>
      <c r="AW139" s="7">
        <f t="shared" si="14"/>
        <v>59715</v>
      </c>
      <c r="AX139" s="41">
        <v>0</v>
      </c>
      <c r="AY139" s="41"/>
      <c r="AZ139" s="41">
        <v>0</v>
      </c>
      <c r="BA139" s="41"/>
      <c r="BB139" s="41"/>
      <c r="BC139" s="41">
        <v>0</v>
      </c>
      <c r="BD139" s="41">
        <v>0</v>
      </c>
      <c r="BE139" s="7">
        <f t="shared" si="15"/>
        <v>0</v>
      </c>
      <c r="BF139" s="40">
        <v>27373</v>
      </c>
      <c r="BG139" s="41"/>
      <c r="BH139" s="41">
        <v>6302</v>
      </c>
      <c r="BI139" s="41"/>
      <c r="BJ139" s="41">
        <v>0</v>
      </c>
      <c r="BK139" s="41"/>
      <c r="BL139" s="41">
        <v>0</v>
      </c>
      <c r="BM139" s="41"/>
      <c r="BN139" s="41"/>
      <c r="BO139" s="41">
        <v>14797</v>
      </c>
      <c r="BP139" s="9"/>
      <c r="BQ139" s="41"/>
      <c r="BR139" s="9"/>
      <c r="BS139" s="9"/>
      <c r="BT139" s="41">
        <v>74000</v>
      </c>
      <c r="BU139" s="7">
        <f t="shared" si="16"/>
        <v>122472</v>
      </c>
      <c r="BV139" s="40">
        <v>17350</v>
      </c>
      <c r="BW139" s="41"/>
      <c r="BX139" s="41"/>
      <c r="BY139" s="41">
        <v>0</v>
      </c>
      <c r="BZ139" s="41"/>
      <c r="CA139" s="41"/>
      <c r="CB139" s="7">
        <f t="shared" si="17"/>
        <v>17350</v>
      </c>
      <c r="CC139" s="40"/>
      <c r="CD139" s="41">
        <v>12388</v>
      </c>
      <c r="CE139" s="41">
        <v>0</v>
      </c>
      <c r="CF139" s="41"/>
      <c r="CG139" s="7">
        <f t="shared" si="18"/>
        <v>12388</v>
      </c>
      <c r="CH139" s="8"/>
      <c r="CI139" s="9"/>
      <c r="CJ139" s="41"/>
      <c r="CK139" s="41"/>
      <c r="CL139" s="41"/>
      <c r="CM139" s="41"/>
      <c r="CN139" s="41"/>
      <c r="CO139" s="7">
        <v>232287</v>
      </c>
      <c r="CP139" s="8"/>
      <c r="CQ139" s="41"/>
      <c r="CR139" s="41"/>
      <c r="CS139" s="7">
        <f t="shared" si="19"/>
        <v>0</v>
      </c>
      <c r="CT139" s="43">
        <v>984</v>
      </c>
      <c r="CU139" s="4">
        <f t="shared" si="21"/>
        <v>984</v>
      </c>
      <c r="CV139" s="10">
        <f t="shared" si="11"/>
        <v>837218</v>
      </c>
    </row>
    <row r="140" spans="1:100" x14ac:dyDescent="0.25">
      <c r="A140" s="348"/>
      <c r="B140" s="2" t="s">
        <v>107</v>
      </c>
      <c r="C140" s="40"/>
      <c r="D140" s="41"/>
      <c r="E140" s="43"/>
      <c r="F140" s="41"/>
      <c r="G140" s="42"/>
      <c r="H140" s="7">
        <v>0</v>
      </c>
      <c r="I140" s="40"/>
      <c r="J140" s="41"/>
      <c r="K140" s="41"/>
      <c r="L140" s="41"/>
      <c r="M140" s="41"/>
      <c r="N140" s="41"/>
      <c r="O140" s="7">
        <v>29803</v>
      </c>
      <c r="P140" s="8"/>
      <c r="Q140" s="41"/>
      <c r="R140" s="41"/>
      <c r="S140" s="41"/>
      <c r="T140" s="7">
        <v>4797</v>
      </c>
      <c r="U140" s="40">
        <v>33215</v>
      </c>
      <c r="V140" s="9">
        <v>18274</v>
      </c>
      <c r="W140" s="7">
        <f t="shared" si="12"/>
        <v>51489</v>
      </c>
      <c r="X140" s="40"/>
      <c r="Y140" s="9"/>
      <c r="Z140" s="9"/>
      <c r="AA140" s="9"/>
      <c r="AB140" s="9"/>
      <c r="AC140" s="9"/>
      <c r="AD140" s="41"/>
      <c r="AE140" s="9"/>
      <c r="AF140" s="9"/>
      <c r="AG140" s="9"/>
      <c r="AH140" s="9"/>
      <c r="AI140" s="25"/>
      <c r="AJ140" s="4">
        <v>309719</v>
      </c>
      <c r="AK140" s="40">
        <v>0</v>
      </c>
      <c r="AL140" s="7">
        <f t="shared" si="13"/>
        <v>0</v>
      </c>
      <c r="AM140" s="9"/>
      <c r="AN140" s="9">
        <v>27674</v>
      </c>
      <c r="AO140" s="41">
        <v>3186</v>
      </c>
      <c r="AP140" s="41">
        <v>27166</v>
      </c>
      <c r="AQ140" s="41"/>
      <c r="AR140" s="41"/>
      <c r="AS140" s="41"/>
      <c r="AT140" s="41"/>
      <c r="AU140" s="41"/>
      <c r="AV140" s="41"/>
      <c r="AW140" s="7">
        <f t="shared" si="14"/>
        <v>58026</v>
      </c>
      <c r="AX140" s="41">
        <v>0</v>
      </c>
      <c r="AY140" s="41"/>
      <c r="AZ140" s="41">
        <v>0</v>
      </c>
      <c r="BA140" s="41"/>
      <c r="BB140" s="41"/>
      <c r="BC140" s="41">
        <v>0</v>
      </c>
      <c r="BD140" s="41">
        <v>0</v>
      </c>
      <c r="BE140" s="7">
        <f t="shared" si="15"/>
        <v>0</v>
      </c>
      <c r="BF140" s="40">
        <v>35036</v>
      </c>
      <c r="BG140" s="41"/>
      <c r="BH140" s="41">
        <v>6655</v>
      </c>
      <c r="BI140" s="41"/>
      <c r="BJ140" s="41">
        <v>0</v>
      </c>
      <c r="BK140" s="41"/>
      <c r="BL140" s="41">
        <v>0</v>
      </c>
      <c r="BM140" s="41"/>
      <c r="BN140" s="41"/>
      <c r="BO140" s="41">
        <v>17549</v>
      </c>
      <c r="BP140" s="9"/>
      <c r="BQ140" s="41"/>
      <c r="BR140" s="9"/>
      <c r="BS140" s="9"/>
      <c r="BT140" s="41">
        <v>71854</v>
      </c>
      <c r="BU140" s="7">
        <f t="shared" si="16"/>
        <v>131094</v>
      </c>
      <c r="BV140" s="40">
        <v>29043</v>
      </c>
      <c r="BW140" s="41"/>
      <c r="BX140" s="41"/>
      <c r="BY140" s="41">
        <v>0</v>
      </c>
      <c r="BZ140" s="41"/>
      <c r="CA140" s="41"/>
      <c r="CB140" s="7">
        <f t="shared" si="17"/>
        <v>29043</v>
      </c>
      <c r="CC140" s="40"/>
      <c r="CD140" s="41">
        <v>14528</v>
      </c>
      <c r="CE140" s="41">
        <v>0</v>
      </c>
      <c r="CF140" s="41"/>
      <c r="CG140" s="7">
        <f t="shared" si="18"/>
        <v>14528</v>
      </c>
      <c r="CH140" s="8"/>
      <c r="CI140" s="9"/>
      <c r="CJ140" s="41"/>
      <c r="CK140" s="41"/>
      <c r="CL140" s="41"/>
      <c r="CM140" s="41"/>
      <c r="CN140" s="41"/>
      <c r="CO140" s="7">
        <v>126282</v>
      </c>
      <c r="CP140" s="8"/>
      <c r="CQ140" s="41"/>
      <c r="CR140" s="41"/>
      <c r="CS140" s="7">
        <f t="shared" si="19"/>
        <v>0</v>
      </c>
      <c r="CT140" s="43">
        <v>279</v>
      </c>
      <c r="CU140" s="4">
        <f t="shared" si="21"/>
        <v>279</v>
      </c>
      <c r="CV140" s="10">
        <f t="shared" si="11"/>
        <v>755060</v>
      </c>
    </row>
    <row r="141" spans="1:100" x14ac:dyDescent="0.25">
      <c r="A141" s="348"/>
      <c r="B141" s="2" t="s">
        <v>108</v>
      </c>
      <c r="C141" s="40"/>
      <c r="D141" s="41"/>
      <c r="E141" s="43"/>
      <c r="F141" s="41"/>
      <c r="G141" s="42"/>
      <c r="H141" s="7">
        <v>0</v>
      </c>
      <c r="I141" s="40"/>
      <c r="J141" s="41"/>
      <c r="K141" s="41"/>
      <c r="L141" s="41"/>
      <c r="M141" s="41"/>
      <c r="N141" s="41"/>
      <c r="O141" s="7">
        <v>31342</v>
      </c>
      <c r="P141" s="8"/>
      <c r="Q141" s="41"/>
      <c r="R141" s="41"/>
      <c r="S141" s="41"/>
      <c r="T141" s="7">
        <v>2396</v>
      </c>
      <c r="U141" s="40">
        <v>48614</v>
      </c>
      <c r="V141" s="9">
        <v>6473</v>
      </c>
      <c r="W141" s="7">
        <f t="shared" si="12"/>
        <v>55087</v>
      </c>
      <c r="X141" s="40"/>
      <c r="Y141" s="9"/>
      <c r="Z141" s="9"/>
      <c r="AA141" s="9"/>
      <c r="AB141" s="9"/>
      <c r="AC141" s="9"/>
      <c r="AD141" s="41"/>
      <c r="AE141" s="9"/>
      <c r="AF141" s="9"/>
      <c r="AG141" s="9"/>
      <c r="AH141" s="9"/>
      <c r="AI141" s="25"/>
      <c r="AJ141" s="4">
        <v>314295</v>
      </c>
      <c r="AK141" s="40">
        <v>0</v>
      </c>
      <c r="AL141" s="7">
        <f t="shared" si="13"/>
        <v>0</v>
      </c>
      <c r="AM141" s="9"/>
      <c r="AN141" s="9">
        <v>22230</v>
      </c>
      <c r="AO141" s="41">
        <v>3587</v>
      </c>
      <c r="AP141" s="41">
        <v>31922</v>
      </c>
      <c r="AQ141" s="41"/>
      <c r="AR141" s="41"/>
      <c r="AS141" s="41"/>
      <c r="AT141" s="41"/>
      <c r="AU141" s="41"/>
      <c r="AV141" s="41"/>
      <c r="AW141" s="7">
        <f t="shared" si="14"/>
        <v>57739</v>
      </c>
      <c r="AX141" s="41">
        <v>0</v>
      </c>
      <c r="AY141" s="41"/>
      <c r="AZ141" s="41">
        <v>0</v>
      </c>
      <c r="BA141" s="41"/>
      <c r="BB141" s="41"/>
      <c r="BC141" s="41">
        <v>0</v>
      </c>
      <c r="BD141" s="41">
        <v>0</v>
      </c>
      <c r="BE141" s="7">
        <f t="shared" si="15"/>
        <v>0</v>
      </c>
      <c r="BF141" s="40">
        <v>29780</v>
      </c>
      <c r="BG141" s="41"/>
      <c r="BH141" s="41">
        <v>6301</v>
      </c>
      <c r="BI141" s="41"/>
      <c r="BJ141" s="41">
        <v>0</v>
      </c>
      <c r="BK141" s="41"/>
      <c r="BL141" s="41">
        <v>0</v>
      </c>
      <c r="BM141" s="41"/>
      <c r="BN141" s="41"/>
      <c r="BO141" s="41">
        <v>11618</v>
      </c>
      <c r="BP141" s="9"/>
      <c r="BQ141" s="41"/>
      <c r="BR141" s="9"/>
      <c r="BS141" s="9"/>
      <c r="BT141" s="41">
        <v>69278</v>
      </c>
      <c r="BU141" s="7">
        <f t="shared" si="16"/>
        <v>116977</v>
      </c>
      <c r="BV141" s="40">
        <v>27277</v>
      </c>
      <c r="BW141" s="41"/>
      <c r="BX141" s="41"/>
      <c r="BY141" s="41">
        <v>0</v>
      </c>
      <c r="BZ141" s="41"/>
      <c r="CA141" s="41"/>
      <c r="CB141" s="7">
        <f t="shared" si="17"/>
        <v>27277</v>
      </c>
      <c r="CC141" s="40"/>
      <c r="CD141" s="41">
        <v>12235</v>
      </c>
      <c r="CE141" s="41">
        <v>0</v>
      </c>
      <c r="CF141" s="41"/>
      <c r="CG141" s="7">
        <f t="shared" si="18"/>
        <v>12235</v>
      </c>
      <c r="CH141" s="8"/>
      <c r="CI141" s="9"/>
      <c r="CJ141" s="41"/>
      <c r="CK141" s="41"/>
      <c r="CL141" s="41"/>
      <c r="CM141" s="41"/>
      <c r="CN141" s="41"/>
      <c r="CO141" s="7">
        <v>161079</v>
      </c>
      <c r="CP141" s="8"/>
      <c r="CQ141" s="41"/>
      <c r="CR141" s="41"/>
      <c r="CS141" s="7">
        <f t="shared" si="19"/>
        <v>0</v>
      </c>
      <c r="CT141" s="43">
        <v>310</v>
      </c>
      <c r="CU141" s="4">
        <f t="shared" si="21"/>
        <v>310</v>
      </c>
      <c r="CV141" s="10">
        <f t="shared" si="11"/>
        <v>778737</v>
      </c>
    </row>
    <row r="142" spans="1:100" x14ac:dyDescent="0.25">
      <c r="A142" s="348"/>
      <c r="B142" s="2" t="s">
        <v>109</v>
      </c>
      <c r="C142" s="40"/>
      <c r="D142" s="41"/>
      <c r="E142" s="43"/>
      <c r="F142" s="41"/>
      <c r="G142" s="42"/>
      <c r="H142" s="7">
        <v>999</v>
      </c>
      <c r="I142" s="40"/>
      <c r="J142" s="41"/>
      <c r="K142" s="41"/>
      <c r="L142" s="41"/>
      <c r="M142" s="41"/>
      <c r="N142" s="41"/>
      <c r="O142" s="7">
        <v>37040</v>
      </c>
      <c r="P142" s="8"/>
      <c r="Q142" s="41"/>
      <c r="R142" s="41"/>
      <c r="S142" s="41"/>
      <c r="T142" s="7">
        <v>4145</v>
      </c>
      <c r="U142" s="40">
        <v>46539</v>
      </c>
      <c r="V142" s="9">
        <v>6906</v>
      </c>
      <c r="W142" s="7">
        <f t="shared" si="12"/>
        <v>53445</v>
      </c>
      <c r="X142" s="40"/>
      <c r="Y142" s="9"/>
      <c r="Z142" s="9"/>
      <c r="AA142" s="9"/>
      <c r="AB142" s="9"/>
      <c r="AC142" s="9"/>
      <c r="AD142" s="41"/>
      <c r="AE142" s="9"/>
      <c r="AF142" s="9"/>
      <c r="AG142" s="9"/>
      <c r="AH142" s="9"/>
      <c r="AI142" s="25"/>
      <c r="AJ142" s="4">
        <v>275899</v>
      </c>
      <c r="AK142" s="40">
        <v>0</v>
      </c>
      <c r="AL142" s="7">
        <f t="shared" si="13"/>
        <v>0</v>
      </c>
      <c r="AM142" s="9"/>
      <c r="AN142" s="9">
        <v>22114</v>
      </c>
      <c r="AO142" s="41">
        <v>3908</v>
      </c>
      <c r="AP142" s="41">
        <v>24272</v>
      </c>
      <c r="AQ142" s="41"/>
      <c r="AR142" s="41"/>
      <c r="AS142" s="41"/>
      <c r="AT142" s="41"/>
      <c r="AU142" s="41"/>
      <c r="AV142" s="41"/>
      <c r="AW142" s="7">
        <f t="shared" si="14"/>
        <v>50294</v>
      </c>
      <c r="AX142" s="41">
        <v>0</v>
      </c>
      <c r="AY142" s="41"/>
      <c r="AZ142" s="41">
        <v>0</v>
      </c>
      <c r="BA142" s="41"/>
      <c r="BB142" s="41"/>
      <c r="BC142" s="41">
        <v>0</v>
      </c>
      <c r="BD142" s="41">
        <v>0</v>
      </c>
      <c r="BE142" s="7">
        <f t="shared" si="15"/>
        <v>0</v>
      </c>
      <c r="BF142" s="40">
        <v>33142</v>
      </c>
      <c r="BG142" s="41"/>
      <c r="BH142" s="41">
        <v>3574</v>
      </c>
      <c r="BI142" s="41"/>
      <c r="BJ142" s="41">
        <v>0</v>
      </c>
      <c r="BK142" s="41"/>
      <c r="BL142" s="41">
        <v>0</v>
      </c>
      <c r="BM142" s="41"/>
      <c r="BN142" s="41"/>
      <c r="BO142" s="41">
        <v>13284</v>
      </c>
      <c r="BP142" s="9"/>
      <c r="BQ142" s="41"/>
      <c r="BR142" s="9"/>
      <c r="BS142" s="9"/>
      <c r="BT142" s="41">
        <v>73162</v>
      </c>
      <c r="BU142" s="7">
        <f t="shared" si="16"/>
        <v>123162</v>
      </c>
      <c r="BV142" s="40">
        <v>14829</v>
      </c>
      <c r="BW142" s="41"/>
      <c r="BX142" s="41"/>
      <c r="BY142" s="41">
        <v>0</v>
      </c>
      <c r="BZ142" s="41"/>
      <c r="CA142" s="41"/>
      <c r="CB142" s="7">
        <f t="shared" si="17"/>
        <v>14829</v>
      </c>
      <c r="CC142" s="40"/>
      <c r="CD142" s="41">
        <v>2200</v>
      </c>
      <c r="CE142" s="41">
        <v>0</v>
      </c>
      <c r="CF142" s="41"/>
      <c r="CG142" s="7">
        <f t="shared" si="18"/>
        <v>2200</v>
      </c>
      <c r="CH142" s="8"/>
      <c r="CI142" s="9"/>
      <c r="CJ142" s="41"/>
      <c r="CK142" s="41"/>
      <c r="CL142" s="41"/>
      <c r="CM142" s="41"/>
      <c r="CN142" s="41"/>
      <c r="CO142" s="7">
        <v>253965</v>
      </c>
      <c r="CP142" s="8"/>
      <c r="CQ142" s="41"/>
      <c r="CR142" s="41"/>
      <c r="CS142" s="7">
        <f t="shared" si="19"/>
        <v>0</v>
      </c>
      <c r="CT142" s="43">
        <v>152</v>
      </c>
      <c r="CU142" s="4">
        <f t="shared" si="21"/>
        <v>152</v>
      </c>
      <c r="CV142" s="10">
        <f t="shared" ref="CV142:CV205" si="22">+H142+O142+T142+W142+AJ142+AL142+AW142+BE142+BU142+CB142+CG142+CO142+CS142+CU142</f>
        <v>816130</v>
      </c>
    </row>
    <row r="143" spans="1:100" x14ac:dyDescent="0.25">
      <c r="A143" s="348"/>
      <c r="B143" s="2" t="s">
        <v>110</v>
      </c>
      <c r="C143" s="40"/>
      <c r="D143" s="41"/>
      <c r="E143" s="43"/>
      <c r="F143" s="41"/>
      <c r="G143" s="42"/>
      <c r="H143" s="7">
        <v>1506</v>
      </c>
      <c r="I143" s="40"/>
      <c r="J143" s="41"/>
      <c r="K143" s="41"/>
      <c r="L143" s="41"/>
      <c r="M143" s="41"/>
      <c r="N143" s="41"/>
      <c r="O143" s="7">
        <v>51296</v>
      </c>
      <c r="P143" s="8"/>
      <c r="Q143" s="41"/>
      <c r="R143" s="41"/>
      <c r="S143" s="41"/>
      <c r="T143" s="7">
        <v>2371</v>
      </c>
      <c r="U143" s="40">
        <v>48230</v>
      </c>
      <c r="V143" s="9">
        <v>7087</v>
      </c>
      <c r="W143" s="7">
        <f t="shared" ref="W143:W206" si="23">+U143+V143</f>
        <v>55317</v>
      </c>
      <c r="X143" s="40"/>
      <c r="Y143" s="9"/>
      <c r="Z143" s="9"/>
      <c r="AA143" s="9"/>
      <c r="AB143" s="9"/>
      <c r="AC143" s="9"/>
      <c r="AD143" s="41"/>
      <c r="AE143" s="9"/>
      <c r="AF143" s="9"/>
      <c r="AG143" s="9"/>
      <c r="AH143" s="9"/>
      <c r="AI143" s="25"/>
      <c r="AJ143" s="4">
        <v>299581</v>
      </c>
      <c r="AK143" s="40">
        <v>0</v>
      </c>
      <c r="AL143" s="7">
        <f t="shared" si="13"/>
        <v>0</v>
      </c>
      <c r="AM143" s="9"/>
      <c r="AN143" s="9">
        <v>24787</v>
      </c>
      <c r="AO143" s="41">
        <v>4780</v>
      </c>
      <c r="AP143" s="41">
        <v>28747</v>
      </c>
      <c r="AQ143" s="41"/>
      <c r="AR143" s="41"/>
      <c r="AS143" s="41"/>
      <c r="AT143" s="41"/>
      <c r="AU143" s="41"/>
      <c r="AV143" s="41"/>
      <c r="AW143" s="7">
        <f t="shared" si="14"/>
        <v>58314</v>
      </c>
      <c r="AX143" s="41">
        <v>0</v>
      </c>
      <c r="AY143" s="41"/>
      <c r="AZ143" s="41">
        <v>0</v>
      </c>
      <c r="BA143" s="41"/>
      <c r="BB143" s="41"/>
      <c r="BC143" s="41">
        <v>0</v>
      </c>
      <c r="BD143" s="41">
        <v>0</v>
      </c>
      <c r="BE143" s="7">
        <f t="shared" si="15"/>
        <v>0</v>
      </c>
      <c r="BF143" s="40">
        <v>32640</v>
      </c>
      <c r="BG143" s="41"/>
      <c r="BH143" s="41">
        <v>3270</v>
      </c>
      <c r="BI143" s="41"/>
      <c r="BJ143" s="41">
        <v>0</v>
      </c>
      <c r="BK143" s="41"/>
      <c r="BL143" s="41">
        <v>0</v>
      </c>
      <c r="BM143" s="41"/>
      <c r="BN143" s="41"/>
      <c r="BO143" s="41">
        <v>11830</v>
      </c>
      <c r="BP143" s="9"/>
      <c r="BQ143" s="41"/>
      <c r="BR143" s="9"/>
      <c r="BS143" s="9"/>
      <c r="BT143" s="41">
        <v>70861</v>
      </c>
      <c r="BU143" s="7">
        <f t="shared" si="16"/>
        <v>118601</v>
      </c>
      <c r="BV143" s="40">
        <v>11381</v>
      </c>
      <c r="BW143" s="41"/>
      <c r="BX143" s="41"/>
      <c r="BY143" s="41">
        <v>0</v>
      </c>
      <c r="BZ143" s="41"/>
      <c r="CA143" s="41"/>
      <c r="CB143" s="7">
        <f t="shared" si="17"/>
        <v>11381</v>
      </c>
      <c r="CC143" s="40"/>
      <c r="CD143" s="41">
        <v>0</v>
      </c>
      <c r="CE143" s="41">
        <v>0</v>
      </c>
      <c r="CF143" s="41"/>
      <c r="CG143" s="7">
        <f t="shared" si="18"/>
        <v>0</v>
      </c>
      <c r="CH143" s="8"/>
      <c r="CI143" s="9"/>
      <c r="CJ143" s="41"/>
      <c r="CK143" s="41"/>
      <c r="CL143" s="41"/>
      <c r="CM143" s="41"/>
      <c r="CN143" s="41"/>
      <c r="CO143" s="7">
        <v>241589</v>
      </c>
      <c r="CP143" s="8"/>
      <c r="CQ143" s="41"/>
      <c r="CR143" s="41"/>
      <c r="CS143" s="7">
        <f t="shared" si="19"/>
        <v>0</v>
      </c>
      <c r="CT143" s="43">
        <v>1088</v>
      </c>
      <c r="CU143" s="4">
        <f t="shared" si="21"/>
        <v>1088</v>
      </c>
      <c r="CV143" s="10">
        <f t="shared" si="22"/>
        <v>841044</v>
      </c>
    </row>
    <row r="144" spans="1:100" x14ac:dyDescent="0.25">
      <c r="A144" s="348"/>
      <c r="B144" s="2" t="s">
        <v>111</v>
      </c>
      <c r="C144" s="40"/>
      <c r="D144" s="41"/>
      <c r="E144" s="43"/>
      <c r="F144" s="41"/>
      <c r="G144" s="42"/>
      <c r="H144" s="7">
        <v>987</v>
      </c>
      <c r="I144" s="40"/>
      <c r="J144" s="41"/>
      <c r="K144" s="41"/>
      <c r="L144" s="41"/>
      <c r="M144" s="41"/>
      <c r="N144" s="41"/>
      <c r="O144" s="7">
        <v>43767</v>
      </c>
      <c r="P144" s="8"/>
      <c r="Q144" s="41"/>
      <c r="R144" s="41"/>
      <c r="S144" s="41"/>
      <c r="T144" s="7">
        <v>707</v>
      </c>
      <c r="U144" s="40">
        <v>51560</v>
      </c>
      <c r="V144" s="9">
        <v>7066</v>
      </c>
      <c r="W144" s="7">
        <f t="shared" si="23"/>
        <v>58626</v>
      </c>
      <c r="X144" s="40"/>
      <c r="Y144" s="9"/>
      <c r="Z144" s="9"/>
      <c r="AA144" s="9"/>
      <c r="AB144" s="9"/>
      <c r="AC144" s="9"/>
      <c r="AD144" s="41"/>
      <c r="AE144" s="9"/>
      <c r="AF144" s="9"/>
      <c r="AG144" s="9"/>
      <c r="AH144" s="9"/>
      <c r="AI144" s="25"/>
      <c r="AJ144" s="4">
        <v>319095</v>
      </c>
      <c r="AK144" s="40">
        <v>0</v>
      </c>
      <c r="AL144" s="7">
        <f t="shared" ref="AL144:AL207" si="24">+AK144</f>
        <v>0</v>
      </c>
      <c r="AM144" s="9"/>
      <c r="AN144" s="9">
        <v>24136</v>
      </c>
      <c r="AO144" s="41">
        <v>4419</v>
      </c>
      <c r="AP144" s="41">
        <v>36377</v>
      </c>
      <c r="AQ144" s="41"/>
      <c r="AR144" s="41"/>
      <c r="AS144" s="41"/>
      <c r="AT144" s="41"/>
      <c r="AU144" s="41"/>
      <c r="AV144" s="41"/>
      <c r="AW144" s="7">
        <f t="shared" ref="AW144:AW207" si="25">SUM(AM144:AV144)</f>
        <v>64932</v>
      </c>
      <c r="AX144" s="41">
        <v>0</v>
      </c>
      <c r="AY144" s="41"/>
      <c r="AZ144" s="41">
        <v>0</v>
      </c>
      <c r="BA144" s="41"/>
      <c r="BB144" s="41"/>
      <c r="BC144" s="41">
        <v>0</v>
      </c>
      <c r="BD144" s="41">
        <v>0</v>
      </c>
      <c r="BE144" s="7">
        <f t="shared" ref="BE144:BE207" si="26">SUM(AX144:BD144)</f>
        <v>0</v>
      </c>
      <c r="BF144" s="40">
        <v>32382</v>
      </c>
      <c r="BG144" s="41"/>
      <c r="BH144" s="41">
        <v>2772</v>
      </c>
      <c r="BI144" s="41"/>
      <c r="BJ144" s="41">
        <v>0</v>
      </c>
      <c r="BK144" s="41"/>
      <c r="BL144" s="41">
        <v>0</v>
      </c>
      <c r="BM144" s="41"/>
      <c r="BN144" s="41"/>
      <c r="BO144" s="41">
        <v>11173</v>
      </c>
      <c r="BP144" s="9"/>
      <c r="BQ144" s="41"/>
      <c r="BR144" s="9"/>
      <c r="BS144" s="9"/>
      <c r="BT144" s="41">
        <v>60790</v>
      </c>
      <c r="BU144" s="7">
        <f t="shared" ref="BU144:BU207" si="27">SUM(BF144:BT144)</f>
        <v>107117</v>
      </c>
      <c r="BV144" s="40">
        <v>13553</v>
      </c>
      <c r="BW144" s="41"/>
      <c r="BX144" s="41"/>
      <c r="BY144" s="41">
        <v>0</v>
      </c>
      <c r="BZ144" s="41"/>
      <c r="CA144" s="41"/>
      <c r="CB144" s="7">
        <f t="shared" ref="CB144:CB207" si="28">SUM(BV144:CA144)</f>
        <v>13553</v>
      </c>
      <c r="CC144" s="40"/>
      <c r="CD144" s="41">
        <v>0</v>
      </c>
      <c r="CE144" s="41">
        <v>0</v>
      </c>
      <c r="CF144" s="41"/>
      <c r="CG144" s="7">
        <f t="shared" ref="CG144:CG207" si="29">SUM(CC144:CF144)</f>
        <v>0</v>
      </c>
      <c r="CH144" s="8"/>
      <c r="CI144" s="9"/>
      <c r="CJ144" s="41"/>
      <c r="CK144" s="41"/>
      <c r="CL144" s="41"/>
      <c r="CM144" s="41"/>
      <c r="CN144" s="41"/>
      <c r="CO144" s="7">
        <v>224084</v>
      </c>
      <c r="CP144" s="8"/>
      <c r="CQ144" s="41"/>
      <c r="CR144" s="41"/>
      <c r="CS144" s="7">
        <f t="shared" ref="CS144:CS207" si="30">SUM(CP144:CR144)</f>
        <v>0</v>
      </c>
      <c r="CT144" s="43">
        <v>1017</v>
      </c>
      <c r="CU144" s="4">
        <f t="shared" si="21"/>
        <v>1017</v>
      </c>
      <c r="CV144" s="10">
        <f t="shared" si="22"/>
        <v>833885</v>
      </c>
    </row>
    <row r="145" spans="1:100" ht="15.75" thickBot="1" x14ac:dyDescent="0.3">
      <c r="A145" s="349"/>
      <c r="B145" s="3" t="s">
        <v>112</v>
      </c>
      <c r="C145" s="44"/>
      <c r="D145" s="45"/>
      <c r="E145" s="47"/>
      <c r="F145" s="45"/>
      <c r="G145" s="46"/>
      <c r="H145" s="11">
        <v>1506</v>
      </c>
      <c r="I145" s="44"/>
      <c r="J145" s="45"/>
      <c r="K145" s="45"/>
      <c r="L145" s="45"/>
      <c r="M145" s="45"/>
      <c r="N145" s="45"/>
      <c r="O145" s="11">
        <v>43661</v>
      </c>
      <c r="P145" s="12"/>
      <c r="Q145" s="45"/>
      <c r="R145" s="45"/>
      <c r="S145" s="45"/>
      <c r="T145" s="11">
        <v>0</v>
      </c>
      <c r="U145" s="44">
        <v>42190</v>
      </c>
      <c r="V145" s="13">
        <v>6048</v>
      </c>
      <c r="W145" s="11">
        <f t="shared" si="23"/>
        <v>48238</v>
      </c>
      <c r="X145" s="44"/>
      <c r="Y145" s="13"/>
      <c r="Z145" s="13"/>
      <c r="AA145" s="13"/>
      <c r="AB145" s="13"/>
      <c r="AC145" s="13"/>
      <c r="AD145" s="45"/>
      <c r="AE145" s="13"/>
      <c r="AF145" s="13"/>
      <c r="AG145" s="13"/>
      <c r="AH145" s="13"/>
      <c r="AI145" s="26"/>
      <c r="AJ145" s="11">
        <v>260611</v>
      </c>
      <c r="AK145" s="44">
        <v>0</v>
      </c>
      <c r="AL145" s="11">
        <f t="shared" si="24"/>
        <v>0</v>
      </c>
      <c r="AM145" s="13"/>
      <c r="AN145" s="13">
        <v>27860</v>
      </c>
      <c r="AO145" s="45">
        <v>3916</v>
      </c>
      <c r="AP145" s="45">
        <v>30031</v>
      </c>
      <c r="AQ145" s="45"/>
      <c r="AR145" s="45"/>
      <c r="AS145" s="45"/>
      <c r="AT145" s="45"/>
      <c r="AU145" s="45"/>
      <c r="AV145" s="45"/>
      <c r="AW145" s="11">
        <f t="shared" si="25"/>
        <v>61807</v>
      </c>
      <c r="AX145" s="45">
        <v>0</v>
      </c>
      <c r="AY145" s="45"/>
      <c r="AZ145" s="45">
        <v>0</v>
      </c>
      <c r="BA145" s="45"/>
      <c r="BB145" s="45"/>
      <c r="BC145" s="45">
        <v>0</v>
      </c>
      <c r="BD145" s="45">
        <v>0</v>
      </c>
      <c r="BE145" s="11">
        <f t="shared" si="26"/>
        <v>0</v>
      </c>
      <c r="BF145" s="44">
        <v>18415</v>
      </c>
      <c r="BG145" s="45"/>
      <c r="BH145" s="45">
        <v>4608</v>
      </c>
      <c r="BI145" s="45"/>
      <c r="BJ145" s="45">
        <v>0</v>
      </c>
      <c r="BK145" s="45"/>
      <c r="BL145" s="45">
        <v>0</v>
      </c>
      <c r="BM145" s="45"/>
      <c r="BN145" s="45"/>
      <c r="BO145" s="45">
        <v>11544</v>
      </c>
      <c r="BP145" s="13"/>
      <c r="BQ145" s="45"/>
      <c r="BR145" s="13"/>
      <c r="BS145" s="13"/>
      <c r="BT145" s="45">
        <v>68470</v>
      </c>
      <c r="BU145" s="11">
        <f t="shared" si="27"/>
        <v>103037</v>
      </c>
      <c r="BV145" s="44">
        <v>8878</v>
      </c>
      <c r="BW145" s="45"/>
      <c r="BX145" s="45"/>
      <c r="BY145" s="45">
        <v>0</v>
      </c>
      <c r="BZ145" s="45"/>
      <c r="CA145" s="45"/>
      <c r="CB145" s="11">
        <f t="shared" si="28"/>
        <v>8878</v>
      </c>
      <c r="CC145" s="44"/>
      <c r="CD145" s="45">
        <v>0</v>
      </c>
      <c r="CE145" s="45">
        <v>0</v>
      </c>
      <c r="CF145" s="45"/>
      <c r="CG145" s="11">
        <f t="shared" si="29"/>
        <v>0</v>
      </c>
      <c r="CH145" s="12"/>
      <c r="CI145" s="13"/>
      <c r="CJ145" s="45"/>
      <c r="CK145" s="45"/>
      <c r="CL145" s="45"/>
      <c r="CM145" s="45"/>
      <c r="CN145" s="45"/>
      <c r="CO145" s="11">
        <v>235598</v>
      </c>
      <c r="CP145" s="12"/>
      <c r="CQ145" s="45"/>
      <c r="CR145" s="45"/>
      <c r="CS145" s="11">
        <f t="shared" si="30"/>
        <v>0</v>
      </c>
      <c r="CT145" s="47">
        <v>146</v>
      </c>
      <c r="CU145" s="4">
        <f t="shared" si="21"/>
        <v>146</v>
      </c>
      <c r="CV145" s="15">
        <f t="shared" si="22"/>
        <v>763482</v>
      </c>
    </row>
    <row r="146" spans="1:100" x14ac:dyDescent="0.25">
      <c r="A146" s="347" t="s">
        <v>145</v>
      </c>
      <c r="B146" s="1" t="s">
        <v>101</v>
      </c>
      <c r="C146" s="34"/>
      <c r="D146" s="35"/>
      <c r="E146" s="52"/>
      <c r="F146" s="35"/>
      <c r="G146" s="36"/>
      <c r="H146" s="20">
        <f>SUM(C146:G146)</f>
        <v>0</v>
      </c>
      <c r="I146" s="34"/>
      <c r="J146" s="35"/>
      <c r="K146" s="35"/>
      <c r="L146" s="35"/>
      <c r="M146" s="35"/>
      <c r="N146" s="35"/>
      <c r="O146" s="20">
        <v>43781</v>
      </c>
      <c r="P146" s="21"/>
      <c r="Q146" s="35"/>
      <c r="R146" s="35"/>
      <c r="S146" s="35"/>
      <c r="T146" s="20">
        <v>0</v>
      </c>
      <c r="U146" s="34">
        <v>37855</v>
      </c>
      <c r="V146" s="22">
        <v>5810</v>
      </c>
      <c r="W146" s="20">
        <f t="shared" si="23"/>
        <v>43665</v>
      </c>
      <c r="X146" s="34"/>
      <c r="Y146" s="22"/>
      <c r="Z146" s="22"/>
      <c r="AA146" s="22"/>
      <c r="AB146" s="22"/>
      <c r="AC146" s="22"/>
      <c r="AD146" s="35"/>
      <c r="AE146" s="22"/>
      <c r="AF146" s="22"/>
      <c r="AG146" s="22"/>
      <c r="AH146" s="22"/>
      <c r="AI146" s="27"/>
      <c r="AJ146" s="20">
        <v>253902</v>
      </c>
      <c r="AK146" s="34">
        <v>0</v>
      </c>
      <c r="AL146" s="20">
        <f t="shared" si="24"/>
        <v>0</v>
      </c>
      <c r="AM146" s="22"/>
      <c r="AN146" s="22">
        <v>19969</v>
      </c>
      <c r="AO146" s="35">
        <v>4767</v>
      </c>
      <c r="AP146" s="35">
        <v>28237</v>
      </c>
      <c r="AQ146" s="35"/>
      <c r="AR146" s="35"/>
      <c r="AS146" s="35"/>
      <c r="AT146" s="35"/>
      <c r="AU146" s="35"/>
      <c r="AV146" s="35"/>
      <c r="AW146" s="20">
        <f t="shared" si="25"/>
        <v>52973</v>
      </c>
      <c r="AX146" s="35">
        <v>0</v>
      </c>
      <c r="AY146" s="35"/>
      <c r="AZ146" s="35">
        <v>0</v>
      </c>
      <c r="BA146" s="35"/>
      <c r="BB146" s="35"/>
      <c r="BC146" s="35">
        <v>0</v>
      </c>
      <c r="BD146" s="35">
        <v>0</v>
      </c>
      <c r="BE146" s="20">
        <f t="shared" si="26"/>
        <v>0</v>
      </c>
      <c r="BF146" s="34">
        <v>22903</v>
      </c>
      <c r="BG146" s="35"/>
      <c r="BH146" s="35">
        <v>3539</v>
      </c>
      <c r="BI146" s="35"/>
      <c r="BJ146" s="35">
        <v>0</v>
      </c>
      <c r="BK146" s="35"/>
      <c r="BL146" s="35">
        <v>0</v>
      </c>
      <c r="BM146" s="35"/>
      <c r="BN146" s="35"/>
      <c r="BO146" s="35">
        <v>10177</v>
      </c>
      <c r="BP146" s="22"/>
      <c r="BQ146" s="35"/>
      <c r="BR146" s="22"/>
      <c r="BS146" s="22"/>
      <c r="BT146" s="35">
        <v>73161</v>
      </c>
      <c r="BU146" s="20">
        <f t="shared" si="27"/>
        <v>109780</v>
      </c>
      <c r="BV146" s="34">
        <v>9868</v>
      </c>
      <c r="BW146" s="35"/>
      <c r="BX146" s="35"/>
      <c r="BY146" s="35">
        <v>0</v>
      </c>
      <c r="BZ146" s="35"/>
      <c r="CA146" s="35"/>
      <c r="CB146" s="20">
        <f t="shared" si="28"/>
        <v>9868</v>
      </c>
      <c r="CC146" s="34"/>
      <c r="CD146" s="35">
        <v>0</v>
      </c>
      <c r="CE146" s="35">
        <v>0</v>
      </c>
      <c r="CF146" s="35"/>
      <c r="CG146" s="20">
        <f t="shared" si="29"/>
        <v>0</v>
      </c>
      <c r="CH146" s="21"/>
      <c r="CI146" s="22"/>
      <c r="CJ146" s="35"/>
      <c r="CK146" s="35"/>
      <c r="CL146" s="35"/>
      <c r="CM146" s="35"/>
      <c r="CN146" s="35"/>
      <c r="CO146" s="20">
        <v>221905</v>
      </c>
      <c r="CP146" s="21"/>
      <c r="CQ146" s="35"/>
      <c r="CR146" s="35"/>
      <c r="CS146" s="20">
        <f t="shared" si="30"/>
        <v>0</v>
      </c>
      <c r="CT146" s="52">
        <v>1116</v>
      </c>
      <c r="CU146" s="20">
        <v>1116</v>
      </c>
      <c r="CV146" s="23">
        <f t="shared" si="22"/>
        <v>736990</v>
      </c>
    </row>
    <row r="147" spans="1:100" x14ac:dyDescent="0.25">
      <c r="A147" s="348"/>
      <c r="B147" s="2" t="s">
        <v>102</v>
      </c>
      <c r="C147" s="40"/>
      <c r="D147" s="41"/>
      <c r="E147" s="43"/>
      <c r="F147" s="41"/>
      <c r="G147" s="42"/>
      <c r="H147" s="7">
        <f t="shared" ref="H147:H157" si="31">SUM(C147:G147)</f>
        <v>0</v>
      </c>
      <c r="I147" s="40"/>
      <c r="J147" s="41"/>
      <c r="K147" s="41"/>
      <c r="L147" s="41"/>
      <c r="M147" s="41"/>
      <c r="N147" s="41"/>
      <c r="O147" s="7">
        <v>35217</v>
      </c>
      <c r="P147" s="8"/>
      <c r="Q147" s="41"/>
      <c r="R147" s="41"/>
      <c r="S147" s="41"/>
      <c r="T147" s="7">
        <v>0</v>
      </c>
      <c r="U147" s="40">
        <v>30812</v>
      </c>
      <c r="V147" s="9">
        <v>5438</v>
      </c>
      <c r="W147" s="7">
        <f t="shared" si="23"/>
        <v>36250</v>
      </c>
      <c r="X147" s="40"/>
      <c r="Y147" s="9"/>
      <c r="Z147" s="9"/>
      <c r="AA147" s="9"/>
      <c r="AB147" s="9"/>
      <c r="AC147" s="9"/>
      <c r="AD147" s="41"/>
      <c r="AE147" s="9"/>
      <c r="AF147" s="9"/>
      <c r="AG147" s="9"/>
      <c r="AH147" s="9"/>
      <c r="AI147" s="25"/>
      <c r="AJ147" s="4">
        <v>179255</v>
      </c>
      <c r="AK147" s="40">
        <v>0</v>
      </c>
      <c r="AL147" s="7">
        <f t="shared" si="24"/>
        <v>0</v>
      </c>
      <c r="AM147" s="9"/>
      <c r="AN147" s="9">
        <v>9378</v>
      </c>
      <c r="AO147" s="41">
        <v>2647</v>
      </c>
      <c r="AP147" s="41">
        <v>23121</v>
      </c>
      <c r="AQ147" s="41"/>
      <c r="AR147" s="41"/>
      <c r="AS147" s="41"/>
      <c r="AT147" s="41"/>
      <c r="AU147" s="41"/>
      <c r="AV147" s="41"/>
      <c r="AW147" s="7">
        <f t="shared" si="25"/>
        <v>35146</v>
      </c>
      <c r="AX147" s="41">
        <v>0</v>
      </c>
      <c r="AY147" s="41"/>
      <c r="AZ147" s="41">
        <v>0</v>
      </c>
      <c r="BA147" s="41"/>
      <c r="BB147" s="41"/>
      <c r="BC147" s="41">
        <v>0</v>
      </c>
      <c r="BD147" s="41">
        <v>0</v>
      </c>
      <c r="BE147" s="7">
        <f t="shared" si="26"/>
        <v>0</v>
      </c>
      <c r="BF147" s="40">
        <v>37069</v>
      </c>
      <c r="BG147" s="41"/>
      <c r="BH147" s="41">
        <v>3646</v>
      </c>
      <c r="BI147" s="41"/>
      <c r="BJ147" s="41">
        <v>0</v>
      </c>
      <c r="BK147" s="41"/>
      <c r="BL147" s="41">
        <v>0</v>
      </c>
      <c r="BM147" s="41"/>
      <c r="BN147" s="41"/>
      <c r="BO147" s="41">
        <v>8320</v>
      </c>
      <c r="BP147" s="9"/>
      <c r="BQ147" s="41"/>
      <c r="BR147" s="9"/>
      <c r="BS147" s="9"/>
      <c r="BT147" s="41">
        <v>40211</v>
      </c>
      <c r="BU147" s="7">
        <f t="shared" si="27"/>
        <v>89246</v>
      </c>
      <c r="BV147" s="40">
        <v>14412</v>
      </c>
      <c r="BW147" s="41"/>
      <c r="BX147" s="41"/>
      <c r="BY147" s="41">
        <v>0</v>
      </c>
      <c r="BZ147" s="41"/>
      <c r="CA147" s="41"/>
      <c r="CB147" s="7">
        <f t="shared" si="28"/>
        <v>14412</v>
      </c>
      <c r="CC147" s="40"/>
      <c r="CD147" s="41">
        <v>0</v>
      </c>
      <c r="CE147" s="41">
        <v>0</v>
      </c>
      <c r="CF147" s="41"/>
      <c r="CG147" s="7">
        <f t="shared" si="29"/>
        <v>0</v>
      </c>
      <c r="CH147" s="8"/>
      <c r="CI147" s="9"/>
      <c r="CJ147" s="41"/>
      <c r="CK147" s="41"/>
      <c r="CL147" s="41"/>
      <c r="CM147" s="41"/>
      <c r="CN147" s="41"/>
      <c r="CO147" s="7">
        <v>200368</v>
      </c>
      <c r="CP147" s="8"/>
      <c r="CQ147" s="41"/>
      <c r="CR147" s="41"/>
      <c r="CS147" s="7">
        <f t="shared" si="30"/>
        <v>0</v>
      </c>
      <c r="CT147" s="43">
        <v>305</v>
      </c>
      <c r="CU147" s="7">
        <v>305</v>
      </c>
      <c r="CV147" s="10">
        <f t="shared" si="22"/>
        <v>590199</v>
      </c>
    </row>
    <row r="148" spans="1:100" x14ac:dyDescent="0.25">
      <c r="A148" s="348"/>
      <c r="B148" s="2" t="s">
        <v>103</v>
      </c>
      <c r="C148" s="40"/>
      <c r="D148" s="41"/>
      <c r="E148" s="43"/>
      <c r="F148" s="41"/>
      <c r="G148" s="42"/>
      <c r="H148" s="7">
        <f t="shared" si="31"/>
        <v>0</v>
      </c>
      <c r="I148" s="40"/>
      <c r="J148" s="41"/>
      <c r="K148" s="41"/>
      <c r="L148" s="41"/>
      <c r="M148" s="41"/>
      <c r="N148" s="41"/>
      <c r="O148" s="7">
        <v>18167</v>
      </c>
      <c r="P148" s="8"/>
      <c r="Q148" s="41"/>
      <c r="R148" s="41"/>
      <c r="S148" s="41"/>
      <c r="T148" s="7">
        <v>0</v>
      </c>
      <c r="U148" s="40">
        <v>20422</v>
      </c>
      <c r="V148" s="9">
        <v>3210</v>
      </c>
      <c r="W148" s="7">
        <f t="shared" si="23"/>
        <v>23632</v>
      </c>
      <c r="X148" s="40"/>
      <c r="Y148" s="9"/>
      <c r="Z148" s="9"/>
      <c r="AA148" s="9"/>
      <c r="AB148" s="9"/>
      <c r="AC148" s="9"/>
      <c r="AD148" s="41"/>
      <c r="AE148" s="9"/>
      <c r="AF148" s="9"/>
      <c r="AG148" s="9"/>
      <c r="AH148" s="9"/>
      <c r="AI148" s="25"/>
      <c r="AJ148" s="4">
        <v>170142</v>
      </c>
      <c r="AK148" s="40">
        <v>0</v>
      </c>
      <c r="AL148" s="7">
        <f t="shared" si="24"/>
        <v>0</v>
      </c>
      <c r="AM148" s="9"/>
      <c r="AN148" s="9">
        <v>26399</v>
      </c>
      <c r="AO148" s="41">
        <v>3510</v>
      </c>
      <c r="AP148" s="41">
        <v>25313</v>
      </c>
      <c r="AQ148" s="41"/>
      <c r="AR148" s="41"/>
      <c r="AS148" s="41"/>
      <c r="AT148" s="41"/>
      <c r="AU148" s="41"/>
      <c r="AV148" s="41"/>
      <c r="AW148" s="7">
        <f t="shared" si="25"/>
        <v>55222</v>
      </c>
      <c r="AX148" s="41">
        <v>0</v>
      </c>
      <c r="AY148" s="41"/>
      <c r="AZ148" s="41">
        <v>0</v>
      </c>
      <c r="BA148" s="41"/>
      <c r="BB148" s="41"/>
      <c r="BC148" s="41">
        <v>0</v>
      </c>
      <c r="BD148" s="41">
        <v>0</v>
      </c>
      <c r="BE148" s="7">
        <f t="shared" si="26"/>
        <v>0</v>
      </c>
      <c r="BF148" s="40">
        <v>25143</v>
      </c>
      <c r="BG148" s="41"/>
      <c r="BH148" s="41">
        <v>4242</v>
      </c>
      <c r="BI148" s="41"/>
      <c r="BJ148" s="41">
        <v>0</v>
      </c>
      <c r="BK148" s="41"/>
      <c r="BL148" s="41">
        <v>0</v>
      </c>
      <c r="BM148" s="41"/>
      <c r="BN148" s="41"/>
      <c r="BO148" s="41">
        <v>8581</v>
      </c>
      <c r="BP148" s="9"/>
      <c r="BQ148" s="41"/>
      <c r="BR148" s="9"/>
      <c r="BS148" s="9"/>
      <c r="BT148" s="41">
        <v>58892</v>
      </c>
      <c r="BU148" s="7">
        <f t="shared" si="27"/>
        <v>96858</v>
      </c>
      <c r="BV148" s="40">
        <v>8486</v>
      </c>
      <c r="BW148" s="41"/>
      <c r="BX148" s="41"/>
      <c r="BY148" s="41">
        <v>0</v>
      </c>
      <c r="BZ148" s="41"/>
      <c r="CA148" s="41"/>
      <c r="CB148" s="7">
        <f t="shared" si="28"/>
        <v>8486</v>
      </c>
      <c r="CC148" s="40"/>
      <c r="CD148" s="41">
        <v>2993</v>
      </c>
      <c r="CE148" s="41">
        <v>0</v>
      </c>
      <c r="CF148" s="41"/>
      <c r="CG148" s="7">
        <f t="shared" si="29"/>
        <v>2993</v>
      </c>
      <c r="CH148" s="8"/>
      <c r="CI148" s="9"/>
      <c r="CJ148" s="41"/>
      <c r="CK148" s="41"/>
      <c r="CL148" s="41"/>
      <c r="CM148" s="41"/>
      <c r="CN148" s="41"/>
      <c r="CO148" s="7">
        <v>82560</v>
      </c>
      <c r="CP148" s="8"/>
      <c r="CQ148" s="41"/>
      <c r="CR148" s="41"/>
      <c r="CS148" s="7">
        <f t="shared" si="30"/>
        <v>0</v>
      </c>
      <c r="CT148" s="43">
        <v>888</v>
      </c>
      <c r="CU148" s="7">
        <v>888</v>
      </c>
      <c r="CV148" s="10">
        <f t="shared" si="22"/>
        <v>458948</v>
      </c>
    </row>
    <row r="149" spans="1:100" x14ac:dyDescent="0.25">
      <c r="A149" s="348"/>
      <c r="B149" s="2" t="s">
        <v>104</v>
      </c>
      <c r="C149" s="40"/>
      <c r="D149" s="41"/>
      <c r="E149" s="43"/>
      <c r="F149" s="41"/>
      <c r="G149" s="42"/>
      <c r="H149" s="7">
        <f t="shared" si="31"/>
        <v>0</v>
      </c>
      <c r="I149" s="40"/>
      <c r="J149" s="41"/>
      <c r="K149" s="41"/>
      <c r="L149" s="41"/>
      <c r="M149" s="41"/>
      <c r="N149" s="41"/>
      <c r="O149" s="7">
        <v>48774</v>
      </c>
      <c r="P149" s="8"/>
      <c r="Q149" s="41"/>
      <c r="R149" s="41"/>
      <c r="S149" s="41"/>
      <c r="T149" s="7">
        <v>0</v>
      </c>
      <c r="U149" s="40">
        <v>34187</v>
      </c>
      <c r="V149" s="9">
        <v>5700</v>
      </c>
      <c r="W149" s="7">
        <f t="shared" si="23"/>
        <v>39887</v>
      </c>
      <c r="X149" s="40"/>
      <c r="Y149" s="9"/>
      <c r="Z149" s="9"/>
      <c r="AA149" s="9"/>
      <c r="AB149" s="9"/>
      <c r="AC149" s="9"/>
      <c r="AD149" s="41"/>
      <c r="AE149" s="9"/>
      <c r="AF149" s="9"/>
      <c r="AG149" s="9"/>
      <c r="AH149" s="9"/>
      <c r="AI149" s="25"/>
      <c r="AJ149" s="4">
        <v>263544</v>
      </c>
      <c r="AK149" s="40">
        <v>0</v>
      </c>
      <c r="AL149" s="7">
        <f t="shared" si="24"/>
        <v>0</v>
      </c>
      <c r="AM149" s="9"/>
      <c r="AN149" s="9">
        <v>17964</v>
      </c>
      <c r="AO149" s="41">
        <v>5297</v>
      </c>
      <c r="AP149" s="41">
        <v>28904</v>
      </c>
      <c r="AQ149" s="41"/>
      <c r="AR149" s="41"/>
      <c r="AS149" s="41"/>
      <c r="AT149" s="41"/>
      <c r="AU149" s="41"/>
      <c r="AV149" s="41"/>
      <c r="AW149" s="7">
        <f t="shared" si="25"/>
        <v>52165</v>
      </c>
      <c r="AX149" s="41">
        <v>0</v>
      </c>
      <c r="AY149" s="41"/>
      <c r="AZ149" s="41">
        <v>0</v>
      </c>
      <c r="BA149" s="41"/>
      <c r="BB149" s="41"/>
      <c r="BC149" s="41">
        <v>0</v>
      </c>
      <c r="BD149" s="41">
        <v>0</v>
      </c>
      <c r="BE149" s="7">
        <f t="shared" si="26"/>
        <v>0</v>
      </c>
      <c r="BF149" s="40">
        <v>31476</v>
      </c>
      <c r="BG149" s="41"/>
      <c r="BH149" s="41">
        <v>4970</v>
      </c>
      <c r="BI149" s="41"/>
      <c r="BJ149" s="41">
        <v>0</v>
      </c>
      <c r="BK149" s="41"/>
      <c r="BL149" s="41">
        <v>0</v>
      </c>
      <c r="BM149" s="41"/>
      <c r="BN149" s="41"/>
      <c r="BO149" s="41">
        <v>14830</v>
      </c>
      <c r="BP149" s="9"/>
      <c r="BQ149" s="41"/>
      <c r="BR149" s="9"/>
      <c r="BS149" s="9"/>
      <c r="BT149" s="41">
        <v>45165</v>
      </c>
      <c r="BU149" s="7">
        <f t="shared" si="27"/>
        <v>96441</v>
      </c>
      <c r="BV149" s="40">
        <v>8501</v>
      </c>
      <c r="BW149" s="41"/>
      <c r="BX149" s="41"/>
      <c r="BY149" s="41">
        <v>0</v>
      </c>
      <c r="BZ149" s="41"/>
      <c r="CA149" s="41"/>
      <c r="CB149" s="7">
        <f t="shared" si="28"/>
        <v>8501</v>
      </c>
      <c r="CC149" s="40"/>
      <c r="CD149" s="41">
        <v>15413</v>
      </c>
      <c r="CE149" s="41">
        <v>0</v>
      </c>
      <c r="CF149" s="41"/>
      <c r="CG149" s="7">
        <f t="shared" si="29"/>
        <v>15413</v>
      </c>
      <c r="CH149" s="8"/>
      <c r="CI149" s="9"/>
      <c r="CJ149" s="41"/>
      <c r="CK149" s="41"/>
      <c r="CL149" s="41"/>
      <c r="CM149" s="41"/>
      <c r="CN149" s="41"/>
      <c r="CO149" s="7">
        <v>186024</v>
      </c>
      <c r="CP149" s="8"/>
      <c r="CQ149" s="41"/>
      <c r="CR149" s="41"/>
      <c r="CS149" s="7">
        <f t="shared" si="30"/>
        <v>0</v>
      </c>
      <c r="CT149" s="43">
        <v>1307</v>
      </c>
      <c r="CU149" s="7">
        <v>1307</v>
      </c>
      <c r="CV149" s="10">
        <f t="shared" si="22"/>
        <v>712056</v>
      </c>
    </row>
    <row r="150" spans="1:100" x14ac:dyDescent="0.25">
      <c r="A150" s="348"/>
      <c r="B150" s="2" t="s">
        <v>105</v>
      </c>
      <c r="C150" s="40"/>
      <c r="D150" s="41"/>
      <c r="E150" s="43"/>
      <c r="F150" s="41"/>
      <c r="G150" s="42"/>
      <c r="H150" s="7">
        <f t="shared" si="31"/>
        <v>0</v>
      </c>
      <c r="I150" s="40"/>
      <c r="J150" s="41"/>
      <c r="K150" s="41"/>
      <c r="L150" s="41"/>
      <c r="M150" s="41"/>
      <c r="N150" s="41"/>
      <c r="O150" s="7">
        <v>30714</v>
      </c>
      <c r="P150" s="8"/>
      <c r="Q150" s="41"/>
      <c r="R150" s="41"/>
      <c r="S150" s="41"/>
      <c r="T150" s="7">
        <v>0</v>
      </c>
      <c r="U150" s="40">
        <v>24624</v>
      </c>
      <c r="V150" s="9">
        <v>4671</v>
      </c>
      <c r="W150" s="7">
        <f t="shared" si="23"/>
        <v>29295</v>
      </c>
      <c r="X150" s="40"/>
      <c r="Y150" s="9"/>
      <c r="Z150" s="9"/>
      <c r="AA150" s="9"/>
      <c r="AB150" s="9"/>
      <c r="AC150" s="9"/>
      <c r="AD150" s="41"/>
      <c r="AE150" s="9"/>
      <c r="AF150" s="9"/>
      <c r="AG150" s="9"/>
      <c r="AH150" s="9"/>
      <c r="AI150" s="25"/>
      <c r="AJ150" s="4">
        <v>131107</v>
      </c>
      <c r="AK150" s="40">
        <v>0</v>
      </c>
      <c r="AL150" s="7">
        <f t="shared" si="24"/>
        <v>0</v>
      </c>
      <c r="AM150" s="9"/>
      <c r="AN150" s="9">
        <v>26604</v>
      </c>
      <c r="AO150" s="41">
        <v>2458</v>
      </c>
      <c r="AP150" s="41">
        <v>41468</v>
      </c>
      <c r="AQ150" s="41"/>
      <c r="AR150" s="41"/>
      <c r="AS150" s="41"/>
      <c r="AT150" s="41"/>
      <c r="AU150" s="41"/>
      <c r="AV150" s="41"/>
      <c r="AW150" s="7">
        <f t="shared" si="25"/>
        <v>70530</v>
      </c>
      <c r="AX150" s="41">
        <v>0</v>
      </c>
      <c r="AY150" s="41"/>
      <c r="AZ150" s="41">
        <v>0</v>
      </c>
      <c r="BA150" s="41"/>
      <c r="BB150" s="41"/>
      <c r="BC150" s="41">
        <v>0</v>
      </c>
      <c r="BD150" s="41">
        <v>0</v>
      </c>
      <c r="BE150" s="7">
        <f t="shared" si="26"/>
        <v>0</v>
      </c>
      <c r="BF150" s="40">
        <v>28107</v>
      </c>
      <c r="BG150" s="41"/>
      <c r="BH150" s="41">
        <v>5550</v>
      </c>
      <c r="BI150" s="41"/>
      <c r="BJ150" s="41">
        <v>0</v>
      </c>
      <c r="BK150" s="41"/>
      <c r="BL150" s="41">
        <v>0</v>
      </c>
      <c r="BM150" s="41"/>
      <c r="BN150" s="41"/>
      <c r="BO150" s="41">
        <v>13574</v>
      </c>
      <c r="BP150" s="9"/>
      <c r="BQ150" s="41"/>
      <c r="BR150" s="9"/>
      <c r="BS150" s="9"/>
      <c r="BT150" s="41">
        <v>37334</v>
      </c>
      <c r="BU150" s="7">
        <f t="shared" si="27"/>
        <v>84565</v>
      </c>
      <c r="BV150" s="40">
        <v>8472</v>
      </c>
      <c r="BW150" s="41"/>
      <c r="BX150" s="41"/>
      <c r="BY150" s="41">
        <v>0</v>
      </c>
      <c r="BZ150" s="41"/>
      <c r="CA150" s="41"/>
      <c r="CB150" s="7">
        <f t="shared" si="28"/>
        <v>8472</v>
      </c>
      <c r="CC150" s="40"/>
      <c r="CD150" s="41">
        <v>19428</v>
      </c>
      <c r="CE150" s="41">
        <v>0</v>
      </c>
      <c r="CF150" s="41"/>
      <c r="CG150" s="7">
        <f t="shared" si="29"/>
        <v>19428</v>
      </c>
      <c r="CH150" s="8"/>
      <c r="CI150" s="9"/>
      <c r="CJ150" s="41"/>
      <c r="CK150" s="41"/>
      <c r="CL150" s="41"/>
      <c r="CM150" s="41"/>
      <c r="CN150" s="41"/>
      <c r="CO150" s="7">
        <v>126249</v>
      </c>
      <c r="CP150" s="8"/>
      <c r="CQ150" s="41"/>
      <c r="CR150" s="41"/>
      <c r="CS150" s="7">
        <f t="shared" si="30"/>
        <v>0</v>
      </c>
      <c r="CT150" s="43">
        <v>459</v>
      </c>
      <c r="CU150" s="7">
        <v>459</v>
      </c>
      <c r="CV150" s="10">
        <f t="shared" si="22"/>
        <v>500819</v>
      </c>
    </row>
    <row r="151" spans="1:100" x14ac:dyDescent="0.25">
      <c r="A151" s="348"/>
      <c r="B151" s="2" t="s">
        <v>106</v>
      </c>
      <c r="C151" s="40"/>
      <c r="D151" s="41"/>
      <c r="E151" s="43"/>
      <c r="F151" s="41"/>
      <c r="G151" s="42"/>
      <c r="H151" s="7">
        <f t="shared" si="31"/>
        <v>0</v>
      </c>
      <c r="I151" s="40"/>
      <c r="J151" s="41"/>
      <c r="K151" s="41"/>
      <c r="L151" s="41"/>
      <c r="M151" s="41"/>
      <c r="N151" s="41"/>
      <c r="O151" s="7">
        <v>17492</v>
      </c>
      <c r="P151" s="8"/>
      <c r="Q151" s="41"/>
      <c r="R151" s="41"/>
      <c r="S151" s="41"/>
      <c r="T151" s="7">
        <v>0</v>
      </c>
      <c r="U151" s="40">
        <v>21485</v>
      </c>
      <c r="V151" s="9">
        <v>3686</v>
      </c>
      <c r="W151" s="7">
        <f t="shared" si="23"/>
        <v>25171</v>
      </c>
      <c r="X151" s="40"/>
      <c r="Y151" s="9"/>
      <c r="Z151" s="9"/>
      <c r="AA151" s="9"/>
      <c r="AB151" s="9"/>
      <c r="AC151" s="9"/>
      <c r="AD151" s="41"/>
      <c r="AE151" s="9"/>
      <c r="AF151" s="9"/>
      <c r="AG151" s="9"/>
      <c r="AH151" s="9"/>
      <c r="AI151" s="25"/>
      <c r="AJ151" s="4">
        <v>101727</v>
      </c>
      <c r="AK151" s="40">
        <v>0</v>
      </c>
      <c r="AL151" s="7">
        <f t="shared" si="24"/>
        <v>0</v>
      </c>
      <c r="AM151" s="9"/>
      <c r="AN151" s="9">
        <v>26259</v>
      </c>
      <c r="AO151" s="41">
        <v>1281</v>
      </c>
      <c r="AP151" s="41">
        <v>32280</v>
      </c>
      <c r="AQ151" s="41"/>
      <c r="AR151" s="41"/>
      <c r="AS151" s="41"/>
      <c r="AT151" s="41"/>
      <c r="AU151" s="41"/>
      <c r="AV151" s="41"/>
      <c r="AW151" s="7">
        <f t="shared" si="25"/>
        <v>59820</v>
      </c>
      <c r="AX151" s="41">
        <v>0</v>
      </c>
      <c r="AY151" s="41"/>
      <c r="AZ151" s="41">
        <v>0</v>
      </c>
      <c r="BA151" s="41"/>
      <c r="BB151" s="41"/>
      <c r="BC151" s="41">
        <v>0</v>
      </c>
      <c r="BD151" s="41">
        <v>0</v>
      </c>
      <c r="BE151" s="7">
        <f t="shared" si="26"/>
        <v>0</v>
      </c>
      <c r="BF151" s="40">
        <v>21690</v>
      </c>
      <c r="BG151" s="41"/>
      <c r="BH151" s="41">
        <v>4514</v>
      </c>
      <c r="BI151" s="41"/>
      <c r="BJ151" s="41">
        <v>0</v>
      </c>
      <c r="BK151" s="41"/>
      <c r="BL151" s="41">
        <v>0</v>
      </c>
      <c r="BM151" s="41"/>
      <c r="BN151" s="41"/>
      <c r="BO151" s="41">
        <v>5031</v>
      </c>
      <c r="BP151" s="9"/>
      <c r="BQ151" s="41"/>
      <c r="BR151" s="9"/>
      <c r="BS151" s="9"/>
      <c r="BT151" s="41">
        <v>44659</v>
      </c>
      <c r="BU151" s="7">
        <f t="shared" si="27"/>
        <v>75894</v>
      </c>
      <c r="BV151" s="40">
        <v>10126</v>
      </c>
      <c r="BW151" s="41"/>
      <c r="BX151" s="41"/>
      <c r="BY151" s="41">
        <v>0</v>
      </c>
      <c r="BZ151" s="41"/>
      <c r="CA151" s="41"/>
      <c r="CB151" s="7">
        <f t="shared" si="28"/>
        <v>10126</v>
      </c>
      <c r="CC151" s="40"/>
      <c r="CD151" s="41">
        <v>18090</v>
      </c>
      <c r="CE151" s="41">
        <v>0</v>
      </c>
      <c r="CF151" s="41"/>
      <c r="CG151" s="7">
        <f t="shared" si="29"/>
        <v>18090</v>
      </c>
      <c r="CH151" s="8"/>
      <c r="CI151" s="9"/>
      <c r="CJ151" s="41"/>
      <c r="CK151" s="41"/>
      <c r="CL151" s="41"/>
      <c r="CM151" s="41"/>
      <c r="CN151" s="41"/>
      <c r="CO151" s="7">
        <v>89591</v>
      </c>
      <c r="CP151" s="8"/>
      <c r="CQ151" s="41"/>
      <c r="CR151" s="41"/>
      <c r="CS151" s="7">
        <f t="shared" si="30"/>
        <v>0</v>
      </c>
      <c r="CT151" s="43">
        <v>404</v>
      </c>
      <c r="CU151" s="7">
        <v>404</v>
      </c>
      <c r="CV151" s="10">
        <f t="shared" si="22"/>
        <v>398315</v>
      </c>
    </row>
    <row r="152" spans="1:100" x14ac:dyDescent="0.25">
      <c r="A152" s="348"/>
      <c r="B152" s="2" t="s">
        <v>107</v>
      </c>
      <c r="C152" s="40"/>
      <c r="D152" s="41"/>
      <c r="E152" s="43"/>
      <c r="F152" s="41"/>
      <c r="G152" s="42"/>
      <c r="H152" s="7">
        <f t="shared" si="31"/>
        <v>0</v>
      </c>
      <c r="I152" s="40"/>
      <c r="J152" s="41"/>
      <c r="K152" s="41"/>
      <c r="L152" s="41"/>
      <c r="M152" s="41"/>
      <c r="N152" s="41"/>
      <c r="O152" s="7">
        <v>45606</v>
      </c>
      <c r="P152" s="8"/>
      <c r="Q152" s="41"/>
      <c r="R152" s="41"/>
      <c r="S152" s="41"/>
      <c r="T152" s="7">
        <v>0</v>
      </c>
      <c r="U152" s="40">
        <v>43590</v>
      </c>
      <c r="V152" s="9">
        <v>7020</v>
      </c>
      <c r="W152" s="7">
        <f t="shared" si="23"/>
        <v>50610</v>
      </c>
      <c r="X152" s="40"/>
      <c r="Y152" s="9"/>
      <c r="Z152" s="9"/>
      <c r="AA152" s="9"/>
      <c r="AB152" s="9"/>
      <c r="AC152" s="9"/>
      <c r="AD152" s="41"/>
      <c r="AE152" s="9"/>
      <c r="AF152" s="9"/>
      <c r="AG152" s="9"/>
      <c r="AH152" s="9"/>
      <c r="AI152" s="25"/>
      <c r="AJ152" s="4">
        <v>349262</v>
      </c>
      <c r="AK152" s="40">
        <v>0</v>
      </c>
      <c r="AL152" s="7">
        <f t="shared" si="24"/>
        <v>0</v>
      </c>
      <c r="AM152" s="9"/>
      <c r="AN152" s="9">
        <v>24170</v>
      </c>
      <c r="AO152" s="41">
        <v>3872</v>
      </c>
      <c r="AP152" s="41">
        <v>52811</v>
      </c>
      <c r="AQ152" s="41"/>
      <c r="AR152" s="41"/>
      <c r="AS152" s="41"/>
      <c r="AT152" s="41"/>
      <c r="AU152" s="41"/>
      <c r="AV152" s="41"/>
      <c r="AW152" s="7">
        <f t="shared" si="25"/>
        <v>80853</v>
      </c>
      <c r="AX152" s="41">
        <v>0</v>
      </c>
      <c r="AY152" s="41"/>
      <c r="AZ152" s="41">
        <v>0</v>
      </c>
      <c r="BA152" s="41"/>
      <c r="BB152" s="41"/>
      <c r="BC152" s="41">
        <v>0</v>
      </c>
      <c r="BD152" s="41">
        <v>0</v>
      </c>
      <c r="BE152" s="7">
        <f t="shared" si="26"/>
        <v>0</v>
      </c>
      <c r="BF152" s="40">
        <v>23936</v>
      </c>
      <c r="BG152" s="41"/>
      <c r="BH152" s="41">
        <v>6607</v>
      </c>
      <c r="BI152" s="41"/>
      <c r="BJ152" s="41">
        <v>0</v>
      </c>
      <c r="BK152" s="41"/>
      <c r="BL152" s="41">
        <v>0</v>
      </c>
      <c r="BM152" s="41"/>
      <c r="BN152" s="41"/>
      <c r="BO152" s="41">
        <v>15176</v>
      </c>
      <c r="BP152" s="9"/>
      <c r="BQ152" s="41"/>
      <c r="BR152" s="9"/>
      <c r="BS152" s="9"/>
      <c r="BT152" s="41">
        <v>37156</v>
      </c>
      <c r="BU152" s="7">
        <f t="shared" si="27"/>
        <v>82875</v>
      </c>
      <c r="BV152" s="40">
        <v>11650</v>
      </c>
      <c r="BW152" s="41"/>
      <c r="BX152" s="41"/>
      <c r="BY152" s="41">
        <v>0</v>
      </c>
      <c r="BZ152" s="41"/>
      <c r="CA152" s="41"/>
      <c r="CB152" s="7">
        <f t="shared" si="28"/>
        <v>11650</v>
      </c>
      <c r="CC152" s="40"/>
      <c r="CD152" s="41">
        <v>18298</v>
      </c>
      <c r="CE152" s="41">
        <v>0</v>
      </c>
      <c r="CF152" s="41"/>
      <c r="CG152" s="7">
        <f t="shared" si="29"/>
        <v>18298</v>
      </c>
      <c r="CH152" s="8"/>
      <c r="CI152" s="9"/>
      <c r="CJ152" s="41"/>
      <c r="CK152" s="41"/>
      <c r="CL152" s="41"/>
      <c r="CM152" s="41"/>
      <c r="CN152" s="41"/>
      <c r="CO152" s="7">
        <v>262514</v>
      </c>
      <c r="CP152" s="8"/>
      <c r="CQ152" s="41"/>
      <c r="CR152" s="41"/>
      <c r="CS152" s="7">
        <f t="shared" si="30"/>
        <v>0</v>
      </c>
      <c r="CT152" s="43">
        <v>1477</v>
      </c>
      <c r="CU152" s="7">
        <v>1477</v>
      </c>
      <c r="CV152" s="10">
        <f t="shared" si="22"/>
        <v>903145</v>
      </c>
    </row>
    <row r="153" spans="1:100" x14ac:dyDescent="0.25">
      <c r="A153" s="348"/>
      <c r="B153" s="2" t="s">
        <v>108</v>
      </c>
      <c r="C153" s="40"/>
      <c r="D153" s="41"/>
      <c r="E153" s="43"/>
      <c r="F153" s="41"/>
      <c r="G153" s="42"/>
      <c r="H153" s="7">
        <f t="shared" si="31"/>
        <v>0</v>
      </c>
      <c r="I153" s="40"/>
      <c r="J153" s="41"/>
      <c r="K153" s="41"/>
      <c r="L153" s="41"/>
      <c r="M153" s="41"/>
      <c r="N153" s="41"/>
      <c r="O153" s="7">
        <v>47786</v>
      </c>
      <c r="P153" s="8"/>
      <c r="Q153" s="41"/>
      <c r="R153" s="41"/>
      <c r="S153" s="41"/>
      <c r="T153" s="7">
        <v>0</v>
      </c>
      <c r="U153" s="40">
        <v>44274</v>
      </c>
      <c r="V153" s="9">
        <v>7364</v>
      </c>
      <c r="W153" s="7">
        <f t="shared" si="23"/>
        <v>51638</v>
      </c>
      <c r="X153" s="40"/>
      <c r="Y153" s="9"/>
      <c r="Z153" s="9"/>
      <c r="AA153" s="9"/>
      <c r="AB153" s="9"/>
      <c r="AC153" s="9"/>
      <c r="AD153" s="41"/>
      <c r="AE153" s="9"/>
      <c r="AF153" s="9"/>
      <c r="AG153" s="9"/>
      <c r="AH153" s="9"/>
      <c r="AI153" s="25"/>
      <c r="AJ153" s="4">
        <v>319722</v>
      </c>
      <c r="AK153" s="40">
        <v>0</v>
      </c>
      <c r="AL153" s="7">
        <f t="shared" si="24"/>
        <v>0</v>
      </c>
      <c r="AM153" s="9"/>
      <c r="AN153" s="9">
        <v>6343</v>
      </c>
      <c r="AO153" s="41">
        <v>3120</v>
      </c>
      <c r="AP153" s="41">
        <v>56036</v>
      </c>
      <c r="AQ153" s="41"/>
      <c r="AR153" s="41"/>
      <c r="AS153" s="41"/>
      <c r="AT153" s="41"/>
      <c r="AU153" s="41"/>
      <c r="AV153" s="41"/>
      <c r="AW153" s="7">
        <f t="shared" si="25"/>
        <v>65499</v>
      </c>
      <c r="AX153" s="41">
        <v>0</v>
      </c>
      <c r="AY153" s="41"/>
      <c r="AZ153" s="41">
        <v>0</v>
      </c>
      <c r="BA153" s="41"/>
      <c r="BB153" s="41"/>
      <c r="BC153" s="41">
        <v>0</v>
      </c>
      <c r="BD153" s="41">
        <v>0</v>
      </c>
      <c r="BE153" s="7">
        <f t="shared" si="26"/>
        <v>0</v>
      </c>
      <c r="BF153" s="40">
        <v>32033</v>
      </c>
      <c r="BG153" s="41"/>
      <c r="BH153" s="41">
        <v>6193</v>
      </c>
      <c r="BI153" s="41"/>
      <c r="BJ153" s="41">
        <v>0</v>
      </c>
      <c r="BK153" s="41"/>
      <c r="BL153" s="41">
        <v>0</v>
      </c>
      <c r="BM153" s="41"/>
      <c r="BN153" s="41"/>
      <c r="BO153" s="41">
        <v>13826</v>
      </c>
      <c r="BP153" s="9"/>
      <c r="BQ153" s="41"/>
      <c r="BR153" s="9"/>
      <c r="BS153" s="9"/>
      <c r="BT153" s="41">
        <v>44776</v>
      </c>
      <c r="BU153" s="7">
        <f t="shared" si="27"/>
        <v>96828</v>
      </c>
      <c r="BV153" s="40">
        <v>12715</v>
      </c>
      <c r="BW153" s="41"/>
      <c r="BX153" s="41"/>
      <c r="BY153" s="41">
        <v>0</v>
      </c>
      <c r="BZ153" s="41"/>
      <c r="CA153" s="41"/>
      <c r="CB153" s="7">
        <f t="shared" si="28"/>
        <v>12715</v>
      </c>
      <c r="CC153" s="40"/>
      <c r="CD153" s="41">
        <v>10308</v>
      </c>
      <c r="CE153" s="41">
        <v>0</v>
      </c>
      <c r="CF153" s="41"/>
      <c r="CG153" s="7">
        <f t="shared" si="29"/>
        <v>10308</v>
      </c>
      <c r="CH153" s="8"/>
      <c r="CI153" s="9"/>
      <c r="CJ153" s="41"/>
      <c r="CK153" s="41"/>
      <c r="CL153" s="41"/>
      <c r="CM153" s="41"/>
      <c r="CN153" s="41"/>
      <c r="CO153" s="7">
        <v>219009</v>
      </c>
      <c r="CP153" s="8"/>
      <c r="CQ153" s="41"/>
      <c r="CR153" s="41"/>
      <c r="CS153" s="7">
        <f t="shared" si="30"/>
        <v>0</v>
      </c>
      <c r="CT153" s="43">
        <v>488</v>
      </c>
      <c r="CU153" s="7">
        <v>488</v>
      </c>
      <c r="CV153" s="10">
        <f t="shared" si="22"/>
        <v>823993</v>
      </c>
    </row>
    <row r="154" spans="1:100" x14ac:dyDescent="0.25">
      <c r="A154" s="348"/>
      <c r="B154" s="2" t="s">
        <v>109</v>
      </c>
      <c r="C154" s="40"/>
      <c r="D154" s="41"/>
      <c r="E154" s="43"/>
      <c r="F154" s="41"/>
      <c r="G154" s="42"/>
      <c r="H154" s="7">
        <f t="shared" si="31"/>
        <v>0</v>
      </c>
      <c r="I154" s="40"/>
      <c r="J154" s="41"/>
      <c r="K154" s="41"/>
      <c r="L154" s="41"/>
      <c r="M154" s="41"/>
      <c r="N154" s="41"/>
      <c r="O154" s="7">
        <v>62079</v>
      </c>
      <c r="P154" s="8"/>
      <c r="Q154" s="41"/>
      <c r="R154" s="41"/>
      <c r="S154" s="41"/>
      <c r="T154" s="7">
        <v>0</v>
      </c>
      <c r="U154" s="40">
        <v>39689</v>
      </c>
      <c r="V154" s="9">
        <v>13496</v>
      </c>
      <c r="W154" s="7">
        <f t="shared" si="23"/>
        <v>53185</v>
      </c>
      <c r="X154" s="40"/>
      <c r="Y154" s="9"/>
      <c r="Z154" s="9"/>
      <c r="AA154" s="9"/>
      <c r="AB154" s="9"/>
      <c r="AC154" s="9"/>
      <c r="AD154" s="41"/>
      <c r="AE154" s="9"/>
      <c r="AF154" s="9"/>
      <c r="AG154" s="9"/>
      <c r="AH154" s="9"/>
      <c r="AI154" s="25"/>
      <c r="AJ154" s="4">
        <v>351972</v>
      </c>
      <c r="AK154" s="40">
        <v>0</v>
      </c>
      <c r="AL154" s="7">
        <f t="shared" si="24"/>
        <v>0</v>
      </c>
      <c r="AM154" s="9"/>
      <c r="AN154" s="9">
        <v>23307</v>
      </c>
      <c r="AO154" s="41">
        <v>4474</v>
      </c>
      <c r="AP154" s="41">
        <v>48722</v>
      </c>
      <c r="AQ154" s="41"/>
      <c r="AR154" s="41"/>
      <c r="AS154" s="41"/>
      <c r="AT154" s="41"/>
      <c r="AU154" s="41"/>
      <c r="AV154" s="41"/>
      <c r="AW154" s="7">
        <f t="shared" si="25"/>
        <v>76503</v>
      </c>
      <c r="AX154" s="41">
        <v>0</v>
      </c>
      <c r="AY154" s="41"/>
      <c r="AZ154" s="41">
        <v>0</v>
      </c>
      <c r="BA154" s="41"/>
      <c r="BB154" s="41"/>
      <c r="BC154" s="41">
        <v>0</v>
      </c>
      <c r="BD154" s="41">
        <v>0</v>
      </c>
      <c r="BE154" s="7">
        <f t="shared" si="26"/>
        <v>0</v>
      </c>
      <c r="BF154" s="40">
        <v>38664</v>
      </c>
      <c r="BG154" s="41"/>
      <c r="BH154" s="41">
        <v>5807</v>
      </c>
      <c r="BI154" s="41"/>
      <c r="BJ154" s="41">
        <v>0</v>
      </c>
      <c r="BK154" s="41"/>
      <c r="BL154" s="41">
        <v>0</v>
      </c>
      <c r="BM154" s="41"/>
      <c r="BN154" s="41"/>
      <c r="BO154" s="41">
        <v>11909</v>
      </c>
      <c r="BP154" s="9"/>
      <c r="BQ154" s="41"/>
      <c r="BR154" s="9"/>
      <c r="BS154" s="9"/>
      <c r="BT154" s="41">
        <v>59384</v>
      </c>
      <c r="BU154" s="7">
        <f t="shared" si="27"/>
        <v>115764</v>
      </c>
      <c r="BV154" s="40">
        <v>14564</v>
      </c>
      <c r="BW154" s="41"/>
      <c r="BX154" s="41"/>
      <c r="BY154" s="41">
        <v>0</v>
      </c>
      <c r="BZ154" s="41"/>
      <c r="CA154" s="41"/>
      <c r="CB154" s="7">
        <f t="shared" si="28"/>
        <v>14564</v>
      </c>
      <c r="CC154" s="40"/>
      <c r="CD154" s="41">
        <v>2090</v>
      </c>
      <c r="CE154" s="41">
        <v>0</v>
      </c>
      <c r="CF154" s="41"/>
      <c r="CG154" s="7">
        <f t="shared" si="29"/>
        <v>2090</v>
      </c>
      <c r="CH154" s="8"/>
      <c r="CI154" s="9"/>
      <c r="CJ154" s="41"/>
      <c r="CK154" s="41"/>
      <c r="CL154" s="41"/>
      <c r="CM154" s="41"/>
      <c r="CN154" s="41"/>
      <c r="CO154" s="7">
        <v>226528</v>
      </c>
      <c r="CP154" s="8"/>
      <c r="CQ154" s="41"/>
      <c r="CR154" s="41"/>
      <c r="CS154" s="7">
        <f t="shared" si="30"/>
        <v>0</v>
      </c>
      <c r="CT154" s="43">
        <v>515</v>
      </c>
      <c r="CU154" s="7">
        <v>515</v>
      </c>
      <c r="CV154" s="10">
        <f t="shared" si="22"/>
        <v>903200</v>
      </c>
    </row>
    <row r="155" spans="1:100" x14ac:dyDescent="0.25">
      <c r="A155" s="348"/>
      <c r="B155" s="2" t="s">
        <v>110</v>
      </c>
      <c r="C155" s="40"/>
      <c r="D155" s="41"/>
      <c r="E155" s="43"/>
      <c r="F155" s="41"/>
      <c r="G155" s="42"/>
      <c r="H155" s="7">
        <f t="shared" si="31"/>
        <v>0</v>
      </c>
      <c r="I155" s="40"/>
      <c r="J155" s="41"/>
      <c r="K155" s="41"/>
      <c r="L155" s="41"/>
      <c r="M155" s="41"/>
      <c r="N155" s="41"/>
      <c r="O155" s="7">
        <v>50797</v>
      </c>
      <c r="P155" s="8"/>
      <c r="Q155" s="41"/>
      <c r="R155" s="41"/>
      <c r="S155" s="41"/>
      <c r="T155" s="7">
        <v>964</v>
      </c>
      <c r="U155" s="40">
        <v>49231</v>
      </c>
      <c r="V155" s="9">
        <v>7932</v>
      </c>
      <c r="W155" s="7">
        <f t="shared" si="23"/>
        <v>57163</v>
      </c>
      <c r="X155" s="40"/>
      <c r="Y155" s="9"/>
      <c r="Z155" s="9"/>
      <c r="AA155" s="9"/>
      <c r="AB155" s="9"/>
      <c r="AC155" s="9"/>
      <c r="AD155" s="41"/>
      <c r="AE155" s="9"/>
      <c r="AF155" s="9"/>
      <c r="AG155" s="9"/>
      <c r="AH155" s="9"/>
      <c r="AI155" s="25"/>
      <c r="AJ155" s="4">
        <v>305627</v>
      </c>
      <c r="AK155" s="40">
        <v>0</v>
      </c>
      <c r="AL155" s="7">
        <f t="shared" si="24"/>
        <v>0</v>
      </c>
      <c r="AM155" s="9"/>
      <c r="AN155" s="9">
        <v>26349</v>
      </c>
      <c r="AO155" s="41">
        <v>3026</v>
      </c>
      <c r="AP155" s="41">
        <v>56446</v>
      </c>
      <c r="AQ155" s="41"/>
      <c r="AR155" s="41"/>
      <c r="AS155" s="41"/>
      <c r="AT155" s="41"/>
      <c r="AU155" s="41"/>
      <c r="AV155" s="41"/>
      <c r="AW155" s="7">
        <f t="shared" si="25"/>
        <v>85821</v>
      </c>
      <c r="AX155" s="41">
        <v>0</v>
      </c>
      <c r="AY155" s="41"/>
      <c r="AZ155" s="41">
        <v>0</v>
      </c>
      <c r="BA155" s="41"/>
      <c r="BB155" s="41"/>
      <c r="BC155" s="41">
        <v>0</v>
      </c>
      <c r="BD155" s="41">
        <v>0</v>
      </c>
      <c r="BE155" s="7">
        <f t="shared" si="26"/>
        <v>0</v>
      </c>
      <c r="BF155" s="40">
        <v>28566</v>
      </c>
      <c r="BG155" s="41"/>
      <c r="BH155" s="41">
        <v>7144</v>
      </c>
      <c r="BI155" s="41"/>
      <c r="BJ155" s="41">
        <v>0</v>
      </c>
      <c r="BK155" s="41"/>
      <c r="BL155" s="41">
        <v>0</v>
      </c>
      <c r="BM155" s="41"/>
      <c r="BN155" s="41"/>
      <c r="BO155" s="41">
        <v>10070</v>
      </c>
      <c r="BP155" s="9"/>
      <c r="BQ155" s="41"/>
      <c r="BR155" s="9"/>
      <c r="BS155" s="9"/>
      <c r="BT155" s="41">
        <v>80104</v>
      </c>
      <c r="BU155" s="7">
        <f t="shared" si="27"/>
        <v>125884</v>
      </c>
      <c r="BV155" s="40">
        <v>14917</v>
      </c>
      <c r="BW155" s="41"/>
      <c r="BX155" s="41"/>
      <c r="BY155" s="41">
        <v>0</v>
      </c>
      <c r="BZ155" s="41"/>
      <c r="CA155" s="41"/>
      <c r="CB155" s="7">
        <f t="shared" si="28"/>
        <v>14917</v>
      </c>
      <c r="CC155" s="40"/>
      <c r="CD155" s="41">
        <v>0</v>
      </c>
      <c r="CE155" s="41">
        <v>0</v>
      </c>
      <c r="CF155" s="41"/>
      <c r="CG155" s="7">
        <f t="shared" si="29"/>
        <v>0</v>
      </c>
      <c r="CH155" s="8"/>
      <c r="CI155" s="9"/>
      <c r="CJ155" s="41"/>
      <c r="CK155" s="41"/>
      <c r="CL155" s="41"/>
      <c r="CM155" s="41"/>
      <c r="CN155" s="41"/>
      <c r="CO155" s="7">
        <v>239687</v>
      </c>
      <c r="CP155" s="8"/>
      <c r="CQ155" s="41"/>
      <c r="CR155" s="41"/>
      <c r="CS155" s="7">
        <f t="shared" si="30"/>
        <v>0</v>
      </c>
      <c r="CT155" s="43">
        <v>1396</v>
      </c>
      <c r="CU155" s="7">
        <v>1396</v>
      </c>
      <c r="CV155" s="10">
        <f t="shared" si="22"/>
        <v>882256</v>
      </c>
    </row>
    <row r="156" spans="1:100" x14ac:dyDescent="0.25">
      <c r="A156" s="348"/>
      <c r="B156" s="2" t="s">
        <v>111</v>
      </c>
      <c r="C156" s="40"/>
      <c r="D156" s="41"/>
      <c r="E156" s="43"/>
      <c r="F156" s="41"/>
      <c r="G156" s="42"/>
      <c r="H156" s="7">
        <f t="shared" si="31"/>
        <v>0</v>
      </c>
      <c r="I156" s="40"/>
      <c r="J156" s="41"/>
      <c r="K156" s="41"/>
      <c r="L156" s="41"/>
      <c r="M156" s="41"/>
      <c r="N156" s="41"/>
      <c r="O156" s="7">
        <v>46692</v>
      </c>
      <c r="P156" s="8"/>
      <c r="Q156" s="41"/>
      <c r="R156" s="41"/>
      <c r="S156" s="41"/>
      <c r="T156" s="7">
        <v>1159</v>
      </c>
      <c r="U156" s="40">
        <v>44579</v>
      </c>
      <c r="V156" s="9">
        <v>7924</v>
      </c>
      <c r="W156" s="7">
        <f t="shared" si="23"/>
        <v>52503</v>
      </c>
      <c r="X156" s="40"/>
      <c r="Y156" s="9"/>
      <c r="Z156" s="9"/>
      <c r="AA156" s="9"/>
      <c r="AB156" s="9"/>
      <c r="AC156" s="9"/>
      <c r="AD156" s="41"/>
      <c r="AE156" s="9"/>
      <c r="AF156" s="9"/>
      <c r="AG156" s="9"/>
      <c r="AH156" s="9"/>
      <c r="AI156" s="25"/>
      <c r="AJ156" s="4">
        <v>298276</v>
      </c>
      <c r="AK156" s="40">
        <v>0</v>
      </c>
      <c r="AL156" s="7">
        <f t="shared" si="24"/>
        <v>0</v>
      </c>
      <c r="AM156" s="9"/>
      <c r="AN156" s="9">
        <v>15322</v>
      </c>
      <c r="AO156" s="41">
        <v>3191</v>
      </c>
      <c r="AP156" s="41">
        <v>47585</v>
      </c>
      <c r="AQ156" s="41"/>
      <c r="AR156" s="41"/>
      <c r="AS156" s="41"/>
      <c r="AT156" s="41"/>
      <c r="AU156" s="41"/>
      <c r="AV156" s="41"/>
      <c r="AW156" s="7">
        <f t="shared" si="25"/>
        <v>66098</v>
      </c>
      <c r="AX156" s="41">
        <v>0</v>
      </c>
      <c r="AY156" s="41"/>
      <c r="AZ156" s="41">
        <v>0</v>
      </c>
      <c r="BA156" s="41"/>
      <c r="BB156" s="41"/>
      <c r="BC156" s="41">
        <v>0</v>
      </c>
      <c r="BD156" s="41">
        <v>0</v>
      </c>
      <c r="BE156" s="7">
        <f t="shared" si="26"/>
        <v>0</v>
      </c>
      <c r="BF156" s="40">
        <v>24108</v>
      </c>
      <c r="BG156" s="41"/>
      <c r="BH156" s="41">
        <v>4873</v>
      </c>
      <c r="BI156" s="41"/>
      <c r="BJ156" s="41">
        <v>0</v>
      </c>
      <c r="BK156" s="41"/>
      <c r="BL156" s="41">
        <v>0</v>
      </c>
      <c r="BM156" s="41"/>
      <c r="BN156" s="41"/>
      <c r="BO156" s="41">
        <v>6621</v>
      </c>
      <c r="BP156" s="9"/>
      <c r="BQ156" s="41"/>
      <c r="BR156" s="9"/>
      <c r="BS156" s="9"/>
      <c r="BT156" s="41">
        <v>87950</v>
      </c>
      <c r="BU156" s="7">
        <f t="shared" si="27"/>
        <v>123552</v>
      </c>
      <c r="BV156" s="40">
        <v>12383</v>
      </c>
      <c r="BW156" s="41"/>
      <c r="BX156" s="41"/>
      <c r="BY156" s="41">
        <v>0</v>
      </c>
      <c r="BZ156" s="41"/>
      <c r="CA156" s="41"/>
      <c r="CB156" s="7">
        <f t="shared" si="28"/>
        <v>12383</v>
      </c>
      <c r="CC156" s="40"/>
      <c r="CD156" s="41">
        <v>0</v>
      </c>
      <c r="CE156" s="41">
        <v>0</v>
      </c>
      <c r="CF156" s="41"/>
      <c r="CG156" s="7">
        <f t="shared" si="29"/>
        <v>0</v>
      </c>
      <c r="CH156" s="8"/>
      <c r="CI156" s="9"/>
      <c r="CJ156" s="41"/>
      <c r="CK156" s="41"/>
      <c r="CL156" s="41"/>
      <c r="CM156" s="41"/>
      <c r="CN156" s="41"/>
      <c r="CO156" s="7">
        <v>206872</v>
      </c>
      <c r="CP156" s="8"/>
      <c r="CQ156" s="41"/>
      <c r="CR156" s="41"/>
      <c r="CS156" s="7">
        <f t="shared" si="30"/>
        <v>0</v>
      </c>
      <c r="CT156" s="43">
        <v>943</v>
      </c>
      <c r="CU156" s="7">
        <v>943</v>
      </c>
      <c r="CV156" s="10">
        <f t="shared" si="22"/>
        <v>808478</v>
      </c>
    </row>
    <row r="157" spans="1:100" ht="15.75" thickBot="1" x14ac:dyDescent="0.3">
      <c r="A157" s="349"/>
      <c r="B157" s="3" t="s">
        <v>112</v>
      </c>
      <c r="C157" s="44"/>
      <c r="D157" s="45"/>
      <c r="E157" s="47"/>
      <c r="F157" s="45"/>
      <c r="G157" s="46"/>
      <c r="H157" s="11">
        <f t="shared" si="31"/>
        <v>0</v>
      </c>
      <c r="I157" s="44"/>
      <c r="J157" s="45"/>
      <c r="K157" s="45"/>
      <c r="L157" s="45"/>
      <c r="M157" s="45"/>
      <c r="N157" s="45"/>
      <c r="O157" s="11">
        <v>20054</v>
      </c>
      <c r="P157" s="12"/>
      <c r="Q157" s="45"/>
      <c r="R157" s="45"/>
      <c r="S157" s="45"/>
      <c r="T157" s="11">
        <v>0</v>
      </c>
      <c r="U157" s="44">
        <v>33220</v>
      </c>
      <c r="V157" s="13">
        <v>4920</v>
      </c>
      <c r="W157" s="11">
        <f t="shared" si="23"/>
        <v>38140</v>
      </c>
      <c r="X157" s="44"/>
      <c r="Y157" s="13"/>
      <c r="Z157" s="13"/>
      <c r="AA157" s="13"/>
      <c r="AB157" s="13"/>
      <c r="AC157" s="13"/>
      <c r="AD157" s="45"/>
      <c r="AE157" s="13"/>
      <c r="AF157" s="13"/>
      <c r="AG157" s="13"/>
      <c r="AH157" s="13"/>
      <c r="AI157" s="26"/>
      <c r="AJ157" s="11">
        <v>205634</v>
      </c>
      <c r="AK157" s="44">
        <v>0</v>
      </c>
      <c r="AL157" s="11">
        <f t="shared" si="24"/>
        <v>0</v>
      </c>
      <c r="AM157" s="13"/>
      <c r="AN157" s="13">
        <v>12328</v>
      </c>
      <c r="AO157" s="45">
        <v>4185</v>
      </c>
      <c r="AP157" s="45">
        <v>35973</v>
      </c>
      <c r="AQ157" s="45"/>
      <c r="AR157" s="45"/>
      <c r="AS157" s="45"/>
      <c r="AT157" s="45"/>
      <c r="AU157" s="45"/>
      <c r="AV157" s="45"/>
      <c r="AW157" s="11">
        <f t="shared" si="25"/>
        <v>52486</v>
      </c>
      <c r="AX157" s="45">
        <v>0</v>
      </c>
      <c r="AY157" s="45"/>
      <c r="AZ157" s="45">
        <v>0</v>
      </c>
      <c r="BA157" s="45"/>
      <c r="BB157" s="45"/>
      <c r="BC157" s="45">
        <v>0</v>
      </c>
      <c r="BD157" s="45">
        <v>0</v>
      </c>
      <c r="BE157" s="11">
        <f t="shared" si="26"/>
        <v>0</v>
      </c>
      <c r="BF157" s="44">
        <v>25247</v>
      </c>
      <c r="BG157" s="45"/>
      <c r="BH157" s="45">
        <v>5062</v>
      </c>
      <c r="BI157" s="45"/>
      <c r="BJ157" s="45">
        <v>0</v>
      </c>
      <c r="BK157" s="45"/>
      <c r="BL157" s="45">
        <v>0</v>
      </c>
      <c r="BM157" s="45"/>
      <c r="BN157" s="45"/>
      <c r="BO157" s="45">
        <v>7710</v>
      </c>
      <c r="BP157" s="13"/>
      <c r="BQ157" s="45"/>
      <c r="BR157" s="13"/>
      <c r="BS157" s="13"/>
      <c r="BT157" s="45">
        <v>73899</v>
      </c>
      <c r="BU157" s="11">
        <f t="shared" si="27"/>
        <v>111918</v>
      </c>
      <c r="BV157" s="44">
        <v>6966</v>
      </c>
      <c r="BW157" s="45"/>
      <c r="BX157" s="45"/>
      <c r="BY157" s="45">
        <v>0</v>
      </c>
      <c r="BZ157" s="45"/>
      <c r="CA157" s="45"/>
      <c r="CB157" s="11">
        <f t="shared" si="28"/>
        <v>6966</v>
      </c>
      <c r="CC157" s="44"/>
      <c r="CD157" s="45">
        <v>0</v>
      </c>
      <c r="CE157" s="45">
        <v>0</v>
      </c>
      <c r="CF157" s="45"/>
      <c r="CG157" s="11">
        <f t="shared" si="29"/>
        <v>0</v>
      </c>
      <c r="CH157" s="12"/>
      <c r="CI157" s="13"/>
      <c r="CJ157" s="45"/>
      <c r="CK157" s="45"/>
      <c r="CL157" s="45"/>
      <c r="CM157" s="45"/>
      <c r="CN157" s="45"/>
      <c r="CO157" s="11">
        <v>117603</v>
      </c>
      <c r="CP157" s="12"/>
      <c r="CQ157" s="45"/>
      <c r="CR157" s="45"/>
      <c r="CS157" s="11">
        <f t="shared" si="30"/>
        <v>0</v>
      </c>
      <c r="CT157" s="47">
        <v>1831</v>
      </c>
      <c r="CU157" s="11">
        <v>1831</v>
      </c>
      <c r="CV157" s="15">
        <f t="shared" si="22"/>
        <v>554632</v>
      </c>
    </row>
    <row r="158" spans="1:100" x14ac:dyDescent="0.25">
      <c r="A158" s="347" t="s">
        <v>146</v>
      </c>
      <c r="B158" s="1" t="s">
        <v>101</v>
      </c>
      <c r="C158" s="34"/>
      <c r="D158" s="35"/>
      <c r="E158" s="52"/>
      <c r="F158" s="35"/>
      <c r="G158" s="36"/>
      <c r="H158" s="20">
        <v>0</v>
      </c>
      <c r="I158" s="34"/>
      <c r="J158" s="35"/>
      <c r="K158" s="35"/>
      <c r="L158" s="35"/>
      <c r="M158" s="35"/>
      <c r="N158" s="35"/>
      <c r="O158" s="20">
        <v>33126</v>
      </c>
      <c r="P158" s="21"/>
      <c r="Q158" s="35"/>
      <c r="R158" s="35"/>
      <c r="S158" s="35"/>
      <c r="T158" s="20">
        <f>SUM(P158:S158)</f>
        <v>0</v>
      </c>
      <c r="U158" s="34">
        <v>21584</v>
      </c>
      <c r="V158" s="22">
        <v>3769</v>
      </c>
      <c r="W158" s="20">
        <f t="shared" si="23"/>
        <v>25353</v>
      </c>
      <c r="X158" s="34"/>
      <c r="Y158" s="22"/>
      <c r="Z158" s="22"/>
      <c r="AA158" s="22"/>
      <c r="AB158" s="22"/>
      <c r="AC158" s="22"/>
      <c r="AD158" s="35"/>
      <c r="AE158" s="22"/>
      <c r="AF158" s="22"/>
      <c r="AG158" s="22"/>
      <c r="AH158" s="22"/>
      <c r="AI158" s="27"/>
      <c r="AJ158" s="20">
        <v>188423</v>
      </c>
      <c r="AK158" s="34">
        <v>0</v>
      </c>
      <c r="AL158" s="20">
        <f t="shared" si="24"/>
        <v>0</v>
      </c>
      <c r="AM158" s="22"/>
      <c r="AN158" s="22">
        <v>12856</v>
      </c>
      <c r="AO158" s="35">
        <v>2130</v>
      </c>
      <c r="AP158" s="35">
        <v>38541</v>
      </c>
      <c r="AQ158" s="35"/>
      <c r="AR158" s="35"/>
      <c r="AS158" s="35"/>
      <c r="AT158" s="35"/>
      <c r="AU158" s="35"/>
      <c r="AV158" s="35"/>
      <c r="AW158" s="20">
        <f t="shared" si="25"/>
        <v>53527</v>
      </c>
      <c r="AX158" s="35">
        <v>0</v>
      </c>
      <c r="AY158" s="35"/>
      <c r="AZ158" s="35">
        <v>0</v>
      </c>
      <c r="BA158" s="35"/>
      <c r="BB158" s="35"/>
      <c r="BC158" s="35">
        <v>0</v>
      </c>
      <c r="BD158" s="35">
        <v>0</v>
      </c>
      <c r="BE158" s="20">
        <f t="shared" si="26"/>
        <v>0</v>
      </c>
      <c r="BF158" s="34">
        <v>27076</v>
      </c>
      <c r="BG158" s="35"/>
      <c r="BH158" s="35">
        <v>5000</v>
      </c>
      <c r="BI158" s="35"/>
      <c r="BJ158" s="35">
        <v>0</v>
      </c>
      <c r="BK158" s="35"/>
      <c r="BL158" s="35">
        <v>0</v>
      </c>
      <c r="BM158" s="35"/>
      <c r="BN158" s="35"/>
      <c r="BO158" s="35">
        <v>7729</v>
      </c>
      <c r="BP158" s="22"/>
      <c r="BQ158" s="35"/>
      <c r="BR158" s="22"/>
      <c r="BS158" s="22"/>
      <c r="BT158" s="35">
        <v>50857</v>
      </c>
      <c r="BU158" s="20">
        <f t="shared" si="27"/>
        <v>90662</v>
      </c>
      <c r="BV158" s="34">
        <v>8911</v>
      </c>
      <c r="BW158" s="35"/>
      <c r="BX158" s="35"/>
      <c r="BY158" s="35">
        <v>0</v>
      </c>
      <c r="BZ158" s="35"/>
      <c r="CA158" s="35"/>
      <c r="CB158" s="20">
        <f t="shared" si="28"/>
        <v>8911</v>
      </c>
      <c r="CC158" s="34"/>
      <c r="CD158" s="35">
        <v>0</v>
      </c>
      <c r="CE158" s="35">
        <v>0</v>
      </c>
      <c r="CF158" s="35"/>
      <c r="CG158" s="20">
        <f t="shared" si="29"/>
        <v>0</v>
      </c>
      <c r="CH158" s="21"/>
      <c r="CI158" s="22"/>
      <c r="CJ158" s="35"/>
      <c r="CK158" s="35"/>
      <c r="CL158" s="35"/>
      <c r="CM158" s="35"/>
      <c r="CN158" s="35"/>
      <c r="CO158" s="20">
        <v>107972</v>
      </c>
      <c r="CP158" s="21"/>
      <c r="CQ158" s="35"/>
      <c r="CR158" s="35"/>
      <c r="CS158" s="20">
        <f t="shared" si="30"/>
        <v>0</v>
      </c>
      <c r="CT158" s="52">
        <v>500</v>
      </c>
      <c r="CU158" s="20">
        <f t="shared" ref="CU158:CU207" si="32">+CT158</f>
        <v>500</v>
      </c>
      <c r="CV158" s="23">
        <f t="shared" si="22"/>
        <v>508474</v>
      </c>
    </row>
    <row r="159" spans="1:100" x14ac:dyDescent="0.25">
      <c r="A159" s="348"/>
      <c r="B159" s="2" t="s">
        <v>102</v>
      </c>
      <c r="C159" s="40"/>
      <c r="D159" s="41"/>
      <c r="E159" s="43"/>
      <c r="F159" s="41"/>
      <c r="G159" s="42"/>
      <c r="H159" s="7">
        <v>0</v>
      </c>
      <c r="I159" s="40"/>
      <c r="J159" s="41"/>
      <c r="K159" s="41"/>
      <c r="L159" s="41"/>
      <c r="M159" s="41"/>
      <c r="N159" s="41"/>
      <c r="O159" s="7">
        <v>35274</v>
      </c>
      <c r="P159" s="8"/>
      <c r="Q159" s="41"/>
      <c r="R159" s="41"/>
      <c r="S159" s="41"/>
      <c r="T159" s="7">
        <f t="shared" ref="T159:T169" si="33">SUM(P159:S159)</f>
        <v>0</v>
      </c>
      <c r="U159" s="40">
        <v>23744</v>
      </c>
      <c r="V159" s="9">
        <v>3219</v>
      </c>
      <c r="W159" s="7">
        <f t="shared" si="23"/>
        <v>26963</v>
      </c>
      <c r="X159" s="40"/>
      <c r="Y159" s="9"/>
      <c r="Z159" s="9"/>
      <c r="AA159" s="9"/>
      <c r="AB159" s="9"/>
      <c r="AC159" s="9"/>
      <c r="AD159" s="41"/>
      <c r="AE159" s="9"/>
      <c r="AF159" s="9"/>
      <c r="AG159" s="9"/>
      <c r="AH159" s="9"/>
      <c r="AI159" s="25"/>
      <c r="AJ159" s="4">
        <v>123688</v>
      </c>
      <c r="AK159" s="40">
        <v>0</v>
      </c>
      <c r="AL159" s="7">
        <f t="shared" si="24"/>
        <v>0</v>
      </c>
      <c r="AM159" s="9"/>
      <c r="AN159" s="9">
        <v>15523</v>
      </c>
      <c r="AO159" s="41">
        <v>1875</v>
      </c>
      <c r="AP159" s="41">
        <v>33695</v>
      </c>
      <c r="AQ159" s="41"/>
      <c r="AR159" s="41"/>
      <c r="AS159" s="41"/>
      <c r="AT159" s="41"/>
      <c r="AU159" s="41"/>
      <c r="AV159" s="41"/>
      <c r="AW159" s="7">
        <f t="shared" si="25"/>
        <v>51093</v>
      </c>
      <c r="AX159" s="41">
        <v>0</v>
      </c>
      <c r="AY159" s="41"/>
      <c r="AZ159" s="41">
        <v>0</v>
      </c>
      <c r="BA159" s="41"/>
      <c r="BB159" s="41"/>
      <c r="BC159" s="41">
        <v>0</v>
      </c>
      <c r="BD159" s="41">
        <v>0</v>
      </c>
      <c r="BE159" s="7">
        <f t="shared" si="26"/>
        <v>0</v>
      </c>
      <c r="BF159" s="40">
        <v>28331</v>
      </c>
      <c r="BG159" s="41"/>
      <c r="BH159" s="41">
        <v>4389</v>
      </c>
      <c r="BI159" s="41"/>
      <c r="BJ159" s="41">
        <v>0</v>
      </c>
      <c r="BK159" s="41"/>
      <c r="BL159" s="41">
        <v>0</v>
      </c>
      <c r="BM159" s="41"/>
      <c r="BN159" s="41"/>
      <c r="BO159" s="41">
        <v>7755</v>
      </c>
      <c r="BP159" s="9"/>
      <c r="BQ159" s="41"/>
      <c r="BR159" s="9"/>
      <c r="BS159" s="9"/>
      <c r="BT159" s="41">
        <v>47697</v>
      </c>
      <c r="BU159" s="7">
        <f t="shared" si="27"/>
        <v>88172</v>
      </c>
      <c r="BV159" s="40">
        <v>11425</v>
      </c>
      <c r="BW159" s="41"/>
      <c r="BX159" s="41"/>
      <c r="BY159" s="41">
        <v>0</v>
      </c>
      <c r="BZ159" s="41"/>
      <c r="CA159" s="41"/>
      <c r="CB159" s="7">
        <f t="shared" si="28"/>
        <v>11425</v>
      </c>
      <c r="CC159" s="40"/>
      <c r="CD159" s="41">
        <v>0</v>
      </c>
      <c r="CE159" s="41">
        <v>0</v>
      </c>
      <c r="CF159" s="41"/>
      <c r="CG159" s="7">
        <f t="shared" si="29"/>
        <v>0</v>
      </c>
      <c r="CH159" s="8"/>
      <c r="CI159" s="9"/>
      <c r="CJ159" s="41"/>
      <c r="CK159" s="41"/>
      <c r="CL159" s="41"/>
      <c r="CM159" s="41"/>
      <c r="CN159" s="41"/>
      <c r="CO159" s="7">
        <v>165180</v>
      </c>
      <c r="CP159" s="8"/>
      <c r="CQ159" s="41"/>
      <c r="CR159" s="41"/>
      <c r="CS159" s="7">
        <f t="shared" si="30"/>
        <v>0</v>
      </c>
      <c r="CT159" s="43">
        <v>1090</v>
      </c>
      <c r="CU159" s="7">
        <f t="shared" si="32"/>
        <v>1090</v>
      </c>
      <c r="CV159" s="10">
        <f t="shared" si="22"/>
        <v>502885</v>
      </c>
    </row>
    <row r="160" spans="1:100" x14ac:dyDescent="0.25">
      <c r="A160" s="348"/>
      <c r="B160" s="2" t="s">
        <v>103</v>
      </c>
      <c r="C160" s="40"/>
      <c r="D160" s="41"/>
      <c r="E160" s="43"/>
      <c r="F160" s="41"/>
      <c r="G160" s="42"/>
      <c r="H160" s="7">
        <v>0</v>
      </c>
      <c r="I160" s="40"/>
      <c r="J160" s="41"/>
      <c r="K160" s="41"/>
      <c r="L160" s="41"/>
      <c r="M160" s="41"/>
      <c r="N160" s="41"/>
      <c r="O160" s="7">
        <v>47979</v>
      </c>
      <c r="P160" s="8"/>
      <c r="Q160" s="41"/>
      <c r="R160" s="41"/>
      <c r="S160" s="41"/>
      <c r="T160" s="7">
        <f t="shared" si="33"/>
        <v>0</v>
      </c>
      <c r="U160" s="40">
        <v>24933</v>
      </c>
      <c r="V160" s="9">
        <v>3757</v>
      </c>
      <c r="W160" s="7">
        <f t="shared" si="23"/>
        <v>28690</v>
      </c>
      <c r="X160" s="40"/>
      <c r="Y160" s="9"/>
      <c r="Z160" s="9"/>
      <c r="AA160" s="9"/>
      <c r="AB160" s="9"/>
      <c r="AC160" s="9"/>
      <c r="AD160" s="41"/>
      <c r="AE160" s="9"/>
      <c r="AF160" s="9"/>
      <c r="AG160" s="9"/>
      <c r="AH160" s="9"/>
      <c r="AI160" s="25"/>
      <c r="AJ160" s="4">
        <v>192441</v>
      </c>
      <c r="AK160" s="40">
        <v>0</v>
      </c>
      <c r="AL160" s="7">
        <f t="shared" si="24"/>
        <v>0</v>
      </c>
      <c r="AM160" s="9"/>
      <c r="AN160" s="9">
        <v>11936</v>
      </c>
      <c r="AO160" s="41">
        <v>1698</v>
      </c>
      <c r="AP160" s="41">
        <v>37493</v>
      </c>
      <c r="AQ160" s="41"/>
      <c r="AR160" s="41"/>
      <c r="AS160" s="41"/>
      <c r="AT160" s="41"/>
      <c r="AU160" s="41"/>
      <c r="AV160" s="41"/>
      <c r="AW160" s="7">
        <f t="shared" si="25"/>
        <v>51127</v>
      </c>
      <c r="AX160" s="41">
        <v>0</v>
      </c>
      <c r="AY160" s="41"/>
      <c r="AZ160" s="41">
        <v>0</v>
      </c>
      <c r="BA160" s="41"/>
      <c r="BB160" s="41"/>
      <c r="BC160" s="41">
        <v>0</v>
      </c>
      <c r="BD160" s="41">
        <v>0</v>
      </c>
      <c r="BE160" s="7">
        <f t="shared" si="26"/>
        <v>0</v>
      </c>
      <c r="BF160" s="40">
        <v>25769</v>
      </c>
      <c r="BG160" s="41"/>
      <c r="BH160" s="41">
        <v>3626</v>
      </c>
      <c r="BI160" s="41"/>
      <c r="BJ160" s="41">
        <v>0</v>
      </c>
      <c r="BK160" s="41"/>
      <c r="BL160" s="41">
        <v>0</v>
      </c>
      <c r="BM160" s="41"/>
      <c r="BN160" s="41"/>
      <c r="BO160" s="41">
        <v>9976</v>
      </c>
      <c r="BP160" s="9"/>
      <c r="BQ160" s="41"/>
      <c r="BR160" s="9"/>
      <c r="BS160" s="9"/>
      <c r="BT160" s="41">
        <v>41414</v>
      </c>
      <c r="BU160" s="7">
        <f t="shared" si="27"/>
        <v>80785</v>
      </c>
      <c r="BV160" s="40">
        <v>11817</v>
      </c>
      <c r="BW160" s="41"/>
      <c r="BX160" s="41"/>
      <c r="BY160" s="41">
        <v>0</v>
      </c>
      <c r="BZ160" s="41"/>
      <c r="CA160" s="41"/>
      <c r="CB160" s="7">
        <f t="shared" si="28"/>
        <v>11817</v>
      </c>
      <c r="CC160" s="40"/>
      <c r="CD160" s="41">
        <v>0</v>
      </c>
      <c r="CE160" s="41">
        <v>0</v>
      </c>
      <c r="CF160" s="41"/>
      <c r="CG160" s="7">
        <f t="shared" si="29"/>
        <v>0</v>
      </c>
      <c r="CH160" s="8"/>
      <c r="CI160" s="9"/>
      <c r="CJ160" s="41"/>
      <c r="CK160" s="41"/>
      <c r="CL160" s="41"/>
      <c r="CM160" s="41"/>
      <c r="CN160" s="41"/>
      <c r="CO160" s="7">
        <v>218850</v>
      </c>
      <c r="CP160" s="8"/>
      <c r="CQ160" s="41"/>
      <c r="CR160" s="41"/>
      <c r="CS160" s="7">
        <f t="shared" si="30"/>
        <v>0</v>
      </c>
      <c r="CT160" s="43">
        <v>541</v>
      </c>
      <c r="CU160" s="7">
        <f t="shared" si="32"/>
        <v>541</v>
      </c>
      <c r="CV160" s="10">
        <f t="shared" si="22"/>
        <v>632230</v>
      </c>
    </row>
    <row r="161" spans="1:100" x14ac:dyDescent="0.25">
      <c r="A161" s="348"/>
      <c r="B161" s="2" t="s">
        <v>104</v>
      </c>
      <c r="C161" s="40"/>
      <c r="D161" s="41"/>
      <c r="E161" s="43"/>
      <c r="F161" s="41"/>
      <c r="G161" s="42"/>
      <c r="H161" s="7">
        <v>0</v>
      </c>
      <c r="I161" s="40"/>
      <c r="J161" s="41"/>
      <c r="K161" s="41"/>
      <c r="L161" s="41"/>
      <c r="M161" s="41"/>
      <c r="N161" s="41"/>
      <c r="O161" s="7">
        <v>53055</v>
      </c>
      <c r="P161" s="8"/>
      <c r="Q161" s="41"/>
      <c r="R161" s="41"/>
      <c r="S161" s="41"/>
      <c r="T161" s="7">
        <f t="shared" si="33"/>
        <v>0</v>
      </c>
      <c r="U161" s="40">
        <v>31253</v>
      </c>
      <c r="V161" s="9">
        <v>5014</v>
      </c>
      <c r="W161" s="7">
        <f t="shared" si="23"/>
        <v>36267</v>
      </c>
      <c r="X161" s="40"/>
      <c r="Y161" s="9"/>
      <c r="Z161" s="9"/>
      <c r="AA161" s="9"/>
      <c r="AB161" s="9"/>
      <c r="AC161" s="9"/>
      <c r="AD161" s="41"/>
      <c r="AE161" s="9"/>
      <c r="AF161" s="9"/>
      <c r="AG161" s="9"/>
      <c r="AH161" s="9"/>
      <c r="AI161" s="25"/>
      <c r="AJ161" s="4">
        <v>271179</v>
      </c>
      <c r="AK161" s="40">
        <v>0</v>
      </c>
      <c r="AL161" s="7">
        <f t="shared" si="24"/>
        <v>0</v>
      </c>
      <c r="AM161" s="9"/>
      <c r="AN161" s="9">
        <v>13113</v>
      </c>
      <c r="AO161" s="41">
        <v>629</v>
      </c>
      <c r="AP161" s="41">
        <v>41749</v>
      </c>
      <c r="AQ161" s="41"/>
      <c r="AR161" s="41"/>
      <c r="AS161" s="41"/>
      <c r="AT161" s="41"/>
      <c r="AU161" s="41"/>
      <c r="AV161" s="41"/>
      <c r="AW161" s="7">
        <f t="shared" si="25"/>
        <v>55491</v>
      </c>
      <c r="AX161" s="41">
        <v>0</v>
      </c>
      <c r="AY161" s="41"/>
      <c r="AZ161" s="41">
        <v>0</v>
      </c>
      <c r="BA161" s="41"/>
      <c r="BB161" s="41"/>
      <c r="BC161" s="41">
        <v>0</v>
      </c>
      <c r="BD161" s="41">
        <v>0</v>
      </c>
      <c r="BE161" s="7">
        <f t="shared" si="26"/>
        <v>0</v>
      </c>
      <c r="BF161" s="40">
        <v>20982</v>
      </c>
      <c r="BG161" s="41"/>
      <c r="BH161" s="41">
        <v>1152</v>
      </c>
      <c r="BI161" s="41"/>
      <c r="BJ161" s="41">
        <v>0</v>
      </c>
      <c r="BK161" s="41"/>
      <c r="BL161" s="41">
        <v>0</v>
      </c>
      <c r="BM161" s="41"/>
      <c r="BN161" s="41"/>
      <c r="BO161" s="41">
        <v>7886</v>
      </c>
      <c r="BP161" s="9"/>
      <c r="BQ161" s="41"/>
      <c r="BR161" s="9"/>
      <c r="BS161" s="9"/>
      <c r="BT161" s="41">
        <v>58696</v>
      </c>
      <c r="BU161" s="7">
        <f t="shared" si="27"/>
        <v>88716</v>
      </c>
      <c r="BV161" s="40">
        <v>12707</v>
      </c>
      <c r="BW161" s="41"/>
      <c r="BX161" s="41"/>
      <c r="BY161" s="41">
        <v>0</v>
      </c>
      <c r="BZ161" s="41"/>
      <c r="CA161" s="41"/>
      <c r="CB161" s="7">
        <f t="shared" si="28"/>
        <v>12707</v>
      </c>
      <c r="CC161" s="40"/>
      <c r="CD161" s="41">
        <v>2008</v>
      </c>
      <c r="CE161" s="41">
        <v>0</v>
      </c>
      <c r="CF161" s="41"/>
      <c r="CG161" s="7">
        <f t="shared" si="29"/>
        <v>2008</v>
      </c>
      <c r="CH161" s="8"/>
      <c r="CI161" s="9"/>
      <c r="CJ161" s="41"/>
      <c r="CK161" s="41"/>
      <c r="CL161" s="41"/>
      <c r="CM161" s="41"/>
      <c r="CN161" s="41"/>
      <c r="CO161" s="7">
        <v>210833</v>
      </c>
      <c r="CP161" s="8"/>
      <c r="CQ161" s="41"/>
      <c r="CR161" s="41"/>
      <c r="CS161" s="7">
        <f t="shared" si="30"/>
        <v>0</v>
      </c>
      <c r="CT161" s="43">
        <v>417</v>
      </c>
      <c r="CU161" s="7">
        <f t="shared" si="32"/>
        <v>417</v>
      </c>
      <c r="CV161" s="10">
        <f t="shared" si="22"/>
        <v>730673</v>
      </c>
    </row>
    <row r="162" spans="1:100" x14ac:dyDescent="0.25">
      <c r="A162" s="348"/>
      <c r="B162" s="2" t="s">
        <v>105</v>
      </c>
      <c r="C162" s="40"/>
      <c r="D162" s="41"/>
      <c r="E162" s="43"/>
      <c r="F162" s="41"/>
      <c r="G162" s="42"/>
      <c r="H162" s="7">
        <v>0</v>
      </c>
      <c r="I162" s="40"/>
      <c r="J162" s="41"/>
      <c r="K162" s="41"/>
      <c r="L162" s="41"/>
      <c r="M162" s="41"/>
      <c r="N162" s="41"/>
      <c r="O162" s="7">
        <v>49315</v>
      </c>
      <c r="P162" s="8"/>
      <c r="Q162" s="41"/>
      <c r="R162" s="41"/>
      <c r="S162" s="41"/>
      <c r="T162" s="7">
        <f t="shared" si="33"/>
        <v>0</v>
      </c>
      <c r="U162" s="40">
        <v>44920</v>
      </c>
      <c r="V162" s="9">
        <v>6518</v>
      </c>
      <c r="W162" s="7">
        <f t="shared" si="23"/>
        <v>51438</v>
      </c>
      <c r="X162" s="40"/>
      <c r="Y162" s="9"/>
      <c r="Z162" s="9"/>
      <c r="AA162" s="9"/>
      <c r="AB162" s="9"/>
      <c r="AC162" s="9"/>
      <c r="AD162" s="41"/>
      <c r="AE162" s="9"/>
      <c r="AF162" s="9"/>
      <c r="AG162" s="9"/>
      <c r="AH162" s="9"/>
      <c r="AI162" s="25"/>
      <c r="AJ162" s="4">
        <v>366607</v>
      </c>
      <c r="AK162" s="40">
        <v>0</v>
      </c>
      <c r="AL162" s="7">
        <f t="shared" si="24"/>
        <v>0</v>
      </c>
      <c r="AM162" s="9"/>
      <c r="AN162" s="9">
        <v>12637</v>
      </c>
      <c r="AO162" s="41">
        <v>1412</v>
      </c>
      <c r="AP162" s="41">
        <v>48482</v>
      </c>
      <c r="AQ162" s="41"/>
      <c r="AR162" s="41"/>
      <c r="AS162" s="41"/>
      <c r="AT162" s="41"/>
      <c r="AU162" s="41"/>
      <c r="AV162" s="41"/>
      <c r="AW162" s="7">
        <f t="shared" si="25"/>
        <v>62531</v>
      </c>
      <c r="AX162" s="41">
        <v>0</v>
      </c>
      <c r="AY162" s="41"/>
      <c r="AZ162" s="41">
        <v>0</v>
      </c>
      <c r="BA162" s="41"/>
      <c r="BB162" s="41"/>
      <c r="BC162" s="41">
        <v>0</v>
      </c>
      <c r="BD162" s="41">
        <v>0</v>
      </c>
      <c r="BE162" s="7">
        <f t="shared" si="26"/>
        <v>0</v>
      </c>
      <c r="BF162" s="40">
        <v>26215</v>
      </c>
      <c r="BG162" s="41"/>
      <c r="BH162" s="41">
        <v>1089</v>
      </c>
      <c r="BI162" s="41"/>
      <c r="BJ162" s="41">
        <v>0</v>
      </c>
      <c r="BK162" s="41"/>
      <c r="BL162" s="41">
        <v>0</v>
      </c>
      <c r="BM162" s="41"/>
      <c r="BN162" s="41"/>
      <c r="BO162" s="41">
        <v>6777</v>
      </c>
      <c r="BP162" s="9"/>
      <c r="BQ162" s="41"/>
      <c r="BR162" s="9"/>
      <c r="BS162" s="9"/>
      <c r="BT162" s="41">
        <v>58297</v>
      </c>
      <c r="BU162" s="7">
        <f t="shared" si="27"/>
        <v>92378</v>
      </c>
      <c r="BV162" s="40">
        <v>10785</v>
      </c>
      <c r="BW162" s="41"/>
      <c r="BX162" s="41"/>
      <c r="BY162" s="41">
        <v>0</v>
      </c>
      <c r="BZ162" s="41"/>
      <c r="CA162" s="41"/>
      <c r="CB162" s="7">
        <f t="shared" si="28"/>
        <v>10785</v>
      </c>
      <c r="CC162" s="40"/>
      <c r="CD162" s="41">
        <v>4283</v>
      </c>
      <c r="CE162" s="41">
        <v>0</v>
      </c>
      <c r="CF162" s="41"/>
      <c r="CG162" s="7">
        <f t="shared" si="29"/>
        <v>4283</v>
      </c>
      <c r="CH162" s="8"/>
      <c r="CI162" s="9"/>
      <c r="CJ162" s="41"/>
      <c r="CK162" s="41"/>
      <c r="CL162" s="41"/>
      <c r="CM162" s="41"/>
      <c r="CN162" s="41"/>
      <c r="CO162" s="7">
        <v>216122</v>
      </c>
      <c r="CP162" s="8"/>
      <c r="CQ162" s="41"/>
      <c r="CR162" s="41"/>
      <c r="CS162" s="7">
        <f t="shared" si="30"/>
        <v>0</v>
      </c>
      <c r="CT162" s="43">
        <v>434</v>
      </c>
      <c r="CU162" s="7">
        <f t="shared" si="32"/>
        <v>434</v>
      </c>
      <c r="CV162" s="10">
        <f t="shared" si="22"/>
        <v>853893</v>
      </c>
    </row>
    <row r="163" spans="1:100" x14ac:dyDescent="0.25">
      <c r="A163" s="348"/>
      <c r="B163" s="2" t="s">
        <v>106</v>
      </c>
      <c r="C163" s="40"/>
      <c r="D163" s="41"/>
      <c r="E163" s="43"/>
      <c r="F163" s="41"/>
      <c r="G163" s="42"/>
      <c r="H163" s="7">
        <v>1500</v>
      </c>
      <c r="I163" s="40"/>
      <c r="J163" s="41"/>
      <c r="K163" s="41"/>
      <c r="L163" s="41"/>
      <c r="M163" s="41"/>
      <c r="N163" s="41"/>
      <c r="O163" s="7">
        <v>26797</v>
      </c>
      <c r="P163" s="8"/>
      <c r="Q163" s="41"/>
      <c r="R163" s="41"/>
      <c r="S163" s="41"/>
      <c r="T163" s="7">
        <f t="shared" si="33"/>
        <v>0</v>
      </c>
      <c r="U163" s="40">
        <v>46625</v>
      </c>
      <c r="V163" s="9">
        <v>6560</v>
      </c>
      <c r="W163" s="7">
        <f t="shared" si="23"/>
        <v>53185</v>
      </c>
      <c r="X163" s="40"/>
      <c r="Y163" s="9"/>
      <c r="Z163" s="9"/>
      <c r="AA163" s="9"/>
      <c r="AB163" s="9"/>
      <c r="AC163" s="9"/>
      <c r="AD163" s="41"/>
      <c r="AE163" s="9"/>
      <c r="AF163" s="9"/>
      <c r="AG163" s="9"/>
      <c r="AH163" s="9"/>
      <c r="AI163" s="25"/>
      <c r="AJ163" s="4">
        <v>193494</v>
      </c>
      <c r="AK163" s="40">
        <v>0</v>
      </c>
      <c r="AL163" s="7">
        <f t="shared" si="24"/>
        <v>0</v>
      </c>
      <c r="AM163" s="9"/>
      <c r="AN163" s="9">
        <v>13229</v>
      </c>
      <c r="AO163" s="41">
        <v>2191</v>
      </c>
      <c r="AP163" s="41">
        <v>54478</v>
      </c>
      <c r="AQ163" s="41"/>
      <c r="AR163" s="41"/>
      <c r="AS163" s="41"/>
      <c r="AT163" s="41"/>
      <c r="AU163" s="41"/>
      <c r="AV163" s="41"/>
      <c r="AW163" s="7">
        <f t="shared" si="25"/>
        <v>69898</v>
      </c>
      <c r="AX163" s="41">
        <v>0</v>
      </c>
      <c r="AY163" s="41"/>
      <c r="AZ163" s="41">
        <v>0</v>
      </c>
      <c r="BA163" s="41"/>
      <c r="BB163" s="41"/>
      <c r="BC163" s="41">
        <v>0</v>
      </c>
      <c r="BD163" s="41">
        <v>0</v>
      </c>
      <c r="BE163" s="7">
        <f t="shared" si="26"/>
        <v>0</v>
      </c>
      <c r="BF163" s="40">
        <v>20272</v>
      </c>
      <c r="BG163" s="41"/>
      <c r="BH163" s="41">
        <v>1367</v>
      </c>
      <c r="BI163" s="41"/>
      <c r="BJ163" s="41">
        <v>0</v>
      </c>
      <c r="BK163" s="41"/>
      <c r="BL163" s="41">
        <v>0</v>
      </c>
      <c r="BM163" s="41"/>
      <c r="BN163" s="41"/>
      <c r="BO163" s="41">
        <v>9537</v>
      </c>
      <c r="BP163" s="9"/>
      <c r="BQ163" s="41"/>
      <c r="BR163" s="9"/>
      <c r="BS163" s="9"/>
      <c r="BT163" s="41">
        <v>63578</v>
      </c>
      <c r="BU163" s="7">
        <f t="shared" si="27"/>
        <v>94754</v>
      </c>
      <c r="BV163" s="40">
        <v>18758</v>
      </c>
      <c r="BW163" s="41"/>
      <c r="BX163" s="41"/>
      <c r="BY163" s="41">
        <v>0</v>
      </c>
      <c r="BZ163" s="41"/>
      <c r="CA163" s="41"/>
      <c r="CB163" s="7">
        <f t="shared" si="28"/>
        <v>18758</v>
      </c>
      <c r="CC163" s="40"/>
      <c r="CD163" s="41">
        <v>8660</v>
      </c>
      <c r="CE163" s="41">
        <v>0</v>
      </c>
      <c r="CF163" s="41"/>
      <c r="CG163" s="7">
        <f t="shared" si="29"/>
        <v>8660</v>
      </c>
      <c r="CH163" s="8"/>
      <c r="CI163" s="9"/>
      <c r="CJ163" s="41"/>
      <c r="CK163" s="41"/>
      <c r="CL163" s="41"/>
      <c r="CM163" s="41"/>
      <c r="CN163" s="41"/>
      <c r="CO163" s="7">
        <v>174803</v>
      </c>
      <c r="CP163" s="8"/>
      <c r="CQ163" s="41"/>
      <c r="CR163" s="41"/>
      <c r="CS163" s="7">
        <f t="shared" si="30"/>
        <v>0</v>
      </c>
      <c r="CT163" s="43">
        <v>479</v>
      </c>
      <c r="CU163" s="7">
        <f t="shared" si="32"/>
        <v>479</v>
      </c>
      <c r="CV163" s="10">
        <f t="shared" si="22"/>
        <v>642328</v>
      </c>
    </row>
    <row r="164" spans="1:100" x14ac:dyDescent="0.25">
      <c r="A164" s="348"/>
      <c r="B164" s="2" t="s">
        <v>107</v>
      </c>
      <c r="C164" s="40"/>
      <c r="D164" s="41"/>
      <c r="E164" s="43"/>
      <c r="F164" s="41"/>
      <c r="G164" s="42"/>
      <c r="H164" s="7">
        <v>0</v>
      </c>
      <c r="I164" s="40"/>
      <c r="J164" s="41"/>
      <c r="K164" s="41"/>
      <c r="L164" s="41"/>
      <c r="M164" s="41"/>
      <c r="N164" s="41"/>
      <c r="O164" s="7">
        <v>27694</v>
      </c>
      <c r="P164" s="8"/>
      <c r="Q164" s="41"/>
      <c r="R164" s="41"/>
      <c r="S164" s="41"/>
      <c r="T164" s="7">
        <f t="shared" si="33"/>
        <v>0</v>
      </c>
      <c r="U164" s="40">
        <v>31481</v>
      </c>
      <c r="V164" s="9">
        <v>25293</v>
      </c>
      <c r="W164" s="7">
        <f t="shared" si="23"/>
        <v>56774</v>
      </c>
      <c r="X164" s="40"/>
      <c r="Y164" s="9"/>
      <c r="Z164" s="9"/>
      <c r="AA164" s="9"/>
      <c r="AB164" s="9"/>
      <c r="AC164" s="9"/>
      <c r="AD164" s="41"/>
      <c r="AE164" s="9"/>
      <c r="AF164" s="9"/>
      <c r="AG164" s="9"/>
      <c r="AH164" s="9"/>
      <c r="AI164" s="25"/>
      <c r="AJ164" s="4">
        <v>217508</v>
      </c>
      <c r="AK164" s="40">
        <v>0</v>
      </c>
      <c r="AL164" s="7">
        <f t="shared" si="24"/>
        <v>0</v>
      </c>
      <c r="AM164" s="9"/>
      <c r="AN164" s="9">
        <v>14409</v>
      </c>
      <c r="AO164" s="41">
        <v>2630</v>
      </c>
      <c r="AP164" s="41">
        <v>44811</v>
      </c>
      <c r="AQ164" s="41"/>
      <c r="AR164" s="41"/>
      <c r="AS164" s="41"/>
      <c r="AT164" s="41"/>
      <c r="AU164" s="41"/>
      <c r="AV164" s="41"/>
      <c r="AW164" s="7">
        <f t="shared" si="25"/>
        <v>61850</v>
      </c>
      <c r="AX164" s="41">
        <v>0</v>
      </c>
      <c r="AY164" s="41"/>
      <c r="AZ164" s="41">
        <v>0</v>
      </c>
      <c r="BA164" s="41"/>
      <c r="BB164" s="41"/>
      <c r="BC164" s="41">
        <v>0</v>
      </c>
      <c r="BD164" s="41">
        <v>0</v>
      </c>
      <c r="BE164" s="7">
        <f t="shared" si="26"/>
        <v>0</v>
      </c>
      <c r="BF164" s="40">
        <v>24029</v>
      </c>
      <c r="BG164" s="41"/>
      <c r="BH164" s="41">
        <v>1697</v>
      </c>
      <c r="BI164" s="41"/>
      <c r="BJ164" s="41">
        <v>0</v>
      </c>
      <c r="BK164" s="41"/>
      <c r="BL164" s="41">
        <v>0</v>
      </c>
      <c r="BM164" s="41"/>
      <c r="BN164" s="41"/>
      <c r="BO164" s="41">
        <v>9380</v>
      </c>
      <c r="BP164" s="9"/>
      <c r="BQ164" s="41"/>
      <c r="BR164" s="9"/>
      <c r="BS164" s="9"/>
      <c r="BT164" s="41">
        <v>36365</v>
      </c>
      <c r="BU164" s="7">
        <f t="shared" si="27"/>
        <v>71471</v>
      </c>
      <c r="BV164" s="40">
        <v>21195</v>
      </c>
      <c r="BW164" s="41"/>
      <c r="BX164" s="41"/>
      <c r="BY164" s="41">
        <v>0</v>
      </c>
      <c r="BZ164" s="41"/>
      <c r="CA164" s="41"/>
      <c r="CB164" s="7">
        <f t="shared" si="28"/>
        <v>21195</v>
      </c>
      <c r="CC164" s="40"/>
      <c r="CD164" s="41">
        <v>9763</v>
      </c>
      <c r="CE164" s="41">
        <v>0</v>
      </c>
      <c r="CF164" s="41"/>
      <c r="CG164" s="7">
        <f t="shared" si="29"/>
        <v>9763</v>
      </c>
      <c r="CH164" s="8"/>
      <c r="CI164" s="9"/>
      <c r="CJ164" s="41"/>
      <c r="CK164" s="41"/>
      <c r="CL164" s="41"/>
      <c r="CM164" s="41"/>
      <c r="CN164" s="41"/>
      <c r="CO164" s="7">
        <v>117973</v>
      </c>
      <c r="CP164" s="8"/>
      <c r="CQ164" s="41"/>
      <c r="CR164" s="41"/>
      <c r="CS164" s="7">
        <f t="shared" si="30"/>
        <v>0</v>
      </c>
      <c r="CT164" s="43">
        <v>627</v>
      </c>
      <c r="CU164" s="7">
        <f t="shared" si="32"/>
        <v>627</v>
      </c>
      <c r="CV164" s="10">
        <f t="shared" si="22"/>
        <v>584855</v>
      </c>
    </row>
    <row r="165" spans="1:100" x14ac:dyDescent="0.25">
      <c r="A165" s="348"/>
      <c r="B165" s="2" t="s">
        <v>108</v>
      </c>
      <c r="C165" s="40"/>
      <c r="D165" s="41"/>
      <c r="E165" s="43"/>
      <c r="F165" s="41"/>
      <c r="G165" s="42"/>
      <c r="H165" s="7">
        <v>1791</v>
      </c>
      <c r="I165" s="40"/>
      <c r="J165" s="41"/>
      <c r="K165" s="41"/>
      <c r="L165" s="41"/>
      <c r="M165" s="41"/>
      <c r="N165" s="41"/>
      <c r="O165" s="7">
        <v>27672</v>
      </c>
      <c r="P165" s="8"/>
      <c r="Q165" s="41"/>
      <c r="R165" s="41"/>
      <c r="S165" s="41"/>
      <c r="T165" s="7">
        <f t="shared" si="33"/>
        <v>0</v>
      </c>
      <c r="U165" s="40">
        <v>45431</v>
      </c>
      <c r="V165" s="9">
        <v>6573</v>
      </c>
      <c r="W165" s="7">
        <f t="shared" si="23"/>
        <v>52004</v>
      </c>
      <c r="X165" s="40"/>
      <c r="Y165" s="9"/>
      <c r="Z165" s="9"/>
      <c r="AA165" s="9"/>
      <c r="AB165" s="9"/>
      <c r="AC165" s="9"/>
      <c r="AD165" s="41"/>
      <c r="AE165" s="9"/>
      <c r="AF165" s="9"/>
      <c r="AG165" s="9"/>
      <c r="AH165" s="9"/>
      <c r="AI165" s="25"/>
      <c r="AJ165" s="4">
        <v>202808</v>
      </c>
      <c r="AK165" s="40">
        <v>0</v>
      </c>
      <c r="AL165" s="7">
        <f t="shared" si="24"/>
        <v>0</v>
      </c>
      <c r="AM165" s="9"/>
      <c r="AN165" s="9">
        <v>21272</v>
      </c>
      <c r="AO165" s="41">
        <v>2588</v>
      </c>
      <c r="AP165" s="41">
        <v>48256</v>
      </c>
      <c r="AQ165" s="41"/>
      <c r="AR165" s="41"/>
      <c r="AS165" s="41"/>
      <c r="AT165" s="41"/>
      <c r="AU165" s="41"/>
      <c r="AV165" s="41"/>
      <c r="AW165" s="7">
        <f t="shared" si="25"/>
        <v>72116</v>
      </c>
      <c r="AX165" s="41">
        <v>0</v>
      </c>
      <c r="AY165" s="41"/>
      <c r="AZ165" s="41">
        <v>0</v>
      </c>
      <c r="BA165" s="41"/>
      <c r="BB165" s="41"/>
      <c r="BC165" s="41">
        <v>0</v>
      </c>
      <c r="BD165" s="41">
        <v>0</v>
      </c>
      <c r="BE165" s="7">
        <f t="shared" si="26"/>
        <v>0</v>
      </c>
      <c r="BF165" s="40">
        <v>13566</v>
      </c>
      <c r="BG165" s="41"/>
      <c r="BH165" s="41">
        <v>1327</v>
      </c>
      <c r="BI165" s="41"/>
      <c r="BJ165" s="41">
        <v>0</v>
      </c>
      <c r="BK165" s="41"/>
      <c r="BL165" s="41">
        <v>0</v>
      </c>
      <c r="BM165" s="41"/>
      <c r="BN165" s="41"/>
      <c r="BO165" s="41">
        <v>11118</v>
      </c>
      <c r="BP165" s="9"/>
      <c r="BQ165" s="41"/>
      <c r="BR165" s="9"/>
      <c r="BS165" s="9"/>
      <c r="BT165" s="41">
        <v>45194</v>
      </c>
      <c r="BU165" s="7">
        <f t="shared" si="27"/>
        <v>71205</v>
      </c>
      <c r="BV165" s="40">
        <v>24125</v>
      </c>
      <c r="BW165" s="41"/>
      <c r="BX165" s="41"/>
      <c r="BY165" s="41">
        <v>0</v>
      </c>
      <c r="BZ165" s="41"/>
      <c r="CA165" s="41"/>
      <c r="CB165" s="7">
        <f t="shared" si="28"/>
        <v>24125</v>
      </c>
      <c r="CC165" s="40"/>
      <c r="CD165" s="41">
        <v>5770</v>
      </c>
      <c r="CE165" s="41">
        <v>0</v>
      </c>
      <c r="CF165" s="41"/>
      <c r="CG165" s="7">
        <f t="shared" si="29"/>
        <v>5770</v>
      </c>
      <c r="CH165" s="8"/>
      <c r="CI165" s="9"/>
      <c r="CJ165" s="41"/>
      <c r="CK165" s="41"/>
      <c r="CL165" s="41"/>
      <c r="CM165" s="41"/>
      <c r="CN165" s="41"/>
      <c r="CO165" s="7">
        <v>141389</v>
      </c>
      <c r="CP165" s="8"/>
      <c r="CQ165" s="41"/>
      <c r="CR165" s="41"/>
      <c r="CS165" s="7">
        <f t="shared" si="30"/>
        <v>0</v>
      </c>
      <c r="CT165" s="43">
        <v>497</v>
      </c>
      <c r="CU165" s="7">
        <f t="shared" si="32"/>
        <v>497</v>
      </c>
      <c r="CV165" s="10">
        <f t="shared" si="22"/>
        <v>599377</v>
      </c>
    </row>
    <row r="166" spans="1:100" x14ac:dyDescent="0.25">
      <c r="A166" s="348"/>
      <c r="B166" s="2" t="s">
        <v>109</v>
      </c>
      <c r="C166" s="40"/>
      <c r="D166" s="41"/>
      <c r="E166" s="43"/>
      <c r="F166" s="41"/>
      <c r="G166" s="42"/>
      <c r="H166" s="7">
        <v>1475</v>
      </c>
      <c r="I166" s="40"/>
      <c r="J166" s="41"/>
      <c r="K166" s="41"/>
      <c r="L166" s="41"/>
      <c r="M166" s="41"/>
      <c r="N166" s="41"/>
      <c r="O166" s="7">
        <v>40931</v>
      </c>
      <c r="P166" s="8"/>
      <c r="Q166" s="41"/>
      <c r="R166" s="41"/>
      <c r="S166" s="41"/>
      <c r="T166" s="7">
        <f t="shared" si="33"/>
        <v>0</v>
      </c>
      <c r="U166" s="40">
        <v>46925</v>
      </c>
      <c r="V166" s="9">
        <v>6313</v>
      </c>
      <c r="W166" s="7">
        <f t="shared" si="23"/>
        <v>53238</v>
      </c>
      <c r="X166" s="40"/>
      <c r="Y166" s="9"/>
      <c r="Z166" s="9"/>
      <c r="AA166" s="9"/>
      <c r="AB166" s="9"/>
      <c r="AC166" s="9"/>
      <c r="AD166" s="41"/>
      <c r="AE166" s="9"/>
      <c r="AF166" s="9"/>
      <c r="AG166" s="9"/>
      <c r="AH166" s="9"/>
      <c r="AI166" s="25"/>
      <c r="AJ166" s="4">
        <v>152766</v>
      </c>
      <c r="AK166" s="40">
        <v>0</v>
      </c>
      <c r="AL166" s="7">
        <f t="shared" si="24"/>
        <v>0</v>
      </c>
      <c r="AM166" s="9"/>
      <c r="AN166" s="9">
        <v>20861</v>
      </c>
      <c r="AO166" s="41">
        <v>3339</v>
      </c>
      <c r="AP166" s="41">
        <v>42112</v>
      </c>
      <c r="AQ166" s="41"/>
      <c r="AR166" s="41"/>
      <c r="AS166" s="41"/>
      <c r="AT166" s="41"/>
      <c r="AU166" s="41"/>
      <c r="AV166" s="41"/>
      <c r="AW166" s="7">
        <f t="shared" si="25"/>
        <v>66312</v>
      </c>
      <c r="AX166" s="41">
        <v>0</v>
      </c>
      <c r="AY166" s="41"/>
      <c r="AZ166" s="41">
        <v>0</v>
      </c>
      <c r="BA166" s="41"/>
      <c r="BB166" s="41"/>
      <c r="BC166" s="41">
        <v>0</v>
      </c>
      <c r="BD166" s="41">
        <v>0</v>
      </c>
      <c r="BE166" s="7">
        <f t="shared" si="26"/>
        <v>0</v>
      </c>
      <c r="BF166" s="40">
        <v>15187</v>
      </c>
      <c r="BG166" s="41"/>
      <c r="BH166" s="41">
        <v>1242</v>
      </c>
      <c r="BI166" s="41"/>
      <c r="BJ166" s="41">
        <v>0</v>
      </c>
      <c r="BK166" s="41"/>
      <c r="BL166" s="41">
        <v>0</v>
      </c>
      <c r="BM166" s="41"/>
      <c r="BN166" s="41"/>
      <c r="BO166" s="41">
        <v>12482</v>
      </c>
      <c r="BP166" s="9"/>
      <c r="BQ166" s="41"/>
      <c r="BR166" s="9"/>
      <c r="BS166" s="9"/>
      <c r="BT166" s="41">
        <v>38630</v>
      </c>
      <c r="BU166" s="7">
        <f t="shared" si="27"/>
        <v>67541</v>
      </c>
      <c r="BV166" s="40">
        <v>19363</v>
      </c>
      <c r="BW166" s="41"/>
      <c r="BX166" s="41"/>
      <c r="BY166" s="41">
        <v>0</v>
      </c>
      <c r="BZ166" s="41"/>
      <c r="CA166" s="41"/>
      <c r="CB166" s="7">
        <f t="shared" si="28"/>
        <v>19363</v>
      </c>
      <c r="CC166" s="40"/>
      <c r="CD166" s="41">
        <v>0</v>
      </c>
      <c r="CE166" s="41">
        <v>0</v>
      </c>
      <c r="CF166" s="41"/>
      <c r="CG166" s="7">
        <f t="shared" si="29"/>
        <v>0</v>
      </c>
      <c r="CH166" s="8"/>
      <c r="CI166" s="9"/>
      <c r="CJ166" s="41"/>
      <c r="CK166" s="41"/>
      <c r="CL166" s="41"/>
      <c r="CM166" s="41"/>
      <c r="CN166" s="41"/>
      <c r="CO166" s="7">
        <v>184734</v>
      </c>
      <c r="CP166" s="8"/>
      <c r="CQ166" s="41"/>
      <c r="CR166" s="41"/>
      <c r="CS166" s="7">
        <f t="shared" si="30"/>
        <v>0</v>
      </c>
      <c r="CT166" s="43">
        <v>415</v>
      </c>
      <c r="CU166" s="7">
        <f t="shared" si="32"/>
        <v>415</v>
      </c>
      <c r="CV166" s="10">
        <f t="shared" si="22"/>
        <v>586775</v>
      </c>
    </row>
    <row r="167" spans="1:100" x14ac:dyDescent="0.25">
      <c r="A167" s="348"/>
      <c r="B167" s="2" t="s">
        <v>110</v>
      </c>
      <c r="C167" s="40"/>
      <c r="D167" s="41"/>
      <c r="E167" s="43"/>
      <c r="F167" s="41"/>
      <c r="G167" s="42"/>
      <c r="H167" s="7">
        <v>1402</v>
      </c>
      <c r="I167" s="40"/>
      <c r="J167" s="41"/>
      <c r="K167" s="41"/>
      <c r="L167" s="41"/>
      <c r="M167" s="41"/>
      <c r="N167" s="41"/>
      <c r="O167" s="7">
        <v>38424</v>
      </c>
      <c r="P167" s="8"/>
      <c r="Q167" s="41"/>
      <c r="R167" s="41"/>
      <c r="S167" s="41"/>
      <c r="T167" s="7">
        <f t="shared" si="33"/>
        <v>0</v>
      </c>
      <c r="U167" s="40">
        <v>41801</v>
      </c>
      <c r="V167" s="9">
        <v>6384</v>
      </c>
      <c r="W167" s="7">
        <f t="shared" si="23"/>
        <v>48185</v>
      </c>
      <c r="X167" s="40"/>
      <c r="Y167" s="9"/>
      <c r="Z167" s="9"/>
      <c r="AA167" s="9"/>
      <c r="AB167" s="9"/>
      <c r="AC167" s="9"/>
      <c r="AD167" s="41"/>
      <c r="AE167" s="9"/>
      <c r="AF167" s="9"/>
      <c r="AG167" s="9"/>
      <c r="AH167" s="9"/>
      <c r="AI167" s="25"/>
      <c r="AJ167" s="4">
        <v>138947</v>
      </c>
      <c r="AK167" s="40">
        <v>0</v>
      </c>
      <c r="AL167" s="7">
        <f t="shared" si="24"/>
        <v>0</v>
      </c>
      <c r="AM167" s="9"/>
      <c r="AN167" s="9">
        <v>21513</v>
      </c>
      <c r="AO167" s="41">
        <v>2719</v>
      </c>
      <c r="AP167" s="41">
        <v>48013</v>
      </c>
      <c r="AQ167" s="41"/>
      <c r="AR167" s="41"/>
      <c r="AS167" s="41"/>
      <c r="AT167" s="41"/>
      <c r="AU167" s="41"/>
      <c r="AV167" s="41"/>
      <c r="AW167" s="7">
        <f t="shared" si="25"/>
        <v>72245</v>
      </c>
      <c r="AX167" s="41">
        <v>0</v>
      </c>
      <c r="AY167" s="41"/>
      <c r="AZ167" s="41">
        <v>0</v>
      </c>
      <c r="BA167" s="41"/>
      <c r="BB167" s="41"/>
      <c r="BC167" s="41">
        <v>0</v>
      </c>
      <c r="BD167" s="41">
        <v>0</v>
      </c>
      <c r="BE167" s="7">
        <f t="shared" si="26"/>
        <v>0</v>
      </c>
      <c r="BF167" s="40">
        <v>28682</v>
      </c>
      <c r="BG167" s="41"/>
      <c r="BH167" s="41">
        <v>1708</v>
      </c>
      <c r="BI167" s="41"/>
      <c r="BJ167" s="41">
        <v>0</v>
      </c>
      <c r="BK167" s="41"/>
      <c r="BL167" s="41">
        <v>0</v>
      </c>
      <c r="BM167" s="41"/>
      <c r="BN167" s="41"/>
      <c r="BO167" s="41">
        <v>9710</v>
      </c>
      <c r="BP167" s="9"/>
      <c r="BQ167" s="41"/>
      <c r="BR167" s="9"/>
      <c r="BS167" s="9"/>
      <c r="BT167" s="41">
        <v>45482</v>
      </c>
      <c r="BU167" s="7">
        <f t="shared" si="27"/>
        <v>85582</v>
      </c>
      <c r="BV167" s="40">
        <v>18882</v>
      </c>
      <c r="BW167" s="41"/>
      <c r="BX167" s="41"/>
      <c r="BY167" s="41">
        <v>0</v>
      </c>
      <c r="BZ167" s="41"/>
      <c r="CA167" s="41"/>
      <c r="CB167" s="7">
        <f t="shared" si="28"/>
        <v>18882</v>
      </c>
      <c r="CC167" s="40"/>
      <c r="CD167" s="41">
        <v>0</v>
      </c>
      <c r="CE167" s="41">
        <v>0</v>
      </c>
      <c r="CF167" s="41"/>
      <c r="CG167" s="7">
        <f t="shared" si="29"/>
        <v>0</v>
      </c>
      <c r="CH167" s="8"/>
      <c r="CI167" s="9"/>
      <c r="CJ167" s="41"/>
      <c r="CK167" s="41"/>
      <c r="CL167" s="41"/>
      <c r="CM167" s="41"/>
      <c r="CN167" s="41"/>
      <c r="CO167" s="7">
        <v>163628</v>
      </c>
      <c r="CP167" s="8"/>
      <c r="CQ167" s="41"/>
      <c r="CR167" s="41"/>
      <c r="CS167" s="7">
        <f t="shared" si="30"/>
        <v>0</v>
      </c>
      <c r="CT167" s="43">
        <v>504</v>
      </c>
      <c r="CU167" s="7">
        <f t="shared" si="32"/>
        <v>504</v>
      </c>
      <c r="CV167" s="10">
        <f t="shared" si="22"/>
        <v>567799</v>
      </c>
    </row>
    <row r="168" spans="1:100" x14ac:dyDescent="0.25">
      <c r="A168" s="348"/>
      <c r="B168" s="2" t="s">
        <v>111</v>
      </c>
      <c r="C168" s="40"/>
      <c r="D168" s="41"/>
      <c r="E168" s="43"/>
      <c r="F168" s="41"/>
      <c r="G168" s="42"/>
      <c r="H168" s="7">
        <v>2614</v>
      </c>
      <c r="I168" s="40"/>
      <c r="J168" s="41"/>
      <c r="K168" s="41"/>
      <c r="L168" s="41"/>
      <c r="M168" s="41"/>
      <c r="N168" s="41"/>
      <c r="O168" s="7">
        <v>15574</v>
      </c>
      <c r="P168" s="8"/>
      <c r="Q168" s="41"/>
      <c r="R168" s="41"/>
      <c r="S168" s="41"/>
      <c r="T168" s="7">
        <f t="shared" si="33"/>
        <v>0</v>
      </c>
      <c r="U168" s="40">
        <v>44231</v>
      </c>
      <c r="V168" s="9">
        <v>7044</v>
      </c>
      <c r="W168" s="7">
        <f t="shared" si="23"/>
        <v>51275</v>
      </c>
      <c r="X168" s="40"/>
      <c r="Y168" s="9"/>
      <c r="Z168" s="9"/>
      <c r="AA168" s="9"/>
      <c r="AB168" s="9"/>
      <c r="AC168" s="9"/>
      <c r="AD168" s="41"/>
      <c r="AE168" s="9"/>
      <c r="AF168" s="9"/>
      <c r="AG168" s="9"/>
      <c r="AH168" s="9"/>
      <c r="AI168" s="25"/>
      <c r="AJ168" s="4">
        <v>191284</v>
      </c>
      <c r="AK168" s="40">
        <v>0</v>
      </c>
      <c r="AL168" s="7">
        <f t="shared" si="24"/>
        <v>0</v>
      </c>
      <c r="AM168" s="9"/>
      <c r="AN168" s="9">
        <v>16911</v>
      </c>
      <c r="AO168" s="41">
        <v>3167</v>
      </c>
      <c r="AP168" s="41">
        <v>36325</v>
      </c>
      <c r="AQ168" s="41"/>
      <c r="AR168" s="41"/>
      <c r="AS168" s="41"/>
      <c r="AT168" s="41"/>
      <c r="AU168" s="41"/>
      <c r="AV168" s="41"/>
      <c r="AW168" s="7">
        <f t="shared" si="25"/>
        <v>56403</v>
      </c>
      <c r="AX168" s="41">
        <v>0</v>
      </c>
      <c r="AY168" s="41"/>
      <c r="AZ168" s="41">
        <v>0</v>
      </c>
      <c r="BA168" s="41"/>
      <c r="BB168" s="41"/>
      <c r="BC168" s="41">
        <v>0</v>
      </c>
      <c r="BD168" s="41">
        <v>0</v>
      </c>
      <c r="BE168" s="7">
        <f t="shared" si="26"/>
        <v>0</v>
      </c>
      <c r="BF168" s="40">
        <v>26470</v>
      </c>
      <c r="BG168" s="41"/>
      <c r="BH168" s="41">
        <v>1610</v>
      </c>
      <c r="BI168" s="41"/>
      <c r="BJ168" s="41">
        <v>0</v>
      </c>
      <c r="BK168" s="41"/>
      <c r="BL168" s="41">
        <v>0</v>
      </c>
      <c r="BM168" s="41"/>
      <c r="BN168" s="41"/>
      <c r="BO168" s="41">
        <v>9959</v>
      </c>
      <c r="BP168" s="9"/>
      <c r="BQ168" s="41"/>
      <c r="BR168" s="9"/>
      <c r="BS168" s="9"/>
      <c r="BT168" s="41">
        <v>42442</v>
      </c>
      <c r="BU168" s="7">
        <f t="shared" si="27"/>
        <v>80481</v>
      </c>
      <c r="BV168" s="40">
        <v>13885</v>
      </c>
      <c r="BW168" s="41"/>
      <c r="BX168" s="41"/>
      <c r="BY168" s="41">
        <v>0</v>
      </c>
      <c r="BZ168" s="41"/>
      <c r="CA168" s="41"/>
      <c r="CB168" s="7">
        <f t="shared" si="28"/>
        <v>13885</v>
      </c>
      <c r="CC168" s="40"/>
      <c r="CD168" s="41">
        <v>0</v>
      </c>
      <c r="CE168" s="41">
        <v>0</v>
      </c>
      <c r="CF168" s="41"/>
      <c r="CG168" s="7">
        <f t="shared" si="29"/>
        <v>0</v>
      </c>
      <c r="CH168" s="8"/>
      <c r="CI168" s="9"/>
      <c r="CJ168" s="41"/>
      <c r="CK168" s="41"/>
      <c r="CL168" s="41"/>
      <c r="CM168" s="41"/>
      <c r="CN168" s="41"/>
      <c r="CO168" s="7">
        <v>95212</v>
      </c>
      <c r="CP168" s="8"/>
      <c r="CQ168" s="41"/>
      <c r="CR168" s="41"/>
      <c r="CS168" s="7">
        <f t="shared" si="30"/>
        <v>0</v>
      </c>
      <c r="CT168" s="43">
        <v>333</v>
      </c>
      <c r="CU168" s="7">
        <f t="shared" si="32"/>
        <v>333</v>
      </c>
      <c r="CV168" s="10">
        <f t="shared" si="22"/>
        <v>507061</v>
      </c>
    </row>
    <row r="169" spans="1:100" ht="15.75" thickBot="1" x14ac:dyDescent="0.3">
      <c r="A169" s="349"/>
      <c r="B169" s="3" t="s">
        <v>112</v>
      </c>
      <c r="C169" s="44"/>
      <c r="D169" s="45"/>
      <c r="E169" s="47"/>
      <c r="F169" s="45"/>
      <c r="G169" s="46"/>
      <c r="H169" s="11">
        <v>980</v>
      </c>
      <c r="I169" s="44"/>
      <c r="J169" s="45"/>
      <c r="K169" s="45"/>
      <c r="L169" s="45"/>
      <c r="M169" s="45"/>
      <c r="N169" s="45"/>
      <c r="O169" s="11">
        <v>33794</v>
      </c>
      <c r="P169" s="12"/>
      <c r="Q169" s="45"/>
      <c r="R169" s="45"/>
      <c r="S169" s="45"/>
      <c r="T169" s="11">
        <f t="shared" si="33"/>
        <v>0</v>
      </c>
      <c r="U169" s="44">
        <v>41091</v>
      </c>
      <c r="V169" s="13">
        <v>5326</v>
      </c>
      <c r="W169" s="11">
        <f t="shared" si="23"/>
        <v>46417</v>
      </c>
      <c r="X169" s="44"/>
      <c r="Y169" s="13"/>
      <c r="Z169" s="13"/>
      <c r="AA169" s="13"/>
      <c r="AB169" s="13"/>
      <c r="AC169" s="13"/>
      <c r="AD169" s="45"/>
      <c r="AE169" s="13"/>
      <c r="AF169" s="13"/>
      <c r="AG169" s="13"/>
      <c r="AH169" s="13"/>
      <c r="AI169" s="26"/>
      <c r="AJ169" s="11">
        <v>195962</v>
      </c>
      <c r="AK169" s="44">
        <v>0</v>
      </c>
      <c r="AL169" s="11">
        <f t="shared" si="24"/>
        <v>0</v>
      </c>
      <c r="AM169" s="13"/>
      <c r="AN169" s="13">
        <v>17238</v>
      </c>
      <c r="AO169" s="45">
        <v>2229</v>
      </c>
      <c r="AP169" s="45">
        <v>33327</v>
      </c>
      <c r="AQ169" s="45"/>
      <c r="AR169" s="45"/>
      <c r="AS169" s="45"/>
      <c r="AT169" s="45"/>
      <c r="AU169" s="45"/>
      <c r="AV169" s="45"/>
      <c r="AW169" s="11">
        <f t="shared" si="25"/>
        <v>52794</v>
      </c>
      <c r="AX169" s="45">
        <v>0</v>
      </c>
      <c r="AY169" s="45"/>
      <c r="AZ169" s="45">
        <v>0</v>
      </c>
      <c r="BA169" s="45"/>
      <c r="BB169" s="45"/>
      <c r="BC169" s="45">
        <v>0</v>
      </c>
      <c r="BD169" s="45">
        <v>0</v>
      </c>
      <c r="BE169" s="11">
        <f t="shared" si="26"/>
        <v>0</v>
      </c>
      <c r="BF169" s="44">
        <v>23995</v>
      </c>
      <c r="BG169" s="45"/>
      <c r="BH169" s="45">
        <v>771</v>
      </c>
      <c r="BI169" s="45"/>
      <c r="BJ169" s="45">
        <v>0</v>
      </c>
      <c r="BK169" s="45"/>
      <c r="BL169" s="45">
        <v>0</v>
      </c>
      <c r="BM169" s="45"/>
      <c r="BN169" s="45"/>
      <c r="BO169" s="45">
        <v>9702</v>
      </c>
      <c r="BP169" s="13"/>
      <c r="BQ169" s="45"/>
      <c r="BR169" s="13"/>
      <c r="BS169" s="13"/>
      <c r="BT169" s="45">
        <v>63034</v>
      </c>
      <c r="BU169" s="11">
        <f t="shared" si="27"/>
        <v>97502</v>
      </c>
      <c r="BV169" s="44">
        <v>8749</v>
      </c>
      <c r="BW169" s="45"/>
      <c r="BX169" s="45"/>
      <c r="BY169" s="45">
        <v>0</v>
      </c>
      <c r="BZ169" s="45"/>
      <c r="CA169" s="45"/>
      <c r="CB169" s="11">
        <f t="shared" si="28"/>
        <v>8749</v>
      </c>
      <c r="CC169" s="44"/>
      <c r="CD169" s="45">
        <v>0</v>
      </c>
      <c r="CE169" s="45">
        <v>0</v>
      </c>
      <c r="CF169" s="45"/>
      <c r="CG169" s="11">
        <f t="shared" si="29"/>
        <v>0</v>
      </c>
      <c r="CH169" s="12"/>
      <c r="CI169" s="13"/>
      <c r="CJ169" s="45"/>
      <c r="CK169" s="45"/>
      <c r="CL169" s="45"/>
      <c r="CM169" s="45"/>
      <c r="CN169" s="45"/>
      <c r="CO169" s="11">
        <v>97874</v>
      </c>
      <c r="CP169" s="12"/>
      <c r="CQ169" s="45"/>
      <c r="CR169" s="45"/>
      <c r="CS169" s="11">
        <f t="shared" si="30"/>
        <v>0</v>
      </c>
      <c r="CT169" s="47">
        <v>217</v>
      </c>
      <c r="CU169" s="11">
        <f t="shared" si="32"/>
        <v>217</v>
      </c>
      <c r="CV169" s="15">
        <f t="shared" si="22"/>
        <v>534289</v>
      </c>
    </row>
    <row r="170" spans="1:100" x14ac:dyDescent="0.25">
      <c r="A170" s="347" t="s">
        <v>147</v>
      </c>
      <c r="B170" s="1" t="s">
        <v>101</v>
      </c>
      <c r="C170" s="34"/>
      <c r="D170" s="35"/>
      <c r="E170" s="52"/>
      <c r="F170" s="35"/>
      <c r="G170" s="36"/>
      <c r="H170" s="20">
        <v>0</v>
      </c>
      <c r="I170" s="34"/>
      <c r="J170" s="35"/>
      <c r="K170" s="35"/>
      <c r="L170" s="35"/>
      <c r="M170" s="35"/>
      <c r="N170" s="35"/>
      <c r="O170" s="20">
        <v>25177</v>
      </c>
      <c r="P170" s="21"/>
      <c r="Q170" s="35"/>
      <c r="R170" s="35"/>
      <c r="S170" s="35"/>
      <c r="T170" s="20">
        <f t="shared" ref="T170:T206" si="34">SUM(P170:S170)</f>
        <v>0</v>
      </c>
      <c r="U170" s="34">
        <v>28467</v>
      </c>
      <c r="V170" s="22">
        <v>5259</v>
      </c>
      <c r="W170" s="20">
        <f t="shared" si="23"/>
        <v>33726</v>
      </c>
      <c r="X170" s="34"/>
      <c r="Y170" s="22"/>
      <c r="Z170" s="22"/>
      <c r="AA170" s="22"/>
      <c r="AB170" s="22"/>
      <c r="AC170" s="22"/>
      <c r="AD170" s="35"/>
      <c r="AE170" s="22"/>
      <c r="AF170" s="22"/>
      <c r="AG170" s="22"/>
      <c r="AH170" s="22"/>
      <c r="AI170" s="27"/>
      <c r="AJ170" s="20">
        <v>159826</v>
      </c>
      <c r="AK170" s="35">
        <v>0</v>
      </c>
      <c r="AL170" s="20">
        <f t="shared" si="24"/>
        <v>0</v>
      </c>
      <c r="AM170" s="22"/>
      <c r="AN170" s="22">
        <v>13067</v>
      </c>
      <c r="AO170" s="35">
        <v>3681</v>
      </c>
      <c r="AP170" s="35">
        <v>22030</v>
      </c>
      <c r="AQ170" s="35"/>
      <c r="AR170" s="35"/>
      <c r="AS170" s="35"/>
      <c r="AT170" s="35"/>
      <c r="AU170" s="35"/>
      <c r="AV170" s="35"/>
      <c r="AW170" s="20">
        <f t="shared" si="25"/>
        <v>38778</v>
      </c>
      <c r="AX170" s="35">
        <v>0</v>
      </c>
      <c r="AY170" s="35"/>
      <c r="AZ170" s="35">
        <v>0</v>
      </c>
      <c r="BA170" s="35"/>
      <c r="BB170" s="35"/>
      <c r="BC170" s="35">
        <v>0</v>
      </c>
      <c r="BD170" s="35">
        <v>0</v>
      </c>
      <c r="BE170" s="20">
        <f t="shared" si="26"/>
        <v>0</v>
      </c>
      <c r="BF170" s="34">
        <v>24944</v>
      </c>
      <c r="BG170" s="35"/>
      <c r="BH170" s="35">
        <v>715</v>
      </c>
      <c r="BI170" s="35"/>
      <c r="BJ170" s="35">
        <v>0</v>
      </c>
      <c r="BK170" s="35"/>
      <c r="BL170" s="35">
        <v>0</v>
      </c>
      <c r="BM170" s="35"/>
      <c r="BN170" s="35"/>
      <c r="BO170" s="35">
        <v>8608</v>
      </c>
      <c r="BP170" s="22"/>
      <c r="BQ170" s="35"/>
      <c r="BR170" s="22"/>
      <c r="BS170" s="22"/>
      <c r="BT170" s="35">
        <v>59155</v>
      </c>
      <c r="BU170" s="20">
        <f t="shared" si="27"/>
        <v>93422</v>
      </c>
      <c r="BV170" s="34">
        <v>11280</v>
      </c>
      <c r="BW170" s="35"/>
      <c r="BX170" s="35"/>
      <c r="BY170" s="35">
        <v>0</v>
      </c>
      <c r="BZ170" s="35"/>
      <c r="CA170" s="35"/>
      <c r="CB170" s="20">
        <f t="shared" si="28"/>
        <v>11280</v>
      </c>
      <c r="CC170" s="34"/>
      <c r="CD170" s="35">
        <v>0</v>
      </c>
      <c r="CE170" s="35">
        <v>0</v>
      </c>
      <c r="CF170" s="35"/>
      <c r="CG170" s="20">
        <f t="shared" si="29"/>
        <v>0</v>
      </c>
      <c r="CH170" s="21"/>
      <c r="CI170" s="22"/>
      <c r="CJ170" s="35"/>
      <c r="CK170" s="35"/>
      <c r="CL170" s="35"/>
      <c r="CM170" s="35"/>
      <c r="CN170" s="35"/>
      <c r="CO170" s="20">
        <v>105486</v>
      </c>
      <c r="CP170" s="21"/>
      <c r="CQ170" s="35"/>
      <c r="CR170" s="35"/>
      <c r="CS170" s="20">
        <f t="shared" si="30"/>
        <v>0</v>
      </c>
      <c r="CT170" s="52">
        <v>172</v>
      </c>
      <c r="CU170" s="20">
        <f t="shared" si="32"/>
        <v>172</v>
      </c>
      <c r="CV170" s="23">
        <f t="shared" si="22"/>
        <v>467867</v>
      </c>
    </row>
    <row r="171" spans="1:100" x14ac:dyDescent="0.25">
      <c r="A171" s="348"/>
      <c r="B171" s="2" t="s">
        <v>102</v>
      </c>
      <c r="C171" s="40"/>
      <c r="D171" s="41"/>
      <c r="E171" s="43"/>
      <c r="F171" s="41"/>
      <c r="G171" s="42"/>
      <c r="H171" s="7">
        <v>0</v>
      </c>
      <c r="I171" s="40"/>
      <c r="J171" s="41"/>
      <c r="K171" s="41"/>
      <c r="L171" s="41"/>
      <c r="M171" s="41"/>
      <c r="N171" s="41"/>
      <c r="O171" s="7">
        <v>15865</v>
      </c>
      <c r="P171" s="8"/>
      <c r="Q171" s="41"/>
      <c r="R171" s="41"/>
      <c r="S171" s="41"/>
      <c r="T171" s="7">
        <f t="shared" si="34"/>
        <v>0</v>
      </c>
      <c r="U171" s="40">
        <v>32623</v>
      </c>
      <c r="V171" s="9">
        <v>5187</v>
      </c>
      <c r="W171" s="7">
        <f t="shared" si="23"/>
        <v>37810</v>
      </c>
      <c r="X171" s="40"/>
      <c r="Y171" s="9"/>
      <c r="Z171" s="9"/>
      <c r="AA171" s="9"/>
      <c r="AB171" s="9"/>
      <c r="AC171" s="9"/>
      <c r="AD171" s="41"/>
      <c r="AE171" s="9"/>
      <c r="AF171" s="9"/>
      <c r="AG171" s="9"/>
      <c r="AH171" s="9"/>
      <c r="AI171" s="25"/>
      <c r="AJ171" s="4">
        <v>106443</v>
      </c>
      <c r="AK171" s="41">
        <v>0</v>
      </c>
      <c r="AL171" s="7">
        <f t="shared" si="24"/>
        <v>0</v>
      </c>
      <c r="AM171" s="9"/>
      <c r="AN171" s="9">
        <v>0</v>
      </c>
      <c r="AO171" s="41">
        <v>1458</v>
      </c>
      <c r="AP171" s="41">
        <v>21074</v>
      </c>
      <c r="AQ171" s="41"/>
      <c r="AR171" s="41"/>
      <c r="AS171" s="41"/>
      <c r="AT171" s="41"/>
      <c r="AU171" s="41"/>
      <c r="AV171" s="41"/>
      <c r="AW171" s="7">
        <f t="shared" si="25"/>
        <v>22532</v>
      </c>
      <c r="AX171" s="41">
        <v>0</v>
      </c>
      <c r="AY171" s="41"/>
      <c r="AZ171" s="41">
        <v>0</v>
      </c>
      <c r="BA171" s="41"/>
      <c r="BB171" s="41"/>
      <c r="BC171" s="41">
        <v>0</v>
      </c>
      <c r="BD171" s="41">
        <v>0</v>
      </c>
      <c r="BE171" s="7">
        <f t="shared" si="26"/>
        <v>0</v>
      </c>
      <c r="BF171" s="40">
        <v>25460</v>
      </c>
      <c r="BG171" s="41"/>
      <c r="BH171" s="41">
        <v>679</v>
      </c>
      <c r="BI171" s="41"/>
      <c r="BJ171" s="41">
        <v>0</v>
      </c>
      <c r="BK171" s="41"/>
      <c r="BL171" s="41">
        <v>0</v>
      </c>
      <c r="BM171" s="41"/>
      <c r="BN171" s="41"/>
      <c r="BO171" s="41">
        <v>8371</v>
      </c>
      <c r="BP171" s="9"/>
      <c r="BQ171" s="41"/>
      <c r="BR171" s="9"/>
      <c r="BS171" s="9"/>
      <c r="BT171" s="41">
        <v>42625</v>
      </c>
      <c r="BU171" s="7">
        <f t="shared" si="27"/>
        <v>77135</v>
      </c>
      <c r="BV171" s="40">
        <v>7978</v>
      </c>
      <c r="BW171" s="41"/>
      <c r="BX171" s="41"/>
      <c r="BY171" s="41">
        <v>0</v>
      </c>
      <c r="BZ171" s="41"/>
      <c r="CA171" s="41"/>
      <c r="CB171" s="7">
        <f t="shared" si="28"/>
        <v>7978</v>
      </c>
      <c r="CC171" s="40"/>
      <c r="CD171" s="41">
        <v>0</v>
      </c>
      <c r="CE171" s="41">
        <v>0</v>
      </c>
      <c r="CF171" s="41"/>
      <c r="CG171" s="7">
        <f t="shared" si="29"/>
        <v>0</v>
      </c>
      <c r="CH171" s="8"/>
      <c r="CI171" s="9"/>
      <c r="CJ171" s="41"/>
      <c r="CK171" s="41"/>
      <c r="CL171" s="41"/>
      <c r="CM171" s="41"/>
      <c r="CN171" s="41"/>
      <c r="CO171" s="7">
        <v>87229</v>
      </c>
      <c r="CP171" s="8"/>
      <c r="CQ171" s="41"/>
      <c r="CR171" s="41"/>
      <c r="CS171" s="7">
        <f t="shared" si="30"/>
        <v>0</v>
      </c>
      <c r="CT171" s="43">
        <v>323</v>
      </c>
      <c r="CU171" s="7">
        <f t="shared" si="32"/>
        <v>323</v>
      </c>
      <c r="CV171" s="10">
        <f t="shared" si="22"/>
        <v>355315</v>
      </c>
    </row>
    <row r="172" spans="1:100" x14ac:dyDescent="0.25">
      <c r="A172" s="348"/>
      <c r="B172" s="2" t="s">
        <v>103</v>
      </c>
      <c r="C172" s="40"/>
      <c r="D172" s="41"/>
      <c r="E172" s="43"/>
      <c r="F172" s="41"/>
      <c r="G172" s="42"/>
      <c r="H172" s="7">
        <v>0</v>
      </c>
      <c r="I172" s="40"/>
      <c r="J172" s="41"/>
      <c r="K172" s="41"/>
      <c r="L172" s="41"/>
      <c r="M172" s="41"/>
      <c r="N172" s="41"/>
      <c r="O172" s="7">
        <v>37267</v>
      </c>
      <c r="P172" s="8"/>
      <c r="Q172" s="41"/>
      <c r="R172" s="41"/>
      <c r="S172" s="41"/>
      <c r="T172" s="7">
        <f t="shared" si="34"/>
        <v>0</v>
      </c>
      <c r="U172" s="40">
        <v>33114</v>
      </c>
      <c r="V172" s="9">
        <v>4949</v>
      </c>
      <c r="W172" s="7">
        <f t="shared" si="23"/>
        <v>38063</v>
      </c>
      <c r="X172" s="40"/>
      <c r="Y172" s="9"/>
      <c r="Z172" s="9"/>
      <c r="AA172" s="9"/>
      <c r="AB172" s="9"/>
      <c r="AC172" s="9"/>
      <c r="AD172" s="41"/>
      <c r="AE172" s="9"/>
      <c r="AF172" s="9"/>
      <c r="AG172" s="9"/>
      <c r="AH172" s="9"/>
      <c r="AI172" s="25"/>
      <c r="AJ172" s="4">
        <v>176974</v>
      </c>
      <c r="AK172" s="41">
        <v>0</v>
      </c>
      <c r="AL172" s="7">
        <f t="shared" si="24"/>
        <v>0</v>
      </c>
      <c r="AM172" s="9"/>
      <c r="AN172" s="9">
        <v>21304</v>
      </c>
      <c r="AO172" s="41">
        <v>2224</v>
      </c>
      <c r="AP172" s="41">
        <v>27454</v>
      </c>
      <c r="AQ172" s="41"/>
      <c r="AR172" s="41"/>
      <c r="AS172" s="41"/>
      <c r="AT172" s="41"/>
      <c r="AU172" s="41"/>
      <c r="AV172" s="41"/>
      <c r="AW172" s="7">
        <f t="shared" si="25"/>
        <v>50982</v>
      </c>
      <c r="AX172" s="41">
        <v>0</v>
      </c>
      <c r="AY172" s="41"/>
      <c r="AZ172" s="41">
        <v>0</v>
      </c>
      <c r="BA172" s="41"/>
      <c r="BB172" s="41"/>
      <c r="BC172" s="41">
        <v>0</v>
      </c>
      <c r="BD172" s="41">
        <v>0</v>
      </c>
      <c r="BE172" s="7">
        <f t="shared" si="26"/>
        <v>0</v>
      </c>
      <c r="BF172" s="40">
        <v>25754</v>
      </c>
      <c r="BG172" s="41"/>
      <c r="BH172" s="41">
        <v>937</v>
      </c>
      <c r="BI172" s="41"/>
      <c r="BJ172" s="41">
        <v>0</v>
      </c>
      <c r="BK172" s="41"/>
      <c r="BL172" s="41">
        <v>0</v>
      </c>
      <c r="BM172" s="41"/>
      <c r="BN172" s="41"/>
      <c r="BO172" s="41">
        <v>9932</v>
      </c>
      <c r="BP172" s="9"/>
      <c r="BQ172" s="41"/>
      <c r="BR172" s="9"/>
      <c r="BS172" s="9"/>
      <c r="BT172" s="41">
        <v>50851</v>
      </c>
      <c r="BU172" s="7">
        <f t="shared" si="27"/>
        <v>87474</v>
      </c>
      <c r="BV172" s="40">
        <v>9312</v>
      </c>
      <c r="BW172" s="41"/>
      <c r="BX172" s="41"/>
      <c r="BY172" s="41">
        <v>0</v>
      </c>
      <c r="BZ172" s="41"/>
      <c r="CA172" s="41"/>
      <c r="CB172" s="7">
        <f t="shared" si="28"/>
        <v>9312</v>
      </c>
      <c r="CC172" s="40"/>
      <c r="CD172" s="41">
        <v>0</v>
      </c>
      <c r="CE172" s="41">
        <v>0</v>
      </c>
      <c r="CF172" s="41"/>
      <c r="CG172" s="7">
        <f t="shared" si="29"/>
        <v>0</v>
      </c>
      <c r="CH172" s="8"/>
      <c r="CI172" s="9"/>
      <c r="CJ172" s="41"/>
      <c r="CK172" s="41"/>
      <c r="CL172" s="41"/>
      <c r="CM172" s="41"/>
      <c r="CN172" s="41"/>
      <c r="CO172" s="7">
        <v>153614</v>
      </c>
      <c r="CP172" s="8"/>
      <c r="CQ172" s="41"/>
      <c r="CR172" s="41"/>
      <c r="CS172" s="7">
        <f t="shared" si="30"/>
        <v>0</v>
      </c>
      <c r="CT172" s="43">
        <v>188</v>
      </c>
      <c r="CU172" s="7">
        <f t="shared" si="32"/>
        <v>188</v>
      </c>
      <c r="CV172" s="10">
        <f t="shared" si="22"/>
        <v>553874</v>
      </c>
    </row>
    <row r="173" spans="1:100" x14ac:dyDescent="0.25">
      <c r="A173" s="348"/>
      <c r="B173" s="2" t="s">
        <v>104</v>
      </c>
      <c r="C173" s="40"/>
      <c r="D173" s="41"/>
      <c r="E173" s="43"/>
      <c r="F173" s="41"/>
      <c r="G173" s="42"/>
      <c r="H173" s="7">
        <v>0</v>
      </c>
      <c r="I173" s="40"/>
      <c r="J173" s="41"/>
      <c r="K173" s="41"/>
      <c r="L173" s="41"/>
      <c r="M173" s="41"/>
      <c r="N173" s="41"/>
      <c r="O173" s="7">
        <v>52547</v>
      </c>
      <c r="P173" s="8"/>
      <c r="Q173" s="41"/>
      <c r="R173" s="41"/>
      <c r="S173" s="41"/>
      <c r="T173" s="7">
        <f t="shared" si="34"/>
        <v>0</v>
      </c>
      <c r="U173" s="40">
        <v>28299</v>
      </c>
      <c r="V173" s="9">
        <v>4674</v>
      </c>
      <c r="W173" s="7">
        <f t="shared" si="23"/>
        <v>32973</v>
      </c>
      <c r="X173" s="40"/>
      <c r="Y173" s="9"/>
      <c r="Z173" s="9"/>
      <c r="AA173" s="9"/>
      <c r="AB173" s="9"/>
      <c r="AC173" s="9"/>
      <c r="AD173" s="41"/>
      <c r="AE173" s="9"/>
      <c r="AF173" s="9"/>
      <c r="AG173" s="9"/>
      <c r="AH173" s="9"/>
      <c r="AI173" s="25"/>
      <c r="AJ173" s="4">
        <v>245438</v>
      </c>
      <c r="AK173" s="41">
        <v>0</v>
      </c>
      <c r="AL173" s="7">
        <f t="shared" si="24"/>
        <v>0</v>
      </c>
      <c r="AM173" s="9"/>
      <c r="AN173" s="9">
        <v>26509</v>
      </c>
      <c r="AO173" s="41">
        <v>3410</v>
      </c>
      <c r="AP173" s="41">
        <v>34850</v>
      </c>
      <c r="AQ173" s="41"/>
      <c r="AR173" s="41"/>
      <c r="AS173" s="41"/>
      <c r="AT173" s="41"/>
      <c r="AU173" s="41"/>
      <c r="AV173" s="41"/>
      <c r="AW173" s="7">
        <f t="shared" si="25"/>
        <v>64769</v>
      </c>
      <c r="AX173" s="41">
        <v>0</v>
      </c>
      <c r="AY173" s="41"/>
      <c r="AZ173" s="41">
        <v>0</v>
      </c>
      <c r="BA173" s="41"/>
      <c r="BB173" s="41"/>
      <c r="BC173" s="41">
        <v>0</v>
      </c>
      <c r="BD173" s="41">
        <v>0</v>
      </c>
      <c r="BE173" s="7">
        <f t="shared" si="26"/>
        <v>0</v>
      </c>
      <c r="BF173" s="40">
        <v>27073</v>
      </c>
      <c r="BG173" s="41"/>
      <c r="BH173" s="41">
        <v>1099</v>
      </c>
      <c r="BI173" s="41"/>
      <c r="BJ173" s="41">
        <v>0</v>
      </c>
      <c r="BK173" s="41"/>
      <c r="BL173" s="41">
        <v>0</v>
      </c>
      <c r="BM173" s="41"/>
      <c r="BN173" s="41"/>
      <c r="BO173" s="41">
        <v>13163</v>
      </c>
      <c r="BP173" s="9"/>
      <c r="BQ173" s="41"/>
      <c r="BR173" s="9"/>
      <c r="BS173" s="9"/>
      <c r="BT173" s="41">
        <v>73262</v>
      </c>
      <c r="BU173" s="7">
        <f t="shared" si="27"/>
        <v>114597</v>
      </c>
      <c r="BV173" s="40">
        <v>3701</v>
      </c>
      <c r="BW173" s="41"/>
      <c r="BX173" s="41"/>
      <c r="BY173" s="41">
        <v>0</v>
      </c>
      <c r="BZ173" s="41"/>
      <c r="CA173" s="41"/>
      <c r="CB173" s="7">
        <f t="shared" si="28"/>
        <v>3701</v>
      </c>
      <c r="CC173" s="40"/>
      <c r="CD173" s="41">
        <v>5300</v>
      </c>
      <c r="CE173" s="41">
        <v>0</v>
      </c>
      <c r="CF173" s="41"/>
      <c r="CG173" s="7">
        <f t="shared" si="29"/>
        <v>5300</v>
      </c>
      <c r="CH173" s="8"/>
      <c r="CI173" s="9"/>
      <c r="CJ173" s="41"/>
      <c r="CK173" s="41"/>
      <c r="CL173" s="41"/>
      <c r="CM173" s="41"/>
      <c r="CN173" s="41"/>
      <c r="CO173" s="7">
        <v>223127</v>
      </c>
      <c r="CP173" s="8"/>
      <c r="CQ173" s="41"/>
      <c r="CR173" s="41"/>
      <c r="CS173" s="7">
        <f t="shared" si="30"/>
        <v>0</v>
      </c>
      <c r="CT173" s="43">
        <v>205</v>
      </c>
      <c r="CU173" s="7">
        <f t="shared" si="32"/>
        <v>205</v>
      </c>
      <c r="CV173" s="10">
        <f t="shared" si="22"/>
        <v>742657</v>
      </c>
    </row>
    <row r="174" spans="1:100" x14ac:dyDescent="0.25">
      <c r="A174" s="348"/>
      <c r="B174" s="2" t="s">
        <v>105</v>
      </c>
      <c r="C174" s="40"/>
      <c r="D174" s="41"/>
      <c r="E174" s="43"/>
      <c r="F174" s="41"/>
      <c r="G174" s="42"/>
      <c r="H174" s="7">
        <v>0</v>
      </c>
      <c r="I174" s="40"/>
      <c r="J174" s="41"/>
      <c r="K174" s="41"/>
      <c r="L174" s="41"/>
      <c r="M174" s="41"/>
      <c r="N174" s="41"/>
      <c r="O174" s="7">
        <v>50833</v>
      </c>
      <c r="P174" s="8"/>
      <c r="Q174" s="41"/>
      <c r="R174" s="41"/>
      <c r="S174" s="41"/>
      <c r="T174" s="7">
        <f t="shared" si="34"/>
        <v>0</v>
      </c>
      <c r="U174" s="40">
        <v>25167</v>
      </c>
      <c r="V174" s="9">
        <v>4155</v>
      </c>
      <c r="W174" s="7">
        <f t="shared" si="23"/>
        <v>29322</v>
      </c>
      <c r="X174" s="40"/>
      <c r="Y174" s="9"/>
      <c r="Z174" s="9"/>
      <c r="AA174" s="9"/>
      <c r="AB174" s="9"/>
      <c r="AC174" s="9"/>
      <c r="AD174" s="41"/>
      <c r="AE174" s="9"/>
      <c r="AF174" s="9"/>
      <c r="AG174" s="9"/>
      <c r="AH174" s="9"/>
      <c r="AI174" s="25"/>
      <c r="AJ174" s="4">
        <v>387054</v>
      </c>
      <c r="AK174" s="41">
        <v>0</v>
      </c>
      <c r="AL174" s="7">
        <f t="shared" si="24"/>
        <v>0</v>
      </c>
      <c r="AM174" s="9"/>
      <c r="AN174" s="9">
        <v>23306</v>
      </c>
      <c r="AO174" s="41">
        <v>3601</v>
      </c>
      <c r="AP174" s="41">
        <v>38008</v>
      </c>
      <c r="AQ174" s="41"/>
      <c r="AR174" s="41"/>
      <c r="AS174" s="41"/>
      <c r="AT174" s="41"/>
      <c r="AU174" s="41"/>
      <c r="AV174" s="41"/>
      <c r="AW174" s="7">
        <f t="shared" si="25"/>
        <v>64915</v>
      </c>
      <c r="AX174" s="41">
        <v>0</v>
      </c>
      <c r="AY174" s="41"/>
      <c r="AZ174" s="41">
        <v>0</v>
      </c>
      <c r="BA174" s="41"/>
      <c r="BB174" s="41"/>
      <c r="BC174" s="41">
        <v>0</v>
      </c>
      <c r="BD174" s="41">
        <v>0</v>
      </c>
      <c r="BE174" s="7">
        <f t="shared" si="26"/>
        <v>0</v>
      </c>
      <c r="BF174" s="40">
        <v>26988</v>
      </c>
      <c r="BG174" s="41"/>
      <c r="BH174" s="41">
        <v>770</v>
      </c>
      <c r="BI174" s="41"/>
      <c r="BJ174" s="41">
        <v>0</v>
      </c>
      <c r="BK174" s="41"/>
      <c r="BL174" s="41">
        <v>0</v>
      </c>
      <c r="BM174" s="41"/>
      <c r="BN174" s="41"/>
      <c r="BO174" s="41">
        <v>13062</v>
      </c>
      <c r="BP174" s="9"/>
      <c r="BQ174" s="41"/>
      <c r="BR174" s="9"/>
      <c r="BS174" s="9"/>
      <c r="BT174" s="41">
        <v>54726</v>
      </c>
      <c r="BU174" s="7">
        <f t="shared" si="27"/>
        <v>95546</v>
      </c>
      <c r="BV174" s="40">
        <v>4562</v>
      </c>
      <c r="BW174" s="41"/>
      <c r="BX174" s="41"/>
      <c r="BY174" s="41">
        <v>0</v>
      </c>
      <c r="BZ174" s="41"/>
      <c r="CA174" s="41"/>
      <c r="CB174" s="7">
        <f t="shared" si="28"/>
        <v>4562</v>
      </c>
      <c r="CC174" s="40"/>
      <c r="CD174" s="41">
        <v>11258</v>
      </c>
      <c r="CE174" s="41">
        <v>0</v>
      </c>
      <c r="CF174" s="41"/>
      <c r="CG174" s="7">
        <f t="shared" si="29"/>
        <v>11258</v>
      </c>
      <c r="CH174" s="8"/>
      <c r="CI174" s="9"/>
      <c r="CJ174" s="41"/>
      <c r="CK174" s="41"/>
      <c r="CL174" s="41"/>
      <c r="CM174" s="41"/>
      <c r="CN174" s="41"/>
      <c r="CO174" s="7">
        <v>224876</v>
      </c>
      <c r="CP174" s="8"/>
      <c r="CQ174" s="41"/>
      <c r="CR174" s="41"/>
      <c r="CS174" s="7">
        <f t="shared" si="30"/>
        <v>0</v>
      </c>
      <c r="CT174" s="43">
        <v>300</v>
      </c>
      <c r="CU174" s="7">
        <f t="shared" si="32"/>
        <v>300</v>
      </c>
      <c r="CV174" s="10">
        <f t="shared" si="22"/>
        <v>868666</v>
      </c>
    </row>
    <row r="175" spans="1:100" x14ac:dyDescent="0.25">
      <c r="A175" s="348"/>
      <c r="B175" s="2" t="s">
        <v>106</v>
      </c>
      <c r="C175" s="40"/>
      <c r="D175" s="41"/>
      <c r="E175" s="43"/>
      <c r="F175" s="41"/>
      <c r="G175" s="42"/>
      <c r="H175" s="7">
        <v>0</v>
      </c>
      <c r="I175" s="40"/>
      <c r="J175" s="41"/>
      <c r="K175" s="41"/>
      <c r="L175" s="41"/>
      <c r="M175" s="41"/>
      <c r="N175" s="41"/>
      <c r="O175" s="7">
        <v>40036</v>
      </c>
      <c r="P175" s="8"/>
      <c r="Q175" s="41"/>
      <c r="R175" s="41"/>
      <c r="S175" s="41"/>
      <c r="T175" s="7">
        <f t="shared" si="34"/>
        <v>0</v>
      </c>
      <c r="U175" s="40">
        <v>37356</v>
      </c>
      <c r="V175" s="9">
        <v>5776</v>
      </c>
      <c r="W175" s="7">
        <f t="shared" si="23"/>
        <v>43132</v>
      </c>
      <c r="X175" s="40"/>
      <c r="Y175" s="9"/>
      <c r="Z175" s="9"/>
      <c r="AA175" s="9"/>
      <c r="AB175" s="9"/>
      <c r="AC175" s="9"/>
      <c r="AD175" s="41"/>
      <c r="AE175" s="9"/>
      <c r="AF175" s="9"/>
      <c r="AG175" s="9"/>
      <c r="AH175" s="9"/>
      <c r="AI175" s="25"/>
      <c r="AJ175" s="4">
        <v>363006</v>
      </c>
      <c r="AK175" s="41">
        <v>0</v>
      </c>
      <c r="AL175" s="7">
        <f t="shared" si="24"/>
        <v>0</v>
      </c>
      <c r="AM175" s="9"/>
      <c r="AN175" s="9">
        <v>27191</v>
      </c>
      <c r="AO175" s="41">
        <v>4067</v>
      </c>
      <c r="AP175" s="41">
        <v>41781</v>
      </c>
      <c r="AQ175" s="41"/>
      <c r="AR175" s="41"/>
      <c r="AS175" s="41"/>
      <c r="AT175" s="41"/>
      <c r="AU175" s="41"/>
      <c r="AV175" s="41"/>
      <c r="AW175" s="7">
        <f t="shared" si="25"/>
        <v>73039</v>
      </c>
      <c r="AX175" s="41">
        <v>0</v>
      </c>
      <c r="AY175" s="41"/>
      <c r="AZ175" s="41">
        <v>0</v>
      </c>
      <c r="BA175" s="41"/>
      <c r="BB175" s="41"/>
      <c r="BC175" s="41">
        <v>0</v>
      </c>
      <c r="BD175" s="41">
        <v>0</v>
      </c>
      <c r="BE175" s="7">
        <f t="shared" si="26"/>
        <v>0</v>
      </c>
      <c r="BF175" s="40">
        <v>30542</v>
      </c>
      <c r="BG175" s="41"/>
      <c r="BH175" s="41">
        <v>1469</v>
      </c>
      <c r="BI175" s="41"/>
      <c r="BJ175" s="41">
        <v>0</v>
      </c>
      <c r="BK175" s="41"/>
      <c r="BL175" s="41">
        <v>0</v>
      </c>
      <c r="BM175" s="41"/>
      <c r="BN175" s="41"/>
      <c r="BO175" s="41">
        <v>10085</v>
      </c>
      <c r="BP175" s="9"/>
      <c r="BQ175" s="41"/>
      <c r="BR175" s="9"/>
      <c r="BS175" s="9"/>
      <c r="BT175" s="41">
        <v>44251</v>
      </c>
      <c r="BU175" s="7">
        <f t="shared" si="27"/>
        <v>86347</v>
      </c>
      <c r="BV175" s="40">
        <v>13145</v>
      </c>
      <c r="BW175" s="41"/>
      <c r="BX175" s="41"/>
      <c r="BY175" s="41">
        <v>0</v>
      </c>
      <c r="BZ175" s="41"/>
      <c r="CA175" s="41"/>
      <c r="CB175" s="7">
        <f t="shared" si="28"/>
        <v>13145</v>
      </c>
      <c r="CC175" s="40"/>
      <c r="CD175" s="41">
        <v>13950</v>
      </c>
      <c r="CE175" s="41">
        <v>0</v>
      </c>
      <c r="CF175" s="41"/>
      <c r="CG175" s="7">
        <f t="shared" si="29"/>
        <v>13950</v>
      </c>
      <c r="CH175" s="8"/>
      <c r="CI175" s="9"/>
      <c r="CJ175" s="41"/>
      <c r="CK175" s="41"/>
      <c r="CL175" s="41"/>
      <c r="CM175" s="41"/>
      <c r="CN175" s="41"/>
      <c r="CO175" s="7">
        <v>208051</v>
      </c>
      <c r="CP175" s="8"/>
      <c r="CQ175" s="41"/>
      <c r="CR175" s="41"/>
      <c r="CS175" s="7">
        <f t="shared" si="30"/>
        <v>0</v>
      </c>
      <c r="CT175" s="43">
        <v>323</v>
      </c>
      <c r="CU175" s="7">
        <f t="shared" si="32"/>
        <v>323</v>
      </c>
      <c r="CV175" s="10">
        <f t="shared" si="22"/>
        <v>841029</v>
      </c>
    </row>
    <row r="176" spans="1:100" x14ac:dyDescent="0.25">
      <c r="A176" s="348"/>
      <c r="B176" s="2" t="s">
        <v>107</v>
      </c>
      <c r="C176" s="40"/>
      <c r="D176" s="41"/>
      <c r="E176" s="43"/>
      <c r="F176" s="41"/>
      <c r="G176" s="42"/>
      <c r="H176" s="7">
        <v>0</v>
      </c>
      <c r="I176" s="40"/>
      <c r="J176" s="41"/>
      <c r="K176" s="41"/>
      <c r="L176" s="41"/>
      <c r="M176" s="41"/>
      <c r="N176" s="41"/>
      <c r="O176" s="7">
        <v>58288</v>
      </c>
      <c r="P176" s="8"/>
      <c r="Q176" s="41"/>
      <c r="R176" s="41"/>
      <c r="S176" s="41"/>
      <c r="T176" s="7">
        <f t="shared" si="34"/>
        <v>0</v>
      </c>
      <c r="U176" s="40">
        <v>46742</v>
      </c>
      <c r="V176" s="9">
        <v>6644</v>
      </c>
      <c r="W176" s="7">
        <f t="shared" si="23"/>
        <v>53386</v>
      </c>
      <c r="X176" s="40"/>
      <c r="Y176" s="9"/>
      <c r="Z176" s="9"/>
      <c r="AA176" s="9"/>
      <c r="AB176" s="9"/>
      <c r="AC176" s="9"/>
      <c r="AD176" s="41"/>
      <c r="AE176" s="9"/>
      <c r="AF176" s="9"/>
      <c r="AG176" s="9"/>
      <c r="AH176" s="9"/>
      <c r="AI176" s="25"/>
      <c r="AJ176" s="4">
        <v>331822</v>
      </c>
      <c r="AK176" s="41">
        <v>0</v>
      </c>
      <c r="AL176" s="7">
        <f t="shared" si="24"/>
        <v>0</v>
      </c>
      <c r="AM176" s="9"/>
      <c r="AN176" s="9">
        <v>30051</v>
      </c>
      <c r="AO176" s="41">
        <v>4130</v>
      </c>
      <c r="AP176" s="41">
        <v>41936</v>
      </c>
      <c r="AQ176" s="41"/>
      <c r="AR176" s="41"/>
      <c r="AS176" s="41"/>
      <c r="AT176" s="41"/>
      <c r="AU176" s="41"/>
      <c r="AV176" s="41"/>
      <c r="AW176" s="7">
        <f t="shared" si="25"/>
        <v>76117</v>
      </c>
      <c r="AX176" s="41">
        <v>0</v>
      </c>
      <c r="AY176" s="41"/>
      <c r="AZ176" s="41">
        <v>0</v>
      </c>
      <c r="BA176" s="41"/>
      <c r="BB176" s="41"/>
      <c r="BC176" s="41">
        <v>0</v>
      </c>
      <c r="BD176" s="41">
        <v>0</v>
      </c>
      <c r="BE176" s="7">
        <f t="shared" si="26"/>
        <v>0</v>
      </c>
      <c r="BF176" s="40">
        <v>31864</v>
      </c>
      <c r="BG176" s="41"/>
      <c r="BH176" s="41">
        <v>1214</v>
      </c>
      <c r="BI176" s="41"/>
      <c r="BJ176" s="41">
        <v>0</v>
      </c>
      <c r="BK176" s="41"/>
      <c r="BL176" s="41">
        <v>0</v>
      </c>
      <c r="BM176" s="41"/>
      <c r="BN176" s="41"/>
      <c r="BO176" s="41">
        <v>11606</v>
      </c>
      <c r="BP176" s="9"/>
      <c r="BQ176" s="41"/>
      <c r="BR176" s="9"/>
      <c r="BS176" s="9"/>
      <c r="BT176" s="41">
        <v>38508</v>
      </c>
      <c r="BU176" s="7">
        <f t="shared" si="27"/>
        <v>83192</v>
      </c>
      <c r="BV176" s="40">
        <v>20736</v>
      </c>
      <c r="BW176" s="41"/>
      <c r="BX176" s="41"/>
      <c r="BY176" s="41">
        <v>0</v>
      </c>
      <c r="BZ176" s="41"/>
      <c r="CA176" s="41"/>
      <c r="CB176" s="7">
        <f t="shared" si="28"/>
        <v>20736</v>
      </c>
      <c r="CC176" s="40"/>
      <c r="CD176" s="41">
        <v>20086</v>
      </c>
      <c r="CE176" s="41">
        <v>0</v>
      </c>
      <c r="CF176" s="41"/>
      <c r="CG176" s="7">
        <f t="shared" si="29"/>
        <v>20086</v>
      </c>
      <c r="CH176" s="8"/>
      <c r="CI176" s="9"/>
      <c r="CJ176" s="41"/>
      <c r="CK176" s="41"/>
      <c r="CL176" s="41"/>
      <c r="CM176" s="41"/>
      <c r="CN176" s="41"/>
      <c r="CO176" s="7">
        <v>250515</v>
      </c>
      <c r="CP176" s="8"/>
      <c r="CQ176" s="41"/>
      <c r="CR176" s="41"/>
      <c r="CS176" s="7">
        <f t="shared" si="30"/>
        <v>0</v>
      </c>
      <c r="CT176" s="43">
        <v>201</v>
      </c>
      <c r="CU176" s="7">
        <f t="shared" si="32"/>
        <v>201</v>
      </c>
      <c r="CV176" s="10">
        <f t="shared" si="22"/>
        <v>894343</v>
      </c>
    </row>
    <row r="177" spans="1:100" x14ac:dyDescent="0.25">
      <c r="A177" s="348"/>
      <c r="B177" s="2" t="s">
        <v>108</v>
      </c>
      <c r="C177" s="40"/>
      <c r="D177" s="41"/>
      <c r="E177" s="43"/>
      <c r="F177" s="41"/>
      <c r="G177" s="42"/>
      <c r="H177" s="7">
        <v>0</v>
      </c>
      <c r="I177" s="40"/>
      <c r="J177" s="41"/>
      <c r="K177" s="41"/>
      <c r="L177" s="41"/>
      <c r="M177" s="41"/>
      <c r="N177" s="41"/>
      <c r="O177" s="7">
        <v>56194</v>
      </c>
      <c r="P177" s="8"/>
      <c r="Q177" s="41"/>
      <c r="R177" s="41"/>
      <c r="S177" s="41"/>
      <c r="T177" s="7">
        <f t="shared" si="34"/>
        <v>0</v>
      </c>
      <c r="U177" s="40">
        <v>47929</v>
      </c>
      <c r="V177" s="9">
        <v>7120</v>
      </c>
      <c r="W177" s="7">
        <f t="shared" si="23"/>
        <v>55049</v>
      </c>
      <c r="X177" s="40"/>
      <c r="Y177" s="9"/>
      <c r="Z177" s="9"/>
      <c r="AA177" s="9"/>
      <c r="AB177" s="9"/>
      <c r="AC177" s="9"/>
      <c r="AD177" s="41"/>
      <c r="AE177" s="9"/>
      <c r="AF177" s="9"/>
      <c r="AG177" s="9"/>
      <c r="AH177" s="9"/>
      <c r="AI177" s="25"/>
      <c r="AJ177" s="4">
        <v>276316</v>
      </c>
      <c r="AK177" s="41">
        <v>0</v>
      </c>
      <c r="AL177" s="7">
        <f t="shared" si="24"/>
        <v>0</v>
      </c>
      <c r="AM177" s="9"/>
      <c r="AN177" s="9">
        <v>29694</v>
      </c>
      <c r="AO177" s="41">
        <v>6581</v>
      </c>
      <c r="AP177" s="41">
        <v>39633</v>
      </c>
      <c r="AQ177" s="41"/>
      <c r="AR177" s="41"/>
      <c r="AS177" s="41"/>
      <c r="AT177" s="41"/>
      <c r="AU177" s="41"/>
      <c r="AV177" s="41"/>
      <c r="AW177" s="7">
        <f t="shared" si="25"/>
        <v>75908</v>
      </c>
      <c r="AX177" s="41">
        <v>0</v>
      </c>
      <c r="AY177" s="41"/>
      <c r="AZ177" s="41">
        <v>0</v>
      </c>
      <c r="BA177" s="41"/>
      <c r="BB177" s="41"/>
      <c r="BC177" s="41">
        <v>0</v>
      </c>
      <c r="BD177" s="41">
        <v>0</v>
      </c>
      <c r="BE177" s="7">
        <f t="shared" si="26"/>
        <v>0</v>
      </c>
      <c r="BF177" s="40">
        <v>28959</v>
      </c>
      <c r="BG177" s="41"/>
      <c r="BH177" s="41">
        <v>717</v>
      </c>
      <c r="BI177" s="41"/>
      <c r="BJ177" s="41">
        <v>0</v>
      </c>
      <c r="BK177" s="41"/>
      <c r="BL177" s="41">
        <v>0</v>
      </c>
      <c r="BM177" s="41"/>
      <c r="BN177" s="41"/>
      <c r="BO177" s="41">
        <v>11650</v>
      </c>
      <c r="BP177" s="9"/>
      <c r="BQ177" s="41"/>
      <c r="BR177" s="9"/>
      <c r="BS177" s="9"/>
      <c r="BT177" s="41">
        <v>47083</v>
      </c>
      <c r="BU177" s="7">
        <f t="shared" si="27"/>
        <v>88409</v>
      </c>
      <c r="BV177" s="40">
        <v>19353</v>
      </c>
      <c r="BW177" s="41"/>
      <c r="BX177" s="41"/>
      <c r="BY177" s="41">
        <v>0</v>
      </c>
      <c r="BZ177" s="41"/>
      <c r="CA177" s="41"/>
      <c r="CB177" s="7">
        <f t="shared" si="28"/>
        <v>19353</v>
      </c>
      <c r="CC177" s="40"/>
      <c r="CD177" s="41">
        <v>15558</v>
      </c>
      <c r="CE177" s="41">
        <v>0</v>
      </c>
      <c r="CF177" s="41"/>
      <c r="CG177" s="7">
        <f t="shared" si="29"/>
        <v>15558</v>
      </c>
      <c r="CH177" s="8"/>
      <c r="CI177" s="9"/>
      <c r="CJ177" s="41"/>
      <c r="CK177" s="41"/>
      <c r="CL177" s="41"/>
      <c r="CM177" s="41"/>
      <c r="CN177" s="41"/>
      <c r="CO177" s="7">
        <v>232032</v>
      </c>
      <c r="CP177" s="8"/>
      <c r="CQ177" s="41"/>
      <c r="CR177" s="41"/>
      <c r="CS177" s="7">
        <f t="shared" si="30"/>
        <v>0</v>
      </c>
      <c r="CT177" s="43">
        <v>512</v>
      </c>
      <c r="CU177" s="7">
        <f t="shared" si="32"/>
        <v>512</v>
      </c>
      <c r="CV177" s="10">
        <f t="shared" si="22"/>
        <v>819331</v>
      </c>
    </row>
    <row r="178" spans="1:100" x14ac:dyDescent="0.25">
      <c r="A178" s="348"/>
      <c r="B178" s="2" t="s">
        <v>109</v>
      </c>
      <c r="C178" s="40"/>
      <c r="D178" s="41"/>
      <c r="E178" s="43"/>
      <c r="F178" s="41"/>
      <c r="G178" s="42"/>
      <c r="H178" s="7">
        <v>0</v>
      </c>
      <c r="I178" s="40"/>
      <c r="J178" s="41"/>
      <c r="K178" s="41"/>
      <c r="L178" s="41"/>
      <c r="M178" s="41"/>
      <c r="N178" s="41"/>
      <c r="O178" s="7">
        <v>45592</v>
      </c>
      <c r="P178" s="8"/>
      <c r="Q178" s="41"/>
      <c r="R178" s="41"/>
      <c r="S178" s="41"/>
      <c r="T178" s="7">
        <f t="shared" si="34"/>
        <v>0</v>
      </c>
      <c r="U178" s="40">
        <v>46949</v>
      </c>
      <c r="V178" s="9">
        <v>6148</v>
      </c>
      <c r="W178" s="7">
        <f t="shared" si="23"/>
        <v>53097</v>
      </c>
      <c r="X178" s="40"/>
      <c r="Y178" s="9"/>
      <c r="Z178" s="9"/>
      <c r="AA178" s="9"/>
      <c r="AB178" s="9"/>
      <c r="AC178" s="9"/>
      <c r="AD178" s="41"/>
      <c r="AE178" s="9"/>
      <c r="AF178" s="9"/>
      <c r="AG178" s="9"/>
      <c r="AH178" s="9"/>
      <c r="AI178" s="25"/>
      <c r="AJ178" s="4">
        <v>270668</v>
      </c>
      <c r="AK178" s="41">
        <v>0</v>
      </c>
      <c r="AL178" s="7">
        <f t="shared" si="24"/>
        <v>0</v>
      </c>
      <c r="AM178" s="9"/>
      <c r="AN178" s="9">
        <v>27204</v>
      </c>
      <c r="AO178" s="41">
        <v>3967</v>
      </c>
      <c r="AP178" s="41">
        <v>40962</v>
      </c>
      <c r="AQ178" s="41"/>
      <c r="AR178" s="41"/>
      <c r="AS178" s="41"/>
      <c r="AT178" s="41"/>
      <c r="AU178" s="41"/>
      <c r="AV178" s="41"/>
      <c r="AW178" s="7">
        <f t="shared" si="25"/>
        <v>72133</v>
      </c>
      <c r="AX178" s="41">
        <v>0</v>
      </c>
      <c r="AY178" s="41"/>
      <c r="AZ178" s="41">
        <v>0</v>
      </c>
      <c r="BA178" s="41"/>
      <c r="BB178" s="41"/>
      <c r="BC178" s="41">
        <v>0</v>
      </c>
      <c r="BD178" s="41">
        <v>0</v>
      </c>
      <c r="BE178" s="7">
        <f t="shared" si="26"/>
        <v>0</v>
      </c>
      <c r="BF178" s="40">
        <v>22924</v>
      </c>
      <c r="BG178" s="41"/>
      <c r="BH178" s="41">
        <v>1348</v>
      </c>
      <c r="BI178" s="41"/>
      <c r="BJ178" s="41">
        <v>0</v>
      </c>
      <c r="BK178" s="41"/>
      <c r="BL178" s="41">
        <v>0</v>
      </c>
      <c r="BM178" s="41"/>
      <c r="BN178" s="41"/>
      <c r="BO178" s="41">
        <v>11825</v>
      </c>
      <c r="BP178" s="9"/>
      <c r="BQ178" s="41"/>
      <c r="BR178" s="9"/>
      <c r="BS178" s="9"/>
      <c r="BT178" s="41">
        <v>47354</v>
      </c>
      <c r="BU178" s="7">
        <f t="shared" si="27"/>
        <v>83451</v>
      </c>
      <c r="BV178" s="40">
        <v>17263</v>
      </c>
      <c r="BW178" s="41"/>
      <c r="BX178" s="41"/>
      <c r="BY178" s="41">
        <v>0</v>
      </c>
      <c r="BZ178" s="41"/>
      <c r="CA178" s="41"/>
      <c r="CB178" s="7">
        <f t="shared" si="28"/>
        <v>17263</v>
      </c>
      <c r="CC178" s="40"/>
      <c r="CD178" s="41">
        <v>1450</v>
      </c>
      <c r="CE178" s="41">
        <v>0</v>
      </c>
      <c r="CF178" s="41"/>
      <c r="CG178" s="7">
        <f t="shared" si="29"/>
        <v>1450</v>
      </c>
      <c r="CH178" s="8"/>
      <c r="CI178" s="9"/>
      <c r="CJ178" s="41"/>
      <c r="CK178" s="41"/>
      <c r="CL178" s="41"/>
      <c r="CM178" s="41"/>
      <c r="CN178" s="41"/>
      <c r="CO178" s="7">
        <v>211691</v>
      </c>
      <c r="CP178" s="8"/>
      <c r="CQ178" s="41"/>
      <c r="CR178" s="41"/>
      <c r="CS178" s="7">
        <f t="shared" si="30"/>
        <v>0</v>
      </c>
      <c r="CT178" s="43">
        <v>320</v>
      </c>
      <c r="CU178" s="7">
        <f t="shared" si="32"/>
        <v>320</v>
      </c>
      <c r="CV178" s="10">
        <f t="shared" si="22"/>
        <v>755665</v>
      </c>
    </row>
    <row r="179" spans="1:100" x14ac:dyDescent="0.25">
      <c r="A179" s="348"/>
      <c r="B179" s="2" t="s">
        <v>110</v>
      </c>
      <c r="C179" s="40"/>
      <c r="D179" s="41"/>
      <c r="E179" s="43"/>
      <c r="F179" s="41"/>
      <c r="G179" s="42"/>
      <c r="H179" s="7">
        <v>0</v>
      </c>
      <c r="I179" s="40"/>
      <c r="J179" s="41"/>
      <c r="K179" s="41"/>
      <c r="L179" s="41"/>
      <c r="M179" s="41"/>
      <c r="N179" s="41"/>
      <c r="O179" s="7">
        <v>46955</v>
      </c>
      <c r="P179" s="8"/>
      <c r="Q179" s="41"/>
      <c r="R179" s="41"/>
      <c r="S179" s="41"/>
      <c r="T179" s="7">
        <f t="shared" si="34"/>
        <v>0</v>
      </c>
      <c r="U179" s="40">
        <v>41132</v>
      </c>
      <c r="V179" s="9">
        <v>6148</v>
      </c>
      <c r="W179" s="7">
        <f t="shared" si="23"/>
        <v>47280</v>
      </c>
      <c r="X179" s="40"/>
      <c r="Y179" s="9"/>
      <c r="Z179" s="9"/>
      <c r="AA179" s="9"/>
      <c r="AB179" s="9"/>
      <c r="AC179" s="9"/>
      <c r="AD179" s="41"/>
      <c r="AE179" s="9"/>
      <c r="AF179" s="9"/>
      <c r="AG179" s="9"/>
      <c r="AH179" s="9"/>
      <c r="AI179" s="25"/>
      <c r="AJ179" s="4">
        <v>300371</v>
      </c>
      <c r="AK179" s="41">
        <v>0</v>
      </c>
      <c r="AL179" s="7">
        <f t="shared" si="24"/>
        <v>0</v>
      </c>
      <c r="AM179" s="9"/>
      <c r="AN179" s="9">
        <v>18383</v>
      </c>
      <c r="AO179" s="41">
        <v>4759</v>
      </c>
      <c r="AP179" s="41">
        <v>32111</v>
      </c>
      <c r="AQ179" s="41"/>
      <c r="AR179" s="41"/>
      <c r="AS179" s="41"/>
      <c r="AT179" s="41"/>
      <c r="AU179" s="41"/>
      <c r="AV179" s="41"/>
      <c r="AW179" s="7">
        <f t="shared" si="25"/>
        <v>55253</v>
      </c>
      <c r="AX179" s="41">
        <v>0</v>
      </c>
      <c r="AY179" s="41"/>
      <c r="AZ179" s="41">
        <v>0</v>
      </c>
      <c r="BA179" s="41"/>
      <c r="BB179" s="41"/>
      <c r="BC179" s="41">
        <v>0</v>
      </c>
      <c r="BD179" s="41">
        <v>0</v>
      </c>
      <c r="BE179" s="7">
        <f t="shared" si="26"/>
        <v>0</v>
      </c>
      <c r="BF179" s="40">
        <v>28539</v>
      </c>
      <c r="BG179" s="41"/>
      <c r="BH179" s="41">
        <v>1076</v>
      </c>
      <c r="BI179" s="41"/>
      <c r="BJ179" s="41">
        <v>0</v>
      </c>
      <c r="BK179" s="41"/>
      <c r="BL179" s="41">
        <v>0</v>
      </c>
      <c r="BM179" s="41"/>
      <c r="BN179" s="41"/>
      <c r="BO179" s="41">
        <v>11388</v>
      </c>
      <c r="BP179" s="9"/>
      <c r="BQ179" s="41"/>
      <c r="BR179" s="9"/>
      <c r="BS179" s="9"/>
      <c r="BT179" s="41">
        <v>46278</v>
      </c>
      <c r="BU179" s="7">
        <f t="shared" si="27"/>
        <v>87281</v>
      </c>
      <c r="BV179" s="40">
        <v>8725</v>
      </c>
      <c r="BW179" s="41"/>
      <c r="BX179" s="41"/>
      <c r="BY179" s="41">
        <v>0</v>
      </c>
      <c r="BZ179" s="41"/>
      <c r="CA179" s="41"/>
      <c r="CB179" s="7">
        <f t="shared" si="28"/>
        <v>8725</v>
      </c>
      <c r="CC179" s="40"/>
      <c r="CD179" s="41">
        <v>0</v>
      </c>
      <c r="CE179" s="41">
        <v>0</v>
      </c>
      <c r="CF179" s="41"/>
      <c r="CG179" s="7">
        <f t="shared" si="29"/>
        <v>0</v>
      </c>
      <c r="CH179" s="8"/>
      <c r="CI179" s="9"/>
      <c r="CJ179" s="41"/>
      <c r="CK179" s="41"/>
      <c r="CL179" s="41"/>
      <c r="CM179" s="41"/>
      <c r="CN179" s="41"/>
      <c r="CO179" s="7">
        <v>208324</v>
      </c>
      <c r="CP179" s="8"/>
      <c r="CQ179" s="41"/>
      <c r="CR179" s="41"/>
      <c r="CS179" s="7">
        <f t="shared" si="30"/>
        <v>0</v>
      </c>
      <c r="CT179" s="43">
        <v>229</v>
      </c>
      <c r="CU179" s="7">
        <f t="shared" si="32"/>
        <v>229</v>
      </c>
      <c r="CV179" s="10">
        <f t="shared" si="22"/>
        <v>754418</v>
      </c>
    </row>
    <row r="180" spans="1:100" x14ac:dyDescent="0.25">
      <c r="A180" s="348"/>
      <c r="B180" s="2" t="s">
        <v>111</v>
      </c>
      <c r="C180" s="40"/>
      <c r="D180" s="41"/>
      <c r="E180" s="43"/>
      <c r="F180" s="41"/>
      <c r="G180" s="42"/>
      <c r="H180" s="7">
        <v>1487</v>
      </c>
      <c r="I180" s="40"/>
      <c r="J180" s="41"/>
      <c r="K180" s="41"/>
      <c r="L180" s="41"/>
      <c r="M180" s="41"/>
      <c r="N180" s="41"/>
      <c r="O180" s="7">
        <v>8511</v>
      </c>
      <c r="P180" s="8"/>
      <c r="Q180" s="41"/>
      <c r="R180" s="41"/>
      <c r="S180" s="41"/>
      <c r="T180" s="7">
        <f t="shared" si="34"/>
        <v>0</v>
      </c>
      <c r="U180" s="40">
        <v>37956</v>
      </c>
      <c r="V180" s="9">
        <v>5260</v>
      </c>
      <c r="W180" s="7">
        <f t="shared" si="23"/>
        <v>43216</v>
      </c>
      <c r="X180" s="40"/>
      <c r="Y180" s="9"/>
      <c r="Z180" s="9"/>
      <c r="AA180" s="9"/>
      <c r="AB180" s="9"/>
      <c r="AC180" s="9"/>
      <c r="AD180" s="41"/>
      <c r="AE180" s="9"/>
      <c r="AF180" s="9"/>
      <c r="AG180" s="9"/>
      <c r="AH180" s="9"/>
      <c r="AI180" s="25"/>
      <c r="AJ180" s="4">
        <v>375532</v>
      </c>
      <c r="AK180" s="41">
        <v>0</v>
      </c>
      <c r="AL180" s="7">
        <f t="shared" si="24"/>
        <v>0</v>
      </c>
      <c r="AM180" s="9"/>
      <c r="AN180" s="9">
        <v>32567</v>
      </c>
      <c r="AO180" s="41">
        <v>5613</v>
      </c>
      <c r="AP180" s="41">
        <v>24301</v>
      </c>
      <c r="AQ180" s="41"/>
      <c r="AR180" s="41"/>
      <c r="AS180" s="41"/>
      <c r="AT180" s="41"/>
      <c r="AU180" s="41"/>
      <c r="AV180" s="41"/>
      <c r="AW180" s="7">
        <f t="shared" si="25"/>
        <v>62481</v>
      </c>
      <c r="AX180" s="41">
        <v>0</v>
      </c>
      <c r="AY180" s="41"/>
      <c r="AZ180" s="41">
        <v>0</v>
      </c>
      <c r="BA180" s="41"/>
      <c r="BB180" s="41"/>
      <c r="BC180" s="41">
        <v>0</v>
      </c>
      <c r="BD180" s="41">
        <v>0</v>
      </c>
      <c r="BE180" s="7">
        <f t="shared" si="26"/>
        <v>0</v>
      </c>
      <c r="BF180" s="40">
        <v>37926</v>
      </c>
      <c r="BG180" s="41"/>
      <c r="BH180" s="41">
        <v>1013</v>
      </c>
      <c r="BI180" s="41"/>
      <c r="BJ180" s="41">
        <v>0</v>
      </c>
      <c r="BK180" s="41"/>
      <c r="BL180" s="41">
        <v>0</v>
      </c>
      <c r="BM180" s="41"/>
      <c r="BN180" s="41"/>
      <c r="BO180" s="41">
        <v>12955</v>
      </c>
      <c r="BP180" s="9"/>
      <c r="BQ180" s="41"/>
      <c r="BR180" s="9"/>
      <c r="BS180" s="9"/>
      <c r="BT180" s="41">
        <v>40487</v>
      </c>
      <c r="BU180" s="7">
        <f t="shared" si="27"/>
        <v>92381</v>
      </c>
      <c r="BV180" s="40">
        <v>9143</v>
      </c>
      <c r="BW180" s="41"/>
      <c r="BX180" s="41"/>
      <c r="BY180" s="41">
        <v>0</v>
      </c>
      <c r="BZ180" s="41"/>
      <c r="CA180" s="41"/>
      <c r="CB180" s="7">
        <f t="shared" si="28"/>
        <v>9143</v>
      </c>
      <c r="CC180" s="40"/>
      <c r="CD180" s="41">
        <v>0</v>
      </c>
      <c r="CE180" s="41">
        <v>0</v>
      </c>
      <c r="CF180" s="41"/>
      <c r="CG180" s="7">
        <f t="shared" si="29"/>
        <v>0</v>
      </c>
      <c r="CH180" s="8"/>
      <c r="CI180" s="9"/>
      <c r="CJ180" s="41"/>
      <c r="CK180" s="41"/>
      <c r="CL180" s="41"/>
      <c r="CM180" s="41"/>
      <c r="CN180" s="41"/>
      <c r="CO180" s="7">
        <v>71133</v>
      </c>
      <c r="CP180" s="8"/>
      <c r="CQ180" s="41"/>
      <c r="CR180" s="41"/>
      <c r="CS180" s="7">
        <f t="shared" si="30"/>
        <v>0</v>
      </c>
      <c r="CT180" s="43">
        <v>143</v>
      </c>
      <c r="CU180" s="7">
        <f t="shared" si="32"/>
        <v>143</v>
      </c>
      <c r="CV180" s="10">
        <f t="shared" si="22"/>
        <v>664027</v>
      </c>
    </row>
    <row r="181" spans="1:100" ht="15.75" thickBot="1" x14ac:dyDescent="0.3">
      <c r="A181" s="349"/>
      <c r="B181" s="3" t="s">
        <v>112</v>
      </c>
      <c r="C181" s="44"/>
      <c r="D181" s="45"/>
      <c r="E181" s="47"/>
      <c r="F181" s="45"/>
      <c r="G181" s="46"/>
      <c r="H181" s="11">
        <v>1496</v>
      </c>
      <c r="I181" s="44"/>
      <c r="J181" s="45"/>
      <c r="K181" s="45"/>
      <c r="L181" s="45"/>
      <c r="M181" s="45"/>
      <c r="N181" s="45"/>
      <c r="O181" s="11">
        <v>22926</v>
      </c>
      <c r="P181" s="12"/>
      <c r="Q181" s="45"/>
      <c r="R181" s="45"/>
      <c r="S181" s="45"/>
      <c r="T181" s="11">
        <f t="shared" si="34"/>
        <v>0</v>
      </c>
      <c r="U181" s="44">
        <v>39627</v>
      </c>
      <c r="V181" s="13">
        <v>4830</v>
      </c>
      <c r="W181" s="11">
        <f t="shared" si="23"/>
        <v>44457</v>
      </c>
      <c r="X181" s="44"/>
      <c r="Y181" s="13"/>
      <c r="Z181" s="13"/>
      <c r="AA181" s="13"/>
      <c r="AB181" s="13"/>
      <c r="AC181" s="13"/>
      <c r="AD181" s="45"/>
      <c r="AE181" s="13"/>
      <c r="AF181" s="13"/>
      <c r="AG181" s="13"/>
      <c r="AH181" s="13"/>
      <c r="AI181" s="26"/>
      <c r="AJ181" s="11">
        <v>248228</v>
      </c>
      <c r="AK181" s="45">
        <v>0</v>
      </c>
      <c r="AL181" s="11">
        <f t="shared" si="24"/>
        <v>0</v>
      </c>
      <c r="AM181" s="13"/>
      <c r="AN181" s="13">
        <v>28037</v>
      </c>
      <c r="AO181" s="45">
        <v>6557</v>
      </c>
      <c r="AP181" s="45">
        <v>36987</v>
      </c>
      <c r="AQ181" s="45"/>
      <c r="AR181" s="45"/>
      <c r="AS181" s="45"/>
      <c r="AT181" s="45"/>
      <c r="AU181" s="45"/>
      <c r="AV181" s="45"/>
      <c r="AW181" s="11">
        <f t="shared" si="25"/>
        <v>71581</v>
      </c>
      <c r="AX181" s="45">
        <v>0</v>
      </c>
      <c r="AY181" s="45"/>
      <c r="AZ181" s="45">
        <v>0</v>
      </c>
      <c r="BA181" s="45"/>
      <c r="BB181" s="45"/>
      <c r="BC181" s="45">
        <v>0</v>
      </c>
      <c r="BD181" s="45">
        <v>0</v>
      </c>
      <c r="BE181" s="11">
        <f t="shared" si="26"/>
        <v>0</v>
      </c>
      <c r="BF181" s="44">
        <v>32601</v>
      </c>
      <c r="BG181" s="45"/>
      <c r="BH181" s="45">
        <v>794</v>
      </c>
      <c r="BI181" s="45"/>
      <c r="BJ181" s="45">
        <v>0</v>
      </c>
      <c r="BK181" s="45"/>
      <c r="BL181" s="45">
        <v>0</v>
      </c>
      <c r="BM181" s="45"/>
      <c r="BN181" s="45"/>
      <c r="BO181" s="45">
        <v>9779</v>
      </c>
      <c r="BP181" s="13"/>
      <c r="BQ181" s="45"/>
      <c r="BR181" s="13"/>
      <c r="BS181" s="13"/>
      <c r="BT181" s="45">
        <v>60159</v>
      </c>
      <c r="BU181" s="11">
        <f t="shared" si="27"/>
        <v>103333</v>
      </c>
      <c r="BV181" s="44">
        <v>7261</v>
      </c>
      <c r="BW181" s="45"/>
      <c r="BX181" s="45"/>
      <c r="BY181" s="45">
        <v>0</v>
      </c>
      <c r="BZ181" s="45"/>
      <c r="CA181" s="45"/>
      <c r="CB181" s="11">
        <f t="shared" si="28"/>
        <v>7261</v>
      </c>
      <c r="CC181" s="44"/>
      <c r="CD181" s="45">
        <v>0</v>
      </c>
      <c r="CE181" s="45">
        <v>0</v>
      </c>
      <c r="CF181" s="45"/>
      <c r="CG181" s="11">
        <f t="shared" si="29"/>
        <v>0</v>
      </c>
      <c r="CH181" s="12"/>
      <c r="CI181" s="13"/>
      <c r="CJ181" s="45"/>
      <c r="CK181" s="45"/>
      <c r="CL181" s="45"/>
      <c r="CM181" s="45"/>
      <c r="CN181" s="45"/>
      <c r="CO181" s="11">
        <v>107893</v>
      </c>
      <c r="CP181" s="12"/>
      <c r="CQ181" s="45"/>
      <c r="CR181" s="45"/>
      <c r="CS181" s="11">
        <f t="shared" si="30"/>
        <v>0</v>
      </c>
      <c r="CT181" s="47">
        <v>116</v>
      </c>
      <c r="CU181" s="11">
        <f t="shared" si="32"/>
        <v>116</v>
      </c>
      <c r="CV181" s="15">
        <f t="shared" si="22"/>
        <v>607291</v>
      </c>
    </row>
    <row r="182" spans="1:100" x14ac:dyDescent="0.25">
      <c r="A182" s="347" t="s">
        <v>148</v>
      </c>
      <c r="B182" s="1" t="s">
        <v>101</v>
      </c>
      <c r="C182" s="34"/>
      <c r="D182" s="35"/>
      <c r="E182" s="52"/>
      <c r="F182" s="35"/>
      <c r="G182" s="36"/>
      <c r="H182" s="20">
        <v>1475</v>
      </c>
      <c r="I182" s="34"/>
      <c r="J182" s="35"/>
      <c r="K182" s="35"/>
      <c r="L182" s="35"/>
      <c r="M182" s="35"/>
      <c r="N182" s="35"/>
      <c r="O182" s="20">
        <v>38500</v>
      </c>
      <c r="P182" s="21"/>
      <c r="Q182" s="35"/>
      <c r="R182" s="35"/>
      <c r="S182" s="35"/>
      <c r="T182" s="20">
        <f t="shared" si="34"/>
        <v>0</v>
      </c>
      <c r="U182" s="34">
        <v>28258</v>
      </c>
      <c r="V182" s="22">
        <v>4858</v>
      </c>
      <c r="W182" s="20">
        <f t="shared" si="23"/>
        <v>33116</v>
      </c>
      <c r="X182" s="34"/>
      <c r="Y182" s="22"/>
      <c r="Z182" s="22"/>
      <c r="AA182" s="22"/>
      <c r="AB182" s="22"/>
      <c r="AC182" s="22"/>
      <c r="AD182" s="35"/>
      <c r="AE182" s="22"/>
      <c r="AF182" s="22"/>
      <c r="AG182" s="22"/>
      <c r="AH182" s="22"/>
      <c r="AI182" s="27"/>
      <c r="AJ182" s="20">
        <v>175718</v>
      </c>
      <c r="AK182" s="35">
        <v>0</v>
      </c>
      <c r="AL182" s="20">
        <f t="shared" si="24"/>
        <v>0</v>
      </c>
      <c r="AM182" s="22"/>
      <c r="AN182" s="22">
        <v>20571</v>
      </c>
      <c r="AO182" s="35">
        <v>11219</v>
      </c>
      <c r="AP182" s="35">
        <v>30205</v>
      </c>
      <c r="AQ182" s="35"/>
      <c r="AR182" s="35"/>
      <c r="AS182" s="35"/>
      <c r="AT182" s="35"/>
      <c r="AU182" s="35"/>
      <c r="AV182" s="35"/>
      <c r="AW182" s="20">
        <f t="shared" si="25"/>
        <v>61995</v>
      </c>
      <c r="AX182" s="35">
        <v>0</v>
      </c>
      <c r="AY182" s="35"/>
      <c r="AZ182" s="35">
        <v>0</v>
      </c>
      <c r="BA182" s="35"/>
      <c r="BB182" s="35"/>
      <c r="BC182" s="35">
        <v>0</v>
      </c>
      <c r="BD182" s="35">
        <v>0</v>
      </c>
      <c r="BE182" s="20">
        <f t="shared" si="26"/>
        <v>0</v>
      </c>
      <c r="BF182" s="34">
        <v>28582</v>
      </c>
      <c r="BG182" s="35"/>
      <c r="BH182" s="35">
        <v>1368</v>
      </c>
      <c r="BI182" s="35"/>
      <c r="BJ182" s="35">
        <v>0</v>
      </c>
      <c r="BK182" s="35"/>
      <c r="BL182" s="35">
        <v>0</v>
      </c>
      <c r="BM182" s="35"/>
      <c r="BN182" s="35"/>
      <c r="BO182" s="35">
        <v>11694</v>
      </c>
      <c r="BP182" s="22"/>
      <c r="BQ182" s="35"/>
      <c r="BR182" s="22"/>
      <c r="BS182" s="22"/>
      <c r="BT182" s="35">
        <v>37682</v>
      </c>
      <c r="BU182" s="20">
        <f t="shared" si="27"/>
        <v>79326</v>
      </c>
      <c r="BV182" s="34">
        <v>8190</v>
      </c>
      <c r="BW182" s="35"/>
      <c r="BX182" s="35"/>
      <c r="BY182" s="35">
        <v>0</v>
      </c>
      <c r="BZ182" s="35"/>
      <c r="CA182" s="35"/>
      <c r="CB182" s="20">
        <f t="shared" si="28"/>
        <v>8190</v>
      </c>
      <c r="CC182" s="34"/>
      <c r="CD182" s="35">
        <v>0</v>
      </c>
      <c r="CE182" s="35">
        <v>0</v>
      </c>
      <c r="CF182" s="35"/>
      <c r="CG182" s="20">
        <f t="shared" si="29"/>
        <v>0</v>
      </c>
      <c r="CH182" s="21"/>
      <c r="CI182" s="22"/>
      <c r="CJ182" s="35"/>
      <c r="CK182" s="35"/>
      <c r="CL182" s="35"/>
      <c r="CM182" s="35"/>
      <c r="CN182" s="35"/>
      <c r="CO182" s="20">
        <v>172818</v>
      </c>
      <c r="CP182" s="21"/>
      <c r="CQ182" s="35"/>
      <c r="CR182" s="35"/>
      <c r="CS182" s="20">
        <f t="shared" si="30"/>
        <v>0</v>
      </c>
      <c r="CT182" s="52">
        <v>205</v>
      </c>
      <c r="CU182" s="20">
        <f t="shared" si="32"/>
        <v>205</v>
      </c>
      <c r="CV182" s="23">
        <f t="shared" si="22"/>
        <v>571343</v>
      </c>
    </row>
    <row r="183" spans="1:100" x14ac:dyDescent="0.25">
      <c r="A183" s="348"/>
      <c r="B183" s="2" t="s">
        <v>102</v>
      </c>
      <c r="C183" s="40"/>
      <c r="D183" s="41"/>
      <c r="E183" s="43"/>
      <c r="F183" s="41"/>
      <c r="G183" s="42"/>
      <c r="H183" s="7">
        <v>0</v>
      </c>
      <c r="I183" s="40"/>
      <c r="J183" s="41"/>
      <c r="K183" s="41"/>
      <c r="L183" s="41"/>
      <c r="M183" s="41"/>
      <c r="N183" s="41"/>
      <c r="O183" s="7">
        <v>39677</v>
      </c>
      <c r="P183" s="8"/>
      <c r="Q183" s="41"/>
      <c r="R183" s="41"/>
      <c r="S183" s="41"/>
      <c r="T183" s="7">
        <f t="shared" si="34"/>
        <v>0</v>
      </c>
      <c r="U183" s="40">
        <v>21522</v>
      </c>
      <c r="V183" s="9">
        <v>3590</v>
      </c>
      <c r="W183" s="7">
        <f t="shared" si="23"/>
        <v>25112</v>
      </c>
      <c r="X183" s="40"/>
      <c r="Y183" s="9"/>
      <c r="Z183" s="9"/>
      <c r="AA183" s="9"/>
      <c r="AB183" s="9"/>
      <c r="AC183" s="9"/>
      <c r="AD183" s="41"/>
      <c r="AE183" s="9"/>
      <c r="AF183" s="9"/>
      <c r="AG183" s="9"/>
      <c r="AH183" s="9"/>
      <c r="AI183" s="25"/>
      <c r="AJ183" s="4">
        <v>172588</v>
      </c>
      <c r="AK183" s="41">
        <v>0</v>
      </c>
      <c r="AL183" s="7">
        <f t="shared" si="24"/>
        <v>0</v>
      </c>
      <c r="AM183" s="9"/>
      <c r="AN183" s="9">
        <v>17185</v>
      </c>
      <c r="AO183" s="41">
        <v>3577</v>
      </c>
      <c r="AP183" s="41">
        <v>29810</v>
      </c>
      <c r="AQ183" s="41"/>
      <c r="AR183" s="41"/>
      <c r="AS183" s="41"/>
      <c r="AT183" s="41"/>
      <c r="AU183" s="41"/>
      <c r="AV183" s="41"/>
      <c r="AW183" s="7">
        <f t="shared" si="25"/>
        <v>50572</v>
      </c>
      <c r="AX183" s="41">
        <v>0</v>
      </c>
      <c r="AY183" s="41"/>
      <c r="AZ183" s="41">
        <v>0</v>
      </c>
      <c r="BA183" s="41"/>
      <c r="BB183" s="41"/>
      <c r="BC183" s="41">
        <v>0</v>
      </c>
      <c r="BD183" s="41">
        <v>0</v>
      </c>
      <c r="BE183" s="7">
        <f t="shared" si="26"/>
        <v>0</v>
      </c>
      <c r="BF183" s="40">
        <v>25079</v>
      </c>
      <c r="BG183" s="41"/>
      <c r="BH183" s="41">
        <v>1631</v>
      </c>
      <c r="BI183" s="41"/>
      <c r="BJ183" s="41">
        <v>0</v>
      </c>
      <c r="BK183" s="41"/>
      <c r="BL183" s="41">
        <v>0</v>
      </c>
      <c r="BM183" s="41"/>
      <c r="BN183" s="41"/>
      <c r="BO183" s="41">
        <v>9813</v>
      </c>
      <c r="BP183" s="9"/>
      <c r="BQ183" s="41"/>
      <c r="BR183" s="9"/>
      <c r="BS183" s="9"/>
      <c r="BT183" s="41">
        <v>32421</v>
      </c>
      <c r="BU183" s="7">
        <f t="shared" si="27"/>
        <v>68944</v>
      </c>
      <c r="BV183" s="40">
        <v>6867</v>
      </c>
      <c r="BW183" s="41"/>
      <c r="BX183" s="41"/>
      <c r="BY183" s="41">
        <v>0</v>
      </c>
      <c r="BZ183" s="41"/>
      <c r="CA183" s="41"/>
      <c r="CB183" s="7">
        <f t="shared" si="28"/>
        <v>6867</v>
      </c>
      <c r="CC183" s="40"/>
      <c r="CD183" s="41">
        <v>0</v>
      </c>
      <c r="CE183" s="41">
        <v>0</v>
      </c>
      <c r="CF183" s="41"/>
      <c r="CG183" s="7">
        <f t="shared" si="29"/>
        <v>0</v>
      </c>
      <c r="CH183" s="8"/>
      <c r="CI183" s="9"/>
      <c r="CJ183" s="41"/>
      <c r="CK183" s="41"/>
      <c r="CL183" s="41"/>
      <c r="CM183" s="41"/>
      <c r="CN183" s="41"/>
      <c r="CO183" s="7">
        <v>191076</v>
      </c>
      <c r="CP183" s="8"/>
      <c r="CQ183" s="41"/>
      <c r="CR183" s="41"/>
      <c r="CS183" s="7">
        <f t="shared" si="30"/>
        <v>0</v>
      </c>
      <c r="CT183" s="43">
        <v>220</v>
      </c>
      <c r="CU183" s="7">
        <f t="shared" si="32"/>
        <v>220</v>
      </c>
      <c r="CV183" s="10">
        <f t="shared" si="22"/>
        <v>555056</v>
      </c>
    </row>
    <row r="184" spans="1:100" x14ac:dyDescent="0.25">
      <c r="A184" s="348"/>
      <c r="B184" s="2" t="s">
        <v>103</v>
      </c>
      <c r="C184" s="40"/>
      <c r="D184" s="41"/>
      <c r="E184" s="43"/>
      <c r="F184" s="41"/>
      <c r="G184" s="42"/>
      <c r="H184" s="7">
        <v>0</v>
      </c>
      <c r="I184" s="40"/>
      <c r="J184" s="41"/>
      <c r="K184" s="41"/>
      <c r="L184" s="41"/>
      <c r="M184" s="41"/>
      <c r="N184" s="41"/>
      <c r="O184" s="7">
        <v>42078</v>
      </c>
      <c r="P184" s="8"/>
      <c r="Q184" s="41"/>
      <c r="R184" s="41"/>
      <c r="S184" s="41"/>
      <c r="T184" s="7">
        <f t="shared" si="34"/>
        <v>0</v>
      </c>
      <c r="U184" s="40">
        <v>24613</v>
      </c>
      <c r="V184" s="9">
        <v>2969</v>
      </c>
      <c r="W184" s="7">
        <f t="shared" si="23"/>
        <v>27582</v>
      </c>
      <c r="X184" s="40"/>
      <c r="Y184" s="9"/>
      <c r="Z184" s="9"/>
      <c r="AA184" s="9"/>
      <c r="AB184" s="9"/>
      <c r="AC184" s="9"/>
      <c r="AD184" s="41"/>
      <c r="AE184" s="9"/>
      <c r="AF184" s="9"/>
      <c r="AG184" s="9"/>
      <c r="AH184" s="9"/>
      <c r="AI184" s="25"/>
      <c r="AJ184" s="4">
        <v>229465</v>
      </c>
      <c r="AK184" s="41">
        <v>0</v>
      </c>
      <c r="AL184" s="7">
        <f t="shared" si="24"/>
        <v>0</v>
      </c>
      <c r="AM184" s="9"/>
      <c r="AN184" s="9">
        <v>24201</v>
      </c>
      <c r="AO184" s="41">
        <v>6672</v>
      </c>
      <c r="AP184" s="41">
        <v>36351</v>
      </c>
      <c r="AQ184" s="41"/>
      <c r="AR184" s="41"/>
      <c r="AS184" s="41"/>
      <c r="AT184" s="41"/>
      <c r="AU184" s="41"/>
      <c r="AV184" s="41"/>
      <c r="AW184" s="7">
        <f t="shared" si="25"/>
        <v>67224</v>
      </c>
      <c r="AX184" s="41">
        <v>0</v>
      </c>
      <c r="AY184" s="41"/>
      <c r="AZ184" s="41">
        <v>0</v>
      </c>
      <c r="BA184" s="41"/>
      <c r="BB184" s="41"/>
      <c r="BC184" s="41">
        <v>0</v>
      </c>
      <c r="BD184" s="41">
        <v>0</v>
      </c>
      <c r="BE184" s="7">
        <f t="shared" si="26"/>
        <v>0</v>
      </c>
      <c r="BF184" s="40">
        <v>26506</v>
      </c>
      <c r="BG184" s="41"/>
      <c r="BH184" s="41">
        <v>1696</v>
      </c>
      <c r="BI184" s="41"/>
      <c r="BJ184" s="41">
        <v>0</v>
      </c>
      <c r="BK184" s="41"/>
      <c r="BL184" s="41">
        <v>0</v>
      </c>
      <c r="BM184" s="41"/>
      <c r="BN184" s="41"/>
      <c r="BO184" s="41">
        <v>14298</v>
      </c>
      <c r="BP184" s="9"/>
      <c r="BQ184" s="41"/>
      <c r="BR184" s="9"/>
      <c r="BS184" s="9"/>
      <c r="BT184" s="41">
        <v>38790</v>
      </c>
      <c r="BU184" s="7">
        <f t="shared" si="27"/>
        <v>81290</v>
      </c>
      <c r="BV184" s="40">
        <v>8199</v>
      </c>
      <c r="BW184" s="41"/>
      <c r="BX184" s="41"/>
      <c r="BY184" s="41">
        <v>0</v>
      </c>
      <c r="BZ184" s="41"/>
      <c r="CA184" s="41"/>
      <c r="CB184" s="7">
        <f t="shared" si="28"/>
        <v>8199</v>
      </c>
      <c r="CC184" s="40"/>
      <c r="CD184" s="41">
        <v>0</v>
      </c>
      <c r="CE184" s="41">
        <v>0</v>
      </c>
      <c r="CF184" s="41"/>
      <c r="CG184" s="7">
        <f t="shared" si="29"/>
        <v>0</v>
      </c>
      <c r="CH184" s="8"/>
      <c r="CI184" s="9"/>
      <c r="CJ184" s="41"/>
      <c r="CK184" s="41"/>
      <c r="CL184" s="41"/>
      <c r="CM184" s="41"/>
      <c r="CN184" s="41"/>
      <c r="CO184" s="7">
        <v>229044</v>
      </c>
      <c r="CP184" s="8"/>
      <c r="CQ184" s="41"/>
      <c r="CR184" s="41"/>
      <c r="CS184" s="7">
        <f t="shared" si="30"/>
        <v>0</v>
      </c>
      <c r="CT184" s="43">
        <v>214</v>
      </c>
      <c r="CU184" s="7">
        <f t="shared" si="32"/>
        <v>214</v>
      </c>
      <c r="CV184" s="10">
        <f t="shared" si="22"/>
        <v>685096</v>
      </c>
    </row>
    <row r="185" spans="1:100" x14ac:dyDescent="0.25">
      <c r="A185" s="348"/>
      <c r="B185" s="2" t="s">
        <v>104</v>
      </c>
      <c r="C185" s="40"/>
      <c r="D185" s="41"/>
      <c r="E185" s="43"/>
      <c r="F185" s="41"/>
      <c r="G185" s="42"/>
      <c r="H185" s="7">
        <v>0</v>
      </c>
      <c r="I185" s="40"/>
      <c r="J185" s="41"/>
      <c r="K185" s="41"/>
      <c r="L185" s="41"/>
      <c r="M185" s="41"/>
      <c r="N185" s="41"/>
      <c r="O185" s="7">
        <v>43839</v>
      </c>
      <c r="P185" s="8"/>
      <c r="Q185" s="41"/>
      <c r="R185" s="41"/>
      <c r="S185" s="41"/>
      <c r="T185" s="7">
        <f t="shared" si="34"/>
        <v>0</v>
      </c>
      <c r="U185" s="40">
        <v>30073</v>
      </c>
      <c r="V185" s="9">
        <v>5060</v>
      </c>
      <c r="W185" s="7">
        <f t="shared" si="23"/>
        <v>35133</v>
      </c>
      <c r="X185" s="40"/>
      <c r="Y185" s="9"/>
      <c r="Z185" s="9"/>
      <c r="AA185" s="9"/>
      <c r="AB185" s="9"/>
      <c r="AC185" s="9"/>
      <c r="AD185" s="41"/>
      <c r="AE185" s="9"/>
      <c r="AF185" s="9"/>
      <c r="AG185" s="9"/>
      <c r="AH185" s="9"/>
      <c r="AI185" s="25"/>
      <c r="AJ185" s="4">
        <v>277328</v>
      </c>
      <c r="AK185" s="41">
        <v>0</v>
      </c>
      <c r="AL185" s="7">
        <f t="shared" si="24"/>
        <v>0</v>
      </c>
      <c r="AM185" s="9"/>
      <c r="AN185" s="9">
        <v>16333</v>
      </c>
      <c r="AO185" s="41">
        <v>9637</v>
      </c>
      <c r="AP185" s="41">
        <v>31226</v>
      </c>
      <c r="AQ185" s="41"/>
      <c r="AR185" s="41"/>
      <c r="AS185" s="41"/>
      <c r="AT185" s="41"/>
      <c r="AU185" s="41"/>
      <c r="AV185" s="41"/>
      <c r="AW185" s="7">
        <f t="shared" si="25"/>
        <v>57196</v>
      </c>
      <c r="AX185" s="41">
        <v>0</v>
      </c>
      <c r="AY185" s="41"/>
      <c r="AZ185" s="41">
        <v>0</v>
      </c>
      <c r="BA185" s="41"/>
      <c r="BB185" s="41"/>
      <c r="BC185" s="41">
        <v>0</v>
      </c>
      <c r="BD185" s="41">
        <v>0</v>
      </c>
      <c r="BE185" s="7">
        <f t="shared" si="26"/>
        <v>0</v>
      </c>
      <c r="BF185" s="40">
        <v>28844</v>
      </c>
      <c r="BG185" s="41"/>
      <c r="BH185" s="41">
        <v>1760</v>
      </c>
      <c r="BI185" s="41"/>
      <c r="BJ185" s="41">
        <v>0</v>
      </c>
      <c r="BK185" s="41"/>
      <c r="BL185" s="41">
        <v>0</v>
      </c>
      <c r="BM185" s="41"/>
      <c r="BN185" s="41"/>
      <c r="BO185" s="41">
        <v>9507</v>
      </c>
      <c r="BP185" s="9"/>
      <c r="BQ185" s="41"/>
      <c r="BR185" s="9"/>
      <c r="BS185" s="9"/>
      <c r="BT185" s="41">
        <v>41838</v>
      </c>
      <c r="BU185" s="7">
        <f t="shared" si="27"/>
        <v>81949</v>
      </c>
      <c r="BV185" s="40">
        <v>5877</v>
      </c>
      <c r="BW185" s="41"/>
      <c r="BX185" s="41"/>
      <c r="BY185" s="41">
        <v>0</v>
      </c>
      <c r="BZ185" s="41"/>
      <c r="CA185" s="41"/>
      <c r="CB185" s="7">
        <f t="shared" si="28"/>
        <v>5877</v>
      </c>
      <c r="CC185" s="40"/>
      <c r="CD185" s="41">
        <v>5553</v>
      </c>
      <c r="CE185" s="41">
        <v>0</v>
      </c>
      <c r="CF185" s="41"/>
      <c r="CG185" s="7">
        <f t="shared" si="29"/>
        <v>5553</v>
      </c>
      <c r="CH185" s="8"/>
      <c r="CI185" s="9"/>
      <c r="CJ185" s="41"/>
      <c r="CK185" s="41"/>
      <c r="CL185" s="41"/>
      <c r="CM185" s="41"/>
      <c r="CN185" s="41"/>
      <c r="CO185" s="7">
        <v>232241</v>
      </c>
      <c r="CP185" s="8"/>
      <c r="CQ185" s="41"/>
      <c r="CR185" s="41"/>
      <c r="CS185" s="7">
        <f t="shared" si="30"/>
        <v>0</v>
      </c>
      <c r="CT185" s="43">
        <v>238</v>
      </c>
      <c r="CU185" s="7">
        <f t="shared" si="32"/>
        <v>238</v>
      </c>
      <c r="CV185" s="10">
        <f t="shared" si="22"/>
        <v>739354</v>
      </c>
    </row>
    <row r="186" spans="1:100" x14ac:dyDescent="0.25">
      <c r="A186" s="348"/>
      <c r="B186" s="2" t="s">
        <v>105</v>
      </c>
      <c r="C186" s="40"/>
      <c r="D186" s="41"/>
      <c r="E186" s="43"/>
      <c r="F186" s="41"/>
      <c r="G186" s="42"/>
      <c r="H186" s="7">
        <v>0</v>
      </c>
      <c r="I186" s="40"/>
      <c r="J186" s="41"/>
      <c r="K186" s="41"/>
      <c r="L186" s="41"/>
      <c r="M186" s="41"/>
      <c r="N186" s="41"/>
      <c r="O186" s="7">
        <v>29526</v>
      </c>
      <c r="P186" s="8"/>
      <c r="Q186" s="41"/>
      <c r="R186" s="41"/>
      <c r="S186" s="41"/>
      <c r="T186" s="7">
        <f t="shared" si="34"/>
        <v>0</v>
      </c>
      <c r="U186" s="40">
        <v>35447</v>
      </c>
      <c r="V186" s="9">
        <v>4904</v>
      </c>
      <c r="W186" s="7">
        <f t="shared" si="23"/>
        <v>40351</v>
      </c>
      <c r="X186" s="40"/>
      <c r="Y186" s="9"/>
      <c r="Z186" s="9"/>
      <c r="AA186" s="9"/>
      <c r="AB186" s="9"/>
      <c r="AC186" s="9"/>
      <c r="AD186" s="41"/>
      <c r="AE186" s="9"/>
      <c r="AF186" s="9"/>
      <c r="AG186" s="9"/>
      <c r="AH186" s="9"/>
      <c r="AI186" s="25"/>
      <c r="AJ186" s="4">
        <v>338684</v>
      </c>
      <c r="AK186" s="41">
        <v>0</v>
      </c>
      <c r="AL186" s="7">
        <f t="shared" si="24"/>
        <v>0</v>
      </c>
      <c r="AM186" s="9"/>
      <c r="AN186" s="9">
        <v>15081</v>
      </c>
      <c r="AO186" s="41">
        <v>6961</v>
      </c>
      <c r="AP186" s="41">
        <v>32910</v>
      </c>
      <c r="AQ186" s="41"/>
      <c r="AR186" s="41"/>
      <c r="AS186" s="41"/>
      <c r="AT186" s="41"/>
      <c r="AU186" s="41"/>
      <c r="AV186" s="41"/>
      <c r="AW186" s="7">
        <f t="shared" si="25"/>
        <v>54952</v>
      </c>
      <c r="AX186" s="41">
        <v>0</v>
      </c>
      <c r="AY186" s="41"/>
      <c r="AZ186" s="41">
        <v>0</v>
      </c>
      <c r="BA186" s="41"/>
      <c r="BB186" s="41"/>
      <c r="BC186" s="41">
        <v>0</v>
      </c>
      <c r="BD186" s="41">
        <v>0</v>
      </c>
      <c r="BE186" s="7">
        <f t="shared" si="26"/>
        <v>0</v>
      </c>
      <c r="BF186" s="40">
        <v>24567</v>
      </c>
      <c r="BG186" s="41"/>
      <c r="BH186" s="41">
        <v>1710</v>
      </c>
      <c r="BI186" s="41"/>
      <c r="BJ186" s="41">
        <v>0</v>
      </c>
      <c r="BK186" s="41"/>
      <c r="BL186" s="41">
        <v>0</v>
      </c>
      <c r="BM186" s="41"/>
      <c r="BN186" s="41"/>
      <c r="BO186" s="41">
        <v>13823</v>
      </c>
      <c r="BP186" s="9"/>
      <c r="BQ186" s="41"/>
      <c r="BR186" s="9"/>
      <c r="BS186" s="9"/>
      <c r="BT186" s="41">
        <v>46879</v>
      </c>
      <c r="BU186" s="7">
        <f t="shared" si="27"/>
        <v>86979</v>
      </c>
      <c r="BV186" s="40">
        <v>4408</v>
      </c>
      <c r="BW186" s="41"/>
      <c r="BX186" s="41"/>
      <c r="BY186" s="41">
        <v>0</v>
      </c>
      <c r="BZ186" s="41"/>
      <c r="CA186" s="41"/>
      <c r="CB186" s="7">
        <f t="shared" si="28"/>
        <v>4408</v>
      </c>
      <c r="CC186" s="40"/>
      <c r="CD186" s="41">
        <v>19436</v>
      </c>
      <c r="CE186" s="41">
        <v>0</v>
      </c>
      <c r="CF186" s="41"/>
      <c r="CG186" s="7">
        <f t="shared" si="29"/>
        <v>19436</v>
      </c>
      <c r="CH186" s="8"/>
      <c r="CI186" s="9"/>
      <c r="CJ186" s="41"/>
      <c r="CK186" s="41"/>
      <c r="CL186" s="41"/>
      <c r="CM186" s="41"/>
      <c r="CN186" s="41"/>
      <c r="CO186" s="7">
        <v>220603</v>
      </c>
      <c r="CP186" s="8"/>
      <c r="CQ186" s="41"/>
      <c r="CR186" s="41"/>
      <c r="CS186" s="7">
        <f t="shared" si="30"/>
        <v>0</v>
      </c>
      <c r="CT186" s="43">
        <v>522</v>
      </c>
      <c r="CU186" s="7">
        <f t="shared" si="32"/>
        <v>522</v>
      </c>
      <c r="CV186" s="10">
        <f t="shared" si="22"/>
        <v>795461</v>
      </c>
    </row>
    <row r="187" spans="1:100" x14ac:dyDescent="0.25">
      <c r="A187" s="348"/>
      <c r="B187" s="2" t="s">
        <v>106</v>
      </c>
      <c r="C187" s="40"/>
      <c r="D187" s="41"/>
      <c r="E187" s="43"/>
      <c r="F187" s="41"/>
      <c r="G187" s="42"/>
      <c r="H187" s="7">
        <v>120</v>
      </c>
      <c r="I187" s="40"/>
      <c r="J187" s="41"/>
      <c r="K187" s="41"/>
      <c r="L187" s="41"/>
      <c r="M187" s="41"/>
      <c r="N187" s="41"/>
      <c r="O187" s="7">
        <v>39638</v>
      </c>
      <c r="P187" s="8"/>
      <c r="Q187" s="41"/>
      <c r="R187" s="41"/>
      <c r="S187" s="41"/>
      <c r="T187" s="7">
        <f t="shared" si="34"/>
        <v>0</v>
      </c>
      <c r="U187" s="40">
        <v>39628</v>
      </c>
      <c r="V187" s="9">
        <v>6520</v>
      </c>
      <c r="W187" s="7">
        <f t="shared" si="23"/>
        <v>46148</v>
      </c>
      <c r="X187" s="40"/>
      <c r="Y187" s="9"/>
      <c r="Z187" s="9"/>
      <c r="AA187" s="9"/>
      <c r="AB187" s="9"/>
      <c r="AC187" s="9"/>
      <c r="AD187" s="41"/>
      <c r="AE187" s="9"/>
      <c r="AF187" s="9"/>
      <c r="AG187" s="9"/>
      <c r="AH187" s="9"/>
      <c r="AI187" s="25"/>
      <c r="AJ187" s="4">
        <v>343491</v>
      </c>
      <c r="AK187" s="41">
        <v>0</v>
      </c>
      <c r="AL187" s="7">
        <f t="shared" si="24"/>
        <v>0</v>
      </c>
      <c r="AM187" s="9"/>
      <c r="AN187" s="9">
        <v>20771</v>
      </c>
      <c r="AO187" s="41">
        <v>4238</v>
      </c>
      <c r="AP187" s="41">
        <v>41232</v>
      </c>
      <c r="AQ187" s="41"/>
      <c r="AR187" s="41"/>
      <c r="AS187" s="41"/>
      <c r="AT187" s="41"/>
      <c r="AU187" s="41"/>
      <c r="AV187" s="41"/>
      <c r="AW187" s="7">
        <f t="shared" si="25"/>
        <v>66241</v>
      </c>
      <c r="AX187" s="41">
        <v>0</v>
      </c>
      <c r="AY187" s="41"/>
      <c r="AZ187" s="41">
        <v>0</v>
      </c>
      <c r="BA187" s="41"/>
      <c r="BB187" s="41"/>
      <c r="BC187" s="41">
        <v>0</v>
      </c>
      <c r="BD187" s="41">
        <v>0</v>
      </c>
      <c r="BE187" s="7">
        <f t="shared" si="26"/>
        <v>0</v>
      </c>
      <c r="BF187" s="40">
        <v>28495</v>
      </c>
      <c r="BG187" s="41"/>
      <c r="BH187" s="41">
        <v>1321</v>
      </c>
      <c r="BI187" s="41"/>
      <c r="BJ187" s="41">
        <v>0</v>
      </c>
      <c r="BK187" s="41"/>
      <c r="BL187" s="41">
        <v>0</v>
      </c>
      <c r="BM187" s="41"/>
      <c r="BN187" s="41"/>
      <c r="BO187" s="41">
        <v>11183</v>
      </c>
      <c r="BP187" s="9"/>
      <c r="BQ187" s="41"/>
      <c r="BR187" s="9"/>
      <c r="BS187" s="9"/>
      <c r="BT187" s="41">
        <v>54348</v>
      </c>
      <c r="BU187" s="7">
        <f t="shared" si="27"/>
        <v>95347</v>
      </c>
      <c r="BV187" s="40">
        <v>8970</v>
      </c>
      <c r="BW187" s="41"/>
      <c r="BX187" s="41"/>
      <c r="BY187" s="41">
        <v>0</v>
      </c>
      <c r="BZ187" s="41"/>
      <c r="CA187" s="41"/>
      <c r="CB187" s="7">
        <f t="shared" si="28"/>
        <v>8970</v>
      </c>
      <c r="CC187" s="40"/>
      <c r="CD187" s="41">
        <v>15754</v>
      </c>
      <c r="CE187" s="41">
        <v>0</v>
      </c>
      <c r="CF187" s="41"/>
      <c r="CG187" s="7">
        <f t="shared" si="29"/>
        <v>15754</v>
      </c>
      <c r="CH187" s="8"/>
      <c r="CI187" s="9"/>
      <c r="CJ187" s="41"/>
      <c r="CK187" s="41"/>
      <c r="CL187" s="41"/>
      <c r="CM187" s="41"/>
      <c r="CN187" s="41"/>
      <c r="CO187" s="7">
        <v>214059</v>
      </c>
      <c r="CP187" s="8"/>
      <c r="CQ187" s="41"/>
      <c r="CR187" s="41"/>
      <c r="CS187" s="7">
        <f t="shared" si="30"/>
        <v>0</v>
      </c>
      <c r="CT187" s="43">
        <v>295</v>
      </c>
      <c r="CU187" s="7">
        <f t="shared" si="32"/>
        <v>295</v>
      </c>
      <c r="CV187" s="10">
        <f t="shared" si="22"/>
        <v>830063</v>
      </c>
    </row>
    <row r="188" spans="1:100" x14ac:dyDescent="0.25">
      <c r="A188" s="348"/>
      <c r="B188" s="2" t="s">
        <v>107</v>
      </c>
      <c r="C188" s="40"/>
      <c r="D188" s="41"/>
      <c r="E188" s="43"/>
      <c r="F188" s="41"/>
      <c r="G188" s="42"/>
      <c r="H188" s="7">
        <v>0</v>
      </c>
      <c r="I188" s="40"/>
      <c r="J188" s="41"/>
      <c r="K188" s="41"/>
      <c r="L188" s="41"/>
      <c r="M188" s="41"/>
      <c r="N188" s="41"/>
      <c r="O188" s="7">
        <v>34622</v>
      </c>
      <c r="P188" s="8"/>
      <c r="Q188" s="41"/>
      <c r="R188" s="41"/>
      <c r="S188" s="41"/>
      <c r="T188" s="7">
        <f t="shared" si="34"/>
        <v>0</v>
      </c>
      <c r="U188" s="40">
        <v>54093</v>
      </c>
      <c r="V188" s="9">
        <v>7018</v>
      </c>
      <c r="W188" s="7">
        <f t="shared" si="23"/>
        <v>61111</v>
      </c>
      <c r="X188" s="40"/>
      <c r="Y188" s="9"/>
      <c r="Z188" s="9"/>
      <c r="AA188" s="9"/>
      <c r="AB188" s="9"/>
      <c r="AC188" s="9"/>
      <c r="AD188" s="41"/>
      <c r="AE188" s="9"/>
      <c r="AF188" s="9"/>
      <c r="AG188" s="9"/>
      <c r="AH188" s="9"/>
      <c r="AI188" s="25"/>
      <c r="AJ188" s="4">
        <v>346996</v>
      </c>
      <c r="AK188" s="41">
        <v>0</v>
      </c>
      <c r="AL188" s="7">
        <f t="shared" si="24"/>
        <v>0</v>
      </c>
      <c r="AM188" s="9"/>
      <c r="AN188" s="9">
        <v>17938</v>
      </c>
      <c r="AO188" s="41">
        <v>1245</v>
      </c>
      <c r="AP188" s="41">
        <v>37183</v>
      </c>
      <c r="AQ188" s="41"/>
      <c r="AR188" s="41"/>
      <c r="AS188" s="41"/>
      <c r="AT188" s="41"/>
      <c r="AU188" s="41"/>
      <c r="AV188" s="41"/>
      <c r="AW188" s="7">
        <f t="shared" si="25"/>
        <v>56366</v>
      </c>
      <c r="AX188" s="41">
        <v>0</v>
      </c>
      <c r="AY188" s="41"/>
      <c r="AZ188" s="41">
        <v>0</v>
      </c>
      <c r="BA188" s="41"/>
      <c r="BB188" s="41"/>
      <c r="BC188" s="41">
        <v>0</v>
      </c>
      <c r="BD188" s="41">
        <v>0</v>
      </c>
      <c r="BE188" s="7">
        <f t="shared" si="26"/>
        <v>0</v>
      </c>
      <c r="BF188" s="40">
        <v>30684</v>
      </c>
      <c r="BG188" s="41"/>
      <c r="BH188" s="41">
        <v>1652</v>
      </c>
      <c r="BI188" s="41"/>
      <c r="BJ188" s="41">
        <v>0</v>
      </c>
      <c r="BK188" s="41"/>
      <c r="BL188" s="41">
        <v>0</v>
      </c>
      <c r="BM188" s="41"/>
      <c r="BN188" s="41"/>
      <c r="BO188" s="41">
        <v>12974</v>
      </c>
      <c r="BP188" s="9"/>
      <c r="BQ188" s="41"/>
      <c r="BR188" s="9"/>
      <c r="BS188" s="9"/>
      <c r="BT188" s="41">
        <v>42708</v>
      </c>
      <c r="BU188" s="7">
        <f t="shared" si="27"/>
        <v>88018</v>
      </c>
      <c r="BV188" s="40">
        <v>20279</v>
      </c>
      <c r="BW188" s="41"/>
      <c r="BX188" s="41"/>
      <c r="BY188" s="41">
        <v>0</v>
      </c>
      <c r="BZ188" s="41"/>
      <c r="CA188" s="41"/>
      <c r="CB188" s="7">
        <f t="shared" si="28"/>
        <v>20279</v>
      </c>
      <c r="CC188" s="40"/>
      <c r="CD188" s="41">
        <v>13808</v>
      </c>
      <c r="CE188" s="41">
        <v>0</v>
      </c>
      <c r="CF188" s="41"/>
      <c r="CG188" s="7">
        <f t="shared" si="29"/>
        <v>13808</v>
      </c>
      <c r="CH188" s="8"/>
      <c r="CI188" s="9"/>
      <c r="CJ188" s="41"/>
      <c r="CK188" s="41"/>
      <c r="CL188" s="41"/>
      <c r="CM188" s="41"/>
      <c r="CN188" s="41"/>
      <c r="CO188" s="7">
        <v>199632</v>
      </c>
      <c r="CP188" s="8"/>
      <c r="CQ188" s="41"/>
      <c r="CR188" s="41"/>
      <c r="CS188" s="7">
        <f t="shared" si="30"/>
        <v>0</v>
      </c>
      <c r="CT188" s="43">
        <v>1191</v>
      </c>
      <c r="CU188" s="7">
        <f t="shared" si="32"/>
        <v>1191</v>
      </c>
      <c r="CV188" s="10">
        <f t="shared" si="22"/>
        <v>822023</v>
      </c>
    </row>
    <row r="189" spans="1:100" x14ac:dyDescent="0.25">
      <c r="A189" s="348"/>
      <c r="B189" s="2" t="s">
        <v>108</v>
      </c>
      <c r="C189" s="40"/>
      <c r="D189" s="41"/>
      <c r="E189" s="43"/>
      <c r="F189" s="41"/>
      <c r="G189" s="42"/>
      <c r="H189" s="7">
        <v>0</v>
      </c>
      <c r="I189" s="40"/>
      <c r="J189" s="41"/>
      <c r="K189" s="41"/>
      <c r="L189" s="41"/>
      <c r="M189" s="41"/>
      <c r="N189" s="41"/>
      <c r="O189" s="7">
        <v>23828</v>
      </c>
      <c r="P189" s="8"/>
      <c r="Q189" s="41"/>
      <c r="R189" s="41"/>
      <c r="S189" s="41"/>
      <c r="T189" s="7">
        <f t="shared" si="34"/>
        <v>0</v>
      </c>
      <c r="U189" s="40">
        <v>50679</v>
      </c>
      <c r="V189" s="9">
        <v>6618</v>
      </c>
      <c r="W189" s="7">
        <f t="shared" si="23"/>
        <v>57297</v>
      </c>
      <c r="X189" s="40"/>
      <c r="Y189" s="9"/>
      <c r="Z189" s="9"/>
      <c r="AA189" s="9"/>
      <c r="AB189" s="9"/>
      <c r="AC189" s="9"/>
      <c r="AD189" s="41"/>
      <c r="AE189" s="9"/>
      <c r="AF189" s="9"/>
      <c r="AG189" s="9"/>
      <c r="AH189" s="9"/>
      <c r="AI189" s="25"/>
      <c r="AJ189" s="4">
        <v>376218</v>
      </c>
      <c r="AK189" s="41">
        <v>0</v>
      </c>
      <c r="AL189" s="7">
        <f t="shared" si="24"/>
        <v>0</v>
      </c>
      <c r="AM189" s="9"/>
      <c r="AN189" s="9">
        <v>20650</v>
      </c>
      <c r="AO189" s="41">
        <v>1858</v>
      </c>
      <c r="AP189" s="41">
        <v>38445</v>
      </c>
      <c r="AQ189" s="41"/>
      <c r="AR189" s="41"/>
      <c r="AS189" s="41"/>
      <c r="AT189" s="41"/>
      <c r="AU189" s="41"/>
      <c r="AV189" s="41"/>
      <c r="AW189" s="7">
        <f t="shared" si="25"/>
        <v>60953</v>
      </c>
      <c r="AX189" s="41">
        <v>0</v>
      </c>
      <c r="AY189" s="41"/>
      <c r="AZ189" s="41">
        <v>0</v>
      </c>
      <c r="BA189" s="41"/>
      <c r="BB189" s="41"/>
      <c r="BC189" s="41">
        <v>0</v>
      </c>
      <c r="BD189" s="41">
        <v>0</v>
      </c>
      <c r="BE189" s="7">
        <f t="shared" si="26"/>
        <v>0</v>
      </c>
      <c r="BF189" s="40">
        <v>32505</v>
      </c>
      <c r="BG189" s="41"/>
      <c r="BH189" s="41">
        <v>2090</v>
      </c>
      <c r="BI189" s="41"/>
      <c r="BJ189" s="41">
        <v>0</v>
      </c>
      <c r="BK189" s="41"/>
      <c r="BL189" s="41">
        <v>0</v>
      </c>
      <c r="BM189" s="41"/>
      <c r="BN189" s="41"/>
      <c r="BO189" s="41">
        <v>13264</v>
      </c>
      <c r="BP189" s="9"/>
      <c r="BQ189" s="41"/>
      <c r="BR189" s="9"/>
      <c r="BS189" s="9"/>
      <c r="BT189" s="41">
        <v>50733</v>
      </c>
      <c r="BU189" s="7">
        <f t="shared" si="27"/>
        <v>98592</v>
      </c>
      <c r="BV189" s="40">
        <v>12813</v>
      </c>
      <c r="BW189" s="41"/>
      <c r="BX189" s="41"/>
      <c r="BY189" s="41">
        <v>0</v>
      </c>
      <c r="BZ189" s="41"/>
      <c r="CA189" s="41"/>
      <c r="CB189" s="7">
        <f t="shared" si="28"/>
        <v>12813</v>
      </c>
      <c r="CC189" s="40"/>
      <c r="CD189" s="41">
        <v>11787</v>
      </c>
      <c r="CE189" s="41">
        <v>0</v>
      </c>
      <c r="CF189" s="41"/>
      <c r="CG189" s="7">
        <f t="shared" si="29"/>
        <v>11787</v>
      </c>
      <c r="CH189" s="8"/>
      <c r="CI189" s="9"/>
      <c r="CJ189" s="41"/>
      <c r="CK189" s="41"/>
      <c r="CL189" s="41"/>
      <c r="CM189" s="41"/>
      <c r="CN189" s="41"/>
      <c r="CO189" s="7">
        <v>119521</v>
      </c>
      <c r="CP189" s="8"/>
      <c r="CQ189" s="41"/>
      <c r="CR189" s="41"/>
      <c r="CS189" s="7">
        <f t="shared" si="30"/>
        <v>0</v>
      </c>
      <c r="CT189" s="43">
        <v>1496</v>
      </c>
      <c r="CU189" s="7">
        <f t="shared" si="32"/>
        <v>1496</v>
      </c>
      <c r="CV189" s="10">
        <f t="shared" si="22"/>
        <v>762505</v>
      </c>
    </row>
    <row r="190" spans="1:100" x14ac:dyDescent="0.25">
      <c r="A190" s="348"/>
      <c r="B190" s="2" t="s">
        <v>109</v>
      </c>
      <c r="C190" s="40"/>
      <c r="D190" s="41"/>
      <c r="E190" s="43"/>
      <c r="F190" s="41"/>
      <c r="G190" s="42"/>
      <c r="H190" s="7">
        <v>0</v>
      </c>
      <c r="I190" s="40"/>
      <c r="J190" s="41"/>
      <c r="K190" s="41"/>
      <c r="L190" s="41"/>
      <c r="M190" s="41"/>
      <c r="N190" s="41"/>
      <c r="O190" s="7">
        <v>25516</v>
      </c>
      <c r="P190" s="8"/>
      <c r="Q190" s="41"/>
      <c r="R190" s="41"/>
      <c r="S190" s="41"/>
      <c r="T190" s="7">
        <f t="shared" si="34"/>
        <v>0</v>
      </c>
      <c r="U190" s="40">
        <v>56393</v>
      </c>
      <c r="V190" s="9">
        <v>7033</v>
      </c>
      <c r="W190" s="7">
        <f t="shared" si="23"/>
        <v>63426</v>
      </c>
      <c r="X190" s="40"/>
      <c r="Y190" s="9"/>
      <c r="Z190" s="9"/>
      <c r="AA190" s="9"/>
      <c r="AB190" s="9"/>
      <c r="AC190" s="9"/>
      <c r="AD190" s="41"/>
      <c r="AE190" s="9"/>
      <c r="AF190" s="9"/>
      <c r="AG190" s="9"/>
      <c r="AH190" s="9"/>
      <c r="AI190" s="25"/>
      <c r="AJ190" s="4">
        <v>331444</v>
      </c>
      <c r="AK190" s="41">
        <v>0</v>
      </c>
      <c r="AL190" s="7">
        <f t="shared" si="24"/>
        <v>0</v>
      </c>
      <c r="AM190" s="9"/>
      <c r="AN190" s="9">
        <v>23257</v>
      </c>
      <c r="AO190" s="41">
        <v>3337</v>
      </c>
      <c r="AP190" s="41">
        <v>44635</v>
      </c>
      <c r="AQ190" s="41"/>
      <c r="AR190" s="41"/>
      <c r="AS190" s="41"/>
      <c r="AT190" s="41"/>
      <c r="AU190" s="41"/>
      <c r="AV190" s="41"/>
      <c r="AW190" s="7">
        <f t="shared" si="25"/>
        <v>71229</v>
      </c>
      <c r="AX190" s="41">
        <v>0</v>
      </c>
      <c r="AY190" s="41"/>
      <c r="AZ190" s="41">
        <v>0</v>
      </c>
      <c r="BA190" s="41"/>
      <c r="BB190" s="41"/>
      <c r="BC190" s="41">
        <v>0</v>
      </c>
      <c r="BD190" s="41">
        <v>0</v>
      </c>
      <c r="BE190" s="7">
        <f t="shared" si="26"/>
        <v>0</v>
      </c>
      <c r="BF190" s="40">
        <v>23567</v>
      </c>
      <c r="BG190" s="41"/>
      <c r="BH190" s="41">
        <v>1262</v>
      </c>
      <c r="BI190" s="41"/>
      <c r="BJ190" s="41">
        <v>0</v>
      </c>
      <c r="BK190" s="41"/>
      <c r="BL190" s="41">
        <v>0</v>
      </c>
      <c r="BM190" s="41"/>
      <c r="BN190" s="41"/>
      <c r="BO190" s="41">
        <v>11588</v>
      </c>
      <c r="BP190" s="9"/>
      <c r="BQ190" s="41"/>
      <c r="BR190" s="9"/>
      <c r="BS190" s="9"/>
      <c r="BT190" s="41">
        <v>47488</v>
      </c>
      <c r="BU190" s="7">
        <f t="shared" si="27"/>
        <v>83905</v>
      </c>
      <c r="BV190" s="40">
        <v>7820</v>
      </c>
      <c r="BW190" s="41"/>
      <c r="BX190" s="41"/>
      <c r="BY190" s="41">
        <v>0</v>
      </c>
      <c r="BZ190" s="41"/>
      <c r="CA190" s="41"/>
      <c r="CB190" s="7">
        <f t="shared" si="28"/>
        <v>7820</v>
      </c>
      <c r="CC190" s="40"/>
      <c r="CD190" s="41">
        <v>192</v>
      </c>
      <c r="CE190" s="41">
        <v>0</v>
      </c>
      <c r="CF190" s="41"/>
      <c r="CG190" s="7">
        <f t="shared" si="29"/>
        <v>192</v>
      </c>
      <c r="CH190" s="8"/>
      <c r="CI190" s="9"/>
      <c r="CJ190" s="41"/>
      <c r="CK190" s="41"/>
      <c r="CL190" s="41"/>
      <c r="CM190" s="41"/>
      <c r="CN190" s="41"/>
      <c r="CO190" s="7">
        <v>200988</v>
      </c>
      <c r="CP190" s="8"/>
      <c r="CQ190" s="41"/>
      <c r="CR190" s="41"/>
      <c r="CS190" s="7">
        <f t="shared" si="30"/>
        <v>0</v>
      </c>
      <c r="CT190" s="43">
        <v>857</v>
      </c>
      <c r="CU190" s="7">
        <f t="shared" si="32"/>
        <v>857</v>
      </c>
      <c r="CV190" s="10">
        <f t="shared" si="22"/>
        <v>785377</v>
      </c>
    </row>
    <row r="191" spans="1:100" x14ac:dyDescent="0.25">
      <c r="A191" s="348"/>
      <c r="B191" s="2" t="s">
        <v>110</v>
      </c>
      <c r="C191" s="40"/>
      <c r="D191" s="41"/>
      <c r="E191" s="43"/>
      <c r="F191" s="41"/>
      <c r="G191" s="42"/>
      <c r="H191" s="7">
        <v>0</v>
      </c>
      <c r="I191" s="40"/>
      <c r="J191" s="41"/>
      <c r="K191" s="41"/>
      <c r="L191" s="41"/>
      <c r="M191" s="41"/>
      <c r="N191" s="41"/>
      <c r="O191" s="7">
        <v>36203</v>
      </c>
      <c r="P191" s="8"/>
      <c r="Q191" s="41"/>
      <c r="R191" s="41"/>
      <c r="S191" s="41"/>
      <c r="T191" s="7">
        <f t="shared" si="34"/>
        <v>0</v>
      </c>
      <c r="U191" s="40">
        <v>42591</v>
      </c>
      <c r="V191" s="9">
        <v>5929</v>
      </c>
      <c r="W191" s="7">
        <f t="shared" si="23"/>
        <v>48520</v>
      </c>
      <c r="X191" s="40"/>
      <c r="Y191" s="9"/>
      <c r="Z191" s="9"/>
      <c r="AA191" s="9"/>
      <c r="AB191" s="9"/>
      <c r="AC191" s="9"/>
      <c r="AD191" s="41"/>
      <c r="AE191" s="9"/>
      <c r="AF191" s="9"/>
      <c r="AG191" s="9"/>
      <c r="AH191" s="9"/>
      <c r="AI191" s="25"/>
      <c r="AJ191" s="4">
        <v>311117</v>
      </c>
      <c r="AK191" s="41">
        <v>0</v>
      </c>
      <c r="AL191" s="7">
        <f t="shared" si="24"/>
        <v>0</v>
      </c>
      <c r="AM191" s="9"/>
      <c r="AN191" s="9">
        <v>17314</v>
      </c>
      <c r="AO191" s="41">
        <v>3031</v>
      </c>
      <c r="AP191" s="41">
        <v>38972</v>
      </c>
      <c r="AQ191" s="41"/>
      <c r="AR191" s="41"/>
      <c r="AS191" s="41"/>
      <c r="AT191" s="41"/>
      <c r="AU191" s="41"/>
      <c r="AV191" s="41"/>
      <c r="AW191" s="7">
        <f t="shared" si="25"/>
        <v>59317</v>
      </c>
      <c r="AX191" s="41">
        <v>0</v>
      </c>
      <c r="AY191" s="41"/>
      <c r="AZ191" s="41">
        <v>0</v>
      </c>
      <c r="BA191" s="41"/>
      <c r="BB191" s="41"/>
      <c r="BC191" s="41">
        <v>0</v>
      </c>
      <c r="BD191" s="41">
        <v>0</v>
      </c>
      <c r="BE191" s="7">
        <f t="shared" si="26"/>
        <v>0</v>
      </c>
      <c r="BF191" s="40">
        <v>34772</v>
      </c>
      <c r="BG191" s="41"/>
      <c r="BH191" s="41">
        <v>2351</v>
      </c>
      <c r="BI191" s="41"/>
      <c r="BJ191" s="41">
        <v>0</v>
      </c>
      <c r="BK191" s="41"/>
      <c r="BL191" s="41">
        <v>0</v>
      </c>
      <c r="BM191" s="41"/>
      <c r="BN191" s="41"/>
      <c r="BO191" s="41">
        <v>11100</v>
      </c>
      <c r="BP191" s="9"/>
      <c r="BQ191" s="41"/>
      <c r="BR191" s="9"/>
      <c r="BS191" s="9"/>
      <c r="BT191" s="41">
        <v>38557</v>
      </c>
      <c r="BU191" s="7">
        <f t="shared" si="27"/>
        <v>86780</v>
      </c>
      <c r="BV191" s="40">
        <v>7865</v>
      </c>
      <c r="BW191" s="41"/>
      <c r="BX191" s="41"/>
      <c r="BY191" s="41">
        <v>0</v>
      </c>
      <c r="BZ191" s="41"/>
      <c r="CA191" s="41"/>
      <c r="CB191" s="7">
        <f t="shared" si="28"/>
        <v>7865</v>
      </c>
      <c r="CC191" s="40"/>
      <c r="CD191" s="41">
        <v>0</v>
      </c>
      <c r="CE191" s="41">
        <v>0</v>
      </c>
      <c r="CF191" s="41"/>
      <c r="CG191" s="7">
        <f t="shared" si="29"/>
        <v>0</v>
      </c>
      <c r="CH191" s="8"/>
      <c r="CI191" s="9"/>
      <c r="CJ191" s="41"/>
      <c r="CK191" s="41"/>
      <c r="CL191" s="41"/>
      <c r="CM191" s="41"/>
      <c r="CN191" s="41"/>
      <c r="CO191" s="7">
        <v>162487</v>
      </c>
      <c r="CP191" s="8"/>
      <c r="CQ191" s="41"/>
      <c r="CR191" s="41"/>
      <c r="CS191" s="7">
        <f t="shared" si="30"/>
        <v>0</v>
      </c>
      <c r="CT191" s="43">
        <v>340</v>
      </c>
      <c r="CU191" s="7">
        <f t="shared" si="32"/>
        <v>340</v>
      </c>
      <c r="CV191" s="10">
        <f t="shared" si="22"/>
        <v>712629</v>
      </c>
    </row>
    <row r="192" spans="1:100" x14ac:dyDescent="0.25">
      <c r="A192" s="348"/>
      <c r="B192" s="2" t="s">
        <v>111</v>
      </c>
      <c r="C192" s="40"/>
      <c r="D192" s="41"/>
      <c r="E192" s="43"/>
      <c r="F192" s="41"/>
      <c r="G192" s="42"/>
      <c r="H192" s="7">
        <v>0</v>
      </c>
      <c r="I192" s="40"/>
      <c r="J192" s="41"/>
      <c r="K192" s="41"/>
      <c r="L192" s="41"/>
      <c r="M192" s="41"/>
      <c r="N192" s="41"/>
      <c r="O192" s="7">
        <v>20363</v>
      </c>
      <c r="P192" s="8"/>
      <c r="Q192" s="41"/>
      <c r="R192" s="41"/>
      <c r="S192" s="41"/>
      <c r="T192" s="7">
        <f t="shared" si="34"/>
        <v>0</v>
      </c>
      <c r="U192" s="40">
        <v>47458</v>
      </c>
      <c r="V192" s="9">
        <v>5652</v>
      </c>
      <c r="W192" s="7">
        <f t="shared" si="23"/>
        <v>53110</v>
      </c>
      <c r="X192" s="40"/>
      <c r="Y192" s="9"/>
      <c r="Z192" s="9"/>
      <c r="AA192" s="9"/>
      <c r="AB192" s="9"/>
      <c r="AC192" s="9"/>
      <c r="AD192" s="41"/>
      <c r="AE192" s="9"/>
      <c r="AF192" s="9"/>
      <c r="AG192" s="9"/>
      <c r="AH192" s="9"/>
      <c r="AI192" s="25"/>
      <c r="AJ192" s="4">
        <v>305304</v>
      </c>
      <c r="AK192" s="41">
        <v>0</v>
      </c>
      <c r="AL192" s="7">
        <f t="shared" si="24"/>
        <v>0</v>
      </c>
      <c r="AM192" s="9"/>
      <c r="AN192" s="9">
        <v>20198</v>
      </c>
      <c r="AO192" s="41">
        <v>1845</v>
      </c>
      <c r="AP192" s="41">
        <v>30030</v>
      </c>
      <c r="AQ192" s="41"/>
      <c r="AR192" s="41"/>
      <c r="AS192" s="41"/>
      <c r="AT192" s="41"/>
      <c r="AU192" s="41"/>
      <c r="AV192" s="41"/>
      <c r="AW192" s="7">
        <f t="shared" si="25"/>
        <v>52073</v>
      </c>
      <c r="AX192" s="41">
        <v>0</v>
      </c>
      <c r="AY192" s="41"/>
      <c r="AZ192" s="41">
        <v>0</v>
      </c>
      <c r="BA192" s="41"/>
      <c r="BB192" s="41"/>
      <c r="BC192" s="41">
        <v>0</v>
      </c>
      <c r="BD192" s="41">
        <v>0</v>
      </c>
      <c r="BE192" s="7">
        <f t="shared" si="26"/>
        <v>0</v>
      </c>
      <c r="BF192" s="40">
        <v>20484</v>
      </c>
      <c r="BG192" s="41"/>
      <c r="BH192" s="41">
        <v>988</v>
      </c>
      <c r="BI192" s="41"/>
      <c r="BJ192" s="41">
        <v>0</v>
      </c>
      <c r="BK192" s="41"/>
      <c r="BL192" s="41">
        <v>0</v>
      </c>
      <c r="BM192" s="41"/>
      <c r="BN192" s="41"/>
      <c r="BO192" s="41">
        <v>13317</v>
      </c>
      <c r="BP192" s="9"/>
      <c r="BQ192" s="41"/>
      <c r="BR192" s="9"/>
      <c r="BS192" s="9"/>
      <c r="BT192" s="41">
        <v>25125</v>
      </c>
      <c r="BU192" s="7">
        <f t="shared" si="27"/>
        <v>59914</v>
      </c>
      <c r="BV192" s="40">
        <v>5389</v>
      </c>
      <c r="BW192" s="41"/>
      <c r="BX192" s="41"/>
      <c r="BY192" s="41">
        <v>0</v>
      </c>
      <c r="BZ192" s="41"/>
      <c r="CA192" s="41"/>
      <c r="CB192" s="7">
        <f t="shared" si="28"/>
        <v>5389</v>
      </c>
      <c r="CC192" s="40"/>
      <c r="CD192" s="41">
        <v>0</v>
      </c>
      <c r="CE192" s="41">
        <v>0</v>
      </c>
      <c r="CF192" s="41"/>
      <c r="CG192" s="7">
        <f t="shared" si="29"/>
        <v>0</v>
      </c>
      <c r="CH192" s="8"/>
      <c r="CI192" s="9"/>
      <c r="CJ192" s="41"/>
      <c r="CK192" s="41"/>
      <c r="CL192" s="41"/>
      <c r="CM192" s="41"/>
      <c r="CN192" s="41"/>
      <c r="CO192" s="7">
        <v>157429</v>
      </c>
      <c r="CP192" s="8"/>
      <c r="CQ192" s="41"/>
      <c r="CR192" s="41"/>
      <c r="CS192" s="7">
        <f t="shared" si="30"/>
        <v>0</v>
      </c>
      <c r="CT192" s="43">
        <v>221</v>
      </c>
      <c r="CU192" s="7">
        <f t="shared" si="32"/>
        <v>221</v>
      </c>
      <c r="CV192" s="10">
        <f t="shared" si="22"/>
        <v>653803</v>
      </c>
    </row>
    <row r="193" spans="1:100" ht="15.75" thickBot="1" x14ac:dyDescent="0.3">
      <c r="A193" s="349"/>
      <c r="B193" s="3" t="s">
        <v>112</v>
      </c>
      <c r="C193" s="44"/>
      <c r="D193" s="45"/>
      <c r="E193" s="47"/>
      <c r="F193" s="45"/>
      <c r="G193" s="46"/>
      <c r="H193" s="11">
        <v>1497</v>
      </c>
      <c r="I193" s="44"/>
      <c r="J193" s="45"/>
      <c r="K193" s="45"/>
      <c r="L193" s="45"/>
      <c r="M193" s="45"/>
      <c r="N193" s="45"/>
      <c r="O193" s="11">
        <v>38168</v>
      </c>
      <c r="P193" s="12"/>
      <c r="Q193" s="45"/>
      <c r="R193" s="45"/>
      <c r="S193" s="45"/>
      <c r="T193" s="11">
        <f t="shared" si="34"/>
        <v>0</v>
      </c>
      <c r="U193" s="44">
        <v>49353</v>
      </c>
      <c r="V193" s="13">
        <v>6561</v>
      </c>
      <c r="W193" s="11">
        <f t="shared" si="23"/>
        <v>55914</v>
      </c>
      <c r="X193" s="44"/>
      <c r="Y193" s="13"/>
      <c r="Z193" s="13"/>
      <c r="AA193" s="13"/>
      <c r="AB193" s="13"/>
      <c r="AC193" s="13"/>
      <c r="AD193" s="45"/>
      <c r="AE193" s="13"/>
      <c r="AF193" s="13"/>
      <c r="AG193" s="13"/>
      <c r="AH193" s="13"/>
      <c r="AI193" s="26"/>
      <c r="AJ193" s="11">
        <v>265963</v>
      </c>
      <c r="AK193" s="45">
        <v>0</v>
      </c>
      <c r="AL193" s="11">
        <f t="shared" si="24"/>
        <v>0</v>
      </c>
      <c r="AM193" s="13"/>
      <c r="AN193" s="13">
        <v>19630</v>
      </c>
      <c r="AO193" s="45">
        <v>921</v>
      </c>
      <c r="AP193" s="45">
        <v>30767</v>
      </c>
      <c r="AQ193" s="45"/>
      <c r="AR193" s="45"/>
      <c r="AS193" s="45"/>
      <c r="AT193" s="45"/>
      <c r="AU193" s="45"/>
      <c r="AV193" s="45"/>
      <c r="AW193" s="11">
        <f t="shared" si="25"/>
        <v>51318</v>
      </c>
      <c r="AX193" s="45">
        <v>0</v>
      </c>
      <c r="AY193" s="45"/>
      <c r="AZ193" s="45">
        <v>0</v>
      </c>
      <c r="BA193" s="45"/>
      <c r="BB193" s="45"/>
      <c r="BC193" s="45">
        <v>0</v>
      </c>
      <c r="BD193" s="45">
        <v>0</v>
      </c>
      <c r="BE193" s="11">
        <f t="shared" si="26"/>
        <v>0</v>
      </c>
      <c r="BF193" s="44">
        <v>14971</v>
      </c>
      <c r="BG193" s="45"/>
      <c r="BH193" s="45">
        <v>0</v>
      </c>
      <c r="BI193" s="45"/>
      <c r="BJ193" s="45">
        <v>0</v>
      </c>
      <c r="BK193" s="45"/>
      <c r="BL193" s="45">
        <v>0</v>
      </c>
      <c r="BM193" s="45"/>
      <c r="BN193" s="45"/>
      <c r="BO193" s="45">
        <v>14197</v>
      </c>
      <c r="BP193" s="13"/>
      <c r="BQ193" s="45"/>
      <c r="BR193" s="13"/>
      <c r="BS193" s="13"/>
      <c r="BT193" s="45">
        <v>35758</v>
      </c>
      <c r="BU193" s="11">
        <f t="shared" si="27"/>
        <v>64926</v>
      </c>
      <c r="BV193" s="44">
        <v>7586</v>
      </c>
      <c r="BW193" s="45"/>
      <c r="BX193" s="45"/>
      <c r="BY193" s="45">
        <v>0</v>
      </c>
      <c r="BZ193" s="45"/>
      <c r="CA193" s="45"/>
      <c r="CB193" s="11">
        <f t="shared" si="28"/>
        <v>7586</v>
      </c>
      <c r="CC193" s="44"/>
      <c r="CD193" s="45">
        <v>0</v>
      </c>
      <c r="CE193" s="45">
        <v>0</v>
      </c>
      <c r="CF193" s="45"/>
      <c r="CG193" s="11">
        <f t="shared" si="29"/>
        <v>0</v>
      </c>
      <c r="CH193" s="12"/>
      <c r="CI193" s="13"/>
      <c r="CJ193" s="45"/>
      <c r="CK193" s="45"/>
      <c r="CL193" s="45"/>
      <c r="CM193" s="45"/>
      <c r="CN193" s="45"/>
      <c r="CO193" s="11">
        <v>217948</v>
      </c>
      <c r="CP193" s="12"/>
      <c r="CQ193" s="45"/>
      <c r="CR193" s="45"/>
      <c r="CS193" s="11">
        <f t="shared" si="30"/>
        <v>0</v>
      </c>
      <c r="CT193" s="47">
        <v>0</v>
      </c>
      <c r="CU193" s="11">
        <f t="shared" si="32"/>
        <v>0</v>
      </c>
      <c r="CV193" s="15">
        <f t="shared" si="22"/>
        <v>703320</v>
      </c>
    </row>
    <row r="194" spans="1:100" x14ac:dyDescent="0.25">
      <c r="A194" s="347" t="s">
        <v>149</v>
      </c>
      <c r="B194" s="1" t="s">
        <v>101</v>
      </c>
      <c r="C194" s="34"/>
      <c r="D194" s="35"/>
      <c r="E194" s="52"/>
      <c r="F194" s="35"/>
      <c r="G194" s="36"/>
      <c r="H194" s="20">
        <v>0</v>
      </c>
      <c r="I194" s="34"/>
      <c r="J194" s="35"/>
      <c r="K194" s="35"/>
      <c r="L194" s="35"/>
      <c r="M194" s="35"/>
      <c r="N194" s="35"/>
      <c r="O194" s="20">
        <v>28355</v>
      </c>
      <c r="P194" s="21"/>
      <c r="Q194" s="35"/>
      <c r="R194" s="35"/>
      <c r="S194" s="35"/>
      <c r="T194" s="20">
        <f t="shared" si="34"/>
        <v>0</v>
      </c>
      <c r="U194" s="34">
        <v>34917</v>
      </c>
      <c r="V194" s="22">
        <v>4649</v>
      </c>
      <c r="W194" s="20">
        <f t="shared" si="23"/>
        <v>39566</v>
      </c>
      <c r="X194" s="34"/>
      <c r="Y194" s="22"/>
      <c r="Z194" s="22"/>
      <c r="AA194" s="22"/>
      <c r="AB194" s="22"/>
      <c r="AC194" s="22"/>
      <c r="AD194" s="35"/>
      <c r="AE194" s="22"/>
      <c r="AF194" s="22"/>
      <c r="AG194" s="22"/>
      <c r="AH194" s="22"/>
      <c r="AI194" s="27"/>
      <c r="AJ194" s="20">
        <v>216475</v>
      </c>
      <c r="AK194" s="35">
        <v>0</v>
      </c>
      <c r="AL194" s="20">
        <f t="shared" si="24"/>
        <v>0</v>
      </c>
      <c r="AM194" s="22"/>
      <c r="AN194" s="22">
        <v>13578</v>
      </c>
      <c r="AO194" s="35">
        <v>4030</v>
      </c>
      <c r="AP194" s="35">
        <v>27819</v>
      </c>
      <c r="AQ194" s="35"/>
      <c r="AR194" s="35"/>
      <c r="AS194" s="35"/>
      <c r="AT194" s="35"/>
      <c r="AU194" s="35"/>
      <c r="AV194" s="35"/>
      <c r="AW194" s="20">
        <f t="shared" si="25"/>
        <v>45427</v>
      </c>
      <c r="AX194" s="35">
        <v>0</v>
      </c>
      <c r="AY194" s="35"/>
      <c r="AZ194" s="35">
        <v>0</v>
      </c>
      <c r="BA194" s="35"/>
      <c r="BB194" s="35"/>
      <c r="BC194" s="35">
        <v>0</v>
      </c>
      <c r="BD194" s="35">
        <v>0</v>
      </c>
      <c r="BE194" s="20">
        <f t="shared" si="26"/>
        <v>0</v>
      </c>
      <c r="BF194" s="34">
        <v>30290</v>
      </c>
      <c r="BG194" s="35"/>
      <c r="BH194" s="35">
        <v>0</v>
      </c>
      <c r="BI194" s="35"/>
      <c r="BJ194" s="35">
        <v>0</v>
      </c>
      <c r="BK194" s="35"/>
      <c r="BL194" s="35">
        <v>0</v>
      </c>
      <c r="BM194" s="35"/>
      <c r="BN194" s="35"/>
      <c r="BO194" s="35">
        <v>11353</v>
      </c>
      <c r="BP194" s="22"/>
      <c r="BQ194" s="35"/>
      <c r="BR194" s="22"/>
      <c r="BS194" s="22"/>
      <c r="BT194" s="35">
        <v>32343</v>
      </c>
      <c r="BU194" s="20">
        <f t="shared" si="27"/>
        <v>73986</v>
      </c>
      <c r="BV194" s="34">
        <v>7121</v>
      </c>
      <c r="BW194" s="35"/>
      <c r="BX194" s="35"/>
      <c r="BY194" s="35">
        <v>0</v>
      </c>
      <c r="BZ194" s="35"/>
      <c r="CA194" s="35"/>
      <c r="CB194" s="20">
        <f t="shared" si="28"/>
        <v>7121</v>
      </c>
      <c r="CC194" s="34"/>
      <c r="CD194" s="35">
        <v>0</v>
      </c>
      <c r="CE194" s="35">
        <v>0</v>
      </c>
      <c r="CF194" s="35"/>
      <c r="CG194" s="20">
        <f t="shared" si="29"/>
        <v>0</v>
      </c>
      <c r="CH194" s="21"/>
      <c r="CI194" s="22"/>
      <c r="CJ194" s="35"/>
      <c r="CK194" s="35"/>
      <c r="CL194" s="35"/>
      <c r="CM194" s="35"/>
      <c r="CN194" s="35"/>
      <c r="CO194" s="20">
        <v>153599</v>
      </c>
      <c r="CP194" s="21"/>
      <c r="CQ194" s="35"/>
      <c r="CR194" s="35"/>
      <c r="CS194" s="20">
        <f t="shared" si="30"/>
        <v>0</v>
      </c>
      <c r="CT194" s="52">
        <v>0</v>
      </c>
      <c r="CU194" s="20">
        <f t="shared" si="32"/>
        <v>0</v>
      </c>
      <c r="CV194" s="23">
        <f t="shared" si="22"/>
        <v>564529</v>
      </c>
    </row>
    <row r="195" spans="1:100" x14ac:dyDescent="0.25">
      <c r="A195" s="348"/>
      <c r="B195" s="2" t="s">
        <v>102</v>
      </c>
      <c r="C195" s="40"/>
      <c r="D195" s="41"/>
      <c r="E195" s="43"/>
      <c r="F195" s="41"/>
      <c r="G195" s="42"/>
      <c r="H195" s="7">
        <v>0</v>
      </c>
      <c r="I195" s="40"/>
      <c r="J195" s="41"/>
      <c r="K195" s="41"/>
      <c r="L195" s="41"/>
      <c r="M195" s="41"/>
      <c r="N195" s="41"/>
      <c r="O195" s="7">
        <v>29317</v>
      </c>
      <c r="P195" s="8"/>
      <c r="Q195" s="41"/>
      <c r="R195" s="41"/>
      <c r="S195" s="41"/>
      <c r="T195" s="7">
        <f t="shared" si="34"/>
        <v>0</v>
      </c>
      <c r="U195" s="40">
        <v>21757</v>
      </c>
      <c r="V195" s="9">
        <v>6620</v>
      </c>
      <c r="W195" s="7">
        <f t="shared" si="23"/>
        <v>28377</v>
      </c>
      <c r="X195" s="40"/>
      <c r="Y195" s="9"/>
      <c r="Z195" s="9"/>
      <c r="AA195" s="9"/>
      <c r="AB195" s="9"/>
      <c r="AC195" s="9"/>
      <c r="AD195" s="41"/>
      <c r="AE195" s="9"/>
      <c r="AF195" s="9"/>
      <c r="AG195" s="9"/>
      <c r="AH195" s="9"/>
      <c r="AI195" s="25"/>
      <c r="AJ195" s="4">
        <v>197274</v>
      </c>
      <c r="AK195" s="41">
        <v>0</v>
      </c>
      <c r="AL195" s="7">
        <f t="shared" si="24"/>
        <v>0</v>
      </c>
      <c r="AM195" s="9"/>
      <c r="AN195" s="9">
        <v>15885</v>
      </c>
      <c r="AO195" s="41">
        <v>5217</v>
      </c>
      <c r="AP195" s="41">
        <v>26860</v>
      </c>
      <c r="AQ195" s="41"/>
      <c r="AR195" s="41"/>
      <c r="AS195" s="41"/>
      <c r="AT195" s="41"/>
      <c r="AU195" s="41"/>
      <c r="AV195" s="41"/>
      <c r="AW195" s="7">
        <f t="shared" si="25"/>
        <v>47962</v>
      </c>
      <c r="AX195" s="41">
        <v>0</v>
      </c>
      <c r="AY195" s="41"/>
      <c r="AZ195" s="41">
        <v>0</v>
      </c>
      <c r="BA195" s="41"/>
      <c r="BB195" s="41"/>
      <c r="BC195" s="41">
        <v>0</v>
      </c>
      <c r="BD195" s="41">
        <v>0</v>
      </c>
      <c r="BE195" s="7">
        <f t="shared" si="26"/>
        <v>0</v>
      </c>
      <c r="BF195" s="40">
        <v>33025</v>
      </c>
      <c r="BG195" s="41"/>
      <c r="BH195" s="41">
        <v>3634</v>
      </c>
      <c r="BI195" s="41"/>
      <c r="BJ195" s="41">
        <v>0</v>
      </c>
      <c r="BK195" s="41"/>
      <c r="BL195" s="41">
        <v>0</v>
      </c>
      <c r="BM195" s="41"/>
      <c r="BN195" s="41"/>
      <c r="BO195" s="41">
        <v>10113</v>
      </c>
      <c r="BP195" s="9"/>
      <c r="BQ195" s="41"/>
      <c r="BR195" s="9"/>
      <c r="BS195" s="9"/>
      <c r="BT195" s="41">
        <v>39391</v>
      </c>
      <c r="BU195" s="7">
        <f t="shared" si="27"/>
        <v>86163</v>
      </c>
      <c r="BV195" s="40">
        <v>573</v>
      </c>
      <c r="BW195" s="41"/>
      <c r="BX195" s="41"/>
      <c r="BY195" s="41">
        <v>0</v>
      </c>
      <c r="BZ195" s="41"/>
      <c r="CA195" s="41"/>
      <c r="CB195" s="7">
        <f t="shared" si="28"/>
        <v>573</v>
      </c>
      <c r="CC195" s="40"/>
      <c r="CD195" s="41">
        <v>0</v>
      </c>
      <c r="CE195" s="41">
        <v>0</v>
      </c>
      <c r="CF195" s="41"/>
      <c r="CG195" s="7">
        <f t="shared" si="29"/>
        <v>0</v>
      </c>
      <c r="CH195" s="8"/>
      <c r="CI195" s="9"/>
      <c r="CJ195" s="41"/>
      <c r="CK195" s="41"/>
      <c r="CL195" s="41"/>
      <c r="CM195" s="41"/>
      <c r="CN195" s="41"/>
      <c r="CO195" s="7">
        <v>191780</v>
      </c>
      <c r="CP195" s="8"/>
      <c r="CQ195" s="41"/>
      <c r="CR195" s="41"/>
      <c r="CS195" s="7">
        <f t="shared" si="30"/>
        <v>0</v>
      </c>
      <c r="CT195" s="43">
        <v>39</v>
      </c>
      <c r="CU195" s="7">
        <f t="shared" si="32"/>
        <v>39</v>
      </c>
      <c r="CV195" s="10">
        <f t="shared" si="22"/>
        <v>581485</v>
      </c>
    </row>
    <row r="196" spans="1:100" x14ac:dyDescent="0.25">
      <c r="A196" s="348"/>
      <c r="B196" s="2" t="s">
        <v>103</v>
      </c>
      <c r="C196" s="40"/>
      <c r="D196" s="41"/>
      <c r="E196" s="43"/>
      <c r="F196" s="41"/>
      <c r="G196" s="42"/>
      <c r="H196" s="7">
        <v>0</v>
      </c>
      <c r="I196" s="40"/>
      <c r="J196" s="41"/>
      <c r="K196" s="41"/>
      <c r="L196" s="41"/>
      <c r="M196" s="41"/>
      <c r="N196" s="41"/>
      <c r="O196" s="7">
        <v>52829</v>
      </c>
      <c r="P196" s="8"/>
      <c r="Q196" s="41"/>
      <c r="R196" s="41"/>
      <c r="S196" s="41"/>
      <c r="T196" s="7">
        <f t="shared" si="34"/>
        <v>0</v>
      </c>
      <c r="U196" s="40">
        <v>29081</v>
      </c>
      <c r="V196" s="9">
        <v>3996</v>
      </c>
      <c r="W196" s="7">
        <f t="shared" si="23"/>
        <v>33077</v>
      </c>
      <c r="X196" s="40"/>
      <c r="Y196" s="9"/>
      <c r="Z196" s="9"/>
      <c r="AA196" s="9"/>
      <c r="AB196" s="9"/>
      <c r="AC196" s="9"/>
      <c r="AD196" s="41"/>
      <c r="AE196" s="9"/>
      <c r="AF196" s="9"/>
      <c r="AG196" s="9"/>
      <c r="AH196" s="9"/>
      <c r="AI196" s="25"/>
      <c r="AJ196" s="4">
        <v>170041</v>
      </c>
      <c r="AK196" s="41">
        <v>0</v>
      </c>
      <c r="AL196" s="7">
        <f t="shared" si="24"/>
        <v>0</v>
      </c>
      <c r="AM196" s="9"/>
      <c r="AN196" s="9">
        <v>16722</v>
      </c>
      <c r="AO196" s="41">
        <v>5570</v>
      </c>
      <c r="AP196" s="41">
        <v>28474</v>
      </c>
      <c r="AQ196" s="41"/>
      <c r="AR196" s="41"/>
      <c r="AS196" s="41"/>
      <c r="AT196" s="41"/>
      <c r="AU196" s="41"/>
      <c r="AV196" s="41"/>
      <c r="AW196" s="7">
        <f t="shared" si="25"/>
        <v>50766</v>
      </c>
      <c r="AX196" s="41">
        <v>0</v>
      </c>
      <c r="AY196" s="41"/>
      <c r="AZ196" s="41">
        <v>0</v>
      </c>
      <c r="BA196" s="41"/>
      <c r="BB196" s="41"/>
      <c r="BC196" s="41">
        <v>0</v>
      </c>
      <c r="BD196" s="41">
        <v>0</v>
      </c>
      <c r="BE196" s="7">
        <f t="shared" si="26"/>
        <v>0</v>
      </c>
      <c r="BF196" s="40">
        <v>26932</v>
      </c>
      <c r="BG196" s="41"/>
      <c r="BH196" s="41">
        <v>4512</v>
      </c>
      <c r="BI196" s="41"/>
      <c r="BJ196" s="41">
        <v>0</v>
      </c>
      <c r="BK196" s="41"/>
      <c r="BL196" s="41">
        <v>0</v>
      </c>
      <c r="BM196" s="41"/>
      <c r="BN196" s="41"/>
      <c r="BO196" s="41">
        <v>8104</v>
      </c>
      <c r="BP196" s="9"/>
      <c r="BQ196" s="41"/>
      <c r="BR196" s="9"/>
      <c r="BS196" s="9"/>
      <c r="BT196" s="41">
        <v>41921</v>
      </c>
      <c r="BU196" s="7">
        <f t="shared" si="27"/>
        <v>81469</v>
      </c>
      <c r="BV196" s="40">
        <v>885</v>
      </c>
      <c r="BW196" s="41"/>
      <c r="BX196" s="41"/>
      <c r="BY196" s="41">
        <v>0</v>
      </c>
      <c r="BZ196" s="41"/>
      <c r="CA196" s="41"/>
      <c r="CB196" s="7">
        <f t="shared" si="28"/>
        <v>885</v>
      </c>
      <c r="CC196" s="40"/>
      <c r="CD196" s="41">
        <v>0</v>
      </c>
      <c r="CE196" s="41">
        <v>0</v>
      </c>
      <c r="CF196" s="41"/>
      <c r="CG196" s="7">
        <f t="shared" si="29"/>
        <v>0</v>
      </c>
      <c r="CH196" s="8"/>
      <c r="CI196" s="9"/>
      <c r="CJ196" s="41"/>
      <c r="CK196" s="41"/>
      <c r="CL196" s="41"/>
      <c r="CM196" s="41"/>
      <c r="CN196" s="41"/>
      <c r="CO196" s="7">
        <v>235911</v>
      </c>
      <c r="CP196" s="8"/>
      <c r="CQ196" s="41"/>
      <c r="CR196" s="41"/>
      <c r="CS196" s="7">
        <f t="shared" si="30"/>
        <v>0</v>
      </c>
      <c r="CT196" s="43">
        <v>33</v>
      </c>
      <c r="CU196" s="7">
        <f t="shared" si="32"/>
        <v>33</v>
      </c>
      <c r="CV196" s="10">
        <f t="shared" si="22"/>
        <v>625011</v>
      </c>
    </row>
    <row r="197" spans="1:100" x14ac:dyDescent="0.25">
      <c r="A197" s="348"/>
      <c r="B197" s="2" t="s">
        <v>104</v>
      </c>
      <c r="C197" s="40"/>
      <c r="D197" s="41"/>
      <c r="E197" s="43"/>
      <c r="F197" s="41"/>
      <c r="G197" s="42"/>
      <c r="H197" s="7">
        <v>0</v>
      </c>
      <c r="I197" s="40"/>
      <c r="J197" s="41"/>
      <c r="K197" s="41"/>
      <c r="L197" s="41"/>
      <c r="M197" s="41"/>
      <c r="N197" s="41"/>
      <c r="O197" s="7">
        <v>50402</v>
      </c>
      <c r="P197" s="8"/>
      <c r="Q197" s="41"/>
      <c r="R197" s="41"/>
      <c r="S197" s="41"/>
      <c r="T197" s="7">
        <f t="shared" si="34"/>
        <v>0</v>
      </c>
      <c r="U197" s="40">
        <v>21182</v>
      </c>
      <c r="V197" s="9">
        <v>2750</v>
      </c>
      <c r="W197" s="7">
        <f t="shared" si="23"/>
        <v>23932</v>
      </c>
      <c r="X197" s="40"/>
      <c r="Y197" s="9"/>
      <c r="Z197" s="9"/>
      <c r="AA197" s="9"/>
      <c r="AB197" s="9"/>
      <c r="AC197" s="9"/>
      <c r="AD197" s="41"/>
      <c r="AE197" s="9"/>
      <c r="AF197" s="9"/>
      <c r="AG197" s="9"/>
      <c r="AH197" s="9"/>
      <c r="AI197" s="25"/>
      <c r="AJ197" s="4">
        <v>239616</v>
      </c>
      <c r="AK197" s="41">
        <v>0</v>
      </c>
      <c r="AL197" s="7">
        <f t="shared" si="24"/>
        <v>0</v>
      </c>
      <c r="AM197" s="9"/>
      <c r="AN197" s="9">
        <v>17914</v>
      </c>
      <c r="AO197" s="41">
        <v>4054</v>
      </c>
      <c r="AP197" s="41">
        <v>33124</v>
      </c>
      <c r="AQ197" s="41"/>
      <c r="AR197" s="41"/>
      <c r="AS197" s="41"/>
      <c r="AT197" s="41"/>
      <c r="AU197" s="41"/>
      <c r="AV197" s="41"/>
      <c r="AW197" s="7">
        <f t="shared" si="25"/>
        <v>55092</v>
      </c>
      <c r="AX197" s="41">
        <v>0</v>
      </c>
      <c r="AY197" s="41"/>
      <c r="AZ197" s="41">
        <v>0</v>
      </c>
      <c r="BA197" s="41"/>
      <c r="BB197" s="41"/>
      <c r="BC197" s="41">
        <v>0</v>
      </c>
      <c r="BD197" s="41">
        <v>0</v>
      </c>
      <c r="BE197" s="7">
        <f t="shared" si="26"/>
        <v>0</v>
      </c>
      <c r="BF197" s="40">
        <v>27676</v>
      </c>
      <c r="BG197" s="41"/>
      <c r="BH197" s="41">
        <v>4049</v>
      </c>
      <c r="BI197" s="41"/>
      <c r="BJ197" s="41">
        <v>0</v>
      </c>
      <c r="BK197" s="41"/>
      <c r="BL197" s="41">
        <v>0</v>
      </c>
      <c r="BM197" s="41"/>
      <c r="BN197" s="41"/>
      <c r="BO197" s="41">
        <v>12536</v>
      </c>
      <c r="BP197" s="9"/>
      <c r="BQ197" s="41"/>
      <c r="BR197" s="9"/>
      <c r="BS197" s="9"/>
      <c r="BT197" s="41">
        <v>46858</v>
      </c>
      <c r="BU197" s="7">
        <f t="shared" si="27"/>
        <v>91119</v>
      </c>
      <c r="BV197" s="40">
        <v>740</v>
      </c>
      <c r="BW197" s="41"/>
      <c r="BX197" s="41"/>
      <c r="BY197" s="41">
        <v>0</v>
      </c>
      <c r="BZ197" s="41"/>
      <c r="CA197" s="41"/>
      <c r="CB197" s="7">
        <f t="shared" si="28"/>
        <v>740</v>
      </c>
      <c r="CC197" s="40"/>
      <c r="CD197" s="41">
        <v>0</v>
      </c>
      <c r="CE197" s="41">
        <v>0</v>
      </c>
      <c r="CF197" s="41"/>
      <c r="CG197" s="7">
        <f t="shared" si="29"/>
        <v>0</v>
      </c>
      <c r="CH197" s="8"/>
      <c r="CI197" s="9"/>
      <c r="CJ197" s="41"/>
      <c r="CK197" s="41"/>
      <c r="CL197" s="41"/>
      <c r="CM197" s="41"/>
      <c r="CN197" s="41"/>
      <c r="CO197" s="7">
        <v>234978</v>
      </c>
      <c r="CP197" s="8"/>
      <c r="CQ197" s="41"/>
      <c r="CR197" s="41"/>
      <c r="CS197" s="7">
        <f t="shared" si="30"/>
        <v>0</v>
      </c>
      <c r="CT197" s="43">
        <v>0</v>
      </c>
      <c r="CU197" s="7">
        <f t="shared" si="32"/>
        <v>0</v>
      </c>
      <c r="CV197" s="10">
        <f t="shared" si="22"/>
        <v>695879</v>
      </c>
    </row>
    <row r="198" spans="1:100" x14ac:dyDescent="0.25">
      <c r="A198" s="348"/>
      <c r="B198" s="2" t="s">
        <v>105</v>
      </c>
      <c r="C198" s="40"/>
      <c r="D198" s="41"/>
      <c r="E198" s="43"/>
      <c r="F198" s="41"/>
      <c r="G198" s="42"/>
      <c r="H198" s="7">
        <v>0</v>
      </c>
      <c r="I198" s="40"/>
      <c r="J198" s="41"/>
      <c r="K198" s="41"/>
      <c r="L198" s="41"/>
      <c r="M198" s="41"/>
      <c r="N198" s="41"/>
      <c r="O198" s="7">
        <v>36231</v>
      </c>
      <c r="P198" s="8"/>
      <c r="Q198" s="41"/>
      <c r="R198" s="41"/>
      <c r="S198" s="41"/>
      <c r="T198" s="7">
        <f t="shared" si="34"/>
        <v>0</v>
      </c>
      <c r="U198" s="40">
        <v>24834</v>
      </c>
      <c r="V198" s="9">
        <v>3685</v>
      </c>
      <c r="W198" s="7">
        <f t="shared" si="23"/>
        <v>28519</v>
      </c>
      <c r="X198" s="40"/>
      <c r="Y198" s="9"/>
      <c r="Z198" s="9"/>
      <c r="AA198" s="9"/>
      <c r="AB198" s="9"/>
      <c r="AC198" s="9"/>
      <c r="AD198" s="41"/>
      <c r="AE198" s="9"/>
      <c r="AF198" s="9"/>
      <c r="AG198" s="9"/>
      <c r="AH198" s="9"/>
      <c r="AI198" s="25"/>
      <c r="AJ198" s="4">
        <v>345753</v>
      </c>
      <c r="AK198" s="41">
        <v>0</v>
      </c>
      <c r="AL198" s="7">
        <f t="shared" si="24"/>
        <v>0</v>
      </c>
      <c r="AM198" s="9"/>
      <c r="AN198" s="9">
        <v>32492</v>
      </c>
      <c r="AO198" s="41">
        <v>5566</v>
      </c>
      <c r="AP198" s="41">
        <v>24656</v>
      </c>
      <c r="AQ198" s="41"/>
      <c r="AR198" s="41"/>
      <c r="AS198" s="41"/>
      <c r="AT198" s="41"/>
      <c r="AU198" s="41"/>
      <c r="AV198" s="41"/>
      <c r="AW198" s="7">
        <f t="shared" si="25"/>
        <v>62714</v>
      </c>
      <c r="AX198" s="41">
        <v>0</v>
      </c>
      <c r="AY198" s="41"/>
      <c r="AZ198" s="41">
        <v>0</v>
      </c>
      <c r="BA198" s="41"/>
      <c r="BB198" s="41"/>
      <c r="BC198" s="41">
        <v>0</v>
      </c>
      <c r="BD198" s="41">
        <v>0</v>
      </c>
      <c r="BE198" s="7">
        <f t="shared" si="26"/>
        <v>0</v>
      </c>
      <c r="BF198" s="40">
        <v>28791</v>
      </c>
      <c r="BG198" s="41"/>
      <c r="BH198" s="41">
        <v>4508</v>
      </c>
      <c r="BI198" s="41"/>
      <c r="BJ198" s="41">
        <v>0</v>
      </c>
      <c r="BK198" s="41"/>
      <c r="BL198" s="41">
        <v>0</v>
      </c>
      <c r="BM198" s="41"/>
      <c r="BN198" s="41"/>
      <c r="BO198" s="41">
        <v>11161</v>
      </c>
      <c r="BP198" s="9"/>
      <c r="BQ198" s="41"/>
      <c r="BR198" s="9"/>
      <c r="BS198" s="9"/>
      <c r="BT198" s="41">
        <v>42353</v>
      </c>
      <c r="BU198" s="7">
        <f t="shared" si="27"/>
        <v>86813</v>
      </c>
      <c r="BV198" s="40">
        <v>1236</v>
      </c>
      <c r="BW198" s="41"/>
      <c r="BX198" s="41"/>
      <c r="BY198" s="41">
        <v>0</v>
      </c>
      <c r="BZ198" s="41"/>
      <c r="CA198" s="41"/>
      <c r="CB198" s="7">
        <f t="shared" si="28"/>
        <v>1236</v>
      </c>
      <c r="CC198" s="40"/>
      <c r="CD198" s="41">
        <v>2633</v>
      </c>
      <c r="CE198" s="41">
        <v>0</v>
      </c>
      <c r="CF198" s="41"/>
      <c r="CG198" s="7">
        <f t="shared" si="29"/>
        <v>2633</v>
      </c>
      <c r="CH198" s="8"/>
      <c r="CI198" s="9"/>
      <c r="CJ198" s="41"/>
      <c r="CK198" s="41"/>
      <c r="CL198" s="41"/>
      <c r="CM198" s="41"/>
      <c r="CN198" s="41"/>
      <c r="CO198" s="7">
        <v>229295</v>
      </c>
      <c r="CP198" s="8"/>
      <c r="CQ198" s="41"/>
      <c r="CR198" s="41"/>
      <c r="CS198" s="7">
        <f t="shared" si="30"/>
        <v>0</v>
      </c>
      <c r="CT198" s="43">
        <v>0</v>
      </c>
      <c r="CU198" s="7">
        <f t="shared" si="32"/>
        <v>0</v>
      </c>
      <c r="CV198" s="10">
        <f t="shared" si="22"/>
        <v>793194</v>
      </c>
    </row>
    <row r="199" spans="1:100" x14ac:dyDescent="0.25">
      <c r="A199" s="348"/>
      <c r="B199" s="2" t="s">
        <v>106</v>
      </c>
      <c r="C199" s="40"/>
      <c r="D199" s="41"/>
      <c r="E199" s="43"/>
      <c r="F199" s="41"/>
      <c r="G199" s="42"/>
      <c r="H199" s="7">
        <v>0</v>
      </c>
      <c r="I199" s="40"/>
      <c r="J199" s="41"/>
      <c r="K199" s="41"/>
      <c r="L199" s="41"/>
      <c r="M199" s="41"/>
      <c r="N199" s="41"/>
      <c r="O199" s="7">
        <v>48074</v>
      </c>
      <c r="P199" s="8"/>
      <c r="Q199" s="41"/>
      <c r="R199" s="41"/>
      <c r="S199" s="41"/>
      <c r="T199" s="7">
        <f t="shared" si="34"/>
        <v>0</v>
      </c>
      <c r="U199" s="40">
        <v>32354</v>
      </c>
      <c r="V199" s="9">
        <v>4740</v>
      </c>
      <c r="W199" s="7">
        <f t="shared" si="23"/>
        <v>37094</v>
      </c>
      <c r="X199" s="40"/>
      <c r="Y199" s="9"/>
      <c r="Z199" s="9"/>
      <c r="AA199" s="9"/>
      <c r="AB199" s="9"/>
      <c r="AC199" s="9"/>
      <c r="AD199" s="41"/>
      <c r="AE199" s="9"/>
      <c r="AF199" s="9"/>
      <c r="AG199" s="9"/>
      <c r="AH199" s="9"/>
      <c r="AI199" s="25"/>
      <c r="AJ199" s="4">
        <v>359847</v>
      </c>
      <c r="AK199" s="41">
        <v>0</v>
      </c>
      <c r="AL199" s="7">
        <f t="shared" si="24"/>
        <v>0</v>
      </c>
      <c r="AM199" s="9"/>
      <c r="AN199" s="9">
        <v>28978</v>
      </c>
      <c r="AO199" s="41">
        <v>3649</v>
      </c>
      <c r="AP199" s="41">
        <v>23165</v>
      </c>
      <c r="AQ199" s="41"/>
      <c r="AR199" s="41"/>
      <c r="AS199" s="41"/>
      <c r="AT199" s="41"/>
      <c r="AU199" s="41"/>
      <c r="AV199" s="41"/>
      <c r="AW199" s="7">
        <f t="shared" si="25"/>
        <v>55792</v>
      </c>
      <c r="AX199" s="41">
        <v>0</v>
      </c>
      <c r="AY199" s="41"/>
      <c r="AZ199" s="41">
        <v>0</v>
      </c>
      <c r="BA199" s="41"/>
      <c r="BB199" s="41"/>
      <c r="BC199" s="41">
        <v>0</v>
      </c>
      <c r="BD199" s="41">
        <v>0</v>
      </c>
      <c r="BE199" s="7">
        <f t="shared" si="26"/>
        <v>0</v>
      </c>
      <c r="BF199" s="40">
        <v>19911</v>
      </c>
      <c r="BG199" s="41"/>
      <c r="BH199" s="41">
        <v>4292</v>
      </c>
      <c r="BI199" s="41"/>
      <c r="BJ199" s="41">
        <v>0</v>
      </c>
      <c r="BK199" s="41"/>
      <c r="BL199" s="41">
        <v>0</v>
      </c>
      <c r="BM199" s="41"/>
      <c r="BN199" s="41"/>
      <c r="BO199" s="41">
        <v>12910</v>
      </c>
      <c r="BP199" s="9"/>
      <c r="BQ199" s="41"/>
      <c r="BR199" s="9"/>
      <c r="BS199" s="9"/>
      <c r="BT199" s="41">
        <v>55017</v>
      </c>
      <c r="BU199" s="7">
        <f t="shared" si="27"/>
        <v>92130</v>
      </c>
      <c r="BV199" s="40">
        <v>1555</v>
      </c>
      <c r="BW199" s="41"/>
      <c r="BX199" s="41"/>
      <c r="BY199" s="41">
        <v>0</v>
      </c>
      <c r="BZ199" s="41"/>
      <c r="CA199" s="41"/>
      <c r="CB199" s="7">
        <f t="shared" si="28"/>
        <v>1555</v>
      </c>
      <c r="CC199" s="40"/>
      <c r="CD199" s="41">
        <v>16178</v>
      </c>
      <c r="CE199" s="41">
        <v>0</v>
      </c>
      <c r="CF199" s="41"/>
      <c r="CG199" s="7">
        <f t="shared" si="29"/>
        <v>16178</v>
      </c>
      <c r="CH199" s="8"/>
      <c r="CI199" s="9"/>
      <c r="CJ199" s="41"/>
      <c r="CK199" s="41"/>
      <c r="CL199" s="41"/>
      <c r="CM199" s="41"/>
      <c r="CN199" s="41"/>
      <c r="CO199" s="7">
        <v>220283</v>
      </c>
      <c r="CP199" s="8"/>
      <c r="CQ199" s="41"/>
      <c r="CR199" s="41"/>
      <c r="CS199" s="7">
        <f t="shared" si="30"/>
        <v>0</v>
      </c>
      <c r="CT199" s="43">
        <v>0</v>
      </c>
      <c r="CU199" s="7">
        <f t="shared" si="32"/>
        <v>0</v>
      </c>
      <c r="CV199" s="10">
        <f t="shared" si="22"/>
        <v>830953</v>
      </c>
    </row>
    <row r="200" spans="1:100" x14ac:dyDescent="0.25">
      <c r="A200" s="348"/>
      <c r="B200" s="2" t="s">
        <v>107</v>
      </c>
      <c r="C200" s="40"/>
      <c r="D200" s="41"/>
      <c r="E200" s="43"/>
      <c r="F200" s="41"/>
      <c r="G200" s="42"/>
      <c r="H200" s="7">
        <v>1480</v>
      </c>
      <c r="I200" s="40"/>
      <c r="J200" s="41"/>
      <c r="K200" s="41"/>
      <c r="L200" s="41"/>
      <c r="M200" s="41"/>
      <c r="N200" s="41"/>
      <c r="O200" s="7">
        <v>30376</v>
      </c>
      <c r="P200" s="8"/>
      <c r="Q200" s="41"/>
      <c r="R200" s="41"/>
      <c r="S200" s="41"/>
      <c r="T200" s="7">
        <f t="shared" si="34"/>
        <v>0</v>
      </c>
      <c r="U200" s="40">
        <v>37805</v>
      </c>
      <c r="V200" s="9">
        <v>5415</v>
      </c>
      <c r="W200" s="7">
        <f t="shared" si="23"/>
        <v>43220</v>
      </c>
      <c r="X200" s="40"/>
      <c r="Y200" s="9"/>
      <c r="Z200" s="9"/>
      <c r="AA200" s="9"/>
      <c r="AB200" s="9"/>
      <c r="AC200" s="9"/>
      <c r="AD200" s="41"/>
      <c r="AE200" s="9"/>
      <c r="AF200" s="9"/>
      <c r="AG200" s="9"/>
      <c r="AH200" s="9"/>
      <c r="AI200" s="25"/>
      <c r="AJ200" s="4">
        <v>313917</v>
      </c>
      <c r="AK200" s="41">
        <v>0</v>
      </c>
      <c r="AL200" s="7">
        <f t="shared" si="24"/>
        <v>0</v>
      </c>
      <c r="AM200" s="9"/>
      <c r="AN200" s="9">
        <v>21600</v>
      </c>
      <c r="AO200" s="41">
        <v>4745</v>
      </c>
      <c r="AP200" s="41">
        <v>25145</v>
      </c>
      <c r="AQ200" s="41"/>
      <c r="AR200" s="41"/>
      <c r="AS200" s="41"/>
      <c r="AT200" s="41"/>
      <c r="AU200" s="41"/>
      <c r="AV200" s="41"/>
      <c r="AW200" s="7">
        <f t="shared" si="25"/>
        <v>51490</v>
      </c>
      <c r="AX200" s="41">
        <v>0</v>
      </c>
      <c r="AY200" s="41"/>
      <c r="AZ200" s="41">
        <v>0</v>
      </c>
      <c r="BA200" s="41"/>
      <c r="BB200" s="41"/>
      <c r="BC200" s="41">
        <v>0</v>
      </c>
      <c r="BD200" s="41">
        <v>0</v>
      </c>
      <c r="BE200" s="7">
        <f t="shared" si="26"/>
        <v>0</v>
      </c>
      <c r="BF200" s="40">
        <v>18145</v>
      </c>
      <c r="BG200" s="41"/>
      <c r="BH200" s="41">
        <v>4044</v>
      </c>
      <c r="BI200" s="41"/>
      <c r="BJ200" s="41">
        <v>0</v>
      </c>
      <c r="BK200" s="41"/>
      <c r="BL200" s="41">
        <v>0</v>
      </c>
      <c r="BM200" s="41"/>
      <c r="BN200" s="41"/>
      <c r="BO200" s="41">
        <v>9908</v>
      </c>
      <c r="BP200" s="9"/>
      <c r="BQ200" s="41"/>
      <c r="BR200" s="9"/>
      <c r="BS200" s="9"/>
      <c r="BT200" s="41">
        <v>60226</v>
      </c>
      <c r="BU200" s="7">
        <f t="shared" si="27"/>
        <v>92323</v>
      </c>
      <c r="BV200" s="40">
        <v>7702</v>
      </c>
      <c r="BW200" s="41"/>
      <c r="BX200" s="41"/>
      <c r="BY200" s="41">
        <v>0</v>
      </c>
      <c r="BZ200" s="41"/>
      <c r="CA200" s="41"/>
      <c r="CB200" s="7">
        <f t="shared" si="28"/>
        <v>7702</v>
      </c>
      <c r="CC200" s="40"/>
      <c r="CD200" s="41">
        <v>19544</v>
      </c>
      <c r="CE200" s="41">
        <v>0</v>
      </c>
      <c r="CF200" s="41"/>
      <c r="CG200" s="7">
        <f t="shared" si="29"/>
        <v>19544</v>
      </c>
      <c r="CH200" s="8"/>
      <c r="CI200" s="9"/>
      <c r="CJ200" s="41"/>
      <c r="CK200" s="41"/>
      <c r="CL200" s="41"/>
      <c r="CM200" s="41"/>
      <c r="CN200" s="41"/>
      <c r="CO200" s="7">
        <v>146646</v>
      </c>
      <c r="CP200" s="8"/>
      <c r="CQ200" s="41"/>
      <c r="CR200" s="41"/>
      <c r="CS200" s="7">
        <f t="shared" si="30"/>
        <v>0</v>
      </c>
      <c r="CT200" s="43">
        <v>0</v>
      </c>
      <c r="CU200" s="7">
        <f t="shared" si="32"/>
        <v>0</v>
      </c>
      <c r="CV200" s="10">
        <f t="shared" si="22"/>
        <v>706698</v>
      </c>
    </row>
    <row r="201" spans="1:100" x14ac:dyDescent="0.25">
      <c r="A201" s="348"/>
      <c r="B201" s="2" t="s">
        <v>108</v>
      </c>
      <c r="C201" s="40"/>
      <c r="D201" s="41"/>
      <c r="E201" s="43"/>
      <c r="F201" s="41"/>
      <c r="G201" s="42"/>
      <c r="H201" s="7">
        <v>0</v>
      </c>
      <c r="I201" s="40"/>
      <c r="J201" s="41"/>
      <c r="K201" s="41"/>
      <c r="L201" s="41"/>
      <c r="M201" s="41"/>
      <c r="N201" s="41"/>
      <c r="O201" s="7">
        <v>38712</v>
      </c>
      <c r="P201" s="8"/>
      <c r="Q201" s="41"/>
      <c r="R201" s="41"/>
      <c r="S201" s="41"/>
      <c r="T201" s="7">
        <f t="shared" si="34"/>
        <v>0</v>
      </c>
      <c r="U201" s="40">
        <v>49435</v>
      </c>
      <c r="V201" s="9">
        <v>6058</v>
      </c>
      <c r="W201" s="7">
        <f t="shared" si="23"/>
        <v>55493</v>
      </c>
      <c r="X201" s="40"/>
      <c r="Y201" s="9"/>
      <c r="Z201" s="9"/>
      <c r="AA201" s="9"/>
      <c r="AB201" s="9"/>
      <c r="AC201" s="9"/>
      <c r="AD201" s="41"/>
      <c r="AE201" s="9"/>
      <c r="AF201" s="9"/>
      <c r="AG201" s="9"/>
      <c r="AH201" s="9"/>
      <c r="AI201" s="25"/>
      <c r="AJ201" s="4">
        <v>149593</v>
      </c>
      <c r="AK201" s="41">
        <v>0</v>
      </c>
      <c r="AL201" s="7">
        <f t="shared" si="24"/>
        <v>0</v>
      </c>
      <c r="AM201" s="9"/>
      <c r="AN201" s="9">
        <v>26059</v>
      </c>
      <c r="AO201" s="41">
        <v>4236</v>
      </c>
      <c r="AP201" s="41">
        <v>22457</v>
      </c>
      <c r="AQ201" s="41"/>
      <c r="AR201" s="41"/>
      <c r="AS201" s="41"/>
      <c r="AT201" s="41"/>
      <c r="AU201" s="41"/>
      <c r="AV201" s="41"/>
      <c r="AW201" s="7">
        <f t="shared" si="25"/>
        <v>52752</v>
      </c>
      <c r="AX201" s="41">
        <v>0</v>
      </c>
      <c r="AY201" s="41"/>
      <c r="AZ201" s="41">
        <v>0</v>
      </c>
      <c r="BA201" s="41"/>
      <c r="BB201" s="41"/>
      <c r="BC201" s="41">
        <v>0</v>
      </c>
      <c r="BD201" s="41">
        <v>0</v>
      </c>
      <c r="BE201" s="7">
        <f t="shared" si="26"/>
        <v>0</v>
      </c>
      <c r="BF201" s="40">
        <v>13606</v>
      </c>
      <c r="BG201" s="41"/>
      <c r="BH201" s="41">
        <v>4193</v>
      </c>
      <c r="BI201" s="41"/>
      <c r="BJ201" s="41">
        <v>0</v>
      </c>
      <c r="BK201" s="41"/>
      <c r="BL201" s="41">
        <v>0</v>
      </c>
      <c r="BM201" s="41"/>
      <c r="BN201" s="41"/>
      <c r="BO201" s="41">
        <v>13820</v>
      </c>
      <c r="BP201" s="9"/>
      <c r="BQ201" s="41"/>
      <c r="BR201" s="9"/>
      <c r="BS201" s="9"/>
      <c r="BT201" s="41">
        <v>60422</v>
      </c>
      <c r="BU201" s="7">
        <f t="shared" si="27"/>
        <v>92041</v>
      </c>
      <c r="BV201" s="40">
        <v>7324</v>
      </c>
      <c r="BW201" s="41"/>
      <c r="BX201" s="41"/>
      <c r="BY201" s="41">
        <v>0</v>
      </c>
      <c r="BZ201" s="41"/>
      <c r="CA201" s="41"/>
      <c r="CB201" s="7">
        <f t="shared" si="28"/>
        <v>7324</v>
      </c>
      <c r="CC201" s="40"/>
      <c r="CD201" s="41">
        <v>15227</v>
      </c>
      <c r="CE201" s="41">
        <v>0</v>
      </c>
      <c r="CF201" s="41"/>
      <c r="CG201" s="7">
        <f t="shared" si="29"/>
        <v>15227</v>
      </c>
      <c r="CH201" s="8"/>
      <c r="CI201" s="9"/>
      <c r="CJ201" s="41"/>
      <c r="CK201" s="41"/>
      <c r="CL201" s="41"/>
      <c r="CM201" s="41"/>
      <c r="CN201" s="41"/>
      <c r="CO201" s="7">
        <v>147941</v>
      </c>
      <c r="CP201" s="8"/>
      <c r="CQ201" s="41"/>
      <c r="CR201" s="41"/>
      <c r="CS201" s="7">
        <f t="shared" si="30"/>
        <v>0</v>
      </c>
      <c r="CT201" s="43">
        <v>0</v>
      </c>
      <c r="CU201" s="7">
        <f t="shared" si="32"/>
        <v>0</v>
      </c>
      <c r="CV201" s="10">
        <f t="shared" si="22"/>
        <v>559083</v>
      </c>
    </row>
    <row r="202" spans="1:100" x14ac:dyDescent="0.25">
      <c r="A202" s="348"/>
      <c r="B202" s="2" t="s">
        <v>109</v>
      </c>
      <c r="C202" s="40"/>
      <c r="D202" s="41"/>
      <c r="E202" s="43"/>
      <c r="F202" s="41"/>
      <c r="G202" s="42"/>
      <c r="H202" s="7">
        <v>1000</v>
      </c>
      <c r="I202" s="40"/>
      <c r="J202" s="41"/>
      <c r="K202" s="41"/>
      <c r="L202" s="41"/>
      <c r="M202" s="41"/>
      <c r="N202" s="41"/>
      <c r="O202" s="7">
        <v>46910</v>
      </c>
      <c r="P202" s="8"/>
      <c r="Q202" s="41"/>
      <c r="R202" s="41"/>
      <c r="S202" s="41"/>
      <c r="T202" s="7">
        <f t="shared" si="34"/>
        <v>0</v>
      </c>
      <c r="U202" s="40">
        <v>40732</v>
      </c>
      <c r="V202" s="9">
        <v>5448</v>
      </c>
      <c r="W202" s="7">
        <f t="shared" si="23"/>
        <v>46180</v>
      </c>
      <c r="X202" s="40"/>
      <c r="Y202" s="9"/>
      <c r="Z202" s="9"/>
      <c r="AA202" s="9"/>
      <c r="AB202" s="9"/>
      <c r="AC202" s="9"/>
      <c r="AD202" s="41"/>
      <c r="AE202" s="9"/>
      <c r="AF202" s="9"/>
      <c r="AG202" s="9"/>
      <c r="AH202" s="9"/>
      <c r="AI202" s="25"/>
      <c r="AJ202" s="4">
        <v>196174</v>
      </c>
      <c r="AK202" s="41">
        <v>0</v>
      </c>
      <c r="AL202" s="7">
        <f t="shared" si="24"/>
        <v>0</v>
      </c>
      <c r="AM202" s="9"/>
      <c r="AN202" s="9">
        <v>16914</v>
      </c>
      <c r="AO202" s="41">
        <v>4704</v>
      </c>
      <c r="AP202" s="41">
        <v>28699</v>
      </c>
      <c r="AQ202" s="41"/>
      <c r="AR202" s="41"/>
      <c r="AS202" s="41"/>
      <c r="AT202" s="41"/>
      <c r="AU202" s="41"/>
      <c r="AV202" s="41"/>
      <c r="AW202" s="7">
        <f t="shared" si="25"/>
        <v>50317</v>
      </c>
      <c r="AX202" s="41">
        <v>0</v>
      </c>
      <c r="AY202" s="41"/>
      <c r="AZ202" s="41">
        <v>0</v>
      </c>
      <c r="BA202" s="41"/>
      <c r="BB202" s="41"/>
      <c r="BC202" s="41">
        <v>0</v>
      </c>
      <c r="BD202" s="41">
        <v>0</v>
      </c>
      <c r="BE202" s="7">
        <f t="shared" si="26"/>
        <v>0</v>
      </c>
      <c r="BF202" s="40">
        <v>14202</v>
      </c>
      <c r="BG202" s="41"/>
      <c r="BH202" s="41">
        <v>3855</v>
      </c>
      <c r="BI202" s="41"/>
      <c r="BJ202" s="41">
        <v>0</v>
      </c>
      <c r="BK202" s="41"/>
      <c r="BL202" s="41">
        <v>0</v>
      </c>
      <c r="BM202" s="41"/>
      <c r="BN202" s="41"/>
      <c r="BO202" s="41">
        <v>9791</v>
      </c>
      <c r="BP202" s="9"/>
      <c r="BQ202" s="41"/>
      <c r="BR202" s="9"/>
      <c r="BS202" s="9"/>
      <c r="BT202" s="41">
        <v>53189</v>
      </c>
      <c r="BU202" s="7">
        <f t="shared" si="27"/>
        <v>81037</v>
      </c>
      <c r="BV202" s="40">
        <v>4337</v>
      </c>
      <c r="BW202" s="41"/>
      <c r="BX202" s="41"/>
      <c r="BY202" s="41">
        <v>0</v>
      </c>
      <c r="BZ202" s="41"/>
      <c r="CA202" s="41"/>
      <c r="CB202" s="7">
        <f t="shared" si="28"/>
        <v>4337</v>
      </c>
      <c r="CC202" s="40"/>
      <c r="CD202" s="41">
        <v>0</v>
      </c>
      <c r="CE202" s="41">
        <v>0</v>
      </c>
      <c r="CF202" s="41"/>
      <c r="CG202" s="7">
        <f t="shared" si="29"/>
        <v>0</v>
      </c>
      <c r="CH202" s="8"/>
      <c r="CI202" s="9"/>
      <c r="CJ202" s="41"/>
      <c r="CK202" s="41"/>
      <c r="CL202" s="41"/>
      <c r="CM202" s="41"/>
      <c r="CN202" s="41"/>
      <c r="CO202" s="7">
        <v>214513</v>
      </c>
      <c r="CP202" s="8"/>
      <c r="CQ202" s="41"/>
      <c r="CR202" s="41"/>
      <c r="CS202" s="7">
        <f t="shared" si="30"/>
        <v>0</v>
      </c>
      <c r="CT202" s="43">
        <v>0</v>
      </c>
      <c r="CU202" s="7">
        <f t="shared" si="32"/>
        <v>0</v>
      </c>
      <c r="CV202" s="10">
        <f t="shared" si="22"/>
        <v>640468</v>
      </c>
    </row>
    <row r="203" spans="1:100" x14ac:dyDescent="0.25">
      <c r="A203" s="348"/>
      <c r="B203" s="2" t="s">
        <v>110</v>
      </c>
      <c r="C203" s="40"/>
      <c r="D203" s="41"/>
      <c r="E203" s="43"/>
      <c r="F203" s="41"/>
      <c r="G203" s="42"/>
      <c r="H203" s="7">
        <v>3481</v>
      </c>
      <c r="I203" s="40"/>
      <c r="J203" s="41"/>
      <c r="K203" s="41"/>
      <c r="L203" s="41"/>
      <c r="M203" s="41"/>
      <c r="N203" s="41"/>
      <c r="O203" s="7">
        <v>36971</v>
      </c>
      <c r="P203" s="8"/>
      <c r="Q203" s="41"/>
      <c r="R203" s="41"/>
      <c r="S203" s="41"/>
      <c r="T203" s="7">
        <f t="shared" si="34"/>
        <v>0</v>
      </c>
      <c r="U203" s="40">
        <v>41896</v>
      </c>
      <c r="V203" s="9">
        <v>5529</v>
      </c>
      <c r="W203" s="7">
        <f t="shared" si="23"/>
        <v>47425</v>
      </c>
      <c r="X203" s="40"/>
      <c r="Y203" s="9"/>
      <c r="Z203" s="9"/>
      <c r="AA203" s="9"/>
      <c r="AB203" s="9"/>
      <c r="AC203" s="9"/>
      <c r="AD203" s="41"/>
      <c r="AE203" s="9"/>
      <c r="AF203" s="9"/>
      <c r="AG203" s="9"/>
      <c r="AH203" s="9"/>
      <c r="AI203" s="25"/>
      <c r="AJ203" s="4">
        <v>196314</v>
      </c>
      <c r="AK203" s="41">
        <v>0</v>
      </c>
      <c r="AL203" s="7">
        <f t="shared" si="24"/>
        <v>0</v>
      </c>
      <c r="AM203" s="9"/>
      <c r="AN203" s="9">
        <v>14842</v>
      </c>
      <c r="AO203" s="41">
        <v>5140</v>
      </c>
      <c r="AP203" s="41">
        <v>31081</v>
      </c>
      <c r="AQ203" s="41"/>
      <c r="AR203" s="41"/>
      <c r="AS203" s="41"/>
      <c r="AT203" s="41"/>
      <c r="AU203" s="41"/>
      <c r="AV203" s="41"/>
      <c r="AW203" s="7">
        <f t="shared" si="25"/>
        <v>51063</v>
      </c>
      <c r="AX203" s="41">
        <v>0</v>
      </c>
      <c r="AY203" s="41"/>
      <c r="AZ203" s="41">
        <v>0</v>
      </c>
      <c r="BA203" s="41"/>
      <c r="BB203" s="41"/>
      <c r="BC203" s="41">
        <v>0</v>
      </c>
      <c r="BD203" s="41">
        <v>0</v>
      </c>
      <c r="BE203" s="7">
        <f t="shared" si="26"/>
        <v>0</v>
      </c>
      <c r="BF203" s="40">
        <v>16544</v>
      </c>
      <c r="BG203" s="41"/>
      <c r="BH203" s="41">
        <v>4281</v>
      </c>
      <c r="BI203" s="41"/>
      <c r="BJ203" s="41">
        <v>0</v>
      </c>
      <c r="BK203" s="41"/>
      <c r="BL203" s="41">
        <v>0</v>
      </c>
      <c r="BM203" s="41"/>
      <c r="BN203" s="41"/>
      <c r="BO203" s="41">
        <v>6782</v>
      </c>
      <c r="BP203" s="9"/>
      <c r="BQ203" s="41"/>
      <c r="BR203" s="9"/>
      <c r="BS203" s="9"/>
      <c r="BT203" s="41">
        <v>40520</v>
      </c>
      <c r="BU203" s="7">
        <f t="shared" si="27"/>
        <v>68127</v>
      </c>
      <c r="BV203" s="40">
        <v>805</v>
      </c>
      <c r="BW203" s="41"/>
      <c r="BX203" s="41"/>
      <c r="BY203" s="41">
        <v>0</v>
      </c>
      <c r="BZ203" s="41"/>
      <c r="CA203" s="41"/>
      <c r="CB203" s="7">
        <f t="shared" si="28"/>
        <v>805</v>
      </c>
      <c r="CC203" s="40"/>
      <c r="CD203" s="41">
        <v>0</v>
      </c>
      <c r="CE203" s="41">
        <v>0</v>
      </c>
      <c r="CF203" s="41"/>
      <c r="CG203" s="7">
        <f t="shared" si="29"/>
        <v>0</v>
      </c>
      <c r="CH203" s="8"/>
      <c r="CI203" s="9"/>
      <c r="CJ203" s="41"/>
      <c r="CK203" s="41"/>
      <c r="CL203" s="41"/>
      <c r="CM203" s="41"/>
      <c r="CN203" s="41"/>
      <c r="CO203" s="7">
        <v>214526</v>
      </c>
      <c r="CP203" s="8"/>
      <c r="CQ203" s="41"/>
      <c r="CR203" s="41"/>
      <c r="CS203" s="7">
        <f t="shared" si="30"/>
        <v>0</v>
      </c>
      <c r="CT203" s="43">
        <v>0</v>
      </c>
      <c r="CU203" s="7">
        <f t="shared" si="32"/>
        <v>0</v>
      </c>
      <c r="CV203" s="10">
        <f t="shared" si="22"/>
        <v>618712</v>
      </c>
    </row>
    <row r="204" spans="1:100" x14ac:dyDescent="0.25">
      <c r="A204" s="348"/>
      <c r="B204" s="2" t="s">
        <v>111</v>
      </c>
      <c r="C204" s="40"/>
      <c r="D204" s="41"/>
      <c r="E204" s="43"/>
      <c r="F204" s="41"/>
      <c r="G204" s="42"/>
      <c r="H204" s="7">
        <v>3293</v>
      </c>
      <c r="I204" s="40"/>
      <c r="J204" s="41"/>
      <c r="K204" s="41"/>
      <c r="L204" s="41"/>
      <c r="M204" s="41"/>
      <c r="N204" s="41"/>
      <c r="O204" s="7">
        <v>55179</v>
      </c>
      <c r="P204" s="8"/>
      <c r="Q204" s="41"/>
      <c r="R204" s="41"/>
      <c r="S204" s="41"/>
      <c r="T204" s="7">
        <f t="shared" si="34"/>
        <v>0</v>
      </c>
      <c r="U204" s="40">
        <v>39266</v>
      </c>
      <c r="V204" s="9">
        <v>4442</v>
      </c>
      <c r="W204" s="7">
        <f t="shared" si="23"/>
        <v>43708</v>
      </c>
      <c r="X204" s="40"/>
      <c r="Y204" s="9"/>
      <c r="Z204" s="9"/>
      <c r="AA204" s="9"/>
      <c r="AB204" s="9"/>
      <c r="AC204" s="9"/>
      <c r="AD204" s="41"/>
      <c r="AE204" s="9"/>
      <c r="AF204" s="9"/>
      <c r="AG204" s="9"/>
      <c r="AH204" s="9"/>
      <c r="AI204" s="25"/>
      <c r="AJ204" s="4">
        <v>184375</v>
      </c>
      <c r="AK204" s="41">
        <v>0</v>
      </c>
      <c r="AL204" s="7">
        <f t="shared" si="24"/>
        <v>0</v>
      </c>
      <c r="AM204" s="9"/>
      <c r="AN204" s="9">
        <v>3993</v>
      </c>
      <c r="AO204" s="41">
        <v>4669</v>
      </c>
      <c r="AP204" s="41">
        <v>27341</v>
      </c>
      <c r="AQ204" s="41"/>
      <c r="AR204" s="41"/>
      <c r="AS204" s="41"/>
      <c r="AT204" s="41"/>
      <c r="AU204" s="41"/>
      <c r="AV204" s="41"/>
      <c r="AW204" s="7">
        <f t="shared" si="25"/>
        <v>36003</v>
      </c>
      <c r="AX204" s="41">
        <v>0</v>
      </c>
      <c r="AY204" s="41"/>
      <c r="AZ204" s="41">
        <v>0</v>
      </c>
      <c r="BA204" s="41"/>
      <c r="BB204" s="41"/>
      <c r="BC204" s="41">
        <v>0</v>
      </c>
      <c r="BD204" s="41">
        <v>0</v>
      </c>
      <c r="BE204" s="7">
        <f t="shared" si="26"/>
        <v>0</v>
      </c>
      <c r="BF204" s="40">
        <v>18375</v>
      </c>
      <c r="BG204" s="41"/>
      <c r="BH204" s="41">
        <v>3711</v>
      </c>
      <c r="BI204" s="41"/>
      <c r="BJ204" s="41">
        <v>0</v>
      </c>
      <c r="BK204" s="41"/>
      <c r="BL204" s="41">
        <v>0</v>
      </c>
      <c r="BM204" s="41"/>
      <c r="BN204" s="41"/>
      <c r="BO204" s="41">
        <v>4817</v>
      </c>
      <c r="BP204" s="9"/>
      <c r="BQ204" s="41"/>
      <c r="BR204" s="9"/>
      <c r="BS204" s="9"/>
      <c r="BT204" s="41">
        <v>42252</v>
      </c>
      <c r="BU204" s="7">
        <f t="shared" si="27"/>
        <v>69155</v>
      </c>
      <c r="BV204" s="40">
        <v>1636</v>
      </c>
      <c r="BW204" s="41"/>
      <c r="BX204" s="41"/>
      <c r="BY204" s="41">
        <v>0</v>
      </c>
      <c r="BZ204" s="41"/>
      <c r="CA204" s="41"/>
      <c r="CB204" s="7">
        <f t="shared" si="28"/>
        <v>1636</v>
      </c>
      <c r="CC204" s="40"/>
      <c r="CD204" s="41">
        <v>0</v>
      </c>
      <c r="CE204" s="41">
        <v>0</v>
      </c>
      <c r="CF204" s="41"/>
      <c r="CG204" s="7">
        <f t="shared" si="29"/>
        <v>0</v>
      </c>
      <c r="CH204" s="8"/>
      <c r="CI204" s="9"/>
      <c r="CJ204" s="41"/>
      <c r="CK204" s="41"/>
      <c r="CL204" s="41"/>
      <c r="CM204" s="41"/>
      <c r="CN204" s="41"/>
      <c r="CO204" s="7">
        <v>207557</v>
      </c>
      <c r="CP204" s="8"/>
      <c r="CQ204" s="41"/>
      <c r="CR204" s="41"/>
      <c r="CS204" s="7">
        <f t="shared" si="30"/>
        <v>0</v>
      </c>
      <c r="CT204" s="43">
        <v>0</v>
      </c>
      <c r="CU204" s="7">
        <f t="shared" si="32"/>
        <v>0</v>
      </c>
      <c r="CV204" s="10">
        <f t="shared" si="22"/>
        <v>600906</v>
      </c>
    </row>
    <row r="205" spans="1:100" ht="15.75" thickBot="1" x14ac:dyDescent="0.3">
      <c r="A205" s="349"/>
      <c r="B205" s="3" t="s">
        <v>112</v>
      </c>
      <c r="C205" s="44"/>
      <c r="D205" s="45"/>
      <c r="E205" s="47"/>
      <c r="F205" s="45"/>
      <c r="G205" s="46"/>
      <c r="H205" s="11">
        <v>1510</v>
      </c>
      <c r="I205" s="44"/>
      <c r="J205" s="45"/>
      <c r="K205" s="45"/>
      <c r="L205" s="45"/>
      <c r="M205" s="45"/>
      <c r="N205" s="45"/>
      <c r="O205" s="11">
        <v>40198</v>
      </c>
      <c r="P205" s="12"/>
      <c r="Q205" s="45"/>
      <c r="R205" s="45"/>
      <c r="S205" s="45"/>
      <c r="T205" s="11">
        <f t="shared" si="34"/>
        <v>0</v>
      </c>
      <c r="U205" s="44">
        <v>28450</v>
      </c>
      <c r="V205" s="13">
        <v>3802</v>
      </c>
      <c r="W205" s="11">
        <f t="shared" si="23"/>
        <v>32252</v>
      </c>
      <c r="X205" s="44"/>
      <c r="Y205" s="13"/>
      <c r="Z205" s="13"/>
      <c r="AA205" s="13"/>
      <c r="AB205" s="13"/>
      <c r="AC205" s="13"/>
      <c r="AD205" s="45"/>
      <c r="AE205" s="13"/>
      <c r="AF205" s="13"/>
      <c r="AG205" s="13"/>
      <c r="AH205" s="13"/>
      <c r="AI205" s="26"/>
      <c r="AJ205" s="11">
        <v>151001</v>
      </c>
      <c r="AK205" s="45">
        <v>0</v>
      </c>
      <c r="AL205" s="11">
        <f t="shared" si="24"/>
        <v>0</v>
      </c>
      <c r="AM205" s="13"/>
      <c r="AN205" s="13">
        <v>18569</v>
      </c>
      <c r="AO205" s="45">
        <v>2644</v>
      </c>
      <c r="AP205" s="45">
        <v>19521</v>
      </c>
      <c r="AQ205" s="45"/>
      <c r="AR205" s="45"/>
      <c r="AS205" s="45"/>
      <c r="AT205" s="45"/>
      <c r="AU205" s="45"/>
      <c r="AV205" s="45"/>
      <c r="AW205" s="11">
        <f t="shared" si="25"/>
        <v>40734</v>
      </c>
      <c r="AX205" s="45">
        <v>0</v>
      </c>
      <c r="AY205" s="45"/>
      <c r="AZ205" s="45">
        <v>0</v>
      </c>
      <c r="BA205" s="45"/>
      <c r="BB205" s="45"/>
      <c r="BC205" s="45">
        <v>0</v>
      </c>
      <c r="BD205" s="45">
        <v>0</v>
      </c>
      <c r="BE205" s="11">
        <f t="shared" si="26"/>
        <v>0</v>
      </c>
      <c r="BF205" s="44">
        <v>16161</v>
      </c>
      <c r="BG205" s="45"/>
      <c r="BH205" s="45">
        <v>3575</v>
      </c>
      <c r="BI205" s="45"/>
      <c r="BJ205" s="45">
        <v>0</v>
      </c>
      <c r="BK205" s="45"/>
      <c r="BL205" s="45">
        <v>0</v>
      </c>
      <c r="BM205" s="45"/>
      <c r="BN205" s="45"/>
      <c r="BO205" s="45">
        <v>7831</v>
      </c>
      <c r="BP205" s="13"/>
      <c r="BQ205" s="45"/>
      <c r="BR205" s="13"/>
      <c r="BS205" s="13"/>
      <c r="BT205" s="45">
        <v>39035</v>
      </c>
      <c r="BU205" s="11">
        <f t="shared" si="27"/>
        <v>66602</v>
      </c>
      <c r="BV205" s="44">
        <v>1504</v>
      </c>
      <c r="BW205" s="45"/>
      <c r="BX205" s="45"/>
      <c r="BY205" s="45">
        <v>0</v>
      </c>
      <c r="BZ205" s="45"/>
      <c r="CA205" s="45"/>
      <c r="CB205" s="11">
        <f t="shared" si="28"/>
        <v>1504</v>
      </c>
      <c r="CC205" s="44"/>
      <c r="CD205" s="45">
        <v>0</v>
      </c>
      <c r="CE205" s="45">
        <v>0</v>
      </c>
      <c r="CF205" s="45"/>
      <c r="CG205" s="11">
        <f t="shared" si="29"/>
        <v>0</v>
      </c>
      <c r="CH205" s="12"/>
      <c r="CI205" s="13"/>
      <c r="CJ205" s="45"/>
      <c r="CK205" s="45"/>
      <c r="CL205" s="45"/>
      <c r="CM205" s="45"/>
      <c r="CN205" s="45"/>
      <c r="CO205" s="11">
        <v>191521</v>
      </c>
      <c r="CP205" s="12"/>
      <c r="CQ205" s="45"/>
      <c r="CR205" s="45"/>
      <c r="CS205" s="11">
        <f t="shared" si="30"/>
        <v>0</v>
      </c>
      <c r="CT205" s="47">
        <v>0</v>
      </c>
      <c r="CU205" s="11">
        <f t="shared" si="32"/>
        <v>0</v>
      </c>
      <c r="CV205" s="15">
        <f t="shared" si="22"/>
        <v>525322</v>
      </c>
    </row>
    <row r="206" spans="1:100" x14ac:dyDescent="0.25">
      <c r="A206" s="347" t="s">
        <v>150</v>
      </c>
      <c r="B206" s="1" t="s">
        <v>101</v>
      </c>
      <c r="C206" s="34"/>
      <c r="D206" s="35"/>
      <c r="E206" s="52"/>
      <c r="F206" s="35"/>
      <c r="G206" s="36"/>
      <c r="H206" s="20">
        <v>0</v>
      </c>
      <c r="I206" s="34"/>
      <c r="J206" s="35"/>
      <c r="K206" s="35"/>
      <c r="L206" s="35"/>
      <c r="M206" s="35"/>
      <c r="N206" s="35"/>
      <c r="O206" s="20">
        <v>25925</v>
      </c>
      <c r="P206" s="21"/>
      <c r="Q206" s="35"/>
      <c r="R206" s="35"/>
      <c r="S206" s="35"/>
      <c r="T206" s="20">
        <f t="shared" si="34"/>
        <v>0</v>
      </c>
      <c r="U206" s="34">
        <v>24503</v>
      </c>
      <c r="V206" s="22">
        <v>3102</v>
      </c>
      <c r="W206" s="20">
        <f t="shared" si="23"/>
        <v>27605</v>
      </c>
      <c r="X206" s="34"/>
      <c r="Y206" s="22"/>
      <c r="Z206" s="22"/>
      <c r="AA206" s="22"/>
      <c r="AB206" s="22"/>
      <c r="AC206" s="22"/>
      <c r="AD206" s="35"/>
      <c r="AE206" s="22"/>
      <c r="AF206" s="22"/>
      <c r="AG206" s="22"/>
      <c r="AH206" s="22"/>
      <c r="AI206" s="27"/>
      <c r="AJ206" s="20">
        <v>213290</v>
      </c>
      <c r="AK206" s="35">
        <v>0</v>
      </c>
      <c r="AL206" s="20">
        <f t="shared" si="24"/>
        <v>0</v>
      </c>
      <c r="AM206" s="22"/>
      <c r="AN206" s="22">
        <v>14601</v>
      </c>
      <c r="AO206" s="35">
        <v>6348</v>
      </c>
      <c r="AP206" s="35">
        <v>24024</v>
      </c>
      <c r="AQ206" s="35"/>
      <c r="AR206" s="35"/>
      <c r="AS206" s="35"/>
      <c r="AT206" s="35"/>
      <c r="AU206" s="35"/>
      <c r="AV206" s="35"/>
      <c r="AW206" s="20">
        <f t="shared" si="25"/>
        <v>44973</v>
      </c>
      <c r="AX206" s="35">
        <v>0</v>
      </c>
      <c r="AY206" s="35"/>
      <c r="AZ206" s="35">
        <v>0</v>
      </c>
      <c r="BA206" s="35"/>
      <c r="BB206" s="35"/>
      <c r="BC206" s="35">
        <v>0</v>
      </c>
      <c r="BD206" s="35">
        <v>0</v>
      </c>
      <c r="BE206" s="20">
        <f t="shared" si="26"/>
        <v>0</v>
      </c>
      <c r="BF206" s="34">
        <v>14811</v>
      </c>
      <c r="BG206" s="35"/>
      <c r="BH206" s="35">
        <v>4121</v>
      </c>
      <c r="BI206" s="35"/>
      <c r="BJ206" s="35">
        <v>0</v>
      </c>
      <c r="BK206" s="35"/>
      <c r="BL206" s="35">
        <v>0</v>
      </c>
      <c r="BM206" s="35"/>
      <c r="BN206" s="35"/>
      <c r="BO206" s="35">
        <v>8251</v>
      </c>
      <c r="BP206" s="22"/>
      <c r="BQ206" s="35"/>
      <c r="BR206" s="22"/>
      <c r="BS206" s="22"/>
      <c r="BT206" s="35">
        <v>33065</v>
      </c>
      <c r="BU206" s="20">
        <f t="shared" si="27"/>
        <v>60248</v>
      </c>
      <c r="BV206" s="34">
        <v>810</v>
      </c>
      <c r="BW206" s="35"/>
      <c r="BX206" s="35"/>
      <c r="BY206" s="35">
        <v>0</v>
      </c>
      <c r="BZ206" s="35"/>
      <c r="CA206" s="35"/>
      <c r="CB206" s="20">
        <f t="shared" si="28"/>
        <v>810</v>
      </c>
      <c r="CC206" s="34"/>
      <c r="CD206" s="35">
        <v>0</v>
      </c>
      <c r="CE206" s="35">
        <v>0</v>
      </c>
      <c r="CF206" s="35"/>
      <c r="CG206" s="20">
        <f t="shared" si="29"/>
        <v>0</v>
      </c>
      <c r="CH206" s="21"/>
      <c r="CI206" s="22"/>
      <c r="CJ206" s="35"/>
      <c r="CK206" s="35"/>
      <c r="CL206" s="35"/>
      <c r="CM206" s="35"/>
      <c r="CN206" s="35"/>
      <c r="CO206" s="20">
        <v>130377</v>
      </c>
      <c r="CP206" s="21"/>
      <c r="CQ206" s="35"/>
      <c r="CR206" s="35"/>
      <c r="CS206" s="20">
        <f t="shared" si="30"/>
        <v>0</v>
      </c>
      <c r="CT206" s="52">
        <v>0</v>
      </c>
      <c r="CU206" s="20">
        <f t="shared" si="32"/>
        <v>0</v>
      </c>
      <c r="CV206" s="23">
        <f t="shared" ref="CV206:CV255" si="35">+H206+O206+T206+W206+AJ206+AL206+AW206+BE206+BU206+CB206+CG206+CO206+CS206+CU206</f>
        <v>503228</v>
      </c>
    </row>
    <row r="207" spans="1:100" x14ac:dyDescent="0.25">
      <c r="A207" s="348"/>
      <c r="B207" s="2" t="s">
        <v>102</v>
      </c>
      <c r="C207" s="40"/>
      <c r="D207" s="41"/>
      <c r="E207" s="43"/>
      <c r="F207" s="41"/>
      <c r="G207" s="42"/>
      <c r="H207" s="7">
        <v>0</v>
      </c>
      <c r="I207" s="40"/>
      <c r="J207" s="41"/>
      <c r="K207" s="41"/>
      <c r="L207" s="41"/>
      <c r="M207" s="41"/>
      <c r="N207" s="41"/>
      <c r="O207" s="7">
        <v>14980</v>
      </c>
      <c r="P207" s="8"/>
      <c r="Q207" s="41"/>
      <c r="R207" s="41"/>
      <c r="S207" s="41"/>
      <c r="T207" s="7">
        <f t="shared" ref="T207:T270" si="36">SUM(P207:S207)</f>
        <v>0</v>
      </c>
      <c r="U207" s="40">
        <v>21225</v>
      </c>
      <c r="V207" s="9">
        <v>2590</v>
      </c>
      <c r="W207" s="7">
        <f t="shared" ref="W207:W270" si="37">+U207+V207</f>
        <v>23815</v>
      </c>
      <c r="X207" s="40"/>
      <c r="Y207" s="9"/>
      <c r="Z207" s="9"/>
      <c r="AA207" s="9"/>
      <c r="AB207" s="9"/>
      <c r="AC207" s="9"/>
      <c r="AD207" s="41"/>
      <c r="AE207" s="9"/>
      <c r="AF207" s="9"/>
      <c r="AG207" s="9"/>
      <c r="AH207" s="9"/>
      <c r="AI207" s="25"/>
      <c r="AJ207" s="4">
        <v>145270</v>
      </c>
      <c r="AK207" s="41">
        <v>0</v>
      </c>
      <c r="AL207" s="7">
        <f t="shared" si="24"/>
        <v>0</v>
      </c>
      <c r="AM207" s="9"/>
      <c r="AN207" s="9">
        <v>9462</v>
      </c>
      <c r="AO207" s="41">
        <v>5527</v>
      </c>
      <c r="AP207" s="41">
        <v>27263</v>
      </c>
      <c r="AQ207" s="41"/>
      <c r="AR207" s="41"/>
      <c r="AS207" s="41"/>
      <c r="AT207" s="41"/>
      <c r="AU207" s="41"/>
      <c r="AV207" s="41"/>
      <c r="AW207" s="7">
        <f t="shared" si="25"/>
        <v>42252</v>
      </c>
      <c r="AX207" s="41">
        <v>0</v>
      </c>
      <c r="AY207" s="41"/>
      <c r="AZ207" s="41">
        <v>0</v>
      </c>
      <c r="BA207" s="41"/>
      <c r="BB207" s="41"/>
      <c r="BC207" s="41">
        <v>0</v>
      </c>
      <c r="BD207" s="41">
        <v>0</v>
      </c>
      <c r="BE207" s="7">
        <f t="shared" si="26"/>
        <v>0</v>
      </c>
      <c r="BF207" s="40">
        <v>12952</v>
      </c>
      <c r="BG207" s="41"/>
      <c r="BH207" s="41">
        <v>3738</v>
      </c>
      <c r="BI207" s="41"/>
      <c r="BJ207" s="41">
        <v>0</v>
      </c>
      <c r="BK207" s="41"/>
      <c r="BL207" s="41">
        <v>0</v>
      </c>
      <c r="BM207" s="41"/>
      <c r="BN207" s="41"/>
      <c r="BO207" s="41">
        <v>0</v>
      </c>
      <c r="BP207" s="9"/>
      <c r="BQ207" s="41"/>
      <c r="BR207" s="9"/>
      <c r="BS207" s="9"/>
      <c r="BT207" s="41">
        <v>24303</v>
      </c>
      <c r="BU207" s="7">
        <f t="shared" si="27"/>
        <v>40993</v>
      </c>
      <c r="BV207" s="40">
        <v>930</v>
      </c>
      <c r="BW207" s="41"/>
      <c r="BX207" s="41"/>
      <c r="BY207" s="41">
        <v>0</v>
      </c>
      <c r="BZ207" s="41"/>
      <c r="CA207" s="41"/>
      <c r="CB207" s="7">
        <f t="shared" si="28"/>
        <v>930</v>
      </c>
      <c r="CC207" s="40"/>
      <c r="CD207" s="41">
        <v>0</v>
      </c>
      <c r="CE207" s="41">
        <v>0</v>
      </c>
      <c r="CF207" s="41"/>
      <c r="CG207" s="7">
        <f t="shared" si="29"/>
        <v>0</v>
      </c>
      <c r="CH207" s="8"/>
      <c r="CI207" s="9"/>
      <c r="CJ207" s="41"/>
      <c r="CK207" s="41"/>
      <c r="CL207" s="41"/>
      <c r="CM207" s="41"/>
      <c r="CN207" s="41"/>
      <c r="CO207" s="7">
        <v>74304</v>
      </c>
      <c r="CP207" s="8"/>
      <c r="CQ207" s="41"/>
      <c r="CR207" s="41"/>
      <c r="CS207" s="7">
        <f t="shared" si="30"/>
        <v>0</v>
      </c>
      <c r="CT207" s="43">
        <v>0</v>
      </c>
      <c r="CU207" s="7">
        <f t="shared" si="32"/>
        <v>0</v>
      </c>
      <c r="CV207" s="10">
        <f t="shared" si="35"/>
        <v>342544</v>
      </c>
    </row>
    <row r="208" spans="1:100" x14ac:dyDescent="0.25">
      <c r="A208" s="348"/>
      <c r="B208" s="2" t="s">
        <v>103</v>
      </c>
      <c r="C208" s="40"/>
      <c r="D208" s="41"/>
      <c r="E208" s="43"/>
      <c r="F208" s="41"/>
      <c r="G208" s="42"/>
      <c r="H208" s="7">
        <v>0</v>
      </c>
      <c r="I208" s="40"/>
      <c r="J208" s="41"/>
      <c r="K208" s="41"/>
      <c r="L208" s="41"/>
      <c r="M208" s="41"/>
      <c r="N208" s="41"/>
      <c r="O208" s="7">
        <v>23970</v>
      </c>
      <c r="P208" s="8"/>
      <c r="Q208" s="41"/>
      <c r="R208" s="41"/>
      <c r="S208" s="41"/>
      <c r="T208" s="7">
        <f t="shared" si="36"/>
        <v>0</v>
      </c>
      <c r="U208" s="40">
        <v>22073</v>
      </c>
      <c r="V208" s="9">
        <v>3288</v>
      </c>
      <c r="W208" s="7">
        <f t="shared" si="37"/>
        <v>25361</v>
      </c>
      <c r="X208" s="40"/>
      <c r="Y208" s="9"/>
      <c r="Z208" s="9"/>
      <c r="AA208" s="9"/>
      <c r="AB208" s="9"/>
      <c r="AC208" s="9"/>
      <c r="AD208" s="41"/>
      <c r="AE208" s="9"/>
      <c r="AF208" s="9"/>
      <c r="AG208" s="9"/>
      <c r="AH208" s="9"/>
      <c r="AI208" s="25"/>
      <c r="AJ208" s="4">
        <v>205641</v>
      </c>
      <c r="AK208" s="41">
        <v>0</v>
      </c>
      <c r="AL208" s="7">
        <f t="shared" ref="AL208:AL241" si="38">+AK208</f>
        <v>0</v>
      </c>
      <c r="AM208" s="9"/>
      <c r="AN208" s="9">
        <v>10386</v>
      </c>
      <c r="AO208" s="41">
        <v>3481</v>
      </c>
      <c r="AP208" s="41">
        <v>23452</v>
      </c>
      <c r="AQ208" s="41"/>
      <c r="AR208" s="41"/>
      <c r="AS208" s="41"/>
      <c r="AT208" s="41"/>
      <c r="AU208" s="41"/>
      <c r="AV208" s="41"/>
      <c r="AW208" s="7">
        <f t="shared" ref="AW208:AW272" si="39">SUM(AM208:AV208)</f>
        <v>37319</v>
      </c>
      <c r="AX208" s="41">
        <v>0</v>
      </c>
      <c r="AY208" s="41"/>
      <c r="AZ208" s="41">
        <v>0</v>
      </c>
      <c r="BA208" s="41"/>
      <c r="BB208" s="41"/>
      <c r="BC208" s="41">
        <v>0</v>
      </c>
      <c r="BD208" s="41">
        <v>0</v>
      </c>
      <c r="BE208" s="7">
        <f t="shared" ref="BE208:BE272" si="40">SUM(AX208:BD208)</f>
        <v>0</v>
      </c>
      <c r="BF208" s="40">
        <v>23808</v>
      </c>
      <c r="BG208" s="41"/>
      <c r="BH208" s="41">
        <v>3912</v>
      </c>
      <c r="BI208" s="41"/>
      <c r="BJ208" s="41">
        <v>0</v>
      </c>
      <c r="BK208" s="41"/>
      <c r="BL208" s="41">
        <v>0</v>
      </c>
      <c r="BM208" s="41"/>
      <c r="BN208" s="41"/>
      <c r="BO208" s="41">
        <v>0</v>
      </c>
      <c r="BP208" s="9"/>
      <c r="BQ208" s="41"/>
      <c r="BR208" s="9"/>
      <c r="BS208" s="9"/>
      <c r="BT208" s="41">
        <v>36406</v>
      </c>
      <c r="BU208" s="7">
        <f t="shared" ref="BU208:BU272" si="41">SUM(BF208:BT208)</f>
        <v>64126</v>
      </c>
      <c r="BV208" s="40">
        <v>710</v>
      </c>
      <c r="BW208" s="41"/>
      <c r="BX208" s="41"/>
      <c r="BY208" s="41">
        <v>0</v>
      </c>
      <c r="BZ208" s="41"/>
      <c r="CA208" s="41"/>
      <c r="CB208" s="7">
        <f t="shared" ref="CB208:CB273" si="42">SUM(BV208:CA208)</f>
        <v>710</v>
      </c>
      <c r="CC208" s="40"/>
      <c r="CD208" s="41">
        <v>165</v>
      </c>
      <c r="CE208" s="41">
        <v>0</v>
      </c>
      <c r="CF208" s="41"/>
      <c r="CG208" s="7">
        <f t="shared" ref="CG208:CG272" si="43">SUM(CC208:CF208)</f>
        <v>165</v>
      </c>
      <c r="CH208" s="8"/>
      <c r="CI208" s="9"/>
      <c r="CJ208" s="41"/>
      <c r="CK208" s="41"/>
      <c r="CL208" s="41"/>
      <c r="CM208" s="41"/>
      <c r="CN208" s="41"/>
      <c r="CO208" s="7">
        <v>137388</v>
      </c>
      <c r="CP208" s="8"/>
      <c r="CQ208" s="41"/>
      <c r="CR208" s="41"/>
      <c r="CS208" s="7">
        <f t="shared" ref="CS208:CS272" si="44">SUM(CP208:CR208)</f>
        <v>0</v>
      </c>
      <c r="CT208" s="43">
        <v>0</v>
      </c>
      <c r="CU208" s="7">
        <f t="shared" ref="CU208:CU241" si="45">+CT208</f>
        <v>0</v>
      </c>
      <c r="CV208" s="10">
        <f t="shared" si="35"/>
        <v>494680</v>
      </c>
    </row>
    <row r="209" spans="1:100" x14ac:dyDescent="0.25">
      <c r="A209" s="348"/>
      <c r="B209" s="2" t="s">
        <v>104</v>
      </c>
      <c r="C209" s="40"/>
      <c r="D209" s="41"/>
      <c r="E209" s="43"/>
      <c r="F209" s="41"/>
      <c r="G209" s="42"/>
      <c r="H209" s="7">
        <v>0</v>
      </c>
      <c r="I209" s="40"/>
      <c r="J209" s="41"/>
      <c r="K209" s="41"/>
      <c r="L209" s="41"/>
      <c r="M209" s="41"/>
      <c r="N209" s="41"/>
      <c r="O209" s="7">
        <v>50067</v>
      </c>
      <c r="P209" s="8"/>
      <c r="Q209" s="41"/>
      <c r="R209" s="41"/>
      <c r="S209" s="41"/>
      <c r="T209" s="7">
        <f t="shared" si="36"/>
        <v>0</v>
      </c>
      <c r="U209" s="40">
        <v>17366</v>
      </c>
      <c r="V209" s="9">
        <v>1855</v>
      </c>
      <c r="W209" s="7">
        <f t="shared" si="37"/>
        <v>19221</v>
      </c>
      <c r="X209" s="40"/>
      <c r="Y209" s="9"/>
      <c r="Z209" s="9"/>
      <c r="AA209" s="9"/>
      <c r="AB209" s="9"/>
      <c r="AC209" s="9"/>
      <c r="AD209" s="41"/>
      <c r="AE209" s="9"/>
      <c r="AF209" s="9"/>
      <c r="AG209" s="9"/>
      <c r="AH209" s="9"/>
      <c r="AI209" s="25"/>
      <c r="AJ209" s="4">
        <v>244772</v>
      </c>
      <c r="AK209" s="41">
        <v>0</v>
      </c>
      <c r="AL209" s="7">
        <f t="shared" si="38"/>
        <v>0</v>
      </c>
      <c r="AM209" s="9"/>
      <c r="AN209" s="9">
        <v>13256</v>
      </c>
      <c r="AO209" s="41">
        <v>4597</v>
      </c>
      <c r="AP209" s="41">
        <v>25783</v>
      </c>
      <c r="AQ209" s="41"/>
      <c r="AR209" s="41"/>
      <c r="AS209" s="41"/>
      <c r="AT209" s="41"/>
      <c r="AU209" s="41"/>
      <c r="AV209" s="41"/>
      <c r="AW209" s="7">
        <f t="shared" si="39"/>
        <v>43636</v>
      </c>
      <c r="AX209" s="41">
        <v>0</v>
      </c>
      <c r="AY209" s="41"/>
      <c r="AZ209" s="41">
        <v>0</v>
      </c>
      <c r="BA209" s="41"/>
      <c r="BB209" s="41"/>
      <c r="BC209" s="41">
        <v>0</v>
      </c>
      <c r="BD209" s="41">
        <v>0</v>
      </c>
      <c r="BE209" s="7">
        <f t="shared" si="40"/>
        <v>0</v>
      </c>
      <c r="BF209" s="40">
        <v>12670</v>
      </c>
      <c r="BG209" s="41"/>
      <c r="BH209" s="41">
        <v>4052</v>
      </c>
      <c r="BI209" s="41"/>
      <c r="BJ209" s="41">
        <v>0</v>
      </c>
      <c r="BK209" s="41"/>
      <c r="BL209" s="41">
        <v>0</v>
      </c>
      <c r="BM209" s="41"/>
      <c r="BN209" s="41"/>
      <c r="BO209" s="41">
        <v>6533</v>
      </c>
      <c r="BP209" s="9"/>
      <c r="BQ209" s="41"/>
      <c r="BR209" s="9"/>
      <c r="BS209" s="9"/>
      <c r="BT209" s="41">
        <v>45258</v>
      </c>
      <c r="BU209" s="7">
        <f t="shared" si="41"/>
        <v>68513</v>
      </c>
      <c r="BV209" s="40">
        <v>1180</v>
      </c>
      <c r="BW209" s="41"/>
      <c r="BX209" s="41"/>
      <c r="BY209" s="41">
        <v>0</v>
      </c>
      <c r="BZ209" s="41"/>
      <c r="CA209" s="41"/>
      <c r="CB209" s="7">
        <f t="shared" si="42"/>
        <v>1180</v>
      </c>
      <c r="CC209" s="40"/>
      <c r="CD209" s="41">
        <v>330</v>
      </c>
      <c r="CE209" s="41">
        <v>0</v>
      </c>
      <c r="CF209" s="41"/>
      <c r="CG209" s="7">
        <f t="shared" si="43"/>
        <v>330</v>
      </c>
      <c r="CH209" s="8"/>
      <c r="CI209" s="9"/>
      <c r="CJ209" s="41"/>
      <c r="CK209" s="41"/>
      <c r="CL209" s="41"/>
      <c r="CM209" s="41"/>
      <c r="CN209" s="41"/>
      <c r="CO209" s="7">
        <v>239267</v>
      </c>
      <c r="CP209" s="8"/>
      <c r="CQ209" s="41"/>
      <c r="CR209" s="41"/>
      <c r="CS209" s="7">
        <f t="shared" si="44"/>
        <v>0</v>
      </c>
      <c r="CT209" s="43">
        <v>0</v>
      </c>
      <c r="CU209" s="7">
        <f t="shared" si="45"/>
        <v>0</v>
      </c>
      <c r="CV209" s="10">
        <f t="shared" si="35"/>
        <v>666986</v>
      </c>
    </row>
    <row r="210" spans="1:100" x14ac:dyDescent="0.25">
      <c r="A210" s="348"/>
      <c r="B210" s="2" t="s">
        <v>105</v>
      </c>
      <c r="C210" s="40"/>
      <c r="D210" s="41"/>
      <c r="E210" s="43"/>
      <c r="F210" s="41"/>
      <c r="G210" s="42"/>
      <c r="H210" s="7">
        <v>0</v>
      </c>
      <c r="I210" s="40"/>
      <c r="J210" s="41"/>
      <c r="K210" s="41"/>
      <c r="L210" s="41"/>
      <c r="M210" s="41"/>
      <c r="N210" s="41"/>
      <c r="O210" s="7">
        <v>49492</v>
      </c>
      <c r="P210" s="8"/>
      <c r="Q210" s="41"/>
      <c r="R210" s="41"/>
      <c r="S210" s="41"/>
      <c r="T210" s="7">
        <f t="shared" si="36"/>
        <v>0</v>
      </c>
      <c r="U210" s="40">
        <v>21690</v>
      </c>
      <c r="V210" s="9">
        <v>3342</v>
      </c>
      <c r="W210" s="7">
        <f t="shared" si="37"/>
        <v>25032</v>
      </c>
      <c r="X210" s="40"/>
      <c r="Y210" s="9"/>
      <c r="Z210" s="9"/>
      <c r="AA210" s="9"/>
      <c r="AB210" s="9"/>
      <c r="AC210" s="9"/>
      <c r="AD210" s="41"/>
      <c r="AE210" s="9"/>
      <c r="AF210" s="9"/>
      <c r="AG210" s="9"/>
      <c r="AH210" s="9"/>
      <c r="AI210" s="25"/>
      <c r="AJ210" s="4">
        <v>285529</v>
      </c>
      <c r="AK210" s="41">
        <v>0</v>
      </c>
      <c r="AL210" s="7">
        <f t="shared" si="38"/>
        <v>0</v>
      </c>
      <c r="AM210" s="9"/>
      <c r="AN210" s="9">
        <v>15582</v>
      </c>
      <c r="AO210" s="41">
        <v>5030</v>
      </c>
      <c r="AP210" s="41">
        <v>29908</v>
      </c>
      <c r="AQ210" s="41"/>
      <c r="AR210" s="41"/>
      <c r="AS210" s="41"/>
      <c r="AT210" s="41"/>
      <c r="AU210" s="41"/>
      <c r="AV210" s="41"/>
      <c r="AW210" s="7">
        <f t="shared" si="39"/>
        <v>50520</v>
      </c>
      <c r="AX210" s="41">
        <v>0</v>
      </c>
      <c r="AY210" s="41"/>
      <c r="AZ210" s="41">
        <v>0</v>
      </c>
      <c r="BA210" s="41"/>
      <c r="BB210" s="41"/>
      <c r="BC210" s="41">
        <v>0</v>
      </c>
      <c r="BD210" s="41">
        <v>0</v>
      </c>
      <c r="BE210" s="7">
        <f t="shared" si="40"/>
        <v>0</v>
      </c>
      <c r="BF210" s="40">
        <v>15744</v>
      </c>
      <c r="BG210" s="41"/>
      <c r="BH210" s="41">
        <v>4136</v>
      </c>
      <c r="BI210" s="41"/>
      <c r="BJ210" s="41">
        <v>0</v>
      </c>
      <c r="BK210" s="41"/>
      <c r="BL210" s="41">
        <v>0</v>
      </c>
      <c r="BM210" s="41"/>
      <c r="BN210" s="41"/>
      <c r="BO210" s="41">
        <v>13879</v>
      </c>
      <c r="BP210" s="9"/>
      <c r="BQ210" s="41"/>
      <c r="BR210" s="9"/>
      <c r="BS210" s="9"/>
      <c r="BT210" s="41">
        <v>44058</v>
      </c>
      <c r="BU210" s="7">
        <f t="shared" si="41"/>
        <v>77817</v>
      </c>
      <c r="BV210" s="40">
        <v>1315</v>
      </c>
      <c r="BW210" s="41"/>
      <c r="BX210" s="41"/>
      <c r="BY210" s="41">
        <v>0</v>
      </c>
      <c r="BZ210" s="41"/>
      <c r="CA210" s="41"/>
      <c r="CB210" s="7">
        <f t="shared" si="42"/>
        <v>1315</v>
      </c>
      <c r="CC210" s="40"/>
      <c r="CD210" s="41">
        <v>5471</v>
      </c>
      <c r="CE210" s="41">
        <v>0</v>
      </c>
      <c r="CF210" s="41"/>
      <c r="CG210" s="7">
        <f t="shared" si="43"/>
        <v>5471</v>
      </c>
      <c r="CH210" s="8"/>
      <c r="CI210" s="9"/>
      <c r="CJ210" s="41"/>
      <c r="CK210" s="41"/>
      <c r="CL210" s="41"/>
      <c r="CM210" s="41"/>
      <c r="CN210" s="41"/>
      <c r="CO210" s="7">
        <v>228803</v>
      </c>
      <c r="CP210" s="8"/>
      <c r="CQ210" s="41"/>
      <c r="CR210" s="41"/>
      <c r="CS210" s="7">
        <f t="shared" si="44"/>
        <v>0</v>
      </c>
      <c r="CT210" s="43">
        <v>0</v>
      </c>
      <c r="CU210" s="7">
        <f t="shared" si="45"/>
        <v>0</v>
      </c>
      <c r="CV210" s="10">
        <f t="shared" si="35"/>
        <v>723979</v>
      </c>
    </row>
    <row r="211" spans="1:100" x14ac:dyDescent="0.25">
      <c r="A211" s="348"/>
      <c r="B211" s="2" t="s">
        <v>106</v>
      </c>
      <c r="C211" s="40"/>
      <c r="D211" s="41"/>
      <c r="E211" s="43"/>
      <c r="F211" s="41"/>
      <c r="G211" s="42"/>
      <c r="H211" s="7">
        <v>0</v>
      </c>
      <c r="I211" s="40"/>
      <c r="J211" s="41"/>
      <c r="K211" s="41"/>
      <c r="L211" s="41"/>
      <c r="M211" s="41"/>
      <c r="N211" s="41"/>
      <c r="O211" s="7">
        <v>49480</v>
      </c>
      <c r="P211" s="8"/>
      <c r="Q211" s="41"/>
      <c r="R211" s="41"/>
      <c r="S211" s="41"/>
      <c r="T211" s="7">
        <f t="shared" si="36"/>
        <v>0</v>
      </c>
      <c r="U211" s="40">
        <v>27112</v>
      </c>
      <c r="V211" s="9">
        <v>3770</v>
      </c>
      <c r="W211" s="7">
        <f t="shared" si="37"/>
        <v>30882</v>
      </c>
      <c r="X211" s="40"/>
      <c r="Y211" s="9"/>
      <c r="Z211" s="9"/>
      <c r="AA211" s="9"/>
      <c r="AB211" s="9"/>
      <c r="AC211" s="9"/>
      <c r="AD211" s="41"/>
      <c r="AE211" s="9"/>
      <c r="AF211" s="9"/>
      <c r="AG211" s="9"/>
      <c r="AH211" s="9"/>
      <c r="AI211" s="25"/>
      <c r="AJ211" s="4">
        <v>299953</v>
      </c>
      <c r="AK211" s="41">
        <v>0</v>
      </c>
      <c r="AL211" s="7">
        <f t="shared" si="38"/>
        <v>0</v>
      </c>
      <c r="AM211" s="9"/>
      <c r="AN211" s="9">
        <v>21561</v>
      </c>
      <c r="AO211" s="41">
        <v>3993</v>
      </c>
      <c r="AP211" s="41">
        <v>18003</v>
      </c>
      <c r="AQ211" s="41"/>
      <c r="AR211" s="41"/>
      <c r="AS211" s="41"/>
      <c r="AT211" s="41"/>
      <c r="AU211" s="41"/>
      <c r="AV211" s="41"/>
      <c r="AW211" s="7">
        <f t="shared" si="39"/>
        <v>43557</v>
      </c>
      <c r="AX211" s="41">
        <v>0</v>
      </c>
      <c r="AY211" s="41"/>
      <c r="AZ211" s="41">
        <v>0</v>
      </c>
      <c r="BA211" s="41"/>
      <c r="BB211" s="41"/>
      <c r="BC211" s="41">
        <v>0</v>
      </c>
      <c r="BD211" s="41">
        <v>0</v>
      </c>
      <c r="BE211" s="7">
        <f t="shared" si="40"/>
        <v>0</v>
      </c>
      <c r="BF211" s="40">
        <v>6555</v>
      </c>
      <c r="BG211" s="41"/>
      <c r="BH211" s="41">
        <v>4250</v>
      </c>
      <c r="BI211" s="41"/>
      <c r="BJ211" s="41">
        <v>0</v>
      </c>
      <c r="BK211" s="41"/>
      <c r="BL211" s="41">
        <v>0</v>
      </c>
      <c r="BM211" s="41"/>
      <c r="BN211" s="41"/>
      <c r="BO211" s="41">
        <v>12436</v>
      </c>
      <c r="BP211" s="9"/>
      <c r="BQ211" s="41"/>
      <c r="BR211" s="9"/>
      <c r="BS211" s="9"/>
      <c r="BT211" s="41">
        <v>35473</v>
      </c>
      <c r="BU211" s="7">
        <f t="shared" si="41"/>
        <v>58714</v>
      </c>
      <c r="BV211" s="40">
        <v>4943</v>
      </c>
      <c r="BW211" s="41"/>
      <c r="BX211" s="41"/>
      <c r="BY211" s="41">
        <v>0</v>
      </c>
      <c r="BZ211" s="41"/>
      <c r="CA211" s="41"/>
      <c r="CB211" s="7">
        <f t="shared" si="42"/>
        <v>4943</v>
      </c>
      <c r="CC211" s="40"/>
      <c r="CD211" s="41">
        <v>9727</v>
      </c>
      <c r="CE211" s="41">
        <v>0</v>
      </c>
      <c r="CF211" s="41"/>
      <c r="CG211" s="7">
        <f t="shared" si="43"/>
        <v>9727</v>
      </c>
      <c r="CH211" s="8"/>
      <c r="CI211" s="9"/>
      <c r="CJ211" s="41"/>
      <c r="CK211" s="41"/>
      <c r="CL211" s="41"/>
      <c r="CM211" s="41"/>
      <c r="CN211" s="41"/>
      <c r="CO211" s="7">
        <v>238664</v>
      </c>
      <c r="CP211" s="8"/>
      <c r="CQ211" s="41"/>
      <c r="CR211" s="41"/>
      <c r="CS211" s="7">
        <f t="shared" si="44"/>
        <v>0</v>
      </c>
      <c r="CT211" s="43">
        <v>660</v>
      </c>
      <c r="CU211" s="7">
        <f t="shared" si="45"/>
        <v>660</v>
      </c>
      <c r="CV211" s="10">
        <f t="shared" si="35"/>
        <v>736580</v>
      </c>
    </row>
    <row r="212" spans="1:100" x14ac:dyDescent="0.25">
      <c r="A212" s="348"/>
      <c r="B212" s="2" t="s">
        <v>107</v>
      </c>
      <c r="C212" s="40"/>
      <c r="D212" s="41"/>
      <c r="E212" s="43"/>
      <c r="F212" s="41"/>
      <c r="G212" s="42"/>
      <c r="H212" s="7">
        <v>0</v>
      </c>
      <c r="I212" s="40"/>
      <c r="J212" s="41"/>
      <c r="K212" s="41"/>
      <c r="L212" s="41"/>
      <c r="M212" s="41"/>
      <c r="N212" s="41"/>
      <c r="O212" s="7">
        <v>28799</v>
      </c>
      <c r="P212" s="8"/>
      <c r="Q212" s="41"/>
      <c r="R212" s="41"/>
      <c r="S212" s="41"/>
      <c r="T212" s="7">
        <f t="shared" si="36"/>
        <v>0</v>
      </c>
      <c r="U212" s="40">
        <v>29662</v>
      </c>
      <c r="V212" s="9">
        <v>4284</v>
      </c>
      <c r="W212" s="7">
        <f t="shared" si="37"/>
        <v>33946</v>
      </c>
      <c r="X212" s="40"/>
      <c r="Y212" s="9"/>
      <c r="Z212" s="9"/>
      <c r="AA212" s="9"/>
      <c r="AB212" s="9"/>
      <c r="AC212" s="9"/>
      <c r="AD212" s="41"/>
      <c r="AE212" s="9"/>
      <c r="AF212" s="9"/>
      <c r="AG212" s="9"/>
      <c r="AH212" s="9"/>
      <c r="AI212" s="25"/>
      <c r="AJ212" s="4">
        <v>368904</v>
      </c>
      <c r="AK212" s="41">
        <v>0</v>
      </c>
      <c r="AL212" s="7">
        <f t="shared" si="38"/>
        <v>0</v>
      </c>
      <c r="AM212" s="9"/>
      <c r="AN212" s="9">
        <v>12880</v>
      </c>
      <c r="AO212" s="41">
        <v>6747</v>
      </c>
      <c r="AP212" s="41">
        <v>19971</v>
      </c>
      <c r="AQ212" s="41"/>
      <c r="AR212" s="41"/>
      <c r="AS212" s="41"/>
      <c r="AT212" s="41"/>
      <c r="AU212" s="41"/>
      <c r="AV212" s="41"/>
      <c r="AW212" s="7">
        <f t="shared" si="39"/>
        <v>39598</v>
      </c>
      <c r="AX212" s="41">
        <v>0</v>
      </c>
      <c r="AY212" s="41"/>
      <c r="AZ212" s="41">
        <v>0</v>
      </c>
      <c r="BA212" s="41"/>
      <c r="BB212" s="41"/>
      <c r="BC212" s="41">
        <v>0</v>
      </c>
      <c r="BD212" s="41">
        <v>0</v>
      </c>
      <c r="BE212" s="7">
        <f t="shared" si="40"/>
        <v>0</v>
      </c>
      <c r="BF212" s="40">
        <v>12011</v>
      </c>
      <c r="BG212" s="41"/>
      <c r="BH212" s="41">
        <v>4082</v>
      </c>
      <c r="BI212" s="41"/>
      <c r="BJ212" s="41">
        <v>0</v>
      </c>
      <c r="BK212" s="41"/>
      <c r="BL212" s="41">
        <v>0</v>
      </c>
      <c r="BM212" s="41"/>
      <c r="BN212" s="41"/>
      <c r="BO212" s="41">
        <v>11510</v>
      </c>
      <c r="BP212" s="9"/>
      <c r="BQ212" s="41"/>
      <c r="BR212" s="9"/>
      <c r="BS212" s="9"/>
      <c r="BT212" s="41">
        <v>42161</v>
      </c>
      <c r="BU212" s="7">
        <f t="shared" si="41"/>
        <v>69764</v>
      </c>
      <c r="BV212" s="40">
        <v>8933</v>
      </c>
      <c r="BW212" s="41"/>
      <c r="BX212" s="41"/>
      <c r="BY212" s="41">
        <v>0</v>
      </c>
      <c r="BZ212" s="41"/>
      <c r="CA212" s="41"/>
      <c r="CB212" s="7">
        <f t="shared" si="42"/>
        <v>8933</v>
      </c>
      <c r="CC212" s="40"/>
      <c r="CD212" s="41">
        <v>6443</v>
      </c>
      <c r="CE212" s="41">
        <v>0</v>
      </c>
      <c r="CF212" s="41"/>
      <c r="CG212" s="7">
        <f t="shared" si="43"/>
        <v>6443</v>
      </c>
      <c r="CH212" s="8"/>
      <c r="CI212" s="9"/>
      <c r="CJ212" s="41"/>
      <c r="CK212" s="41"/>
      <c r="CL212" s="41"/>
      <c r="CM212" s="41"/>
      <c r="CN212" s="41"/>
      <c r="CO212" s="7">
        <v>118856</v>
      </c>
      <c r="CP212" s="8"/>
      <c r="CQ212" s="41"/>
      <c r="CR212" s="41"/>
      <c r="CS212" s="7">
        <f t="shared" si="44"/>
        <v>0</v>
      </c>
      <c r="CT212" s="43">
        <v>880</v>
      </c>
      <c r="CU212" s="7">
        <f t="shared" si="45"/>
        <v>880</v>
      </c>
      <c r="CV212" s="10">
        <f t="shared" si="35"/>
        <v>676123</v>
      </c>
    </row>
    <row r="213" spans="1:100" x14ac:dyDescent="0.25">
      <c r="A213" s="348"/>
      <c r="B213" s="2" t="s">
        <v>108</v>
      </c>
      <c r="C213" s="40"/>
      <c r="D213" s="41"/>
      <c r="E213" s="43"/>
      <c r="F213" s="41"/>
      <c r="G213" s="42"/>
      <c r="H213" s="7">
        <v>0</v>
      </c>
      <c r="I213" s="40"/>
      <c r="J213" s="41"/>
      <c r="K213" s="41"/>
      <c r="L213" s="41"/>
      <c r="M213" s="41"/>
      <c r="N213" s="41"/>
      <c r="O213" s="7">
        <v>46835</v>
      </c>
      <c r="P213" s="8"/>
      <c r="Q213" s="41"/>
      <c r="R213" s="41"/>
      <c r="S213" s="41"/>
      <c r="T213" s="7">
        <f t="shared" si="36"/>
        <v>0</v>
      </c>
      <c r="U213" s="40">
        <v>27289</v>
      </c>
      <c r="V213" s="9">
        <v>3796</v>
      </c>
      <c r="W213" s="7">
        <f t="shared" si="37"/>
        <v>31085</v>
      </c>
      <c r="X213" s="40"/>
      <c r="Y213" s="9"/>
      <c r="Z213" s="9"/>
      <c r="AA213" s="9"/>
      <c r="AB213" s="9"/>
      <c r="AC213" s="9"/>
      <c r="AD213" s="41"/>
      <c r="AE213" s="9"/>
      <c r="AF213" s="9"/>
      <c r="AG213" s="9"/>
      <c r="AH213" s="9"/>
      <c r="AI213" s="25"/>
      <c r="AJ213" s="4">
        <v>341963</v>
      </c>
      <c r="AK213" s="41">
        <v>0</v>
      </c>
      <c r="AL213" s="7">
        <f t="shared" si="38"/>
        <v>0</v>
      </c>
      <c r="AM213" s="9"/>
      <c r="AN213" s="9">
        <v>22272</v>
      </c>
      <c r="AO213" s="41">
        <v>7121</v>
      </c>
      <c r="AP213" s="41">
        <v>16907</v>
      </c>
      <c r="AQ213" s="41"/>
      <c r="AR213" s="41"/>
      <c r="AS213" s="41"/>
      <c r="AT213" s="41"/>
      <c r="AU213" s="41"/>
      <c r="AV213" s="41"/>
      <c r="AW213" s="7">
        <f t="shared" si="39"/>
        <v>46300</v>
      </c>
      <c r="AX213" s="41">
        <v>0</v>
      </c>
      <c r="AY213" s="41"/>
      <c r="AZ213" s="41">
        <v>0</v>
      </c>
      <c r="BA213" s="41"/>
      <c r="BB213" s="41"/>
      <c r="BC213" s="41">
        <v>0</v>
      </c>
      <c r="BD213" s="41">
        <v>0</v>
      </c>
      <c r="BE213" s="7">
        <f t="shared" si="40"/>
        <v>0</v>
      </c>
      <c r="BF213" s="40">
        <v>6228</v>
      </c>
      <c r="BG213" s="41"/>
      <c r="BH213" s="41">
        <v>5435</v>
      </c>
      <c r="BI213" s="41"/>
      <c r="BJ213" s="41">
        <v>0</v>
      </c>
      <c r="BK213" s="41"/>
      <c r="BL213" s="41">
        <v>0</v>
      </c>
      <c r="BM213" s="41"/>
      <c r="BN213" s="41"/>
      <c r="BO213" s="41">
        <v>14651</v>
      </c>
      <c r="BP213" s="9"/>
      <c r="BQ213" s="41"/>
      <c r="BR213" s="9"/>
      <c r="BS213" s="9"/>
      <c r="BT213" s="41">
        <v>30748</v>
      </c>
      <c r="BU213" s="7">
        <f t="shared" si="41"/>
        <v>57062</v>
      </c>
      <c r="BV213" s="40">
        <v>8312</v>
      </c>
      <c r="BW213" s="41"/>
      <c r="BX213" s="41"/>
      <c r="BY213" s="41">
        <v>0</v>
      </c>
      <c r="BZ213" s="41"/>
      <c r="CA213" s="41"/>
      <c r="CB213" s="7">
        <f t="shared" si="42"/>
        <v>8312</v>
      </c>
      <c r="CC213" s="40"/>
      <c r="CD213" s="41">
        <v>83</v>
      </c>
      <c r="CE213" s="41">
        <v>0</v>
      </c>
      <c r="CF213" s="41"/>
      <c r="CG213" s="7">
        <f t="shared" si="43"/>
        <v>83</v>
      </c>
      <c r="CH213" s="8"/>
      <c r="CI213" s="9"/>
      <c r="CJ213" s="41"/>
      <c r="CK213" s="41"/>
      <c r="CL213" s="41"/>
      <c r="CM213" s="41"/>
      <c r="CN213" s="41"/>
      <c r="CO213" s="7">
        <v>228735</v>
      </c>
      <c r="CP213" s="8"/>
      <c r="CQ213" s="41"/>
      <c r="CR213" s="41"/>
      <c r="CS213" s="7">
        <f t="shared" si="44"/>
        <v>0</v>
      </c>
      <c r="CT213" s="43">
        <v>0</v>
      </c>
      <c r="CU213" s="7">
        <f t="shared" si="45"/>
        <v>0</v>
      </c>
      <c r="CV213" s="10">
        <f t="shared" si="35"/>
        <v>760375</v>
      </c>
    </row>
    <row r="214" spans="1:100" x14ac:dyDescent="0.25">
      <c r="A214" s="348"/>
      <c r="B214" s="2" t="s">
        <v>109</v>
      </c>
      <c r="C214" s="40"/>
      <c r="D214" s="41"/>
      <c r="E214" s="43"/>
      <c r="F214" s="41"/>
      <c r="G214" s="42"/>
      <c r="H214" s="7">
        <v>0</v>
      </c>
      <c r="I214" s="40"/>
      <c r="J214" s="41"/>
      <c r="K214" s="41"/>
      <c r="L214" s="41"/>
      <c r="M214" s="41"/>
      <c r="N214" s="41"/>
      <c r="O214" s="7">
        <v>48843</v>
      </c>
      <c r="P214" s="8"/>
      <c r="Q214" s="41"/>
      <c r="R214" s="41"/>
      <c r="S214" s="41"/>
      <c r="T214" s="7">
        <f t="shared" si="36"/>
        <v>0</v>
      </c>
      <c r="U214" s="40">
        <v>22881</v>
      </c>
      <c r="V214" s="9">
        <v>3300</v>
      </c>
      <c r="W214" s="7">
        <f t="shared" si="37"/>
        <v>26181</v>
      </c>
      <c r="X214" s="40"/>
      <c r="Y214" s="9"/>
      <c r="Z214" s="9"/>
      <c r="AA214" s="9"/>
      <c r="AB214" s="9"/>
      <c r="AC214" s="9"/>
      <c r="AD214" s="41"/>
      <c r="AE214" s="9"/>
      <c r="AF214" s="9"/>
      <c r="AG214" s="9"/>
      <c r="AH214" s="9"/>
      <c r="AI214" s="25"/>
      <c r="AJ214" s="4">
        <v>316780</v>
      </c>
      <c r="AK214" s="41">
        <v>0</v>
      </c>
      <c r="AL214" s="7">
        <f t="shared" si="38"/>
        <v>0</v>
      </c>
      <c r="AM214" s="9"/>
      <c r="AN214" s="9">
        <v>27042</v>
      </c>
      <c r="AO214" s="41">
        <v>7640</v>
      </c>
      <c r="AP214" s="41">
        <v>16346</v>
      </c>
      <c r="AQ214" s="41"/>
      <c r="AR214" s="41"/>
      <c r="AS214" s="41"/>
      <c r="AT214" s="41"/>
      <c r="AU214" s="41"/>
      <c r="AV214" s="41"/>
      <c r="AW214" s="7">
        <f t="shared" si="39"/>
        <v>51028</v>
      </c>
      <c r="AX214" s="41">
        <v>0</v>
      </c>
      <c r="AY214" s="41"/>
      <c r="AZ214" s="41">
        <v>0</v>
      </c>
      <c r="BA214" s="41"/>
      <c r="BB214" s="41"/>
      <c r="BC214" s="41">
        <v>0</v>
      </c>
      <c r="BD214" s="41">
        <v>0</v>
      </c>
      <c r="BE214" s="7">
        <f t="shared" si="40"/>
        <v>0</v>
      </c>
      <c r="BF214" s="40">
        <v>12816</v>
      </c>
      <c r="BG214" s="41"/>
      <c r="BH214" s="41">
        <v>4465</v>
      </c>
      <c r="BI214" s="41"/>
      <c r="BJ214" s="41">
        <v>0</v>
      </c>
      <c r="BK214" s="41"/>
      <c r="BL214" s="41">
        <v>0</v>
      </c>
      <c r="BM214" s="41"/>
      <c r="BN214" s="41"/>
      <c r="BO214" s="41">
        <v>13544</v>
      </c>
      <c r="BP214" s="9"/>
      <c r="BQ214" s="41"/>
      <c r="BR214" s="9"/>
      <c r="BS214" s="9"/>
      <c r="BT214" s="41">
        <v>36635</v>
      </c>
      <c r="BU214" s="7">
        <f t="shared" si="41"/>
        <v>67460</v>
      </c>
      <c r="BV214" s="40">
        <v>4360</v>
      </c>
      <c r="BW214" s="41"/>
      <c r="BX214" s="41"/>
      <c r="BY214" s="41">
        <v>0</v>
      </c>
      <c r="BZ214" s="41"/>
      <c r="CA214" s="41"/>
      <c r="CB214" s="7">
        <f t="shared" si="42"/>
        <v>4360</v>
      </c>
      <c r="CC214" s="40"/>
      <c r="CD214" s="41">
        <v>0</v>
      </c>
      <c r="CE214" s="41">
        <v>0</v>
      </c>
      <c r="CF214" s="41"/>
      <c r="CG214" s="7">
        <f t="shared" si="43"/>
        <v>0</v>
      </c>
      <c r="CH214" s="8"/>
      <c r="CI214" s="9"/>
      <c r="CJ214" s="41"/>
      <c r="CK214" s="41"/>
      <c r="CL214" s="41"/>
      <c r="CM214" s="41"/>
      <c r="CN214" s="41"/>
      <c r="CO214" s="7">
        <v>241061</v>
      </c>
      <c r="CP214" s="8"/>
      <c r="CQ214" s="41"/>
      <c r="CR214" s="41"/>
      <c r="CS214" s="7">
        <f t="shared" si="44"/>
        <v>0</v>
      </c>
      <c r="CT214" s="43">
        <v>0</v>
      </c>
      <c r="CU214" s="7">
        <f t="shared" si="45"/>
        <v>0</v>
      </c>
      <c r="CV214" s="10">
        <f t="shared" si="35"/>
        <v>755713</v>
      </c>
    </row>
    <row r="215" spans="1:100" x14ac:dyDescent="0.25">
      <c r="A215" s="348"/>
      <c r="B215" s="2" t="s">
        <v>110</v>
      </c>
      <c r="C215" s="40"/>
      <c r="D215" s="41"/>
      <c r="E215" s="43"/>
      <c r="F215" s="41"/>
      <c r="G215" s="42"/>
      <c r="H215" s="7">
        <v>1300</v>
      </c>
      <c r="I215" s="40"/>
      <c r="J215" s="41"/>
      <c r="K215" s="41"/>
      <c r="L215" s="41"/>
      <c r="M215" s="41"/>
      <c r="N215" s="41"/>
      <c r="O215" s="7">
        <v>54675</v>
      </c>
      <c r="P215" s="8"/>
      <c r="Q215" s="41"/>
      <c r="R215" s="41"/>
      <c r="S215" s="41"/>
      <c r="T215" s="7">
        <f t="shared" si="36"/>
        <v>0</v>
      </c>
      <c r="U215" s="40">
        <v>23146</v>
      </c>
      <c r="V215" s="9">
        <v>3059</v>
      </c>
      <c r="W215" s="7">
        <f t="shared" si="37"/>
        <v>26205</v>
      </c>
      <c r="X215" s="40"/>
      <c r="Y215" s="9"/>
      <c r="Z215" s="9"/>
      <c r="AA215" s="9"/>
      <c r="AB215" s="9"/>
      <c r="AC215" s="9"/>
      <c r="AD215" s="41"/>
      <c r="AE215" s="9"/>
      <c r="AF215" s="9"/>
      <c r="AG215" s="9"/>
      <c r="AH215" s="9"/>
      <c r="AI215" s="25"/>
      <c r="AJ215" s="4">
        <v>214706</v>
      </c>
      <c r="AK215" s="41">
        <v>0</v>
      </c>
      <c r="AL215" s="7">
        <f t="shared" si="38"/>
        <v>0</v>
      </c>
      <c r="AM215" s="9"/>
      <c r="AN215" s="9">
        <v>33289</v>
      </c>
      <c r="AO215" s="41">
        <v>10261</v>
      </c>
      <c r="AP215" s="41">
        <v>16050</v>
      </c>
      <c r="AQ215" s="41"/>
      <c r="AR215" s="41"/>
      <c r="AS215" s="41"/>
      <c r="AT215" s="41"/>
      <c r="AU215" s="41"/>
      <c r="AV215" s="41"/>
      <c r="AW215" s="7">
        <f t="shared" si="39"/>
        <v>59600</v>
      </c>
      <c r="AX215" s="41">
        <v>0</v>
      </c>
      <c r="AY215" s="41"/>
      <c r="AZ215" s="41">
        <v>0</v>
      </c>
      <c r="BA215" s="41"/>
      <c r="BB215" s="41"/>
      <c r="BC215" s="41">
        <v>0</v>
      </c>
      <c r="BD215" s="41">
        <v>0</v>
      </c>
      <c r="BE215" s="7">
        <f t="shared" si="40"/>
        <v>0</v>
      </c>
      <c r="BF215" s="40">
        <v>9460</v>
      </c>
      <c r="BG215" s="41"/>
      <c r="BH215" s="41">
        <v>4905</v>
      </c>
      <c r="BI215" s="41"/>
      <c r="BJ215" s="41">
        <v>0</v>
      </c>
      <c r="BK215" s="41"/>
      <c r="BL215" s="41">
        <v>0</v>
      </c>
      <c r="BM215" s="41"/>
      <c r="BN215" s="41"/>
      <c r="BO215" s="41">
        <v>13380</v>
      </c>
      <c r="BP215" s="9"/>
      <c r="BQ215" s="41"/>
      <c r="BR215" s="9"/>
      <c r="BS215" s="9"/>
      <c r="BT215" s="41">
        <v>51997</v>
      </c>
      <c r="BU215" s="7">
        <f t="shared" si="41"/>
        <v>79742</v>
      </c>
      <c r="BV215" s="40">
        <v>2053</v>
      </c>
      <c r="BW215" s="41"/>
      <c r="BX215" s="41"/>
      <c r="BY215" s="41">
        <v>0</v>
      </c>
      <c r="BZ215" s="41"/>
      <c r="CA215" s="41"/>
      <c r="CB215" s="7">
        <f t="shared" si="42"/>
        <v>2053</v>
      </c>
      <c r="CC215" s="40"/>
      <c r="CD215" s="41">
        <v>0</v>
      </c>
      <c r="CE215" s="41">
        <v>0</v>
      </c>
      <c r="CF215" s="41"/>
      <c r="CG215" s="7">
        <f t="shared" si="43"/>
        <v>0</v>
      </c>
      <c r="CH215" s="8"/>
      <c r="CI215" s="9"/>
      <c r="CJ215" s="41"/>
      <c r="CK215" s="41"/>
      <c r="CL215" s="41"/>
      <c r="CM215" s="41"/>
      <c r="CN215" s="41"/>
      <c r="CO215" s="7">
        <v>271701</v>
      </c>
      <c r="CP215" s="8"/>
      <c r="CQ215" s="41"/>
      <c r="CR215" s="41"/>
      <c r="CS215" s="7">
        <f t="shared" si="44"/>
        <v>0</v>
      </c>
      <c r="CT215" s="43">
        <v>0</v>
      </c>
      <c r="CU215" s="7">
        <f t="shared" si="45"/>
        <v>0</v>
      </c>
      <c r="CV215" s="10">
        <f t="shared" si="35"/>
        <v>709982</v>
      </c>
    </row>
    <row r="216" spans="1:100" x14ac:dyDescent="0.25">
      <c r="A216" s="348"/>
      <c r="B216" s="2" t="s">
        <v>111</v>
      </c>
      <c r="C216" s="40"/>
      <c r="D216" s="41"/>
      <c r="E216" s="43"/>
      <c r="F216" s="41"/>
      <c r="G216" s="42"/>
      <c r="H216" s="7">
        <v>999</v>
      </c>
      <c r="I216" s="40"/>
      <c r="J216" s="41"/>
      <c r="K216" s="41"/>
      <c r="L216" s="41"/>
      <c r="M216" s="41"/>
      <c r="N216" s="41"/>
      <c r="O216" s="7">
        <v>22090</v>
      </c>
      <c r="P216" s="8"/>
      <c r="Q216" s="41"/>
      <c r="R216" s="41"/>
      <c r="S216" s="41"/>
      <c r="T216" s="7">
        <f t="shared" si="36"/>
        <v>0</v>
      </c>
      <c r="U216" s="40">
        <v>29830</v>
      </c>
      <c r="V216" s="9">
        <v>4168</v>
      </c>
      <c r="W216" s="7">
        <f t="shared" si="37"/>
        <v>33998</v>
      </c>
      <c r="X216" s="40"/>
      <c r="Y216" s="9"/>
      <c r="Z216" s="9"/>
      <c r="AA216" s="9"/>
      <c r="AB216" s="9"/>
      <c r="AC216" s="9"/>
      <c r="AD216" s="41"/>
      <c r="AE216" s="9"/>
      <c r="AF216" s="9"/>
      <c r="AG216" s="9"/>
      <c r="AH216" s="9"/>
      <c r="AI216" s="25"/>
      <c r="AJ216" s="4">
        <v>146261</v>
      </c>
      <c r="AK216" s="41">
        <v>0</v>
      </c>
      <c r="AL216" s="7">
        <f t="shared" si="38"/>
        <v>0</v>
      </c>
      <c r="AM216" s="9"/>
      <c r="AN216" s="9">
        <v>28138</v>
      </c>
      <c r="AO216" s="41">
        <v>3658</v>
      </c>
      <c r="AP216" s="41">
        <v>15026</v>
      </c>
      <c r="AQ216" s="41"/>
      <c r="AR216" s="41"/>
      <c r="AS216" s="41"/>
      <c r="AT216" s="41"/>
      <c r="AU216" s="41"/>
      <c r="AV216" s="41"/>
      <c r="AW216" s="7">
        <f t="shared" si="39"/>
        <v>46822</v>
      </c>
      <c r="AX216" s="41">
        <v>0</v>
      </c>
      <c r="AY216" s="41"/>
      <c r="AZ216" s="41">
        <v>0</v>
      </c>
      <c r="BA216" s="41"/>
      <c r="BB216" s="41"/>
      <c r="BC216" s="41">
        <v>0</v>
      </c>
      <c r="BD216" s="41">
        <v>0</v>
      </c>
      <c r="BE216" s="7">
        <f t="shared" si="40"/>
        <v>0</v>
      </c>
      <c r="BF216" s="40">
        <v>17877</v>
      </c>
      <c r="BG216" s="41"/>
      <c r="BH216" s="41">
        <v>5295</v>
      </c>
      <c r="BI216" s="41"/>
      <c r="BJ216" s="41">
        <v>0</v>
      </c>
      <c r="BK216" s="41"/>
      <c r="BL216" s="41">
        <v>0</v>
      </c>
      <c r="BM216" s="41"/>
      <c r="BN216" s="41"/>
      <c r="BO216" s="41">
        <v>12645</v>
      </c>
      <c r="BP216" s="9"/>
      <c r="BQ216" s="41"/>
      <c r="BR216" s="9"/>
      <c r="BS216" s="9"/>
      <c r="BT216" s="41">
        <v>54895</v>
      </c>
      <c r="BU216" s="7">
        <f t="shared" si="41"/>
        <v>90712</v>
      </c>
      <c r="BV216" s="40">
        <v>0</v>
      </c>
      <c r="BW216" s="41"/>
      <c r="BX216" s="41"/>
      <c r="BY216" s="41">
        <v>0</v>
      </c>
      <c r="BZ216" s="41"/>
      <c r="CA216" s="41"/>
      <c r="CB216" s="7">
        <f t="shared" si="42"/>
        <v>0</v>
      </c>
      <c r="CC216" s="40"/>
      <c r="CD216" s="41">
        <v>0</v>
      </c>
      <c r="CE216" s="41">
        <v>0</v>
      </c>
      <c r="CF216" s="41"/>
      <c r="CG216" s="7">
        <f t="shared" si="43"/>
        <v>0</v>
      </c>
      <c r="CH216" s="8"/>
      <c r="CI216" s="9"/>
      <c r="CJ216" s="41"/>
      <c r="CK216" s="41"/>
      <c r="CL216" s="41"/>
      <c r="CM216" s="41"/>
      <c r="CN216" s="41"/>
      <c r="CO216" s="7">
        <v>104163</v>
      </c>
      <c r="CP216" s="8"/>
      <c r="CQ216" s="41"/>
      <c r="CR216" s="41"/>
      <c r="CS216" s="7">
        <f t="shared" si="44"/>
        <v>0</v>
      </c>
      <c r="CT216" s="43">
        <v>880</v>
      </c>
      <c r="CU216" s="7">
        <f t="shared" si="45"/>
        <v>880</v>
      </c>
      <c r="CV216" s="10">
        <f t="shared" si="35"/>
        <v>445925</v>
      </c>
    </row>
    <row r="217" spans="1:100" ht="15.75" thickBot="1" x14ac:dyDescent="0.3">
      <c r="A217" s="349"/>
      <c r="B217" s="3" t="s">
        <v>112</v>
      </c>
      <c r="C217" s="44"/>
      <c r="D217" s="45"/>
      <c r="E217" s="47"/>
      <c r="F217" s="45"/>
      <c r="G217" s="46"/>
      <c r="H217" s="11">
        <v>567</v>
      </c>
      <c r="I217" s="44"/>
      <c r="J217" s="45"/>
      <c r="K217" s="45"/>
      <c r="L217" s="45"/>
      <c r="M217" s="45"/>
      <c r="N217" s="45"/>
      <c r="O217" s="11">
        <v>32706</v>
      </c>
      <c r="P217" s="12"/>
      <c r="Q217" s="45"/>
      <c r="R217" s="45"/>
      <c r="S217" s="45"/>
      <c r="T217" s="11">
        <f t="shared" si="36"/>
        <v>0</v>
      </c>
      <c r="U217" s="44">
        <v>22013</v>
      </c>
      <c r="V217" s="13">
        <v>3034</v>
      </c>
      <c r="W217" s="11">
        <f t="shared" si="37"/>
        <v>25047</v>
      </c>
      <c r="X217" s="44"/>
      <c r="Y217" s="13"/>
      <c r="Z217" s="13"/>
      <c r="AA217" s="13"/>
      <c r="AB217" s="13"/>
      <c r="AC217" s="13"/>
      <c r="AD217" s="45"/>
      <c r="AE217" s="13"/>
      <c r="AF217" s="13"/>
      <c r="AG217" s="13"/>
      <c r="AH217" s="13"/>
      <c r="AI217" s="26"/>
      <c r="AJ217" s="11">
        <v>56441</v>
      </c>
      <c r="AK217" s="45">
        <v>0</v>
      </c>
      <c r="AL217" s="11">
        <f t="shared" si="38"/>
        <v>0</v>
      </c>
      <c r="AM217" s="13"/>
      <c r="AN217" s="13">
        <v>21390</v>
      </c>
      <c r="AO217" s="45">
        <v>212</v>
      </c>
      <c r="AP217" s="45">
        <v>7784</v>
      </c>
      <c r="AQ217" s="45"/>
      <c r="AR217" s="45"/>
      <c r="AS217" s="45"/>
      <c r="AT217" s="45"/>
      <c r="AU217" s="45"/>
      <c r="AV217" s="45"/>
      <c r="AW217" s="11">
        <f t="shared" si="39"/>
        <v>29386</v>
      </c>
      <c r="AX217" s="45">
        <v>0</v>
      </c>
      <c r="AY217" s="45"/>
      <c r="AZ217" s="45">
        <v>0</v>
      </c>
      <c r="BA217" s="45"/>
      <c r="BB217" s="45"/>
      <c r="BC217" s="45">
        <v>0</v>
      </c>
      <c r="BD217" s="45">
        <v>0</v>
      </c>
      <c r="BE217" s="11">
        <f t="shared" si="40"/>
        <v>0</v>
      </c>
      <c r="BF217" s="44">
        <v>28430</v>
      </c>
      <c r="BG217" s="45"/>
      <c r="BH217" s="45">
        <v>4022</v>
      </c>
      <c r="BI217" s="45"/>
      <c r="BJ217" s="45">
        <v>0</v>
      </c>
      <c r="BK217" s="45"/>
      <c r="BL217" s="45">
        <v>0</v>
      </c>
      <c r="BM217" s="45"/>
      <c r="BN217" s="45"/>
      <c r="BO217" s="45">
        <v>9468</v>
      </c>
      <c r="BP217" s="13"/>
      <c r="BQ217" s="45"/>
      <c r="BR217" s="13"/>
      <c r="BS217" s="13"/>
      <c r="BT217" s="45">
        <v>54992</v>
      </c>
      <c r="BU217" s="11">
        <f t="shared" si="41"/>
        <v>96912</v>
      </c>
      <c r="BV217" s="44">
        <v>0</v>
      </c>
      <c r="BW217" s="45"/>
      <c r="BX217" s="45"/>
      <c r="BY217" s="45">
        <v>0</v>
      </c>
      <c r="BZ217" s="45"/>
      <c r="CA217" s="45"/>
      <c r="CB217" s="11">
        <f t="shared" si="42"/>
        <v>0</v>
      </c>
      <c r="CC217" s="44"/>
      <c r="CD217" s="45">
        <v>0</v>
      </c>
      <c r="CE217" s="45">
        <v>0</v>
      </c>
      <c r="CF217" s="45"/>
      <c r="CG217" s="11">
        <f t="shared" si="43"/>
        <v>0</v>
      </c>
      <c r="CH217" s="12"/>
      <c r="CI217" s="13"/>
      <c r="CJ217" s="45"/>
      <c r="CK217" s="45"/>
      <c r="CL217" s="45"/>
      <c r="CM217" s="45"/>
      <c r="CN217" s="45"/>
      <c r="CO217" s="11">
        <v>225871</v>
      </c>
      <c r="CP217" s="12"/>
      <c r="CQ217" s="45"/>
      <c r="CR217" s="45"/>
      <c r="CS217" s="11">
        <f t="shared" si="44"/>
        <v>0</v>
      </c>
      <c r="CT217" s="47">
        <v>0</v>
      </c>
      <c r="CU217" s="11">
        <f t="shared" si="45"/>
        <v>0</v>
      </c>
      <c r="CV217" s="15">
        <f t="shared" si="35"/>
        <v>466930</v>
      </c>
    </row>
    <row r="218" spans="1:100" x14ac:dyDescent="0.25">
      <c r="A218" s="347" t="s">
        <v>151</v>
      </c>
      <c r="B218" s="1" t="s">
        <v>101</v>
      </c>
      <c r="C218" s="34"/>
      <c r="D218" s="35"/>
      <c r="E218" s="52"/>
      <c r="F218" s="35"/>
      <c r="G218" s="36"/>
      <c r="H218" s="20">
        <f>SUM(C218:G218)</f>
        <v>0</v>
      </c>
      <c r="I218" s="34"/>
      <c r="J218" s="35"/>
      <c r="K218" s="35"/>
      <c r="L218" s="35"/>
      <c r="M218" s="35"/>
      <c r="N218" s="35"/>
      <c r="O218" s="20">
        <v>38878</v>
      </c>
      <c r="P218" s="21"/>
      <c r="Q218" s="35"/>
      <c r="R218" s="35"/>
      <c r="S218" s="35"/>
      <c r="T218" s="20">
        <f t="shared" si="36"/>
        <v>0</v>
      </c>
      <c r="U218" s="34">
        <v>19362</v>
      </c>
      <c r="V218" s="22">
        <v>2425</v>
      </c>
      <c r="W218" s="20">
        <f t="shared" si="37"/>
        <v>21787</v>
      </c>
      <c r="X218" s="34"/>
      <c r="Y218" s="22"/>
      <c r="Z218" s="22"/>
      <c r="AA218" s="22"/>
      <c r="AB218" s="22"/>
      <c r="AC218" s="22"/>
      <c r="AD218" s="35"/>
      <c r="AE218" s="22"/>
      <c r="AF218" s="22"/>
      <c r="AG218" s="22"/>
      <c r="AH218" s="22"/>
      <c r="AI218" s="27"/>
      <c r="AJ218" s="20">
        <v>54322</v>
      </c>
      <c r="AK218" s="35">
        <v>0</v>
      </c>
      <c r="AL218" s="20">
        <f t="shared" si="38"/>
        <v>0</v>
      </c>
      <c r="AM218" s="22"/>
      <c r="AN218" s="22">
        <v>21545</v>
      </c>
      <c r="AO218" s="35">
        <v>2154</v>
      </c>
      <c r="AP218" s="35">
        <v>1346</v>
      </c>
      <c r="AQ218" s="35"/>
      <c r="AR218" s="35"/>
      <c r="AS218" s="35"/>
      <c r="AT218" s="35"/>
      <c r="AU218" s="35"/>
      <c r="AV218" s="35"/>
      <c r="AW218" s="20">
        <f t="shared" si="39"/>
        <v>25045</v>
      </c>
      <c r="AX218" s="35">
        <v>0</v>
      </c>
      <c r="AY218" s="35"/>
      <c r="AZ218" s="35">
        <v>0</v>
      </c>
      <c r="BA218" s="35"/>
      <c r="BB218" s="35"/>
      <c r="BC218" s="35">
        <v>0</v>
      </c>
      <c r="BD218" s="35">
        <v>0</v>
      </c>
      <c r="BE218" s="20">
        <f t="shared" si="40"/>
        <v>0</v>
      </c>
      <c r="BF218" s="34">
        <v>29309</v>
      </c>
      <c r="BG218" s="35"/>
      <c r="BH218" s="35">
        <v>4964</v>
      </c>
      <c r="BI218" s="35"/>
      <c r="BJ218" s="35">
        <v>6233</v>
      </c>
      <c r="BK218" s="35"/>
      <c r="BL218" s="35">
        <v>0</v>
      </c>
      <c r="BM218" s="35"/>
      <c r="BN218" s="35"/>
      <c r="BO218" s="35">
        <v>12610</v>
      </c>
      <c r="BP218" s="22"/>
      <c r="BQ218" s="35"/>
      <c r="BR218" s="22"/>
      <c r="BS218" s="22"/>
      <c r="BT218" s="35">
        <v>43232</v>
      </c>
      <c r="BU218" s="20">
        <f t="shared" si="41"/>
        <v>96348</v>
      </c>
      <c r="BV218" s="34">
        <v>0</v>
      </c>
      <c r="BW218" s="35"/>
      <c r="BX218" s="35"/>
      <c r="BY218" s="35">
        <v>0</v>
      </c>
      <c r="BZ218" s="35"/>
      <c r="CA218" s="35"/>
      <c r="CB218" s="20">
        <f t="shared" si="42"/>
        <v>0</v>
      </c>
      <c r="CC218" s="34"/>
      <c r="CD218" s="35">
        <v>0</v>
      </c>
      <c r="CE218" s="35">
        <v>0</v>
      </c>
      <c r="CF218" s="35"/>
      <c r="CG218" s="20">
        <f t="shared" si="43"/>
        <v>0</v>
      </c>
      <c r="CH218" s="21"/>
      <c r="CI218" s="22"/>
      <c r="CJ218" s="35"/>
      <c r="CK218" s="35"/>
      <c r="CL218" s="35"/>
      <c r="CM218" s="35"/>
      <c r="CN218" s="35"/>
      <c r="CO218" s="20">
        <v>213776</v>
      </c>
      <c r="CP218" s="21"/>
      <c r="CQ218" s="35"/>
      <c r="CR218" s="35"/>
      <c r="CS218" s="20">
        <f t="shared" si="44"/>
        <v>0</v>
      </c>
      <c r="CT218" s="52">
        <v>4290</v>
      </c>
      <c r="CU218" s="20">
        <f t="shared" si="45"/>
        <v>4290</v>
      </c>
      <c r="CV218" s="23">
        <f t="shared" si="35"/>
        <v>454446</v>
      </c>
    </row>
    <row r="219" spans="1:100" x14ac:dyDescent="0.25">
      <c r="A219" s="348"/>
      <c r="B219" s="2" t="s">
        <v>102</v>
      </c>
      <c r="C219" s="40"/>
      <c r="D219" s="41"/>
      <c r="E219" s="43"/>
      <c r="F219" s="41"/>
      <c r="G219" s="42"/>
      <c r="H219" s="7">
        <f t="shared" ref="H219:H228" si="46">SUM(C219:G219)</f>
        <v>0</v>
      </c>
      <c r="I219" s="40"/>
      <c r="J219" s="41"/>
      <c r="K219" s="41"/>
      <c r="L219" s="41"/>
      <c r="M219" s="41"/>
      <c r="N219" s="41"/>
      <c r="O219" s="7">
        <v>17121</v>
      </c>
      <c r="P219" s="8"/>
      <c r="Q219" s="41"/>
      <c r="R219" s="41"/>
      <c r="S219" s="41"/>
      <c r="T219" s="7">
        <f t="shared" si="36"/>
        <v>0</v>
      </c>
      <c r="U219" s="40">
        <v>11691</v>
      </c>
      <c r="V219" s="9">
        <v>1794</v>
      </c>
      <c r="W219" s="7">
        <f t="shared" si="37"/>
        <v>13485</v>
      </c>
      <c r="X219" s="40"/>
      <c r="Y219" s="9"/>
      <c r="Z219" s="9"/>
      <c r="AA219" s="9"/>
      <c r="AB219" s="9"/>
      <c r="AC219" s="9"/>
      <c r="AD219" s="41"/>
      <c r="AE219" s="9"/>
      <c r="AF219" s="9"/>
      <c r="AG219" s="9"/>
      <c r="AH219" s="9"/>
      <c r="AI219" s="25"/>
      <c r="AJ219" s="4">
        <v>93227</v>
      </c>
      <c r="AK219" s="41">
        <v>0</v>
      </c>
      <c r="AL219" s="7">
        <f t="shared" si="38"/>
        <v>0</v>
      </c>
      <c r="AM219" s="9"/>
      <c r="AN219" s="9">
        <v>14623</v>
      </c>
      <c r="AO219" s="41">
        <v>4555</v>
      </c>
      <c r="AP219" s="41">
        <v>1575</v>
      </c>
      <c r="AQ219" s="41"/>
      <c r="AR219" s="41"/>
      <c r="AS219" s="41"/>
      <c r="AT219" s="41"/>
      <c r="AU219" s="41"/>
      <c r="AV219" s="41"/>
      <c r="AW219" s="7">
        <f t="shared" si="39"/>
        <v>20753</v>
      </c>
      <c r="AX219" s="41">
        <v>0</v>
      </c>
      <c r="AY219" s="41"/>
      <c r="AZ219" s="41">
        <v>0</v>
      </c>
      <c r="BA219" s="41"/>
      <c r="BB219" s="41"/>
      <c r="BC219" s="41">
        <v>0</v>
      </c>
      <c r="BD219" s="41">
        <v>0</v>
      </c>
      <c r="BE219" s="7">
        <f t="shared" si="40"/>
        <v>0</v>
      </c>
      <c r="BF219" s="40">
        <v>7819</v>
      </c>
      <c r="BG219" s="41"/>
      <c r="BH219" s="41">
        <v>2960</v>
      </c>
      <c r="BI219" s="41"/>
      <c r="BJ219" s="41">
        <v>9950</v>
      </c>
      <c r="BK219" s="41"/>
      <c r="BL219" s="41">
        <v>0</v>
      </c>
      <c r="BM219" s="41"/>
      <c r="BN219" s="41"/>
      <c r="BO219" s="41">
        <v>2735</v>
      </c>
      <c r="BP219" s="9"/>
      <c r="BQ219" s="41"/>
      <c r="BR219" s="9"/>
      <c r="BS219" s="9"/>
      <c r="BT219" s="41">
        <v>43128</v>
      </c>
      <c r="BU219" s="7">
        <f t="shared" si="41"/>
        <v>66592</v>
      </c>
      <c r="BV219" s="40">
        <v>0</v>
      </c>
      <c r="BW219" s="41"/>
      <c r="BX219" s="41"/>
      <c r="BY219" s="41">
        <v>0</v>
      </c>
      <c r="BZ219" s="41"/>
      <c r="CA219" s="41"/>
      <c r="CB219" s="7">
        <f t="shared" si="42"/>
        <v>0</v>
      </c>
      <c r="CC219" s="40"/>
      <c r="CD219" s="41">
        <v>0</v>
      </c>
      <c r="CE219" s="41">
        <v>0</v>
      </c>
      <c r="CF219" s="41"/>
      <c r="CG219" s="7">
        <f t="shared" si="43"/>
        <v>0</v>
      </c>
      <c r="CH219" s="8"/>
      <c r="CI219" s="9"/>
      <c r="CJ219" s="41"/>
      <c r="CK219" s="41"/>
      <c r="CL219" s="41"/>
      <c r="CM219" s="41"/>
      <c r="CN219" s="41"/>
      <c r="CO219" s="7">
        <v>86527</v>
      </c>
      <c r="CP219" s="8"/>
      <c r="CQ219" s="41"/>
      <c r="CR219" s="41"/>
      <c r="CS219" s="7">
        <f t="shared" si="44"/>
        <v>0</v>
      </c>
      <c r="CT219" s="43">
        <v>3125</v>
      </c>
      <c r="CU219" s="7">
        <f t="shared" si="45"/>
        <v>3125</v>
      </c>
      <c r="CV219" s="10">
        <f t="shared" si="35"/>
        <v>300830</v>
      </c>
    </row>
    <row r="220" spans="1:100" x14ac:dyDescent="0.25">
      <c r="A220" s="348"/>
      <c r="B220" s="2" t="s">
        <v>103</v>
      </c>
      <c r="C220" s="40"/>
      <c r="D220" s="41"/>
      <c r="E220" s="43"/>
      <c r="F220" s="41"/>
      <c r="G220" s="42"/>
      <c r="H220" s="7">
        <f t="shared" si="46"/>
        <v>0</v>
      </c>
      <c r="I220" s="40"/>
      <c r="J220" s="41"/>
      <c r="K220" s="41"/>
      <c r="L220" s="41"/>
      <c r="M220" s="41"/>
      <c r="N220" s="41"/>
      <c r="O220" s="7">
        <v>20326</v>
      </c>
      <c r="P220" s="8"/>
      <c r="Q220" s="41"/>
      <c r="R220" s="41"/>
      <c r="S220" s="41"/>
      <c r="T220" s="7">
        <f t="shared" si="36"/>
        <v>0</v>
      </c>
      <c r="U220" s="40">
        <v>11229</v>
      </c>
      <c r="V220" s="9">
        <v>1762</v>
      </c>
      <c r="W220" s="7">
        <f t="shared" si="37"/>
        <v>12991</v>
      </c>
      <c r="X220" s="40"/>
      <c r="Y220" s="9"/>
      <c r="Z220" s="9"/>
      <c r="AA220" s="9"/>
      <c r="AB220" s="9"/>
      <c r="AC220" s="9"/>
      <c r="AD220" s="41"/>
      <c r="AE220" s="9"/>
      <c r="AF220" s="9"/>
      <c r="AG220" s="9"/>
      <c r="AH220" s="9"/>
      <c r="AI220" s="25"/>
      <c r="AJ220" s="4">
        <v>179828</v>
      </c>
      <c r="AK220" s="41">
        <v>0</v>
      </c>
      <c r="AL220" s="7">
        <f t="shared" si="38"/>
        <v>0</v>
      </c>
      <c r="AM220" s="9"/>
      <c r="AN220" s="9">
        <v>26519</v>
      </c>
      <c r="AO220" s="41">
        <v>5752</v>
      </c>
      <c r="AP220" s="41">
        <v>3897</v>
      </c>
      <c r="AQ220" s="41"/>
      <c r="AR220" s="41"/>
      <c r="AS220" s="41"/>
      <c r="AT220" s="41"/>
      <c r="AU220" s="41"/>
      <c r="AV220" s="41"/>
      <c r="AW220" s="7">
        <f t="shared" si="39"/>
        <v>36168</v>
      </c>
      <c r="AX220" s="41">
        <v>0</v>
      </c>
      <c r="AY220" s="41"/>
      <c r="AZ220" s="41">
        <v>0</v>
      </c>
      <c r="BA220" s="41"/>
      <c r="BB220" s="41"/>
      <c r="BC220" s="41">
        <v>0</v>
      </c>
      <c r="BD220" s="41">
        <v>0</v>
      </c>
      <c r="BE220" s="7">
        <f t="shared" si="40"/>
        <v>0</v>
      </c>
      <c r="BF220" s="40">
        <v>16897</v>
      </c>
      <c r="BG220" s="41"/>
      <c r="BH220" s="41">
        <v>4024</v>
      </c>
      <c r="BI220" s="41"/>
      <c r="BJ220" s="41">
        <v>10046</v>
      </c>
      <c r="BK220" s="41"/>
      <c r="BL220" s="41">
        <v>0</v>
      </c>
      <c r="BM220" s="41"/>
      <c r="BN220" s="41"/>
      <c r="BO220" s="41">
        <v>8087</v>
      </c>
      <c r="BP220" s="9"/>
      <c r="BQ220" s="41"/>
      <c r="BR220" s="9"/>
      <c r="BS220" s="9"/>
      <c r="BT220" s="41">
        <v>27137</v>
      </c>
      <c r="BU220" s="7">
        <f t="shared" si="41"/>
        <v>66191</v>
      </c>
      <c r="BV220" s="40">
        <v>0</v>
      </c>
      <c r="BW220" s="41"/>
      <c r="BX220" s="41"/>
      <c r="BY220" s="41">
        <v>0</v>
      </c>
      <c r="BZ220" s="41"/>
      <c r="CA220" s="41"/>
      <c r="CB220" s="7">
        <f t="shared" si="42"/>
        <v>0</v>
      </c>
      <c r="CC220" s="40"/>
      <c r="CD220" s="41">
        <v>0</v>
      </c>
      <c r="CE220" s="41">
        <v>0</v>
      </c>
      <c r="CF220" s="41"/>
      <c r="CG220" s="7">
        <f t="shared" si="43"/>
        <v>0</v>
      </c>
      <c r="CH220" s="8"/>
      <c r="CI220" s="9"/>
      <c r="CJ220" s="41"/>
      <c r="CK220" s="41"/>
      <c r="CL220" s="41"/>
      <c r="CM220" s="41"/>
      <c r="CN220" s="41"/>
      <c r="CO220" s="7">
        <v>148318</v>
      </c>
      <c r="CP220" s="8"/>
      <c r="CQ220" s="41"/>
      <c r="CR220" s="41"/>
      <c r="CS220" s="7">
        <f t="shared" si="44"/>
        <v>0</v>
      </c>
      <c r="CT220" s="43">
        <v>4988</v>
      </c>
      <c r="CU220" s="7">
        <f t="shared" si="45"/>
        <v>4988</v>
      </c>
      <c r="CV220" s="10">
        <f t="shared" si="35"/>
        <v>468810</v>
      </c>
    </row>
    <row r="221" spans="1:100" x14ac:dyDescent="0.25">
      <c r="A221" s="348"/>
      <c r="B221" s="2" t="s">
        <v>104</v>
      </c>
      <c r="C221" s="40"/>
      <c r="D221" s="41"/>
      <c r="E221" s="43"/>
      <c r="F221" s="41"/>
      <c r="G221" s="42"/>
      <c r="H221" s="7">
        <f t="shared" si="46"/>
        <v>0</v>
      </c>
      <c r="I221" s="40"/>
      <c r="J221" s="41"/>
      <c r="K221" s="41"/>
      <c r="L221" s="41"/>
      <c r="M221" s="41"/>
      <c r="N221" s="41"/>
      <c r="O221" s="7">
        <v>42503</v>
      </c>
      <c r="P221" s="8"/>
      <c r="Q221" s="41"/>
      <c r="R221" s="41"/>
      <c r="S221" s="41"/>
      <c r="T221" s="7">
        <f t="shared" si="36"/>
        <v>0</v>
      </c>
      <c r="U221" s="40">
        <v>9726</v>
      </c>
      <c r="V221" s="9">
        <v>1107</v>
      </c>
      <c r="W221" s="7">
        <f t="shared" si="37"/>
        <v>10833</v>
      </c>
      <c r="X221" s="40"/>
      <c r="Y221" s="9"/>
      <c r="Z221" s="9"/>
      <c r="AA221" s="9"/>
      <c r="AB221" s="9"/>
      <c r="AC221" s="9"/>
      <c r="AD221" s="41"/>
      <c r="AE221" s="9"/>
      <c r="AF221" s="9"/>
      <c r="AG221" s="9"/>
      <c r="AH221" s="9"/>
      <c r="AI221" s="25"/>
      <c r="AJ221" s="4">
        <v>127099</v>
      </c>
      <c r="AK221" s="41">
        <v>0</v>
      </c>
      <c r="AL221" s="7">
        <f t="shared" si="38"/>
        <v>0</v>
      </c>
      <c r="AM221" s="9"/>
      <c r="AN221" s="9">
        <v>17314</v>
      </c>
      <c r="AO221" s="41">
        <v>6720</v>
      </c>
      <c r="AP221" s="41">
        <v>1177</v>
      </c>
      <c r="AQ221" s="41"/>
      <c r="AR221" s="41"/>
      <c r="AS221" s="41"/>
      <c r="AT221" s="41"/>
      <c r="AU221" s="41"/>
      <c r="AV221" s="41"/>
      <c r="AW221" s="7">
        <f t="shared" si="39"/>
        <v>25211</v>
      </c>
      <c r="AX221" s="41">
        <v>0</v>
      </c>
      <c r="AY221" s="41"/>
      <c r="AZ221" s="41">
        <v>0</v>
      </c>
      <c r="BA221" s="41"/>
      <c r="BB221" s="41"/>
      <c r="BC221" s="41">
        <v>0</v>
      </c>
      <c r="BD221" s="41">
        <v>0</v>
      </c>
      <c r="BE221" s="7">
        <f t="shared" si="40"/>
        <v>0</v>
      </c>
      <c r="BF221" s="40">
        <v>10471</v>
      </c>
      <c r="BG221" s="41"/>
      <c r="BH221" s="41">
        <v>3804</v>
      </c>
      <c r="BI221" s="41"/>
      <c r="BJ221" s="41">
        <v>10611</v>
      </c>
      <c r="BK221" s="41"/>
      <c r="BL221" s="41">
        <v>0</v>
      </c>
      <c r="BM221" s="41"/>
      <c r="BN221" s="41"/>
      <c r="BO221" s="41">
        <v>11084</v>
      </c>
      <c r="BP221" s="9"/>
      <c r="BQ221" s="41"/>
      <c r="BR221" s="9"/>
      <c r="BS221" s="9"/>
      <c r="BT221" s="41">
        <v>24685</v>
      </c>
      <c r="BU221" s="7">
        <f t="shared" si="41"/>
        <v>60655</v>
      </c>
      <c r="BV221" s="40">
        <v>0</v>
      </c>
      <c r="BW221" s="41"/>
      <c r="BX221" s="41"/>
      <c r="BY221" s="41">
        <v>0</v>
      </c>
      <c r="BZ221" s="41"/>
      <c r="CA221" s="41"/>
      <c r="CB221" s="7">
        <f t="shared" si="42"/>
        <v>0</v>
      </c>
      <c r="CC221" s="40"/>
      <c r="CD221" s="41">
        <v>0</v>
      </c>
      <c r="CE221" s="41">
        <v>0</v>
      </c>
      <c r="CF221" s="41"/>
      <c r="CG221" s="7">
        <f t="shared" si="43"/>
        <v>0</v>
      </c>
      <c r="CH221" s="8"/>
      <c r="CI221" s="9"/>
      <c r="CJ221" s="41"/>
      <c r="CK221" s="41"/>
      <c r="CL221" s="41"/>
      <c r="CM221" s="41"/>
      <c r="CN221" s="41"/>
      <c r="CO221" s="7">
        <v>262950</v>
      </c>
      <c r="CP221" s="8"/>
      <c r="CQ221" s="41"/>
      <c r="CR221" s="41"/>
      <c r="CS221" s="7">
        <f t="shared" si="44"/>
        <v>0</v>
      </c>
      <c r="CT221" s="43">
        <v>5860</v>
      </c>
      <c r="CU221" s="7">
        <f t="shared" si="45"/>
        <v>5860</v>
      </c>
      <c r="CV221" s="10">
        <f t="shared" si="35"/>
        <v>535111</v>
      </c>
    </row>
    <row r="222" spans="1:100" x14ac:dyDescent="0.25">
      <c r="A222" s="348"/>
      <c r="B222" s="2" t="s">
        <v>105</v>
      </c>
      <c r="C222" s="40"/>
      <c r="D222" s="41"/>
      <c r="E222" s="43"/>
      <c r="F222" s="41"/>
      <c r="G222" s="42"/>
      <c r="H222" s="7">
        <f t="shared" si="46"/>
        <v>0</v>
      </c>
      <c r="I222" s="40"/>
      <c r="J222" s="41"/>
      <c r="K222" s="41"/>
      <c r="L222" s="41"/>
      <c r="M222" s="41"/>
      <c r="N222" s="41"/>
      <c r="O222" s="7">
        <v>46931</v>
      </c>
      <c r="P222" s="8"/>
      <c r="Q222" s="41"/>
      <c r="R222" s="41"/>
      <c r="S222" s="41"/>
      <c r="T222" s="7">
        <f t="shared" si="36"/>
        <v>0</v>
      </c>
      <c r="U222" s="40">
        <v>12407</v>
      </c>
      <c r="V222" s="9">
        <v>1862</v>
      </c>
      <c r="W222" s="7">
        <f t="shared" si="37"/>
        <v>14269</v>
      </c>
      <c r="X222" s="40"/>
      <c r="Y222" s="9"/>
      <c r="Z222" s="9"/>
      <c r="AA222" s="9"/>
      <c r="AB222" s="9"/>
      <c r="AC222" s="9"/>
      <c r="AD222" s="41"/>
      <c r="AE222" s="9"/>
      <c r="AF222" s="9"/>
      <c r="AG222" s="9"/>
      <c r="AH222" s="9"/>
      <c r="AI222" s="25"/>
      <c r="AJ222" s="4">
        <v>227209</v>
      </c>
      <c r="AK222" s="41">
        <v>0</v>
      </c>
      <c r="AL222" s="7">
        <f t="shared" si="38"/>
        <v>0</v>
      </c>
      <c r="AM222" s="9"/>
      <c r="AN222" s="9">
        <v>17374</v>
      </c>
      <c r="AO222" s="41">
        <v>5426</v>
      </c>
      <c r="AP222" s="41">
        <v>2821</v>
      </c>
      <c r="AQ222" s="41"/>
      <c r="AR222" s="41"/>
      <c r="AS222" s="41"/>
      <c r="AT222" s="41"/>
      <c r="AU222" s="41"/>
      <c r="AV222" s="41"/>
      <c r="AW222" s="7">
        <f t="shared" si="39"/>
        <v>25621</v>
      </c>
      <c r="AX222" s="41">
        <v>0</v>
      </c>
      <c r="AY222" s="41"/>
      <c r="AZ222" s="41">
        <v>0</v>
      </c>
      <c r="BA222" s="41"/>
      <c r="BB222" s="41"/>
      <c r="BC222" s="41">
        <v>0</v>
      </c>
      <c r="BD222" s="41">
        <v>0</v>
      </c>
      <c r="BE222" s="7">
        <f t="shared" si="40"/>
        <v>0</v>
      </c>
      <c r="BF222" s="40">
        <v>6914</v>
      </c>
      <c r="BG222" s="41"/>
      <c r="BH222" s="41">
        <v>3096</v>
      </c>
      <c r="BI222" s="41"/>
      <c r="BJ222" s="41">
        <v>19875</v>
      </c>
      <c r="BK222" s="41"/>
      <c r="BL222" s="41">
        <v>0</v>
      </c>
      <c r="BM222" s="41"/>
      <c r="BN222" s="41"/>
      <c r="BO222" s="41">
        <v>14649</v>
      </c>
      <c r="BP222" s="9"/>
      <c r="BQ222" s="41"/>
      <c r="BR222" s="9"/>
      <c r="BS222" s="9"/>
      <c r="BT222" s="41">
        <v>33704</v>
      </c>
      <c r="BU222" s="7">
        <f t="shared" si="41"/>
        <v>78238</v>
      </c>
      <c r="BV222" s="40">
        <v>0</v>
      </c>
      <c r="BW222" s="41"/>
      <c r="BX222" s="41"/>
      <c r="BY222" s="41">
        <v>0</v>
      </c>
      <c r="BZ222" s="41"/>
      <c r="CA222" s="41"/>
      <c r="CB222" s="7">
        <f t="shared" si="42"/>
        <v>0</v>
      </c>
      <c r="CC222" s="40"/>
      <c r="CD222" s="41">
        <v>0</v>
      </c>
      <c r="CE222" s="41">
        <v>0</v>
      </c>
      <c r="CF222" s="41"/>
      <c r="CG222" s="7">
        <f t="shared" si="43"/>
        <v>0</v>
      </c>
      <c r="CH222" s="8"/>
      <c r="CI222" s="9"/>
      <c r="CJ222" s="41"/>
      <c r="CK222" s="41"/>
      <c r="CL222" s="41"/>
      <c r="CM222" s="41"/>
      <c r="CN222" s="41"/>
      <c r="CO222" s="7">
        <v>241139</v>
      </c>
      <c r="CP222" s="8"/>
      <c r="CQ222" s="41"/>
      <c r="CR222" s="41"/>
      <c r="CS222" s="7">
        <f t="shared" si="44"/>
        <v>0</v>
      </c>
      <c r="CT222" s="43">
        <v>6980</v>
      </c>
      <c r="CU222" s="7">
        <f t="shared" si="45"/>
        <v>6980</v>
      </c>
      <c r="CV222" s="10">
        <f t="shared" si="35"/>
        <v>640387</v>
      </c>
    </row>
    <row r="223" spans="1:100" x14ac:dyDescent="0.25">
      <c r="A223" s="348"/>
      <c r="B223" s="2" t="s">
        <v>106</v>
      </c>
      <c r="C223" s="40"/>
      <c r="D223" s="41"/>
      <c r="E223" s="43"/>
      <c r="F223" s="41"/>
      <c r="G223" s="42"/>
      <c r="H223" s="7">
        <f t="shared" si="46"/>
        <v>0</v>
      </c>
      <c r="I223" s="40"/>
      <c r="J223" s="41"/>
      <c r="K223" s="41"/>
      <c r="L223" s="41"/>
      <c r="M223" s="41"/>
      <c r="N223" s="41"/>
      <c r="O223" s="7">
        <v>48172</v>
      </c>
      <c r="P223" s="8"/>
      <c r="Q223" s="41"/>
      <c r="R223" s="41"/>
      <c r="S223" s="41"/>
      <c r="T223" s="7">
        <f t="shared" si="36"/>
        <v>0</v>
      </c>
      <c r="U223" s="40">
        <v>20609</v>
      </c>
      <c r="V223" s="9">
        <v>2730</v>
      </c>
      <c r="W223" s="7">
        <f t="shared" si="37"/>
        <v>23339</v>
      </c>
      <c r="X223" s="40"/>
      <c r="Y223" s="9"/>
      <c r="Z223" s="9"/>
      <c r="AA223" s="9"/>
      <c r="AB223" s="9"/>
      <c r="AC223" s="9"/>
      <c r="AD223" s="41"/>
      <c r="AE223" s="9"/>
      <c r="AF223" s="9"/>
      <c r="AG223" s="9"/>
      <c r="AH223" s="9"/>
      <c r="AI223" s="25"/>
      <c r="AJ223" s="4">
        <v>303775</v>
      </c>
      <c r="AK223" s="41">
        <v>0</v>
      </c>
      <c r="AL223" s="7">
        <f t="shared" si="38"/>
        <v>0</v>
      </c>
      <c r="AM223" s="9"/>
      <c r="AN223" s="9">
        <v>16954</v>
      </c>
      <c r="AO223" s="41">
        <v>3315</v>
      </c>
      <c r="AP223" s="41">
        <v>2592</v>
      </c>
      <c r="AQ223" s="41"/>
      <c r="AR223" s="41"/>
      <c r="AS223" s="41"/>
      <c r="AT223" s="41"/>
      <c r="AU223" s="41"/>
      <c r="AV223" s="41"/>
      <c r="AW223" s="7">
        <f t="shared" si="39"/>
        <v>22861</v>
      </c>
      <c r="AX223" s="41">
        <v>0</v>
      </c>
      <c r="AY223" s="41"/>
      <c r="AZ223" s="41">
        <v>0</v>
      </c>
      <c r="BA223" s="41"/>
      <c r="BB223" s="41"/>
      <c r="BC223" s="41">
        <v>0</v>
      </c>
      <c r="BD223" s="41">
        <v>0</v>
      </c>
      <c r="BE223" s="7">
        <f t="shared" si="40"/>
        <v>0</v>
      </c>
      <c r="BF223" s="40">
        <v>5429</v>
      </c>
      <c r="BG223" s="41"/>
      <c r="BH223" s="41">
        <v>3956</v>
      </c>
      <c r="BI223" s="41"/>
      <c r="BJ223" s="41">
        <v>20725</v>
      </c>
      <c r="BK223" s="41"/>
      <c r="BL223" s="41">
        <v>0</v>
      </c>
      <c r="BM223" s="41"/>
      <c r="BN223" s="41"/>
      <c r="BO223" s="41">
        <v>12164</v>
      </c>
      <c r="BP223" s="9"/>
      <c r="BQ223" s="41"/>
      <c r="BR223" s="9"/>
      <c r="BS223" s="9"/>
      <c r="BT223" s="41">
        <v>27765</v>
      </c>
      <c r="BU223" s="7">
        <f t="shared" si="41"/>
        <v>70039</v>
      </c>
      <c r="BV223" s="40">
        <v>0</v>
      </c>
      <c r="BW223" s="41"/>
      <c r="BX223" s="41"/>
      <c r="BY223" s="41">
        <v>0</v>
      </c>
      <c r="BZ223" s="41"/>
      <c r="CA223" s="41"/>
      <c r="CB223" s="7">
        <f t="shared" si="42"/>
        <v>0</v>
      </c>
      <c r="CC223" s="40"/>
      <c r="CD223" s="41">
        <v>1188</v>
      </c>
      <c r="CE223" s="41">
        <v>0</v>
      </c>
      <c r="CF223" s="41"/>
      <c r="CG223" s="7">
        <f t="shared" si="43"/>
        <v>1188</v>
      </c>
      <c r="CH223" s="8"/>
      <c r="CI223" s="9"/>
      <c r="CJ223" s="41"/>
      <c r="CK223" s="41"/>
      <c r="CL223" s="41"/>
      <c r="CM223" s="41"/>
      <c r="CN223" s="41"/>
      <c r="CO223" s="7">
        <v>272297</v>
      </c>
      <c r="CP223" s="8"/>
      <c r="CQ223" s="41"/>
      <c r="CR223" s="41"/>
      <c r="CS223" s="7">
        <f t="shared" si="44"/>
        <v>0</v>
      </c>
      <c r="CT223" s="43">
        <v>6151</v>
      </c>
      <c r="CU223" s="7">
        <f t="shared" si="45"/>
        <v>6151</v>
      </c>
      <c r="CV223" s="10">
        <f t="shared" si="35"/>
        <v>747822</v>
      </c>
    </row>
    <row r="224" spans="1:100" x14ac:dyDescent="0.25">
      <c r="A224" s="348"/>
      <c r="B224" s="2" t="s">
        <v>107</v>
      </c>
      <c r="C224" s="40"/>
      <c r="D224" s="41"/>
      <c r="E224" s="43"/>
      <c r="F224" s="41"/>
      <c r="G224" s="42"/>
      <c r="H224" s="7">
        <f t="shared" si="46"/>
        <v>0</v>
      </c>
      <c r="I224" s="40"/>
      <c r="J224" s="41"/>
      <c r="K224" s="41"/>
      <c r="L224" s="41"/>
      <c r="M224" s="41"/>
      <c r="N224" s="41"/>
      <c r="O224" s="7">
        <v>45736</v>
      </c>
      <c r="P224" s="8"/>
      <c r="Q224" s="41"/>
      <c r="R224" s="41"/>
      <c r="S224" s="41"/>
      <c r="T224" s="7">
        <f t="shared" si="36"/>
        <v>0</v>
      </c>
      <c r="U224" s="40">
        <v>29605</v>
      </c>
      <c r="V224" s="9">
        <v>3122</v>
      </c>
      <c r="W224" s="7">
        <f t="shared" si="37"/>
        <v>32727</v>
      </c>
      <c r="X224" s="40"/>
      <c r="Y224" s="9"/>
      <c r="Z224" s="9"/>
      <c r="AA224" s="9"/>
      <c r="AB224" s="9"/>
      <c r="AC224" s="9"/>
      <c r="AD224" s="41"/>
      <c r="AE224" s="9"/>
      <c r="AF224" s="9"/>
      <c r="AG224" s="9"/>
      <c r="AH224" s="9"/>
      <c r="AI224" s="25"/>
      <c r="AJ224" s="4">
        <v>325794</v>
      </c>
      <c r="AK224" s="41">
        <v>0</v>
      </c>
      <c r="AL224" s="7">
        <f t="shared" si="38"/>
        <v>0</v>
      </c>
      <c r="AM224" s="9"/>
      <c r="AN224" s="9">
        <v>12621</v>
      </c>
      <c r="AO224" s="41">
        <v>3531</v>
      </c>
      <c r="AP224" s="41">
        <v>1319</v>
      </c>
      <c r="AQ224" s="41"/>
      <c r="AR224" s="41"/>
      <c r="AS224" s="41"/>
      <c r="AT224" s="41"/>
      <c r="AU224" s="41"/>
      <c r="AV224" s="41"/>
      <c r="AW224" s="7">
        <f t="shared" si="39"/>
        <v>17471</v>
      </c>
      <c r="AX224" s="41">
        <v>0</v>
      </c>
      <c r="AY224" s="41"/>
      <c r="AZ224" s="41">
        <v>0</v>
      </c>
      <c r="BA224" s="41"/>
      <c r="BB224" s="41"/>
      <c r="BC224" s="41">
        <v>0</v>
      </c>
      <c r="BD224" s="41">
        <v>0</v>
      </c>
      <c r="BE224" s="7">
        <f t="shared" si="40"/>
        <v>0</v>
      </c>
      <c r="BF224" s="40">
        <v>17988</v>
      </c>
      <c r="BG224" s="41"/>
      <c r="BH224" s="41">
        <v>3631</v>
      </c>
      <c r="BI224" s="41"/>
      <c r="BJ224" s="41">
        <v>14598</v>
      </c>
      <c r="BK224" s="41"/>
      <c r="BL224" s="41">
        <v>0</v>
      </c>
      <c r="BM224" s="41"/>
      <c r="BN224" s="41"/>
      <c r="BO224" s="41">
        <v>11150</v>
      </c>
      <c r="BP224" s="9"/>
      <c r="BQ224" s="41"/>
      <c r="BR224" s="9"/>
      <c r="BS224" s="9"/>
      <c r="BT224" s="41">
        <v>36629</v>
      </c>
      <c r="BU224" s="7">
        <f t="shared" si="41"/>
        <v>83996</v>
      </c>
      <c r="BV224" s="40">
        <v>0</v>
      </c>
      <c r="BW224" s="41"/>
      <c r="BX224" s="41"/>
      <c r="BY224" s="41">
        <v>0</v>
      </c>
      <c r="BZ224" s="41"/>
      <c r="CA224" s="41"/>
      <c r="CB224" s="7">
        <f t="shared" si="42"/>
        <v>0</v>
      </c>
      <c r="CC224" s="40"/>
      <c r="CD224" s="41">
        <v>2613</v>
      </c>
      <c r="CE224" s="41">
        <v>0</v>
      </c>
      <c r="CF224" s="41"/>
      <c r="CG224" s="7">
        <f t="shared" si="43"/>
        <v>2613</v>
      </c>
      <c r="CH224" s="8"/>
      <c r="CI224" s="9"/>
      <c r="CJ224" s="41"/>
      <c r="CK224" s="41"/>
      <c r="CL224" s="41"/>
      <c r="CM224" s="41"/>
      <c r="CN224" s="41"/>
      <c r="CO224" s="7">
        <v>260198</v>
      </c>
      <c r="CP224" s="8"/>
      <c r="CQ224" s="41"/>
      <c r="CR224" s="41"/>
      <c r="CS224" s="7">
        <f t="shared" si="44"/>
        <v>0</v>
      </c>
      <c r="CT224" s="43">
        <v>3518</v>
      </c>
      <c r="CU224" s="7">
        <f t="shared" si="45"/>
        <v>3518</v>
      </c>
      <c r="CV224" s="10">
        <f t="shared" si="35"/>
        <v>772053</v>
      </c>
    </row>
    <row r="225" spans="1:100" x14ac:dyDescent="0.25">
      <c r="A225" s="348"/>
      <c r="B225" s="2" t="s">
        <v>108</v>
      </c>
      <c r="C225" s="40"/>
      <c r="D225" s="41"/>
      <c r="E225" s="43"/>
      <c r="F225" s="41"/>
      <c r="G225" s="42"/>
      <c r="H225" s="7">
        <f t="shared" si="46"/>
        <v>0</v>
      </c>
      <c r="I225" s="40"/>
      <c r="J225" s="41"/>
      <c r="K225" s="41"/>
      <c r="L225" s="41"/>
      <c r="M225" s="41"/>
      <c r="N225" s="41"/>
      <c r="O225" s="7">
        <v>49641</v>
      </c>
      <c r="P225" s="8"/>
      <c r="Q225" s="41"/>
      <c r="R225" s="41"/>
      <c r="S225" s="41"/>
      <c r="T225" s="7">
        <f t="shared" si="36"/>
        <v>0</v>
      </c>
      <c r="U225" s="40">
        <v>28200</v>
      </c>
      <c r="V225" s="9">
        <v>3383</v>
      </c>
      <c r="W225" s="7">
        <f t="shared" si="37"/>
        <v>31583</v>
      </c>
      <c r="X225" s="40"/>
      <c r="Y225" s="9"/>
      <c r="Z225" s="9"/>
      <c r="AA225" s="9"/>
      <c r="AB225" s="9"/>
      <c r="AC225" s="9"/>
      <c r="AD225" s="41"/>
      <c r="AE225" s="9"/>
      <c r="AF225" s="9"/>
      <c r="AG225" s="9"/>
      <c r="AH225" s="9"/>
      <c r="AI225" s="25"/>
      <c r="AJ225" s="4">
        <v>273594</v>
      </c>
      <c r="AK225" s="41">
        <v>0</v>
      </c>
      <c r="AL225" s="7">
        <f t="shared" si="38"/>
        <v>0</v>
      </c>
      <c r="AM225" s="9"/>
      <c r="AN225" s="9">
        <v>19102</v>
      </c>
      <c r="AO225" s="41">
        <v>7099</v>
      </c>
      <c r="AP225" s="41">
        <v>1430</v>
      </c>
      <c r="AQ225" s="41"/>
      <c r="AR225" s="41"/>
      <c r="AS225" s="41"/>
      <c r="AT225" s="41"/>
      <c r="AU225" s="41"/>
      <c r="AV225" s="41"/>
      <c r="AW225" s="7">
        <f t="shared" si="39"/>
        <v>27631</v>
      </c>
      <c r="AX225" s="41">
        <v>0</v>
      </c>
      <c r="AY225" s="41"/>
      <c r="AZ225" s="41">
        <v>0</v>
      </c>
      <c r="BA225" s="41"/>
      <c r="BB225" s="41"/>
      <c r="BC225" s="41">
        <v>0</v>
      </c>
      <c r="BD225" s="41">
        <v>0</v>
      </c>
      <c r="BE225" s="7">
        <f t="shared" si="40"/>
        <v>0</v>
      </c>
      <c r="BF225" s="40">
        <v>23653</v>
      </c>
      <c r="BG225" s="41"/>
      <c r="BH225" s="41">
        <v>3787</v>
      </c>
      <c r="BI225" s="41"/>
      <c r="BJ225" s="41">
        <v>18932</v>
      </c>
      <c r="BK225" s="41"/>
      <c r="BL225" s="41">
        <v>0</v>
      </c>
      <c r="BM225" s="41"/>
      <c r="BN225" s="41"/>
      <c r="BO225" s="41">
        <v>13205</v>
      </c>
      <c r="BP225" s="9"/>
      <c r="BQ225" s="41"/>
      <c r="BR225" s="9"/>
      <c r="BS225" s="9"/>
      <c r="BT225" s="41">
        <v>38409</v>
      </c>
      <c r="BU225" s="7">
        <f t="shared" si="41"/>
        <v>97986</v>
      </c>
      <c r="BV225" s="40">
        <v>0</v>
      </c>
      <c r="BW225" s="41"/>
      <c r="BX225" s="41"/>
      <c r="BY225" s="41">
        <v>0</v>
      </c>
      <c r="BZ225" s="41"/>
      <c r="CA225" s="41"/>
      <c r="CB225" s="7">
        <f t="shared" si="42"/>
        <v>0</v>
      </c>
      <c r="CC225" s="40"/>
      <c r="CD225" s="41">
        <v>1485</v>
      </c>
      <c r="CE225" s="41">
        <v>0</v>
      </c>
      <c r="CF225" s="41"/>
      <c r="CG225" s="7">
        <f t="shared" si="43"/>
        <v>1485</v>
      </c>
      <c r="CH225" s="8"/>
      <c r="CI225" s="9"/>
      <c r="CJ225" s="41"/>
      <c r="CK225" s="41"/>
      <c r="CL225" s="41"/>
      <c r="CM225" s="41"/>
      <c r="CN225" s="41"/>
      <c r="CO225" s="7">
        <v>266656</v>
      </c>
      <c r="CP225" s="8"/>
      <c r="CQ225" s="41"/>
      <c r="CR225" s="41"/>
      <c r="CS225" s="7">
        <f t="shared" si="44"/>
        <v>0</v>
      </c>
      <c r="CT225" s="43">
        <v>5196</v>
      </c>
      <c r="CU225" s="7">
        <f t="shared" si="45"/>
        <v>5196</v>
      </c>
      <c r="CV225" s="10">
        <f t="shared" si="35"/>
        <v>753772</v>
      </c>
    </row>
    <row r="226" spans="1:100" x14ac:dyDescent="0.25">
      <c r="A226" s="348"/>
      <c r="B226" s="2" t="s">
        <v>109</v>
      </c>
      <c r="C226" s="40"/>
      <c r="D226" s="41"/>
      <c r="E226" s="43"/>
      <c r="F226" s="41"/>
      <c r="G226" s="42"/>
      <c r="H226" s="7">
        <f t="shared" si="46"/>
        <v>0</v>
      </c>
      <c r="I226" s="40"/>
      <c r="J226" s="41"/>
      <c r="K226" s="41"/>
      <c r="L226" s="41"/>
      <c r="M226" s="41"/>
      <c r="N226" s="41"/>
      <c r="O226" s="7">
        <v>55092</v>
      </c>
      <c r="P226" s="8"/>
      <c r="Q226" s="41"/>
      <c r="R226" s="41"/>
      <c r="S226" s="41"/>
      <c r="T226" s="7">
        <f t="shared" si="36"/>
        <v>0</v>
      </c>
      <c r="U226" s="40">
        <v>31706</v>
      </c>
      <c r="V226" s="9">
        <v>3442</v>
      </c>
      <c r="W226" s="7">
        <f t="shared" si="37"/>
        <v>35148</v>
      </c>
      <c r="X226" s="40"/>
      <c r="Y226" s="9"/>
      <c r="Z226" s="9"/>
      <c r="AA226" s="9"/>
      <c r="AB226" s="9"/>
      <c r="AC226" s="9"/>
      <c r="AD226" s="41"/>
      <c r="AE226" s="9"/>
      <c r="AF226" s="9"/>
      <c r="AG226" s="9"/>
      <c r="AH226" s="9"/>
      <c r="AI226" s="25"/>
      <c r="AJ226" s="4">
        <v>263726</v>
      </c>
      <c r="AK226" s="41">
        <v>0</v>
      </c>
      <c r="AL226" s="7">
        <f t="shared" si="38"/>
        <v>0</v>
      </c>
      <c r="AM226" s="9"/>
      <c r="AN226" s="9">
        <v>19003</v>
      </c>
      <c r="AO226" s="41">
        <v>4950</v>
      </c>
      <c r="AP226" s="41">
        <v>3790</v>
      </c>
      <c r="AQ226" s="41"/>
      <c r="AR226" s="41"/>
      <c r="AS226" s="41"/>
      <c r="AT226" s="41"/>
      <c r="AU226" s="41"/>
      <c r="AV226" s="41"/>
      <c r="AW226" s="7">
        <f t="shared" si="39"/>
        <v>27743</v>
      </c>
      <c r="AX226" s="41">
        <v>0</v>
      </c>
      <c r="AY226" s="41"/>
      <c r="AZ226" s="41">
        <v>0</v>
      </c>
      <c r="BA226" s="41"/>
      <c r="BB226" s="41"/>
      <c r="BC226" s="41">
        <v>0</v>
      </c>
      <c r="BD226" s="41">
        <v>0</v>
      </c>
      <c r="BE226" s="7">
        <f t="shared" si="40"/>
        <v>0</v>
      </c>
      <c r="BF226" s="40">
        <v>33071</v>
      </c>
      <c r="BG226" s="41"/>
      <c r="BH226" s="41">
        <v>3796</v>
      </c>
      <c r="BI226" s="41"/>
      <c r="BJ226" s="41">
        <v>5336</v>
      </c>
      <c r="BK226" s="41"/>
      <c r="BL226" s="41">
        <v>0</v>
      </c>
      <c r="BM226" s="41"/>
      <c r="BN226" s="41"/>
      <c r="BO226" s="41">
        <v>12913</v>
      </c>
      <c r="BP226" s="9"/>
      <c r="BQ226" s="41"/>
      <c r="BR226" s="9"/>
      <c r="BS226" s="9"/>
      <c r="BT226" s="41">
        <v>17402</v>
      </c>
      <c r="BU226" s="7">
        <f t="shared" si="41"/>
        <v>72518</v>
      </c>
      <c r="BV226" s="40">
        <v>0</v>
      </c>
      <c r="BW226" s="41"/>
      <c r="BX226" s="41"/>
      <c r="BY226" s="41">
        <v>0</v>
      </c>
      <c r="BZ226" s="41"/>
      <c r="CA226" s="41"/>
      <c r="CB226" s="7">
        <f t="shared" si="42"/>
        <v>0</v>
      </c>
      <c r="CC226" s="40"/>
      <c r="CD226" s="41">
        <v>0</v>
      </c>
      <c r="CE226" s="41">
        <v>0</v>
      </c>
      <c r="CF226" s="41"/>
      <c r="CG226" s="7">
        <f t="shared" si="43"/>
        <v>0</v>
      </c>
      <c r="CH226" s="8"/>
      <c r="CI226" s="9"/>
      <c r="CJ226" s="41"/>
      <c r="CK226" s="41"/>
      <c r="CL226" s="41"/>
      <c r="CM226" s="41"/>
      <c r="CN226" s="41"/>
      <c r="CO226" s="7">
        <v>256704</v>
      </c>
      <c r="CP226" s="8"/>
      <c r="CQ226" s="41"/>
      <c r="CR226" s="41"/>
      <c r="CS226" s="7">
        <f t="shared" si="44"/>
        <v>0</v>
      </c>
      <c r="CT226" s="43">
        <v>4521</v>
      </c>
      <c r="CU226" s="7">
        <f t="shared" si="45"/>
        <v>4521</v>
      </c>
      <c r="CV226" s="10">
        <f t="shared" si="35"/>
        <v>715452</v>
      </c>
    </row>
    <row r="227" spans="1:100" x14ac:dyDescent="0.25">
      <c r="A227" s="348"/>
      <c r="B227" s="2" t="s">
        <v>110</v>
      </c>
      <c r="C227" s="40"/>
      <c r="D227" s="41"/>
      <c r="E227" s="43"/>
      <c r="F227" s="41"/>
      <c r="G227" s="42"/>
      <c r="H227" s="7">
        <f t="shared" si="46"/>
        <v>0</v>
      </c>
      <c r="I227" s="40"/>
      <c r="J227" s="41"/>
      <c r="K227" s="41"/>
      <c r="L227" s="41"/>
      <c r="M227" s="41"/>
      <c r="N227" s="41"/>
      <c r="O227" s="7">
        <v>21079</v>
      </c>
      <c r="P227" s="8"/>
      <c r="Q227" s="41"/>
      <c r="R227" s="41"/>
      <c r="S227" s="41"/>
      <c r="T227" s="7">
        <f t="shared" si="36"/>
        <v>0</v>
      </c>
      <c r="U227" s="40">
        <v>27236</v>
      </c>
      <c r="V227" s="9">
        <v>3286</v>
      </c>
      <c r="W227" s="7">
        <f t="shared" si="37"/>
        <v>30522</v>
      </c>
      <c r="X227" s="40"/>
      <c r="Y227" s="9"/>
      <c r="Z227" s="9"/>
      <c r="AA227" s="9"/>
      <c r="AB227" s="9"/>
      <c r="AC227" s="9"/>
      <c r="AD227" s="41"/>
      <c r="AE227" s="9"/>
      <c r="AF227" s="9"/>
      <c r="AG227" s="9"/>
      <c r="AH227" s="9"/>
      <c r="AI227" s="25"/>
      <c r="AJ227" s="4">
        <v>330219</v>
      </c>
      <c r="AK227" s="41">
        <v>0</v>
      </c>
      <c r="AL227" s="7">
        <f t="shared" si="38"/>
        <v>0</v>
      </c>
      <c r="AM227" s="9"/>
      <c r="AN227" s="9">
        <v>12561</v>
      </c>
      <c r="AO227" s="41">
        <v>4211</v>
      </c>
      <c r="AP227" s="41">
        <v>2431</v>
      </c>
      <c r="AQ227" s="41"/>
      <c r="AR227" s="41"/>
      <c r="AS227" s="41"/>
      <c r="AT227" s="41"/>
      <c r="AU227" s="41"/>
      <c r="AV227" s="41"/>
      <c r="AW227" s="7">
        <f t="shared" si="39"/>
        <v>19203</v>
      </c>
      <c r="AX227" s="41">
        <v>0</v>
      </c>
      <c r="AY227" s="41"/>
      <c r="AZ227" s="41">
        <v>0</v>
      </c>
      <c r="BA227" s="41"/>
      <c r="BB227" s="41"/>
      <c r="BC227" s="41">
        <v>0</v>
      </c>
      <c r="BD227" s="41">
        <v>0</v>
      </c>
      <c r="BE227" s="7">
        <f t="shared" si="40"/>
        <v>0</v>
      </c>
      <c r="BF227" s="40">
        <v>36800</v>
      </c>
      <c r="BG227" s="41"/>
      <c r="BH227" s="41">
        <v>3496</v>
      </c>
      <c r="BI227" s="41"/>
      <c r="BJ227" s="41">
        <v>7230</v>
      </c>
      <c r="BK227" s="41"/>
      <c r="BL227" s="41">
        <v>0</v>
      </c>
      <c r="BM227" s="41"/>
      <c r="BN227" s="41"/>
      <c r="BO227" s="41">
        <v>13093</v>
      </c>
      <c r="BP227" s="9"/>
      <c r="BQ227" s="41"/>
      <c r="BR227" s="9"/>
      <c r="BS227" s="9"/>
      <c r="BT227" s="41">
        <v>45000</v>
      </c>
      <c r="BU227" s="7">
        <f t="shared" si="41"/>
        <v>105619</v>
      </c>
      <c r="BV227" s="40">
        <v>0</v>
      </c>
      <c r="BW227" s="41"/>
      <c r="BX227" s="41"/>
      <c r="BY227" s="41">
        <v>0</v>
      </c>
      <c r="BZ227" s="41"/>
      <c r="CA227" s="41"/>
      <c r="CB227" s="7">
        <f t="shared" si="42"/>
        <v>0</v>
      </c>
      <c r="CC227" s="40"/>
      <c r="CD227" s="41">
        <v>0</v>
      </c>
      <c r="CE227" s="41">
        <v>0</v>
      </c>
      <c r="CF227" s="41"/>
      <c r="CG227" s="7">
        <f t="shared" si="43"/>
        <v>0</v>
      </c>
      <c r="CH227" s="8"/>
      <c r="CI227" s="9"/>
      <c r="CJ227" s="41"/>
      <c r="CK227" s="41"/>
      <c r="CL227" s="41"/>
      <c r="CM227" s="41"/>
      <c r="CN227" s="41"/>
      <c r="CO227" s="7">
        <v>179193</v>
      </c>
      <c r="CP227" s="8"/>
      <c r="CQ227" s="41"/>
      <c r="CR227" s="41"/>
      <c r="CS227" s="7">
        <f t="shared" si="44"/>
        <v>0</v>
      </c>
      <c r="CT227" s="43">
        <v>3521</v>
      </c>
      <c r="CU227" s="7">
        <f t="shared" si="45"/>
        <v>3521</v>
      </c>
      <c r="CV227" s="10">
        <f t="shared" si="35"/>
        <v>689356</v>
      </c>
    </row>
    <row r="228" spans="1:100" x14ac:dyDescent="0.25">
      <c r="A228" s="348"/>
      <c r="B228" s="2" t="s">
        <v>111</v>
      </c>
      <c r="C228" s="40"/>
      <c r="D228" s="41"/>
      <c r="E228" s="43"/>
      <c r="F228" s="41"/>
      <c r="G228" s="42"/>
      <c r="H228" s="7">
        <f t="shared" si="46"/>
        <v>0</v>
      </c>
      <c r="I228" s="40"/>
      <c r="J228" s="41"/>
      <c r="K228" s="41"/>
      <c r="L228" s="41"/>
      <c r="M228" s="41"/>
      <c r="N228" s="41"/>
      <c r="O228" s="7">
        <v>40653</v>
      </c>
      <c r="P228" s="8"/>
      <c r="Q228" s="41"/>
      <c r="R228" s="41"/>
      <c r="S228" s="41"/>
      <c r="T228" s="7">
        <f t="shared" si="36"/>
        <v>0</v>
      </c>
      <c r="U228" s="40">
        <v>18656</v>
      </c>
      <c r="V228" s="9">
        <v>2414</v>
      </c>
      <c r="W228" s="7">
        <f t="shared" si="37"/>
        <v>21070</v>
      </c>
      <c r="X228" s="40"/>
      <c r="Y228" s="9"/>
      <c r="Z228" s="9"/>
      <c r="AA228" s="9"/>
      <c r="AB228" s="9"/>
      <c r="AC228" s="9"/>
      <c r="AD228" s="41"/>
      <c r="AE228" s="9"/>
      <c r="AF228" s="9"/>
      <c r="AG228" s="9"/>
      <c r="AH228" s="9"/>
      <c r="AI228" s="25"/>
      <c r="AJ228" s="4">
        <v>297456</v>
      </c>
      <c r="AK228" s="41">
        <v>0</v>
      </c>
      <c r="AL228" s="7">
        <f t="shared" si="38"/>
        <v>0</v>
      </c>
      <c r="AM228" s="9"/>
      <c r="AN228" s="9">
        <v>8698</v>
      </c>
      <c r="AO228" s="41">
        <v>5239</v>
      </c>
      <c r="AP228" s="41">
        <v>4629</v>
      </c>
      <c r="AQ228" s="41"/>
      <c r="AR228" s="41"/>
      <c r="AS228" s="41"/>
      <c r="AT228" s="41"/>
      <c r="AU228" s="41"/>
      <c r="AV228" s="41"/>
      <c r="AW228" s="7">
        <f t="shared" si="39"/>
        <v>18566</v>
      </c>
      <c r="AX228" s="41">
        <v>0</v>
      </c>
      <c r="AY228" s="41"/>
      <c r="AZ228" s="41">
        <v>0</v>
      </c>
      <c r="BA228" s="41"/>
      <c r="BB228" s="41"/>
      <c r="BC228" s="41">
        <v>0</v>
      </c>
      <c r="BD228" s="41">
        <v>0</v>
      </c>
      <c r="BE228" s="7">
        <f t="shared" si="40"/>
        <v>0</v>
      </c>
      <c r="BF228" s="40">
        <v>23316</v>
      </c>
      <c r="BG228" s="41"/>
      <c r="BH228" s="41">
        <v>4904</v>
      </c>
      <c r="BI228" s="41"/>
      <c r="BJ228" s="41">
        <v>13442</v>
      </c>
      <c r="BK228" s="41"/>
      <c r="BL228" s="41">
        <v>0</v>
      </c>
      <c r="BM228" s="41"/>
      <c r="BN228" s="41"/>
      <c r="BO228" s="41">
        <v>12903</v>
      </c>
      <c r="BP228" s="9"/>
      <c r="BQ228" s="41"/>
      <c r="BR228" s="9"/>
      <c r="BS228" s="9"/>
      <c r="BT228" s="41">
        <v>55480</v>
      </c>
      <c r="BU228" s="7">
        <f t="shared" si="41"/>
        <v>110045</v>
      </c>
      <c r="BV228" s="40">
        <v>0</v>
      </c>
      <c r="BW228" s="41"/>
      <c r="BX228" s="41"/>
      <c r="BY228" s="41">
        <v>0</v>
      </c>
      <c r="BZ228" s="41"/>
      <c r="CA228" s="41"/>
      <c r="CB228" s="7">
        <f t="shared" si="42"/>
        <v>0</v>
      </c>
      <c r="CC228" s="40"/>
      <c r="CD228" s="41">
        <v>0</v>
      </c>
      <c r="CE228" s="41">
        <v>0</v>
      </c>
      <c r="CF228" s="41"/>
      <c r="CG228" s="7">
        <f t="shared" si="43"/>
        <v>0</v>
      </c>
      <c r="CH228" s="8"/>
      <c r="CI228" s="9"/>
      <c r="CJ228" s="41"/>
      <c r="CK228" s="41"/>
      <c r="CL228" s="41"/>
      <c r="CM228" s="41"/>
      <c r="CN228" s="41"/>
      <c r="CO228" s="7">
        <v>236172</v>
      </c>
      <c r="CP228" s="8"/>
      <c r="CQ228" s="41"/>
      <c r="CR228" s="41"/>
      <c r="CS228" s="7">
        <f t="shared" si="44"/>
        <v>0</v>
      </c>
      <c r="CT228" s="43">
        <v>1008</v>
      </c>
      <c r="CU228" s="7">
        <f t="shared" si="45"/>
        <v>1008</v>
      </c>
      <c r="CV228" s="10">
        <f t="shared" si="35"/>
        <v>724970</v>
      </c>
    </row>
    <row r="229" spans="1:100" ht="15.75" thickBot="1" x14ac:dyDescent="0.3">
      <c r="A229" s="349"/>
      <c r="B229" s="3" t="s">
        <v>112</v>
      </c>
      <c r="C229" s="44"/>
      <c r="D229" s="45"/>
      <c r="E229" s="47"/>
      <c r="F229" s="45"/>
      <c r="G229" s="46"/>
      <c r="H229" s="11">
        <f>SUM(C229:G229)</f>
        <v>0</v>
      </c>
      <c r="I229" s="44"/>
      <c r="J229" s="45"/>
      <c r="K229" s="45"/>
      <c r="L229" s="45"/>
      <c r="M229" s="45"/>
      <c r="N229" s="45"/>
      <c r="O229" s="11">
        <v>31782</v>
      </c>
      <c r="P229" s="12"/>
      <c r="Q229" s="45"/>
      <c r="R229" s="45"/>
      <c r="S229" s="45"/>
      <c r="T229" s="11">
        <f t="shared" si="36"/>
        <v>0</v>
      </c>
      <c r="U229" s="44">
        <v>27154</v>
      </c>
      <c r="V229" s="13">
        <v>3032</v>
      </c>
      <c r="W229" s="11">
        <f t="shared" si="37"/>
        <v>30186</v>
      </c>
      <c r="X229" s="44"/>
      <c r="Y229" s="13"/>
      <c r="Z229" s="13"/>
      <c r="AA229" s="13"/>
      <c r="AB229" s="13"/>
      <c r="AC229" s="13"/>
      <c r="AD229" s="45"/>
      <c r="AE229" s="13"/>
      <c r="AF229" s="13"/>
      <c r="AG229" s="13"/>
      <c r="AH229" s="13"/>
      <c r="AI229" s="26"/>
      <c r="AJ229" s="11">
        <v>181656</v>
      </c>
      <c r="AK229" s="45">
        <v>0</v>
      </c>
      <c r="AL229" s="11">
        <f t="shared" si="38"/>
        <v>0</v>
      </c>
      <c r="AM229" s="13"/>
      <c r="AN229" s="13">
        <v>10828</v>
      </c>
      <c r="AO229" s="45">
        <v>2872</v>
      </c>
      <c r="AP229" s="45">
        <v>4038</v>
      </c>
      <c r="AQ229" s="45"/>
      <c r="AR229" s="45"/>
      <c r="AS229" s="45"/>
      <c r="AT229" s="45"/>
      <c r="AU229" s="45"/>
      <c r="AV229" s="45"/>
      <c r="AW229" s="11">
        <f t="shared" si="39"/>
        <v>17738</v>
      </c>
      <c r="AX229" s="45">
        <v>0</v>
      </c>
      <c r="AY229" s="45"/>
      <c r="AZ229" s="45">
        <v>0</v>
      </c>
      <c r="BA229" s="45"/>
      <c r="BB229" s="45"/>
      <c r="BC229" s="45">
        <v>0</v>
      </c>
      <c r="BD229" s="45">
        <v>0</v>
      </c>
      <c r="BE229" s="11">
        <f t="shared" si="40"/>
        <v>0</v>
      </c>
      <c r="BF229" s="44">
        <v>26482</v>
      </c>
      <c r="BG229" s="45"/>
      <c r="BH229" s="45">
        <v>3672</v>
      </c>
      <c r="BI229" s="45"/>
      <c r="BJ229" s="45">
        <v>7555</v>
      </c>
      <c r="BK229" s="45"/>
      <c r="BL229" s="45">
        <v>0</v>
      </c>
      <c r="BM229" s="45"/>
      <c r="BN229" s="45"/>
      <c r="BO229" s="45">
        <v>10800</v>
      </c>
      <c r="BP229" s="13"/>
      <c r="BQ229" s="45"/>
      <c r="BR229" s="13"/>
      <c r="BS229" s="13"/>
      <c r="BT229" s="45">
        <v>33844</v>
      </c>
      <c r="BU229" s="11">
        <f t="shared" si="41"/>
        <v>82353</v>
      </c>
      <c r="BV229" s="44">
        <v>0</v>
      </c>
      <c r="BW229" s="45"/>
      <c r="BX229" s="45"/>
      <c r="BY229" s="45">
        <v>0</v>
      </c>
      <c r="BZ229" s="45"/>
      <c r="CA229" s="45"/>
      <c r="CB229" s="11">
        <f t="shared" si="42"/>
        <v>0</v>
      </c>
      <c r="CC229" s="44"/>
      <c r="CD229" s="45">
        <v>0</v>
      </c>
      <c r="CE229" s="45">
        <v>0</v>
      </c>
      <c r="CF229" s="45"/>
      <c r="CG229" s="11">
        <f t="shared" si="43"/>
        <v>0</v>
      </c>
      <c r="CH229" s="12"/>
      <c r="CI229" s="13"/>
      <c r="CJ229" s="45"/>
      <c r="CK229" s="45"/>
      <c r="CL229" s="45"/>
      <c r="CM229" s="45"/>
      <c r="CN229" s="45"/>
      <c r="CO229" s="11">
        <v>255290</v>
      </c>
      <c r="CP229" s="12"/>
      <c r="CQ229" s="45"/>
      <c r="CR229" s="45"/>
      <c r="CS229" s="11">
        <f t="shared" si="44"/>
        <v>0</v>
      </c>
      <c r="CT229" s="47">
        <v>1900</v>
      </c>
      <c r="CU229" s="11">
        <f t="shared" si="45"/>
        <v>1900</v>
      </c>
      <c r="CV229" s="15">
        <f t="shared" si="35"/>
        <v>600905</v>
      </c>
    </row>
    <row r="230" spans="1:100" x14ac:dyDescent="0.25">
      <c r="A230" s="350">
        <v>2015</v>
      </c>
      <c r="B230" s="1" t="s">
        <v>101</v>
      </c>
      <c r="C230" s="34"/>
      <c r="D230" s="35"/>
      <c r="E230" s="52"/>
      <c r="F230" s="35"/>
      <c r="G230" s="36"/>
      <c r="H230" s="20">
        <f>SUM(C230:G230)</f>
        <v>0</v>
      </c>
      <c r="I230" s="34">
        <v>33.68</v>
      </c>
      <c r="J230" s="35">
        <v>25194.9</v>
      </c>
      <c r="K230" s="35">
        <v>0</v>
      </c>
      <c r="L230" s="35">
        <v>3388.11</v>
      </c>
      <c r="M230" s="35">
        <v>0</v>
      </c>
      <c r="N230" s="35">
        <v>1348</v>
      </c>
      <c r="O230" s="20">
        <f>SUM(I230:N230)</f>
        <v>29964.690000000002</v>
      </c>
      <c r="P230" s="21"/>
      <c r="Q230" s="35"/>
      <c r="R230" s="35"/>
      <c r="S230" s="35"/>
      <c r="T230" s="20">
        <f t="shared" si="36"/>
        <v>0</v>
      </c>
      <c r="U230" s="34">
        <v>175</v>
      </c>
      <c r="V230" s="22">
        <v>2692</v>
      </c>
      <c r="W230" s="20">
        <f t="shared" si="37"/>
        <v>2867</v>
      </c>
      <c r="X230" s="34"/>
      <c r="Y230" s="22"/>
      <c r="Z230" s="22"/>
      <c r="AA230" s="22">
        <v>20616.98</v>
      </c>
      <c r="AB230" s="22">
        <v>120705.78</v>
      </c>
      <c r="AC230" s="22"/>
      <c r="AD230" s="35">
        <v>13070</v>
      </c>
      <c r="AE230" s="22">
        <v>1625</v>
      </c>
      <c r="AF230" s="22">
        <v>98802.11</v>
      </c>
      <c r="AG230" s="22">
        <v>3028.98</v>
      </c>
      <c r="AH230" s="22">
        <v>0</v>
      </c>
      <c r="AI230" s="27"/>
      <c r="AJ230" s="20">
        <f>SUM(X230:AI230)</f>
        <v>257848.85</v>
      </c>
      <c r="AK230" s="35">
        <v>0</v>
      </c>
      <c r="AL230" s="20">
        <f t="shared" si="38"/>
        <v>0</v>
      </c>
      <c r="AM230" s="22"/>
      <c r="AN230" s="22">
        <v>10864.93</v>
      </c>
      <c r="AO230" s="35">
        <v>2520</v>
      </c>
      <c r="AP230" s="35">
        <v>3067.11</v>
      </c>
      <c r="AQ230" s="35"/>
      <c r="AR230" s="35"/>
      <c r="AS230" s="35"/>
      <c r="AT230" s="35"/>
      <c r="AU230" s="35"/>
      <c r="AV230" s="35"/>
      <c r="AW230" s="20">
        <f>SUM(AM230:AV230)</f>
        <v>16452.04</v>
      </c>
      <c r="AX230" s="35">
        <v>16045.66</v>
      </c>
      <c r="AY230" s="35"/>
      <c r="AZ230" s="35">
        <v>2000</v>
      </c>
      <c r="BA230" s="35"/>
      <c r="BB230" s="35"/>
      <c r="BC230" s="35">
        <v>0</v>
      </c>
      <c r="BD230" s="35">
        <v>0</v>
      </c>
      <c r="BE230" s="20">
        <f>SUM(AX230:BD230)</f>
        <v>18045.66</v>
      </c>
      <c r="BF230" s="34">
        <v>0</v>
      </c>
      <c r="BG230" s="35"/>
      <c r="BH230" s="35">
        <v>3316</v>
      </c>
      <c r="BI230" s="35"/>
      <c r="BJ230" s="35">
        <v>7381.66</v>
      </c>
      <c r="BK230" s="35"/>
      <c r="BL230" s="35">
        <v>1302.1400000000001</v>
      </c>
      <c r="BM230" s="35"/>
      <c r="BN230" s="35"/>
      <c r="BO230" s="35">
        <v>8186.66</v>
      </c>
      <c r="BP230" s="22"/>
      <c r="BQ230" s="35"/>
      <c r="BR230" s="22"/>
      <c r="BS230" s="22"/>
      <c r="BT230" s="35">
        <v>21237.62</v>
      </c>
      <c r="BU230" s="20">
        <f t="shared" si="41"/>
        <v>41424.080000000002</v>
      </c>
      <c r="BV230" s="34">
        <v>254.5</v>
      </c>
      <c r="BW230" s="35"/>
      <c r="BX230" s="35"/>
      <c r="BY230" s="35">
        <v>580</v>
      </c>
      <c r="BZ230" s="35"/>
      <c r="CA230" s="35"/>
      <c r="CB230" s="20">
        <f t="shared" si="42"/>
        <v>834.5</v>
      </c>
      <c r="CC230" s="34"/>
      <c r="CD230" s="35">
        <v>0</v>
      </c>
      <c r="CE230" s="35">
        <v>177</v>
      </c>
      <c r="CF230" s="35"/>
      <c r="CG230" s="20">
        <f t="shared" si="43"/>
        <v>177</v>
      </c>
      <c r="CH230" s="22">
        <v>0</v>
      </c>
      <c r="CI230" s="22">
        <v>17294.61</v>
      </c>
      <c r="CJ230" s="35">
        <v>8298.07</v>
      </c>
      <c r="CK230" s="35">
        <v>0</v>
      </c>
      <c r="CL230" s="35">
        <v>87047.83</v>
      </c>
      <c r="CM230" s="35"/>
      <c r="CN230" s="35"/>
      <c r="CO230" s="20">
        <f t="shared" ref="CO230:CO273" si="47">SUM(CH230:CN230)</f>
        <v>112640.51000000001</v>
      </c>
      <c r="CP230" s="21"/>
      <c r="CQ230" s="35"/>
      <c r="CR230" s="35"/>
      <c r="CS230" s="20">
        <f t="shared" si="44"/>
        <v>0</v>
      </c>
      <c r="CT230" s="52">
        <v>0</v>
      </c>
      <c r="CU230" s="20">
        <f t="shared" si="45"/>
        <v>0</v>
      </c>
      <c r="CV230" s="23">
        <f t="shared" si="35"/>
        <v>480254.33</v>
      </c>
    </row>
    <row r="231" spans="1:100" x14ac:dyDescent="0.25">
      <c r="A231" s="351"/>
      <c r="B231" s="2" t="s">
        <v>102</v>
      </c>
      <c r="C231" s="40"/>
      <c r="D231" s="41"/>
      <c r="E231" s="43"/>
      <c r="F231" s="41"/>
      <c r="G231" s="42"/>
      <c r="H231" s="7">
        <f t="shared" ref="H231:H273" si="48">SUM(C231:G231)</f>
        <v>0</v>
      </c>
      <c r="I231" s="40">
        <v>0</v>
      </c>
      <c r="J231" s="41">
        <v>26629.06</v>
      </c>
      <c r="K231" s="41">
        <v>0</v>
      </c>
      <c r="L231" s="41">
        <v>3818.88</v>
      </c>
      <c r="M231" s="41">
        <v>0</v>
      </c>
      <c r="N231" s="41">
        <v>947</v>
      </c>
      <c r="O231" s="7">
        <f t="shared" ref="O231:O273" si="49">SUM(I231:N231)</f>
        <v>31394.940000000002</v>
      </c>
      <c r="P231" s="8"/>
      <c r="Q231" s="41"/>
      <c r="R231" s="41"/>
      <c r="S231" s="41"/>
      <c r="T231" s="7">
        <f t="shared" si="36"/>
        <v>0</v>
      </c>
      <c r="U231" s="40">
        <v>667</v>
      </c>
      <c r="V231" s="9">
        <v>1990</v>
      </c>
      <c r="W231" s="7">
        <f t="shared" si="37"/>
        <v>2657</v>
      </c>
      <c r="X231" s="40"/>
      <c r="Y231" s="9"/>
      <c r="Z231" s="9"/>
      <c r="AA231" s="9">
        <v>3570.12</v>
      </c>
      <c r="AB231" s="9">
        <v>113433.07</v>
      </c>
      <c r="AC231" s="9"/>
      <c r="AD231" s="41">
        <v>7300</v>
      </c>
      <c r="AE231" s="9">
        <v>1725</v>
      </c>
      <c r="AF231" s="9">
        <v>79865.58</v>
      </c>
      <c r="AG231" s="9">
        <v>0</v>
      </c>
      <c r="AH231" s="9">
        <v>3168.17</v>
      </c>
      <c r="AI231" s="25"/>
      <c r="AJ231" s="4">
        <f t="shared" ref="AJ231:AJ273" si="50">SUM(X231:AI231)</f>
        <v>209061.94000000003</v>
      </c>
      <c r="AK231" s="41">
        <v>0</v>
      </c>
      <c r="AL231" s="7">
        <f t="shared" si="38"/>
        <v>0</v>
      </c>
      <c r="AM231" s="9"/>
      <c r="AN231" s="9">
        <v>9377.32</v>
      </c>
      <c r="AO231" s="41">
        <v>2435</v>
      </c>
      <c r="AP231" s="41">
        <v>5864</v>
      </c>
      <c r="AQ231" s="41"/>
      <c r="AR231" s="41"/>
      <c r="AS231" s="41"/>
      <c r="AT231" s="41"/>
      <c r="AU231" s="41"/>
      <c r="AV231" s="41"/>
      <c r="AW231" s="7">
        <f t="shared" si="39"/>
        <v>17676.32</v>
      </c>
      <c r="AX231" s="41">
        <v>14258.56</v>
      </c>
      <c r="AY231" s="41"/>
      <c r="AZ231" s="41">
        <v>1000</v>
      </c>
      <c r="BA231" s="41"/>
      <c r="BB231" s="41"/>
      <c r="BC231" s="41">
        <v>0</v>
      </c>
      <c r="BD231" s="41">
        <v>0</v>
      </c>
      <c r="BE231" s="7">
        <f t="shared" si="40"/>
        <v>15258.56</v>
      </c>
      <c r="BF231" s="40">
        <v>0</v>
      </c>
      <c r="BG231" s="41"/>
      <c r="BH231" s="41">
        <v>3008</v>
      </c>
      <c r="BI231" s="41"/>
      <c r="BJ231" s="41">
        <v>1389.24</v>
      </c>
      <c r="BK231" s="41"/>
      <c r="BL231" s="41">
        <v>0</v>
      </c>
      <c r="BM231" s="41"/>
      <c r="BN231" s="41"/>
      <c r="BO231" s="41">
        <v>4959.09</v>
      </c>
      <c r="BP231" s="9"/>
      <c r="BQ231" s="41"/>
      <c r="BR231" s="9"/>
      <c r="BS231" s="9"/>
      <c r="BT231" s="41">
        <v>15470.62</v>
      </c>
      <c r="BU231" s="7">
        <f t="shared" si="41"/>
        <v>24826.95</v>
      </c>
      <c r="BV231" s="40">
        <v>1542.54</v>
      </c>
      <c r="BW231" s="41"/>
      <c r="BX231" s="41"/>
      <c r="BY231" s="41">
        <v>7460</v>
      </c>
      <c r="BZ231" s="41"/>
      <c r="CA231" s="41"/>
      <c r="CB231" s="7">
        <f t="shared" si="42"/>
        <v>9002.5400000000009</v>
      </c>
      <c r="CC231" s="40"/>
      <c r="CD231" s="41">
        <v>0</v>
      </c>
      <c r="CE231" s="41">
        <v>413</v>
      </c>
      <c r="CF231" s="41"/>
      <c r="CG231" s="7">
        <f t="shared" si="43"/>
        <v>413</v>
      </c>
      <c r="CH231" s="9">
        <v>0</v>
      </c>
      <c r="CI231" s="9">
        <v>2814.35</v>
      </c>
      <c r="CJ231" s="41">
        <v>14714.22</v>
      </c>
      <c r="CK231" s="41">
        <v>0</v>
      </c>
      <c r="CL231" s="41">
        <v>152734.28</v>
      </c>
      <c r="CM231" s="41"/>
      <c r="CN231" s="41"/>
      <c r="CO231" s="7">
        <f t="shared" si="47"/>
        <v>170262.85</v>
      </c>
      <c r="CP231" s="8"/>
      <c r="CQ231" s="41"/>
      <c r="CR231" s="41"/>
      <c r="CS231" s="7">
        <f t="shared" si="44"/>
        <v>0</v>
      </c>
      <c r="CT231" s="43">
        <v>0</v>
      </c>
      <c r="CU231" s="7">
        <f t="shared" si="45"/>
        <v>0</v>
      </c>
      <c r="CV231" s="10">
        <f t="shared" si="35"/>
        <v>480554.10000000009</v>
      </c>
    </row>
    <row r="232" spans="1:100" x14ac:dyDescent="0.25">
      <c r="A232" s="351"/>
      <c r="B232" s="2" t="s">
        <v>103</v>
      </c>
      <c r="C232" s="40"/>
      <c r="D232" s="41"/>
      <c r="E232" s="43"/>
      <c r="F232" s="41"/>
      <c r="G232" s="42"/>
      <c r="H232" s="7">
        <f t="shared" si="48"/>
        <v>0</v>
      </c>
      <c r="I232" s="40">
        <v>32.14</v>
      </c>
      <c r="J232" s="41">
        <v>7319.19</v>
      </c>
      <c r="K232" s="41">
        <v>0</v>
      </c>
      <c r="L232" s="41">
        <v>2350.29</v>
      </c>
      <c r="M232" s="41">
        <v>0</v>
      </c>
      <c r="N232" s="41">
        <v>1152.1199999999999</v>
      </c>
      <c r="O232" s="7">
        <f t="shared" si="49"/>
        <v>10853.739999999998</v>
      </c>
      <c r="P232" s="8"/>
      <c r="Q232" s="41"/>
      <c r="R232" s="41"/>
      <c r="S232" s="41"/>
      <c r="T232" s="7">
        <f t="shared" si="36"/>
        <v>0</v>
      </c>
      <c r="U232" s="40">
        <v>0</v>
      </c>
      <c r="V232" s="9">
        <v>1988</v>
      </c>
      <c r="W232" s="7">
        <f t="shared" si="37"/>
        <v>1988</v>
      </c>
      <c r="X232" s="40"/>
      <c r="Y232" s="9"/>
      <c r="Z232" s="9"/>
      <c r="AA232" s="9">
        <v>13932.56</v>
      </c>
      <c r="AB232" s="9">
        <v>112889.51</v>
      </c>
      <c r="AC232" s="9"/>
      <c r="AD232" s="41">
        <v>6216</v>
      </c>
      <c r="AE232" s="9">
        <v>2150</v>
      </c>
      <c r="AF232" s="9">
        <v>84711.8</v>
      </c>
      <c r="AG232" s="9">
        <v>6154.67</v>
      </c>
      <c r="AH232" s="9">
        <v>13606.47</v>
      </c>
      <c r="AI232" s="25"/>
      <c r="AJ232" s="4">
        <f t="shared" si="50"/>
        <v>239661.01</v>
      </c>
      <c r="AK232" s="41">
        <v>0</v>
      </c>
      <c r="AL232" s="7">
        <f t="shared" si="38"/>
        <v>0</v>
      </c>
      <c r="AM232" s="9"/>
      <c r="AN232" s="9">
        <v>12395.06</v>
      </c>
      <c r="AO232" s="41">
        <v>2008</v>
      </c>
      <c r="AP232" s="41">
        <v>3084.88</v>
      </c>
      <c r="AQ232" s="41"/>
      <c r="AR232" s="41"/>
      <c r="AS232" s="41"/>
      <c r="AT232" s="41"/>
      <c r="AU232" s="41"/>
      <c r="AV232" s="41"/>
      <c r="AW232" s="7">
        <f t="shared" si="39"/>
        <v>17487.939999999999</v>
      </c>
      <c r="AX232" s="41">
        <v>8859.57</v>
      </c>
      <c r="AY232" s="41"/>
      <c r="AZ232" s="41">
        <v>1000</v>
      </c>
      <c r="BA232" s="41"/>
      <c r="BB232" s="41"/>
      <c r="BC232" s="41">
        <v>0</v>
      </c>
      <c r="BD232" s="41">
        <v>0</v>
      </c>
      <c r="BE232" s="7">
        <f t="shared" si="40"/>
        <v>9859.57</v>
      </c>
      <c r="BF232" s="40">
        <v>0</v>
      </c>
      <c r="BG232" s="41"/>
      <c r="BH232" s="41">
        <v>3848</v>
      </c>
      <c r="BI232" s="41"/>
      <c r="BJ232" s="41">
        <v>1497.14</v>
      </c>
      <c r="BK232" s="41"/>
      <c r="BL232" s="41">
        <v>1651.02</v>
      </c>
      <c r="BM232" s="41"/>
      <c r="BN232" s="41"/>
      <c r="BO232" s="41">
        <v>6580.59</v>
      </c>
      <c r="BP232" s="9"/>
      <c r="BQ232" s="41"/>
      <c r="BR232" s="9"/>
      <c r="BS232" s="9"/>
      <c r="BT232" s="41">
        <v>0</v>
      </c>
      <c r="BU232" s="7">
        <f t="shared" si="41"/>
        <v>13576.75</v>
      </c>
      <c r="BV232" s="40">
        <v>2479.2199999999998</v>
      </c>
      <c r="BW232" s="41"/>
      <c r="BX232" s="41"/>
      <c r="BY232" s="41">
        <v>2465</v>
      </c>
      <c r="BZ232" s="41"/>
      <c r="CA232" s="41"/>
      <c r="CB232" s="7">
        <f t="shared" si="42"/>
        <v>4944.2199999999993</v>
      </c>
      <c r="CC232" s="40"/>
      <c r="CD232" s="41">
        <v>0</v>
      </c>
      <c r="CE232" s="41">
        <v>1400.5</v>
      </c>
      <c r="CF232" s="41"/>
      <c r="CG232" s="7">
        <f t="shared" si="43"/>
        <v>1400.5</v>
      </c>
      <c r="CH232" s="9">
        <v>1410.22</v>
      </c>
      <c r="CI232" s="9">
        <v>17523.53</v>
      </c>
      <c r="CJ232" s="41">
        <v>4678.1899999999996</v>
      </c>
      <c r="CK232" s="41">
        <v>0</v>
      </c>
      <c r="CL232" s="41">
        <v>86886.02</v>
      </c>
      <c r="CM232" s="41"/>
      <c r="CN232" s="41"/>
      <c r="CO232" s="7">
        <f t="shared" si="47"/>
        <v>110497.96</v>
      </c>
      <c r="CP232" s="8"/>
      <c r="CQ232" s="41"/>
      <c r="CR232" s="41"/>
      <c r="CS232" s="7">
        <f t="shared" si="44"/>
        <v>0</v>
      </c>
      <c r="CT232" s="43">
        <v>0</v>
      </c>
      <c r="CU232" s="7">
        <f t="shared" si="45"/>
        <v>0</v>
      </c>
      <c r="CV232" s="10">
        <f t="shared" si="35"/>
        <v>410269.69</v>
      </c>
    </row>
    <row r="233" spans="1:100" x14ac:dyDescent="0.25">
      <c r="A233" s="351"/>
      <c r="B233" s="2" t="s">
        <v>104</v>
      </c>
      <c r="C233" s="40"/>
      <c r="D233" s="41"/>
      <c r="E233" s="43"/>
      <c r="F233" s="41"/>
      <c r="G233" s="42"/>
      <c r="H233" s="7">
        <f t="shared" si="48"/>
        <v>0</v>
      </c>
      <c r="I233" s="40">
        <v>33.68</v>
      </c>
      <c r="J233" s="41">
        <v>46265.9</v>
      </c>
      <c r="K233" s="41">
        <v>0</v>
      </c>
      <c r="L233" s="41">
        <v>3557.62</v>
      </c>
      <c r="M233" s="41">
        <v>0</v>
      </c>
      <c r="N233" s="41">
        <v>1199</v>
      </c>
      <c r="O233" s="7">
        <f t="shared" si="49"/>
        <v>51056.200000000004</v>
      </c>
      <c r="P233" s="8"/>
      <c r="Q233" s="41"/>
      <c r="R233" s="41"/>
      <c r="S233" s="41"/>
      <c r="T233" s="7">
        <f t="shared" si="36"/>
        <v>0</v>
      </c>
      <c r="U233" s="40">
        <v>440</v>
      </c>
      <c r="V233" s="9">
        <v>2676.48</v>
      </c>
      <c r="W233" s="7">
        <f t="shared" si="37"/>
        <v>3116.48</v>
      </c>
      <c r="X233" s="40"/>
      <c r="Y233" s="9"/>
      <c r="Z233" s="9"/>
      <c r="AA233" s="9">
        <v>4861.62</v>
      </c>
      <c r="AB233" s="9">
        <v>64896.03</v>
      </c>
      <c r="AC233" s="9"/>
      <c r="AD233" s="41">
        <v>8992.7000000000007</v>
      </c>
      <c r="AE233" s="9">
        <v>1575</v>
      </c>
      <c r="AF233" s="9">
        <v>108764.2</v>
      </c>
      <c r="AG233" s="9">
        <v>0</v>
      </c>
      <c r="AH233" s="9">
        <v>25960.62</v>
      </c>
      <c r="AI233" s="25"/>
      <c r="AJ233" s="4">
        <f t="shared" si="50"/>
        <v>215050.16999999998</v>
      </c>
      <c r="AK233" s="41">
        <v>0</v>
      </c>
      <c r="AL233" s="7">
        <f t="shared" si="38"/>
        <v>0</v>
      </c>
      <c r="AM233" s="9"/>
      <c r="AN233" s="9">
        <v>17478.330000000002</v>
      </c>
      <c r="AO233" s="41">
        <v>1281.4000000000001</v>
      </c>
      <c r="AP233" s="41">
        <v>0</v>
      </c>
      <c r="AQ233" s="41"/>
      <c r="AR233" s="41"/>
      <c r="AS233" s="41"/>
      <c r="AT233" s="41"/>
      <c r="AU233" s="41"/>
      <c r="AV233" s="41"/>
      <c r="AW233" s="7">
        <f t="shared" si="39"/>
        <v>18759.730000000003</v>
      </c>
      <c r="AX233" s="41">
        <v>12845.15</v>
      </c>
      <c r="AY233" s="41"/>
      <c r="AZ233" s="41">
        <v>1000</v>
      </c>
      <c r="BA233" s="41"/>
      <c r="BB233" s="41"/>
      <c r="BC233" s="41">
        <v>0</v>
      </c>
      <c r="BD233" s="41">
        <v>0</v>
      </c>
      <c r="BE233" s="7">
        <f t="shared" si="40"/>
        <v>13845.15</v>
      </c>
      <c r="BF233" s="40">
        <v>0</v>
      </c>
      <c r="BG233" s="41"/>
      <c r="BH233" s="41">
        <v>2516</v>
      </c>
      <c r="BI233" s="41"/>
      <c r="BJ233" s="41">
        <v>7025.88</v>
      </c>
      <c r="BK233" s="41"/>
      <c r="BL233" s="41">
        <v>0</v>
      </c>
      <c r="BM233" s="41"/>
      <c r="BN233" s="41"/>
      <c r="BO233" s="41">
        <v>10170.59</v>
      </c>
      <c r="BP233" s="9"/>
      <c r="BQ233" s="41"/>
      <c r="BR233" s="9"/>
      <c r="BS233" s="9"/>
      <c r="BT233" s="41">
        <v>15487.36</v>
      </c>
      <c r="BU233" s="7">
        <f t="shared" si="41"/>
        <v>35199.83</v>
      </c>
      <c r="BV233" s="40">
        <v>3016.72</v>
      </c>
      <c r="BW233" s="41"/>
      <c r="BX233" s="41"/>
      <c r="BY233" s="41">
        <v>6293</v>
      </c>
      <c r="BZ233" s="41"/>
      <c r="CA233" s="41"/>
      <c r="CB233" s="7">
        <f t="shared" si="42"/>
        <v>9309.7199999999993</v>
      </c>
      <c r="CC233" s="40"/>
      <c r="CD233" s="41">
        <v>357.5</v>
      </c>
      <c r="CE233" s="41">
        <v>3540</v>
      </c>
      <c r="CF233" s="41"/>
      <c r="CG233" s="7">
        <f t="shared" si="43"/>
        <v>3897.5</v>
      </c>
      <c r="CH233" s="9">
        <v>1432.72</v>
      </c>
      <c r="CI233" s="9">
        <v>13148.28</v>
      </c>
      <c r="CJ233" s="41">
        <v>15490.69</v>
      </c>
      <c r="CK233" s="41">
        <v>1448.63</v>
      </c>
      <c r="CL233" s="41">
        <v>240677.5</v>
      </c>
      <c r="CM233" s="41"/>
      <c r="CN233" s="41"/>
      <c r="CO233" s="7">
        <f t="shared" si="47"/>
        <v>272197.82</v>
      </c>
      <c r="CP233" s="8"/>
      <c r="CQ233" s="41"/>
      <c r="CR233" s="41"/>
      <c r="CS233" s="7">
        <f t="shared" si="44"/>
        <v>0</v>
      </c>
      <c r="CT233" s="43">
        <v>0</v>
      </c>
      <c r="CU233" s="7">
        <f t="shared" si="45"/>
        <v>0</v>
      </c>
      <c r="CV233" s="10">
        <f t="shared" si="35"/>
        <v>622432.6</v>
      </c>
    </row>
    <row r="234" spans="1:100" x14ac:dyDescent="0.25">
      <c r="A234" s="351"/>
      <c r="B234" s="2" t="s">
        <v>105</v>
      </c>
      <c r="C234" s="40"/>
      <c r="D234" s="41"/>
      <c r="E234" s="43"/>
      <c r="F234" s="41"/>
      <c r="G234" s="42"/>
      <c r="H234" s="7">
        <f t="shared" si="48"/>
        <v>0</v>
      </c>
      <c r="I234" s="40">
        <v>34.4</v>
      </c>
      <c r="J234" s="41">
        <v>42379.65</v>
      </c>
      <c r="K234" s="41">
        <v>0</v>
      </c>
      <c r="L234" s="41">
        <v>3775.62</v>
      </c>
      <c r="M234" s="41">
        <v>0</v>
      </c>
      <c r="N234" s="41">
        <v>1280</v>
      </c>
      <c r="O234" s="7">
        <f t="shared" si="49"/>
        <v>47469.670000000006</v>
      </c>
      <c r="P234" s="8"/>
      <c r="Q234" s="41"/>
      <c r="R234" s="41"/>
      <c r="S234" s="41"/>
      <c r="T234" s="7">
        <f t="shared" si="36"/>
        <v>0</v>
      </c>
      <c r="U234" s="40">
        <v>318</v>
      </c>
      <c r="V234" s="9">
        <v>2910.58</v>
      </c>
      <c r="W234" s="7">
        <f t="shared" si="37"/>
        <v>3228.58</v>
      </c>
      <c r="X234" s="40"/>
      <c r="Y234" s="9"/>
      <c r="Z234" s="9"/>
      <c r="AA234" s="9">
        <v>0</v>
      </c>
      <c r="AB234" s="9">
        <v>0</v>
      </c>
      <c r="AC234" s="9"/>
      <c r="AD234" s="41">
        <v>10630</v>
      </c>
      <c r="AE234" s="9">
        <v>2625</v>
      </c>
      <c r="AF234" s="9">
        <v>195415.55</v>
      </c>
      <c r="AG234" s="9">
        <v>1607.16</v>
      </c>
      <c r="AH234" s="9">
        <v>10020.280000000001</v>
      </c>
      <c r="AI234" s="25"/>
      <c r="AJ234" s="4">
        <f t="shared" si="50"/>
        <v>220297.99</v>
      </c>
      <c r="AK234" s="41">
        <v>0</v>
      </c>
      <c r="AL234" s="7">
        <f t="shared" si="38"/>
        <v>0</v>
      </c>
      <c r="AM234" s="9"/>
      <c r="AN234" s="9">
        <v>19197.919999999998</v>
      </c>
      <c r="AO234" s="41">
        <v>0</v>
      </c>
      <c r="AP234" s="41">
        <v>3213.78</v>
      </c>
      <c r="AQ234" s="41"/>
      <c r="AR234" s="41"/>
      <c r="AS234" s="41"/>
      <c r="AT234" s="41"/>
      <c r="AU234" s="41"/>
      <c r="AV234" s="41"/>
      <c r="AW234" s="7">
        <f t="shared" si="39"/>
        <v>22411.699999999997</v>
      </c>
      <c r="AX234" s="41">
        <v>20832.37</v>
      </c>
      <c r="AY234" s="41"/>
      <c r="AZ234" s="41">
        <v>1000</v>
      </c>
      <c r="BA234" s="41"/>
      <c r="BB234" s="41"/>
      <c r="BC234" s="41">
        <v>0</v>
      </c>
      <c r="BD234" s="41">
        <v>0</v>
      </c>
      <c r="BE234" s="7">
        <f t="shared" si="40"/>
        <v>21832.37</v>
      </c>
      <c r="BF234" s="40">
        <v>0</v>
      </c>
      <c r="BG234" s="41"/>
      <c r="BH234" s="41">
        <v>4152</v>
      </c>
      <c r="BI234" s="41"/>
      <c r="BJ234" s="41">
        <v>0</v>
      </c>
      <c r="BK234" s="41"/>
      <c r="BL234" s="41">
        <v>0</v>
      </c>
      <c r="BM234" s="41"/>
      <c r="BN234" s="41"/>
      <c r="BO234" s="41">
        <v>19474.64</v>
      </c>
      <c r="BP234" s="9"/>
      <c r="BQ234" s="41"/>
      <c r="BR234" s="9"/>
      <c r="BS234" s="9"/>
      <c r="BT234" s="41">
        <v>12415.58</v>
      </c>
      <c r="BU234" s="7">
        <f t="shared" si="41"/>
        <v>36042.22</v>
      </c>
      <c r="BV234" s="40">
        <v>911.62</v>
      </c>
      <c r="BW234" s="41"/>
      <c r="BX234" s="41"/>
      <c r="BY234" s="41">
        <v>2900</v>
      </c>
      <c r="BZ234" s="41"/>
      <c r="CA234" s="41"/>
      <c r="CB234" s="7">
        <f t="shared" si="42"/>
        <v>3811.62</v>
      </c>
      <c r="CC234" s="40"/>
      <c r="CD234" s="41">
        <v>1138.8</v>
      </c>
      <c r="CE234" s="41">
        <v>2920</v>
      </c>
      <c r="CF234" s="41"/>
      <c r="CG234" s="7">
        <f t="shared" si="43"/>
        <v>4058.8</v>
      </c>
      <c r="CH234" s="9">
        <v>0</v>
      </c>
      <c r="CI234" s="9">
        <v>4486.6099999999997</v>
      </c>
      <c r="CJ234" s="41">
        <v>17831.98</v>
      </c>
      <c r="CK234" s="41">
        <v>0</v>
      </c>
      <c r="CL234" s="41">
        <v>217561.74</v>
      </c>
      <c r="CM234" s="41"/>
      <c r="CN234" s="41"/>
      <c r="CO234" s="7">
        <f t="shared" si="47"/>
        <v>239880.33</v>
      </c>
      <c r="CP234" s="8"/>
      <c r="CQ234" s="41"/>
      <c r="CR234" s="41"/>
      <c r="CS234" s="7">
        <f t="shared" si="44"/>
        <v>0</v>
      </c>
      <c r="CT234" s="43">
        <v>0</v>
      </c>
      <c r="CU234" s="7">
        <f t="shared" si="45"/>
        <v>0</v>
      </c>
      <c r="CV234" s="10">
        <f t="shared" si="35"/>
        <v>599033.28</v>
      </c>
    </row>
    <row r="235" spans="1:100" x14ac:dyDescent="0.25">
      <c r="A235" s="351"/>
      <c r="B235" s="2" t="s">
        <v>106</v>
      </c>
      <c r="C235" s="40"/>
      <c r="D235" s="41"/>
      <c r="E235" s="43"/>
      <c r="F235" s="41"/>
      <c r="G235" s="42"/>
      <c r="H235" s="7">
        <f t="shared" si="48"/>
        <v>0</v>
      </c>
      <c r="I235" s="40">
        <v>0</v>
      </c>
      <c r="J235" s="41">
        <v>41496.06</v>
      </c>
      <c r="K235" s="41">
        <v>0</v>
      </c>
      <c r="L235" s="41">
        <v>5648.02</v>
      </c>
      <c r="M235" s="41">
        <v>0</v>
      </c>
      <c r="N235" s="41">
        <v>1080</v>
      </c>
      <c r="O235" s="7">
        <f t="shared" si="49"/>
        <v>48224.08</v>
      </c>
      <c r="P235" s="8"/>
      <c r="Q235" s="41"/>
      <c r="R235" s="41"/>
      <c r="S235" s="41"/>
      <c r="T235" s="7">
        <f t="shared" si="36"/>
        <v>0</v>
      </c>
      <c r="U235" s="40">
        <v>0</v>
      </c>
      <c r="V235" s="9">
        <v>3009</v>
      </c>
      <c r="W235" s="7">
        <f t="shared" si="37"/>
        <v>3009</v>
      </c>
      <c r="X235" s="40"/>
      <c r="Y235" s="9"/>
      <c r="Z235" s="9"/>
      <c r="AA235" s="9">
        <v>0</v>
      </c>
      <c r="AB235" s="9">
        <v>16628.830000000002</v>
      </c>
      <c r="AC235" s="9"/>
      <c r="AD235" s="41">
        <v>8799</v>
      </c>
      <c r="AE235" s="9">
        <v>4125</v>
      </c>
      <c r="AF235" s="9">
        <v>234214.53</v>
      </c>
      <c r="AG235" s="9">
        <v>0</v>
      </c>
      <c r="AH235" s="9">
        <v>3081.14</v>
      </c>
      <c r="AI235" s="25"/>
      <c r="AJ235" s="4">
        <f t="shared" si="50"/>
        <v>266848.5</v>
      </c>
      <c r="AK235" s="41">
        <v>0</v>
      </c>
      <c r="AL235" s="7">
        <f t="shared" si="38"/>
        <v>0</v>
      </c>
      <c r="AM235" s="9"/>
      <c r="AN235" s="9">
        <v>18944.78</v>
      </c>
      <c r="AO235" s="41">
        <v>0</v>
      </c>
      <c r="AP235" s="41">
        <v>1825.77</v>
      </c>
      <c r="AQ235" s="41"/>
      <c r="AR235" s="41"/>
      <c r="AS235" s="41"/>
      <c r="AT235" s="41"/>
      <c r="AU235" s="41"/>
      <c r="AV235" s="41"/>
      <c r="AW235" s="7">
        <f t="shared" si="39"/>
        <v>20770.55</v>
      </c>
      <c r="AX235" s="41">
        <v>24363.3</v>
      </c>
      <c r="AY235" s="41"/>
      <c r="AZ235" s="41">
        <v>1000</v>
      </c>
      <c r="BA235" s="41"/>
      <c r="BB235" s="41"/>
      <c r="BC235" s="41">
        <v>0</v>
      </c>
      <c r="BD235" s="41">
        <v>0</v>
      </c>
      <c r="BE235" s="7">
        <f t="shared" si="40"/>
        <v>25363.3</v>
      </c>
      <c r="BF235" s="40">
        <v>0</v>
      </c>
      <c r="BG235" s="41"/>
      <c r="BH235" s="41">
        <v>4108</v>
      </c>
      <c r="BI235" s="41"/>
      <c r="BJ235" s="41">
        <v>0</v>
      </c>
      <c r="BK235" s="41"/>
      <c r="BL235" s="41">
        <v>0</v>
      </c>
      <c r="BM235" s="41"/>
      <c r="BN235" s="41"/>
      <c r="BO235" s="41">
        <v>16107.13</v>
      </c>
      <c r="BP235" s="9"/>
      <c r="BQ235" s="41"/>
      <c r="BR235" s="9"/>
      <c r="BS235" s="9"/>
      <c r="BT235" s="41">
        <v>15530.9</v>
      </c>
      <c r="BU235" s="7">
        <f t="shared" si="41"/>
        <v>35746.03</v>
      </c>
      <c r="BV235" s="40">
        <v>2931.36</v>
      </c>
      <c r="BW235" s="41"/>
      <c r="BX235" s="41"/>
      <c r="BY235" s="41">
        <v>5626</v>
      </c>
      <c r="BZ235" s="41"/>
      <c r="CA235" s="41"/>
      <c r="CB235" s="7">
        <f t="shared" si="42"/>
        <v>8557.36</v>
      </c>
      <c r="CC235" s="40"/>
      <c r="CD235" s="41">
        <v>3161.5</v>
      </c>
      <c r="CE235" s="41">
        <v>2796.5</v>
      </c>
      <c r="CF235" s="41"/>
      <c r="CG235" s="7">
        <f t="shared" si="43"/>
        <v>5958</v>
      </c>
      <c r="CH235" s="9">
        <v>7328.92</v>
      </c>
      <c r="CI235" s="9">
        <v>9069.0400000000009</v>
      </c>
      <c r="CJ235" s="41">
        <v>19466.080000000002</v>
      </c>
      <c r="CK235" s="41">
        <v>0</v>
      </c>
      <c r="CL235" s="41">
        <v>226122.52</v>
      </c>
      <c r="CM235" s="41"/>
      <c r="CN235" s="41"/>
      <c r="CO235" s="7">
        <f t="shared" si="47"/>
        <v>261986.56</v>
      </c>
      <c r="CP235" s="8"/>
      <c r="CQ235" s="41"/>
      <c r="CR235" s="41"/>
      <c r="CS235" s="7">
        <f t="shared" si="44"/>
        <v>0</v>
      </c>
      <c r="CT235" s="43">
        <v>0</v>
      </c>
      <c r="CU235" s="7">
        <f t="shared" si="45"/>
        <v>0</v>
      </c>
      <c r="CV235" s="10">
        <f t="shared" si="35"/>
        <v>676463.37999999989</v>
      </c>
    </row>
    <row r="236" spans="1:100" x14ac:dyDescent="0.25">
      <c r="A236" s="351"/>
      <c r="B236" s="2" t="s">
        <v>107</v>
      </c>
      <c r="C236" s="40"/>
      <c r="D236" s="41"/>
      <c r="E236" s="43"/>
      <c r="F236" s="41"/>
      <c r="G236" s="42"/>
      <c r="H236" s="7">
        <f t="shared" si="48"/>
        <v>0</v>
      </c>
      <c r="I236" s="40">
        <v>104.36</v>
      </c>
      <c r="J236" s="41">
        <v>51231.45</v>
      </c>
      <c r="K236" s="41">
        <v>0</v>
      </c>
      <c r="L236" s="41">
        <v>5513.16</v>
      </c>
      <c r="M236" s="41">
        <v>0</v>
      </c>
      <c r="N236" s="41">
        <v>1410</v>
      </c>
      <c r="O236" s="7">
        <f t="shared" si="49"/>
        <v>58258.97</v>
      </c>
      <c r="P236" s="8"/>
      <c r="Q236" s="41"/>
      <c r="R236" s="41"/>
      <c r="S236" s="41"/>
      <c r="T236" s="7">
        <f t="shared" si="36"/>
        <v>0</v>
      </c>
      <c r="U236" s="40">
        <v>108</v>
      </c>
      <c r="V236" s="9">
        <v>2804</v>
      </c>
      <c r="W236" s="7">
        <f t="shared" si="37"/>
        <v>2912</v>
      </c>
      <c r="X236" s="40"/>
      <c r="Y236" s="9"/>
      <c r="Z236" s="9"/>
      <c r="AA236" s="9">
        <v>0</v>
      </c>
      <c r="AB236" s="9">
        <v>12268.14</v>
      </c>
      <c r="AC236" s="9"/>
      <c r="AD236" s="41">
        <v>11629</v>
      </c>
      <c r="AE236" s="9">
        <v>3575</v>
      </c>
      <c r="AF236" s="9">
        <v>254045.93</v>
      </c>
      <c r="AG236" s="9">
        <v>0</v>
      </c>
      <c r="AH236" s="9">
        <v>10143.450000000001</v>
      </c>
      <c r="AI236" s="25"/>
      <c r="AJ236" s="4">
        <f t="shared" si="50"/>
        <v>291661.52</v>
      </c>
      <c r="AK236" s="41">
        <v>0</v>
      </c>
      <c r="AL236" s="7">
        <f t="shared" si="38"/>
        <v>0</v>
      </c>
      <c r="AM236" s="9"/>
      <c r="AN236" s="9">
        <v>16137.84</v>
      </c>
      <c r="AO236" s="41">
        <v>0</v>
      </c>
      <c r="AP236" s="41">
        <v>6518.53</v>
      </c>
      <c r="AQ236" s="41"/>
      <c r="AR236" s="41"/>
      <c r="AS236" s="41"/>
      <c r="AT236" s="41"/>
      <c r="AU236" s="41"/>
      <c r="AV236" s="41"/>
      <c r="AW236" s="7">
        <f t="shared" si="39"/>
        <v>22656.37</v>
      </c>
      <c r="AX236" s="41">
        <v>17748.650000000001</v>
      </c>
      <c r="AY236" s="41"/>
      <c r="AZ236" s="41">
        <v>591.4</v>
      </c>
      <c r="BA236" s="41"/>
      <c r="BB236" s="41"/>
      <c r="BC236" s="41">
        <v>0</v>
      </c>
      <c r="BD236" s="41">
        <v>0</v>
      </c>
      <c r="BE236" s="7">
        <f t="shared" si="40"/>
        <v>18340.050000000003</v>
      </c>
      <c r="BF236" s="40">
        <v>0</v>
      </c>
      <c r="BG236" s="41"/>
      <c r="BH236" s="41">
        <v>4020</v>
      </c>
      <c r="BI236" s="41"/>
      <c r="BJ236" s="41">
        <v>0</v>
      </c>
      <c r="BK236" s="41"/>
      <c r="BL236" s="41">
        <v>0</v>
      </c>
      <c r="BM236" s="41"/>
      <c r="BN236" s="41"/>
      <c r="BO236" s="41">
        <v>15747.14</v>
      </c>
      <c r="BP236" s="9"/>
      <c r="BQ236" s="41"/>
      <c r="BR236" s="9"/>
      <c r="BS236" s="9"/>
      <c r="BT236" s="41">
        <v>21717.360000000001</v>
      </c>
      <c r="BU236" s="7">
        <f t="shared" si="41"/>
        <v>41484.5</v>
      </c>
      <c r="BV236" s="40">
        <v>508.62</v>
      </c>
      <c r="BW236" s="41"/>
      <c r="BX236" s="41"/>
      <c r="BY236" s="41">
        <v>3190</v>
      </c>
      <c r="BZ236" s="41"/>
      <c r="CA236" s="41"/>
      <c r="CB236" s="7">
        <f t="shared" si="42"/>
        <v>3698.62</v>
      </c>
      <c r="CC236" s="40"/>
      <c r="CD236" s="41">
        <v>1254</v>
      </c>
      <c r="CE236" s="41">
        <v>5561</v>
      </c>
      <c r="CF236" s="41"/>
      <c r="CG236" s="7">
        <f t="shared" si="43"/>
        <v>6815</v>
      </c>
      <c r="CH236" s="9">
        <v>2969.56</v>
      </c>
      <c r="CI236" s="9">
        <v>11801.86</v>
      </c>
      <c r="CJ236" s="41">
        <v>21281.32</v>
      </c>
      <c r="CK236" s="41">
        <v>0</v>
      </c>
      <c r="CL236" s="41">
        <v>252820.81</v>
      </c>
      <c r="CM236" s="41"/>
      <c r="CN236" s="41"/>
      <c r="CO236" s="7">
        <f t="shared" si="47"/>
        <v>288873.55</v>
      </c>
      <c r="CP236" s="8"/>
      <c r="CQ236" s="41"/>
      <c r="CR236" s="41"/>
      <c r="CS236" s="7">
        <f t="shared" si="44"/>
        <v>0</v>
      </c>
      <c r="CT236" s="43">
        <v>1173.74</v>
      </c>
      <c r="CU236" s="7">
        <f t="shared" si="45"/>
        <v>1173.74</v>
      </c>
      <c r="CV236" s="10">
        <f t="shared" si="35"/>
        <v>735874.32</v>
      </c>
    </row>
    <row r="237" spans="1:100" x14ac:dyDescent="0.25">
      <c r="A237" s="351"/>
      <c r="B237" s="2" t="s">
        <v>108</v>
      </c>
      <c r="C237" s="40"/>
      <c r="D237" s="41"/>
      <c r="E237" s="43"/>
      <c r="F237" s="41"/>
      <c r="G237" s="42"/>
      <c r="H237" s="7">
        <f t="shared" si="48"/>
        <v>0</v>
      </c>
      <c r="I237" s="40">
        <v>107.65</v>
      </c>
      <c r="J237" s="41">
        <v>37695.79</v>
      </c>
      <c r="K237" s="41">
        <v>0</v>
      </c>
      <c r="L237" s="41">
        <v>5441.63</v>
      </c>
      <c r="M237" s="41">
        <v>0</v>
      </c>
      <c r="N237" s="41">
        <v>390</v>
      </c>
      <c r="O237" s="7">
        <f t="shared" si="49"/>
        <v>43635.07</v>
      </c>
      <c r="P237" s="8"/>
      <c r="Q237" s="41"/>
      <c r="R237" s="41"/>
      <c r="S237" s="41"/>
      <c r="T237" s="7">
        <f t="shared" si="36"/>
        <v>0</v>
      </c>
      <c r="U237" s="40">
        <v>328</v>
      </c>
      <c r="V237" s="9">
        <v>2976</v>
      </c>
      <c r="W237" s="7">
        <f t="shared" si="37"/>
        <v>3304</v>
      </c>
      <c r="X237" s="40"/>
      <c r="Y237" s="9"/>
      <c r="Z237" s="9"/>
      <c r="AA237" s="9">
        <v>0</v>
      </c>
      <c r="AB237" s="9">
        <v>58229.75</v>
      </c>
      <c r="AC237" s="9"/>
      <c r="AD237" s="41">
        <v>5810</v>
      </c>
      <c r="AE237" s="9">
        <v>7893</v>
      </c>
      <c r="AF237" s="9">
        <v>241239.64</v>
      </c>
      <c r="AG237" s="9">
        <v>3064.28</v>
      </c>
      <c r="AH237" s="9">
        <v>0</v>
      </c>
      <c r="AI237" s="25"/>
      <c r="AJ237" s="4">
        <f t="shared" si="50"/>
        <v>316236.67000000004</v>
      </c>
      <c r="AK237" s="41">
        <v>0</v>
      </c>
      <c r="AL237" s="7">
        <f t="shared" si="38"/>
        <v>0</v>
      </c>
      <c r="AM237" s="9"/>
      <c r="AN237" s="9">
        <v>19174.86</v>
      </c>
      <c r="AO237" s="41">
        <v>0</v>
      </c>
      <c r="AP237" s="41">
        <v>4600.68</v>
      </c>
      <c r="AQ237" s="41"/>
      <c r="AR237" s="41"/>
      <c r="AS237" s="41"/>
      <c r="AT237" s="41"/>
      <c r="AU237" s="41"/>
      <c r="AV237" s="41"/>
      <c r="AW237" s="7">
        <f t="shared" si="39"/>
        <v>23775.54</v>
      </c>
      <c r="AX237" s="41">
        <v>4642.62</v>
      </c>
      <c r="AY237" s="41"/>
      <c r="AZ237" s="41">
        <v>1492</v>
      </c>
      <c r="BA237" s="41"/>
      <c r="BB237" s="41"/>
      <c r="BC237" s="41">
        <v>0</v>
      </c>
      <c r="BD237" s="41">
        <v>0</v>
      </c>
      <c r="BE237" s="7">
        <f t="shared" si="40"/>
        <v>6134.62</v>
      </c>
      <c r="BF237" s="40">
        <v>0</v>
      </c>
      <c r="BG237" s="41"/>
      <c r="BH237" s="41">
        <v>4416</v>
      </c>
      <c r="BI237" s="41"/>
      <c r="BJ237" s="41">
        <v>0</v>
      </c>
      <c r="BK237" s="41"/>
      <c r="BL237" s="41">
        <v>0</v>
      </c>
      <c r="BM237" s="41"/>
      <c r="BN237" s="41"/>
      <c r="BO237" s="41">
        <v>14399.7</v>
      </c>
      <c r="BP237" s="9"/>
      <c r="BQ237" s="41"/>
      <c r="BR237" s="9"/>
      <c r="BS237" s="9"/>
      <c r="BT237" s="41">
        <v>24853.5</v>
      </c>
      <c r="BU237" s="7">
        <f t="shared" si="41"/>
        <v>43669.2</v>
      </c>
      <c r="BV237" s="40">
        <v>0</v>
      </c>
      <c r="BW237" s="41"/>
      <c r="BX237" s="41"/>
      <c r="BY237" s="41">
        <v>3045</v>
      </c>
      <c r="BZ237" s="41"/>
      <c r="CA237" s="41"/>
      <c r="CB237" s="7">
        <f t="shared" si="42"/>
        <v>3045</v>
      </c>
      <c r="CC237" s="40"/>
      <c r="CD237" s="41">
        <v>0</v>
      </c>
      <c r="CE237" s="41">
        <v>6066</v>
      </c>
      <c r="CF237" s="41"/>
      <c r="CG237" s="7">
        <f t="shared" si="43"/>
        <v>6066</v>
      </c>
      <c r="CH237" s="9">
        <v>2905.76</v>
      </c>
      <c r="CI237" s="9">
        <v>9316.36</v>
      </c>
      <c r="CJ237" s="41">
        <v>12993.06</v>
      </c>
      <c r="CK237" s="41">
        <v>0</v>
      </c>
      <c r="CL237" s="41">
        <v>212355.63</v>
      </c>
      <c r="CM237" s="41"/>
      <c r="CN237" s="41"/>
      <c r="CO237" s="7">
        <f t="shared" si="47"/>
        <v>237570.81</v>
      </c>
      <c r="CP237" s="8"/>
      <c r="CQ237" s="41"/>
      <c r="CR237" s="41"/>
      <c r="CS237" s="7">
        <f t="shared" si="44"/>
        <v>0</v>
      </c>
      <c r="CT237" s="43">
        <v>465.08</v>
      </c>
      <c r="CU237" s="7">
        <f t="shared" si="45"/>
        <v>465.08</v>
      </c>
      <c r="CV237" s="10">
        <f t="shared" si="35"/>
        <v>683901.99</v>
      </c>
    </row>
    <row r="238" spans="1:100" x14ac:dyDescent="0.25">
      <c r="A238" s="351"/>
      <c r="B238" s="2" t="s">
        <v>109</v>
      </c>
      <c r="C238" s="40"/>
      <c r="D238" s="41"/>
      <c r="E238" s="43"/>
      <c r="F238" s="41"/>
      <c r="G238" s="42"/>
      <c r="H238" s="7">
        <f t="shared" si="48"/>
        <v>0</v>
      </c>
      <c r="I238" s="40">
        <v>66.819999999999993</v>
      </c>
      <c r="J238" s="41">
        <v>50369.56</v>
      </c>
      <c r="K238" s="41">
        <v>0</v>
      </c>
      <c r="L238" s="41">
        <v>3921.78</v>
      </c>
      <c r="M238" s="41">
        <v>0</v>
      </c>
      <c r="N238" s="41">
        <v>1410</v>
      </c>
      <c r="O238" s="7">
        <f t="shared" si="49"/>
        <v>55768.159999999996</v>
      </c>
      <c r="P238" s="8"/>
      <c r="Q238" s="41"/>
      <c r="R238" s="41"/>
      <c r="S238" s="41"/>
      <c r="T238" s="7">
        <f t="shared" si="36"/>
        <v>0</v>
      </c>
      <c r="U238" s="40">
        <v>165</v>
      </c>
      <c r="V238" s="9">
        <v>3144</v>
      </c>
      <c r="W238" s="7">
        <f t="shared" si="37"/>
        <v>3309</v>
      </c>
      <c r="X238" s="40"/>
      <c r="Y238" s="9"/>
      <c r="Z238" s="9"/>
      <c r="AA238" s="9">
        <v>0</v>
      </c>
      <c r="AB238" s="9">
        <v>9846.07</v>
      </c>
      <c r="AC238" s="9"/>
      <c r="AD238" s="41">
        <v>10260</v>
      </c>
      <c r="AE238" s="9">
        <v>9475</v>
      </c>
      <c r="AF238" s="9">
        <v>338123.22</v>
      </c>
      <c r="AG238" s="9">
        <v>0</v>
      </c>
      <c r="AH238" s="9">
        <v>0</v>
      </c>
      <c r="AI238" s="25"/>
      <c r="AJ238" s="4">
        <f t="shared" si="50"/>
        <v>367704.29</v>
      </c>
      <c r="AK238" s="41">
        <v>0</v>
      </c>
      <c r="AL238" s="7">
        <f t="shared" si="38"/>
        <v>0</v>
      </c>
      <c r="AM238" s="9"/>
      <c r="AN238" s="9">
        <v>18893.75</v>
      </c>
      <c r="AO238" s="41">
        <v>0</v>
      </c>
      <c r="AP238" s="41">
        <v>7874.35</v>
      </c>
      <c r="AQ238" s="41"/>
      <c r="AR238" s="41"/>
      <c r="AS238" s="41"/>
      <c r="AT238" s="41"/>
      <c r="AU238" s="41"/>
      <c r="AV238" s="41"/>
      <c r="AW238" s="7">
        <f t="shared" si="39"/>
        <v>26768.1</v>
      </c>
      <c r="AX238" s="41">
        <v>14146.73</v>
      </c>
      <c r="AY238" s="41"/>
      <c r="AZ238" s="41">
        <v>1859.73</v>
      </c>
      <c r="BA238" s="41"/>
      <c r="BB238" s="41"/>
      <c r="BC238" s="41">
        <v>0</v>
      </c>
      <c r="BD238" s="41">
        <v>0</v>
      </c>
      <c r="BE238" s="7">
        <f t="shared" si="40"/>
        <v>16006.46</v>
      </c>
      <c r="BF238" s="40">
        <v>0</v>
      </c>
      <c r="BG238" s="41"/>
      <c r="BH238" s="41">
        <v>4224.3999999999996</v>
      </c>
      <c r="BI238" s="41"/>
      <c r="BJ238" s="41">
        <v>0</v>
      </c>
      <c r="BK238" s="41"/>
      <c r="BL238" s="41">
        <v>0</v>
      </c>
      <c r="BM238" s="41"/>
      <c r="BN238" s="41"/>
      <c r="BO238" s="41">
        <v>10033.959999999999</v>
      </c>
      <c r="BP238" s="9"/>
      <c r="BQ238" s="41"/>
      <c r="BR238" s="9"/>
      <c r="BS238" s="9"/>
      <c r="BT238" s="41">
        <v>24869.46</v>
      </c>
      <c r="BU238" s="7">
        <f t="shared" si="41"/>
        <v>39127.82</v>
      </c>
      <c r="BV238" s="40">
        <v>0</v>
      </c>
      <c r="BW238" s="41"/>
      <c r="BX238" s="41"/>
      <c r="BY238" s="41">
        <v>5075</v>
      </c>
      <c r="BZ238" s="41"/>
      <c r="CA238" s="41"/>
      <c r="CB238" s="7">
        <f t="shared" si="42"/>
        <v>5075</v>
      </c>
      <c r="CC238" s="40"/>
      <c r="CD238" s="41">
        <v>0</v>
      </c>
      <c r="CE238" s="41">
        <v>1357</v>
      </c>
      <c r="CF238" s="41"/>
      <c r="CG238" s="7">
        <f t="shared" si="43"/>
        <v>1357</v>
      </c>
      <c r="CH238" s="9">
        <v>0</v>
      </c>
      <c r="CI238" s="9">
        <v>8586.2900000000009</v>
      </c>
      <c r="CJ238" s="41">
        <v>22065.47</v>
      </c>
      <c r="CK238" s="41">
        <v>0</v>
      </c>
      <c r="CL238" s="41">
        <v>229535.19</v>
      </c>
      <c r="CM238" s="41"/>
      <c r="CN238" s="41"/>
      <c r="CO238" s="7">
        <f t="shared" si="47"/>
        <v>260186.95</v>
      </c>
      <c r="CP238" s="8"/>
      <c r="CQ238" s="41"/>
      <c r="CR238" s="41"/>
      <c r="CS238" s="7">
        <f t="shared" si="44"/>
        <v>0</v>
      </c>
      <c r="CT238" s="43">
        <v>0</v>
      </c>
      <c r="CU238" s="7">
        <f t="shared" si="45"/>
        <v>0</v>
      </c>
      <c r="CV238" s="10">
        <f t="shared" si="35"/>
        <v>775302.78</v>
      </c>
    </row>
    <row r="239" spans="1:100" x14ac:dyDescent="0.25">
      <c r="A239" s="351"/>
      <c r="B239" s="2" t="s">
        <v>110</v>
      </c>
      <c r="C239" s="40"/>
      <c r="D239" s="41"/>
      <c r="E239" s="43"/>
      <c r="F239" s="41"/>
      <c r="G239" s="42"/>
      <c r="H239" s="7">
        <f t="shared" si="48"/>
        <v>0</v>
      </c>
      <c r="I239" s="40">
        <v>0</v>
      </c>
      <c r="J239" s="41">
        <v>22981.94</v>
      </c>
      <c r="K239" s="41">
        <v>0</v>
      </c>
      <c r="L239" s="41">
        <v>3772.79</v>
      </c>
      <c r="M239" s="41">
        <v>0</v>
      </c>
      <c r="N239" s="41">
        <v>900</v>
      </c>
      <c r="O239" s="7">
        <f t="shared" si="49"/>
        <v>27654.73</v>
      </c>
      <c r="P239" s="8"/>
      <c r="Q239" s="41"/>
      <c r="R239" s="41"/>
      <c r="S239" s="41"/>
      <c r="T239" s="7">
        <f t="shared" si="36"/>
        <v>0</v>
      </c>
      <c r="U239" s="40">
        <v>150</v>
      </c>
      <c r="V239" s="9">
        <v>3636</v>
      </c>
      <c r="W239" s="7">
        <f t="shared" si="37"/>
        <v>3786</v>
      </c>
      <c r="X239" s="40"/>
      <c r="Y239" s="9"/>
      <c r="Z239" s="9"/>
      <c r="AA239" s="9">
        <v>0</v>
      </c>
      <c r="AB239" s="9">
        <v>70184.67</v>
      </c>
      <c r="AC239" s="9"/>
      <c r="AD239" s="41">
        <v>11069</v>
      </c>
      <c r="AE239" s="9">
        <v>11225</v>
      </c>
      <c r="AF239" s="9">
        <v>371746.72</v>
      </c>
      <c r="AG239" s="9">
        <v>0</v>
      </c>
      <c r="AH239" s="9">
        <v>0</v>
      </c>
      <c r="AI239" s="25"/>
      <c r="AJ239" s="4">
        <f t="shared" si="50"/>
        <v>464225.38999999996</v>
      </c>
      <c r="AK239" s="41">
        <v>0</v>
      </c>
      <c r="AL239" s="7">
        <f t="shared" si="38"/>
        <v>0</v>
      </c>
      <c r="AM239" s="9"/>
      <c r="AN239" s="9">
        <v>24466.89</v>
      </c>
      <c r="AO239" s="41">
        <v>0</v>
      </c>
      <c r="AP239" s="41">
        <v>5783.96</v>
      </c>
      <c r="AQ239" s="41"/>
      <c r="AR239" s="41"/>
      <c r="AS239" s="41"/>
      <c r="AT239" s="41"/>
      <c r="AU239" s="41"/>
      <c r="AV239" s="41"/>
      <c r="AW239" s="7">
        <f t="shared" si="39"/>
        <v>30250.85</v>
      </c>
      <c r="AX239" s="41">
        <v>19740.5</v>
      </c>
      <c r="AY239" s="41"/>
      <c r="AZ239" s="41">
        <v>1602.36</v>
      </c>
      <c r="BA239" s="41"/>
      <c r="BB239" s="41"/>
      <c r="BC239" s="41">
        <v>0</v>
      </c>
      <c r="BD239" s="41">
        <v>0</v>
      </c>
      <c r="BE239" s="7">
        <f t="shared" si="40"/>
        <v>21342.86</v>
      </c>
      <c r="BF239" s="40">
        <v>0</v>
      </c>
      <c r="BG239" s="41"/>
      <c r="BH239" s="41">
        <v>3644</v>
      </c>
      <c r="BI239" s="41"/>
      <c r="BJ239" s="41">
        <v>0</v>
      </c>
      <c r="BK239" s="41"/>
      <c r="BL239" s="41">
        <v>0</v>
      </c>
      <c r="BM239" s="41"/>
      <c r="BN239" s="41"/>
      <c r="BO239" s="41">
        <v>13266.62</v>
      </c>
      <c r="BP239" s="9"/>
      <c r="BQ239" s="41"/>
      <c r="BR239" s="9"/>
      <c r="BS239" s="9"/>
      <c r="BT239" s="41">
        <v>31166.400000000001</v>
      </c>
      <c r="BU239" s="7">
        <f t="shared" si="41"/>
        <v>48077.020000000004</v>
      </c>
      <c r="BV239" s="40">
        <v>766.51</v>
      </c>
      <c r="BW239" s="41"/>
      <c r="BX239" s="41"/>
      <c r="BY239" s="41">
        <v>5568</v>
      </c>
      <c r="BZ239" s="41"/>
      <c r="CA239" s="41"/>
      <c r="CB239" s="7">
        <f t="shared" si="42"/>
        <v>6334.51</v>
      </c>
      <c r="CC239" s="40"/>
      <c r="CD239" s="41">
        <v>0</v>
      </c>
      <c r="CE239" s="41">
        <v>649</v>
      </c>
      <c r="CF239" s="41"/>
      <c r="CG239" s="7">
        <f t="shared" si="43"/>
        <v>649</v>
      </c>
      <c r="CH239" s="9">
        <v>0</v>
      </c>
      <c r="CI239" s="9">
        <v>0</v>
      </c>
      <c r="CJ239" s="41">
        <v>13419.09</v>
      </c>
      <c r="CK239" s="41">
        <v>0</v>
      </c>
      <c r="CL239" s="41">
        <v>152918.09</v>
      </c>
      <c r="CM239" s="41"/>
      <c r="CN239" s="41"/>
      <c r="CO239" s="7">
        <f t="shared" si="47"/>
        <v>166337.18</v>
      </c>
      <c r="CP239" s="8"/>
      <c r="CQ239" s="41"/>
      <c r="CR239" s="41"/>
      <c r="CS239" s="7">
        <f t="shared" si="44"/>
        <v>0</v>
      </c>
      <c r="CT239" s="43">
        <v>0</v>
      </c>
      <c r="CU239" s="7">
        <f t="shared" si="45"/>
        <v>0</v>
      </c>
      <c r="CV239" s="10">
        <f t="shared" si="35"/>
        <v>768657.54</v>
      </c>
    </row>
    <row r="240" spans="1:100" x14ac:dyDescent="0.25">
      <c r="A240" s="351"/>
      <c r="B240" s="2" t="s">
        <v>111</v>
      </c>
      <c r="C240" s="40"/>
      <c r="D240" s="41"/>
      <c r="E240" s="43"/>
      <c r="F240" s="41"/>
      <c r="G240" s="42"/>
      <c r="H240" s="7">
        <f t="shared" si="48"/>
        <v>0</v>
      </c>
      <c r="I240" s="40">
        <v>66.650000000000006</v>
      </c>
      <c r="J240" s="41">
        <v>19451.09</v>
      </c>
      <c r="K240" s="41">
        <v>0</v>
      </c>
      <c r="L240" s="41">
        <v>2282.5500000000002</v>
      </c>
      <c r="M240" s="41">
        <v>0</v>
      </c>
      <c r="N240" s="41">
        <v>835</v>
      </c>
      <c r="O240" s="7">
        <f t="shared" si="49"/>
        <v>22635.29</v>
      </c>
      <c r="P240" s="8"/>
      <c r="Q240" s="41"/>
      <c r="R240" s="41"/>
      <c r="S240" s="41"/>
      <c r="T240" s="7">
        <f t="shared" si="36"/>
        <v>0</v>
      </c>
      <c r="U240" s="40">
        <v>578</v>
      </c>
      <c r="V240" s="9">
        <v>2806.2</v>
      </c>
      <c r="W240" s="7">
        <f t="shared" si="37"/>
        <v>3384.2</v>
      </c>
      <c r="X240" s="40"/>
      <c r="Y240" s="9"/>
      <c r="Z240" s="9"/>
      <c r="AA240" s="9">
        <v>0</v>
      </c>
      <c r="AB240" s="9">
        <v>70710.23</v>
      </c>
      <c r="AC240" s="9"/>
      <c r="AD240" s="41">
        <v>8948</v>
      </c>
      <c r="AE240" s="9">
        <v>10675</v>
      </c>
      <c r="AF240" s="9">
        <v>264396.21999999997</v>
      </c>
      <c r="AG240" s="9">
        <v>0</v>
      </c>
      <c r="AH240" s="9">
        <v>0</v>
      </c>
      <c r="AI240" s="25"/>
      <c r="AJ240" s="4">
        <f t="shared" si="50"/>
        <v>354729.44999999995</v>
      </c>
      <c r="AK240" s="41">
        <v>0</v>
      </c>
      <c r="AL240" s="7">
        <f t="shared" si="38"/>
        <v>0</v>
      </c>
      <c r="AM240" s="9"/>
      <c r="AN240" s="9">
        <v>26423.9</v>
      </c>
      <c r="AO240" s="41">
        <v>0</v>
      </c>
      <c r="AP240" s="41">
        <v>2398.27</v>
      </c>
      <c r="AQ240" s="41"/>
      <c r="AR240" s="41"/>
      <c r="AS240" s="41"/>
      <c r="AT240" s="41"/>
      <c r="AU240" s="41"/>
      <c r="AV240" s="41"/>
      <c r="AW240" s="7">
        <f t="shared" si="39"/>
        <v>28822.170000000002</v>
      </c>
      <c r="AX240" s="41">
        <v>10625.06</v>
      </c>
      <c r="AY240" s="41"/>
      <c r="AZ240" s="41">
        <v>547.6</v>
      </c>
      <c r="BA240" s="41"/>
      <c r="BB240" s="41"/>
      <c r="BC240" s="41">
        <v>0</v>
      </c>
      <c r="BD240" s="41">
        <v>0</v>
      </c>
      <c r="BE240" s="7">
        <f t="shared" si="40"/>
        <v>11172.66</v>
      </c>
      <c r="BF240" s="40">
        <v>0</v>
      </c>
      <c r="BG240" s="41"/>
      <c r="BH240" s="41">
        <v>4348</v>
      </c>
      <c r="BI240" s="41"/>
      <c r="BJ240" s="41">
        <v>0</v>
      </c>
      <c r="BK240" s="41"/>
      <c r="BL240" s="41">
        <v>0</v>
      </c>
      <c r="BM240" s="41"/>
      <c r="BN240" s="41"/>
      <c r="BO240" s="41">
        <v>11311</v>
      </c>
      <c r="BP240" s="9"/>
      <c r="BQ240" s="41"/>
      <c r="BR240" s="9"/>
      <c r="BS240" s="9"/>
      <c r="BT240" s="41">
        <v>37292.46</v>
      </c>
      <c r="BU240" s="7">
        <f t="shared" si="41"/>
        <v>52951.46</v>
      </c>
      <c r="BV240" s="40">
        <v>1574.02</v>
      </c>
      <c r="BW240" s="41"/>
      <c r="BX240" s="41"/>
      <c r="BY240" s="41">
        <v>3451</v>
      </c>
      <c r="BZ240" s="41"/>
      <c r="CA240" s="41"/>
      <c r="CB240" s="7">
        <f t="shared" si="42"/>
        <v>5025.0200000000004</v>
      </c>
      <c r="CC240" s="40"/>
      <c r="CD240" s="41">
        <v>0</v>
      </c>
      <c r="CE240" s="41">
        <v>1268.5</v>
      </c>
      <c r="CF240" s="41"/>
      <c r="CG240" s="7">
        <f t="shared" si="43"/>
        <v>1268.5</v>
      </c>
      <c r="CH240" s="9">
        <v>0</v>
      </c>
      <c r="CI240" s="9">
        <v>0</v>
      </c>
      <c r="CJ240" s="41">
        <v>13705.02</v>
      </c>
      <c r="CK240" s="41">
        <v>0</v>
      </c>
      <c r="CL240" s="41">
        <v>81497.960000000006</v>
      </c>
      <c r="CM240" s="41"/>
      <c r="CN240" s="41"/>
      <c r="CO240" s="7">
        <f t="shared" si="47"/>
        <v>95202.98000000001</v>
      </c>
      <c r="CP240" s="8"/>
      <c r="CQ240" s="41"/>
      <c r="CR240" s="41"/>
      <c r="CS240" s="7">
        <f t="shared" si="44"/>
        <v>0</v>
      </c>
      <c r="CT240" s="43">
        <v>0</v>
      </c>
      <c r="CU240" s="7">
        <f t="shared" si="45"/>
        <v>0</v>
      </c>
      <c r="CV240" s="10">
        <f t="shared" si="35"/>
        <v>575191.73</v>
      </c>
    </row>
    <row r="241" spans="1:100" ht="15.75" thickBot="1" x14ac:dyDescent="0.3">
      <c r="A241" s="352"/>
      <c r="B241" s="3" t="s">
        <v>112</v>
      </c>
      <c r="C241" s="44"/>
      <c r="D241" s="45"/>
      <c r="E241" s="47"/>
      <c r="F241" s="45"/>
      <c r="G241" s="46"/>
      <c r="H241" s="11">
        <f t="shared" si="48"/>
        <v>0</v>
      </c>
      <c r="I241" s="44">
        <v>0</v>
      </c>
      <c r="J241" s="45">
        <v>29310.32</v>
      </c>
      <c r="K241" s="45">
        <v>0</v>
      </c>
      <c r="L241" s="45">
        <v>5571.98</v>
      </c>
      <c r="M241" s="45">
        <v>0</v>
      </c>
      <c r="N241" s="45">
        <v>540</v>
      </c>
      <c r="O241" s="11">
        <f t="shared" si="49"/>
        <v>35422.300000000003</v>
      </c>
      <c r="P241" s="12"/>
      <c r="Q241" s="45"/>
      <c r="R241" s="45"/>
      <c r="S241" s="45"/>
      <c r="T241" s="11">
        <f t="shared" si="36"/>
        <v>0</v>
      </c>
      <c r="U241" s="44">
        <v>185</v>
      </c>
      <c r="V241" s="13">
        <v>1946</v>
      </c>
      <c r="W241" s="11">
        <f t="shared" si="37"/>
        <v>2131</v>
      </c>
      <c r="X241" s="44"/>
      <c r="Y241" s="13"/>
      <c r="Z241" s="13"/>
      <c r="AA241" s="13">
        <v>0</v>
      </c>
      <c r="AB241" s="13">
        <v>30098.6</v>
      </c>
      <c r="AC241" s="13"/>
      <c r="AD241" s="45">
        <v>12099</v>
      </c>
      <c r="AE241" s="13">
        <v>3825</v>
      </c>
      <c r="AF241" s="13">
        <v>174378.57</v>
      </c>
      <c r="AG241" s="13">
        <v>0</v>
      </c>
      <c r="AH241" s="13">
        <v>0</v>
      </c>
      <c r="AI241" s="26"/>
      <c r="AJ241" s="11">
        <f t="shared" si="50"/>
        <v>220401.17</v>
      </c>
      <c r="AK241" s="45">
        <v>0</v>
      </c>
      <c r="AL241" s="11">
        <f t="shared" si="38"/>
        <v>0</v>
      </c>
      <c r="AM241" s="13"/>
      <c r="AN241" s="13">
        <v>22154.3</v>
      </c>
      <c r="AO241" s="45">
        <v>0</v>
      </c>
      <c r="AP241" s="45">
        <v>0</v>
      </c>
      <c r="AQ241" s="45"/>
      <c r="AR241" s="45"/>
      <c r="AS241" s="45"/>
      <c r="AT241" s="45"/>
      <c r="AU241" s="45"/>
      <c r="AV241" s="45"/>
      <c r="AW241" s="11">
        <f t="shared" si="39"/>
        <v>22154.3</v>
      </c>
      <c r="AX241" s="45">
        <v>9518.57</v>
      </c>
      <c r="AY241" s="45"/>
      <c r="AZ241" s="45">
        <v>1000</v>
      </c>
      <c r="BA241" s="45"/>
      <c r="BB241" s="45"/>
      <c r="BC241" s="45">
        <v>0</v>
      </c>
      <c r="BD241" s="45">
        <v>0</v>
      </c>
      <c r="BE241" s="11">
        <f t="shared" si="40"/>
        <v>10518.57</v>
      </c>
      <c r="BF241" s="44">
        <v>0</v>
      </c>
      <c r="BG241" s="45"/>
      <c r="BH241" s="45">
        <v>3620</v>
      </c>
      <c r="BI241" s="45"/>
      <c r="BJ241" s="45">
        <v>0</v>
      </c>
      <c r="BK241" s="45"/>
      <c r="BL241" s="45">
        <v>0</v>
      </c>
      <c r="BM241" s="45"/>
      <c r="BN241" s="45"/>
      <c r="BO241" s="45">
        <v>14325.26</v>
      </c>
      <c r="BP241" s="13"/>
      <c r="BQ241" s="45"/>
      <c r="BR241" s="13"/>
      <c r="BS241" s="13"/>
      <c r="BT241" s="45">
        <v>40337.4</v>
      </c>
      <c r="BU241" s="11">
        <f t="shared" si="41"/>
        <v>58282.66</v>
      </c>
      <c r="BV241" s="44">
        <v>829.46</v>
      </c>
      <c r="BW241" s="45"/>
      <c r="BX241" s="45"/>
      <c r="BY241" s="45">
        <v>1943</v>
      </c>
      <c r="BZ241" s="45"/>
      <c r="CA241" s="45"/>
      <c r="CB241" s="11">
        <f t="shared" si="42"/>
        <v>2772.46</v>
      </c>
      <c r="CC241" s="44"/>
      <c r="CD241" s="45">
        <v>0</v>
      </c>
      <c r="CE241" s="45">
        <v>354</v>
      </c>
      <c r="CF241" s="45"/>
      <c r="CG241" s="11">
        <f t="shared" si="43"/>
        <v>354</v>
      </c>
      <c r="CH241" s="13">
        <v>14771.47</v>
      </c>
      <c r="CI241" s="13">
        <v>9586.65</v>
      </c>
      <c r="CJ241" s="45">
        <v>0</v>
      </c>
      <c r="CK241" s="45">
        <v>0</v>
      </c>
      <c r="CL241" s="45">
        <v>192567.26</v>
      </c>
      <c r="CM241" s="45"/>
      <c r="CN241" s="45"/>
      <c r="CO241" s="11">
        <f t="shared" si="47"/>
        <v>216925.38</v>
      </c>
      <c r="CP241" s="12"/>
      <c r="CQ241" s="45"/>
      <c r="CR241" s="45"/>
      <c r="CS241" s="11">
        <f t="shared" si="44"/>
        <v>0</v>
      </c>
      <c r="CT241" s="47">
        <v>0</v>
      </c>
      <c r="CU241" s="11">
        <f t="shared" si="45"/>
        <v>0</v>
      </c>
      <c r="CV241" s="15">
        <f t="shared" si="35"/>
        <v>568961.84000000008</v>
      </c>
    </row>
    <row r="242" spans="1:100" x14ac:dyDescent="0.25">
      <c r="A242" s="318">
        <v>2016</v>
      </c>
      <c r="B242" s="1" t="s">
        <v>101</v>
      </c>
      <c r="C242" s="34"/>
      <c r="D242" s="35"/>
      <c r="E242" s="52"/>
      <c r="F242" s="35"/>
      <c r="G242" s="36"/>
      <c r="H242" s="20">
        <f t="shared" si="48"/>
        <v>0</v>
      </c>
      <c r="I242" s="34">
        <v>4375.6099999999997</v>
      </c>
      <c r="J242" s="35">
        <v>46935.839999999997</v>
      </c>
      <c r="K242" s="35">
        <v>0</v>
      </c>
      <c r="L242" s="35">
        <v>1405.36</v>
      </c>
      <c r="M242" s="35">
        <v>0</v>
      </c>
      <c r="N242" s="35">
        <v>810</v>
      </c>
      <c r="O242" s="20">
        <f t="shared" si="49"/>
        <v>53526.81</v>
      </c>
      <c r="P242" s="21"/>
      <c r="Q242" s="35"/>
      <c r="R242" s="35"/>
      <c r="S242" s="35"/>
      <c r="T242" s="20">
        <f t="shared" si="36"/>
        <v>0</v>
      </c>
      <c r="U242" s="34">
        <v>0</v>
      </c>
      <c r="V242" s="22">
        <v>1782</v>
      </c>
      <c r="W242" s="20">
        <f t="shared" si="37"/>
        <v>1782</v>
      </c>
      <c r="X242" s="34"/>
      <c r="Y242" s="22"/>
      <c r="Z242" s="22"/>
      <c r="AA242" s="22">
        <v>0</v>
      </c>
      <c r="AB242" s="22">
        <v>7880.63</v>
      </c>
      <c r="AC242" s="22"/>
      <c r="AD242" s="35">
        <v>8990</v>
      </c>
      <c r="AE242" s="22">
        <v>2950</v>
      </c>
      <c r="AF242" s="22">
        <v>165798.46</v>
      </c>
      <c r="AG242" s="22">
        <v>0</v>
      </c>
      <c r="AH242" s="22">
        <v>0</v>
      </c>
      <c r="AI242" s="27"/>
      <c r="AJ242" s="20">
        <f t="shared" si="50"/>
        <v>185619.09</v>
      </c>
      <c r="AK242" s="35">
        <v>0</v>
      </c>
      <c r="AL242" s="20">
        <f>+AK242</f>
        <v>0</v>
      </c>
      <c r="AM242" s="22"/>
      <c r="AN242" s="22">
        <v>18335.919999999998</v>
      </c>
      <c r="AO242" s="35">
        <v>0</v>
      </c>
      <c r="AP242" s="35">
        <v>0</v>
      </c>
      <c r="AQ242" s="35"/>
      <c r="AR242" s="35"/>
      <c r="AS242" s="35"/>
      <c r="AT242" s="35"/>
      <c r="AU242" s="35"/>
      <c r="AV242" s="35"/>
      <c r="AW242" s="20">
        <f t="shared" si="39"/>
        <v>18335.919999999998</v>
      </c>
      <c r="AX242" s="35">
        <v>6059.03</v>
      </c>
      <c r="AY242" s="35"/>
      <c r="AZ242" s="35">
        <v>0</v>
      </c>
      <c r="BA242" s="35"/>
      <c r="BB242" s="35"/>
      <c r="BC242" s="35">
        <v>0</v>
      </c>
      <c r="BD242" s="35">
        <v>0</v>
      </c>
      <c r="BE242" s="20">
        <f t="shared" si="40"/>
        <v>6059.03</v>
      </c>
      <c r="BF242" s="34">
        <v>0</v>
      </c>
      <c r="BG242" s="35"/>
      <c r="BH242" s="35">
        <v>3836</v>
      </c>
      <c r="BI242" s="35"/>
      <c r="BJ242" s="35">
        <v>0</v>
      </c>
      <c r="BK242" s="35"/>
      <c r="BL242" s="35">
        <v>0</v>
      </c>
      <c r="BM242" s="35"/>
      <c r="BN242" s="35"/>
      <c r="BO242" s="35">
        <v>8854.68</v>
      </c>
      <c r="BP242" s="22"/>
      <c r="BQ242" s="35"/>
      <c r="BR242" s="22"/>
      <c r="BS242" s="22"/>
      <c r="BT242" s="35">
        <v>37204.379999999997</v>
      </c>
      <c r="BU242" s="20">
        <f t="shared" si="41"/>
        <v>49895.06</v>
      </c>
      <c r="BV242" s="34">
        <v>4751.34</v>
      </c>
      <c r="BW242" s="35"/>
      <c r="BX242" s="35"/>
      <c r="BY242" s="35">
        <v>609</v>
      </c>
      <c r="BZ242" s="35"/>
      <c r="CA242" s="35"/>
      <c r="CB242" s="20">
        <f t="shared" si="42"/>
        <v>5360.34</v>
      </c>
      <c r="CC242" s="34"/>
      <c r="CD242" s="35">
        <v>0</v>
      </c>
      <c r="CE242" s="35">
        <v>0</v>
      </c>
      <c r="CF242" s="35"/>
      <c r="CG242" s="20">
        <f t="shared" si="43"/>
        <v>0</v>
      </c>
      <c r="CH242" s="21">
        <v>17528.18</v>
      </c>
      <c r="CI242" s="22">
        <v>18935.45</v>
      </c>
      <c r="CJ242" s="35">
        <v>0</v>
      </c>
      <c r="CK242" s="35">
        <v>0</v>
      </c>
      <c r="CL242" s="35">
        <v>225037.44</v>
      </c>
      <c r="CM242" s="35"/>
      <c r="CN242" s="35"/>
      <c r="CO242" s="20">
        <f t="shared" si="47"/>
        <v>261501.07</v>
      </c>
      <c r="CP242" s="21"/>
      <c r="CQ242" s="35"/>
      <c r="CR242" s="35"/>
      <c r="CS242" s="20">
        <f t="shared" si="44"/>
        <v>0</v>
      </c>
      <c r="CT242" s="52">
        <v>140</v>
      </c>
      <c r="CU242" s="20">
        <f t="shared" ref="CU242:CU255" si="51">SUM(CR242:CT242)</f>
        <v>140</v>
      </c>
      <c r="CV242" s="23">
        <f>+H242+O242+T242+W242+AJ242+AL242+AW242+BE242+BU242+CB242+CG242+CO242+CS242+CU242</f>
        <v>582219.32000000007</v>
      </c>
    </row>
    <row r="243" spans="1:100" x14ac:dyDescent="0.25">
      <c r="A243" s="319"/>
      <c r="B243" s="2" t="s">
        <v>102</v>
      </c>
      <c r="C243" s="40"/>
      <c r="D243" s="41"/>
      <c r="E243" s="43"/>
      <c r="F243" s="41"/>
      <c r="G243" s="42"/>
      <c r="H243" s="7">
        <f t="shared" si="48"/>
        <v>0</v>
      </c>
      <c r="I243" s="40">
        <v>5418.72</v>
      </c>
      <c r="J243" s="41">
        <v>39924.99</v>
      </c>
      <c r="K243" s="41">
        <v>0</v>
      </c>
      <c r="L243" s="41">
        <v>0</v>
      </c>
      <c r="M243" s="41">
        <v>0</v>
      </c>
      <c r="N243" s="41">
        <v>480</v>
      </c>
      <c r="O243" s="7">
        <f t="shared" si="49"/>
        <v>45823.71</v>
      </c>
      <c r="P243" s="8"/>
      <c r="Q243" s="41"/>
      <c r="R243" s="41"/>
      <c r="S243" s="41"/>
      <c r="T243" s="7">
        <f t="shared" si="36"/>
        <v>0</v>
      </c>
      <c r="U243" s="40">
        <v>0</v>
      </c>
      <c r="V243" s="9">
        <v>1814</v>
      </c>
      <c r="W243" s="7">
        <f t="shared" si="37"/>
        <v>1814</v>
      </c>
      <c r="X243" s="40"/>
      <c r="Y243" s="9"/>
      <c r="Z243" s="9"/>
      <c r="AA243" s="9">
        <v>0</v>
      </c>
      <c r="AB243" s="9">
        <v>16277.46</v>
      </c>
      <c r="AC243" s="9"/>
      <c r="AD243" s="41">
        <v>10300</v>
      </c>
      <c r="AE243" s="9">
        <v>1725</v>
      </c>
      <c r="AF243" s="9">
        <v>151621.43</v>
      </c>
      <c r="AG243" s="9">
        <v>0</v>
      </c>
      <c r="AH243" s="9">
        <v>0</v>
      </c>
      <c r="AI243" s="25"/>
      <c r="AJ243" s="4">
        <f t="shared" si="50"/>
        <v>179923.88999999998</v>
      </c>
      <c r="AK243" s="41">
        <v>0</v>
      </c>
      <c r="AL243" s="7">
        <f t="shared" ref="AL243:AL249" si="52">+AK243</f>
        <v>0</v>
      </c>
      <c r="AM243" s="9"/>
      <c r="AN243" s="9">
        <v>8999.09</v>
      </c>
      <c r="AO243" s="41">
        <v>0</v>
      </c>
      <c r="AP243" s="41">
        <v>2142.06</v>
      </c>
      <c r="AQ243" s="41"/>
      <c r="AR243" s="41"/>
      <c r="AS243" s="41"/>
      <c r="AT243" s="41"/>
      <c r="AU243" s="41"/>
      <c r="AV243" s="41"/>
      <c r="AW243" s="7">
        <f t="shared" si="39"/>
        <v>11141.15</v>
      </c>
      <c r="AX243" s="41">
        <v>0</v>
      </c>
      <c r="AY243" s="41"/>
      <c r="AZ243" s="41">
        <v>500</v>
      </c>
      <c r="BA243" s="41"/>
      <c r="BB243" s="41"/>
      <c r="BC243" s="41">
        <v>0</v>
      </c>
      <c r="BD243" s="41">
        <v>0</v>
      </c>
      <c r="BE243" s="7">
        <f t="shared" si="40"/>
        <v>500</v>
      </c>
      <c r="BF243" s="40">
        <v>0</v>
      </c>
      <c r="BG243" s="41"/>
      <c r="BH243" s="41">
        <v>3516</v>
      </c>
      <c r="BI243" s="41"/>
      <c r="BJ243" s="41">
        <v>0</v>
      </c>
      <c r="BK243" s="41"/>
      <c r="BL243" s="41">
        <v>0</v>
      </c>
      <c r="BM243" s="41"/>
      <c r="BN243" s="41"/>
      <c r="BO243" s="41">
        <v>4994.9399999999996</v>
      </c>
      <c r="BP243" s="9"/>
      <c r="BQ243" s="41"/>
      <c r="BR243" s="9"/>
      <c r="BS243" s="9"/>
      <c r="BT243" s="41">
        <v>30979.759999999998</v>
      </c>
      <c r="BU243" s="7">
        <f t="shared" si="41"/>
        <v>39490.699999999997</v>
      </c>
      <c r="BV243" s="40">
        <v>5819.26</v>
      </c>
      <c r="BW243" s="41"/>
      <c r="BX243" s="41"/>
      <c r="BY243" s="41">
        <v>0</v>
      </c>
      <c r="BZ243" s="41"/>
      <c r="CA243" s="41"/>
      <c r="CB243" s="7">
        <f t="shared" si="42"/>
        <v>5819.26</v>
      </c>
      <c r="CC243" s="40"/>
      <c r="CD243" s="41">
        <v>0</v>
      </c>
      <c r="CE243" s="41">
        <v>0</v>
      </c>
      <c r="CF243" s="41"/>
      <c r="CG243" s="7">
        <f t="shared" si="43"/>
        <v>0</v>
      </c>
      <c r="CH243" s="8">
        <v>19355.919999999998</v>
      </c>
      <c r="CI243" s="9">
        <v>16194.24</v>
      </c>
      <c r="CJ243" s="41">
        <v>0</v>
      </c>
      <c r="CK243" s="41">
        <v>0</v>
      </c>
      <c r="CL243" s="41">
        <v>208285.18</v>
      </c>
      <c r="CM243" s="41"/>
      <c r="CN243" s="41"/>
      <c r="CO243" s="7">
        <f t="shared" si="47"/>
        <v>243835.34</v>
      </c>
      <c r="CP243" s="8"/>
      <c r="CQ243" s="41"/>
      <c r="CR243" s="41"/>
      <c r="CS243" s="7">
        <f t="shared" si="44"/>
        <v>0</v>
      </c>
      <c r="CT243" s="43">
        <v>104</v>
      </c>
      <c r="CU243" s="7">
        <f t="shared" si="51"/>
        <v>104</v>
      </c>
      <c r="CV243" s="10">
        <f>+H243+O243+T243+W243+AJ243+AL243+AW243+BE243+BU243+CB243+CG243+CO243+CS243+CU243</f>
        <v>528452.04999999993</v>
      </c>
    </row>
    <row r="244" spans="1:100" x14ac:dyDescent="0.25">
      <c r="A244" s="319"/>
      <c r="B244" s="2" t="s">
        <v>103</v>
      </c>
      <c r="C244" s="40"/>
      <c r="D244" s="41"/>
      <c r="E244" s="43"/>
      <c r="F244" s="41"/>
      <c r="G244" s="42"/>
      <c r="H244" s="7">
        <f t="shared" si="48"/>
        <v>0</v>
      </c>
      <c r="I244" s="40">
        <v>3410.18</v>
      </c>
      <c r="J244" s="41">
        <v>40860.07</v>
      </c>
      <c r="K244" s="41">
        <v>0</v>
      </c>
      <c r="L244" s="41">
        <v>2009.47</v>
      </c>
      <c r="M244" s="41">
        <v>0</v>
      </c>
      <c r="N244" s="41">
        <v>474</v>
      </c>
      <c r="O244" s="7">
        <f t="shared" si="49"/>
        <v>46753.72</v>
      </c>
      <c r="P244" s="8"/>
      <c r="Q244" s="41"/>
      <c r="R244" s="41"/>
      <c r="S244" s="41"/>
      <c r="T244" s="7">
        <f t="shared" si="36"/>
        <v>0</v>
      </c>
      <c r="U244" s="40">
        <v>0</v>
      </c>
      <c r="V244" s="9">
        <v>2292</v>
      </c>
      <c r="W244" s="7">
        <f t="shared" si="37"/>
        <v>2292</v>
      </c>
      <c r="X244" s="40"/>
      <c r="Y244" s="9"/>
      <c r="Z244" s="9"/>
      <c r="AA244" s="9">
        <v>0</v>
      </c>
      <c r="AB244" s="9">
        <v>84717.4</v>
      </c>
      <c r="AC244" s="9"/>
      <c r="AD244" s="41">
        <v>14240</v>
      </c>
      <c r="AE244" s="9">
        <v>2300</v>
      </c>
      <c r="AF244" s="9">
        <v>114744.03</v>
      </c>
      <c r="AG244" s="9">
        <v>0</v>
      </c>
      <c r="AH244" s="9">
        <v>12443.56</v>
      </c>
      <c r="AI244" s="25"/>
      <c r="AJ244" s="4">
        <f t="shared" si="50"/>
        <v>228444.99</v>
      </c>
      <c r="AK244" s="41">
        <v>0</v>
      </c>
      <c r="AL244" s="7">
        <f t="shared" si="52"/>
        <v>0</v>
      </c>
      <c r="AM244" s="9"/>
      <c r="AN244" s="9">
        <v>20132.419999999998</v>
      </c>
      <c r="AO244" s="41">
        <v>0</v>
      </c>
      <c r="AP244" s="41">
        <v>0</v>
      </c>
      <c r="AQ244" s="41"/>
      <c r="AR244" s="41"/>
      <c r="AS244" s="41"/>
      <c r="AT244" s="41"/>
      <c r="AU244" s="41"/>
      <c r="AV244" s="41"/>
      <c r="AW244" s="7">
        <f t="shared" si="39"/>
        <v>20132.419999999998</v>
      </c>
      <c r="AX244" s="41">
        <v>2946.15</v>
      </c>
      <c r="AY244" s="41"/>
      <c r="AZ244" s="41">
        <v>0</v>
      </c>
      <c r="BA244" s="41"/>
      <c r="BB244" s="41"/>
      <c r="BC244" s="41">
        <v>0</v>
      </c>
      <c r="BD244" s="41">
        <v>0</v>
      </c>
      <c r="BE244" s="7">
        <f t="shared" si="40"/>
        <v>2946.15</v>
      </c>
      <c r="BF244" s="40">
        <v>0</v>
      </c>
      <c r="BG244" s="41"/>
      <c r="BH244" s="41">
        <v>2632</v>
      </c>
      <c r="BI244" s="41"/>
      <c r="BJ244" s="41">
        <v>0</v>
      </c>
      <c r="BK244" s="41"/>
      <c r="BL244" s="41">
        <v>0</v>
      </c>
      <c r="BM244" s="41"/>
      <c r="BN244" s="41"/>
      <c r="BO244" s="41">
        <v>4587.49</v>
      </c>
      <c r="BP244" s="9"/>
      <c r="BQ244" s="41"/>
      <c r="BR244" s="9"/>
      <c r="BS244" s="9"/>
      <c r="BT244" s="41">
        <v>9288.84</v>
      </c>
      <c r="BU244" s="7">
        <f t="shared" si="41"/>
        <v>16508.330000000002</v>
      </c>
      <c r="BV244" s="40">
        <v>9176.39</v>
      </c>
      <c r="BW244" s="41"/>
      <c r="BX244" s="41"/>
      <c r="BY244" s="41">
        <v>3219</v>
      </c>
      <c r="BZ244" s="41"/>
      <c r="CA244" s="41"/>
      <c r="CB244" s="7">
        <f t="shared" si="42"/>
        <v>12395.39</v>
      </c>
      <c r="CC244" s="40"/>
      <c r="CD244" s="41">
        <v>0</v>
      </c>
      <c r="CE244" s="41">
        <v>0</v>
      </c>
      <c r="CF244" s="41"/>
      <c r="CG244" s="7">
        <f t="shared" si="43"/>
        <v>0</v>
      </c>
      <c r="CH244" s="8">
        <v>15991.64</v>
      </c>
      <c r="CI244" s="9">
        <v>16921.97</v>
      </c>
      <c r="CJ244" s="41">
        <v>0</v>
      </c>
      <c r="CK244" s="41">
        <v>0</v>
      </c>
      <c r="CL244" s="41">
        <v>198917.72</v>
      </c>
      <c r="CM244" s="41"/>
      <c r="CN244" s="41"/>
      <c r="CO244" s="7">
        <f t="shared" si="47"/>
        <v>231831.33000000002</v>
      </c>
      <c r="CP244" s="8"/>
      <c r="CQ244" s="41"/>
      <c r="CR244" s="41"/>
      <c r="CS244" s="7">
        <f t="shared" si="44"/>
        <v>0</v>
      </c>
      <c r="CT244" s="43">
        <v>0</v>
      </c>
      <c r="CU244" s="7">
        <f t="shared" si="51"/>
        <v>0</v>
      </c>
      <c r="CV244" s="10">
        <f t="shared" si="35"/>
        <v>561304.33000000007</v>
      </c>
    </row>
    <row r="245" spans="1:100" x14ac:dyDescent="0.25">
      <c r="A245" s="319"/>
      <c r="B245" s="2" t="s">
        <v>104</v>
      </c>
      <c r="C245" s="40"/>
      <c r="D245" s="41"/>
      <c r="E245" s="43"/>
      <c r="F245" s="41"/>
      <c r="G245" s="42"/>
      <c r="H245" s="7">
        <f t="shared" si="48"/>
        <v>0</v>
      </c>
      <c r="I245" s="40">
        <v>3667.63</v>
      </c>
      <c r="J245" s="41">
        <v>47338.61</v>
      </c>
      <c r="K245" s="41">
        <v>0</v>
      </c>
      <c r="L245" s="41">
        <v>2682.06</v>
      </c>
      <c r="M245" s="41">
        <v>0</v>
      </c>
      <c r="N245" s="41">
        <v>1380</v>
      </c>
      <c r="O245" s="7">
        <f t="shared" si="49"/>
        <v>55068.299999999996</v>
      </c>
      <c r="P245" s="8"/>
      <c r="Q245" s="41"/>
      <c r="R245" s="41"/>
      <c r="S245" s="41"/>
      <c r="T245" s="7">
        <f t="shared" si="36"/>
        <v>0</v>
      </c>
      <c r="U245" s="40">
        <v>0</v>
      </c>
      <c r="V245" s="9">
        <v>3032</v>
      </c>
      <c r="W245" s="7">
        <f t="shared" si="37"/>
        <v>3032</v>
      </c>
      <c r="X245" s="40"/>
      <c r="Y245" s="9"/>
      <c r="Z245" s="9"/>
      <c r="AA245" s="9">
        <v>0</v>
      </c>
      <c r="AB245" s="9">
        <v>24989.62</v>
      </c>
      <c r="AC245" s="9"/>
      <c r="AD245" s="41">
        <v>9310</v>
      </c>
      <c r="AE245" s="9">
        <v>3325</v>
      </c>
      <c r="AF245" s="9">
        <v>121574.92</v>
      </c>
      <c r="AG245" s="9">
        <v>0</v>
      </c>
      <c r="AH245" s="9">
        <v>5595.82</v>
      </c>
      <c r="AI245" s="25"/>
      <c r="AJ245" s="4">
        <f t="shared" si="50"/>
        <v>164795.35999999999</v>
      </c>
      <c r="AK245" s="41">
        <v>0</v>
      </c>
      <c r="AL245" s="7">
        <f t="shared" si="52"/>
        <v>0</v>
      </c>
      <c r="AM245" s="9"/>
      <c r="AN245" s="9">
        <v>27141.63</v>
      </c>
      <c r="AO245" s="41">
        <v>0</v>
      </c>
      <c r="AP245" s="41">
        <v>0</v>
      </c>
      <c r="AQ245" s="41"/>
      <c r="AR245" s="41"/>
      <c r="AS245" s="41"/>
      <c r="AT245" s="41"/>
      <c r="AU245" s="41"/>
      <c r="AV245" s="41"/>
      <c r="AW245" s="7">
        <f t="shared" si="39"/>
        <v>27141.63</v>
      </c>
      <c r="AX245" s="41">
        <v>3368.87</v>
      </c>
      <c r="AY245" s="41"/>
      <c r="AZ245" s="41">
        <v>596</v>
      </c>
      <c r="BA245" s="41"/>
      <c r="BB245" s="41"/>
      <c r="BC245" s="41">
        <v>0</v>
      </c>
      <c r="BD245" s="41">
        <v>0</v>
      </c>
      <c r="BE245" s="7">
        <f t="shared" si="40"/>
        <v>3964.87</v>
      </c>
      <c r="BF245" s="40">
        <v>0</v>
      </c>
      <c r="BG245" s="41"/>
      <c r="BH245" s="41">
        <v>3328</v>
      </c>
      <c r="BI245" s="41"/>
      <c r="BJ245" s="41">
        <v>0</v>
      </c>
      <c r="BK245" s="41"/>
      <c r="BL245" s="41">
        <v>0</v>
      </c>
      <c r="BM245" s="41"/>
      <c r="BN245" s="41"/>
      <c r="BO245" s="41">
        <v>10449.51</v>
      </c>
      <c r="BP245" s="9"/>
      <c r="BQ245" s="41"/>
      <c r="BR245" s="9"/>
      <c r="BS245" s="9"/>
      <c r="BT245" s="41">
        <v>37127.96</v>
      </c>
      <c r="BU245" s="7">
        <f t="shared" si="41"/>
        <v>50905.47</v>
      </c>
      <c r="BV245" s="40">
        <v>7635.97</v>
      </c>
      <c r="BW245" s="41"/>
      <c r="BX245" s="41"/>
      <c r="BY245" s="41">
        <v>2610</v>
      </c>
      <c r="BZ245" s="41"/>
      <c r="CA245" s="41"/>
      <c r="CB245" s="7">
        <f t="shared" si="42"/>
        <v>10245.970000000001</v>
      </c>
      <c r="CC245" s="40"/>
      <c r="CD245" s="41">
        <v>0</v>
      </c>
      <c r="CE245" s="41">
        <v>2360</v>
      </c>
      <c r="CF245" s="41"/>
      <c r="CG245" s="7">
        <f t="shared" si="43"/>
        <v>2360</v>
      </c>
      <c r="CH245" s="8">
        <v>13748.41</v>
      </c>
      <c r="CI245" s="9">
        <v>12689.19</v>
      </c>
      <c r="CJ245" s="41">
        <v>0</v>
      </c>
      <c r="CK245" s="41">
        <v>0</v>
      </c>
      <c r="CL245" s="41">
        <v>201294.74</v>
      </c>
      <c r="CM245" s="41"/>
      <c r="CN245" s="41"/>
      <c r="CO245" s="7">
        <f t="shared" si="47"/>
        <v>227732.34</v>
      </c>
      <c r="CP245" s="8"/>
      <c r="CQ245" s="41"/>
      <c r="CR245" s="41"/>
      <c r="CS245" s="7">
        <f t="shared" si="44"/>
        <v>0</v>
      </c>
      <c r="CT245" s="43">
        <v>0</v>
      </c>
      <c r="CU245" s="7">
        <f t="shared" si="51"/>
        <v>0</v>
      </c>
      <c r="CV245" s="10">
        <f t="shared" si="35"/>
        <v>545245.93999999994</v>
      </c>
    </row>
    <row r="246" spans="1:100" x14ac:dyDescent="0.25">
      <c r="A246" s="319"/>
      <c r="B246" s="2" t="s">
        <v>105</v>
      </c>
      <c r="C246" s="40"/>
      <c r="D246" s="41"/>
      <c r="E246" s="43"/>
      <c r="F246" s="41"/>
      <c r="G246" s="42"/>
      <c r="H246" s="7">
        <f t="shared" si="48"/>
        <v>0</v>
      </c>
      <c r="I246" s="40">
        <v>27.3</v>
      </c>
      <c r="J246" s="41">
        <v>40653.47</v>
      </c>
      <c r="K246" s="41">
        <v>0</v>
      </c>
      <c r="L246" s="41">
        <v>4087.19</v>
      </c>
      <c r="M246" s="41">
        <v>0</v>
      </c>
      <c r="N246" s="41">
        <v>883</v>
      </c>
      <c r="O246" s="7">
        <f t="shared" si="49"/>
        <v>45650.960000000006</v>
      </c>
      <c r="P246" s="8"/>
      <c r="Q246" s="41"/>
      <c r="R246" s="41"/>
      <c r="S246" s="41"/>
      <c r="T246" s="7">
        <f t="shared" si="36"/>
        <v>0</v>
      </c>
      <c r="U246" s="40">
        <v>0</v>
      </c>
      <c r="V246" s="9">
        <v>2526</v>
      </c>
      <c r="W246" s="7">
        <f t="shared" si="37"/>
        <v>2526</v>
      </c>
      <c r="X246" s="40"/>
      <c r="Y246" s="9"/>
      <c r="Z246" s="9"/>
      <c r="AA246" s="9">
        <v>0</v>
      </c>
      <c r="AB246" s="9">
        <v>0</v>
      </c>
      <c r="AC246" s="9"/>
      <c r="AD246" s="41">
        <v>10240</v>
      </c>
      <c r="AE246" s="9">
        <v>2400</v>
      </c>
      <c r="AF246" s="9">
        <v>299220.5</v>
      </c>
      <c r="AG246" s="9">
        <v>0</v>
      </c>
      <c r="AH246" s="9">
        <v>2372.89</v>
      </c>
      <c r="AI246" s="25"/>
      <c r="AJ246" s="4">
        <f t="shared" si="50"/>
        <v>314233.39</v>
      </c>
      <c r="AK246" s="41">
        <v>0</v>
      </c>
      <c r="AL246" s="7">
        <f t="shared" si="52"/>
        <v>0</v>
      </c>
      <c r="AM246" s="9"/>
      <c r="AN246" s="9">
        <v>26855.58</v>
      </c>
      <c r="AO246" s="41">
        <v>0</v>
      </c>
      <c r="AP246" s="41">
        <v>0</v>
      </c>
      <c r="AQ246" s="41"/>
      <c r="AR246" s="41"/>
      <c r="AS246" s="41"/>
      <c r="AT246" s="41"/>
      <c r="AU246" s="41"/>
      <c r="AV246" s="41"/>
      <c r="AW246" s="7">
        <f t="shared" si="39"/>
        <v>26855.58</v>
      </c>
      <c r="AX246" s="41">
        <v>4818.58</v>
      </c>
      <c r="AY246" s="41"/>
      <c r="AZ246" s="41">
        <v>3579.79</v>
      </c>
      <c r="BA246" s="41"/>
      <c r="BB246" s="41"/>
      <c r="BC246" s="41">
        <v>0</v>
      </c>
      <c r="BD246" s="41">
        <v>0</v>
      </c>
      <c r="BE246" s="7">
        <f t="shared" si="40"/>
        <v>8398.369999999999</v>
      </c>
      <c r="BF246" s="40">
        <v>0</v>
      </c>
      <c r="BG246" s="41"/>
      <c r="BH246" s="41">
        <v>2504</v>
      </c>
      <c r="BI246" s="41"/>
      <c r="BJ246" s="41">
        <v>0</v>
      </c>
      <c r="BK246" s="41"/>
      <c r="BL246" s="41">
        <v>1420.22</v>
      </c>
      <c r="BM246" s="41"/>
      <c r="BN246" s="41"/>
      <c r="BO246" s="41">
        <v>14376.48</v>
      </c>
      <c r="BP246" s="9"/>
      <c r="BQ246" s="41"/>
      <c r="BR246" s="9"/>
      <c r="BS246" s="9"/>
      <c r="BT246" s="41">
        <v>24780.28</v>
      </c>
      <c r="BU246" s="7">
        <f t="shared" si="41"/>
        <v>43080.979999999996</v>
      </c>
      <c r="BV246" s="40">
        <v>8386.25</v>
      </c>
      <c r="BW246" s="41"/>
      <c r="BX246" s="41"/>
      <c r="BY246" s="41">
        <v>4118</v>
      </c>
      <c r="BZ246" s="41"/>
      <c r="CA246" s="41"/>
      <c r="CB246" s="7">
        <f t="shared" si="42"/>
        <v>12504.25</v>
      </c>
      <c r="CC246" s="40"/>
      <c r="CD246" s="41">
        <v>2285</v>
      </c>
      <c r="CE246" s="41">
        <v>1475</v>
      </c>
      <c r="CF246" s="41"/>
      <c r="CG246" s="7">
        <f t="shared" si="43"/>
        <v>3760</v>
      </c>
      <c r="CH246" s="8">
        <v>17639.39</v>
      </c>
      <c r="CI246" s="9">
        <v>20896.77</v>
      </c>
      <c r="CJ246" s="41">
        <v>0</v>
      </c>
      <c r="CK246" s="41">
        <v>0</v>
      </c>
      <c r="CL246" s="41">
        <v>226232.57</v>
      </c>
      <c r="CM246" s="41"/>
      <c r="CN246" s="41"/>
      <c r="CO246" s="7">
        <f t="shared" si="47"/>
        <v>264768.73</v>
      </c>
      <c r="CP246" s="8"/>
      <c r="CQ246" s="41"/>
      <c r="CR246" s="41"/>
      <c r="CS246" s="7">
        <f t="shared" si="44"/>
        <v>0</v>
      </c>
      <c r="CT246" s="43">
        <v>40</v>
      </c>
      <c r="CU246" s="7">
        <f t="shared" si="51"/>
        <v>40</v>
      </c>
      <c r="CV246" s="10">
        <f t="shared" si="35"/>
        <v>721818.26</v>
      </c>
    </row>
    <row r="247" spans="1:100" x14ac:dyDescent="0.25">
      <c r="A247" s="319"/>
      <c r="B247" s="2" t="s">
        <v>106</v>
      </c>
      <c r="C247" s="40"/>
      <c r="D247" s="41"/>
      <c r="E247" s="43"/>
      <c r="F247" s="41"/>
      <c r="G247" s="42"/>
      <c r="H247" s="7">
        <f t="shared" si="48"/>
        <v>0</v>
      </c>
      <c r="I247" s="40">
        <v>2411.5</v>
      </c>
      <c r="J247" s="41">
        <v>43735.54</v>
      </c>
      <c r="K247" s="41">
        <v>0</v>
      </c>
      <c r="L247" s="41">
        <v>5403.5</v>
      </c>
      <c r="M247" s="41">
        <v>0</v>
      </c>
      <c r="N247" s="41">
        <v>1740</v>
      </c>
      <c r="O247" s="7">
        <f t="shared" si="49"/>
        <v>53290.54</v>
      </c>
      <c r="P247" s="8"/>
      <c r="Q247" s="41"/>
      <c r="R247" s="41"/>
      <c r="S247" s="41"/>
      <c r="T247" s="7">
        <f t="shared" si="36"/>
        <v>0</v>
      </c>
      <c r="U247" s="40">
        <v>0</v>
      </c>
      <c r="V247" s="9">
        <v>2668</v>
      </c>
      <c r="W247" s="7">
        <f t="shared" si="37"/>
        <v>2668</v>
      </c>
      <c r="X247" s="40"/>
      <c r="Y247" s="9"/>
      <c r="Z247" s="9"/>
      <c r="AA247" s="9">
        <v>0</v>
      </c>
      <c r="AB247" s="9">
        <v>509.86</v>
      </c>
      <c r="AC247" s="9"/>
      <c r="AD247" s="41">
        <v>12520</v>
      </c>
      <c r="AE247" s="9">
        <v>1850</v>
      </c>
      <c r="AF247" s="9">
        <v>300096.8</v>
      </c>
      <c r="AG247" s="9">
        <v>0</v>
      </c>
      <c r="AH247" s="9">
        <v>0</v>
      </c>
      <c r="AI247" s="25"/>
      <c r="AJ247" s="4">
        <f t="shared" si="50"/>
        <v>314976.65999999997</v>
      </c>
      <c r="AK247" s="41">
        <v>0</v>
      </c>
      <c r="AL247" s="7">
        <f t="shared" si="52"/>
        <v>0</v>
      </c>
      <c r="AM247" s="9"/>
      <c r="AN247" s="9">
        <v>22804.76</v>
      </c>
      <c r="AO247" s="41">
        <v>0</v>
      </c>
      <c r="AP247" s="41">
        <v>0</v>
      </c>
      <c r="AQ247" s="41"/>
      <c r="AR247" s="41"/>
      <c r="AS247" s="41"/>
      <c r="AT247" s="41"/>
      <c r="AU247" s="41"/>
      <c r="AV247" s="41"/>
      <c r="AW247" s="7">
        <f t="shared" si="39"/>
        <v>22804.76</v>
      </c>
      <c r="AX247" s="41">
        <v>13018.89</v>
      </c>
      <c r="AY247" s="41"/>
      <c r="AZ247" s="41">
        <v>2305.39</v>
      </c>
      <c r="BA247" s="41"/>
      <c r="BB247" s="41"/>
      <c r="BC247" s="41">
        <v>0</v>
      </c>
      <c r="BD247" s="41">
        <v>3619</v>
      </c>
      <c r="BE247" s="7">
        <f t="shared" si="40"/>
        <v>18943.28</v>
      </c>
      <c r="BF247" s="40">
        <v>0</v>
      </c>
      <c r="BG247" s="41"/>
      <c r="BH247" s="41">
        <v>0</v>
      </c>
      <c r="BI247" s="41"/>
      <c r="BJ247" s="41">
        <v>0</v>
      </c>
      <c r="BK247" s="41"/>
      <c r="BL247" s="41">
        <v>0</v>
      </c>
      <c r="BM247" s="41"/>
      <c r="BN247" s="41"/>
      <c r="BO247" s="41">
        <v>7757.17</v>
      </c>
      <c r="BP247" s="9"/>
      <c r="BQ247" s="41"/>
      <c r="BR247" s="9"/>
      <c r="BS247" s="9"/>
      <c r="BT247" s="41">
        <v>18586.98</v>
      </c>
      <c r="BU247" s="7">
        <f t="shared" si="41"/>
        <v>26344.15</v>
      </c>
      <c r="BV247" s="40">
        <v>4623.18</v>
      </c>
      <c r="BW247" s="41"/>
      <c r="BX247" s="41"/>
      <c r="BY247" s="41">
        <v>406</v>
      </c>
      <c r="BZ247" s="41"/>
      <c r="CA247" s="41"/>
      <c r="CB247" s="7">
        <f t="shared" si="42"/>
        <v>5029.18</v>
      </c>
      <c r="CC247" s="40"/>
      <c r="CD247" s="41">
        <v>6782.37</v>
      </c>
      <c r="CE247" s="41">
        <v>3774.5</v>
      </c>
      <c r="CF247" s="41"/>
      <c r="CG247" s="7">
        <f t="shared" si="43"/>
        <v>10556.869999999999</v>
      </c>
      <c r="CH247" s="8">
        <v>15384.68</v>
      </c>
      <c r="CI247" s="9">
        <v>14836.22</v>
      </c>
      <c r="CJ247" s="41">
        <v>0</v>
      </c>
      <c r="CK247" s="41">
        <v>0</v>
      </c>
      <c r="CL247" s="41">
        <v>221981.97</v>
      </c>
      <c r="CM247" s="41"/>
      <c r="CN247" s="41"/>
      <c r="CO247" s="7">
        <f t="shared" si="47"/>
        <v>252202.87</v>
      </c>
      <c r="CP247" s="8"/>
      <c r="CQ247" s="41"/>
      <c r="CR247" s="41"/>
      <c r="CS247" s="7">
        <f t="shared" si="44"/>
        <v>0</v>
      </c>
      <c r="CT247" s="43">
        <v>94</v>
      </c>
      <c r="CU247" s="7">
        <f t="shared" si="51"/>
        <v>94</v>
      </c>
      <c r="CV247" s="10">
        <f t="shared" si="35"/>
        <v>706910.31</v>
      </c>
    </row>
    <row r="248" spans="1:100" x14ac:dyDescent="0.25">
      <c r="A248" s="319"/>
      <c r="B248" s="2" t="s">
        <v>107</v>
      </c>
      <c r="C248" s="40"/>
      <c r="D248" s="41"/>
      <c r="E248" s="43"/>
      <c r="F248" s="41"/>
      <c r="G248" s="42"/>
      <c r="H248" s="7">
        <f t="shared" si="48"/>
        <v>0</v>
      </c>
      <c r="I248" s="40">
        <v>0</v>
      </c>
      <c r="J248" s="41">
        <v>38125.730000000003</v>
      </c>
      <c r="K248" s="41">
        <v>0</v>
      </c>
      <c r="L248" s="41">
        <v>4014.42</v>
      </c>
      <c r="M248" s="41">
        <v>0</v>
      </c>
      <c r="N248" s="41">
        <v>450</v>
      </c>
      <c r="O248" s="7">
        <f t="shared" si="49"/>
        <v>42590.15</v>
      </c>
      <c r="P248" s="8"/>
      <c r="Q248" s="41"/>
      <c r="R248" s="41"/>
      <c r="S248" s="41"/>
      <c r="T248" s="7">
        <f t="shared" si="36"/>
        <v>0</v>
      </c>
      <c r="U248" s="40">
        <v>0</v>
      </c>
      <c r="V248" s="9">
        <v>3066</v>
      </c>
      <c r="W248" s="7">
        <f t="shared" si="37"/>
        <v>3066</v>
      </c>
      <c r="X248" s="40"/>
      <c r="Y248" s="9"/>
      <c r="Z248" s="9"/>
      <c r="AA248" s="9">
        <v>0</v>
      </c>
      <c r="AB248" s="9">
        <v>75223.86</v>
      </c>
      <c r="AC248" s="9"/>
      <c r="AD248" s="41">
        <v>14209</v>
      </c>
      <c r="AE248" s="9">
        <v>6881.5</v>
      </c>
      <c r="AF248" s="9">
        <v>221398.79</v>
      </c>
      <c r="AG248" s="9">
        <v>1524.83</v>
      </c>
      <c r="AH248" s="9">
        <v>0</v>
      </c>
      <c r="AI248" s="25"/>
      <c r="AJ248" s="4">
        <f t="shared" si="50"/>
        <v>319237.98000000004</v>
      </c>
      <c r="AK248" s="41">
        <v>0</v>
      </c>
      <c r="AL248" s="7">
        <f t="shared" si="52"/>
        <v>0</v>
      </c>
      <c r="AM248" s="9"/>
      <c r="AN248" s="9">
        <v>25414.01</v>
      </c>
      <c r="AO248" s="41">
        <v>0</v>
      </c>
      <c r="AP248" s="41">
        <v>0</v>
      </c>
      <c r="AQ248" s="41"/>
      <c r="AR248" s="41"/>
      <c r="AS248" s="41"/>
      <c r="AT248" s="41"/>
      <c r="AU248" s="41"/>
      <c r="AV248" s="41"/>
      <c r="AW248" s="7">
        <f t="shared" si="39"/>
        <v>25414.01</v>
      </c>
      <c r="AX248" s="41">
        <v>13574.38</v>
      </c>
      <c r="AY248" s="41"/>
      <c r="AZ248" s="41">
        <v>3011.8</v>
      </c>
      <c r="BA248" s="41"/>
      <c r="BB248" s="41"/>
      <c r="BC248" s="41">
        <v>0</v>
      </c>
      <c r="BD248" s="41">
        <v>1551</v>
      </c>
      <c r="BE248" s="7">
        <f t="shared" si="40"/>
        <v>18137.18</v>
      </c>
      <c r="BF248" s="40">
        <v>0</v>
      </c>
      <c r="BG248" s="41"/>
      <c r="BH248" s="41">
        <v>0</v>
      </c>
      <c r="BI248" s="41"/>
      <c r="BJ248" s="41">
        <v>0</v>
      </c>
      <c r="BK248" s="41"/>
      <c r="BL248" s="41">
        <v>0</v>
      </c>
      <c r="BM248" s="41"/>
      <c r="BN248" s="41"/>
      <c r="BO248" s="41">
        <v>10513.15</v>
      </c>
      <c r="BP248" s="9"/>
      <c r="BQ248" s="41"/>
      <c r="BR248" s="9"/>
      <c r="BS248" s="9"/>
      <c r="BT248" s="41">
        <v>30752.799999999999</v>
      </c>
      <c r="BU248" s="7">
        <f t="shared" si="41"/>
        <v>41265.949999999997</v>
      </c>
      <c r="BV248" s="40">
        <v>11192.47</v>
      </c>
      <c r="BW248" s="41"/>
      <c r="BX248" s="41"/>
      <c r="BY248" s="41">
        <v>0</v>
      </c>
      <c r="BZ248" s="41"/>
      <c r="CA248" s="41"/>
      <c r="CB248" s="7">
        <f t="shared" si="42"/>
        <v>11192.47</v>
      </c>
      <c r="CC248" s="40"/>
      <c r="CD248" s="41">
        <v>6407.5</v>
      </c>
      <c r="CE248" s="41">
        <v>3156.5</v>
      </c>
      <c r="CF248" s="41"/>
      <c r="CG248" s="7">
        <f t="shared" si="43"/>
        <v>9564</v>
      </c>
      <c r="CH248" s="8">
        <v>15894.18</v>
      </c>
      <c r="CI248" s="9">
        <v>13180.32</v>
      </c>
      <c r="CJ248" s="41">
        <v>0</v>
      </c>
      <c r="CK248" s="41">
        <v>0</v>
      </c>
      <c r="CL248" s="41">
        <v>215077.22</v>
      </c>
      <c r="CM248" s="41"/>
      <c r="CN248" s="41"/>
      <c r="CO248" s="7">
        <f t="shared" si="47"/>
        <v>244151.72</v>
      </c>
      <c r="CP248" s="8"/>
      <c r="CQ248" s="41"/>
      <c r="CR248" s="41"/>
      <c r="CS248" s="7">
        <f t="shared" si="44"/>
        <v>0</v>
      </c>
      <c r="CT248" s="43">
        <v>0</v>
      </c>
      <c r="CU248" s="7">
        <f t="shared" si="51"/>
        <v>0</v>
      </c>
      <c r="CV248" s="10">
        <f t="shared" si="35"/>
        <v>714619.46000000008</v>
      </c>
    </row>
    <row r="249" spans="1:100" x14ac:dyDescent="0.25">
      <c r="A249" s="319"/>
      <c r="B249" s="2" t="s">
        <v>108</v>
      </c>
      <c r="C249" s="40"/>
      <c r="D249" s="41"/>
      <c r="E249" s="43"/>
      <c r="F249" s="41"/>
      <c r="G249" s="42"/>
      <c r="H249" s="7">
        <f t="shared" si="48"/>
        <v>0</v>
      </c>
      <c r="I249" s="40">
        <v>99.82</v>
      </c>
      <c r="J249" s="41">
        <v>43980.79</v>
      </c>
      <c r="K249" s="41">
        <v>0</v>
      </c>
      <c r="L249" s="41">
        <v>5078.5</v>
      </c>
      <c r="M249" s="41">
        <v>0</v>
      </c>
      <c r="N249" s="41">
        <v>720</v>
      </c>
      <c r="O249" s="7">
        <f t="shared" si="49"/>
        <v>49879.11</v>
      </c>
      <c r="P249" s="8"/>
      <c r="Q249" s="41"/>
      <c r="R249" s="41"/>
      <c r="S249" s="41"/>
      <c r="T249" s="7">
        <f t="shared" si="36"/>
        <v>0</v>
      </c>
      <c r="U249" s="40">
        <v>0</v>
      </c>
      <c r="V249" s="9">
        <v>3336</v>
      </c>
      <c r="W249" s="7">
        <f t="shared" si="37"/>
        <v>3336</v>
      </c>
      <c r="X249" s="40"/>
      <c r="Y249" s="9"/>
      <c r="Z249" s="9"/>
      <c r="AA249" s="9">
        <v>0</v>
      </c>
      <c r="AB249" s="9">
        <v>139572.23000000001</v>
      </c>
      <c r="AC249" s="9"/>
      <c r="AD249" s="41">
        <v>16909</v>
      </c>
      <c r="AE249" s="9">
        <v>6250</v>
      </c>
      <c r="AF249" s="9">
        <v>128617.14</v>
      </c>
      <c r="AG249" s="9">
        <v>0</v>
      </c>
      <c r="AH249" s="9">
        <v>0</v>
      </c>
      <c r="AI249" s="25"/>
      <c r="AJ249" s="4">
        <f t="shared" si="50"/>
        <v>291348.37</v>
      </c>
      <c r="AK249" s="41">
        <v>0</v>
      </c>
      <c r="AL249" s="7">
        <f t="shared" si="52"/>
        <v>0</v>
      </c>
      <c r="AM249" s="9"/>
      <c r="AN249" s="9">
        <v>6750.87</v>
      </c>
      <c r="AO249" s="41">
        <v>0</v>
      </c>
      <c r="AP249" s="41">
        <v>0</v>
      </c>
      <c r="AQ249" s="41"/>
      <c r="AR249" s="41"/>
      <c r="AS249" s="41"/>
      <c r="AT249" s="41"/>
      <c r="AU249" s="41"/>
      <c r="AV249" s="41"/>
      <c r="AW249" s="7">
        <f t="shared" si="39"/>
        <v>6750.87</v>
      </c>
      <c r="AX249" s="41">
        <v>13273.95</v>
      </c>
      <c r="AY249" s="41"/>
      <c r="AZ249" s="41">
        <v>2064.2399999999998</v>
      </c>
      <c r="BA249" s="41"/>
      <c r="BB249" s="41"/>
      <c r="BC249" s="41">
        <v>912</v>
      </c>
      <c r="BD249" s="41">
        <v>2079.1999999999998</v>
      </c>
      <c r="BE249" s="7">
        <f t="shared" si="40"/>
        <v>18329.39</v>
      </c>
      <c r="BF249" s="40">
        <v>0</v>
      </c>
      <c r="BG249" s="41"/>
      <c r="BH249" s="41">
        <v>0</v>
      </c>
      <c r="BI249" s="41"/>
      <c r="BJ249" s="41">
        <v>0</v>
      </c>
      <c r="BK249" s="41"/>
      <c r="BL249" s="41">
        <v>5555.29</v>
      </c>
      <c r="BM249" s="41"/>
      <c r="BN249" s="41"/>
      <c r="BO249" s="41">
        <v>13491.84</v>
      </c>
      <c r="BP249" s="9"/>
      <c r="BQ249" s="41"/>
      <c r="BR249" s="9"/>
      <c r="BS249" s="9"/>
      <c r="BT249" s="41">
        <v>27876.52</v>
      </c>
      <c r="BU249" s="7">
        <f t="shared" si="41"/>
        <v>46923.65</v>
      </c>
      <c r="BV249" s="40">
        <v>9749.51</v>
      </c>
      <c r="BW249" s="41"/>
      <c r="BX249" s="41"/>
      <c r="BY249" s="41">
        <v>1305</v>
      </c>
      <c r="BZ249" s="41"/>
      <c r="CA249" s="41"/>
      <c r="CB249" s="7">
        <f t="shared" si="42"/>
        <v>11054.51</v>
      </c>
      <c r="CC249" s="40"/>
      <c r="CD249" s="41">
        <v>4385</v>
      </c>
      <c r="CE249" s="41">
        <v>4484</v>
      </c>
      <c r="CF249" s="41"/>
      <c r="CG249" s="7">
        <f t="shared" si="43"/>
        <v>8869</v>
      </c>
      <c r="CH249" s="8">
        <v>14998.53</v>
      </c>
      <c r="CI249" s="9">
        <v>11259.35</v>
      </c>
      <c r="CJ249" s="41">
        <v>0</v>
      </c>
      <c r="CK249" s="41">
        <v>0</v>
      </c>
      <c r="CL249" s="41">
        <v>237488.96</v>
      </c>
      <c r="CM249" s="41"/>
      <c r="CN249" s="41"/>
      <c r="CO249" s="7">
        <f t="shared" si="47"/>
        <v>263746.83999999997</v>
      </c>
      <c r="CP249" s="8"/>
      <c r="CQ249" s="41"/>
      <c r="CR249" s="41"/>
      <c r="CS249" s="7">
        <f t="shared" si="44"/>
        <v>0</v>
      </c>
      <c r="CT249" s="43">
        <v>440</v>
      </c>
      <c r="CU249" s="7">
        <f t="shared" si="51"/>
        <v>440</v>
      </c>
      <c r="CV249" s="10">
        <f t="shared" si="35"/>
        <v>700677.74</v>
      </c>
    </row>
    <row r="250" spans="1:100" x14ac:dyDescent="0.25">
      <c r="A250" s="319"/>
      <c r="B250" s="2" t="s">
        <v>109</v>
      </c>
      <c r="C250" s="40"/>
      <c r="D250" s="41"/>
      <c r="E250" s="43"/>
      <c r="F250" s="41"/>
      <c r="G250" s="42"/>
      <c r="H250" s="7">
        <f t="shared" si="48"/>
        <v>0</v>
      </c>
      <c r="I250" s="40">
        <v>68.53</v>
      </c>
      <c r="J250" s="41">
        <v>44642.39</v>
      </c>
      <c r="K250" s="41">
        <v>0</v>
      </c>
      <c r="L250" s="41">
        <v>5081.68</v>
      </c>
      <c r="M250" s="41">
        <v>0</v>
      </c>
      <c r="N250" s="41">
        <v>1890</v>
      </c>
      <c r="O250" s="7">
        <f t="shared" si="49"/>
        <v>51682.6</v>
      </c>
      <c r="P250" s="8"/>
      <c r="Q250" s="41"/>
      <c r="R250" s="41"/>
      <c r="S250" s="41"/>
      <c r="T250" s="7">
        <f t="shared" si="36"/>
        <v>0</v>
      </c>
      <c r="U250" s="40">
        <v>0</v>
      </c>
      <c r="V250" s="9">
        <v>3092</v>
      </c>
      <c r="W250" s="7">
        <f t="shared" si="37"/>
        <v>3092</v>
      </c>
      <c r="X250" s="40"/>
      <c r="Y250" s="9"/>
      <c r="Z250" s="9"/>
      <c r="AA250" s="9">
        <v>0</v>
      </c>
      <c r="AB250" s="9">
        <v>70196.95</v>
      </c>
      <c r="AC250" s="9"/>
      <c r="AD250" s="41">
        <v>16340</v>
      </c>
      <c r="AE250" s="9">
        <v>1552.5</v>
      </c>
      <c r="AF250" s="9">
        <v>238805.3</v>
      </c>
      <c r="AG250" s="9">
        <v>0</v>
      </c>
      <c r="AH250" s="9">
        <v>0</v>
      </c>
      <c r="AI250" s="25"/>
      <c r="AJ250" s="4">
        <f t="shared" si="50"/>
        <v>326894.75</v>
      </c>
      <c r="AK250" s="41">
        <v>0</v>
      </c>
      <c r="AL250" s="7">
        <f t="shared" ref="AL250:AL273" si="53">+AK250</f>
        <v>0</v>
      </c>
      <c r="AM250" s="9"/>
      <c r="AN250" s="9">
        <v>21662.27</v>
      </c>
      <c r="AO250" s="41">
        <v>0</v>
      </c>
      <c r="AP250" s="41">
        <v>0</v>
      </c>
      <c r="AQ250" s="41"/>
      <c r="AR250" s="41"/>
      <c r="AS250" s="41"/>
      <c r="AT250" s="41"/>
      <c r="AU250" s="41"/>
      <c r="AV250" s="41"/>
      <c r="AW250" s="7">
        <f t="shared" si="39"/>
        <v>21662.27</v>
      </c>
      <c r="AX250" s="41">
        <v>8802.92</v>
      </c>
      <c r="AY250" s="41"/>
      <c r="AZ250" s="41">
        <v>1995</v>
      </c>
      <c r="BA250" s="41"/>
      <c r="BB250" s="41"/>
      <c r="BC250" s="41">
        <v>2695.2</v>
      </c>
      <c r="BD250" s="41">
        <v>0</v>
      </c>
      <c r="BE250" s="7">
        <f t="shared" si="40"/>
        <v>13493.119999999999</v>
      </c>
      <c r="BF250" s="40">
        <v>0</v>
      </c>
      <c r="BG250" s="41"/>
      <c r="BH250" s="41">
        <v>0</v>
      </c>
      <c r="BI250" s="41"/>
      <c r="BJ250" s="41">
        <v>7569.87</v>
      </c>
      <c r="BK250" s="41"/>
      <c r="BL250" s="41">
        <v>3608.62</v>
      </c>
      <c r="BM250" s="41"/>
      <c r="BN250" s="41"/>
      <c r="BO250" s="41">
        <v>12111.23</v>
      </c>
      <c r="BP250" s="9"/>
      <c r="BQ250" s="41"/>
      <c r="BR250" s="9"/>
      <c r="BS250" s="9"/>
      <c r="BT250" s="41">
        <v>27875.8</v>
      </c>
      <c r="BU250" s="7">
        <f t="shared" si="41"/>
        <v>51165.520000000004</v>
      </c>
      <c r="BV250" s="40">
        <v>9707.5300000000007</v>
      </c>
      <c r="BW250" s="41"/>
      <c r="BX250" s="41"/>
      <c r="BY250" s="41">
        <v>1015</v>
      </c>
      <c r="BZ250" s="41"/>
      <c r="CA250" s="41"/>
      <c r="CB250" s="7">
        <f t="shared" si="42"/>
        <v>10722.53</v>
      </c>
      <c r="CC250" s="40"/>
      <c r="CD250" s="41">
        <v>0</v>
      </c>
      <c r="CE250" s="41">
        <v>2153.5</v>
      </c>
      <c r="CF250" s="41"/>
      <c r="CG250" s="7">
        <f t="shared" si="43"/>
        <v>2153.5</v>
      </c>
      <c r="CH250" s="8">
        <v>19113.13</v>
      </c>
      <c r="CI250" s="9">
        <v>13400.76</v>
      </c>
      <c r="CJ250" s="41">
        <v>0</v>
      </c>
      <c r="CK250" s="41">
        <v>0</v>
      </c>
      <c r="CL250" s="41">
        <v>239289.38</v>
      </c>
      <c r="CM250" s="41"/>
      <c r="CN250" s="41"/>
      <c r="CO250" s="7">
        <f t="shared" si="47"/>
        <v>271803.27</v>
      </c>
      <c r="CP250" s="8"/>
      <c r="CQ250" s="41"/>
      <c r="CR250" s="41"/>
      <c r="CS250" s="7">
        <f t="shared" si="44"/>
        <v>0</v>
      </c>
      <c r="CT250" s="43">
        <v>0</v>
      </c>
      <c r="CU250" s="7">
        <f t="shared" si="51"/>
        <v>0</v>
      </c>
      <c r="CV250" s="10">
        <f t="shared" si="35"/>
        <v>752669.56</v>
      </c>
    </row>
    <row r="251" spans="1:100" x14ac:dyDescent="0.25">
      <c r="A251" s="319"/>
      <c r="B251" s="2" t="s">
        <v>110</v>
      </c>
      <c r="C251" s="40"/>
      <c r="D251" s="41"/>
      <c r="E251" s="43"/>
      <c r="F251" s="41"/>
      <c r="G251" s="42"/>
      <c r="H251" s="7">
        <f t="shared" si="48"/>
        <v>0</v>
      </c>
      <c r="I251" s="40">
        <v>33.94</v>
      </c>
      <c r="J251" s="41">
        <v>15912.29</v>
      </c>
      <c r="K251" s="41">
        <v>0</v>
      </c>
      <c r="L251" s="41">
        <v>1251.3499999999999</v>
      </c>
      <c r="M251" s="41">
        <v>0</v>
      </c>
      <c r="N251" s="41">
        <v>510</v>
      </c>
      <c r="O251" s="7">
        <f t="shared" si="49"/>
        <v>17707.580000000002</v>
      </c>
      <c r="P251" s="8"/>
      <c r="Q251" s="41"/>
      <c r="R251" s="41"/>
      <c r="S251" s="41"/>
      <c r="T251" s="7">
        <f t="shared" si="36"/>
        <v>0</v>
      </c>
      <c r="U251" s="40">
        <v>0</v>
      </c>
      <c r="V251" s="9">
        <v>2232</v>
      </c>
      <c r="W251" s="7">
        <f t="shared" si="37"/>
        <v>2232</v>
      </c>
      <c r="X251" s="40"/>
      <c r="Y251" s="9"/>
      <c r="Z251" s="9"/>
      <c r="AA251" s="9">
        <v>0</v>
      </c>
      <c r="AB251" s="9">
        <v>83639.539999999994</v>
      </c>
      <c r="AC251" s="9"/>
      <c r="AD251" s="41">
        <v>12850</v>
      </c>
      <c r="AE251" s="9">
        <v>4034.3</v>
      </c>
      <c r="AF251" s="9">
        <v>271743.55</v>
      </c>
      <c r="AG251" s="9">
        <v>0</v>
      </c>
      <c r="AH251" s="9">
        <v>0</v>
      </c>
      <c r="AI251" s="25"/>
      <c r="AJ251" s="4">
        <f t="shared" si="50"/>
        <v>372267.39</v>
      </c>
      <c r="AK251" s="41">
        <v>0</v>
      </c>
      <c r="AL251" s="7">
        <f t="shared" si="53"/>
        <v>0</v>
      </c>
      <c r="AM251" s="9"/>
      <c r="AN251" s="9">
        <v>22776.94</v>
      </c>
      <c r="AO251" s="41">
        <v>0</v>
      </c>
      <c r="AP251" s="41">
        <v>0</v>
      </c>
      <c r="AQ251" s="41"/>
      <c r="AR251" s="41"/>
      <c r="AS251" s="41"/>
      <c r="AT251" s="41"/>
      <c r="AU251" s="41"/>
      <c r="AV251" s="41"/>
      <c r="AW251" s="7">
        <f t="shared" si="39"/>
        <v>22776.94</v>
      </c>
      <c r="AX251" s="41">
        <v>6034.28</v>
      </c>
      <c r="AY251" s="41"/>
      <c r="AZ251" s="41">
        <v>1400</v>
      </c>
      <c r="BA251" s="41"/>
      <c r="BB251" s="41"/>
      <c r="BC251" s="41">
        <v>5681.76</v>
      </c>
      <c r="BD251" s="41">
        <v>0</v>
      </c>
      <c r="BE251" s="7">
        <f t="shared" si="40"/>
        <v>13116.04</v>
      </c>
      <c r="BF251" s="40">
        <v>0</v>
      </c>
      <c r="BG251" s="41"/>
      <c r="BH251" s="41">
        <v>0</v>
      </c>
      <c r="BI251" s="41"/>
      <c r="BJ251" s="41">
        <v>10648.18</v>
      </c>
      <c r="BK251" s="41"/>
      <c r="BL251" s="41">
        <v>7094.78</v>
      </c>
      <c r="BM251" s="41"/>
      <c r="BN251" s="41"/>
      <c r="BO251" s="41">
        <v>12632.22</v>
      </c>
      <c r="BP251" s="9"/>
      <c r="BQ251" s="41"/>
      <c r="BR251" s="9"/>
      <c r="BS251" s="9"/>
      <c r="BT251" s="41">
        <v>27418.32</v>
      </c>
      <c r="BU251" s="7">
        <f t="shared" si="41"/>
        <v>57793.5</v>
      </c>
      <c r="BV251" s="40">
        <v>7516.15</v>
      </c>
      <c r="BW251" s="41"/>
      <c r="BX251" s="41"/>
      <c r="BY251" s="41">
        <v>1943</v>
      </c>
      <c r="BZ251" s="41"/>
      <c r="CA251" s="41"/>
      <c r="CB251" s="7">
        <f t="shared" si="42"/>
        <v>9459.15</v>
      </c>
      <c r="CC251" s="40"/>
      <c r="CD251" s="41">
        <v>0</v>
      </c>
      <c r="CE251" s="41">
        <v>0</v>
      </c>
      <c r="CF251" s="41"/>
      <c r="CG251" s="7">
        <f t="shared" si="43"/>
        <v>0</v>
      </c>
      <c r="CH251" s="8">
        <v>11739.19</v>
      </c>
      <c r="CI251" s="9">
        <v>1488.25</v>
      </c>
      <c r="CJ251" s="41">
        <v>0</v>
      </c>
      <c r="CK251" s="41">
        <v>0</v>
      </c>
      <c r="CL251" s="41">
        <v>150278.34</v>
      </c>
      <c r="CM251" s="41"/>
      <c r="CN251" s="41"/>
      <c r="CO251" s="7">
        <f t="shared" si="47"/>
        <v>163505.78</v>
      </c>
      <c r="CP251" s="8"/>
      <c r="CQ251" s="41"/>
      <c r="CR251" s="41"/>
      <c r="CS251" s="7">
        <f t="shared" si="44"/>
        <v>0</v>
      </c>
      <c r="CT251" s="43">
        <v>0</v>
      </c>
      <c r="CU251" s="7">
        <f t="shared" si="51"/>
        <v>0</v>
      </c>
      <c r="CV251" s="10">
        <f t="shared" si="35"/>
        <v>658858.38</v>
      </c>
    </row>
    <row r="252" spans="1:100" x14ac:dyDescent="0.25">
      <c r="A252" s="319"/>
      <c r="B252" s="2" t="s">
        <v>111</v>
      </c>
      <c r="C252" s="40"/>
      <c r="D252" s="41"/>
      <c r="E252" s="43"/>
      <c r="F252" s="41"/>
      <c r="G252" s="42"/>
      <c r="H252" s="7">
        <f t="shared" si="48"/>
        <v>0</v>
      </c>
      <c r="I252" s="40">
        <v>66.66</v>
      </c>
      <c r="J252" s="41">
        <v>26206.21</v>
      </c>
      <c r="K252" s="41">
        <v>0</v>
      </c>
      <c r="L252" s="41">
        <v>3779.86</v>
      </c>
      <c r="M252" s="41">
        <v>0</v>
      </c>
      <c r="N252" s="41">
        <v>419</v>
      </c>
      <c r="O252" s="7">
        <f t="shared" si="49"/>
        <v>30471.73</v>
      </c>
      <c r="P252" s="8"/>
      <c r="Q252" s="41"/>
      <c r="R252" s="41"/>
      <c r="S252" s="41"/>
      <c r="T252" s="7">
        <f t="shared" si="36"/>
        <v>0</v>
      </c>
      <c r="U252" s="40">
        <v>0</v>
      </c>
      <c r="V252" s="9">
        <v>2082</v>
      </c>
      <c r="W252" s="7">
        <f t="shared" si="37"/>
        <v>2082</v>
      </c>
      <c r="X252" s="40"/>
      <c r="Y252" s="9"/>
      <c r="Z252" s="9"/>
      <c r="AA252" s="9">
        <v>0</v>
      </c>
      <c r="AB252" s="9">
        <v>74634.42</v>
      </c>
      <c r="AC252" s="9"/>
      <c r="AD252" s="41">
        <v>9910</v>
      </c>
      <c r="AE252" s="9">
        <v>3425</v>
      </c>
      <c r="AF252" s="9">
        <v>235520.69</v>
      </c>
      <c r="AG252" s="9">
        <v>1540.11</v>
      </c>
      <c r="AH252" s="9">
        <v>29979.34</v>
      </c>
      <c r="AI252" s="25"/>
      <c r="AJ252" s="4">
        <f t="shared" si="50"/>
        <v>355009.56</v>
      </c>
      <c r="AK252" s="41">
        <v>0</v>
      </c>
      <c r="AL252" s="7">
        <f t="shared" si="53"/>
        <v>0</v>
      </c>
      <c r="AM252" s="9"/>
      <c r="AN252" s="9">
        <v>20482.45</v>
      </c>
      <c r="AO252" s="41">
        <v>0</v>
      </c>
      <c r="AP252" s="41">
        <v>0</v>
      </c>
      <c r="AQ252" s="41"/>
      <c r="AR252" s="41"/>
      <c r="AS252" s="41"/>
      <c r="AT252" s="41"/>
      <c r="AU252" s="41"/>
      <c r="AV252" s="41"/>
      <c r="AW252" s="7">
        <f t="shared" si="39"/>
        <v>20482.45</v>
      </c>
      <c r="AX252" s="41">
        <v>5991.07</v>
      </c>
      <c r="AY252" s="41"/>
      <c r="AZ252" s="41">
        <v>750</v>
      </c>
      <c r="BA252" s="41"/>
      <c r="BB252" s="41"/>
      <c r="BC252" s="41">
        <v>8098.56</v>
      </c>
      <c r="BD252" s="41">
        <v>0</v>
      </c>
      <c r="BE252" s="7">
        <f t="shared" si="40"/>
        <v>14839.630000000001</v>
      </c>
      <c r="BF252" s="40">
        <v>0</v>
      </c>
      <c r="BG252" s="41"/>
      <c r="BH252" s="41">
        <v>0</v>
      </c>
      <c r="BI252" s="41"/>
      <c r="BJ252" s="41">
        <v>11991.22</v>
      </c>
      <c r="BK252" s="41"/>
      <c r="BL252" s="41">
        <v>6474.24</v>
      </c>
      <c r="BM252" s="41"/>
      <c r="BN252" s="41"/>
      <c r="BO252" s="41">
        <v>14514.07</v>
      </c>
      <c r="BP252" s="9"/>
      <c r="BQ252" s="41"/>
      <c r="BR252" s="9"/>
      <c r="BS252" s="9"/>
      <c r="BT252" s="41">
        <v>36893.06</v>
      </c>
      <c r="BU252" s="7">
        <f t="shared" si="41"/>
        <v>69872.59</v>
      </c>
      <c r="BV252" s="40">
        <v>5250.2</v>
      </c>
      <c r="BW252" s="41"/>
      <c r="BX252" s="41"/>
      <c r="BY252" s="41">
        <v>1885</v>
      </c>
      <c r="BZ252" s="41"/>
      <c r="CA252" s="41"/>
      <c r="CB252" s="7">
        <f t="shared" si="42"/>
        <v>7135.2</v>
      </c>
      <c r="CC252" s="40"/>
      <c r="CD252" s="41">
        <v>0</v>
      </c>
      <c r="CE252" s="41">
        <v>29.5</v>
      </c>
      <c r="CF252" s="41"/>
      <c r="CG252" s="7">
        <f t="shared" si="43"/>
        <v>29.5</v>
      </c>
      <c r="CH252" s="8">
        <v>5657.18</v>
      </c>
      <c r="CI252" s="9">
        <v>10060.26</v>
      </c>
      <c r="CJ252" s="41">
        <v>0</v>
      </c>
      <c r="CK252" s="41">
        <v>0</v>
      </c>
      <c r="CL252" s="41">
        <v>85032.76</v>
      </c>
      <c r="CM252" s="41"/>
      <c r="CN252" s="41"/>
      <c r="CO252" s="7">
        <f t="shared" si="47"/>
        <v>100750.2</v>
      </c>
      <c r="CP252" s="8"/>
      <c r="CQ252" s="41"/>
      <c r="CR252" s="41"/>
      <c r="CS252" s="7">
        <f t="shared" si="44"/>
        <v>0</v>
      </c>
      <c r="CT252" s="43">
        <v>0</v>
      </c>
      <c r="CU252" s="7">
        <f t="shared" si="51"/>
        <v>0</v>
      </c>
      <c r="CV252" s="10">
        <f t="shared" si="35"/>
        <v>600672.86</v>
      </c>
    </row>
    <row r="253" spans="1:100" ht="15.75" thickBot="1" x14ac:dyDescent="0.3">
      <c r="A253" s="320"/>
      <c r="B253" s="3" t="s">
        <v>112</v>
      </c>
      <c r="C253" s="44"/>
      <c r="D253" s="45"/>
      <c r="E253" s="47"/>
      <c r="F253" s="45"/>
      <c r="G253" s="46"/>
      <c r="H253" s="11">
        <f t="shared" si="48"/>
        <v>0</v>
      </c>
      <c r="I253" s="44">
        <v>0</v>
      </c>
      <c r="J253" s="45">
        <v>32929.69</v>
      </c>
      <c r="K253" s="45">
        <v>0</v>
      </c>
      <c r="L253" s="45">
        <v>5069.6000000000004</v>
      </c>
      <c r="M253" s="45">
        <v>0</v>
      </c>
      <c r="N253" s="45">
        <v>1010</v>
      </c>
      <c r="O253" s="11">
        <f t="shared" si="49"/>
        <v>39009.29</v>
      </c>
      <c r="P253" s="12"/>
      <c r="Q253" s="45"/>
      <c r="R253" s="45"/>
      <c r="S253" s="45"/>
      <c r="T253" s="11">
        <f t="shared" si="36"/>
        <v>0</v>
      </c>
      <c r="U253" s="44">
        <v>0</v>
      </c>
      <c r="V253" s="13">
        <v>2560</v>
      </c>
      <c r="W253" s="11">
        <f t="shared" si="37"/>
        <v>2560</v>
      </c>
      <c r="X253" s="44"/>
      <c r="Y253" s="13"/>
      <c r="Z253" s="13"/>
      <c r="AA253" s="13">
        <v>0</v>
      </c>
      <c r="AB253" s="13">
        <v>21540.3</v>
      </c>
      <c r="AC253" s="13"/>
      <c r="AD253" s="45">
        <v>10380</v>
      </c>
      <c r="AE253" s="13">
        <v>4275</v>
      </c>
      <c r="AF253" s="13">
        <v>167629.38</v>
      </c>
      <c r="AG253" s="13">
        <v>0</v>
      </c>
      <c r="AH253" s="13">
        <v>8059</v>
      </c>
      <c r="AI253" s="26"/>
      <c r="AJ253" s="11">
        <f t="shared" si="50"/>
        <v>211883.68</v>
      </c>
      <c r="AK253" s="45">
        <v>0</v>
      </c>
      <c r="AL253" s="11">
        <f t="shared" si="53"/>
        <v>0</v>
      </c>
      <c r="AM253" s="13"/>
      <c r="AN253" s="13">
        <v>18977.13</v>
      </c>
      <c r="AO253" s="45">
        <v>0</v>
      </c>
      <c r="AP253" s="45">
        <v>0</v>
      </c>
      <c r="AQ253" s="45"/>
      <c r="AR253" s="45"/>
      <c r="AS253" s="45"/>
      <c r="AT253" s="45"/>
      <c r="AU253" s="45"/>
      <c r="AV253" s="45"/>
      <c r="AW253" s="11">
        <f t="shared" si="39"/>
        <v>18977.13</v>
      </c>
      <c r="AX253" s="45">
        <v>5752.42</v>
      </c>
      <c r="AY253" s="45"/>
      <c r="AZ253" s="45">
        <v>650</v>
      </c>
      <c r="BA253" s="45"/>
      <c r="BB253" s="45"/>
      <c r="BC253" s="45">
        <v>10542.72</v>
      </c>
      <c r="BD253" s="45">
        <v>0</v>
      </c>
      <c r="BE253" s="11">
        <f t="shared" si="40"/>
        <v>16945.14</v>
      </c>
      <c r="BF253" s="44">
        <v>0</v>
      </c>
      <c r="BG253" s="45"/>
      <c r="BH253" s="45">
        <v>0</v>
      </c>
      <c r="BI253" s="45"/>
      <c r="BJ253" s="45">
        <v>13308.97</v>
      </c>
      <c r="BK253" s="45"/>
      <c r="BL253" s="45">
        <v>5219.6400000000003</v>
      </c>
      <c r="BM253" s="45"/>
      <c r="BN253" s="45"/>
      <c r="BO253" s="45">
        <v>7777.88</v>
      </c>
      <c r="BP253" s="13"/>
      <c r="BQ253" s="45"/>
      <c r="BR253" s="13"/>
      <c r="BS253" s="13"/>
      <c r="BT253" s="45">
        <v>33487.4</v>
      </c>
      <c r="BU253" s="11">
        <f t="shared" si="41"/>
        <v>59793.89</v>
      </c>
      <c r="BV253" s="44">
        <v>2993.32</v>
      </c>
      <c r="BW253" s="45"/>
      <c r="BX253" s="45"/>
      <c r="BY253" s="45">
        <v>3451</v>
      </c>
      <c r="BZ253" s="45"/>
      <c r="CA253" s="45"/>
      <c r="CB253" s="11">
        <f t="shared" si="42"/>
        <v>6444.32</v>
      </c>
      <c r="CC253" s="44"/>
      <c r="CD253" s="45">
        <v>0</v>
      </c>
      <c r="CE253" s="45">
        <v>0</v>
      </c>
      <c r="CF253" s="45"/>
      <c r="CG253" s="11">
        <f t="shared" si="43"/>
        <v>0</v>
      </c>
      <c r="CH253" s="12">
        <v>15152.26</v>
      </c>
      <c r="CI253" s="13">
        <v>12620.56</v>
      </c>
      <c r="CJ253" s="45">
        <v>0</v>
      </c>
      <c r="CK253" s="45">
        <v>0</v>
      </c>
      <c r="CL253" s="45">
        <v>213581.76</v>
      </c>
      <c r="CM253" s="45"/>
      <c r="CN253" s="45"/>
      <c r="CO253" s="11">
        <f t="shared" si="47"/>
        <v>241354.58000000002</v>
      </c>
      <c r="CP253" s="12"/>
      <c r="CQ253" s="45"/>
      <c r="CR253" s="45"/>
      <c r="CS253" s="11">
        <f t="shared" si="44"/>
        <v>0</v>
      </c>
      <c r="CT253" s="47">
        <v>0</v>
      </c>
      <c r="CU253" s="11">
        <f t="shared" si="51"/>
        <v>0</v>
      </c>
      <c r="CV253" s="15">
        <f t="shared" si="35"/>
        <v>596968.03</v>
      </c>
    </row>
    <row r="254" spans="1:100" x14ac:dyDescent="0.25">
      <c r="A254" s="318">
        <v>2017</v>
      </c>
      <c r="B254" s="1" t="s">
        <v>101</v>
      </c>
      <c r="C254" s="34"/>
      <c r="D254" s="35"/>
      <c r="E254" s="52"/>
      <c r="F254" s="35"/>
      <c r="G254" s="36"/>
      <c r="H254" s="20">
        <f t="shared" si="48"/>
        <v>0</v>
      </c>
      <c r="I254" s="34">
        <v>1274</v>
      </c>
      <c r="J254" s="35">
        <v>39934</v>
      </c>
      <c r="K254" s="35">
        <v>0</v>
      </c>
      <c r="L254" s="35">
        <v>4036</v>
      </c>
      <c r="M254" s="35">
        <v>0</v>
      </c>
      <c r="N254" s="35">
        <v>210</v>
      </c>
      <c r="O254" s="20">
        <f t="shared" si="49"/>
        <v>45454</v>
      </c>
      <c r="P254" s="21"/>
      <c r="Q254" s="35"/>
      <c r="R254" s="35"/>
      <c r="S254" s="35"/>
      <c r="T254" s="20">
        <f t="shared" si="36"/>
        <v>0</v>
      </c>
      <c r="U254" s="34">
        <v>0</v>
      </c>
      <c r="V254" s="22">
        <v>1202</v>
      </c>
      <c r="W254" s="20">
        <f t="shared" si="37"/>
        <v>1202</v>
      </c>
      <c r="X254" s="34"/>
      <c r="Y254" s="22"/>
      <c r="Z254" s="22"/>
      <c r="AA254" s="22">
        <v>0</v>
      </c>
      <c r="AB254" s="22">
        <v>0</v>
      </c>
      <c r="AC254" s="22"/>
      <c r="AD254" s="35">
        <v>5940</v>
      </c>
      <c r="AE254" s="22">
        <v>2050</v>
      </c>
      <c r="AF254" s="22">
        <v>153304</v>
      </c>
      <c r="AG254" s="22">
        <v>1537</v>
      </c>
      <c r="AH254" s="22">
        <v>11108</v>
      </c>
      <c r="AI254" s="27"/>
      <c r="AJ254" s="20">
        <f t="shared" si="50"/>
        <v>173939</v>
      </c>
      <c r="AK254" s="35">
        <v>0</v>
      </c>
      <c r="AL254" s="20">
        <f t="shared" si="53"/>
        <v>0</v>
      </c>
      <c r="AM254" s="22"/>
      <c r="AN254" s="22">
        <v>21542</v>
      </c>
      <c r="AO254" s="35">
        <v>0</v>
      </c>
      <c r="AP254" s="35">
        <v>0</v>
      </c>
      <c r="AQ254" s="35"/>
      <c r="AR254" s="35"/>
      <c r="AS254" s="35"/>
      <c r="AT254" s="35"/>
      <c r="AU254" s="35"/>
      <c r="AV254" s="35"/>
      <c r="AW254" s="20">
        <f t="shared" si="39"/>
        <v>21542</v>
      </c>
      <c r="AX254" s="35">
        <v>2369</v>
      </c>
      <c r="AY254" s="35"/>
      <c r="AZ254" s="35">
        <v>0</v>
      </c>
      <c r="BA254" s="35"/>
      <c r="BB254" s="35"/>
      <c r="BC254" s="35">
        <v>5463</v>
      </c>
      <c r="BD254" s="35">
        <v>1269</v>
      </c>
      <c r="BE254" s="20">
        <f t="shared" si="40"/>
        <v>9101</v>
      </c>
      <c r="BF254" s="34">
        <v>0</v>
      </c>
      <c r="BG254" s="35"/>
      <c r="BH254" s="35">
        <v>0</v>
      </c>
      <c r="BI254" s="35"/>
      <c r="BJ254" s="35">
        <v>5251</v>
      </c>
      <c r="BK254" s="35"/>
      <c r="BL254" s="35">
        <v>6662</v>
      </c>
      <c r="BM254" s="35"/>
      <c r="BN254" s="35"/>
      <c r="BO254" s="35">
        <v>4653</v>
      </c>
      <c r="BP254" s="22"/>
      <c r="BQ254" s="35"/>
      <c r="BR254" s="22"/>
      <c r="BS254" s="22"/>
      <c r="BT254" s="35">
        <v>18617</v>
      </c>
      <c r="BU254" s="20">
        <f t="shared" si="41"/>
        <v>35183</v>
      </c>
      <c r="BV254" s="34">
        <v>1680</v>
      </c>
      <c r="BW254" s="35"/>
      <c r="BX254" s="35"/>
      <c r="BY254" s="35">
        <v>1015</v>
      </c>
      <c r="BZ254" s="35"/>
      <c r="CA254" s="35"/>
      <c r="CB254" s="20">
        <f t="shared" si="42"/>
        <v>2695</v>
      </c>
      <c r="CC254" s="34"/>
      <c r="CD254" s="35">
        <v>0</v>
      </c>
      <c r="CE254" s="35">
        <v>0</v>
      </c>
      <c r="CF254" s="35"/>
      <c r="CG254" s="20">
        <f t="shared" si="43"/>
        <v>0</v>
      </c>
      <c r="CH254" s="21">
        <v>20444</v>
      </c>
      <c r="CI254" s="22">
        <v>22051</v>
      </c>
      <c r="CJ254" s="35">
        <v>0</v>
      </c>
      <c r="CK254" s="35">
        <v>0</v>
      </c>
      <c r="CL254" s="35">
        <v>218799</v>
      </c>
      <c r="CM254" s="35"/>
      <c r="CN254" s="35"/>
      <c r="CO254" s="20">
        <f t="shared" si="47"/>
        <v>261294</v>
      </c>
      <c r="CP254" s="21"/>
      <c r="CQ254" s="35"/>
      <c r="CR254" s="35"/>
      <c r="CS254" s="20">
        <f t="shared" si="44"/>
        <v>0</v>
      </c>
      <c r="CT254" s="52">
        <v>0</v>
      </c>
      <c r="CU254" s="20">
        <f t="shared" si="51"/>
        <v>0</v>
      </c>
      <c r="CV254" s="23">
        <f t="shared" si="35"/>
        <v>550410</v>
      </c>
    </row>
    <row r="255" spans="1:100" x14ac:dyDescent="0.25">
      <c r="A255" s="319"/>
      <c r="B255" s="2" t="s">
        <v>102</v>
      </c>
      <c r="C255" s="40"/>
      <c r="D255" s="41"/>
      <c r="E255" s="43"/>
      <c r="F255" s="41"/>
      <c r="G255" s="42"/>
      <c r="H255" s="7">
        <f t="shared" si="48"/>
        <v>0</v>
      </c>
      <c r="I255" s="40">
        <v>2407</v>
      </c>
      <c r="J255" s="41">
        <v>37209</v>
      </c>
      <c r="K255" s="41">
        <v>0</v>
      </c>
      <c r="L255" s="41">
        <v>2896</v>
      </c>
      <c r="M255" s="41">
        <v>0</v>
      </c>
      <c r="N255" s="41">
        <v>120</v>
      </c>
      <c r="O255" s="7">
        <f t="shared" si="49"/>
        <v>42632</v>
      </c>
      <c r="P255" s="8"/>
      <c r="Q255" s="41"/>
      <c r="R255" s="41"/>
      <c r="S255" s="41"/>
      <c r="T255" s="7">
        <f t="shared" si="36"/>
        <v>0</v>
      </c>
      <c r="U255" s="40">
        <v>0</v>
      </c>
      <c r="V255" s="9">
        <v>710</v>
      </c>
      <c r="W255" s="7">
        <f t="shared" si="37"/>
        <v>710</v>
      </c>
      <c r="X255" s="40"/>
      <c r="Y255" s="9"/>
      <c r="Z255" s="9"/>
      <c r="AA255" s="9">
        <v>0</v>
      </c>
      <c r="AB255" s="9">
        <v>0</v>
      </c>
      <c r="AC255" s="9"/>
      <c r="AD255" s="41">
        <v>1700</v>
      </c>
      <c r="AE255" s="9">
        <v>2353</v>
      </c>
      <c r="AF255" s="9">
        <v>147585</v>
      </c>
      <c r="AG255" s="9">
        <v>0</v>
      </c>
      <c r="AH255" s="9">
        <v>22150</v>
      </c>
      <c r="AI255" s="25"/>
      <c r="AJ255" s="4">
        <f t="shared" si="50"/>
        <v>173788</v>
      </c>
      <c r="AK255" s="41">
        <v>0</v>
      </c>
      <c r="AL255" s="7">
        <f t="shared" si="53"/>
        <v>0</v>
      </c>
      <c r="AM255" s="9"/>
      <c r="AN255" s="9">
        <v>16180</v>
      </c>
      <c r="AO255" s="41">
        <v>0</v>
      </c>
      <c r="AP255" s="41">
        <v>0</v>
      </c>
      <c r="AQ255" s="41"/>
      <c r="AR255" s="41"/>
      <c r="AS255" s="41"/>
      <c r="AT255" s="41"/>
      <c r="AU255" s="41"/>
      <c r="AV255" s="41"/>
      <c r="AW255" s="7">
        <f t="shared" si="39"/>
        <v>16180</v>
      </c>
      <c r="AX255" s="41">
        <v>3090</v>
      </c>
      <c r="AY255" s="41"/>
      <c r="AZ255" s="41">
        <v>0</v>
      </c>
      <c r="BA255" s="41"/>
      <c r="BB255" s="41"/>
      <c r="BC255" s="41">
        <v>2676</v>
      </c>
      <c r="BD255" s="41">
        <v>0</v>
      </c>
      <c r="BE255" s="7">
        <f t="shared" si="40"/>
        <v>5766</v>
      </c>
      <c r="BF255" s="40">
        <v>0</v>
      </c>
      <c r="BG255" s="41"/>
      <c r="BH255" s="41">
        <v>0</v>
      </c>
      <c r="BI255" s="41"/>
      <c r="BJ255" s="41">
        <v>2843</v>
      </c>
      <c r="BK255" s="41"/>
      <c r="BL255" s="41">
        <v>8038</v>
      </c>
      <c r="BM255" s="41"/>
      <c r="BN255" s="41"/>
      <c r="BO255" s="41">
        <v>4852</v>
      </c>
      <c r="BP255" s="9"/>
      <c r="BQ255" s="41"/>
      <c r="BR255" s="9"/>
      <c r="BS255" s="9"/>
      <c r="BT255" s="41">
        <v>18616</v>
      </c>
      <c r="BU255" s="7">
        <f t="shared" si="41"/>
        <v>34349</v>
      </c>
      <c r="BV255" s="40">
        <v>1935</v>
      </c>
      <c r="BW255" s="41"/>
      <c r="BX255" s="41"/>
      <c r="BY255" s="41">
        <v>0</v>
      </c>
      <c r="BZ255" s="41"/>
      <c r="CA255" s="41"/>
      <c r="CB255" s="7">
        <f t="shared" si="42"/>
        <v>1935</v>
      </c>
      <c r="CC255" s="40"/>
      <c r="CD255" s="41">
        <v>0</v>
      </c>
      <c r="CE255" s="41">
        <v>0</v>
      </c>
      <c r="CF255" s="41"/>
      <c r="CG255" s="7">
        <f t="shared" si="43"/>
        <v>0</v>
      </c>
      <c r="CH255" s="8">
        <v>12298</v>
      </c>
      <c r="CI255" s="9">
        <v>6792</v>
      </c>
      <c r="CJ255" s="41">
        <v>0</v>
      </c>
      <c r="CK255" s="41">
        <v>0</v>
      </c>
      <c r="CL255" s="41">
        <v>207137</v>
      </c>
      <c r="CM255" s="41"/>
      <c r="CN255" s="41"/>
      <c r="CO255" s="7">
        <f t="shared" si="47"/>
        <v>226227</v>
      </c>
      <c r="CP255" s="8"/>
      <c r="CQ255" s="41"/>
      <c r="CR255" s="41"/>
      <c r="CS255" s="7">
        <f t="shared" si="44"/>
        <v>0</v>
      </c>
      <c r="CT255" s="43">
        <v>0</v>
      </c>
      <c r="CU255" s="7">
        <f t="shared" si="51"/>
        <v>0</v>
      </c>
      <c r="CV255" s="10">
        <f t="shared" si="35"/>
        <v>501587</v>
      </c>
    </row>
    <row r="256" spans="1:100" x14ac:dyDescent="0.25">
      <c r="A256" s="319"/>
      <c r="B256" s="2" t="s">
        <v>103</v>
      </c>
      <c r="C256" s="40"/>
      <c r="D256" s="41"/>
      <c r="E256" s="43"/>
      <c r="F256" s="41"/>
      <c r="G256" s="42"/>
      <c r="H256" s="7">
        <f t="shared" si="48"/>
        <v>0</v>
      </c>
      <c r="I256" s="40">
        <v>2568</v>
      </c>
      <c r="J256" s="41">
        <v>47850</v>
      </c>
      <c r="K256" s="41">
        <v>0</v>
      </c>
      <c r="L256" s="41">
        <v>5507</v>
      </c>
      <c r="M256" s="41">
        <v>0</v>
      </c>
      <c r="N256" s="41">
        <v>1410</v>
      </c>
      <c r="O256" s="7">
        <f t="shared" si="49"/>
        <v>57335</v>
      </c>
      <c r="P256" s="8"/>
      <c r="Q256" s="41"/>
      <c r="R256" s="41"/>
      <c r="S256" s="41"/>
      <c r="T256" s="7">
        <f t="shared" si="36"/>
        <v>0</v>
      </c>
      <c r="U256" s="40">
        <v>0</v>
      </c>
      <c r="V256" s="9">
        <v>654</v>
      </c>
      <c r="W256" s="7">
        <f t="shared" si="37"/>
        <v>654</v>
      </c>
      <c r="X256" s="40"/>
      <c r="Y256" s="9"/>
      <c r="Z256" s="9"/>
      <c r="AA256" s="9">
        <v>0</v>
      </c>
      <c r="AB256" s="9">
        <v>41072</v>
      </c>
      <c r="AC256" s="9"/>
      <c r="AD256" s="41">
        <v>5190</v>
      </c>
      <c r="AE256" s="9">
        <v>1500</v>
      </c>
      <c r="AF256" s="9">
        <v>104867</v>
      </c>
      <c r="AG256" s="9">
        <v>1553</v>
      </c>
      <c r="AH256" s="9">
        <v>26894</v>
      </c>
      <c r="AI256" s="25"/>
      <c r="AJ256" s="4">
        <f t="shared" si="50"/>
        <v>181076</v>
      </c>
      <c r="AK256" s="41">
        <v>0</v>
      </c>
      <c r="AL256" s="7">
        <f t="shared" si="53"/>
        <v>0</v>
      </c>
      <c r="AM256" s="9"/>
      <c r="AN256" s="9">
        <v>19120</v>
      </c>
      <c r="AO256" s="41">
        <v>0</v>
      </c>
      <c r="AP256" s="41">
        <v>0</v>
      </c>
      <c r="AQ256" s="41"/>
      <c r="AR256" s="41"/>
      <c r="AS256" s="41"/>
      <c r="AT256" s="41"/>
      <c r="AU256" s="41"/>
      <c r="AV256" s="41"/>
      <c r="AW256" s="7">
        <f t="shared" si="39"/>
        <v>19120</v>
      </c>
      <c r="AX256" s="41">
        <v>3990</v>
      </c>
      <c r="AY256" s="41"/>
      <c r="AZ256" s="41">
        <v>1350</v>
      </c>
      <c r="BA256" s="41"/>
      <c r="BB256" s="41"/>
      <c r="BC256" s="41">
        <v>12935</v>
      </c>
      <c r="BD256" s="41">
        <v>0</v>
      </c>
      <c r="BE256" s="7">
        <f t="shared" si="40"/>
        <v>18275</v>
      </c>
      <c r="BF256" s="40">
        <v>0</v>
      </c>
      <c r="BG256" s="41"/>
      <c r="BH256" s="41">
        <v>0</v>
      </c>
      <c r="BI256" s="41"/>
      <c r="BJ256" s="41">
        <v>1369</v>
      </c>
      <c r="BK256" s="41"/>
      <c r="BL256" s="41">
        <v>8675</v>
      </c>
      <c r="BM256" s="41"/>
      <c r="BN256" s="41"/>
      <c r="BO256" s="41">
        <v>10648</v>
      </c>
      <c r="BP256" s="9"/>
      <c r="BQ256" s="41"/>
      <c r="BR256" s="9"/>
      <c r="BS256" s="9"/>
      <c r="BT256" s="41">
        <v>12426</v>
      </c>
      <c r="BU256" s="7">
        <f t="shared" si="41"/>
        <v>33118</v>
      </c>
      <c r="BV256" s="40">
        <v>1558</v>
      </c>
      <c r="BW256" s="41"/>
      <c r="BX256" s="41"/>
      <c r="BY256" s="41">
        <v>0</v>
      </c>
      <c r="BZ256" s="41"/>
      <c r="CA256" s="41"/>
      <c r="CB256" s="7">
        <f t="shared" si="42"/>
        <v>1558</v>
      </c>
      <c r="CC256" s="40"/>
      <c r="CD256" s="41">
        <v>0</v>
      </c>
      <c r="CE256" s="41">
        <v>0</v>
      </c>
      <c r="CF256" s="41"/>
      <c r="CG256" s="7">
        <f t="shared" si="43"/>
        <v>0</v>
      </c>
      <c r="CH256" s="8">
        <v>16921</v>
      </c>
      <c r="CI256" s="9">
        <v>27707</v>
      </c>
      <c r="CJ256" s="41">
        <v>0</v>
      </c>
      <c r="CK256" s="41">
        <v>0</v>
      </c>
      <c r="CL256" s="41">
        <v>220656</v>
      </c>
      <c r="CM256" s="41"/>
      <c r="CN256" s="41"/>
      <c r="CO256" s="7">
        <f t="shared" si="47"/>
        <v>265284</v>
      </c>
      <c r="CP256" s="8"/>
      <c r="CQ256" s="41"/>
      <c r="CR256" s="41"/>
      <c r="CS256" s="7">
        <f t="shared" si="44"/>
        <v>0</v>
      </c>
      <c r="CT256" s="43">
        <v>0</v>
      </c>
      <c r="CU256" s="7">
        <f t="shared" ref="CU256:CU273" si="54">SUM(CR256:CT256)</f>
        <v>0</v>
      </c>
      <c r="CV256" s="10">
        <f t="shared" ref="CV256:CV273" si="55">+H256+O256+T256+W256+AJ256+AL256+AW256+BE256+BU256+CB256+CG256+CO256+CS256+CU256</f>
        <v>576420</v>
      </c>
    </row>
    <row r="257" spans="1:100" x14ac:dyDescent="0.25">
      <c r="A257" s="319"/>
      <c r="B257" s="2" t="s">
        <v>104</v>
      </c>
      <c r="C257" s="40"/>
      <c r="D257" s="41"/>
      <c r="E257" s="43"/>
      <c r="F257" s="41"/>
      <c r="G257" s="42"/>
      <c r="H257" s="7">
        <f t="shared" si="48"/>
        <v>0</v>
      </c>
      <c r="I257" s="40">
        <v>2810</v>
      </c>
      <c r="J257" s="41">
        <v>47887</v>
      </c>
      <c r="K257" s="41">
        <v>0</v>
      </c>
      <c r="L257" s="41">
        <v>4040</v>
      </c>
      <c r="M257" s="41">
        <v>0</v>
      </c>
      <c r="N257" s="41">
        <v>630</v>
      </c>
      <c r="O257" s="7">
        <f t="shared" si="49"/>
        <v>55367</v>
      </c>
      <c r="P257" s="8"/>
      <c r="Q257" s="41"/>
      <c r="R257" s="41"/>
      <c r="S257" s="41"/>
      <c r="T257" s="7">
        <f t="shared" si="36"/>
        <v>0</v>
      </c>
      <c r="U257" s="40">
        <v>0</v>
      </c>
      <c r="V257" s="9">
        <v>518</v>
      </c>
      <c r="W257" s="7">
        <f t="shared" si="37"/>
        <v>518</v>
      </c>
      <c r="X257" s="40"/>
      <c r="Y257" s="9"/>
      <c r="Z257" s="9"/>
      <c r="AA257" s="9">
        <v>0</v>
      </c>
      <c r="AB257" s="9">
        <v>27971</v>
      </c>
      <c r="AC257" s="9"/>
      <c r="AD257" s="41">
        <v>1410</v>
      </c>
      <c r="AE257" s="9">
        <v>1025</v>
      </c>
      <c r="AF257" s="9">
        <v>150682</v>
      </c>
      <c r="AG257" s="9">
        <v>0</v>
      </c>
      <c r="AH257" s="9">
        <v>2836</v>
      </c>
      <c r="AI257" s="25"/>
      <c r="AJ257" s="4">
        <f t="shared" si="50"/>
        <v>183924</v>
      </c>
      <c r="AK257" s="41">
        <v>0</v>
      </c>
      <c r="AL257" s="7">
        <f t="shared" si="53"/>
        <v>0</v>
      </c>
      <c r="AM257" s="9"/>
      <c r="AN257" s="9">
        <v>17458</v>
      </c>
      <c r="AO257" s="41">
        <v>0</v>
      </c>
      <c r="AP257" s="41">
        <v>0</v>
      </c>
      <c r="AQ257" s="41"/>
      <c r="AR257" s="41"/>
      <c r="AS257" s="41"/>
      <c r="AT257" s="41"/>
      <c r="AU257" s="41"/>
      <c r="AV257" s="41"/>
      <c r="AW257" s="7">
        <f t="shared" si="39"/>
        <v>17458</v>
      </c>
      <c r="AX257" s="41">
        <v>1479</v>
      </c>
      <c r="AY257" s="41"/>
      <c r="AZ257" s="41">
        <v>602</v>
      </c>
      <c r="BA257" s="41"/>
      <c r="BB257" s="41"/>
      <c r="BC257" s="41">
        <v>8732</v>
      </c>
      <c r="BD257" s="41">
        <v>0</v>
      </c>
      <c r="BE257" s="7">
        <f t="shared" si="40"/>
        <v>10813</v>
      </c>
      <c r="BF257" s="40">
        <v>0</v>
      </c>
      <c r="BG257" s="41"/>
      <c r="BH257" s="41">
        <v>0</v>
      </c>
      <c r="BI257" s="41"/>
      <c r="BJ257" s="41">
        <v>1455</v>
      </c>
      <c r="BK257" s="41"/>
      <c r="BL257" s="41">
        <v>16790</v>
      </c>
      <c r="BM257" s="41"/>
      <c r="BN257" s="41"/>
      <c r="BO257" s="41">
        <v>6917</v>
      </c>
      <c r="BP257" s="9"/>
      <c r="BQ257" s="41"/>
      <c r="BR257" s="9"/>
      <c r="BS257" s="9"/>
      <c r="BT257" s="41">
        <v>18276</v>
      </c>
      <c r="BU257" s="7">
        <f t="shared" si="41"/>
        <v>43438</v>
      </c>
      <c r="BV257" s="40">
        <v>3135</v>
      </c>
      <c r="BW257" s="41"/>
      <c r="BX257" s="41"/>
      <c r="BY257" s="41">
        <v>0</v>
      </c>
      <c r="BZ257" s="41"/>
      <c r="CA257" s="41"/>
      <c r="CB257" s="7">
        <f t="shared" si="42"/>
        <v>3135</v>
      </c>
      <c r="CC257" s="40"/>
      <c r="CD257" s="41">
        <v>330</v>
      </c>
      <c r="CE257" s="41">
        <v>0</v>
      </c>
      <c r="CF257" s="41"/>
      <c r="CG257" s="7">
        <f t="shared" si="43"/>
        <v>330</v>
      </c>
      <c r="CH257" s="8">
        <v>13344</v>
      </c>
      <c r="CI257" s="9">
        <v>15370</v>
      </c>
      <c r="CJ257" s="41">
        <v>0</v>
      </c>
      <c r="CK257" s="41">
        <v>0</v>
      </c>
      <c r="CL257" s="41">
        <v>221657</v>
      </c>
      <c r="CM257" s="41"/>
      <c r="CN257" s="41"/>
      <c r="CO257" s="7">
        <f t="shared" si="47"/>
        <v>250371</v>
      </c>
      <c r="CP257" s="8"/>
      <c r="CQ257" s="41"/>
      <c r="CR257" s="41"/>
      <c r="CS257" s="7">
        <f t="shared" si="44"/>
        <v>0</v>
      </c>
      <c r="CT257" s="43">
        <v>0</v>
      </c>
      <c r="CU257" s="7">
        <f t="shared" si="54"/>
        <v>0</v>
      </c>
      <c r="CV257" s="10">
        <f t="shared" si="55"/>
        <v>565354</v>
      </c>
    </row>
    <row r="258" spans="1:100" x14ac:dyDescent="0.25">
      <c r="A258" s="319"/>
      <c r="B258" s="2" t="s">
        <v>105</v>
      </c>
      <c r="C258" s="40"/>
      <c r="D258" s="41"/>
      <c r="E258" s="43"/>
      <c r="F258" s="41"/>
      <c r="G258" s="42"/>
      <c r="H258" s="7">
        <f t="shared" si="48"/>
        <v>0</v>
      </c>
      <c r="I258" s="40">
        <v>574</v>
      </c>
      <c r="J258" s="41">
        <v>46207</v>
      </c>
      <c r="K258" s="41">
        <v>0</v>
      </c>
      <c r="L258" s="41">
        <v>773</v>
      </c>
      <c r="M258" s="41">
        <v>0</v>
      </c>
      <c r="N258" s="41">
        <v>780</v>
      </c>
      <c r="O258" s="7">
        <f t="shared" si="49"/>
        <v>48334</v>
      </c>
      <c r="P258" s="8"/>
      <c r="Q258" s="41"/>
      <c r="R258" s="41"/>
      <c r="S258" s="41"/>
      <c r="T258" s="7">
        <f t="shared" si="36"/>
        <v>0</v>
      </c>
      <c r="U258" s="40">
        <v>0</v>
      </c>
      <c r="V258" s="9">
        <v>1052</v>
      </c>
      <c r="W258" s="7">
        <f t="shared" si="37"/>
        <v>1052</v>
      </c>
      <c r="X258" s="40"/>
      <c r="Y258" s="9"/>
      <c r="Z258" s="9"/>
      <c r="AA258" s="9">
        <v>0</v>
      </c>
      <c r="AB258" s="9">
        <v>17948</v>
      </c>
      <c r="AC258" s="9"/>
      <c r="AD258" s="41">
        <v>4330</v>
      </c>
      <c r="AE258" s="9">
        <v>1100</v>
      </c>
      <c r="AF258" s="9">
        <v>299187</v>
      </c>
      <c r="AG258" s="9">
        <v>0</v>
      </c>
      <c r="AH258" s="9">
        <v>0</v>
      </c>
      <c r="AI258" s="25"/>
      <c r="AJ258" s="4">
        <f t="shared" si="50"/>
        <v>322565</v>
      </c>
      <c r="AK258" s="41">
        <v>0</v>
      </c>
      <c r="AL258" s="7">
        <f t="shared" si="53"/>
        <v>0</v>
      </c>
      <c r="AM258" s="9"/>
      <c r="AN258" s="9">
        <v>21893</v>
      </c>
      <c r="AO258" s="41">
        <v>0</v>
      </c>
      <c r="AP258" s="41">
        <v>0</v>
      </c>
      <c r="AQ258" s="41"/>
      <c r="AR258" s="41"/>
      <c r="AS258" s="41"/>
      <c r="AT258" s="41"/>
      <c r="AU258" s="41"/>
      <c r="AV258" s="41"/>
      <c r="AW258" s="7">
        <f t="shared" si="39"/>
        <v>21893</v>
      </c>
      <c r="AX258" s="41">
        <v>2450</v>
      </c>
      <c r="AY258" s="41"/>
      <c r="AZ258" s="41">
        <v>350</v>
      </c>
      <c r="BA258" s="41"/>
      <c r="BB258" s="41"/>
      <c r="BC258" s="41">
        <v>11923</v>
      </c>
      <c r="BD258" s="41">
        <v>0</v>
      </c>
      <c r="BE258" s="7">
        <f t="shared" si="40"/>
        <v>14723</v>
      </c>
      <c r="BF258" s="40">
        <v>0</v>
      </c>
      <c r="BG258" s="41"/>
      <c r="BH258" s="41">
        <v>0</v>
      </c>
      <c r="BI258" s="41"/>
      <c r="BJ258" s="41">
        <v>3905</v>
      </c>
      <c r="BK258" s="41"/>
      <c r="BL258" s="41">
        <v>16736</v>
      </c>
      <c r="BM258" s="41"/>
      <c r="BN258" s="41"/>
      <c r="BO258" s="41">
        <v>11985</v>
      </c>
      <c r="BP258" s="9"/>
      <c r="BQ258" s="41"/>
      <c r="BR258" s="9"/>
      <c r="BS258" s="9"/>
      <c r="BT258" s="41">
        <v>15266</v>
      </c>
      <c r="BU258" s="7">
        <f t="shared" si="41"/>
        <v>47892</v>
      </c>
      <c r="BV258" s="40">
        <v>2337</v>
      </c>
      <c r="BW258" s="41"/>
      <c r="BX258" s="41"/>
      <c r="BY258" s="41">
        <v>0</v>
      </c>
      <c r="BZ258" s="41"/>
      <c r="CA258" s="41"/>
      <c r="CB258" s="7">
        <f t="shared" si="42"/>
        <v>2337</v>
      </c>
      <c r="CC258" s="40"/>
      <c r="CD258" s="41">
        <v>595</v>
      </c>
      <c r="CE258" s="41">
        <v>885</v>
      </c>
      <c r="CF258" s="41"/>
      <c r="CG258" s="7">
        <f t="shared" si="43"/>
        <v>1480</v>
      </c>
      <c r="CH258" s="8">
        <v>17243</v>
      </c>
      <c r="CI258" s="9">
        <v>12712</v>
      </c>
      <c r="CJ258" s="41">
        <v>0</v>
      </c>
      <c r="CK258" s="41">
        <v>0</v>
      </c>
      <c r="CL258" s="41">
        <v>223695</v>
      </c>
      <c r="CM258" s="41"/>
      <c r="CN258" s="41"/>
      <c r="CO258" s="7">
        <f t="shared" si="47"/>
        <v>253650</v>
      </c>
      <c r="CP258" s="8"/>
      <c r="CQ258" s="41"/>
      <c r="CR258" s="41"/>
      <c r="CS258" s="7">
        <f t="shared" si="44"/>
        <v>0</v>
      </c>
      <c r="CT258" s="43">
        <v>0</v>
      </c>
      <c r="CU258" s="7">
        <f t="shared" si="54"/>
        <v>0</v>
      </c>
      <c r="CV258" s="10">
        <f t="shared" si="55"/>
        <v>713926</v>
      </c>
    </row>
    <row r="259" spans="1:100" x14ac:dyDescent="0.25">
      <c r="A259" s="319"/>
      <c r="B259" s="2" t="s">
        <v>106</v>
      </c>
      <c r="C259" s="40"/>
      <c r="D259" s="41"/>
      <c r="E259" s="43"/>
      <c r="F259" s="41"/>
      <c r="G259" s="42"/>
      <c r="H259" s="7">
        <f t="shared" si="48"/>
        <v>0</v>
      </c>
      <c r="I259" s="40">
        <v>0</v>
      </c>
      <c r="J259" s="41">
        <v>49078</v>
      </c>
      <c r="K259" s="41">
        <v>0</v>
      </c>
      <c r="L259" s="41">
        <v>5431</v>
      </c>
      <c r="M259" s="41">
        <v>0</v>
      </c>
      <c r="N259" s="41">
        <v>1460</v>
      </c>
      <c r="O259" s="7">
        <f t="shared" si="49"/>
        <v>55969</v>
      </c>
      <c r="P259" s="8"/>
      <c r="Q259" s="41"/>
      <c r="R259" s="41"/>
      <c r="S259" s="41"/>
      <c r="T259" s="7">
        <f t="shared" si="36"/>
        <v>0</v>
      </c>
      <c r="U259" s="40">
        <v>0</v>
      </c>
      <c r="V259" s="9">
        <v>2096</v>
      </c>
      <c r="W259" s="7">
        <f t="shared" si="37"/>
        <v>2096</v>
      </c>
      <c r="X259" s="40"/>
      <c r="Y259" s="9"/>
      <c r="Z259" s="9"/>
      <c r="AA259" s="9">
        <v>0</v>
      </c>
      <c r="AB259" s="9">
        <v>36501</v>
      </c>
      <c r="AC259" s="9"/>
      <c r="AD259" s="41">
        <v>9340</v>
      </c>
      <c r="AE259" s="9">
        <v>900</v>
      </c>
      <c r="AF259" s="9">
        <v>185450</v>
      </c>
      <c r="AG259" s="9">
        <v>0</v>
      </c>
      <c r="AH259" s="9">
        <v>0</v>
      </c>
      <c r="AI259" s="25"/>
      <c r="AJ259" s="4">
        <f t="shared" si="50"/>
        <v>232191</v>
      </c>
      <c r="AK259" s="41">
        <v>0</v>
      </c>
      <c r="AL259" s="7">
        <f t="shared" si="53"/>
        <v>0</v>
      </c>
      <c r="AM259" s="9"/>
      <c r="AN259" s="9">
        <v>19242</v>
      </c>
      <c r="AO259" s="41">
        <v>0</v>
      </c>
      <c r="AP259" s="41">
        <v>0</v>
      </c>
      <c r="AQ259" s="41"/>
      <c r="AR259" s="41"/>
      <c r="AS259" s="41"/>
      <c r="AT259" s="41"/>
      <c r="AU259" s="41"/>
      <c r="AV259" s="41"/>
      <c r="AW259" s="7">
        <f t="shared" si="39"/>
        <v>19242</v>
      </c>
      <c r="AX259" s="41">
        <v>0</v>
      </c>
      <c r="AY259" s="41"/>
      <c r="AZ259" s="41">
        <v>2190</v>
      </c>
      <c r="BA259" s="41"/>
      <c r="BB259" s="41"/>
      <c r="BC259" s="41">
        <v>10748</v>
      </c>
      <c r="BD259" s="41">
        <v>1293</v>
      </c>
      <c r="BE259" s="7">
        <f t="shared" si="40"/>
        <v>14231</v>
      </c>
      <c r="BF259" s="40">
        <v>0</v>
      </c>
      <c r="BG259" s="41"/>
      <c r="BH259" s="41">
        <v>0</v>
      </c>
      <c r="BI259" s="41"/>
      <c r="BJ259" s="41">
        <v>5375</v>
      </c>
      <c r="BK259" s="41"/>
      <c r="BL259" s="41">
        <v>17518</v>
      </c>
      <c r="BM259" s="41"/>
      <c r="BN259" s="41"/>
      <c r="BO259" s="41">
        <v>12276</v>
      </c>
      <c r="BP259" s="9"/>
      <c r="BQ259" s="41"/>
      <c r="BR259" s="9"/>
      <c r="BS259" s="9"/>
      <c r="BT259" s="41">
        <v>12433</v>
      </c>
      <c r="BU259" s="7">
        <f t="shared" si="41"/>
        <v>47602</v>
      </c>
      <c r="BV259" s="40">
        <v>2095</v>
      </c>
      <c r="BW259" s="41"/>
      <c r="BX259" s="41"/>
      <c r="BY259" s="41">
        <v>0</v>
      </c>
      <c r="BZ259" s="41"/>
      <c r="CA259" s="41"/>
      <c r="CB259" s="7">
        <f t="shared" si="42"/>
        <v>2095</v>
      </c>
      <c r="CC259" s="40"/>
      <c r="CD259" s="41">
        <v>4847</v>
      </c>
      <c r="CE259" s="41">
        <v>0</v>
      </c>
      <c r="CF259" s="41"/>
      <c r="CG259" s="7">
        <f t="shared" si="43"/>
        <v>4847</v>
      </c>
      <c r="CH259" s="8">
        <v>15231</v>
      </c>
      <c r="CI259" s="9">
        <v>13674</v>
      </c>
      <c r="CJ259" s="41">
        <v>0</v>
      </c>
      <c r="CK259" s="41">
        <v>0</v>
      </c>
      <c r="CL259" s="41">
        <v>235322</v>
      </c>
      <c r="CM259" s="41"/>
      <c r="CN259" s="41"/>
      <c r="CO259" s="7">
        <f t="shared" si="47"/>
        <v>264227</v>
      </c>
      <c r="CP259" s="8"/>
      <c r="CQ259" s="41"/>
      <c r="CR259" s="41"/>
      <c r="CS259" s="7">
        <f t="shared" si="44"/>
        <v>0</v>
      </c>
      <c r="CT259" s="43">
        <v>0</v>
      </c>
      <c r="CU259" s="7">
        <f t="shared" si="54"/>
        <v>0</v>
      </c>
      <c r="CV259" s="10">
        <f t="shared" si="55"/>
        <v>642500</v>
      </c>
    </row>
    <row r="260" spans="1:100" x14ac:dyDescent="0.25">
      <c r="A260" s="319"/>
      <c r="B260" s="2" t="s">
        <v>107</v>
      </c>
      <c r="C260" s="40"/>
      <c r="D260" s="41"/>
      <c r="E260" s="43"/>
      <c r="F260" s="41"/>
      <c r="G260" s="42"/>
      <c r="H260" s="7">
        <f t="shared" si="48"/>
        <v>0</v>
      </c>
      <c r="I260" s="40">
        <v>0</v>
      </c>
      <c r="J260" s="41">
        <v>55218</v>
      </c>
      <c r="K260" s="41">
        <v>0</v>
      </c>
      <c r="L260" s="41">
        <v>6348</v>
      </c>
      <c r="M260" s="41">
        <v>0</v>
      </c>
      <c r="N260" s="41">
        <v>1500</v>
      </c>
      <c r="O260" s="7">
        <f t="shared" si="49"/>
        <v>63066</v>
      </c>
      <c r="P260" s="8"/>
      <c r="Q260" s="41"/>
      <c r="R260" s="41"/>
      <c r="S260" s="41"/>
      <c r="T260" s="7">
        <f t="shared" si="36"/>
        <v>0</v>
      </c>
      <c r="U260" s="40">
        <v>0</v>
      </c>
      <c r="V260" s="9">
        <v>2074</v>
      </c>
      <c r="W260" s="7">
        <f t="shared" si="37"/>
        <v>2074</v>
      </c>
      <c r="X260" s="40"/>
      <c r="Y260" s="9"/>
      <c r="Z260" s="9"/>
      <c r="AA260" s="9">
        <v>0</v>
      </c>
      <c r="AB260" s="9">
        <v>131354</v>
      </c>
      <c r="AC260" s="9"/>
      <c r="AD260" s="41">
        <v>11160</v>
      </c>
      <c r="AE260" s="9">
        <v>4290</v>
      </c>
      <c r="AF260" s="9">
        <v>124602</v>
      </c>
      <c r="AG260" s="9">
        <v>1529</v>
      </c>
      <c r="AH260" s="9">
        <v>219</v>
      </c>
      <c r="AI260" s="25"/>
      <c r="AJ260" s="4">
        <f t="shared" si="50"/>
        <v>273154</v>
      </c>
      <c r="AK260" s="41">
        <v>0</v>
      </c>
      <c r="AL260" s="7">
        <f t="shared" si="53"/>
        <v>0</v>
      </c>
      <c r="AM260" s="9"/>
      <c r="AN260" s="9">
        <v>21452</v>
      </c>
      <c r="AO260" s="41">
        <v>0</v>
      </c>
      <c r="AP260" s="41">
        <v>0</v>
      </c>
      <c r="AQ260" s="41"/>
      <c r="AR260" s="41"/>
      <c r="AS260" s="41"/>
      <c r="AT260" s="41"/>
      <c r="AU260" s="41"/>
      <c r="AV260" s="41"/>
      <c r="AW260" s="7">
        <f t="shared" si="39"/>
        <v>21452</v>
      </c>
      <c r="AX260" s="41">
        <v>0</v>
      </c>
      <c r="AY260" s="41"/>
      <c r="AZ260" s="41">
        <v>3833</v>
      </c>
      <c r="BA260" s="41"/>
      <c r="BB260" s="41"/>
      <c r="BC260" s="41">
        <v>9693</v>
      </c>
      <c r="BD260" s="41">
        <v>0</v>
      </c>
      <c r="BE260" s="7">
        <f t="shared" si="40"/>
        <v>13526</v>
      </c>
      <c r="BF260" s="40">
        <v>0</v>
      </c>
      <c r="BG260" s="41"/>
      <c r="BH260" s="41">
        <v>0</v>
      </c>
      <c r="BI260" s="41"/>
      <c r="BJ260" s="41">
        <v>4866</v>
      </c>
      <c r="BK260" s="41"/>
      <c r="BL260" s="41">
        <v>11848</v>
      </c>
      <c r="BM260" s="41"/>
      <c r="BN260" s="41"/>
      <c r="BO260" s="41">
        <v>11874</v>
      </c>
      <c r="BP260" s="9"/>
      <c r="BQ260" s="41"/>
      <c r="BR260" s="9"/>
      <c r="BS260" s="9"/>
      <c r="BT260" s="41">
        <v>9338</v>
      </c>
      <c r="BU260" s="7">
        <f t="shared" si="41"/>
        <v>37926</v>
      </c>
      <c r="BV260" s="40">
        <v>5046</v>
      </c>
      <c r="BW260" s="41"/>
      <c r="BX260" s="41"/>
      <c r="BY260" s="41">
        <v>0</v>
      </c>
      <c r="BZ260" s="41"/>
      <c r="CA260" s="41"/>
      <c r="CB260" s="7">
        <f t="shared" si="42"/>
        <v>5046</v>
      </c>
      <c r="CC260" s="40"/>
      <c r="CD260" s="41">
        <v>1279</v>
      </c>
      <c r="CE260" s="41">
        <v>944</v>
      </c>
      <c r="CF260" s="41"/>
      <c r="CG260" s="7">
        <f t="shared" si="43"/>
        <v>2223</v>
      </c>
      <c r="CH260" s="8">
        <v>17818</v>
      </c>
      <c r="CI260" s="9">
        <v>13653</v>
      </c>
      <c r="CJ260" s="41">
        <v>0</v>
      </c>
      <c r="CK260" s="41">
        <v>0</v>
      </c>
      <c r="CL260" s="41">
        <v>229339</v>
      </c>
      <c r="CM260" s="41"/>
      <c r="CN260" s="41"/>
      <c r="CO260" s="7">
        <f t="shared" si="47"/>
        <v>260810</v>
      </c>
      <c r="CP260" s="8"/>
      <c r="CQ260" s="41"/>
      <c r="CR260" s="41"/>
      <c r="CS260" s="7">
        <f t="shared" si="44"/>
        <v>0</v>
      </c>
      <c r="CT260" s="43">
        <v>0</v>
      </c>
      <c r="CU260" s="7">
        <f t="shared" si="54"/>
        <v>0</v>
      </c>
      <c r="CV260" s="10">
        <f t="shared" si="55"/>
        <v>679277</v>
      </c>
    </row>
    <row r="261" spans="1:100" x14ac:dyDescent="0.25">
      <c r="A261" s="319"/>
      <c r="B261" s="2" t="s">
        <v>108</v>
      </c>
      <c r="C261" s="40"/>
      <c r="D261" s="41"/>
      <c r="E261" s="43"/>
      <c r="F261" s="41"/>
      <c r="G261" s="42"/>
      <c r="H261" s="7">
        <f t="shared" si="48"/>
        <v>0</v>
      </c>
      <c r="I261" s="40">
        <v>0</v>
      </c>
      <c r="J261" s="41">
        <v>53392</v>
      </c>
      <c r="K261" s="41">
        <v>0</v>
      </c>
      <c r="L261" s="41">
        <v>5123</v>
      </c>
      <c r="M261" s="41">
        <v>0</v>
      </c>
      <c r="N261" s="41">
        <v>2640</v>
      </c>
      <c r="O261" s="7">
        <f t="shared" si="49"/>
        <v>61155</v>
      </c>
      <c r="P261" s="8"/>
      <c r="Q261" s="41"/>
      <c r="R261" s="41"/>
      <c r="S261" s="41"/>
      <c r="T261" s="7">
        <f t="shared" si="36"/>
        <v>0</v>
      </c>
      <c r="U261" s="40">
        <v>0</v>
      </c>
      <c r="V261" s="9">
        <v>2356</v>
      </c>
      <c r="W261" s="7">
        <f t="shared" si="37"/>
        <v>2356</v>
      </c>
      <c r="X261" s="40"/>
      <c r="Y261" s="9"/>
      <c r="Z261" s="9"/>
      <c r="AA261" s="9">
        <v>0</v>
      </c>
      <c r="AB261" s="9">
        <v>89402</v>
      </c>
      <c r="AC261" s="9"/>
      <c r="AD261" s="41">
        <v>10330</v>
      </c>
      <c r="AE261" s="9">
        <v>6957</v>
      </c>
      <c r="AF261" s="9">
        <v>187139</v>
      </c>
      <c r="AG261" s="9">
        <v>0</v>
      </c>
      <c r="AH261" s="9">
        <v>0</v>
      </c>
      <c r="AI261" s="25"/>
      <c r="AJ261" s="4">
        <f t="shared" si="50"/>
        <v>293828</v>
      </c>
      <c r="AK261" s="41">
        <v>0</v>
      </c>
      <c r="AL261" s="7">
        <f t="shared" si="53"/>
        <v>0</v>
      </c>
      <c r="AM261" s="9"/>
      <c r="AN261" s="9">
        <v>13913</v>
      </c>
      <c r="AO261" s="41">
        <v>0</v>
      </c>
      <c r="AP261" s="41">
        <v>0</v>
      </c>
      <c r="AQ261" s="41"/>
      <c r="AR261" s="41"/>
      <c r="AS261" s="41"/>
      <c r="AT261" s="41"/>
      <c r="AU261" s="41"/>
      <c r="AV261" s="41"/>
      <c r="AW261" s="7">
        <f t="shared" si="39"/>
        <v>13913</v>
      </c>
      <c r="AX261" s="41">
        <v>0</v>
      </c>
      <c r="AY261" s="41"/>
      <c r="AZ261" s="41">
        <v>3286</v>
      </c>
      <c r="BA261" s="41"/>
      <c r="BB261" s="41"/>
      <c r="BC261" s="41">
        <v>12704</v>
      </c>
      <c r="BD261" s="41">
        <v>0</v>
      </c>
      <c r="BE261" s="7">
        <f t="shared" si="40"/>
        <v>15990</v>
      </c>
      <c r="BF261" s="40">
        <v>0</v>
      </c>
      <c r="BG261" s="41"/>
      <c r="BH261" s="41">
        <v>0</v>
      </c>
      <c r="BI261" s="41"/>
      <c r="BJ261" s="41">
        <v>3068</v>
      </c>
      <c r="BK261" s="41"/>
      <c r="BL261" s="41">
        <v>14821</v>
      </c>
      <c r="BM261" s="41"/>
      <c r="BN261" s="41"/>
      <c r="BO261" s="41">
        <v>8703</v>
      </c>
      <c r="BP261" s="9"/>
      <c r="BQ261" s="41"/>
      <c r="BR261" s="9"/>
      <c r="BS261" s="9"/>
      <c r="BT261" s="41">
        <v>12269</v>
      </c>
      <c r="BU261" s="7">
        <f t="shared" si="41"/>
        <v>38861</v>
      </c>
      <c r="BV261" s="40">
        <v>10330</v>
      </c>
      <c r="BW261" s="41"/>
      <c r="BX261" s="41"/>
      <c r="BY261" s="41">
        <v>0</v>
      </c>
      <c r="BZ261" s="41"/>
      <c r="CA261" s="41"/>
      <c r="CB261" s="7">
        <f t="shared" si="42"/>
        <v>10330</v>
      </c>
      <c r="CC261" s="40"/>
      <c r="CD261" s="41">
        <v>688</v>
      </c>
      <c r="CE261" s="41">
        <v>0</v>
      </c>
      <c r="CF261" s="41"/>
      <c r="CG261" s="7">
        <f t="shared" si="43"/>
        <v>688</v>
      </c>
      <c r="CH261" s="8">
        <v>24250</v>
      </c>
      <c r="CI261" s="9">
        <v>13275</v>
      </c>
      <c r="CJ261" s="41">
        <v>0</v>
      </c>
      <c r="CK261" s="41">
        <v>0</v>
      </c>
      <c r="CL261" s="41">
        <v>211917</v>
      </c>
      <c r="CM261" s="41"/>
      <c r="CN261" s="41"/>
      <c r="CO261" s="7">
        <f t="shared" si="47"/>
        <v>249442</v>
      </c>
      <c r="CP261" s="8"/>
      <c r="CQ261" s="41"/>
      <c r="CR261" s="41"/>
      <c r="CS261" s="7">
        <f t="shared" si="44"/>
        <v>0</v>
      </c>
      <c r="CT261" s="43">
        <v>0</v>
      </c>
      <c r="CU261" s="7">
        <f t="shared" si="54"/>
        <v>0</v>
      </c>
      <c r="CV261" s="10">
        <f t="shared" si="55"/>
        <v>686563</v>
      </c>
    </row>
    <row r="262" spans="1:100" x14ac:dyDescent="0.25">
      <c r="A262" s="319"/>
      <c r="B262" s="2" t="s">
        <v>109</v>
      </c>
      <c r="C262" s="40"/>
      <c r="D262" s="41"/>
      <c r="E262" s="43"/>
      <c r="F262" s="41"/>
      <c r="G262" s="42"/>
      <c r="H262" s="7">
        <f t="shared" si="48"/>
        <v>0</v>
      </c>
      <c r="I262" s="40">
        <v>0</v>
      </c>
      <c r="J262" s="41">
        <v>24794</v>
      </c>
      <c r="K262" s="41">
        <v>0</v>
      </c>
      <c r="L262" s="41">
        <v>5272</v>
      </c>
      <c r="M262" s="41">
        <v>0</v>
      </c>
      <c r="N262" s="41">
        <v>1326</v>
      </c>
      <c r="O262" s="7">
        <f t="shared" si="49"/>
        <v>31392</v>
      </c>
      <c r="P262" s="8"/>
      <c r="Q262" s="41"/>
      <c r="R262" s="41"/>
      <c r="S262" s="41"/>
      <c r="T262" s="7">
        <f t="shared" si="36"/>
        <v>0</v>
      </c>
      <c r="U262" s="40">
        <v>0</v>
      </c>
      <c r="V262" s="9">
        <v>1988</v>
      </c>
      <c r="W262" s="7">
        <f t="shared" si="37"/>
        <v>1988</v>
      </c>
      <c r="X262" s="40"/>
      <c r="Y262" s="9"/>
      <c r="Z262" s="9"/>
      <c r="AA262" s="9">
        <v>0</v>
      </c>
      <c r="AB262" s="9">
        <v>56663</v>
      </c>
      <c r="AC262" s="9"/>
      <c r="AD262" s="41">
        <v>7830</v>
      </c>
      <c r="AE262" s="9">
        <v>10276</v>
      </c>
      <c r="AF262" s="9">
        <v>279659</v>
      </c>
      <c r="AG262" s="9">
        <v>0</v>
      </c>
      <c r="AH262" s="9">
        <v>2934</v>
      </c>
      <c r="AI262" s="25"/>
      <c r="AJ262" s="4">
        <f t="shared" si="50"/>
        <v>357362</v>
      </c>
      <c r="AK262" s="41">
        <v>0</v>
      </c>
      <c r="AL262" s="7">
        <f t="shared" si="53"/>
        <v>0</v>
      </c>
      <c r="AM262" s="9"/>
      <c r="AN262" s="9">
        <v>15607</v>
      </c>
      <c r="AO262" s="41">
        <v>0</v>
      </c>
      <c r="AP262" s="41">
        <v>0</v>
      </c>
      <c r="AQ262" s="41"/>
      <c r="AR262" s="41"/>
      <c r="AS262" s="41"/>
      <c r="AT262" s="41"/>
      <c r="AU262" s="41"/>
      <c r="AV262" s="41"/>
      <c r="AW262" s="7">
        <f t="shared" si="39"/>
        <v>15607</v>
      </c>
      <c r="AX262" s="41">
        <v>0</v>
      </c>
      <c r="AY262" s="41"/>
      <c r="AZ262" s="41">
        <v>2190</v>
      </c>
      <c r="BA262" s="41"/>
      <c r="BB262" s="41"/>
      <c r="BC262" s="41">
        <v>8438</v>
      </c>
      <c r="BD262" s="41">
        <v>0</v>
      </c>
      <c r="BE262" s="7">
        <f t="shared" si="40"/>
        <v>10628</v>
      </c>
      <c r="BF262" s="40">
        <v>0</v>
      </c>
      <c r="BG262" s="41"/>
      <c r="BH262" s="41">
        <v>0</v>
      </c>
      <c r="BI262" s="41"/>
      <c r="BJ262" s="41">
        <v>1371</v>
      </c>
      <c r="BK262" s="41"/>
      <c r="BL262" s="41">
        <v>15786</v>
      </c>
      <c r="BM262" s="41"/>
      <c r="BN262" s="41"/>
      <c r="BO262" s="41">
        <v>10585</v>
      </c>
      <c r="BP262" s="9"/>
      <c r="BQ262" s="41"/>
      <c r="BR262" s="9"/>
      <c r="BS262" s="9"/>
      <c r="BT262" s="41">
        <v>9328</v>
      </c>
      <c r="BU262" s="7">
        <f t="shared" si="41"/>
        <v>37070</v>
      </c>
      <c r="BV262" s="40">
        <v>4686</v>
      </c>
      <c r="BW262" s="41"/>
      <c r="BX262" s="41"/>
      <c r="BY262" s="41">
        <v>0</v>
      </c>
      <c r="BZ262" s="41"/>
      <c r="CA262" s="41"/>
      <c r="CB262" s="7">
        <f t="shared" si="42"/>
        <v>4686</v>
      </c>
      <c r="CC262" s="40"/>
      <c r="CD262" s="41">
        <v>0</v>
      </c>
      <c r="CE262" s="41">
        <v>0</v>
      </c>
      <c r="CF262" s="41"/>
      <c r="CG262" s="7">
        <f t="shared" si="43"/>
        <v>0</v>
      </c>
      <c r="CH262" s="8">
        <v>8038</v>
      </c>
      <c r="CI262" s="9">
        <v>18566</v>
      </c>
      <c r="CJ262" s="41">
        <v>0</v>
      </c>
      <c r="CK262" s="41">
        <v>0</v>
      </c>
      <c r="CL262" s="41">
        <v>142773</v>
      </c>
      <c r="CM262" s="41"/>
      <c r="CN262" s="41"/>
      <c r="CO262" s="7">
        <f t="shared" si="47"/>
        <v>169377</v>
      </c>
      <c r="CP262" s="8"/>
      <c r="CQ262" s="41"/>
      <c r="CR262" s="41"/>
      <c r="CS262" s="7">
        <f t="shared" si="44"/>
        <v>0</v>
      </c>
      <c r="CT262" s="43">
        <v>0</v>
      </c>
      <c r="CU262" s="7">
        <f t="shared" si="54"/>
        <v>0</v>
      </c>
      <c r="CV262" s="10">
        <f t="shared" si="55"/>
        <v>628110</v>
      </c>
    </row>
    <row r="263" spans="1:100" x14ac:dyDescent="0.25">
      <c r="A263" s="319"/>
      <c r="B263" s="2" t="s">
        <v>110</v>
      </c>
      <c r="C263" s="40"/>
      <c r="D263" s="41"/>
      <c r="E263" s="43"/>
      <c r="F263" s="41"/>
      <c r="G263" s="42"/>
      <c r="H263" s="7">
        <f t="shared" si="48"/>
        <v>0</v>
      </c>
      <c r="I263" s="40">
        <v>200</v>
      </c>
      <c r="J263" s="41">
        <v>19566</v>
      </c>
      <c r="K263" s="41">
        <v>0</v>
      </c>
      <c r="L263" s="41">
        <v>3615</v>
      </c>
      <c r="M263" s="41">
        <v>0</v>
      </c>
      <c r="N263" s="41">
        <v>2370</v>
      </c>
      <c r="O263" s="7">
        <f t="shared" si="49"/>
        <v>25751</v>
      </c>
      <c r="P263" s="8"/>
      <c r="Q263" s="41"/>
      <c r="R263" s="41"/>
      <c r="S263" s="41"/>
      <c r="T263" s="7">
        <f t="shared" si="36"/>
        <v>0</v>
      </c>
      <c r="U263" s="40">
        <v>0</v>
      </c>
      <c r="V263" s="9">
        <v>1732</v>
      </c>
      <c r="W263" s="7">
        <f t="shared" si="37"/>
        <v>1732</v>
      </c>
      <c r="X263" s="40"/>
      <c r="Y263" s="9"/>
      <c r="Z263" s="9"/>
      <c r="AA263" s="9">
        <v>0</v>
      </c>
      <c r="AB263" s="9">
        <v>85727</v>
      </c>
      <c r="AC263" s="9"/>
      <c r="AD263" s="41">
        <v>6190</v>
      </c>
      <c r="AE263" s="9">
        <v>7403</v>
      </c>
      <c r="AF263" s="9">
        <v>184254</v>
      </c>
      <c r="AG263" s="9">
        <v>0</v>
      </c>
      <c r="AH263" s="9">
        <v>1800</v>
      </c>
      <c r="AI263" s="25"/>
      <c r="AJ263" s="4">
        <f t="shared" si="50"/>
        <v>285374</v>
      </c>
      <c r="AK263" s="41">
        <v>0</v>
      </c>
      <c r="AL263" s="7">
        <f t="shared" si="53"/>
        <v>0</v>
      </c>
      <c r="AM263" s="9"/>
      <c r="AN263" s="9">
        <v>5263</v>
      </c>
      <c r="AO263" s="41">
        <v>0</v>
      </c>
      <c r="AP263" s="41">
        <v>0</v>
      </c>
      <c r="AQ263" s="41"/>
      <c r="AR263" s="41"/>
      <c r="AS263" s="41"/>
      <c r="AT263" s="41"/>
      <c r="AU263" s="41"/>
      <c r="AV263" s="41"/>
      <c r="AW263" s="7">
        <f t="shared" si="39"/>
        <v>5263</v>
      </c>
      <c r="AX263" s="41">
        <v>1068</v>
      </c>
      <c r="AY263" s="41"/>
      <c r="AZ263" s="41">
        <v>2628</v>
      </c>
      <c r="BA263" s="41"/>
      <c r="BB263" s="41"/>
      <c r="BC263" s="41">
        <v>7697</v>
      </c>
      <c r="BD263" s="41">
        <v>0</v>
      </c>
      <c r="BE263" s="7">
        <f t="shared" si="40"/>
        <v>11393</v>
      </c>
      <c r="BF263" s="40">
        <v>0</v>
      </c>
      <c r="BG263" s="41"/>
      <c r="BH263" s="41">
        <v>0</v>
      </c>
      <c r="BI263" s="41"/>
      <c r="BJ263" s="41">
        <v>1523</v>
      </c>
      <c r="BK263" s="41"/>
      <c r="BL263" s="41">
        <v>21707</v>
      </c>
      <c r="BM263" s="41"/>
      <c r="BN263" s="41"/>
      <c r="BO263" s="41">
        <v>10119</v>
      </c>
      <c r="BP263" s="9"/>
      <c r="BQ263" s="41"/>
      <c r="BR263" s="9"/>
      <c r="BS263" s="9"/>
      <c r="BT263" s="41">
        <v>12169</v>
      </c>
      <c r="BU263" s="7">
        <f t="shared" si="41"/>
        <v>45518</v>
      </c>
      <c r="BV263" s="40">
        <v>3263</v>
      </c>
      <c r="BW263" s="41"/>
      <c r="BX263" s="41"/>
      <c r="BY263" s="41">
        <v>0</v>
      </c>
      <c r="BZ263" s="41"/>
      <c r="CA263" s="41"/>
      <c r="CB263" s="7">
        <f t="shared" si="42"/>
        <v>3263</v>
      </c>
      <c r="CC263" s="40"/>
      <c r="CD263" s="41">
        <v>0</v>
      </c>
      <c r="CE263" s="41">
        <v>0</v>
      </c>
      <c r="CF263" s="41"/>
      <c r="CG263" s="7">
        <f t="shared" si="43"/>
        <v>0</v>
      </c>
      <c r="CH263" s="8">
        <v>9724</v>
      </c>
      <c r="CI263" s="9">
        <v>0</v>
      </c>
      <c r="CJ263" s="41">
        <v>0</v>
      </c>
      <c r="CK263" s="41">
        <v>0</v>
      </c>
      <c r="CL263" s="41">
        <v>124030</v>
      </c>
      <c r="CM263" s="41"/>
      <c r="CN263" s="41"/>
      <c r="CO263" s="7">
        <f t="shared" si="47"/>
        <v>133754</v>
      </c>
      <c r="CP263" s="8"/>
      <c r="CQ263" s="41"/>
      <c r="CR263" s="41"/>
      <c r="CS263" s="7">
        <f t="shared" si="44"/>
        <v>0</v>
      </c>
      <c r="CT263" s="43">
        <v>0</v>
      </c>
      <c r="CU263" s="7">
        <f t="shared" si="54"/>
        <v>0</v>
      </c>
      <c r="CV263" s="10">
        <f t="shared" si="55"/>
        <v>512048</v>
      </c>
    </row>
    <row r="264" spans="1:100" x14ac:dyDescent="0.25">
      <c r="A264" s="319"/>
      <c r="B264" s="2" t="s">
        <v>111</v>
      </c>
      <c r="C264" s="40"/>
      <c r="D264" s="41"/>
      <c r="E264" s="43"/>
      <c r="F264" s="41"/>
      <c r="G264" s="42"/>
      <c r="H264" s="7">
        <f t="shared" si="48"/>
        <v>0</v>
      </c>
      <c r="I264" s="40">
        <v>0</v>
      </c>
      <c r="J264" s="41">
        <v>48221</v>
      </c>
      <c r="K264" s="41">
        <v>0</v>
      </c>
      <c r="L264" s="41">
        <v>2478</v>
      </c>
      <c r="M264" s="41">
        <v>0</v>
      </c>
      <c r="N264" s="41">
        <v>1290</v>
      </c>
      <c r="O264" s="7">
        <f t="shared" si="49"/>
        <v>51989</v>
      </c>
      <c r="P264" s="8"/>
      <c r="Q264" s="41"/>
      <c r="R264" s="41"/>
      <c r="S264" s="41"/>
      <c r="T264" s="7">
        <f t="shared" si="36"/>
        <v>0</v>
      </c>
      <c r="U264" s="40">
        <v>0</v>
      </c>
      <c r="V264" s="9">
        <v>1806</v>
      </c>
      <c r="W264" s="7">
        <f t="shared" si="37"/>
        <v>1806</v>
      </c>
      <c r="X264" s="40"/>
      <c r="Y264" s="9"/>
      <c r="Z264" s="9"/>
      <c r="AA264" s="9">
        <v>0</v>
      </c>
      <c r="AB264" s="9">
        <v>72446</v>
      </c>
      <c r="AC264" s="9"/>
      <c r="AD264" s="41">
        <v>7210</v>
      </c>
      <c r="AE264" s="9">
        <v>7448</v>
      </c>
      <c r="AF264" s="9">
        <v>113891</v>
      </c>
      <c r="AG264" s="9">
        <v>0</v>
      </c>
      <c r="AH264" s="9">
        <v>35499</v>
      </c>
      <c r="AI264" s="25"/>
      <c r="AJ264" s="4">
        <f t="shared" si="50"/>
        <v>236494</v>
      </c>
      <c r="AK264" s="41">
        <v>0</v>
      </c>
      <c r="AL264" s="7">
        <f t="shared" si="53"/>
        <v>0</v>
      </c>
      <c r="AM264" s="9"/>
      <c r="AN264" s="9">
        <v>12837</v>
      </c>
      <c r="AO264" s="41">
        <v>0</v>
      </c>
      <c r="AP264" s="41">
        <v>0</v>
      </c>
      <c r="AQ264" s="41"/>
      <c r="AR264" s="41"/>
      <c r="AS264" s="41"/>
      <c r="AT264" s="41"/>
      <c r="AU264" s="41"/>
      <c r="AV264" s="41"/>
      <c r="AW264" s="7">
        <f t="shared" si="39"/>
        <v>12837</v>
      </c>
      <c r="AX264" s="41">
        <v>0</v>
      </c>
      <c r="AY264" s="41"/>
      <c r="AZ264" s="41">
        <v>946</v>
      </c>
      <c r="BA264" s="41"/>
      <c r="BB264" s="41"/>
      <c r="BC264" s="41">
        <v>6521</v>
      </c>
      <c r="BD264" s="41">
        <v>0</v>
      </c>
      <c r="BE264" s="7">
        <f t="shared" si="40"/>
        <v>7467</v>
      </c>
      <c r="BF264" s="40">
        <v>0</v>
      </c>
      <c r="BG264" s="41"/>
      <c r="BH264" s="41">
        <v>0</v>
      </c>
      <c r="BI264" s="41"/>
      <c r="BJ264" s="41">
        <v>5362</v>
      </c>
      <c r="BK264" s="41"/>
      <c r="BL264" s="41">
        <v>21441</v>
      </c>
      <c r="BM264" s="41"/>
      <c r="BN264" s="41"/>
      <c r="BO264" s="41">
        <v>3059</v>
      </c>
      <c r="BP264" s="9"/>
      <c r="BQ264" s="41"/>
      <c r="BR264" s="9"/>
      <c r="BS264" s="9"/>
      <c r="BT264" s="41">
        <v>9327</v>
      </c>
      <c r="BU264" s="7">
        <f t="shared" si="41"/>
        <v>39189</v>
      </c>
      <c r="BV264" s="40">
        <v>2281</v>
      </c>
      <c r="BW264" s="41"/>
      <c r="BX264" s="41"/>
      <c r="BY264" s="41">
        <v>0</v>
      </c>
      <c r="BZ264" s="41"/>
      <c r="CA264" s="41">
        <v>100</v>
      </c>
      <c r="CB264" s="7">
        <f t="shared" si="42"/>
        <v>2381</v>
      </c>
      <c r="CC264" s="40"/>
      <c r="CD264" s="41">
        <v>0</v>
      </c>
      <c r="CE264" s="41">
        <v>0</v>
      </c>
      <c r="CF264" s="41"/>
      <c r="CG264" s="7">
        <f t="shared" si="43"/>
        <v>0</v>
      </c>
      <c r="CH264" s="8">
        <v>17879</v>
      </c>
      <c r="CI264" s="9">
        <v>11540</v>
      </c>
      <c r="CJ264" s="41">
        <v>0</v>
      </c>
      <c r="CK264" s="41">
        <v>0</v>
      </c>
      <c r="CL264" s="41">
        <v>245194</v>
      </c>
      <c r="CM264" s="41"/>
      <c r="CN264" s="41"/>
      <c r="CO264" s="7">
        <f t="shared" si="47"/>
        <v>274613</v>
      </c>
      <c r="CP264" s="8"/>
      <c r="CQ264" s="41"/>
      <c r="CR264" s="41"/>
      <c r="CS264" s="7">
        <f t="shared" si="44"/>
        <v>0</v>
      </c>
      <c r="CT264" s="43">
        <v>0</v>
      </c>
      <c r="CU264" s="7">
        <f t="shared" si="54"/>
        <v>0</v>
      </c>
      <c r="CV264" s="10">
        <f t="shared" si="55"/>
        <v>626776</v>
      </c>
    </row>
    <row r="265" spans="1:100" ht="15.75" thickBot="1" x14ac:dyDescent="0.3">
      <c r="A265" s="320"/>
      <c r="B265" s="3" t="s">
        <v>112</v>
      </c>
      <c r="C265" s="44"/>
      <c r="D265" s="45"/>
      <c r="E265" s="47"/>
      <c r="F265" s="45"/>
      <c r="G265" s="46"/>
      <c r="H265" s="11">
        <f t="shared" si="48"/>
        <v>0</v>
      </c>
      <c r="I265" s="44">
        <v>0</v>
      </c>
      <c r="J265" s="45">
        <v>49846</v>
      </c>
      <c r="K265" s="45">
        <v>0</v>
      </c>
      <c r="L265" s="45">
        <v>5116</v>
      </c>
      <c r="M265" s="45">
        <v>0</v>
      </c>
      <c r="N265" s="45">
        <v>2118</v>
      </c>
      <c r="O265" s="11">
        <f t="shared" si="49"/>
        <v>57080</v>
      </c>
      <c r="P265" s="12"/>
      <c r="Q265" s="45"/>
      <c r="R265" s="45"/>
      <c r="S265" s="45"/>
      <c r="T265" s="11">
        <f t="shared" si="36"/>
        <v>0</v>
      </c>
      <c r="U265" s="44">
        <v>0</v>
      </c>
      <c r="V265" s="13">
        <v>1812</v>
      </c>
      <c r="W265" s="11">
        <f t="shared" si="37"/>
        <v>1812</v>
      </c>
      <c r="X265" s="44"/>
      <c r="Y265" s="13"/>
      <c r="Z265" s="13"/>
      <c r="AA265" s="13">
        <v>0</v>
      </c>
      <c r="AB265" s="13">
        <v>54416</v>
      </c>
      <c r="AC265" s="13"/>
      <c r="AD265" s="45">
        <v>8190</v>
      </c>
      <c r="AE265" s="13">
        <v>3346</v>
      </c>
      <c r="AF265" s="13">
        <v>102018</v>
      </c>
      <c r="AG265" s="13">
        <v>0</v>
      </c>
      <c r="AH265" s="13">
        <v>8675</v>
      </c>
      <c r="AI265" s="26"/>
      <c r="AJ265" s="11">
        <f t="shared" si="50"/>
        <v>176645</v>
      </c>
      <c r="AK265" s="45">
        <v>0</v>
      </c>
      <c r="AL265" s="11">
        <f t="shared" si="53"/>
        <v>0</v>
      </c>
      <c r="AM265" s="13"/>
      <c r="AN265" s="13">
        <v>19935</v>
      </c>
      <c r="AO265" s="45">
        <v>0</v>
      </c>
      <c r="AP265" s="45">
        <v>0</v>
      </c>
      <c r="AQ265" s="45"/>
      <c r="AR265" s="45"/>
      <c r="AS265" s="45"/>
      <c r="AT265" s="45"/>
      <c r="AU265" s="45"/>
      <c r="AV265" s="45"/>
      <c r="AW265" s="11">
        <f t="shared" si="39"/>
        <v>19935</v>
      </c>
      <c r="AX265" s="45">
        <v>0</v>
      </c>
      <c r="AY265" s="45"/>
      <c r="AZ265" s="45">
        <v>1971</v>
      </c>
      <c r="BA265" s="45"/>
      <c r="BB265" s="45"/>
      <c r="BC265" s="45">
        <v>5527</v>
      </c>
      <c r="BD265" s="45">
        <v>0</v>
      </c>
      <c r="BE265" s="11">
        <f t="shared" si="40"/>
        <v>7498</v>
      </c>
      <c r="BF265" s="44">
        <v>0</v>
      </c>
      <c r="BG265" s="45"/>
      <c r="BH265" s="45">
        <v>0</v>
      </c>
      <c r="BI265" s="45"/>
      <c r="BJ265" s="45">
        <v>0</v>
      </c>
      <c r="BK265" s="45"/>
      <c r="BL265" s="45">
        <v>20848</v>
      </c>
      <c r="BM265" s="45"/>
      <c r="BN265" s="45"/>
      <c r="BO265" s="45">
        <v>7188</v>
      </c>
      <c r="BP265" s="13"/>
      <c r="BQ265" s="45"/>
      <c r="BR265" s="13"/>
      <c r="BS265" s="13"/>
      <c r="BT265" s="45">
        <v>6221</v>
      </c>
      <c r="BU265" s="11">
        <f t="shared" si="41"/>
        <v>34257</v>
      </c>
      <c r="BV265" s="44">
        <v>1200</v>
      </c>
      <c r="BW265" s="45"/>
      <c r="BX265" s="45"/>
      <c r="BY265" s="45">
        <v>0</v>
      </c>
      <c r="BZ265" s="45"/>
      <c r="CA265" s="45">
        <v>300</v>
      </c>
      <c r="CB265" s="11">
        <f t="shared" si="42"/>
        <v>1500</v>
      </c>
      <c r="CC265" s="44"/>
      <c r="CD265" s="45">
        <v>0</v>
      </c>
      <c r="CE265" s="45">
        <v>0</v>
      </c>
      <c r="CF265" s="45"/>
      <c r="CG265" s="11">
        <f t="shared" si="43"/>
        <v>0</v>
      </c>
      <c r="CH265" s="12">
        <v>18433</v>
      </c>
      <c r="CI265" s="13">
        <v>10867</v>
      </c>
      <c r="CJ265" s="45">
        <v>0</v>
      </c>
      <c r="CK265" s="45">
        <v>0</v>
      </c>
      <c r="CL265" s="45">
        <v>220377</v>
      </c>
      <c r="CM265" s="45"/>
      <c r="CN265" s="45"/>
      <c r="CO265" s="11">
        <f t="shared" si="47"/>
        <v>249677</v>
      </c>
      <c r="CP265" s="12"/>
      <c r="CQ265" s="45"/>
      <c r="CR265" s="45"/>
      <c r="CS265" s="11">
        <f t="shared" si="44"/>
        <v>0</v>
      </c>
      <c r="CT265" s="47">
        <v>0</v>
      </c>
      <c r="CU265" s="11">
        <f t="shared" si="54"/>
        <v>0</v>
      </c>
      <c r="CV265" s="15">
        <f t="shared" si="55"/>
        <v>548404</v>
      </c>
    </row>
    <row r="266" spans="1:100" x14ac:dyDescent="0.25">
      <c r="A266" s="353">
        <v>2018</v>
      </c>
      <c r="B266" s="33" t="s">
        <v>101</v>
      </c>
      <c r="C266" s="34"/>
      <c r="D266" s="35"/>
      <c r="E266" s="52"/>
      <c r="F266" s="35"/>
      <c r="G266" s="36"/>
      <c r="H266" s="20">
        <f t="shared" si="48"/>
        <v>0</v>
      </c>
      <c r="I266" s="297">
        <v>33.44</v>
      </c>
      <c r="J266" s="291">
        <v>26395.91</v>
      </c>
      <c r="K266" s="291"/>
      <c r="L266" s="291">
        <v>5826.52</v>
      </c>
      <c r="M266" s="35">
        <v>0</v>
      </c>
      <c r="N266" s="35">
        <v>1710</v>
      </c>
      <c r="O266" s="294">
        <f t="shared" si="49"/>
        <v>33965.869999999995</v>
      </c>
      <c r="P266" s="21"/>
      <c r="Q266" s="35"/>
      <c r="R266" s="35"/>
      <c r="S266" s="35"/>
      <c r="T266" s="20">
        <f t="shared" si="36"/>
        <v>0</v>
      </c>
      <c r="U266" s="34">
        <v>0</v>
      </c>
      <c r="V266" s="22">
        <v>1850</v>
      </c>
      <c r="W266" s="20">
        <f t="shared" si="37"/>
        <v>1850</v>
      </c>
      <c r="X266" s="34"/>
      <c r="Y266" s="22"/>
      <c r="Z266" s="22"/>
      <c r="AA266" s="22">
        <v>0</v>
      </c>
      <c r="AB266" s="301">
        <v>37542.85</v>
      </c>
      <c r="AC266" s="22"/>
      <c r="AD266" s="291">
        <v>9620</v>
      </c>
      <c r="AE266" s="301">
        <v>2835.9</v>
      </c>
      <c r="AF266" s="301">
        <v>145819.57999999999</v>
      </c>
      <c r="AG266" s="301">
        <v>2907.48</v>
      </c>
      <c r="AH266" s="301">
        <v>21246.880000000001</v>
      </c>
      <c r="AI266" s="27"/>
      <c r="AJ266" s="294">
        <f t="shared" si="50"/>
        <v>219972.69</v>
      </c>
      <c r="AK266" s="35">
        <v>0</v>
      </c>
      <c r="AL266" s="20">
        <f t="shared" si="53"/>
        <v>0</v>
      </c>
      <c r="AM266" s="22"/>
      <c r="AN266" s="301">
        <v>19982.5</v>
      </c>
      <c r="AO266" s="291">
        <v>505.3</v>
      </c>
      <c r="AP266" s="35">
        <v>0</v>
      </c>
      <c r="AQ266" s="35"/>
      <c r="AR266" s="35"/>
      <c r="AS266" s="35"/>
      <c r="AT266" s="35"/>
      <c r="AU266" s="35"/>
      <c r="AV266" s="35"/>
      <c r="AW266" s="294">
        <f t="shared" si="39"/>
        <v>20487.8</v>
      </c>
      <c r="AX266" s="35">
        <v>0</v>
      </c>
      <c r="AY266" s="35"/>
      <c r="AZ266" s="291">
        <v>985.64</v>
      </c>
      <c r="BA266" s="35"/>
      <c r="BB266" s="35"/>
      <c r="BC266" s="35">
        <v>4560</v>
      </c>
      <c r="BD266" s="35">
        <v>0</v>
      </c>
      <c r="BE266" s="294">
        <f t="shared" si="40"/>
        <v>5545.64</v>
      </c>
      <c r="BF266" s="34">
        <v>0</v>
      </c>
      <c r="BG266" s="35"/>
      <c r="BH266" s="35">
        <v>0</v>
      </c>
      <c r="BI266" s="35"/>
      <c r="BJ266" s="35">
        <v>0</v>
      </c>
      <c r="BK266" s="35"/>
      <c r="BL266" s="291">
        <v>19613.46</v>
      </c>
      <c r="BM266" s="291"/>
      <c r="BN266" s="291"/>
      <c r="BO266" s="291">
        <v>9814.9599999999991</v>
      </c>
      <c r="BP266" s="22"/>
      <c r="BQ266" s="35"/>
      <c r="BR266" s="22"/>
      <c r="BS266" s="22"/>
      <c r="BT266" s="291">
        <v>9332.98</v>
      </c>
      <c r="BU266" s="294">
        <f t="shared" si="41"/>
        <v>38761.399999999994</v>
      </c>
      <c r="BV266" s="297">
        <v>1386.1</v>
      </c>
      <c r="BW266" s="35"/>
      <c r="BX266" s="35"/>
      <c r="BY266" s="35">
        <v>0</v>
      </c>
      <c r="BZ266" s="35"/>
      <c r="CA266" s="35">
        <v>160</v>
      </c>
      <c r="CB266" s="294">
        <f t="shared" si="42"/>
        <v>1546.1</v>
      </c>
      <c r="CC266" s="34"/>
      <c r="CD266" s="35">
        <v>0</v>
      </c>
      <c r="CE266" s="35">
        <v>0</v>
      </c>
      <c r="CF266" s="35"/>
      <c r="CG266" s="20">
        <f t="shared" si="43"/>
        <v>0</v>
      </c>
      <c r="CH266" s="300">
        <v>15500.04</v>
      </c>
      <c r="CI266" s="301">
        <v>16151.57</v>
      </c>
      <c r="CJ266" s="35">
        <v>0</v>
      </c>
      <c r="CK266" s="35">
        <v>0</v>
      </c>
      <c r="CL266" s="291">
        <v>123396.31</v>
      </c>
      <c r="CM266" s="35"/>
      <c r="CN266" s="35"/>
      <c r="CO266" s="294">
        <f t="shared" si="47"/>
        <v>155047.91999999998</v>
      </c>
      <c r="CP266" s="21"/>
      <c r="CQ266" s="35"/>
      <c r="CR266" s="35"/>
      <c r="CS266" s="20">
        <f t="shared" si="44"/>
        <v>0</v>
      </c>
      <c r="CT266" s="52">
        <v>0</v>
      </c>
      <c r="CU266" s="20">
        <f t="shared" si="54"/>
        <v>0</v>
      </c>
      <c r="CV266" s="306">
        <f t="shared" si="55"/>
        <v>477177.42</v>
      </c>
    </row>
    <row r="267" spans="1:100" x14ac:dyDescent="0.25">
      <c r="A267" s="354"/>
      <c r="B267" s="2" t="s">
        <v>102</v>
      </c>
      <c r="C267" s="40"/>
      <c r="D267" s="41"/>
      <c r="E267" s="43"/>
      <c r="F267" s="292">
        <v>1499.07</v>
      </c>
      <c r="G267" s="42"/>
      <c r="H267" s="295">
        <f t="shared" si="48"/>
        <v>1499.07</v>
      </c>
      <c r="I267" s="40">
        <v>0</v>
      </c>
      <c r="J267" s="292">
        <v>27894.84</v>
      </c>
      <c r="K267" s="292"/>
      <c r="L267" s="292">
        <v>3979.05</v>
      </c>
      <c r="M267" s="41">
        <v>0</v>
      </c>
      <c r="N267" s="41">
        <v>1410</v>
      </c>
      <c r="O267" s="295">
        <f t="shared" si="49"/>
        <v>33283.89</v>
      </c>
      <c r="P267" s="8"/>
      <c r="Q267" s="41"/>
      <c r="R267" s="41"/>
      <c r="S267" s="41"/>
      <c r="T267" s="7">
        <f t="shared" si="36"/>
        <v>0</v>
      </c>
      <c r="U267" s="40">
        <v>0</v>
      </c>
      <c r="V267" s="9">
        <v>1052</v>
      </c>
      <c r="W267" s="7">
        <f t="shared" si="37"/>
        <v>1052</v>
      </c>
      <c r="X267" s="40"/>
      <c r="Y267" s="9"/>
      <c r="Z267" s="9"/>
      <c r="AA267" s="9">
        <v>0</v>
      </c>
      <c r="AB267" s="303">
        <v>74934.16</v>
      </c>
      <c r="AC267" s="9"/>
      <c r="AD267" s="292">
        <v>5080</v>
      </c>
      <c r="AE267" s="303">
        <v>2230</v>
      </c>
      <c r="AF267" s="303">
        <v>112160.28</v>
      </c>
      <c r="AG267" s="9">
        <v>0</v>
      </c>
      <c r="AH267" s="303">
        <v>18597.2</v>
      </c>
      <c r="AI267" s="25"/>
      <c r="AJ267" s="308">
        <f t="shared" si="50"/>
        <v>213001.64</v>
      </c>
      <c r="AK267" s="41">
        <v>0</v>
      </c>
      <c r="AL267" s="7">
        <f t="shared" si="53"/>
        <v>0</v>
      </c>
      <c r="AM267" s="9"/>
      <c r="AN267" s="303">
        <v>16360.42</v>
      </c>
      <c r="AO267" s="41">
        <v>0</v>
      </c>
      <c r="AP267" s="41">
        <v>0</v>
      </c>
      <c r="AQ267" s="41"/>
      <c r="AR267" s="41"/>
      <c r="AS267" s="41"/>
      <c r="AT267" s="41"/>
      <c r="AU267" s="41"/>
      <c r="AV267" s="41"/>
      <c r="AW267" s="295">
        <f t="shared" si="39"/>
        <v>16360.42</v>
      </c>
      <c r="AX267" s="41">
        <v>0</v>
      </c>
      <c r="AY267" s="41"/>
      <c r="AZ267" s="41">
        <v>1000</v>
      </c>
      <c r="BA267" s="41"/>
      <c r="BB267" s="41"/>
      <c r="BC267" s="292">
        <v>2124.96</v>
      </c>
      <c r="BD267" s="41">
        <v>0</v>
      </c>
      <c r="BE267" s="295">
        <f t="shared" si="40"/>
        <v>3124.96</v>
      </c>
      <c r="BF267" s="40">
        <v>0</v>
      </c>
      <c r="BG267" s="41"/>
      <c r="BH267" s="41">
        <v>0</v>
      </c>
      <c r="BI267" s="41"/>
      <c r="BJ267" s="41">
        <v>0</v>
      </c>
      <c r="BK267" s="41"/>
      <c r="BL267" s="292">
        <v>20269.330000000002</v>
      </c>
      <c r="BM267" s="292"/>
      <c r="BN267" s="292"/>
      <c r="BO267" s="292">
        <v>7706.62</v>
      </c>
      <c r="BP267" s="9"/>
      <c r="BQ267" s="41"/>
      <c r="BR267" s="9"/>
      <c r="BS267" s="9"/>
      <c r="BT267" s="292">
        <v>9353.3799999999992</v>
      </c>
      <c r="BU267" s="295">
        <f t="shared" si="41"/>
        <v>37329.33</v>
      </c>
      <c r="BV267" s="298">
        <v>400</v>
      </c>
      <c r="BW267" s="41"/>
      <c r="BX267" s="41"/>
      <c r="BY267" s="41">
        <v>0</v>
      </c>
      <c r="BZ267" s="41"/>
      <c r="CA267" s="41">
        <v>0</v>
      </c>
      <c r="CB267" s="295">
        <f t="shared" si="42"/>
        <v>400</v>
      </c>
      <c r="CC267" s="40"/>
      <c r="CD267" s="41">
        <v>0</v>
      </c>
      <c r="CE267" s="41">
        <v>0</v>
      </c>
      <c r="CF267" s="41"/>
      <c r="CG267" s="7">
        <f t="shared" si="43"/>
        <v>0</v>
      </c>
      <c r="CH267" s="302">
        <v>9605.6200000000008</v>
      </c>
      <c r="CI267" s="303">
        <v>13236.13</v>
      </c>
      <c r="CJ267" s="41">
        <v>0</v>
      </c>
      <c r="CK267" s="292">
        <v>7147.05</v>
      </c>
      <c r="CL267" s="292">
        <v>160179.82</v>
      </c>
      <c r="CM267" s="41"/>
      <c r="CN267" s="41"/>
      <c r="CO267" s="295">
        <f t="shared" si="47"/>
        <v>190168.62</v>
      </c>
      <c r="CP267" s="8"/>
      <c r="CQ267" s="41"/>
      <c r="CR267" s="41"/>
      <c r="CS267" s="7">
        <f t="shared" si="44"/>
        <v>0</v>
      </c>
      <c r="CT267" s="43">
        <v>0</v>
      </c>
      <c r="CU267" s="7">
        <f t="shared" si="54"/>
        <v>0</v>
      </c>
      <c r="CV267" s="307">
        <f t="shared" si="55"/>
        <v>496219.93000000005</v>
      </c>
    </row>
    <row r="268" spans="1:100" x14ac:dyDescent="0.25">
      <c r="A268" s="354"/>
      <c r="B268" s="2" t="s">
        <v>103</v>
      </c>
      <c r="C268" s="40"/>
      <c r="D268" s="41"/>
      <c r="E268" s="43"/>
      <c r="F268" s="41">
        <v>0</v>
      </c>
      <c r="G268" s="42"/>
      <c r="H268" s="7">
        <f t="shared" si="48"/>
        <v>0</v>
      </c>
      <c r="I268" s="40">
        <v>0</v>
      </c>
      <c r="J268" s="292">
        <v>51818.54</v>
      </c>
      <c r="K268" s="292"/>
      <c r="L268" s="292">
        <v>5281.89</v>
      </c>
      <c r="M268" s="41">
        <v>0</v>
      </c>
      <c r="N268" s="41">
        <v>1470</v>
      </c>
      <c r="O268" s="295">
        <f t="shared" si="49"/>
        <v>58570.43</v>
      </c>
      <c r="P268" s="8"/>
      <c r="Q268" s="41"/>
      <c r="R268" s="41"/>
      <c r="S268" s="41"/>
      <c r="T268" s="7">
        <f t="shared" si="36"/>
        <v>0</v>
      </c>
      <c r="U268" s="40">
        <v>0</v>
      </c>
      <c r="V268" s="9">
        <v>1022</v>
      </c>
      <c r="W268" s="7">
        <f t="shared" si="37"/>
        <v>1022</v>
      </c>
      <c r="X268" s="40"/>
      <c r="Y268" s="9"/>
      <c r="Z268" s="9"/>
      <c r="AA268" s="9">
        <v>0</v>
      </c>
      <c r="AB268" s="303">
        <v>103186.74</v>
      </c>
      <c r="AC268" s="9"/>
      <c r="AD268" s="292">
        <v>4920</v>
      </c>
      <c r="AE268" s="303">
        <v>2945</v>
      </c>
      <c r="AF268" s="303">
        <v>104449.28</v>
      </c>
      <c r="AG268" s="9">
        <v>0</v>
      </c>
      <c r="AH268" s="303">
        <v>3170.38</v>
      </c>
      <c r="AI268" s="25"/>
      <c r="AJ268" s="308">
        <f t="shared" si="50"/>
        <v>218671.40000000002</v>
      </c>
      <c r="AK268" s="41">
        <v>0</v>
      </c>
      <c r="AL268" s="7">
        <f t="shared" si="53"/>
        <v>0</v>
      </c>
      <c r="AM268" s="9"/>
      <c r="AN268" s="303">
        <v>10717.78</v>
      </c>
      <c r="AO268" s="41">
        <v>0</v>
      </c>
      <c r="AP268" s="41">
        <v>0</v>
      </c>
      <c r="AQ268" s="41"/>
      <c r="AR268" s="41"/>
      <c r="AS268" s="41"/>
      <c r="AT268" s="41"/>
      <c r="AU268" s="41"/>
      <c r="AV268" s="41"/>
      <c r="AW268" s="295">
        <f t="shared" si="39"/>
        <v>10717.78</v>
      </c>
      <c r="AX268" s="292">
        <v>1080.42</v>
      </c>
      <c r="AY268" s="41"/>
      <c r="AZ268" s="41">
        <v>900</v>
      </c>
      <c r="BA268" s="41"/>
      <c r="BB268" s="41"/>
      <c r="BC268" s="292">
        <v>994.08</v>
      </c>
      <c r="BD268" s="41">
        <v>0</v>
      </c>
      <c r="BE268" s="295">
        <f t="shared" si="40"/>
        <v>2974.5</v>
      </c>
      <c r="BF268" s="40">
        <v>0</v>
      </c>
      <c r="BG268" s="41"/>
      <c r="BH268" s="41">
        <v>0</v>
      </c>
      <c r="BI268" s="41"/>
      <c r="BJ268" s="41">
        <v>0</v>
      </c>
      <c r="BK268" s="41"/>
      <c r="BL268" s="292">
        <v>22217.5</v>
      </c>
      <c r="BM268" s="292"/>
      <c r="BN268" s="292"/>
      <c r="BO268" s="292">
        <v>10133.76</v>
      </c>
      <c r="BP268" s="9"/>
      <c r="BQ268" s="41"/>
      <c r="BR268" s="9"/>
      <c r="BS268" s="9"/>
      <c r="BT268" s="292">
        <v>5393.9</v>
      </c>
      <c r="BU268" s="295">
        <f t="shared" si="41"/>
        <v>37745.160000000003</v>
      </c>
      <c r="BV268" s="298">
        <v>1060.9000000000001</v>
      </c>
      <c r="BW268" s="41"/>
      <c r="BX268" s="41"/>
      <c r="BY268" s="41">
        <v>0</v>
      </c>
      <c r="BZ268" s="41"/>
      <c r="CA268" s="41">
        <v>0</v>
      </c>
      <c r="CB268" s="295">
        <f t="shared" si="42"/>
        <v>1060.9000000000001</v>
      </c>
      <c r="CC268" s="40"/>
      <c r="CD268" s="41">
        <v>0</v>
      </c>
      <c r="CE268" s="41">
        <v>0</v>
      </c>
      <c r="CF268" s="41"/>
      <c r="CG268" s="7">
        <f t="shared" si="43"/>
        <v>0</v>
      </c>
      <c r="CH268" s="302">
        <v>21288.22</v>
      </c>
      <c r="CI268" s="303">
        <v>16248.71</v>
      </c>
      <c r="CJ268" s="41">
        <v>0</v>
      </c>
      <c r="CK268" s="41">
        <v>0</v>
      </c>
      <c r="CL268" s="292">
        <v>218604.38</v>
      </c>
      <c r="CM268" s="41"/>
      <c r="CN268" s="41"/>
      <c r="CO268" s="295">
        <f t="shared" si="47"/>
        <v>256141.31</v>
      </c>
      <c r="CP268" s="8"/>
      <c r="CQ268" s="41"/>
      <c r="CR268" s="41"/>
      <c r="CS268" s="7">
        <f t="shared" si="44"/>
        <v>0</v>
      </c>
      <c r="CT268" s="43">
        <v>0</v>
      </c>
      <c r="CU268" s="7">
        <f t="shared" si="54"/>
        <v>0</v>
      </c>
      <c r="CV268" s="307">
        <f t="shared" si="55"/>
        <v>586903.48</v>
      </c>
    </row>
    <row r="269" spans="1:100" x14ac:dyDescent="0.25">
      <c r="A269" s="354"/>
      <c r="B269" s="2" t="s">
        <v>104</v>
      </c>
      <c r="C269" s="40"/>
      <c r="D269" s="41"/>
      <c r="E269" s="43"/>
      <c r="F269" s="41">
        <v>0</v>
      </c>
      <c r="G269" s="42"/>
      <c r="H269" s="7">
        <f t="shared" si="48"/>
        <v>0</v>
      </c>
      <c r="I269" s="40">
        <v>0</v>
      </c>
      <c r="J269" s="292">
        <v>46660.82</v>
      </c>
      <c r="K269" s="292"/>
      <c r="L269" s="292">
        <v>7161.45</v>
      </c>
      <c r="M269" s="41">
        <v>0</v>
      </c>
      <c r="N269" s="41">
        <v>1740</v>
      </c>
      <c r="O269" s="295">
        <f t="shared" si="49"/>
        <v>55562.27</v>
      </c>
      <c r="P269" s="8"/>
      <c r="Q269" s="41"/>
      <c r="R269" s="41"/>
      <c r="S269" s="41"/>
      <c r="T269" s="7">
        <f t="shared" si="36"/>
        <v>0</v>
      </c>
      <c r="U269" s="40">
        <v>0</v>
      </c>
      <c r="V269" s="9">
        <v>748</v>
      </c>
      <c r="W269" s="7">
        <f t="shared" si="37"/>
        <v>748</v>
      </c>
      <c r="X269" s="40"/>
      <c r="Y269" s="9"/>
      <c r="Z269" s="9"/>
      <c r="AA269" s="9">
        <v>0</v>
      </c>
      <c r="AB269" s="303">
        <v>52763.59</v>
      </c>
      <c r="AC269" s="9"/>
      <c r="AD269" s="292">
        <v>3000</v>
      </c>
      <c r="AE269" s="303">
        <v>1346</v>
      </c>
      <c r="AF269" s="303">
        <v>126319.24</v>
      </c>
      <c r="AG269" s="9">
        <v>0</v>
      </c>
      <c r="AH269" s="303">
        <v>4395.0200000000004</v>
      </c>
      <c r="AI269" s="25"/>
      <c r="AJ269" s="308">
        <f t="shared" si="50"/>
        <v>187823.85</v>
      </c>
      <c r="AK269" s="41">
        <v>0</v>
      </c>
      <c r="AL269" s="7">
        <f t="shared" si="53"/>
        <v>0</v>
      </c>
      <c r="AM269" s="9"/>
      <c r="AN269" s="303">
        <v>16096.66</v>
      </c>
      <c r="AO269" s="41">
        <v>0</v>
      </c>
      <c r="AP269" s="41">
        <v>0</v>
      </c>
      <c r="AQ269" s="41"/>
      <c r="AR269" s="41"/>
      <c r="AS269" s="41"/>
      <c r="AT269" s="41"/>
      <c r="AU269" s="41"/>
      <c r="AV269" s="41"/>
      <c r="AW269" s="295">
        <f t="shared" si="39"/>
        <v>16096.66</v>
      </c>
      <c r="AX269" s="41">
        <v>0</v>
      </c>
      <c r="AY269" s="41"/>
      <c r="AZ269" s="41">
        <v>950</v>
      </c>
      <c r="BA269" s="41"/>
      <c r="BB269" s="41"/>
      <c r="BC269" s="292">
        <v>1149.1199999999999</v>
      </c>
      <c r="BD269" s="41">
        <v>0</v>
      </c>
      <c r="BE269" s="295">
        <f t="shared" si="40"/>
        <v>2099.12</v>
      </c>
      <c r="BF269" s="40">
        <v>0</v>
      </c>
      <c r="BG269" s="41"/>
      <c r="BH269" s="41">
        <v>0</v>
      </c>
      <c r="BI269" s="41"/>
      <c r="BJ269" s="292">
        <v>6150.22</v>
      </c>
      <c r="BK269" s="41"/>
      <c r="BL269" s="292">
        <v>20378.36</v>
      </c>
      <c r="BM269" s="292"/>
      <c r="BN269" s="292"/>
      <c r="BO269" s="292">
        <v>8633.59</v>
      </c>
      <c r="BP269" s="9"/>
      <c r="BQ269" s="41"/>
      <c r="BR269" s="9"/>
      <c r="BS269" s="9"/>
      <c r="BT269" s="292">
        <v>12460.1</v>
      </c>
      <c r="BU269" s="295">
        <f t="shared" si="41"/>
        <v>47622.27</v>
      </c>
      <c r="BV269" s="298">
        <v>499</v>
      </c>
      <c r="BW269" s="41"/>
      <c r="BX269" s="41"/>
      <c r="BY269" s="41">
        <v>0</v>
      </c>
      <c r="BZ269" s="41"/>
      <c r="CA269" s="41">
        <v>0</v>
      </c>
      <c r="CB269" s="295">
        <f t="shared" si="42"/>
        <v>499</v>
      </c>
      <c r="CC269" s="40"/>
      <c r="CD269" s="292">
        <v>2285.1</v>
      </c>
      <c r="CE269" s="41">
        <v>0</v>
      </c>
      <c r="CF269" s="41"/>
      <c r="CG269" s="295">
        <f t="shared" si="43"/>
        <v>2285.1</v>
      </c>
      <c r="CH269" s="302">
        <v>16302.83</v>
      </c>
      <c r="CI269" s="303">
        <v>11716.49</v>
      </c>
      <c r="CJ269" s="41">
        <v>0</v>
      </c>
      <c r="CK269" s="41">
        <v>0</v>
      </c>
      <c r="CL269" s="292">
        <v>216424.31</v>
      </c>
      <c r="CM269" s="41"/>
      <c r="CN269" s="41"/>
      <c r="CO269" s="295">
        <f t="shared" si="47"/>
        <v>244443.63</v>
      </c>
      <c r="CP269" s="8"/>
      <c r="CQ269" s="41"/>
      <c r="CR269" s="41"/>
      <c r="CS269" s="7">
        <f t="shared" si="44"/>
        <v>0</v>
      </c>
      <c r="CT269" s="43">
        <v>0</v>
      </c>
      <c r="CU269" s="7">
        <f t="shared" si="54"/>
        <v>0</v>
      </c>
      <c r="CV269" s="307">
        <f t="shared" si="55"/>
        <v>557179.9</v>
      </c>
    </row>
    <row r="270" spans="1:100" x14ac:dyDescent="0.25">
      <c r="A270" s="354"/>
      <c r="B270" s="2" t="s">
        <v>105</v>
      </c>
      <c r="C270" s="40"/>
      <c r="D270" s="41"/>
      <c r="E270" s="43"/>
      <c r="F270" s="41">
        <v>0</v>
      </c>
      <c r="G270" s="42"/>
      <c r="H270" s="7">
        <f t="shared" si="48"/>
        <v>0</v>
      </c>
      <c r="I270" s="298">
        <v>237.95</v>
      </c>
      <c r="J270" s="292">
        <v>17561.57</v>
      </c>
      <c r="K270" s="292"/>
      <c r="L270" s="292">
        <v>1659.83</v>
      </c>
      <c r="M270" s="41">
        <v>0</v>
      </c>
      <c r="N270" s="41">
        <v>1830</v>
      </c>
      <c r="O270" s="295">
        <f t="shared" si="49"/>
        <v>21289.35</v>
      </c>
      <c r="P270" s="8"/>
      <c r="Q270" s="41"/>
      <c r="R270" s="41"/>
      <c r="S270" s="41"/>
      <c r="T270" s="7">
        <f t="shared" si="36"/>
        <v>0</v>
      </c>
      <c r="U270" s="40">
        <v>0</v>
      </c>
      <c r="V270" s="9">
        <v>888</v>
      </c>
      <c r="W270" s="7">
        <f t="shared" si="37"/>
        <v>888</v>
      </c>
      <c r="X270" s="40"/>
      <c r="Y270" s="9"/>
      <c r="Z270" s="9"/>
      <c r="AA270" s="9">
        <v>0</v>
      </c>
      <c r="AB270" s="303">
        <v>9352.2900000000009</v>
      </c>
      <c r="AC270" s="9"/>
      <c r="AD270" s="292">
        <v>2790</v>
      </c>
      <c r="AE270" s="303">
        <v>1815</v>
      </c>
      <c r="AF270" s="303">
        <v>197450.23999999999</v>
      </c>
      <c r="AG270" s="9">
        <v>0</v>
      </c>
      <c r="AH270" s="303">
        <v>0</v>
      </c>
      <c r="AI270" s="25"/>
      <c r="AJ270" s="308">
        <f t="shared" si="50"/>
        <v>211407.53</v>
      </c>
      <c r="AK270" s="41">
        <v>0</v>
      </c>
      <c r="AL270" s="7">
        <f t="shared" si="53"/>
        <v>0</v>
      </c>
      <c r="AM270" s="9"/>
      <c r="AN270" s="303">
        <v>14580.5</v>
      </c>
      <c r="AO270" s="41">
        <v>0</v>
      </c>
      <c r="AP270" s="41">
        <v>0</v>
      </c>
      <c r="AQ270" s="41"/>
      <c r="AR270" s="41"/>
      <c r="AS270" s="41"/>
      <c r="AT270" s="41"/>
      <c r="AU270" s="41"/>
      <c r="AV270" s="41"/>
      <c r="AW270" s="295">
        <f t="shared" si="39"/>
        <v>14580.5</v>
      </c>
      <c r="AX270" s="41">
        <v>0</v>
      </c>
      <c r="AY270" s="41"/>
      <c r="AZ270" s="41">
        <v>950</v>
      </c>
      <c r="BA270" s="41"/>
      <c r="BB270" s="41"/>
      <c r="BC270" s="292">
        <v>4268.16</v>
      </c>
      <c r="BD270" s="41">
        <v>0</v>
      </c>
      <c r="BE270" s="295">
        <f t="shared" si="40"/>
        <v>5218.16</v>
      </c>
      <c r="BF270" s="40">
        <v>0</v>
      </c>
      <c r="BG270" s="41"/>
      <c r="BH270" s="41">
        <v>0</v>
      </c>
      <c r="BI270" s="41"/>
      <c r="BJ270" s="292">
        <v>4933.26</v>
      </c>
      <c r="BK270" s="41"/>
      <c r="BL270" s="292">
        <v>13121.34</v>
      </c>
      <c r="BM270" s="292"/>
      <c r="BN270" s="292"/>
      <c r="BO270" s="292">
        <v>7112.25</v>
      </c>
      <c r="BP270" s="9"/>
      <c r="BQ270" s="41"/>
      <c r="BR270" s="9"/>
      <c r="BS270" s="9"/>
      <c r="BT270" s="292">
        <v>9362.52</v>
      </c>
      <c r="BU270" s="295">
        <f t="shared" si="41"/>
        <v>34529.369999999995</v>
      </c>
      <c r="BV270" s="298">
        <v>1615.2</v>
      </c>
      <c r="BW270" s="41"/>
      <c r="BX270" s="41"/>
      <c r="BY270" s="41">
        <v>0</v>
      </c>
      <c r="BZ270" s="41"/>
      <c r="CA270" s="41">
        <v>1120</v>
      </c>
      <c r="CB270" s="295">
        <f t="shared" si="42"/>
        <v>2735.2</v>
      </c>
      <c r="CC270" s="40"/>
      <c r="CD270" s="292">
        <v>3542.46</v>
      </c>
      <c r="CE270" s="41">
        <v>0</v>
      </c>
      <c r="CF270" s="41"/>
      <c r="CG270" s="295">
        <f t="shared" si="43"/>
        <v>3542.46</v>
      </c>
      <c r="CH270" s="302">
        <v>9755.25</v>
      </c>
      <c r="CI270" s="303">
        <v>18185.72</v>
      </c>
      <c r="CJ270" s="41">
        <v>0</v>
      </c>
      <c r="CK270" s="41">
        <v>0</v>
      </c>
      <c r="CL270" s="292">
        <v>123428.87</v>
      </c>
      <c r="CM270" s="41"/>
      <c r="CN270" s="41"/>
      <c r="CO270" s="295">
        <f t="shared" si="47"/>
        <v>151369.84</v>
      </c>
      <c r="CP270" s="8"/>
      <c r="CQ270" s="41"/>
      <c r="CR270" s="41"/>
      <c r="CS270" s="7">
        <f t="shared" si="44"/>
        <v>0</v>
      </c>
      <c r="CT270" s="43">
        <v>0</v>
      </c>
      <c r="CU270" s="7">
        <f t="shared" si="54"/>
        <v>0</v>
      </c>
      <c r="CV270" s="307">
        <f t="shared" si="55"/>
        <v>445560.41000000003</v>
      </c>
    </row>
    <row r="271" spans="1:100" x14ac:dyDescent="0.25">
      <c r="A271" s="354"/>
      <c r="B271" s="2" t="s">
        <v>106</v>
      </c>
      <c r="C271" s="40"/>
      <c r="D271" s="41"/>
      <c r="E271" s="43"/>
      <c r="F271" s="41">
        <v>0</v>
      </c>
      <c r="G271" s="42"/>
      <c r="H271" s="7">
        <f t="shared" si="48"/>
        <v>0</v>
      </c>
      <c r="I271" s="40">
        <v>0</v>
      </c>
      <c r="J271" s="292">
        <v>46927.05</v>
      </c>
      <c r="K271" s="292"/>
      <c r="L271" s="292">
        <v>7916.01</v>
      </c>
      <c r="M271" s="41">
        <v>0</v>
      </c>
      <c r="N271" s="41">
        <v>1740</v>
      </c>
      <c r="O271" s="295">
        <f t="shared" si="49"/>
        <v>56583.060000000005</v>
      </c>
      <c r="P271" s="8"/>
      <c r="Q271" s="41"/>
      <c r="R271" s="41"/>
      <c r="S271" s="41"/>
      <c r="T271" s="7">
        <f t="shared" ref="T271:T273" si="56">SUM(P271:S271)</f>
        <v>0</v>
      </c>
      <c r="U271" s="40">
        <v>0</v>
      </c>
      <c r="V271" s="9">
        <v>1872</v>
      </c>
      <c r="W271" s="7">
        <f t="shared" ref="W271:W273" si="57">+U271+V271</f>
        <v>1872</v>
      </c>
      <c r="X271" s="40"/>
      <c r="Y271" s="9"/>
      <c r="Z271" s="9"/>
      <c r="AA271" s="9">
        <v>0</v>
      </c>
      <c r="AB271" s="303">
        <v>75050.39</v>
      </c>
      <c r="AC271" s="9"/>
      <c r="AD271" s="292">
        <v>4490</v>
      </c>
      <c r="AE271" s="303">
        <v>2891</v>
      </c>
      <c r="AF271" s="303">
        <v>107728.25</v>
      </c>
      <c r="AG271" s="9">
        <v>0</v>
      </c>
      <c r="AH271" s="303">
        <v>0</v>
      </c>
      <c r="AI271" s="25"/>
      <c r="AJ271" s="308">
        <f t="shared" si="50"/>
        <v>190159.64</v>
      </c>
      <c r="AK271" s="41">
        <v>0</v>
      </c>
      <c r="AL271" s="7">
        <f t="shared" si="53"/>
        <v>0</v>
      </c>
      <c r="AM271" s="9"/>
      <c r="AN271" s="303">
        <v>15971.82</v>
      </c>
      <c r="AO271" s="41">
        <v>0</v>
      </c>
      <c r="AP271" s="41">
        <v>0</v>
      </c>
      <c r="AQ271" s="41"/>
      <c r="AR271" s="41"/>
      <c r="AS271" s="41"/>
      <c r="AT271" s="41"/>
      <c r="AU271" s="41"/>
      <c r="AV271" s="41"/>
      <c r="AW271" s="295">
        <f t="shared" si="39"/>
        <v>15971.82</v>
      </c>
      <c r="AX271" s="41">
        <v>0</v>
      </c>
      <c r="AY271" s="41"/>
      <c r="AZ271" s="41">
        <v>1000</v>
      </c>
      <c r="BA271" s="41"/>
      <c r="BB271" s="41"/>
      <c r="BC271" s="292">
        <v>4003.68</v>
      </c>
      <c r="BD271" s="41">
        <v>0</v>
      </c>
      <c r="BE271" s="295">
        <f t="shared" si="40"/>
        <v>5003.68</v>
      </c>
      <c r="BF271" s="40">
        <v>0</v>
      </c>
      <c r="BG271" s="41"/>
      <c r="BH271" s="41">
        <v>0</v>
      </c>
      <c r="BI271" s="41"/>
      <c r="BJ271" s="292">
        <v>7496.27</v>
      </c>
      <c r="BK271" s="41"/>
      <c r="BL271" s="292">
        <v>23052</v>
      </c>
      <c r="BM271" s="292"/>
      <c r="BN271" s="292"/>
      <c r="BO271" s="292">
        <v>9777.58</v>
      </c>
      <c r="BP271" s="9"/>
      <c r="BQ271" s="41"/>
      <c r="BR271" s="9"/>
      <c r="BS271" s="9"/>
      <c r="BT271" s="292">
        <v>12450.3</v>
      </c>
      <c r="BU271" s="295">
        <f t="shared" si="41"/>
        <v>52776.149999999994</v>
      </c>
      <c r="BV271" s="298">
        <v>2844.95</v>
      </c>
      <c r="BW271" s="41"/>
      <c r="BX271" s="41"/>
      <c r="BY271" s="41">
        <v>0</v>
      </c>
      <c r="BZ271" s="41"/>
      <c r="CA271" s="41">
        <v>680</v>
      </c>
      <c r="CB271" s="295">
        <f t="shared" si="42"/>
        <v>3524.95</v>
      </c>
      <c r="CC271" s="40"/>
      <c r="CD271" s="292">
        <v>7992.9</v>
      </c>
      <c r="CE271" s="41">
        <v>435</v>
      </c>
      <c r="CF271" s="41"/>
      <c r="CG271" s="295">
        <f t="shared" si="43"/>
        <v>8427.9</v>
      </c>
      <c r="CH271" s="302">
        <v>14763.39</v>
      </c>
      <c r="CI271" s="303">
        <v>16367.53</v>
      </c>
      <c r="CJ271" s="41">
        <v>0</v>
      </c>
      <c r="CK271" s="41">
        <v>0</v>
      </c>
      <c r="CL271" s="292">
        <v>188154.99</v>
      </c>
      <c r="CM271" s="41"/>
      <c r="CN271" s="41"/>
      <c r="CO271" s="295">
        <f t="shared" si="47"/>
        <v>219285.90999999997</v>
      </c>
      <c r="CP271" s="8"/>
      <c r="CQ271" s="41"/>
      <c r="CR271" s="41"/>
      <c r="CS271" s="7">
        <f t="shared" si="44"/>
        <v>0</v>
      </c>
      <c r="CT271" s="43">
        <v>0</v>
      </c>
      <c r="CU271" s="7">
        <f t="shared" si="54"/>
        <v>0</v>
      </c>
      <c r="CV271" s="307">
        <f t="shared" si="55"/>
        <v>553605.11</v>
      </c>
    </row>
    <row r="272" spans="1:100" x14ac:dyDescent="0.25">
      <c r="A272" s="354"/>
      <c r="B272" s="2" t="s">
        <v>107</v>
      </c>
      <c r="C272" s="40"/>
      <c r="D272" s="41"/>
      <c r="E272" s="43"/>
      <c r="F272" s="41">
        <v>0</v>
      </c>
      <c r="G272" s="42"/>
      <c r="H272" s="7">
        <f t="shared" si="48"/>
        <v>0</v>
      </c>
      <c r="I272" s="40">
        <v>0</v>
      </c>
      <c r="J272" s="292">
        <v>32863.4</v>
      </c>
      <c r="K272" s="292"/>
      <c r="L272" s="292">
        <v>8241.7800000000007</v>
      </c>
      <c r="M272" s="41">
        <v>0</v>
      </c>
      <c r="N272" s="41">
        <v>1876</v>
      </c>
      <c r="O272" s="295">
        <f t="shared" si="49"/>
        <v>42981.18</v>
      </c>
      <c r="P272" s="8"/>
      <c r="Q272" s="41"/>
      <c r="R272" s="41"/>
      <c r="S272" s="41"/>
      <c r="T272" s="7">
        <f t="shared" si="56"/>
        <v>0</v>
      </c>
      <c r="U272" s="40">
        <v>0</v>
      </c>
      <c r="V272" s="9">
        <v>2684</v>
      </c>
      <c r="W272" s="7">
        <f t="shared" si="57"/>
        <v>2684</v>
      </c>
      <c r="X272" s="40"/>
      <c r="Y272" s="9"/>
      <c r="Z272" s="9"/>
      <c r="AA272" s="9">
        <v>0</v>
      </c>
      <c r="AB272" s="303">
        <v>169502.6</v>
      </c>
      <c r="AC272" s="9"/>
      <c r="AD272" s="292">
        <v>10690</v>
      </c>
      <c r="AE272" s="303">
        <v>4557</v>
      </c>
      <c r="AF272" s="303">
        <v>70485.759999999995</v>
      </c>
      <c r="AG272" s="9">
        <v>0</v>
      </c>
      <c r="AH272" s="303">
        <v>0</v>
      </c>
      <c r="AI272" s="25"/>
      <c r="AJ272" s="308">
        <f t="shared" si="50"/>
        <v>255235.36</v>
      </c>
      <c r="AK272" s="41">
        <v>0</v>
      </c>
      <c r="AL272" s="7">
        <f t="shared" si="53"/>
        <v>0</v>
      </c>
      <c r="AM272" s="9"/>
      <c r="AN272" s="303">
        <v>12218.79</v>
      </c>
      <c r="AO272" s="41">
        <v>0</v>
      </c>
      <c r="AP272" s="41">
        <v>0</v>
      </c>
      <c r="AQ272" s="41"/>
      <c r="AR272" s="41"/>
      <c r="AS272" s="41"/>
      <c r="AT272" s="41"/>
      <c r="AU272" s="41"/>
      <c r="AV272" s="41"/>
      <c r="AW272" s="295">
        <f t="shared" si="39"/>
        <v>12218.79</v>
      </c>
      <c r="AX272" s="41">
        <v>0</v>
      </c>
      <c r="AY272" s="41"/>
      <c r="AZ272" s="292">
        <v>2242.84</v>
      </c>
      <c r="BA272" s="41"/>
      <c r="BB272" s="41"/>
      <c r="BC272" s="292">
        <v>2763.36</v>
      </c>
      <c r="BD272" s="41">
        <v>0</v>
      </c>
      <c r="BE272" s="295">
        <f t="shared" si="40"/>
        <v>5006.2000000000007</v>
      </c>
      <c r="BF272" s="40">
        <v>0</v>
      </c>
      <c r="BG272" s="41"/>
      <c r="BH272" s="41">
        <v>0</v>
      </c>
      <c r="BI272" s="41"/>
      <c r="BJ272" s="292">
        <v>12524</v>
      </c>
      <c r="BK272" s="41"/>
      <c r="BL272" s="292">
        <v>17463.46</v>
      </c>
      <c r="BM272" s="292"/>
      <c r="BN272" s="292"/>
      <c r="BO272" s="292">
        <v>10473</v>
      </c>
      <c r="BP272" s="9"/>
      <c r="BQ272" s="41"/>
      <c r="BR272" s="9"/>
      <c r="BS272" s="9"/>
      <c r="BT272" s="292">
        <v>15575.08</v>
      </c>
      <c r="BU272" s="295">
        <f t="shared" si="41"/>
        <v>56035.54</v>
      </c>
      <c r="BV272" s="298">
        <v>5600.48</v>
      </c>
      <c r="BW272" s="41"/>
      <c r="BX272" s="41"/>
      <c r="BY272" s="41">
        <v>0</v>
      </c>
      <c r="BZ272" s="41"/>
      <c r="CA272" s="292">
        <v>584.74</v>
      </c>
      <c r="CB272" s="295">
        <f t="shared" si="42"/>
        <v>6185.2199999999993</v>
      </c>
      <c r="CC272" s="40"/>
      <c r="CD272" s="292">
        <v>7667.44</v>
      </c>
      <c r="CE272" s="41">
        <v>0</v>
      </c>
      <c r="CF272" s="41"/>
      <c r="CG272" s="295">
        <f t="shared" si="43"/>
        <v>7667.44</v>
      </c>
      <c r="CH272" s="302">
        <v>5041.49</v>
      </c>
      <c r="CI272" s="303">
        <v>5834.82</v>
      </c>
      <c r="CJ272" s="41">
        <v>0</v>
      </c>
      <c r="CK272" s="41">
        <v>0</v>
      </c>
      <c r="CL272" s="292">
        <v>156732.54</v>
      </c>
      <c r="CM272" s="41"/>
      <c r="CN272" s="41"/>
      <c r="CO272" s="295">
        <f t="shared" si="47"/>
        <v>167608.85</v>
      </c>
      <c r="CP272" s="8"/>
      <c r="CQ272" s="41"/>
      <c r="CR272" s="41"/>
      <c r="CS272" s="7">
        <f t="shared" si="44"/>
        <v>0</v>
      </c>
      <c r="CT272" s="43">
        <v>0</v>
      </c>
      <c r="CU272" s="7">
        <f t="shared" si="54"/>
        <v>0</v>
      </c>
      <c r="CV272" s="307">
        <f t="shared" si="55"/>
        <v>555622.57999999996</v>
      </c>
    </row>
    <row r="273" spans="1:100" ht="15.75" thickBot="1" x14ac:dyDescent="0.3">
      <c r="A273" s="355"/>
      <c r="B273" s="3" t="s">
        <v>108</v>
      </c>
      <c r="C273" s="44"/>
      <c r="D273" s="45"/>
      <c r="E273" s="47"/>
      <c r="F273" s="45">
        <v>0</v>
      </c>
      <c r="G273" s="46"/>
      <c r="H273" s="11">
        <f t="shared" si="48"/>
        <v>0</v>
      </c>
      <c r="I273" s="44">
        <v>0</v>
      </c>
      <c r="J273" s="293">
        <v>49291.42</v>
      </c>
      <c r="K273" s="293"/>
      <c r="L273" s="293">
        <v>999.29</v>
      </c>
      <c r="M273" s="45">
        <v>0</v>
      </c>
      <c r="N273" s="45">
        <v>2430</v>
      </c>
      <c r="O273" s="296">
        <f t="shared" si="49"/>
        <v>52720.71</v>
      </c>
      <c r="P273" s="12"/>
      <c r="Q273" s="45"/>
      <c r="R273" s="45"/>
      <c r="S273" s="45"/>
      <c r="T273" s="11">
        <f t="shared" si="56"/>
        <v>0</v>
      </c>
      <c r="U273" s="44">
        <v>0</v>
      </c>
      <c r="V273" s="13">
        <v>2786</v>
      </c>
      <c r="W273" s="11">
        <f t="shared" si="57"/>
        <v>2786</v>
      </c>
      <c r="X273" s="44"/>
      <c r="Y273" s="13"/>
      <c r="Z273" s="13"/>
      <c r="AA273" s="13">
        <v>0</v>
      </c>
      <c r="AB273" s="305">
        <v>111040.91</v>
      </c>
      <c r="AC273" s="13"/>
      <c r="AD273" s="293">
        <v>9230</v>
      </c>
      <c r="AE273" s="305">
        <v>7490</v>
      </c>
      <c r="AF273" s="305">
        <v>111476.07</v>
      </c>
      <c r="AG273" s="13">
        <v>0</v>
      </c>
      <c r="AH273" s="305">
        <v>1166.29</v>
      </c>
      <c r="AI273" s="26"/>
      <c r="AJ273" s="309">
        <f t="shared" si="50"/>
        <v>240403.27000000002</v>
      </c>
      <c r="AK273" s="45">
        <v>0</v>
      </c>
      <c r="AL273" s="11">
        <f t="shared" si="53"/>
        <v>0</v>
      </c>
      <c r="AM273" s="13"/>
      <c r="AN273" s="305">
        <v>18990.150000000001</v>
      </c>
      <c r="AO273" s="45">
        <v>0</v>
      </c>
      <c r="AP273" s="293">
        <v>1519.95</v>
      </c>
      <c r="AQ273" s="45"/>
      <c r="AR273" s="45"/>
      <c r="AS273" s="45"/>
      <c r="AT273" s="45"/>
      <c r="AU273" s="45"/>
      <c r="AV273" s="45"/>
      <c r="AW273" s="296">
        <f t="shared" ref="AW273" si="58">SUM(AM273:AV273)</f>
        <v>20510.100000000002</v>
      </c>
      <c r="AX273" s="45">
        <v>0</v>
      </c>
      <c r="AY273" s="45"/>
      <c r="AZ273" s="293">
        <v>1492.84</v>
      </c>
      <c r="BA273" s="45"/>
      <c r="BB273" s="45"/>
      <c r="BC273" s="293">
        <v>3967.2</v>
      </c>
      <c r="BD273" s="45">
        <v>0</v>
      </c>
      <c r="BE273" s="296">
        <f t="shared" ref="BE273" si="59">SUM(AX273:BD273)</f>
        <v>5460.04</v>
      </c>
      <c r="BF273" s="44">
        <v>0</v>
      </c>
      <c r="BG273" s="45"/>
      <c r="BH273" s="45">
        <v>0</v>
      </c>
      <c r="BI273" s="45"/>
      <c r="BJ273" s="293">
        <v>4461.95</v>
      </c>
      <c r="BK273" s="45"/>
      <c r="BL273" s="293">
        <v>14190.24</v>
      </c>
      <c r="BM273" s="293"/>
      <c r="BN273" s="293"/>
      <c r="BO273" s="293">
        <v>8625.27</v>
      </c>
      <c r="BP273" s="13"/>
      <c r="BQ273" s="45"/>
      <c r="BR273" s="13"/>
      <c r="BS273" s="13"/>
      <c r="BT273" s="293">
        <v>9340.24</v>
      </c>
      <c r="BU273" s="296">
        <f t="shared" ref="BU273" si="60">SUM(BF273:BT273)</f>
        <v>36617.699999999997</v>
      </c>
      <c r="BV273" s="299">
        <v>5154.32</v>
      </c>
      <c r="BW273" s="45"/>
      <c r="BX273" s="45"/>
      <c r="BY273" s="45">
        <v>0</v>
      </c>
      <c r="BZ273" s="45"/>
      <c r="CA273" s="45">
        <v>860</v>
      </c>
      <c r="CB273" s="296">
        <f t="shared" si="42"/>
        <v>6014.32</v>
      </c>
      <c r="CC273" s="44"/>
      <c r="CD273" s="293">
        <v>4048.02</v>
      </c>
      <c r="CE273" s="45">
        <v>638</v>
      </c>
      <c r="CF273" s="45"/>
      <c r="CG273" s="296">
        <f t="shared" ref="CG273" si="61">SUM(CC273:CF273)</f>
        <v>4686.0200000000004</v>
      </c>
      <c r="CH273" s="304">
        <v>17845.349999999999</v>
      </c>
      <c r="CI273" s="305">
        <v>11450.09</v>
      </c>
      <c r="CJ273" s="45">
        <v>0</v>
      </c>
      <c r="CK273" s="45">
        <v>0</v>
      </c>
      <c r="CL273" s="293">
        <v>220492.4</v>
      </c>
      <c r="CM273" s="45"/>
      <c r="CN273" s="45"/>
      <c r="CO273" s="296">
        <f t="shared" si="47"/>
        <v>249787.84</v>
      </c>
      <c r="CP273" s="12"/>
      <c r="CQ273" s="45"/>
      <c r="CR273" s="45"/>
      <c r="CS273" s="11">
        <f t="shared" ref="CS273" si="62">SUM(CP273:CR273)</f>
        <v>0</v>
      </c>
      <c r="CT273" s="47">
        <v>0</v>
      </c>
      <c r="CU273" s="11">
        <f t="shared" si="54"/>
        <v>0</v>
      </c>
      <c r="CV273" s="15">
        <f t="shared" si="55"/>
        <v>618986</v>
      </c>
    </row>
    <row r="276" spans="1:100" x14ac:dyDescent="0.25">
      <c r="A276" s="30" t="s">
        <v>220</v>
      </c>
    </row>
    <row r="277" spans="1:100" ht="17.25" x14ac:dyDescent="0.25">
      <c r="A277" s="30" t="s">
        <v>396</v>
      </c>
    </row>
    <row r="278" spans="1:100" ht="17.25" x14ac:dyDescent="0.25">
      <c r="A278" s="30" t="s">
        <v>397</v>
      </c>
    </row>
    <row r="279" spans="1:100" x14ac:dyDescent="0.25">
      <c r="A279" s="165" t="s">
        <v>398</v>
      </c>
    </row>
    <row r="280" spans="1:100" x14ac:dyDescent="0.25">
      <c r="A280" s="165" t="s">
        <v>399</v>
      </c>
    </row>
    <row r="281" spans="1:100" x14ac:dyDescent="0.25">
      <c r="A281" s="165" t="s">
        <v>400</v>
      </c>
    </row>
    <row r="282" spans="1:100" x14ac:dyDescent="0.25">
      <c r="A282" s="165" t="s">
        <v>401</v>
      </c>
    </row>
    <row r="283" spans="1:100" x14ac:dyDescent="0.25">
      <c r="A283" s="165" t="s">
        <v>402</v>
      </c>
    </row>
    <row r="284" spans="1:100" x14ac:dyDescent="0.25">
      <c r="A284" s="165" t="s">
        <v>403</v>
      </c>
    </row>
    <row r="285" spans="1:100" x14ac:dyDescent="0.25">
      <c r="A285" s="165" t="s">
        <v>404</v>
      </c>
    </row>
    <row r="286" spans="1:100" x14ac:dyDescent="0.25">
      <c r="A286" s="165" t="s">
        <v>423</v>
      </c>
    </row>
    <row r="288" spans="1:100" x14ac:dyDescent="0.25">
      <c r="A288" s="140" t="s">
        <v>363</v>
      </c>
    </row>
  </sheetData>
  <mergeCells count="38">
    <mergeCell ref="CV12:CV13"/>
    <mergeCell ref="A194:A205"/>
    <mergeCell ref="A50:A61"/>
    <mergeCell ref="A62:A73"/>
    <mergeCell ref="A74:A85"/>
    <mergeCell ref="A86:A97"/>
    <mergeCell ref="A98:A109"/>
    <mergeCell ref="X12:AJ12"/>
    <mergeCell ref="A110:A121"/>
    <mergeCell ref="CH12:CO12"/>
    <mergeCell ref="CP12:CS12"/>
    <mergeCell ref="CT12:CU12"/>
    <mergeCell ref="A14:A25"/>
    <mergeCell ref="A26:A37"/>
    <mergeCell ref="A38:A49"/>
    <mergeCell ref="AK12:AL12"/>
    <mergeCell ref="A266:A273"/>
    <mergeCell ref="CC12:CG12"/>
    <mergeCell ref="A12:B12"/>
    <mergeCell ref="C12:H12"/>
    <mergeCell ref="AM12:AW12"/>
    <mergeCell ref="AX12:BE12"/>
    <mergeCell ref="I12:O12"/>
    <mergeCell ref="P12:T12"/>
    <mergeCell ref="U12:W12"/>
    <mergeCell ref="A122:A133"/>
    <mergeCell ref="A134:A145"/>
    <mergeCell ref="BF12:BU12"/>
    <mergeCell ref="BV12:CB12"/>
    <mergeCell ref="A254:A265"/>
    <mergeCell ref="A146:A157"/>
    <mergeCell ref="A158:A169"/>
    <mergeCell ref="A170:A181"/>
    <mergeCell ref="A182:A193"/>
    <mergeCell ref="A242:A253"/>
    <mergeCell ref="A230:A241"/>
    <mergeCell ref="A206:A217"/>
    <mergeCell ref="A218:A229"/>
  </mergeCells>
  <hyperlinks>
    <hyperlink ref="A288" location="Índice!A1" display="Volver al índice"/>
  </hyperlinks>
  <pageMargins left="0.7" right="0.7" top="0.75" bottom="0.75" header="0.3" footer="0.3"/>
  <pageSetup orientation="portrait" r:id="rId1"/>
  <ignoredErrors>
    <ignoredError sqref="T14:T37 T170:T237 T158:T169 CS13:CS229" formulaRange="1"/>
    <ignoredError sqref="CV14:CV2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50"/>
  <sheetViews>
    <sheetView zoomScale="80" zoomScaleNormal="80" workbookViewId="0"/>
  </sheetViews>
  <sheetFormatPr baseColWidth="10" defaultColWidth="11.42578125" defaultRowHeight="15" x14ac:dyDescent="0.25"/>
  <cols>
    <col min="1" max="1" width="27.140625" style="30" customWidth="1"/>
    <col min="2" max="98" width="11.42578125" style="30"/>
    <col min="99" max="99" width="26.28515625" style="30" customWidth="1"/>
    <col min="100" max="16384" width="11.42578125" style="30"/>
  </cols>
  <sheetData>
    <row r="1" spans="1:99" x14ac:dyDescent="0.25">
      <c r="A1" s="16" t="s">
        <v>0</v>
      </c>
      <c r="B1" s="29"/>
    </row>
    <row r="2" spans="1:99" x14ac:dyDescent="0.25">
      <c r="A2" s="16" t="s">
        <v>1</v>
      </c>
      <c r="B2" s="29"/>
    </row>
    <row r="3" spans="1:99" x14ac:dyDescent="0.25">
      <c r="A3" s="16" t="s">
        <v>2</v>
      </c>
      <c r="B3" s="29"/>
    </row>
    <row r="4" spans="1:99" x14ac:dyDescent="0.25">
      <c r="A4" s="16" t="s">
        <v>3</v>
      </c>
      <c r="B4" s="29" t="s">
        <v>4</v>
      </c>
    </row>
    <row r="5" spans="1:99" x14ac:dyDescent="0.25">
      <c r="A5" s="16" t="s">
        <v>5</v>
      </c>
      <c r="B5" s="30" t="str">
        <f>+Índice!A15</f>
        <v>2.2.3.2.2</v>
      </c>
    </row>
    <row r="6" spans="1:99" x14ac:dyDescent="0.25">
      <c r="A6" s="16" t="s">
        <v>6</v>
      </c>
      <c r="B6" s="29" t="str">
        <f>+Índice!B15</f>
        <v>Nuevo Central Argentino S.A. Carga transportada por año, por categoría y por producto. En toneladas</v>
      </c>
    </row>
    <row r="7" spans="1:99" x14ac:dyDescent="0.25">
      <c r="A7" s="16" t="s">
        <v>7</v>
      </c>
      <c r="B7" s="29" t="s">
        <v>8</v>
      </c>
    </row>
    <row r="8" spans="1:99" x14ac:dyDescent="0.25">
      <c r="A8" s="166" t="s">
        <v>9</v>
      </c>
      <c r="B8" s="155" t="str">
        <f>+'2.2.3.1.1'!B8</f>
        <v>agosto 2018</v>
      </c>
      <c r="D8" s="31"/>
    </row>
    <row r="9" spans="1:99" x14ac:dyDescent="0.25">
      <c r="A9" s="166" t="s">
        <v>10</v>
      </c>
      <c r="B9" s="155" t="str">
        <f>+'2.2.3.1.1'!B9</f>
        <v>octubre 2018</v>
      </c>
      <c r="D9" s="32"/>
    </row>
    <row r="10" spans="1:99" x14ac:dyDescent="0.25">
      <c r="A10" s="166"/>
      <c r="B10" s="167"/>
      <c r="D10" s="32"/>
    </row>
    <row r="11" spans="1:99" ht="15" customHeight="1" thickBot="1" x14ac:dyDescent="0.3"/>
    <row r="12" spans="1:99" ht="25.5" customHeight="1" x14ac:dyDescent="0.25">
      <c r="A12" s="149" t="s">
        <v>11</v>
      </c>
      <c r="B12" s="344" t="s">
        <v>12</v>
      </c>
      <c r="C12" s="345"/>
      <c r="D12" s="345"/>
      <c r="E12" s="345"/>
      <c r="F12" s="345"/>
      <c r="G12" s="346"/>
      <c r="H12" s="337" t="s">
        <v>13</v>
      </c>
      <c r="I12" s="343"/>
      <c r="J12" s="343"/>
      <c r="K12" s="343"/>
      <c r="L12" s="343"/>
      <c r="M12" s="343"/>
      <c r="N12" s="338"/>
      <c r="O12" s="337" t="s">
        <v>14</v>
      </c>
      <c r="P12" s="343"/>
      <c r="Q12" s="343"/>
      <c r="R12" s="343"/>
      <c r="S12" s="338"/>
      <c r="T12" s="337" t="s">
        <v>15</v>
      </c>
      <c r="U12" s="343"/>
      <c r="V12" s="342"/>
      <c r="W12" s="341" t="s">
        <v>116</v>
      </c>
      <c r="X12" s="343"/>
      <c r="Y12" s="343"/>
      <c r="Z12" s="343"/>
      <c r="AA12" s="343"/>
      <c r="AB12" s="343"/>
      <c r="AC12" s="343"/>
      <c r="AD12" s="343"/>
      <c r="AE12" s="343"/>
      <c r="AF12" s="343"/>
      <c r="AG12" s="343"/>
      <c r="AH12" s="342"/>
      <c r="AI12" s="342"/>
      <c r="AJ12" s="341" t="s">
        <v>16</v>
      </c>
      <c r="AK12" s="342"/>
      <c r="AL12" s="341" t="s">
        <v>17</v>
      </c>
      <c r="AM12" s="343"/>
      <c r="AN12" s="343"/>
      <c r="AO12" s="343"/>
      <c r="AP12" s="343"/>
      <c r="AQ12" s="343"/>
      <c r="AR12" s="343"/>
      <c r="AS12" s="343"/>
      <c r="AT12" s="343"/>
      <c r="AU12" s="343"/>
      <c r="AV12" s="342"/>
      <c r="AW12" s="341" t="s">
        <v>18</v>
      </c>
      <c r="AX12" s="343"/>
      <c r="AY12" s="343"/>
      <c r="AZ12" s="343"/>
      <c r="BA12" s="343"/>
      <c r="BB12" s="343"/>
      <c r="BC12" s="343"/>
      <c r="BD12" s="342"/>
      <c r="BE12" s="341" t="s">
        <v>19</v>
      </c>
      <c r="BF12" s="343"/>
      <c r="BG12" s="343"/>
      <c r="BH12" s="343"/>
      <c r="BI12" s="343"/>
      <c r="BJ12" s="343"/>
      <c r="BK12" s="343"/>
      <c r="BL12" s="343"/>
      <c r="BM12" s="343"/>
      <c r="BN12" s="343"/>
      <c r="BO12" s="343"/>
      <c r="BP12" s="343"/>
      <c r="BQ12" s="343"/>
      <c r="BR12" s="343"/>
      <c r="BS12" s="343"/>
      <c r="BT12" s="342"/>
      <c r="BU12" s="341" t="s">
        <v>20</v>
      </c>
      <c r="BV12" s="343"/>
      <c r="BW12" s="343"/>
      <c r="BX12" s="343"/>
      <c r="BY12" s="343"/>
      <c r="BZ12" s="343"/>
      <c r="CA12" s="342"/>
      <c r="CB12" s="341" t="s">
        <v>21</v>
      </c>
      <c r="CC12" s="343"/>
      <c r="CD12" s="343"/>
      <c r="CE12" s="343"/>
      <c r="CF12" s="338"/>
      <c r="CG12" s="341" t="s">
        <v>427</v>
      </c>
      <c r="CH12" s="343"/>
      <c r="CI12" s="343"/>
      <c r="CJ12" s="343"/>
      <c r="CK12" s="343"/>
      <c r="CL12" s="343"/>
      <c r="CM12" s="343"/>
      <c r="CN12" s="338"/>
      <c r="CO12" s="337" t="s">
        <v>22</v>
      </c>
      <c r="CP12" s="343"/>
      <c r="CQ12" s="343"/>
      <c r="CR12" s="338"/>
      <c r="CS12" s="337" t="s">
        <v>23</v>
      </c>
      <c r="CT12" s="338"/>
      <c r="CU12" s="330" t="s">
        <v>24</v>
      </c>
    </row>
    <row r="13" spans="1:99" ht="64.5" thickBot="1" x14ac:dyDescent="0.3">
      <c r="A13" s="169" t="s">
        <v>25</v>
      </c>
      <c r="B13" s="83" t="s">
        <v>27</v>
      </c>
      <c r="C13" s="84" t="s">
        <v>28</v>
      </c>
      <c r="D13" s="85" t="s">
        <v>29</v>
      </c>
      <c r="E13" s="84" t="s">
        <v>30</v>
      </c>
      <c r="F13" s="84" t="s">
        <v>31</v>
      </c>
      <c r="G13" s="98" t="s">
        <v>32</v>
      </c>
      <c r="H13" s="89" t="s">
        <v>33</v>
      </c>
      <c r="I13" s="87" t="s">
        <v>34</v>
      </c>
      <c r="J13" s="87" t="s">
        <v>35</v>
      </c>
      <c r="K13" s="87" t="s">
        <v>36</v>
      </c>
      <c r="L13" s="87" t="s">
        <v>37</v>
      </c>
      <c r="M13" s="87" t="s">
        <v>38</v>
      </c>
      <c r="N13" s="98" t="s">
        <v>32</v>
      </c>
      <c r="O13" s="89" t="s">
        <v>39</v>
      </c>
      <c r="P13" s="87" t="s">
        <v>40</v>
      </c>
      <c r="Q13" s="87" t="s">
        <v>41</v>
      </c>
      <c r="R13" s="87" t="s">
        <v>42</v>
      </c>
      <c r="S13" s="98" t="s">
        <v>32</v>
      </c>
      <c r="T13" s="89" t="s">
        <v>43</v>
      </c>
      <c r="U13" s="87" t="s">
        <v>44</v>
      </c>
      <c r="V13" s="98" t="s">
        <v>32</v>
      </c>
      <c r="W13" s="86" t="s">
        <v>45</v>
      </c>
      <c r="X13" s="87" t="s">
        <v>46</v>
      </c>
      <c r="Y13" s="87" t="s">
        <v>47</v>
      </c>
      <c r="Z13" s="87" t="s">
        <v>48</v>
      </c>
      <c r="AA13" s="87" t="s">
        <v>49</v>
      </c>
      <c r="AB13" s="87" t="s">
        <v>124</v>
      </c>
      <c r="AC13" s="87" t="s">
        <v>50</v>
      </c>
      <c r="AD13" s="87" t="s">
        <v>51</v>
      </c>
      <c r="AE13" s="87" t="s">
        <v>52</v>
      </c>
      <c r="AF13" s="87" t="s">
        <v>53</v>
      </c>
      <c r="AG13" s="87" t="s">
        <v>54</v>
      </c>
      <c r="AH13" s="87" t="s">
        <v>55</v>
      </c>
      <c r="AI13" s="98" t="s">
        <v>56</v>
      </c>
      <c r="AJ13" s="86" t="s">
        <v>16</v>
      </c>
      <c r="AK13" s="98" t="s">
        <v>56</v>
      </c>
      <c r="AL13" s="86" t="s">
        <v>57</v>
      </c>
      <c r="AM13" s="87" t="s">
        <v>58</v>
      </c>
      <c r="AN13" s="87" t="s">
        <v>59</v>
      </c>
      <c r="AO13" s="87" t="s">
        <v>60</v>
      </c>
      <c r="AP13" s="87" t="s">
        <v>174</v>
      </c>
      <c r="AQ13" s="87" t="s">
        <v>61</v>
      </c>
      <c r="AR13" s="87" t="s">
        <v>62</v>
      </c>
      <c r="AS13" s="87" t="s">
        <v>63</v>
      </c>
      <c r="AT13" s="87" t="s">
        <v>64</v>
      </c>
      <c r="AU13" s="87" t="s">
        <v>65</v>
      </c>
      <c r="AV13" s="98" t="s">
        <v>56</v>
      </c>
      <c r="AW13" s="86" t="s">
        <v>66</v>
      </c>
      <c r="AX13" s="87" t="s">
        <v>67</v>
      </c>
      <c r="AY13" s="87" t="s">
        <v>68</v>
      </c>
      <c r="AZ13" s="87" t="s">
        <v>69</v>
      </c>
      <c r="BA13" s="87" t="s">
        <v>70</v>
      </c>
      <c r="BB13" s="87" t="s">
        <v>71</v>
      </c>
      <c r="BC13" s="87" t="s">
        <v>72</v>
      </c>
      <c r="BD13" s="98" t="s">
        <v>56</v>
      </c>
      <c r="BE13" s="86" t="s">
        <v>73</v>
      </c>
      <c r="BF13" s="87" t="s">
        <v>74</v>
      </c>
      <c r="BG13" s="87" t="s">
        <v>75</v>
      </c>
      <c r="BH13" s="87" t="s">
        <v>76</v>
      </c>
      <c r="BI13" s="87" t="s">
        <v>424</v>
      </c>
      <c r="BJ13" s="87" t="s">
        <v>78</v>
      </c>
      <c r="BK13" s="87" t="s">
        <v>79</v>
      </c>
      <c r="BL13" s="87" t="s">
        <v>80</v>
      </c>
      <c r="BM13" s="87" t="s">
        <v>81</v>
      </c>
      <c r="BN13" s="87" t="s">
        <v>82</v>
      </c>
      <c r="BO13" s="87" t="s">
        <v>83</v>
      </c>
      <c r="BP13" s="87" t="s">
        <v>84</v>
      </c>
      <c r="BQ13" s="87" t="s">
        <v>85</v>
      </c>
      <c r="BR13" s="87" t="s">
        <v>86</v>
      </c>
      <c r="BS13" s="87" t="s">
        <v>87</v>
      </c>
      <c r="BT13" s="98" t="s">
        <v>56</v>
      </c>
      <c r="BU13" s="86" t="s">
        <v>88</v>
      </c>
      <c r="BV13" s="87" t="s">
        <v>89</v>
      </c>
      <c r="BW13" s="87" t="s">
        <v>90</v>
      </c>
      <c r="BX13" s="87" t="s">
        <v>91</v>
      </c>
      <c r="BY13" s="87" t="s">
        <v>92</v>
      </c>
      <c r="BZ13" s="87" t="s">
        <v>31</v>
      </c>
      <c r="CA13" s="98" t="s">
        <v>56</v>
      </c>
      <c r="CB13" s="86" t="s">
        <v>93</v>
      </c>
      <c r="CC13" s="87" t="s">
        <v>94</v>
      </c>
      <c r="CD13" s="87" t="s">
        <v>95</v>
      </c>
      <c r="CE13" s="87" t="s">
        <v>31</v>
      </c>
      <c r="CF13" s="98" t="s">
        <v>56</v>
      </c>
      <c r="CG13" s="86" t="s">
        <v>126</v>
      </c>
      <c r="CH13" s="87" t="s">
        <v>127</v>
      </c>
      <c r="CI13" s="87" t="s">
        <v>128</v>
      </c>
      <c r="CJ13" s="87" t="s">
        <v>129</v>
      </c>
      <c r="CK13" s="87" t="s">
        <v>97</v>
      </c>
      <c r="CL13" s="87" t="s">
        <v>96</v>
      </c>
      <c r="CM13" s="87" t="s">
        <v>31</v>
      </c>
      <c r="CN13" s="98" t="s">
        <v>56</v>
      </c>
      <c r="CO13" s="89" t="s">
        <v>98</v>
      </c>
      <c r="CP13" s="87" t="s">
        <v>99</v>
      </c>
      <c r="CQ13" s="87" t="s">
        <v>31</v>
      </c>
      <c r="CR13" s="98" t="s">
        <v>56</v>
      </c>
      <c r="CS13" s="89" t="s">
        <v>23</v>
      </c>
      <c r="CT13" s="98" t="s">
        <v>56</v>
      </c>
      <c r="CU13" s="331"/>
    </row>
    <row r="14" spans="1:99" ht="18" thickBot="1" x14ac:dyDescent="0.3">
      <c r="A14" s="68" t="s">
        <v>100</v>
      </c>
      <c r="B14" s="90"/>
      <c r="C14" s="91"/>
      <c r="D14" s="91"/>
      <c r="E14" s="91"/>
      <c r="F14" s="91"/>
      <c r="G14" s="99">
        <f>+SUM('2.2.3.2.1'!H14:H25)</f>
        <v>5332</v>
      </c>
      <c r="H14" s="92"/>
      <c r="I14" s="91"/>
      <c r="J14" s="91"/>
      <c r="K14" s="91"/>
      <c r="L14" s="91"/>
      <c r="M14" s="91"/>
      <c r="N14" s="99">
        <f>+SUM('2.2.3.2.1'!O14:O25)</f>
        <v>299474</v>
      </c>
      <c r="O14" s="92"/>
      <c r="P14" s="91"/>
      <c r="Q14" s="91"/>
      <c r="R14" s="91">
        <f>+SUM('2.2.3.2.1'!S14:S25)</f>
        <v>41283</v>
      </c>
      <c r="S14" s="99">
        <f>SUM(O14:R14)</f>
        <v>41283</v>
      </c>
      <c r="T14" s="92">
        <f>+SUM('2.2.3.2.1'!U14:U25)</f>
        <v>160311</v>
      </c>
      <c r="U14" s="91">
        <f>+SUM('2.2.3.2.1'!V14:V25)</f>
        <v>29220</v>
      </c>
      <c r="V14" s="99">
        <f>+T14+U14</f>
        <v>189531</v>
      </c>
      <c r="W14" s="90"/>
      <c r="X14" s="91"/>
      <c r="Y14" s="91"/>
      <c r="Z14" s="91"/>
      <c r="AA14" s="91"/>
      <c r="AB14" s="91"/>
      <c r="AC14" s="91"/>
      <c r="AD14" s="91"/>
      <c r="AE14" s="91"/>
      <c r="AF14" s="91"/>
      <c r="AG14" s="91"/>
      <c r="AH14" s="91"/>
      <c r="AI14" s="99">
        <f>+SUM('2.2.3.2.1'!AJ14:AJ25)</f>
        <v>1206925</v>
      </c>
      <c r="AJ14" s="90">
        <v>0</v>
      </c>
      <c r="AK14" s="99">
        <f>+SUM('2.2.3.2.1'!AL14:AL25)</f>
        <v>0</v>
      </c>
      <c r="AL14" s="90"/>
      <c r="AM14" s="91">
        <f>+SUM('2.2.3.2.1'!AN14:AN25)</f>
        <v>421923</v>
      </c>
      <c r="AN14" s="91">
        <f>+SUM('2.2.3.2.1'!AO14:AO25)</f>
        <v>62421</v>
      </c>
      <c r="AO14" s="91">
        <f>+SUM('2.2.3.2.1'!AP14:AP25)</f>
        <v>165337</v>
      </c>
      <c r="AP14" s="91"/>
      <c r="AQ14" s="91"/>
      <c r="AR14" s="91"/>
      <c r="AS14" s="91"/>
      <c r="AT14" s="91"/>
      <c r="AU14" s="91"/>
      <c r="AV14" s="99">
        <f>SUM(AL14:AU14)</f>
        <v>649681</v>
      </c>
      <c r="AW14" s="95">
        <v>0</v>
      </c>
      <c r="AX14" s="91"/>
      <c r="AY14" s="95">
        <v>0</v>
      </c>
      <c r="AZ14" s="91"/>
      <c r="BA14" s="91"/>
      <c r="BB14" s="95">
        <v>0</v>
      </c>
      <c r="BC14" s="91">
        <f>+SUM('2.2.3.2.1'!BD14:BD25)</f>
        <v>74227</v>
      </c>
      <c r="BD14" s="99">
        <f>SUM(AW14:BC14)</f>
        <v>74227</v>
      </c>
      <c r="BE14" s="90">
        <f>+SUM('2.2.3.2.1'!BF14:BF25)</f>
        <v>424812</v>
      </c>
      <c r="BF14" s="91"/>
      <c r="BG14" s="91">
        <f>+SUM('2.2.3.2.1'!BH14:BH25)</f>
        <v>39042</v>
      </c>
      <c r="BH14" s="91"/>
      <c r="BI14" s="91">
        <f>+SUM('2.2.3.2.1'!BJ14:BJ25)</f>
        <v>0</v>
      </c>
      <c r="BJ14" s="91"/>
      <c r="BK14" s="91">
        <f>+SUM('2.2.3.2.1'!BL14:BL25)</f>
        <v>0</v>
      </c>
      <c r="BL14" s="91"/>
      <c r="BM14" s="91"/>
      <c r="BN14" s="91">
        <f>+SUM('2.2.3.2.1'!BO14:BO25)</f>
        <v>0</v>
      </c>
      <c r="BO14" s="91"/>
      <c r="BP14" s="91"/>
      <c r="BQ14" s="91"/>
      <c r="BR14" s="91"/>
      <c r="BS14" s="91">
        <f>+SUM('2.2.3.2.1'!BT14:BT25)</f>
        <v>99504</v>
      </c>
      <c r="BT14" s="99">
        <f>SUM(BE14:BS14)</f>
        <v>563358</v>
      </c>
      <c r="BU14" s="90">
        <f>+SUM('2.2.3.2.1'!BV14:BV25)</f>
        <v>75164</v>
      </c>
      <c r="BV14" s="91"/>
      <c r="BW14" s="91"/>
      <c r="BX14" s="91">
        <f>+SUM('2.2.3.2.1'!BY14:BY25)</f>
        <v>0</v>
      </c>
      <c r="BY14" s="91"/>
      <c r="BZ14" s="91"/>
      <c r="CA14" s="101">
        <f>SUM(BU14:BZ14)</f>
        <v>75164</v>
      </c>
      <c r="CB14" s="90"/>
      <c r="CC14" s="91">
        <f>+SUM('2.2.3.2.1'!CD14:CD25)</f>
        <v>31599</v>
      </c>
      <c r="CD14" s="91">
        <f>+SUM('2.2.3.2.1'!CE14:CE25)</f>
        <v>0</v>
      </c>
      <c r="CE14" s="91"/>
      <c r="CF14" s="99">
        <f>SUM(CB14:CE14)</f>
        <v>31599</v>
      </c>
      <c r="CG14" s="90"/>
      <c r="CH14" s="91"/>
      <c r="CI14" s="91"/>
      <c r="CJ14" s="91"/>
      <c r="CK14" s="91"/>
      <c r="CL14" s="91"/>
      <c r="CM14" s="91"/>
      <c r="CN14" s="99">
        <f>+SUM('2.2.3.2.1'!CO14:CO25)</f>
        <v>1722411</v>
      </c>
      <c r="CO14" s="92"/>
      <c r="CP14" s="91"/>
      <c r="CQ14" s="91"/>
      <c r="CR14" s="99">
        <f>SUM(CO14:CQ14)</f>
        <v>0</v>
      </c>
      <c r="CS14" s="92">
        <f>+SUM('2.2.3.2.1'!CT14:CT25)</f>
        <v>1042</v>
      </c>
      <c r="CT14" s="99">
        <f>+CS14</f>
        <v>1042</v>
      </c>
      <c r="CU14" s="74">
        <f>+G14+N14+S14+V14+AI14+AK14+AV14+BD14+BT14+CA14+CF14+CN14+CR14+CT14</f>
        <v>4860027</v>
      </c>
    </row>
    <row r="15" spans="1:99" ht="18" thickBot="1" x14ac:dyDescent="0.3">
      <c r="A15" s="69" t="s">
        <v>135</v>
      </c>
      <c r="B15" s="94"/>
      <c r="C15" s="95"/>
      <c r="D15" s="95"/>
      <c r="E15" s="95"/>
      <c r="F15" s="95"/>
      <c r="G15" s="100">
        <f>+SUM('2.2.3.2.1'!H26:H37)</f>
        <v>3650</v>
      </c>
      <c r="H15" s="96"/>
      <c r="I15" s="95"/>
      <c r="J15" s="95"/>
      <c r="K15" s="95"/>
      <c r="L15" s="95"/>
      <c r="M15" s="95"/>
      <c r="N15" s="100">
        <f>+SUM('2.2.3.2.1'!O26:O37)</f>
        <v>359599</v>
      </c>
      <c r="O15" s="96"/>
      <c r="P15" s="95"/>
      <c r="Q15" s="95"/>
      <c r="R15" s="95">
        <f>+SUM('2.2.3.2.1'!S26:S37)</f>
        <v>48955</v>
      </c>
      <c r="S15" s="99">
        <f>SUM(O15:R15)</f>
        <v>48955</v>
      </c>
      <c r="T15" s="96">
        <f>+SUM('2.2.3.2.1'!U26:U37)</f>
        <v>193613</v>
      </c>
      <c r="U15" s="95">
        <f>+SUM('2.2.3.2.1'!V26:V37)</f>
        <v>27908</v>
      </c>
      <c r="V15" s="99">
        <f t="shared" ref="V15:V35" si="0">+T15+U15</f>
        <v>221521</v>
      </c>
      <c r="W15" s="94"/>
      <c r="X15" s="95"/>
      <c r="Y15" s="95"/>
      <c r="Z15" s="95"/>
      <c r="AA15" s="95"/>
      <c r="AB15" s="95"/>
      <c r="AC15" s="95"/>
      <c r="AD15" s="95"/>
      <c r="AE15" s="95"/>
      <c r="AF15" s="95"/>
      <c r="AG15" s="95"/>
      <c r="AH15" s="95"/>
      <c r="AI15" s="100">
        <f>+SUM('2.2.3.2.1'!AJ26:AJ37)</f>
        <v>1278853</v>
      </c>
      <c r="AJ15" s="94">
        <f>+SUM('2.2.3.2.1'!AK26:AK37)</f>
        <v>38</v>
      </c>
      <c r="AK15" s="100">
        <f>+AJ15</f>
        <v>38</v>
      </c>
      <c r="AL15" s="94"/>
      <c r="AM15" s="95">
        <f>+SUM('2.2.3.2.1'!AN26:AN37)</f>
        <v>282225</v>
      </c>
      <c r="AN15" s="95">
        <f>+SUM('2.2.3.2.1'!AO26:AO37)</f>
        <v>87510</v>
      </c>
      <c r="AO15" s="95">
        <f>+SUM('2.2.3.2.1'!AP26:AP37)</f>
        <v>168781</v>
      </c>
      <c r="AP15" s="95"/>
      <c r="AQ15" s="95"/>
      <c r="AR15" s="95"/>
      <c r="AS15" s="95"/>
      <c r="AT15" s="95"/>
      <c r="AU15" s="95"/>
      <c r="AV15" s="99">
        <f t="shared" ref="AV15:AV35" si="1">SUM(AL15:AU15)</f>
        <v>538516</v>
      </c>
      <c r="AW15" s="95">
        <v>0</v>
      </c>
      <c r="AX15" s="95"/>
      <c r="AY15" s="95">
        <v>0</v>
      </c>
      <c r="AZ15" s="95"/>
      <c r="BA15" s="95"/>
      <c r="BB15" s="95">
        <v>0</v>
      </c>
      <c r="BC15" s="95">
        <f>+SUM('2.2.3.2.1'!BD26:BD37)</f>
        <v>52768</v>
      </c>
      <c r="BD15" s="99">
        <f t="shared" ref="BD15:BD35" si="2">SUM(AW15:BC15)</f>
        <v>52768</v>
      </c>
      <c r="BE15" s="94">
        <f>+SUM('2.2.3.2.1'!BF26:BF37)</f>
        <v>321462</v>
      </c>
      <c r="BF15" s="95"/>
      <c r="BG15" s="95">
        <f>+SUM('2.2.3.2.1'!BH26:BH37)</f>
        <v>45640</v>
      </c>
      <c r="BH15" s="95"/>
      <c r="BI15" s="95">
        <f>+SUM('2.2.3.2.1'!BJ26:BJ37)</f>
        <v>0</v>
      </c>
      <c r="BJ15" s="95"/>
      <c r="BK15" s="95">
        <f>+SUM('2.2.3.2.1'!BL26:BL37)</f>
        <v>0</v>
      </c>
      <c r="BL15" s="95"/>
      <c r="BM15" s="95"/>
      <c r="BN15" s="95">
        <f>+SUM('2.2.3.2.1'!BO26:BO37)</f>
        <v>0</v>
      </c>
      <c r="BO15" s="95"/>
      <c r="BP15" s="95"/>
      <c r="BQ15" s="95"/>
      <c r="BR15" s="95"/>
      <c r="BS15" s="95">
        <f>+SUM('2.2.3.2.1'!BT26:BT37)</f>
        <v>663362</v>
      </c>
      <c r="BT15" s="99">
        <f t="shared" ref="BT15:BT35" si="3">SUM(BE15:BS15)</f>
        <v>1030464</v>
      </c>
      <c r="BU15" s="94">
        <f>+SUM('2.2.3.2.1'!BV26:BV37)</f>
        <v>70157</v>
      </c>
      <c r="BV15" s="95"/>
      <c r="BW15" s="95"/>
      <c r="BX15" s="95">
        <f>+SUM('2.2.3.2.1'!BY26:BY37)</f>
        <v>0</v>
      </c>
      <c r="BY15" s="95"/>
      <c r="BZ15" s="95"/>
      <c r="CA15" s="101">
        <f t="shared" ref="CA15:CA35" si="4">SUM(BU15:BZ15)</f>
        <v>70157</v>
      </c>
      <c r="CB15" s="94"/>
      <c r="CC15" s="95">
        <f>+SUM('2.2.3.2.1'!CD26:CD37)</f>
        <v>58381</v>
      </c>
      <c r="CD15" s="95">
        <f>+SUM('2.2.3.2.1'!CE26:CE37)</f>
        <v>0</v>
      </c>
      <c r="CE15" s="95"/>
      <c r="CF15" s="99">
        <f t="shared" ref="CF15:CF35" si="5">SUM(CB15:CE15)</f>
        <v>58381</v>
      </c>
      <c r="CG15" s="94"/>
      <c r="CH15" s="95"/>
      <c r="CI15" s="95"/>
      <c r="CJ15" s="95"/>
      <c r="CK15" s="95"/>
      <c r="CL15" s="95"/>
      <c r="CM15" s="95"/>
      <c r="CN15" s="100">
        <f>+SUM('2.2.3.2.1'!CO26:CO37)</f>
        <v>1806127</v>
      </c>
      <c r="CO15" s="96"/>
      <c r="CP15" s="95"/>
      <c r="CQ15" s="95"/>
      <c r="CR15" s="99">
        <f t="shared" ref="CR15:CR35" si="6">SUM(CO15:CQ15)</f>
        <v>0</v>
      </c>
      <c r="CS15" s="96">
        <f>+SUM('2.2.3.2.1'!CT26:CT37)</f>
        <v>335</v>
      </c>
      <c r="CT15" s="99">
        <f t="shared" ref="CT15:CT33" si="7">+CS15</f>
        <v>335</v>
      </c>
      <c r="CU15" s="75">
        <f t="shared" ref="CU15:CU35" si="8">+G15+N15+S15+V15+AI15+AK15+AV15+BD15+BT15+CA15+CF15+CN15+CR15+CT15</f>
        <v>5469364</v>
      </c>
    </row>
    <row r="16" spans="1:99" ht="18" thickBot="1" x14ac:dyDescent="0.3">
      <c r="A16" s="68" t="s">
        <v>136</v>
      </c>
      <c r="B16" s="94"/>
      <c r="C16" s="95"/>
      <c r="D16" s="95"/>
      <c r="E16" s="95"/>
      <c r="F16" s="95"/>
      <c r="G16" s="100">
        <f>+SUM('2.2.3.2.1'!H38:H49)</f>
        <v>9133</v>
      </c>
      <c r="H16" s="96"/>
      <c r="I16" s="95"/>
      <c r="J16" s="95"/>
      <c r="K16" s="95"/>
      <c r="L16" s="95"/>
      <c r="M16" s="95"/>
      <c r="N16" s="100">
        <f>+SUM('2.2.3.2.1'!O38:O49)</f>
        <v>439231</v>
      </c>
      <c r="O16" s="96"/>
      <c r="P16" s="95"/>
      <c r="Q16" s="95"/>
      <c r="R16" s="95"/>
      <c r="S16" s="100">
        <f>+SUM('2.2.3.2.1'!T38:T49)</f>
        <v>42456</v>
      </c>
      <c r="T16" s="96">
        <f>+SUM('2.2.3.2.1'!U38:U49)</f>
        <v>196950</v>
      </c>
      <c r="U16" s="95">
        <f>+SUM('2.2.3.2.1'!V38:V49)</f>
        <v>25464</v>
      </c>
      <c r="V16" s="99">
        <f t="shared" si="0"/>
        <v>222414</v>
      </c>
      <c r="W16" s="94"/>
      <c r="X16" s="95"/>
      <c r="Y16" s="95"/>
      <c r="Z16" s="95"/>
      <c r="AA16" s="95"/>
      <c r="AB16" s="95"/>
      <c r="AC16" s="95"/>
      <c r="AD16" s="95"/>
      <c r="AE16" s="95"/>
      <c r="AF16" s="95"/>
      <c r="AG16" s="95"/>
      <c r="AH16" s="95"/>
      <c r="AI16" s="100">
        <f>+SUM('2.2.3.2.1'!AJ38:AJ49)</f>
        <v>1232554</v>
      </c>
      <c r="AJ16" s="94">
        <v>0</v>
      </c>
      <c r="AK16" s="100">
        <f>+SUM('2.2.3.2.1'!AL38:AL49)</f>
        <v>0</v>
      </c>
      <c r="AL16" s="94"/>
      <c r="AM16" s="95">
        <f>+SUM('2.2.3.2.1'!AN38:AN49)</f>
        <v>17177</v>
      </c>
      <c r="AN16" s="95">
        <f>+SUM('2.2.3.2.1'!AO38:AO49)</f>
        <v>614</v>
      </c>
      <c r="AO16" s="95">
        <f>+SUM('2.2.3.2.1'!AP38:AP49)</f>
        <v>217360</v>
      </c>
      <c r="AP16" s="95"/>
      <c r="AQ16" s="95"/>
      <c r="AR16" s="95"/>
      <c r="AS16" s="95"/>
      <c r="AT16" s="95"/>
      <c r="AU16" s="95"/>
      <c r="AV16" s="99">
        <f t="shared" si="1"/>
        <v>235151</v>
      </c>
      <c r="AW16" s="95">
        <v>0</v>
      </c>
      <c r="AX16" s="95"/>
      <c r="AY16" s="95">
        <v>0</v>
      </c>
      <c r="AZ16" s="95"/>
      <c r="BA16" s="95"/>
      <c r="BB16" s="95">
        <v>0</v>
      </c>
      <c r="BC16" s="95">
        <v>0</v>
      </c>
      <c r="BD16" s="99">
        <f t="shared" si="2"/>
        <v>0</v>
      </c>
      <c r="BE16" s="94">
        <f>+SUM('2.2.3.2.1'!BF38:BF49)</f>
        <v>320651</v>
      </c>
      <c r="BF16" s="95"/>
      <c r="BG16" s="95">
        <f>+SUM('2.2.3.2.1'!BH38:BH49)</f>
        <v>37395</v>
      </c>
      <c r="BH16" s="95"/>
      <c r="BI16" s="95">
        <f>+SUM('2.2.3.2.1'!BJ38:BJ49)</f>
        <v>0</v>
      </c>
      <c r="BJ16" s="95"/>
      <c r="BK16" s="95">
        <f>+SUM('2.2.3.2.1'!BL38:BL49)</f>
        <v>0</v>
      </c>
      <c r="BL16" s="95"/>
      <c r="BM16" s="95"/>
      <c r="BN16" s="95">
        <f>+SUM('2.2.3.2.1'!BO38:BO49)</f>
        <v>11908</v>
      </c>
      <c r="BO16" s="95"/>
      <c r="BP16" s="95"/>
      <c r="BQ16" s="95"/>
      <c r="BR16" s="95"/>
      <c r="BS16" s="95">
        <f>+SUM('2.2.3.2.1'!BT38:BT49)</f>
        <v>769449</v>
      </c>
      <c r="BT16" s="99">
        <f t="shared" si="3"/>
        <v>1139403</v>
      </c>
      <c r="BU16" s="94">
        <f>+SUM('2.2.3.2.1'!BV38:BV49)</f>
        <v>39969</v>
      </c>
      <c r="BV16" s="95"/>
      <c r="BW16" s="95"/>
      <c r="BX16" s="95">
        <f>+SUM('2.2.3.2.1'!BY38:BY49)</f>
        <v>0</v>
      </c>
      <c r="BY16" s="95"/>
      <c r="BZ16" s="95"/>
      <c r="CA16" s="101">
        <f t="shared" si="4"/>
        <v>39969</v>
      </c>
      <c r="CB16" s="94"/>
      <c r="CC16" s="95">
        <f>+SUM('2.2.3.2.1'!CD38:CD49)</f>
        <v>51590</v>
      </c>
      <c r="CD16" s="95">
        <f>+SUM('2.2.3.2.1'!CE38:CE49)</f>
        <v>0</v>
      </c>
      <c r="CE16" s="95"/>
      <c r="CF16" s="99">
        <f t="shared" si="5"/>
        <v>51590</v>
      </c>
      <c r="CG16" s="94"/>
      <c r="CH16" s="95"/>
      <c r="CI16" s="95"/>
      <c r="CJ16" s="95"/>
      <c r="CK16" s="95"/>
      <c r="CL16" s="95"/>
      <c r="CM16" s="95"/>
      <c r="CN16" s="100">
        <f>+SUM('2.2.3.2.1'!CO38:CO49)</f>
        <v>2084012</v>
      </c>
      <c r="CO16" s="96"/>
      <c r="CP16" s="95"/>
      <c r="CQ16" s="95"/>
      <c r="CR16" s="99">
        <f t="shared" si="6"/>
        <v>0</v>
      </c>
      <c r="CS16" s="96">
        <f>+SUM('2.2.3.2.1'!CT38:CT49)</f>
        <v>170</v>
      </c>
      <c r="CT16" s="99">
        <f t="shared" si="7"/>
        <v>170</v>
      </c>
      <c r="CU16" s="75">
        <f t="shared" si="8"/>
        <v>5496083</v>
      </c>
    </row>
    <row r="17" spans="1:99" ht="18" thickBot="1" x14ac:dyDescent="0.3">
      <c r="A17" s="69" t="s">
        <v>137</v>
      </c>
      <c r="B17" s="94"/>
      <c r="C17" s="95"/>
      <c r="D17" s="95"/>
      <c r="E17" s="95"/>
      <c r="F17" s="95"/>
      <c r="G17" s="100">
        <f>+SUM('2.2.3.2.1'!H50:H61)</f>
        <v>14010</v>
      </c>
      <c r="H17" s="96"/>
      <c r="I17" s="95"/>
      <c r="J17" s="95"/>
      <c r="K17" s="95"/>
      <c r="L17" s="95"/>
      <c r="M17" s="95"/>
      <c r="N17" s="100">
        <f>+SUM('2.2.3.2.1'!O50:O61)</f>
        <v>417477</v>
      </c>
      <c r="O17" s="96"/>
      <c r="P17" s="95"/>
      <c r="Q17" s="95"/>
      <c r="R17" s="95"/>
      <c r="S17" s="100">
        <f>+SUM('2.2.3.2.1'!T50:T61)</f>
        <v>33299</v>
      </c>
      <c r="T17" s="96">
        <f>+SUM('2.2.3.2.1'!U50:U61)</f>
        <v>194343</v>
      </c>
      <c r="U17" s="95">
        <f>+SUM('2.2.3.2.1'!V50:V61)</f>
        <v>26259</v>
      </c>
      <c r="V17" s="99">
        <f t="shared" si="0"/>
        <v>220602</v>
      </c>
      <c r="W17" s="94"/>
      <c r="X17" s="95"/>
      <c r="Y17" s="95"/>
      <c r="Z17" s="95"/>
      <c r="AA17" s="95"/>
      <c r="AB17" s="95"/>
      <c r="AC17" s="95"/>
      <c r="AD17" s="95"/>
      <c r="AE17" s="95"/>
      <c r="AF17" s="95"/>
      <c r="AG17" s="95"/>
      <c r="AH17" s="95"/>
      <c r="AI17" s="100">
        <f>+SUM('2.2.3.2.1'!AJ50:AJ61)</f>
        <v>1407800</v>
      </c>
      <c r="AJ17" s="94">
        <v>0</v>
      </c>
      <c r="AK17" s="100">
        <f>+SUM('2.2.3.2.1'!AL50:AL61)</f>
        <v>0</v>
      </c>
      <c r="AL17" s="94"/>
      <c r="AM17" s="95">
        <f>+SUM('2.2.3.2.1'!AN50:AN61)</f>
        <v>0</v>
      </c>
      <c r="AN17" s="95">
        <f>+SUM('2.2.3.2.1'!AO50:AO61)</f>
        <v>39875</v>
      </c>
      <c r="AO17" s="95">
        <f>+SUM('2.2.3.2.1'!AP50:AP61)</f>
        <v>417995</v>
      </c>
      <c r="AP17" s="95"/>
      <c r="AQ17" s="95"/>
      <c r="AR17" s="95"/>
      <c r="AS17" s="95"/>
      <c r="AT17" s="95"/>
      <c r="AU17" s="95"/>
      <c r="AV17" s="99">
        <f t="shared" si="1"/>
        <v>457870</v>
      </c>
      <c r="AW17" s="95">
        <v>0</v>
      </c>
      <c r="AX17" s="95"/>
      <c r="AY17" s="95">
        <v>0</v>
      </c>
      <c r="AZ17" s="95"/>
      <c r="BA17" s="95"/>
      <c r="BB17" s="95">
        <v>0</v>
      </c>
      <c r="BC17" s="95">
        <v>0</v>
      </c>
      <c r="BD17" s="99">
        <f t="shared" si="2"/>
        <v>0</v>
      </c>
      <c r="BE17" s="94">
        <f>+SUM('2.2.3.2.1'!BF50:BF61)</f>
        <v>251881</v>
      </c>
      <c r="BF17" s="95"/>
      <c r="BG17" s="95">
        <f>+SUM('2.2.3.2.1'!BH50:BH61)</f>
        <v>5362</v>
      </c>
      <c r="BH17" s="95"/>
      <c r="BI17" s="95">
        <f>+SUM('2.2.3.2.1'!BJ50:BJ61)</f>
        <v>0</v>
      </c>
      <c r="BJ17" s="95"/>
      <c r="BK17" s="95">
        <f>+SUM('2.2.3.2.1'!BL50:BL61)</f>
        <v>0</v>
      </c>
      <c r="BL17" s="95"/>
      <c r="BM17" s="95"/>
      <c r="BN17" s="95">
        <f>+SUM('2.2.3.2.1'!BO50:BO61)</f>
        <v>21848</v>
      </c>
      <c r="BO17" s="95"/>
      <c r="BP17" s="95"/>
      <c r="BQ17" s="95"/>
      <c r="BR17" s="95"/>
      <c r="BS17" s="95">
        <f>+SUM('2.2.3.2.1'!BT50:BT61)</f>
        <v>574409</v>
      </c>
      <c r="BT17" s="99">
        <f t="shared" si="3"/>
        <v>853500</v>
      </c>
      <c r="BU17" s="94">
        <f>+SUM('2.2.3.2.1'!BV50:BV61)</f>
        <v>39713</v>
      </c>
      <c r="BV17" s="95"/>
      <c r="BW17" s="95"/>
      <c r="BX17" s="95">
        <f>+SUM('2.2.3.2.1'!BY50:BY61)</f>
        <v>0</v>
      </c>
      <c r="BY17" s="95"/>
      <c r="BZ17" s="95"/>
      <c r="CA17" s="101">
        <f t="shared" si="4"/>
        <v>39713</v>
      </c>
      <c r="CB17" s="94"/>
      <c r="CC17" s="95">
        <f>+SUM('2.2.3.2.1'!CD50:CD61)</f>
        <v>52002</v>
      </c>
      <c r="CD17" s="95">
        <f>+SUM('2.2.3.2.1'!CE50:CE61)</f>
        <v>0</v>
      </c>
      <c r="CE17" s="95"/>
      <c r="CF17" s="99">
        <f t="shared" si="5"/>
        <v>52002</v>
      </c>
      <c r="CG17" s="94"/>
      <c r="CH17" s="95"/>
      <c r="CI17" s="95"/>
      <c r="CJ17" s="95"/>
      <c r="CK17" s="95"/>
      <c r="CL17" s="95"/>
      <c r="CM17" s="95"/>
      <c r="CN17" s="100">
        <f>+SUM('2.2.3.2.1'!CO50:CO61)</f>
        <v>2017020</v>
      </c>
      <c r="CO17" s="96"/>
      <c r="CP17" s="95"/>
      <c r="CQ17" s="95"/>
      <c r="CR17" s="99">
        <f t="shared" si="6"/>
        <v>0</v>
      </c>
      <c r="CS17" s="96">
        <f>+SUM('2.2.3.2.1'!CT50:CT61)</f>
        <v>7316</v>
      </c>
      <c r="CT17" s="99">
        <f t="shared" si="7"/>
        <v>7316</v>
      </c>
      <c r="CU17" s="75">
        <f t="shared" si="8"/>
        <v>5520609</v>
      </c>
    </row>
    <row r="18" spans="1:99" ht="18" thickBot="1" x14ac:dyDescent="0.3">
      <c r="A18" s="68" t="s">
        <v>138</v>
      </c>
      <c r="B18" s="94"/>
      <c r="C18" s="95"/>
      <c r="D18" s="95"/>
      <c r="E18" s="95"/>
      <c r="F18" s="95"/>
      <c r="G18" s="100">
        <f>+SUM('2.2.3.2.1'!H62:H73)</f>
        <v>7595</v>
      </c>
      <c r="H18" s="96"/>
      <c r="I18" s="95"/>
      <c r="J18" s="95"/>
      <c r="K18" s="95"/>
      <c r="L18" s="95"/>
      <c r="M18" s="95"/>
      <c r="N18" s="100">
        <f>+SUM('2.2.3.2.1'!O62:O73)</f>
        <v>379652</v>
      </c>
      <c r="O18" s="96"/>
      <c r="P18" s="95"/>
      <c r="Q18" s="95"/>
      <c r="R18" s="95"/>
      <c r="S18" s="100">
        <f>+SUM('2.2.3.2.1'!T62:T73)</f>
        <v>0</v>
      </c>
      <c r="T18" s="96">
        <f>+SUM('2.2.3.2.1'!U62:U73)</f>
        <v>218985</v>
      </c>
      <c r="U18" s="95">
        <f>+SUM('2.2.3.2.1'!V62:V73)</f>
        <v>31571</v>
      </c>
      <c r="V18" s="99">
        <f t="shared" si="0"/>
        <v>250556</v>
      </c>
      <c r="W18" s="94"/>
      <c r="X18" s="95"/>
      <c r="Y18" s="95"/>
      <c r="Z18" s="95"/>
      <c r="AA18" s="95"/>
      <c r="AB18" s="95"/>
      <c r="AC18" s="95"/>
      <c r="AD18" s="95"/>
      <c r="AE18" s="95"/>
      <c r="AF18" s="95"/>
      <c r="AG18" s="95"/>
      <c r="AH18" s="95"/>
      <c r="AI18" s="100">
        <f>+SUM('2.2.3.2.1'!AJ62:AJ73)</f>
        <v>1660424</v>
      </c>
      <c r="AJ18" s="94">
        <v>0</v>
      </c>
      <c r="AK18" s="100">
        <f>+SUM('2.2.3.2.1'!AL62:AL73)</f>
        <v>0</v>
      </c>
      <c r="AL18" s="94"/>
      <c r="AM18" s="95">
        <f>+SUM('2.2.3.2.1'!AN62:AN73)</f>
        <v>0</v>
      </c>
      <c r="AN18" s="95">
        <f>+SUM('2.2.3.2.1'!AO62:AO73)</f>
        <v>11850</v>
      </c>
      <c r="AO18" s="95">
        <f>+SUM('2.2.3.2.1'!AP62:AP73)</f>
        <v>381807</v>
      </c>
      <c r="AP18" s="95"/>
      <c r="AQ18" s="95"/>
      <c r="AR18" s="95"/>
      <c r="AS18" s="95"/>
      <c r="AT18" s="95"/>
      <c r="AU18" s="95"/>
      <c r="AV18" s="99">
        <f t="shared" si="1"/>
        <v>393657</v>
      </c>
      <c r="AW18" s="95">
        <v>0</v>
      </c>
      <c r="AX18" s="95"/>
      <c r="AY18" s="95">
        <v>0</v>
      </c>
      <c r="AZ18" s="95"/>
      <c r="BA18" s="95"/>
      <c r="BB18" s="95">
        <v>0</v>
      </c>
      <c r="BC18" s="95">
        <v>0</v>
      </c>
      <c r="BD18" s="99">
        <f t="shared" si="2"/>
        <v>0</v>
      </c>
      <c r="BE18" s="94">
        <f>+SUM('2.2.3.2.1'!BF62:BF73)</f>
        <v>350275</v>
      </c>
      <c r="BF18" s="95"/>
      <c r="BG18" s="95">
        <f>+SUM('2.2.3.2.1'!BH62:BH73)</f>
        <v>916</v>
      </c>
      <c r="BH18" s="95"/>
      <c r="BI18" s="95">
        <f>+SUM('2.2.3.2.1'!BJ62:BJ73)</f>
        <v>0</v>
      </c>
      <c r="BJ18" s="95"/>
      <c r="BK18" s="95">
        <f>+SUM('2.2.3.2.1'!BL62:BL73)</f>
        <v>0</v>
      </c>
      <c r="BL18" s="95"/>
      <c r="BM18" s="95"/>
      <c r="BN18" s="95">
        <f>+SUM('2.2.3.2.1'!BO62:BO73)</f>
        <v>11996</v>
      </c>
      <c r="BO18" s="95"/>
      <c r="BP18" s="95"/>
      <c r="BQ18" s="95"/>
      <c r="BR18" s="95"/>
      <c r="BS18" s="95">
        <f>+SUM('2.2.3.2.1'!BT62:BT73)</f>
        <v>747622</v>
      </c>
      <c r="BT18" s="99">
        <f t="shared" si="3"/>
        <v>1110809</v>
      </c>
      <c r="BU18" s="94">
        <f>+SUM('2.2.3.2.1'!BV62:BV73)</f>
        <v>45442</v>
      </c>
      <c r="BV18" s="95"/>
      <c r="BW18" s="95"/>
      <c r="BX18" s="95">
        <f>+SUM('2.2.3.2.1'!BY62:BY73)</f>
        <v>0</v>
      </c>
      <c r="BY18" s="95"/>
      <c r="BZ18" s="95"/>
      <c r="CA18" s="101">
        <f t="shared" si="4"/>
        <v>45442</v>
      </c>
      <c r="CB18" s="94"/>
      <c r="CC18" s="95">
        <f>+SUM('2.2.3.2.1'!CD62:CD73)</f>
        <v>73993</v>
      </c>
      <c r="CD18" s="95">
        <f>+SUM('2.2.3.2.1'!CE62:CE73)</f>
        <v>0</v>
      </c>
      <c r="CE18" s="95"/>
      <c r="CF18" s="99">
        <f t="shared" si="5"/>
        <v>73993</v>
      </c>
      <c r="CG18" s="94"/>
      <c r="CH18" s="95"/>
      <c r="CI18" s="95"/>
      <c r="CJ18" s="95"/>
      <c r="CK18" s="95"/>
      <c r="CL18" s="95"/>
      <c r="CM18" s="95"/>
      <c r="CN18" s="100">
        <f>+SUM('2.2.3.2.1'!CO62:CO73)</f>
        <v>2258581</v>
      </c>
      <c r="CO18" s="96"/>
      <c r="CP18" s="95"/>
      <c r="CQ18" s="95"/>
      <c r="CR18" s="99">
        <f t="shared" si="6"/>
        <v>0</v>
      </c>
      <c r="CS18" s="96">
        <f>+SUM('2.2.3.2.1'!CT62:CT73)</f>
        <v>6467</v>
      </c>
      <c r="CT18" s="99">
        <f t="shared" si="7"/>
        <v>6467</v>
      </c>
      <c r="CU18" s="75">
        <f t="shared" si="8"/>
        <v>6187176</v>
      </c>
    </row>
    <row r="19" spans="1:99" ht="18" thickBot="1" x14ac:dyDescent="0.3">
      <c r="A19" s="69" t="s">
        <v>139</v>
      </c>
      <c r="B19" s="94"/>
      <c r="C19" s="95"/>
      <c r="D19" s="95"/>
      <c r="E19" s="95"/>
      <c r="F19" s="95"/>
      <c r="G19" s="100">
        <f>+SUM('2.2.3.2.1'!H74:H85)</f>
        <v>8563</v>
      </c>
      <c r="H19" s="96"/>
      <c r="I19" s="95"/>
      <c r="J19" s="95"/>
      <c r="K19" s="95"/>
      <c r="L19" s="95"/>
      <c r="M19" s="95"/>
      <c r="N19" s="100">
        <f>+SUM('2.2.3.2.1'!O74:O85)</f>
        <v>435219</v>
      </c>
      <c r="O19" s="96"/>
      <c r="P19" s="95"/>
      <c r="Q19" s="95"/>
      <c r="R19" s="95"/>
      <c r="S19" s="100">
        <f>+SUM('2.2.3.2.1'!T74:T85)</f>
        <v>13122</v>
      </c>
      <c r="T19" s="96">
        <f>+SUM('2.2.3.2.1'!U74:U85)</f>
        <v>327918</v>
      </c>
      <c r="U19" s="95">
        <f>+SUM('2.2.3.2.1'!V74:V85)</f>
        <v>54116</v>
      </c>
      <c r="V19" s="99">
        <f t="shared" si="0"/>
        <v>382034</v>
      </c>
      <c r="W19" s="94"/>
      <c r="X19" s="95"/>
      <c r="Y19" s="95"/>
      <c r="Z19" s="95"/>
      <c r="AA19" s="95"/>
      <c r="AB19" s="95"/>
      <c r="AC19" s="95"/>
      <c r="AD19" s="95"/>
      <c r="AE19" s="95"/>
      <c r="AF19" s="95"/>
      <c r="AG19" s="95"/>
      <c r="AH19" s="95"/>
      <c r="AI19" s="100">
        <f>+SUM('2.2.3.2.1'!AJ74:AJ85)</f>
        <v>1791267</v>
      </c>
      <c r="AJ19" s="94">
        <v>0</v>
      </c>
      <c r="AK19" s="100">
        <f>+SUM('2.2.3.2.1'!AL74:AL85)</f>
        <v>0</v>
      </c>
      <c r="AL19" s="94"/>
      <c r="AM19" s="95">
        <f>+SUM('2.2.3.2.1'!AN74:AN85)</f>
        <v>180084</v>
      </c>
      <c r="AN19" s="95">
        <f>+SUM('2.2.3.2.1'!AO74:AO85)</f>
        <v>18534</v>
      </c>
      <c r="AO19" s="95">
        <f>+SUM('2.2.3.2.1'!AP74:AP85)</f>
        <v>446125</v>
      </c>
      <c r="AP19" s="95"/>
      <c r="AQ19" s="95"/>
      <c r="AR19" s="95"/>
      <c r="AS19" s="95"/>
      <c r="AT19" s="95"/>
      <c r="AU19" s="95"/>
      <c r="AV19" s="99">
        <f t="shared" si="1"/>
        <v>644743</v>
      </c>
      <c r="AW19" s="95">
        <v>0</v>
      </c>
      <c r="AX19" s="95"/>
      <c r="AY19" s="95">
        <v>0</v>
      </c>
      <c r="AZ19" s="95"/>
      <c r="BA19" s="95"/>
      <c r="BB19" s="95">
        <v>0</v>
      </c>
      <c r="BC19" s="95">
        <v>0</v>
      </c>
      <c r="BD19" s="99">
        <f t="shared" si="2"/>
        <v>0</v>
      </c>
      <c r="BE19" s="94">
        <f>+SUM('2.2.3.2.1'!BF74:BF85)</f>
        <v>217409</v>
      </c>
      <c r="BF19" s="95"/>
      <c r="BG19" s="95">
        <f>+SUM('2.2.3.2.1'!BH74:BH85)</f>
        <v>38778</v>
      </c>
      <c r="BH19" s="95"/>
      <c r="BI19" s="95">
        <f>+SUM('2.2.3.2.1'!BJ74:BJ85)</f>
        <v>0</v>
      </c>
      <c r="BJ19" s="95"/>
      <c r="BK19" s="95">
        <f>+SUM('2.2.3.2.1'!BL74:BL85)</f>
        <v>0</v>
      </c>
      <c r="BL19" s="95"/>
      <c r="BM19" s="95"/>
      <c r="BN19" s="95">
        <f>+SUM('2.2.3.2.1'!BO74:BO85)</f>
        <v>88715</v>
      </c>
      <c r="BO19" s="95"/>
      <c r="BP19" s="95"/>
      <c r="BQ19" s="95"/>
      <c r="BR19" s="95"/>
      <c r="BS19" s="95">
        <f>+SUM('2.2.3.2.1'!BT74:BT85)</f>
        <v>800180</v>
      </c>
      <c r="BT19" s="99">
        <f t="shared" si="3"/>
        <v>1145082</v>
      </c>
      <c r="BU19" s="94">
        <f>+SUM('2.2.3.2.1'!BV74:BV85)</f>
        <v>149794</v>
      </c>
      <c r="BV19" s="95"/>
      <c r="BW19" s="95"/>
      <c r="BX19" s="95">
        <f>+SUM('2.2.3.2.1'!BY74:BY85)</f>
        <v>0</v>
      </c>
      <c r="BY19" s="95"/>
      <c r="BZ19" s="95"/>
      <c r="CA19" s="101">
        <f t="shared" si="4"/>
        <v>149794</v>
      </c>
      <c r="CB19" s="94"/>
      <c r="CC19" s="95">
        <f>+SUM('2.2.3.2.1'!CD74:CD85)</f>
        <v>78486</v>
      </c>
      <c r="CD19" s="95">
        <f>+SUM('2.2.3.2.1'!CE74:CE85)</f>
        <v>0</v>
      </c>
      <c r="CE19" s="95"/>
      <c r="CF19" s="99">
        <f t="shared" si="5"/>
        <v>78486</v>
      </c>
      <c r="CG19" s="94"/>
      <c r="CH19" s="95"/>
      <c r="CI19" s="95"/>
      <c r="CJ19" s="95"/>
      <c r="CK19" s="95"/>
      <c r="CL19" s="95"/>
      <c r="CM19" s="95"/>
      <c r="CN19" s="100">
        <f>+SUM('2.2.3.2.1'!CO74:CO85)</f>
        <v>2595714</v>
      </c>
      <c r="CO19" s="96"/>
      <c r="CP19" s="95"/>
      <c r="CQ19" s="95"/>
      <c r="CR19" s="99">
        <f t="shared" si="6"/>
        <v>0</v>
      </c>
      <c r="CS19" s="96">
        <f>+SUM('2.2.3.2.1'!CT74:CT85)</f>
        <v>32878</v>
      </c>
      <c r="CT19" s="99">
        <f t="shared" si="7"/>
        <v>32878</v>
      </c>
      <c r="CU19" s="75">
        <f t="shared" si="8"/>
        <v>7276902</v>
      </c>
    </row>
    <row r="20" spans="1:99" ht="18" thickBot="1" x14ac:dyDescent="0.3">
      <c r="A20" s="68" t="s">
        <v>140</v>
      </c>
      <c r="B20" s="94"/>
      <c r="C20" s="95"/>
      <c r="D20" s="95"/>
      <c r="E20" s="95"/>
      <c r="F20" s="95"/>
      <c r="G20" s="100">
        <f>+SUM('2.2.3.2.1'!H86:H97)</f>
        <v>16335</v>
      </c>
      <c r="H20" s="96"/>
      <c r="I20" s="95"/>
      <c r="J20" s="95"/>
      <c r="K20" s="95"/>
      <c r="L20" s="95"/>
      <c r="M20" s="95"/>
      <c r="N20" s="100">
        <f>+SUM('2.2.3.2.1'!O86:O97)</f>
        <v>464040</v>
      </c>
      <c r="O20" s="96"/>
      <c r="P20" s="95"/>
      <c r="Q20" s="95"/>
      <c r="R20" s="95"/>
      <c r="S20" s="100">
        <f>+SUM('2.2.3.2.1'!T86:T97)</f>
        <v>41907</v>
      </c>
      <c r="T20" s="96">
        <f>+SUM('2.2.3.2.1'!U86:U97)</f>
        <v>338835</v>
      </c>
      <c r="U20" s="95">
        <f>+SUM('2.2.3.2.1'!V86:V97)</f>
        <v>55854</v>
      </c>
      <c r="V20" s="99">
        <f t="shared" si="0"/>
        <v>394689</v>
      </c>
      <c r="W20" s="94"/>
      <c r="X20" s="95"/>
      <c r="Y20" s="95"/>
      <c r="Z20" s="95"/>
      <c r="AA20" s="95"/>
      <c r="AB20" s="95"/>
      <c r="AC20" s="95"/>
      <c r="AD20" s="95"/>
      <c r="AE20" s="95"/>
      <c r="AF20" s="95"/>
      <c r="AG20" s="95"/>
      <c r="AH20" s="95"/>
      <c r="AI20" s="100">
        <f>+SUM('2.2.3.2.1'!AJ86:AJ97)</f>
        <v>2038173</v>
      </c>
      <c r="AJ20" s="94">
        <v>0</v>
      </c>
      <c r="AK20" s="100">
        <f>+SUM('2.2.3.2.1'!AL86:AL97)</f>
        <v>0</v>
      </c>
      <c r="AL20" s="94"/>
      <c r="AM20" s="95">
        <f>+SUM('2.2.3.2.1'!AN86:AN97)</f>
        <v>448204</v>
      </c>
      <c r="AN20" s="95">
        <f>+SUM('2.2.3.2.1'!AO86:AO97)</f>
        <v>23743</v>
      </c>
      <c r="AO20" s="95">
        <f>+SUM('2.2.3.2.1'!AP86:AP97)</f>
        <v>445710</v>
      </c>
      <c r="AP20" s="95"/>
      <c r="AQ20" s="95"/>
      <c r="AR20" s="95"/>
      <c r="AS20" s="95"/>
      <c r="AT20" s="95"/>
      <c r="AU20" s="95"/>
      <c r="AV20" s="99">
        <f t="shared" si="1"/>
        <v>917657</v>
      </c>
      <c r="AW20" s="95">
        <v>0</v>
      </c>
      <c r="AX20" s="95"/>
      <c r="AY20" s="95">
        <v>0</v>
      </c>
      <c r="AZ20" s="95"/>
      <c r="BA20" s="95"/>
      <c r="BB20" s="95">
        <v>0</v>
      </c>
      <c r="BC20" s="95">
        <v>0</v>
      </c>
      <c r="BD20" s="99">
        <f t="shared" si="2"/>
        <v>0</v>
      </c>
      <c r="BE20" s="94">
        <f>+SUM('2.2.3.2.1'!BF86:BF97)</f>
        <v>370452</v>
      </c>
      <c r="BF20" s="95"/>
      <c r="BG20" s="95">
        <f>+SUM('2.2.3.2.1'!BH86:BH97)</f>
        <v>44615</v>
      </c>
      <c r="BH20" s="95"/>
      <c r="BI20" s="95">
        <f>+SUM('2.2.3.2.1'!BJ86:BJ97)</f>
        <v>0</v>
      </c>
      <c r="BJ20" s="95"/>
      <c r="BK20" s="95">
        <f>+SUM('2.2.3.2.1'!BL86:BL97)</f>
        <v>0</v>
      </c>
      <c r="BL20" s="95"/>
      <c r="BM20" s="95"/>
      <c r="BN20" s="95">
        <f>+SUM('2.2.3.2.1'!BO86:BO97)</f>
        <v>125334</v>
      </c>
      <c r="BO20" s="95"/>
      <c r="BP20" s="95"/>
      <c r="BQ20" s="95"/>
      <c r="BR20" s="95"/>
      <c r="BS20" s="95">
        <f>+SUM('2.2.3.2.1'!BT86:BT97)</f>
        <v>818772</v>
      </c>
      <c r="BT20" s="99">
        <f t="shared" si="3"/>
        <v>1359173</v>
      </c>
      <c r="BU20" s="94">
        <f>+SUM('2.2.3.2.1'!BV86:BV97)</f>
        <v>464040</v>
      </c>
      <c r="BV20" s="95"/>
      <c r="BW20" s="95"/>
      <c r="BX20" s="95">
        <f>+SUM('2.2.3.2.1'!BY86:BY97)</f>
        <v>0</v>
      </c>
      <c r="BY20" s="95"/>
      <c r="BZ20" s="95"/>
      <c r="CA20" s="101">
        <f t="shared" si="4"/>
        <v>464040</v>
      </c>
      <c r="CB20" s="94"/>
      <c r="CC20" s="95">
        <f>+SUM('2.2.3.2.1'!CD86:CD97)</f>
        <v>96469</v>
      </c>
      <c r="CD20" s="95">
        <f>+SUM('2.2.3.2.1'!CE86:CE97)</f>
        <v>0</v>
      </c>
      <c r="CE20" s="95"/>
      <c r="CF20" s="99">
        <f t="shared" si="5"/>
        <v>96469</v>
      </c>
      <c r="CG20" s="94"/>
      <c r="CH20" s="95"/>
      <c r="CI20" s="95"/>
      <c r="CJ20" s="95"/>
      <c r="CK20" s="95"/>
      <c r="CL20" s="95"/>
      <c r="CM20" s="95"/>
      <c r="CN20" s="100">
        <f>+SUM('2.2.3.2.1'!CO86:CO97)</f>
        <v>2520903</v>
      </c>
      <c r="CO20" s="96"/>
      <c r="CP20" s="95"/>
      <c r="CQ20" s="95"/>
      <c r="CR20" s="99">
        <f t="shared" si="6"/>
        <v>0</v>
      </c>
      <c r="CS20" s="96">
        <f>+SUM('2.2.3.2.1'!CT86:CT97)</f>
        <v>28210</v>
      </c>
      <c r="CT20" s="99">
        <f t="shared" si="7"/>
        <v>28210</v>
      </c>
      <c r="CU20" s="75">
        <f t="shared" si="8"/>
        <v>8341596</v>
      </c>
    </row>
    <row r="21" spans="1:99" ht="18" thickBot="1" x14ac:dyDescent="0.3">
      <c r="A21" s="69" t="s">
        <v>141</v>
      </c>
      <c r="B21" s="94"/>
      <c r="C21" s="95"/>
      <c r="D21" s="95"/>
      <c r="E21" s="95"/>
      <c r="F21" s="95"/>
      <c r="G21" s="100">
        <f>+SUM('2.2.3.2.1'!H98:H109)</f>
        <v>25091</v>
      </c>
      <c r="H21" s="96"/>
      <c r="I21" s="95"/>
      <c r="J21" s="95"/>
      <c r="K21" s="95"/>
      <c r="L21" s="95"/>
      <c r="M21" s="95"/>
      <c r="N21" s="100">
        <f>+SUM('2.2.3.2.1'!O98:O109)</f>
        <v>477697</v>
      </c>
      <c r="O21" s="96"/>
      <c r="P21" s="95"/>
      <c r="Q21" s="95"/>
      <c r="R21" s="95"/>
      <c r="S21" s="100">
        <f>+SUM('2.2.3.2.1'!T98:T109)</f>
        <v>23384</v>
      </c>
      <c r="T21" s="96">
        <f>+SUM('2.2.3.2.1'!U98:U109)</f>
        <v>349859</v>
      </c>
      <c r="U21" s="95">
        <f>+SUM('2.2.3.2.1'!V98:V109)</f>
        <v>57468</v>
      </c>
      <c r="V21" s="99">
        <f t="shared" si="0"/>
        <v>407327</v>
      </c>
      <c r="W21" s="94"/>
      <c r="X21" s="95"/>
      <c r="Y21" s="95"/>
      <c r="Z21" s="95"/>
      <c r="AA21" s="95"/>
      <c r="AB21" s="95"/>
      <c r="AC21" s="95"/>
      <c r="AD21" s="95"/>
      <c r="AE21" s="95"/>
      <c r="AF21" s="95"/>
      <c r="AG21" s="95"/>
      <c r="AH21" s="95"/>
      <c r="AI21" s="100">
        <f>+SUM('2.2.3.2.1'!AJ98:AJ109)</f>
        <v>2238189</v>
      </c>
      <c r="AJ21" s="94">
        <v>0</v>
      </c>
      <c r="AK21" s="100">
        <f>+SUM('2.2.3.2.1'!AL98:AL109)</f>
        <v>0</v>
      </c>
      <c r="AL21" s="94"/>
      <c r="AM21" s="95">
        <f>+SUM('2.2.3.2.1'!AN98:AN109)</f>
        <v>446536</v>
      </c>
      <c r="AN21" s="95">
        <f>+SUM('2.2.3.2.1'!AO98:AO109)</f>
        <v>47194</v>
      </c>
      <c r="AO21" s="95">
        <f>+SUM('2.2.3.2.1'!AP98:AP109)</f>
        <v>384350</v>
      </c>
      <c r="AP21" s="95"/>
      <c r="AQ21" s="95"/>
      <c r="AR21" s="95"/>
      <c r="AS21" s="95"/>
      <c r="AT21" s="95"/>
      <c r="AU21" s="95"/>
      <c r="AV21" s="99">
        <f t="shared" si="1"/>
        <v>878080</v>
      </c>
      <c r="AW21" s="95">
        <v>0</v>
      </c>
      <c r="AX21" s="95"/>
      <c r="AY21" s="95">
        <v>0</v>
      </c>
      <c r="AZ21" s="95"/>
      <c r="BA21" s="95"/>
      <c r="BB21" s="95">
        <v>0</v>
      </c>
      <c r="BC21" s="95">
        <v>0</v>
      </c>
      <c r="BD21" s="99">
        <f t="shared" si="2"/>
        <v>0</v>
      </c>
      <c r="BE21" s="94">
        <f>+SUM('2.2.3.2.1'!BF98:BF109)</f>
        <v>542725</v>
      </c>
      <c r="BF21" s="95"/>
      <c r="BG21" s="95">
        <f>+SUM('2.2.3.2.1'!BH98:BH109)</f>
        <v>37569</v>
      </c>
      <c r="BH21" s="95"/>
      <c r="BI21" s="95">
        <f>+SUM('2.2.3.2.1'!BJ98:BJ109)</f>
        <v>0</v>
      </c>
      <c r="BJ21" s="95"/>
      <c r="BK21" s="95">
        <f>+SUM('2.2.3.2.1'!BL98:BL109)</f>
        <v>0</v>
      </c>
      <c r="BL21" s="95"/>
      <c r="BM21" s="95"/>
      <c r="BN21" s="95">
        <f>+SUM('2.2.3.2.1'!BO98:BO109)</f>
        <v>139168</v>
      </c>
      <c r="BO21" s="95"/>
      <c r="BP21" s="95"/>
      <c r="BQ21" s="95"/>
      <c r="BR21" s="95"/>
      <c r="BS21" s="95">
        <f>+SUM('2.2.3.2.1'!BT98:BT109)</f>
        <v>714556</v>
      </c>
      <c r="BT21" s="99">
        <f t="shared" si="3"/>
        <v>1434018</v>
      </c>
      <c r="BU21" s="94">
        <f>+SUM('2.2.3.2.1'!BV98:BV109)</f>
        <v>229648</v>
      </c>
      <c r="BV21" s="95"/>
      <c r="BW21" s="95"/>
      <c r="BX21" s="95">
        <f>+SUM('2.2.3.2.1'!BY98:BY109)</f>
        <v>0</v>
      </c>
      <c r="BY21" s="95"/>
      <c r="BZ21" s="95"/>
      <c r="CA21" s="101">
        <f t="shared" si="4"/>
        <v>229648</v>
      </c>
      <c r="CB21" s="94"/>
      <c r="CC21" s="95">
        <f>+SUM('2.2.3.2.1'!CD98:CD109)</f>
        <v>105305</v>
      </c>
      <c r="CD21" s="95">
        <f>+SUM('2.2.3.2.1'!CE98:CE109)</f>
        <v>0</v>
      </c>
      <c r="CE21" s="95"/>
      <c r="CF21" s="99">
        <f t="shared" si="5"/>
        <v>105305</v>
      </c>
      <c r="CG21" s="94"/>
      <c r="CH21" s="95"/>
      <c r="CI21" s="95"/>
      <c r="CJ21" s="95"/>
      <c r="CK21" s="95"/>
      <c r="CL21" s="95"/>
      <c r="CM21" s="95"/>
      <c r="CN21" s="100">
        <f>+SUM('2.2.3.2.1'!CO98:CO109)</f>
        <v>2510529</v>
      </c>
      <c r="CO21" s="96"/>
      <c r="CP21" s="95"/>
      <c r="CQ21" s="95"/>
      <c r="CR21" s="99">
        <f t="shared" si="6"/>
        <v>0</v>
      </c>
      <c r="CS21" s="96">
        <f>+SUM('2.2.3.2.1'!CT98:CT109)</f>
        <v>16897</v>
      </c>
      <c r="CT21" s="99">
        <f t="shared" si="7"/>
        <v>16897</v>
      </c>
      <c r="CU21" s="75">
        <f t="shared" si="8"/>
        <v>8346165</v>
      </c>
    </row>
    <row r="22" spans="1:99" ht="18" thickBot="1" x14ac:dyDescent="0.3">
      <c r="A22" s="68" t="s">
        <v>142</v>
      </c>
      <c r="B22" s="94"/>
      <c r="C22" s="95"/>
      <c r="D22" s="95"/>
      <c r="E22" s="95"/>
      <c r="F22" s="95"/>
      <c r="G22" s="100">
        <f>+SUM('2.2.3.2.1'!H110:H121)</f>
        <v>3009</v>
      </c>
      <c r="H22" s="96"/>
      <c r="I22" s="95"/>
      <c r="J22" s="95"/>
      <c r="K22" s="95"/>
      <c r="L22" s="95"/>
      <c r="M22" s="95"/>
      <c r="N22" s="100">
        <f>+SUM('2.2.3.2.1'!O110:O121)</f>
        <v>568080</v>
      </c>
      <c r="O22" s="96"/>
      <c r="P22" s="95"/>
      <c r="Q22" s="95"/>
      <c r="R22" s="95"/>
      <c r="S22" s="100">
        <f>+SUM('2.2.3.2.1'!T110:T121)</f>
        <v>49420</v>
      </c>
      <c r="T22" s="96">
        <f>+SUM('2.2.3.2.1'!U110:U121)</f>
        <v>430362</v>
      </c>
      <c r="U22" s="95">
        <f>+SUM('2.2.3.2.1'!V110:V121)</f>
        <v>70600</v>
      </c>
      <c r="V22" s="99">
        <f t="shared" si="0"/>
        <v>500962</v>
      </c>
      <c r="W22" s="94"/>
      <c r="X22" s="95"/>
      <c r="Y22" s="95"/>
      <c r="Z22" s="95"/>
      <c r="AA22" s="95"/>
      <c r="AB22" s="95"/>
      <c r="AC22" s="95"/>
      <c r="AD22" s="95"/>
      <c r="AE22" s="95"/>
      <c r="AF22" s="95"/>
      <c r="AG22" s="95"/>
      <c r="AH22" s="95"/>
      <c r="AI22" s="100">
        <f>+SUM('2.2.3.2.1'!AJ110:AJ121)</f>
        <v>2494292</v>
      </c>
      <c r="AJ22" s="94">
        <v>0</v>
      </c>
      <c r="AK22" s="100">
        <f>+SUM('2.2.3.2.1'!AL110:AL121)</f>
        <v>0</v>
      </c>
      <c r="AL22" s="94"/>
      <c r="AM22" s="95">
        <f>+SUM('2.2.3.2.1'!AN110:AN121)</f>
        <v>397377</v>
      </c>
      <c r="AN22" s="95">
        <f>+SUM('2.2.3.2.1'!AO110:AO121)</f>
        <v>31951</v>
      </c>
      <c r="AO22" s="95">
        <f>+SUM('2.2.3.2.1'!AP110:AP121)</f>
        <v>484931</v>
      </c>
      <c r="AP22" s="95"/>
      <c r="AQ22" s="95"/>
      <c r="AR22" s="95"/>
      <c r="AS22" s="95"/>
      <c r="AT22" s="95"/>
      <c r="AU22" s="95"/>
      <c r="AV22" s="99">
        <f t="shared" si="1"/>
        <v>914259</v>
      </c>
      <c r="AW22" s="95">
        <v>0</v>
      </c>
      <c r="AX22" s="95"/>
      <c r="AY22" s="95">
        <v>0</v>
      </c>
      <c r="AZ22" s="95"/>
      <c r="BA22" s="95"/>
      <c r="BB22" s="95">
        <v>0</v>
      </c>
      <c r="BC22" s="95">
        <v>0</v>
      </c>
      <c r="BD22" s="99">
        <f t="shared" si="2"/>
        <v>0</v>
      </c>
      <c r="BE22" s="94">
        <f>+SUM('2.2.3.2.1'!BF110:BF121)</f>
        <v>300256</v>
      </c>
      <c r="BF22" s="95"/>
      <c r="BG22" s="95">
        <f>+SUM('2.2.3.2.1'!BH110:BH121)</f>
        <v>71635</v>
      </c>
      <c r="BH22" s="95"/>
      <c r="BI22" s="95">
        <f>+SUM('2.2.3.2.1'!BJ110:BJ121)</f>
        <v>0</v>
      </c>
      <c r="BJ22" s="95"/>
      <c r="BK22" s="95">
        <f>+SUM('2.2.3.2.1'!BL110:BL121)</f>
        <v>0</v>
      </c>
      <c r="BL22" s="95"/>
      <c r="BM22" s="95"/>
      <c r="BN22" s="95">
        <f>+SUM('2.2.3.2.1'!BO110:BO121)</f>
        <v>133626</v>
      </c>
      <c r="BO22" s="95"/>
      <c r="BP22" s="95"/>
      <c r="BQ22" s="95"/>
      <c r="BR22" s="95"/>
      <c r="BS22" s="95">
        <f>+SUM('2.2.3.2.1'!BT110:BT121)</f>
        <v>750121</v>
      </c>
      <c r="BT22" s="99">
        <f t="shared" si="3"/>
        <v>1255638</v>
      </c>
      <c r="BU22" s="94">
        <f>+SUM('2.2.3.2.1'!BV110:BV121)</f>
        <v>263932</v>
      </c>
      <c r="BV22" s="95"/>
      <c r="BW22" s="95"/>
      <c r="BX22" s="95">
        <f>+SUM('2.2.3.2.1'!BY110:BY121)</f>
        <v>0</v>
      </c>
      <c r="BY22" s="95"/>
      <c r="BZ22" s="95"/>
      <c r="CA22" s="101">
        <f t="shared" si="4"/>
        <v>263932</v>
      </c>
      <c r="CB22" s="94"/>
      <c r="CC22" s="95">
        <f>+SUM('2.2.3.2.1'!CD110:CD121)</f>
        <v>95260</v>
      </c>
      <c r="CD22" s="95">
        <f>+SUM('2.2.3.2.1'!CE110:CE121)</f>
        <v>0</v>
      </c>
      <c r="CE22" s="95"/>
      <c r="CF22" s="99">
        <f t="shared" si="5"/>
        <v>95260</v>
      </c>
      <c r="CG22" s="94"/>
      <c r="CH22" s="95"/>
      <c r="CI22" s="95"/>
      <c r="CJ22" s="95"/>
      <c r="CK22" s="95"/>
      <c r="CL22" s="95"/>
      <c r="CM22" s="95"/>
      <c r="CN22" s="100">
        <f>+SUM('2.2.3.2.1'!CO110:CO121)</f>
        <v>2884895</v>
      </c>
      <c r="CO22" s="96"/>
      <c r="CP22" s="95"/>
      <c r="CQ22" s="95"/>
      <c r="CR22" s="99">
        <f t="shared" si="6"/>
        <v>0</v>
      </c>
      <c r="CS22" s="96">
        <f>+SUM('2.2.3.2.1'!CT110:CT121)</f>
        <v>14300</v>
      </c>
      <c r="CT22" s="99">
        <f t="shared" si="7"/>
        <v>14300</v>
      </c>
      <c r="CU22" s="75">
        <f t="shared" si="8"/>
        <v>9044047</v>
      </c>
    </row>
    <row r="23" spans="1:99" ht="18" thickBot="1" x14ac:dyDescent="0.3">
      <c r="A23" s="69" t="s">
        <v>143</v>
      </c>
      <c r="B23" s="94"/>
      <c r="C23" s="95"/>
      <c r="D23" s="95"/>
      <c r="E23" s="95"/>
      <c r="F23" s="95"/>
      <c r="G23" s="100">
        <f>+SUM('2.2.3.2.1'!H122:H133)</f>
        <v>8444</v>
      </c>
      <c r="H23" s="96"/>
      <c r="I23" s="95"/>
      <c r="J23" s="95"/>
      <c r="K23" s="95"/>
      <c r="L23" s="95"/>
      <c r="M23" s="95"/>
      <c r="N23" s="100">
        <f>+SUM('2.2.3.2.1'!O122:O133)</f>
        <v>472087</v>
      </c>
      <c r="O23" s="96"/>
      <c r="P23" s="95"/>
      <c r="Q23" s="95"/>
      <c r="R23" s="95"/>
      <c r="S23" s="100">
        <f>+SUM('2.2.3.2.1'!T122:T133)</f>
        <v>45382</v>
      </c>
      <c r="T23" s="96">
        <f>+SUM('2.2.3.2.1'!U122:U133)</f>
        <v>505301</v>
      </c>
      <c r="U23" s="95">
        <f>+SUM('2.2.3.2.1'!V122:V133)</f>
        <v>69534</v>
      </c>
      <c r="V23" s="99">
        <f t="shared" si="0"/>
        <v>574835</v>
      </c>
      <c r="W23" s="94"/>
      <c r="X23" s="95"/>
      <c r="Y23" s="95"/>
      <c r="Z23" s="95"/>
      <c r="AA23" s="95"/>
      <c r="AB23" s="95"/>
      <c r="AC23" s="95"/>
      <c r="AD23" s="95"/>
      <c r="AE23" s="95"/>
      <c r="AF23" s="95"/>
      <c r="AG23" s="95"/>
      <c r="AH23" s="95"/>
      <c r="AI23" s="100">
        <f>+SUM('2.2.3.2.1'!AJ122:AJ133)</f>
        <v>2651342</v>
      </c>
      <c r="AJ23" s="94">
        <v>0</v>
      </c>
      <c r="AK23" s="100">
        <f>+SUM('2.2.3.2.1'!AL122:AL133)</f>
        <v>0</v>
      </c>
      <c r="AL23" s="94"/>
      <c r="AM23" s="95">
        <f>+SUM('2.2.3.2.1'!AN122:AN133)</f>
        <v>372154</v>
      </c>
      <c r="AN23" s="95">
        <f>+SUM('2.2.3.2.1'!AO122:AO133)</f>
        <v>41003</v>
      </c>
      <c r="AO23" s="95">
        <f>+SUM('2.2.3.2.1'!AP122:AP133)</f>
        <v>427837</v>
      </c>
      <c r="AP23" s="95"/>
      <c r="AQ23" s="95"/>
      <c r="AR23" s="95"/>
      <c r="AS23" s="95"/>
      <c r="AT23" s="95"/>
      <c r="AU23" s="95"/>
      <c r="AV23" s="99">
        <f t="shared" si="1"/>
        <v>840994</v>
      </c>
      <c r="AW23" s="95">
        <v>0</v>
      </c>
      <c r="AX23" s="95"/>
      <c r="AY23" s="95">
        <v>0</v>
      </c>
      <c r="AZ23" s="95"/>
      <c r="BA23" s="95"/>
      <c r="BB23" s="95">
        <v>0</v>
      </c>
      <c r="BC23" s="95">
        <v>0</v>
      </c>
      <c r="BD23" s="99">
        <f t="shared" si="2"/>
        <v>0</v>
      </c>
      <c r="BE23" s="94">
        <f>+SUM('2.2.3.2.1'!BF122:BF133)</f>
        <v>219654</v>
      </c>
      <c r="BF23" s="95"/>
      <c r="BG23" s="95">
        <f>+SUM('2.2.3.2.1'!BH122:BH133)</f>
        <v>99726</v>
      </c>
      <c r="BH23" s="95"/>
      <c r="BI23" s="95">
        <f>+SUM('2.2.3.2.1'!BJ122:BJ133)</f>
        <v>0</v>
      </c>
      <c r="BJ23" s="95"/>
      <c r="BK23" s="95">
        <f>+SUM('2.2.3.2.1'!BL122:BL133)</f>
        <v>0</v>
      </c>
      <c r="BL23" s="95"/>
      <c r="BM23" s="95"/>
      <c r="BN23" s="95">
        <f>+SUM('2.2.3.2.1'!BO122:BO133)</f>
        <v>119754</v>
      </c>
      <c r="BO23" s="95"/>
      <c r="BP23" s="95"/>
      <c r="BQ23" s="95"/>
      <c r="BR23" s="95"/>
      <c r="BS23" s="95">
        <f>+SUM('2.2.3.2.1'!BT122:BT133)</f>
        <v>726927</v>
      </c>
      <c r="BT23" s="99">
        <f t="shared" si="3"/>
        <v>1166061</v>
      </c>
      <c r="BU23" s="94">
        <f>+SUM('2.2.3.2.1'!BV122:BV133)</f>
        <v>207748</v>
      </c>
      <c r="BV23" s="95"/>
      <c r="BW23" s="95"/>
      <c r="BX23" s="95">
        <f>+SUM('2.2.3.2.1'!BY122:BY133)</f>
        <v>0</v>
      </c>
      <c r="BY23" s="95"/>
      <c r="BZ23" s="95"/>
      <c r="CA23" s="101">
        <f t="shared" si="4"/>
        <v>207748</v>
      </c>
      <c r="CB23" s="94"/>
      <c r="CC23" s="95">
        <f>+SUM('2.2.3.2.1'!CD122:CD133)</f>
        <v>47823</v>
      </c>
      <c r="CD23" s="95">
        <f>+SUM('2.2.3.2.1'!CE122:CE133)</f>
        <v>0</v>
      </c>
      <c r="CE23" s="95"/>
      <c r="CF23" s="99">
        <f t="shared" si="5"/>
        <v>47823</v>
      </c>
      <c r="CG23" s="94"/>
      <c r="CH23" s="95"/>
      <c r="CI23" s="95"/>
      <c r="CJ23" s="95"/>
      <c r="CK23" s="95"/>
      <c r="CL23" s="95"/>
      <c r="CM23" s="95"/>
      <c r="CN23" s="100">
        <f>+SUM('2.2.3.2.1'!CO122:CO133)</f>
        <v>2636581</v>
      </c>
      <c r="CO23" s="96"/>
      <c r="CP23" s="95"/>
      <c r="CQ23" s="95"/>
      <c r="CR23" s="99">
        <f t="shared" si="6"/>
        <v>0</v>
      </c>
      <c r="CS23" s="96">
        <f>+SUM('2.2.3.2.1'!CT122:CT133)</f>
        <v>20817</v>
      </c>
      <c r="CT23" s="99">
        <f t="shared" si="7"/>
        <v>20817</v>
      </c>
      <c r="CU23" s="75">
        <f t="shared" si="8"/>
        <v>8672114</v>
      </c>
    </row>
    <row r="24" spans="1:99" ht="18" thickBot="1" x14ac:dyDescent="0.3">
      <c r="A24" s="68" t="s">
        <v>144</v>
      </c>
      <c r="B24" s="94"/>
      <c r="C24" s="95"/>
      <c r="D24" s="95"/>
      <c r="E24" s="95"/>
      <c r="F24" s="95"/>
      <c r="G24" s="100">
        <f>+SUM('2.2.3.2.1'!H134:H145)</f>
        <v>8507</v>
      </c>
      <c r="H24" s="96"/>
      <c r="I24" s="95"/>
      <c r="J24" s="95"/>
      <c r="K24" s="95"/>
      <c r="L24" s="95"/>
      <c r="M24" s="95"/>
      <c r="N24" s="100">
        <f>+SUM('2.2.3.2.1'!O134:O145)</f>
        <v>427326</v>
      </c>
      <c r="O24" s="96"/>
      <c r="P24" s="95"/>
      <c r="Q24" s="95"/>
      <c r="R24" s="95"/>
      <c r="S24" s="100">
        <f>+SUM('2.2.3.2.1'!T134:T145)</f>
        <v>21465</v>
      </c>
      <c r="T24" s="96">
        <f>+SUM('2.2.3.2.1'!U134:U145)</f>
        <v>456115</v>
      </c>
      <c r="U24" s="95">
        <f>+SUM('2.2.3.2.1'!V134:V145)</f>
        <v>80243</v>
      </c>
      <c r="V24" s="99">
        <f t="shared" si="0"/>
        <v>536358</v>
      </c>
      <c r="W24" s="94"/>
      <c r="X24" s="95"/>
      <c r="Y24" s="95"/>
      <c r="Z24" s="95"/>
      <c r="AA24" s="95"/>
      <c r="AB24" s="95"/>
      <c r="AC24" s="95"/>
      <c r="AD24" s="95"/>
      <c r="AE24" s="95"/>
      <c r="AF24" s="95"/>
      <c r="AG24" s="95"/>
      <c r="AH24" s="95"/>
      <c r="AI24" s="100">
        <f>+SUM('2.2.3.2.1'!AJ134:AJ145)</f>
        <v>3101807</v>
      </c>
      <c r="AJ24" s="94">
        <v>0</v>
      </c>
      <c r="AK24" s="100">
        <f>+SUM('2.2.3.2.1'!AL134:AL145)</f>
        <v>0</v>
      </c>
      <c r="AL24" s="94"/>
      <c r="AM24" s="95">
        <f>+SUM('2.2.3.2.1'!AN134:AN145)</f>
        <v>290263</v>
      </c>
      <c r="AN24" s="95">
        <f>+SUM('2.2.3.2.1'!AO134:AO145)</f>
        <v>43164</v>
      </c>
      <c r="AO24" s="95">
        <f>+SUM('2.2.3.2.1'!AP134:AP145)</f>
        <v>335931</v>
      </c>
      <c r="AP24" s="95"/>
      <c r="AQ24" s="95"/>
      <c r="AR24" s="95"/>
      <c r="AS24" s="95"/>
      <c r="AT24" s="95"/>
      <c r="AU24" s="95"/>
      <c r="AV24" s="99">
        <f t="shared" si="1"/>
        <v>669358</v>
      </c>
      <c r="AW24" s="95">
        <v>0</v>
      </c>
      <c r="AX24" s="95"/>
      <c r="AY24" s="95">
        <v>0</v>
      </c>
      <c r="AZ24" s="95"/>
      <c r="BA24" s="95"/>
      <c r="BB24" s="95">
        <v>0</v>
      </c>
      <c r="BC24" s="95">
        <v>0</v>
      </c>
      <c r="BD24" s="99">
        <f t="shared" si="2"/>
        <v>0</v>
      </c>
      <c r="BE24" s="94">
        <f>+SUM('2.2.3.2.1'!BF134:BF145)</f>
        <v>278241</v>
      </c>
      <c r="BF24" s="95"/>
      <c r="BG24" s="95">
        <f>+SUM('2.2.3.2.1'!BH134:BH145)</f>
        <v>68960</v>
      </c>
      <c r="BH24" s="95"/>
      <c r="BI24" s="95">
        <f>+SUM('2.2.3.2.1'!BJ134:BJ145)</f>
        <v>0</v>
      </c>
      <c r="BJ24" s="95"/>
      <c r="BK24" s="95">
        <f>+SUM('2.2.3.2.1'!BL134:BL145)</f>
        <v>0</v>
      </c>
      <c r="BL24" s="95"/>
      <c r="BM24" s="95"/>
      <c r="BN24" s="95">
        <f>+SUM('2.2.3.2.1'!BO134:BO145)</f>
        <v>148462</v>
      </c>
      <c r="BO24" s="95"/>
      <c r="BP24" s="95"/>
      <c r="BQ24" s="95"/>
      <c r="BR24" s="95"/>
      <c r="BS24" s="95">
        <f>+SUM('2.2.3.2.1'!BT134:BT145)</f>
        <v>760632</v>
      </c>
      <c r="BT24" s="99">
        <f t="shared" si="3"/>
        <v>1256295</v>
      </c>
      <c r="BU24" s="94">
        <f>+SUM('2.2.3.2.1'!BV134:BV145)</f>
        <v>157879</v>
      </c>
      <c r="BV24" s="95"/>
      <c r="BW24" s="95"/>
      <c r="BX24" s="95">
        <f>+SUM('2.2.3.2.1'!BY134:BY145)</f>
        <v>0</v>
      </c>
      <c r="BY24" s="95"/>
      <c r="BZ24" s="95"/>
      <c r="CA24" s="101">
        <f t="shared" si="4"/>
        <v>157879</v>
      </c>
      <c r="CB24" s="94"/>
      <c r="CC24" s="95">
        <f>+SUM('2.2.3.2.1'!CD134:CD145)</f>
        <v>50964</v>
      </c>
      <c r="CD24" s="95">
        <f>+SUM('2.2.3.2.1'!CE134:CE145)</f>
        <v>0</v>
      </c>
      <c r="CE24" s="95"/>
      <c r="CF24" s="99">
        <f t="shared" si="5"/>
        <v>50964</v>
      </c>
      <c r="CG24" s="94"/>
      <c r="CH24" s="95"/>
      <c r="CI24" s="95"/>
      <c r="CJ24" s="95"/>
      <c r="CK24" s="95"/>
      <c r="CL24" s="95"/>
      <c r="CM24" s="95"/>
      <c r="CN24" s="100">
        <f>+SUM('2.2.3.2.1'!CO134:CO145)</f>
        <v>2357850</v>
      </c>
      <c r="CO24" s="96"/>
      <c r="CP24" s="95"/>
      <c r="CQ24" s="95"/>
      <c r="CR24" s="99">
        <f t="shared" si="6"/>
        <v>0</v>
      </c>
      <c r="CS24" s="96">
        <f>+SUM('2.2.3.2.1'!CT134:CT145)</f>
        <v>6820</v>
      </c>
      <c r="CT24" s="99">
        <f t="shared" si="7"/>
        <v>6820</v>
      </c>
      <c r="CU24" s="75">
        <f t="shared" si="8"/>
        <v>8594629</v>
      </c>
    </row>
    <row r="25" spans="1:99" ht="18" thickBot="1" x14ac:dyDescent="0.3">
      <c r="A25" s="69" t="s">
        <v>145</v>
      </c>
      <c r="B25" s="94"/>
      <c r="C25" s="95"/>
      <c r="D25" s="95"/>
      <c r="E25" s="95"/>
      <c r="F25" s="95"/>
      <c r="G25" s="100">
        <f>+SUM('2.2.3.2.1'!H146:H157)</f>
        <v>0</v>
      </c>
      <c r="H25" s="96"/>
      <c r="I25" s="95"/>
      <c r="J25" s="95"/>
      <c r="K25" s="95"/>
      <c r="L25" s="95"/>
      <c r="M25" s="95"/>
      <c r="N25" s="100">
        <f>+SUM('2.2.3.2.1'!O146:O157)</f>
        <v>467159</v>
      </c>
      <c r="O25" s="96"/>
      <c r="P25" s="95"/>
      <c r="Q25" s="95"/>
      <c r="R25" s="95"/>
      <c r="S25" s="100">
        <f>+SUM('2.2.3.2.1'!T146:T157)</f>
        <v>2123</v>
      </c>
      <c r="T25" s="96">
        <f>+SUM('2.2.3.2.1'!U146:U157)</f>
        <v>423968</v>
      </c>
      <c r="U25" s="95">
        <f>+SUM('2.2.3.2.1'!V146:V157)</f>
        <v>77171</v>
      </c>
      <c r="V25" s="99">
        <f t="shared" si="0"/>
        <v>501139</v>
      </c>
      <c r="W25" s="94"/>
      <c r="X25" s="95"/>
      <c r="Y25" s="95"/>
      <c r="Z25" s="95"/>
      <c r="AA25" s="95"/>
      <c r="AB25" s="95"/>
      <c r="AC25" s="95"/>
      <c r="AD25" s="95"/>
      <c r="AE25" s="95"/>
      <c r="AF25" s="95"/>
      <c r="AG25" s="95"/>
      <c r="AH25" s="95"/>
      <c r="AI25" s="100">
        <f>+SUM('2.2.3.2.1'!AJ146:AJ157)</f>
        <v>2930170</v>
      </c>
      <c r="AJ25" s="94">
        <v>0</v>
      </c>
      <c r="AK25" s="100">
        <f>+SUM('2.2.3.2.1'!AL146:AL157)</f>
        <v>0</v>
      </c>
      <c r="AL25" s="94"/>
      <c r="AM25" s="95">
        <f>+SUM('2.2.3.2.1'!AN146:AN157)</f>
        <v>234392</v>
      </c>
      <c r="AN25" s="95">
        <f>+SUM('2.2.3.2.1'!AO146:AO157)</f>
        <v>41828</v>
      </c>
      <c r="AO25" s="95">
        <f>+SUM('2.2.3.2.1'!AP146:AP157)</f>
        <v>476896</v>
      </c>
      <c r="AP25" s="95"/>
      <c r="AQ25" s="95"/>
      <c r="AR25" s="95"/>
      <c r="AS25" s="95"/>
      <c r="AT25" s="95"/>
      <c r="AU25" s="95"/>
      <c r="AV25" s="99">
        <f t="shared" si="1"/>
        <v>753116</v>
      </c>
      <c r="AW25" s="95">
        <v>0</v>
      </c>
      <c r="AX25" s="95"/>
      <c r="AY25" s="95">
        <v>0</v>
      </c>
      <c r="AZ25" s="95"/>
      <c r="BA25" s="95"/>
      <c r="BB25" s="95">
        <v>0</v>
      </c>
      <c r="BC25" s="95">
        <v>0</v>
      </c>
      <c r="BD25" s="99">
        <f t="shared" si="2"/>
        <v>0</v>
      </c>
      <c r="BE25" s="94">
        <f>+SUM('2.2.3.2.1'!BF146:BF157)</f>
        <v>338942</v>
      </c>
      <c r="BF25" s="95"/>
      <c r="BG25" s="95">
        <f>+SUM('2.2.3.2.1'!BH146:BH157)</f>
        <v>62147</v>
      </c>
      <c r="BH25" s="95"/>
      <c r="BI25" s="95">
        <f>+SUM('2.2.3.2.1'!BJ146:BJ157)</f>
        <v>0</v>
      </c>
      <c r="BJ25" s="95"/>
      <c r="BK25" s="95">
        <f>+SUM('2.2.3.2.1'!BL146:BL157)</f>
        <v>0</v>
      </c>
      <c r="BL25" s="95"/>
      <c r="BM25" s="95"/>
      <c r="BN25" s="95">
        <f>+SUM('2.2.3.2.1'!BO146:BO157)</f>
        <v>125825</v>
      </c>
      <c r="BO25" s="95"/>
      <c r="BP25" s="95"/>
      <c r="BQ25" s="95"/>
      <c r="BR25" s="95"/>
      <c r="BS25" s="95">
        <f>+SUM('2.2.3.2.1'!BT146:BT157)</f>
        <v>682691</v>
      </c>
      <c r="BT25" s="99">
        <f t="shared" si="3"/>
        <v>1209605</v>
      </c>
      <c r="BU25" s="94">
        <f>+SUM('2.2.3.2.1'!BV146:BV157)</f>
        <v>133060</v>
      </c>
      <c r="BV25" s="95"/>
      <c r="BW25" s="95"/>
      <c r="BX25" s="95">
        <f>+SUM('2.2.3.2.1'!BY146:BY157)</f>
        <v>0</v>
      </c>
      <c r="BY25" s="95"/>
      <c r="BZ25" s="95"/>
      <c r="CA25" s="101">
        <f t="shared" si="4"/>
        <v>133060</v>
      </c>
      <c r="CB25" s="94"/>
      <c r="CC25" s="95">
        <f>+SUM('2.2.3.2.1'!CD146:CD157)</f>
        <v>86620</v>
      </c>
      <c r="CD25" s="95">
        <f>+SUM('2.2.3.2.1'!CE146:CE157)</f>
        <v>0</v>
      </c>
      <c r="CE25" s="95"/>
      <c r="CF25" s="99">
        <f t="shared" si="5"/>
        <v>86620</v>
      </c>
      <c r="CG25" s="94"/>
      <c r="CH25" s="95"/>
      <c r="CI25" s="95"/>
      <c r="CJ25" s="95"/>
      <c r="CK25" s="95"/>
      <c r="CL25" s="95"/>
      <c r="CM25" s="95"/>
      <c r="CN25" s="100">
        <f>+SUM('2.2.3.2.1'!CO146:CO157)</f>
        <v>2178910</v>
      </c>
      <c r="CO25" s="96"/>
      <c r="CP25" s="95"/>
      <c r="CQ25" s="95"/>
      <c r="CR25" s="99">
        <f t="shared" si="6"/>
        <v>0</v>
      </c>
      <c r="CS25" s="96">
        <f>+SUM('2.2.3.2.1'!CT146:CT157)</f>
        <v>11129</v>
      </c>
      <c r="CT25" s="99">
        <f t="shared" si="7"/>
        <v>11129</v>
      </c>
      <c r="CU25" s="75">
        <f t="shared" si="8"/>
        <v>8273031</v>
      </c>
    </row>
    <row r="26" spans="1:99" ht="18" thickBot="1" x14ac:dyDescent="0.3">
      <c r="A26" s="68" t="s">
        <v>146</v>
      </c>
      <c r="B26" s="94"/>
      <c r="C26" s="95"/>
      <c r="D26" s="95"/>
      <c r="E26" s="95"/>
      <c r="F26" s="95"/>
      <c r="G26" s="100">
        <f>+SUM('2.2.3.2.1'!H158:H169)</f>
        <v>9762</v>
      </c>
      <c r="H26" s="96"/>
      <c r="I26" s="95"/>
      <c r="J26" s="95"/>
      <c r="K26" s="95"/>
      <c r="L26" s="95"/>
      <c r="M26" s="95"/>
      <c r="N26" s="100">
        <f>+SUM('2.2.3.2.1'!O158:O169)</f>
        <v>429635</v>
      </c>
      <c r="O26" s="96"/>
      <c r="P26" s="95"/>
      <c r="Q26" s="95"/>
      <c r="R26" s="95"/>
      <c r="S26" s="100">
        <f>+SUM('2.2.3.2.1'!T158:T169)</f>
        <v>0</v>
      </c>
      <c r="T26" s="96">
        <f>+SUM('2.2.3.2.1'!U158:U169)</f>
        <v>444019</v>
      </c>
      <c r="U26" s="95">
        <f>+SUM('2.2.3.2.1'!V158:V169)</f>
        <v>85770</v>
      </c>
      <c r="V26" s="99">
        <f t="shared" si="0"/>
        <v>529789</v>
      </c>
      <c r="W26" s="94"/>
      <c r="X26" s="95"/>
      <c r="Y26" s="95"/>
      <c r="Z26" s="95"/>
      <c r="AA26" s="95"/>
      <c r="AB26" s="95"/>
      <c r="AC26" s="95"/>
      <c r="AD26" s="95"/>
      <c r="AE26" s="95"/>
      <c r="AF26" s="95"/>
      <c r="AG26" s="95"/>
      <c r="AH26" s="95"/>
      <c r="AI26" s="100">
        <f>+SUM('2.2.3.2.1'!AJ158:AJ169)</f>
        <v>2435107</v>
      </c>
      <c r="AJ26" s="94">
        <v>0</v>
      </c>
      <c r="AK26" s="100">
        <f>+SUM('2.2.3.2.1'!AL158:AL169)</f>
        <v>0</v>
      </c>
      <c r="AL26" s="94"/>
      <c r="AM26" s="95">
        <f>+SUM('2.2.3.2.1'!AN158:AN169)</f>
        <v>191498</v>
      </c>
      <c r="AN26" s="95">
        <f>+SUM('2.2.3.2.1'!AO158:AO169)</f>
        <v>26607</v>
      </c>
      <c r="AO26" s="95">
        <f>+SUM('2.2.3.2.1'!AP158:AP169)</f>
        <v>507282</v>
      </c>
      <c r="AP26" s="95"/>
      <c r="AQ26" s="95"/>
      <c r="AR26" s="95"/>
      <c r="AS26" s="95"/>
      <c r="AT26" s="95"/>
      <c r="AU26" s="95"/>
      <c r="AV26" s="99">
        <f t="shared" si="1"/>
        <v>725387</v>
      </c>
      <c r="AW26" s="95">
        <v>0</v>
      </c>
      <c r="AX26" s="95"/>
      <c r="AY26" s="95">
        <v>0</v>
      </c>
      <c r="AZ26" s="95"/>
      <c r="BA26" s="95"/>
      <c r="BB26" s="95">
        <v>0</v>
      </c>
      <c r="BC26" s="95">
        <v>0</v>
      </c>
      <c r="BD26" s="99">
        <f t="shared" si="2"/>
        <v>0</v>
      </c>
      <c r="BE26" s="94">
        <f>+SUM('2.2.3.2.1'!BF158:BF169)</f>
        <v>280574</v>
      </c>
      <c r="BF26" s="95"/>
      <c r="BG26" s="95">
        <f>+SUM('2.2.3.2.1'!BH158:BH169)</f>
        <v>24978</v>
      </c>
      <c r="BH26" s="95"/>
      <c r="BI26" s="95">
        <f>+SUM('2.2.3.2.1'!BJ158:BJ169)</f>
        <v>0</v>
      </c>
      <c r="BJ26" s="95"/>
      <c r="BK26" s="95">
        <f>+SUM('2.2.3.2.1'!BL158:BL169)</f>
        <v>0</v>
      </c>
      <c r="BL26" s="95"/>
      <c r="BM26" s="95"/>
      <c r="BN26" s="95">
        <f>+SUM('2.2.3.2.1'!BO158:BO169)</f>
        <v>112011</v>
      </c>
      <c r="BO26" s="95"/>
      <c r="BP26" s="95"/>
      <c r="BQ26" s="95"/>
      <c r="BR26" s="95"/>
      <c r="BS26" s="95">
        <f>+SUM('2.2.3.2.1'!BT158:BT169)</f>
        <v>591686</v>
      </c>
      <c r="BT26" s="99">
        <f t="shared" si="3"/>
        <v>1009249</v>
      </c>
      <c r="BU26" s="94">
        <f>+SUM('2.2.3.2.1'!BV158:BV169)</f>
        <v>180602</v>
      </c>
      <c r="BV26" s="95"/>
      <c r="BW26" s="95"/>
      <c r="BX26" s="95">
        <f>+SUM('2.2.3.2.1'!BY158:BY169)</f>
        <v>0</v>
      </c>
      <c r="BY26" s="95"/>
      <c r="BZ26" s="95"/>
      <c r="CA26" s="101">
        <f t="shared" si="4"/>
        <v>180602</v>
      </c>
      <c r="CB26" s="94"/>
      <c r="CC26" s="95">
        <f>+SUM('2.2.3.2.1'!CD158:CD169)</f>
        <v>30484</v>
      </c>
      <c r="CD26" s="95">
        <f>+SUM('2.2.3.2.1'!CE158:CE169)</f>
        <v>0</v>
      </c>
      <c r="CE26" s="95"/>
      <c r="CF26" s="99">
        <f t="shared" si="5"/>
        <v>30484</v>
      </c>
      <c r="CG26" s="94"/>
      <c r="CH26" s="95"/>
      <c r="CI26" s="95"/>
      <c r="CJ26" s="95"/>
      <c r="CK26" s="95"/>
      <c r="CL26" s="95"/>
      <c r="CM26" s="95"/>
      <c r="CN26" s="100">
        <f>+SUM('2.2.3.2.1'!CO158:CO169)</f>
        <v>1894570</v>
      </c>
      <c r="CO26" s="96"/>
      <c r="CP26" s="95"/>
      <c r="CQ26" s="95"/>
      <c r="CR26" s="99">
        <f t="shared" si="6"/>
        <v>0</v>
      </c>
      <c r="CS26" s="96">
        <f>+SUM('2.2.3.2.1'!CT158:CT169)</f>
        <v>6054</v>
      </c>
      <c r="CT26" s="99">
        <f t="shared" si="7"/>
        <v>6054</v>
      </c>
      <c r="CU26" s="75">
        <f t="shared" si="8"/>
        <v>7250639</v>
      </c>
    </row>
    <row r="27" spans="1:99" ht="18" thickBot="1" x14ac:dyDescent="0.3">
      <c r="A27" s="69" t="s">
        <v>147</v>
      </c>
      <c r="B27" s="94"/>
      <c r="C27" s="95"/>
      <c r="D27" s="95"/>
      <c r="E27" s="95"/>
      <c r="F27" s="95"/>
      <c r="G27" s="100">
        <f>+SUM('2.2.3.2.1'!H170:H181)</f>
        <v>2983</v>
      </c>
      <c r="H27" s="96"/>
      <c r="I27" s="95"/>
      <c r="J27" s="95"/>
      <c r="K27" s="95"/>
      <c r="L27" s="95"/>
      <c r="M27" s="95"/>
      <c r="N27" s="100">
        <f>+SUM('2.2.3.2.1'!O170:O181)</f>
        <v>460191</v>
      </c>
      <c r="O27" s="96"/>
      <c r="P27" s="95"/>
      <c r="Q27" s="95"/>
      <c r="R27" s="95"/>
      <c r="S27" s="100">
        <f>+SUM('2.2.3.2.1'!T170:T181)</f>
        <v>0</v>
      </c>
      <c r="T27" s="96">
        <f>+SUM('2.2.3.2.1'!U170:U181)</f>
        <v>445361</v>
      </c>
      <c r="U27" s="95">
        <f>+SUM('2.2.3.2.1'!V170:V181)</f>
        <v>66150</v>
      </c>
      <c r="V27" s="99">
        <f t="shared" si="0"/>
        <v>511511</v>
      </c>
      <c r="W27" s="94"/>
      <c r="X27" s="95"/>
      <c r="Y27" s="95"/>
      <c r="Z27" s="95"/>
      <c r="AA27" s="95"/>
      <c r="AB27" s="95"/>
      <c r="AC27" s="95"/>
      <c r="AD27" s="95"/>
      <c r="AE27" s="95"/>
      <c r="AF27" s="95"/>
      <c r="AG27" s="95"/>
      <c r="AH27" s="95"/>
      <c r="AI27" s="100">
        <f>+SUM('2.2.3.2.1'!AJ170:AJ181)</f>
        <v>3241678</v>
      </c>
      <c r="AJ27" s="94">
        <v>0</v>
      </c>
      <c r="AK27" s="100">
        <f>+SUM('2.2.3.2.1'!AL170:AL181)</f>
        <v>0</v>
      </c>
      <c r="AL27" s="94"/>
      <c r="AM27" s="95">
        <f>+SUM('2.2.3.2.1'!AN170:AN181)</f>
        <v>277313</v>
      </c>
      <c r="AN27" s="95">
        <f>+SUM('2.2.3.2.1'!AO170:AO181)</f>
        <v>50048</v>
      </c>
      <c r="AO27" s="95">
        <f>+SUM('2.2.3.2.1'!AP170:AP181)</f>
        <v>401127</v>
      </c>
      <c r="AP27" s="95"/>
      <c r="AQ27" s="95"/>
      <c r="AR27" s="95"/>
      <c r="AS27" s="95"/>
      <c r="AT27" s="95"/>
      <c r="AU27" s="95"/>
      <c r="AV27" s="99">
        <f t="shared" si="1"/>
        <v>728488</v>
      </c>
      <c r="AW27" s="95">
        <v>0</v>
      </c>
      <c r="AX27" s="95"/>
      <c r="AY27" s="95">
        <v>0</v>
      </c>
      <c r="AZ27" s="95"/>
      <c r="BA27" s="95"/>
      <c r="BB27" s="95">
        <v>0</v>
      </c>
      <c r="BC27" s="95">
        <v>0</v>
      </c>
      <c r="BD27" s="99">
        <f t="shared" si="2"/>
        <v>0</v>
      </c>
      <c r="BE27" s="94">
        <f>+SUM('2.2.3.2.1'!BF170:BF181)</f>
        <v>343574</v>
      </c>
      <c r="BF27" s="95"/>
      <c r="BG27" s="95">
        <f>+SUM('2.2.3.2.1'!BH170:BH181)</f>
        <v>11831</v>
      </c>
      <c r="BH27" s="95"/>
      <c r="BI27" s="95">
        <f>+SUM('2.2.3.2.1'!BJ170:BJ181)</f>
        <v>0</v>
      </c>
      <c r="BJ27" s="95"/>
      <c r="BK27" s="95">
        <f>+SUM('2.2.3.2.1'!BL170:BL181)</f>
        <v>0</v>
      </c>
      <c r="BL27" s="95"/>
      <c r="BM27" s="95"/>
      <c r="BN27" s="95">
        <f>+SUM('2.2.3.2.1'!BO170:BO181)</f>
        <v>132424</v>
      </c>
      <c r="BO27" s="95"/>
      <c r="BP27" s="95"/>
      <c r="BQ27" s="95"/>
      <c r="BR27" s="95"/>
      <c r="BS27" s="95">
        <f>+SUM('2.2.3.2.1'!BT170:BT181)</f>
        <v>604739</v>
      </c>
      <c r="BT27" s="99">
        <f t="shared" si="3"/>
        <v>1092568</v>
      </c>
      <c r="BU27" s="94">
        <f>+SUM('2.2.3.2.1'!BV170:BV181)</f>
        <v>132459</v>
      </c>
      <c r="BV27" s="95"/>
      <c r="BW27" s="95"/>
      <c r="BX27" s="95">
        <f>+SUM('2.2.3.2.1'!BY170:BY181)</f>
        <v>0</v>
      </c>
      <c r="BY27" s="95"/>
      <c r="BZ27" s="95"/>
      <c r="CA27" s="101">
        <f t="shared" si="4"/>
        <v>132459</v>
      </c>
      <c r="CB27" s="94"/>
      <c r="CC27" s="95">
        <f>+SUM('2.2.3.2.1'!CD170:CD181)</f>
        <v>67602</v>
      </c>
      <c r="CD27" s="95">
        <f>+SUM('2.2.3.2.1'!CE170:CE181)</f>
        <v>0</v>
      </c>
      <c r="CE27" s="95"/>
      <c r="CF27" s="99">
        <f t="shared" si="5"/>
        <v>67602</v>
      </c>
      <c r="CG27" s="94"/>
      <c r="CH27" s="95"/>
      <c r="CI27" s="95"/>
      <c r="CJ27" s="95"/>
      <c r="CK27" s="95"/>
      <c r="CL27" s="95"/>
      <c r="CM27" s="95"/>
      <c r="CN27" s="100">
        <f>+SUM('2.2.3.2.1'!CO170:CO181)</f>
        <v>2083971</v>
      </c>
      <c r="CO27" s="96"/>
      <c r="CP27" s="95"/>
      <c r="CQ27" s="95"/>
      <c r="CR27" s="99">
        <f t="shared" si="6"/>
        <v>0</v>
      </c>
      <c r="CS27" s="96">
        <f>+SUM('2.2.3.2.1'!CT170:CT181)</f>
        <v>3032</v>
      </c>
      <c r="CT27" s="99">
        <f t="shared" si="7"/>
        <v>3032</v>
      </c>
      <c r="CU27" s="75">
        <f t="shared" si="8"/>
        <v>8324483</v>
      </c>
    </row>
    <row r="28" spans="1:99" ht="18" thickBot="1" x14ac:dyDescent="0.3">
      <c r="A28" s="70" t="s">
        <v>148</v>
      </c>
      <c r="B28" s="94"/>
      <c r="C28" s="95"/>
      <c r="D28" s="95"/>
      <c r="E28" s="95"/>
      <c r="F28" s="95"/>
      <c r="G28" s="100">
        <f>+SUM('2.2.3.2.1'!H182:H193)</f>
        <v>3092</v>
      </c>
      <c r="H28" s="96"/>
      <c r="I28" s="95"/>
      <c r="J28" s="95"/>
      <c r="K28" s="95"/>
      <c r="L28" s="95"/>
      <c r="M28" s="95"/>
      <c r="N28" s="100">
        <f>+SUM('2.2.3.2.1'!O182:O193)</f>
        <v>411958</v>
      </c>
      <c r="O28" s="96"/>
      <c r="P28" s="95"/>
      <c r="Q28" s="95"/>
      <c r="R28" s="95"/>
      <c r="S28" s="100">
        <f>+SUM('2.2.3.2.1'!T182:T193)</f>
        <v>0</v>
      </c>
      <c r="T28" s="96">
        <f>+SUM('2.2.3.2.1'!U182:U193)</f>
        <v>480108</v>
      </c>
      <c r="U28" s="95">
        <f>+SUM('2.2.3.2.1'!V182:V193)</f>
        <v>66712</v>
      </c>
      <c r="V28" s="99">
        <f t="shared" si="0"/>
        <v>546820</v>
      </c>
      <c r="W28" s="94"/>
      <c r="X28" s="95"/>
      <c r="Y28" s="95"/>
      <c r="Z28" s="95"/>
      <c r="AA28" s="95"/>
      <c r="AB28" s="95"/>
      <c r="AC28" s="95"/>
      <c r="AD28" s="95"/>
      <c r="AE28" s="95"/>
      <c r="AF28" s="95"/>
      <c r="AG28" s="95"/>
      <c r="AH28" s="95"/>
      <c r="AI28" s="100">
        <f>+SUM('2.2.3.2.1'!AJ182:AJ193)</f>
        <v>3474316</v>
      </c>
      <c r="AJ28" s="94">
        <v>0</v>
      </c>
      <c r="AK28" s="100">
        <f>+SUM('2.2.3.2.1'!AL182:AL193)</f>
        <v>0</v>
      </c>
      <c r="AL28" s="94"/>
      <c r="AM28" s="95">
        <f>+SUM('2.2.3.2.1'!AN182:AN193)</f>
        <v>233129</v>
      </c>
      <c r="AN28" s="95">
        <f>+SUM('2.2.3.2.1'!AO182:AO193)</f>
        <v>54541</v>
      </c>
      <c r="AO28" s="95">
        <f>+SUM('2.2.3.2.1'!AP182:AP193)</f>
        <v>421766</v>
      </c>
      <c r="AP28" s="95"/>
      <c r="AQ28" s="95"/>
      <c r="AR28" s="95"/>
      <c r="AS28" s="95"/>
      <c r="AT28" s="95"/>
      <c r="AU28" s="95"/>
      <c r="AV28" s="99">
        <f t="shared" si="1"/>
        <v>709436</v>
      </c>
      <c r="AW28" s="95">
        <v>0</v>
      </c>
      <c r="AX28" s="95"/>
      <c r="AY28" s="95">
        <v>0</v>
      </c>
      <c r="AZ28" s="95"/>
      <c r="BA28" s="95"/>
      <c r="BB28" s="95">
        <v>0</v>
      </c>
      <c r="BC28" s="95">
        <v>0</v>
      </c>
      <c r="BD28" s="99">
        <f t="shared" si="2"/>
        <v>0</v>
      </c>
      <c r="BE28" s="94">
        <f>+SUM('2.2.3.2.1'!BF182:BF193)</f>
        <v>319056</v>
      </c>
      <c r="BF28" s="95"/>
      <c r="BG28" s="95">
        <f>+SUM('2.2.3.2.1'!BH182:BH193)</f>
        <v>17829</v>
      </c>
      <c r="BH28" s="95"/>
      <c r="BI28" s="95">
        <f>+SUM('2.2.3.2.1'!BJ182:BJ193)</f>
        <v>0</v>
      </c>
      <c r="BJ28" s="95"/>
      <c r="BK28" s="95">
        <f>+SUM('2.2.3.2.1'!BL182:BL193)</f>
        <v>0</v>
      </c>
      <c r="BL28" s="95"/>
      <c r="BM28" s="95"/>
      <c r="BN28" s="95">
        <f>+SUM('2.2.3.2.1'!BO182:BO193)</f>
        <v>146758</v>
      </c>
      <c r="BO28" s="95"/>
      <c r="BP28" s="95"/>
      <c r="BQ28" s="95"/>
      <c r="BR28" s="95"/>
      <c r="BS28" s="95">
        <f>+SUM('2.2.3.2.1'!BT182:BT193)</f>
        <v>492327</v>
      </c>
      <c r="BT28" s="99">
        <f t="shared" si="3"/>
        <v>975970</v>
      </c>
      <c r="BU28" s="94">
        <f>+SUM('2.2.3.2.1'!BV182:BV193)</f>
        <v>104263</v>
      </c>
      <c r="BV28" s="95"/>
      <c r="BW28" s="95"/>
      <c r="BX28" s="95">
        <f>+SUM('2.2.3.2.1'!BY182:BY193)</f>
        <v>0</v>
      </c>
      <c r="BY28" s="95"/>
      <c r="BZ28" s="95"/>
      <c r="CA28" s="101">
        <f t="shared" si="4"/>
        <v>104263</v>
      </c>
      <c r="CB28" s="94"/>
      <c r="CC28" s="95">
        <f>+SUM('2.2.3.2.1'!CD182:CD193)</f>
        <v>66530</v>
      </c>
      <c r="CD28" s="95">
        <f>+SUM('2.2.3.2.1'!CE182:CE193)</f>
        <v>0</v>
      </c>
      <c r="CE28" s="95"/>
      <c r="CF28" s="99">
        <f t="shared" si="5"/>
        <v>66530</v>
      </c>
      <c r="CG28" s="94"/>
      <c r="CH28" s="95"/>
      <c r="CI28" s="95"/>
      <c r="CJ28" s="95"/>
      <c r="CK28" s="95"/>
      <c r="CL28" s="95"/>
      <c r="CM28" s="95"/>
      <c r="CN28" s="100">
        <f>+SUM('2.2.3.2.1'!CO182:CO193)</f>
        <v>2317846</v>
      </c>
      <c r="CO28" s="96"/>
      <c r="CP28" s="95"/>
      <c r="CQ28" s="95"/>
      <c r="CR28" s="99">
        <f t="shared" si="6"/>
        <v>0</v>
      </c>
      <c r="CS28" s="96">
        <f>+SUM('2.2.3.2.1'!CT182:CT193)</f>
        <v>5799</v>
      </c>
      <c r="CT28" s="99">
        <f t="shared" si="7"/>
        <v>5799</v>
      </c>
      <c r="CU28" s="75">
        <f t="shared" si="8"/>
        <v>8616030</v>
      </c>
    </row>
    <row r="29" spans="1:99" ht="18" thickBot="1" x14ac:dyDescent="0.3">
      <c r="A29" s="68" t="s">
        <v>149</v>
      </c>
      <c r="B29" s="94"/>
      <c r="C29" s="95"/>
      <c r="D29" s="95"/>
      <c r="E29" s="95"/>
      <c r="F29" s="95"/>
      <c r="G29" s="100">
        <f>+SUM('2.2.3.2.1'!H194:H205)</f>
        <v>10764</v>
      </c>
      <c r="H29" s="96"/>
      <c r="I29" s="95"/>
      <c r="J29" s="95"/>
      <c r="K29" s="95"/>
      <c r="L29" s="95"/>
      <c r="M29" s="95"/>
      <c r="N29" s="100">
        <f>+SUM('2.2.3.2.1'!O194:O205)</f>
        <v>493554</v>
      </c>
      <c r="O29" s="96"/>
      <c r="P29" s="95"/>
      <c r="Q29" s="95"/>
      <c r="R29" s="95"/>
      <c r="S29" s="100">
        <f>+SUM('2.2.3.2.1'!T194:T205)</f>
        <v>0</v>
      </c>
      <c r="T29" s="96">
        <f>+SUM('2.2.3.2.1'!U194:U205)</f>
        <v>401709</v>
      </c>
      <c r="U29" s="95">
        <f>+SUM('2.2.3.2.1'!V194:V205)</f>
        <v>57134</v>
      </c>
      <c r="V29" s="99">
        <f t="shared" si="0"/>
        <v>458843</v>
      </c>
      <c r="W29" s="94"/>
      <c r="X29" s="95"/>
      <c r="Y29" s="95"/>
      <c r="Z29" s="95"/>
      <c r="AA29" s="95"/>
      <c r="AB29" s="95"/>
      <c r="AC29" s="95"/>
      <c r="AD29" s="95"/>
      <c r="AE29" s="95"/>
      <c r="AF29" s="95"/>
      <c r="AG29" s="95"/>
      <c r="AH29" s="95"/>
      <c r="AI29" s="100">
        <f>+SUM('2.2.3.2.1'!AJ194:AJ205)</f>
        <v>2720380</v>
      </c>
      <c r="AJ29" s="94">
        <v>0</v>
      </c>
      <c r="AK29" s="100">
        <f>+SUM('2.2.3.2.1'!AL194:AL205)</f>
        <v>0</v>
      </c>
      <c r="AL29" s="94"/>
      <c r="AM29" s="95">
        <f>+SUM('2.2.3.2.1'!AN194:AN205)</f>
        <v>227546</v>
      </c>
      <c r="AN29" s="95">
        <f>+SUM('2.2.3.2.1'!AO194:AO205)</f>
        <v>54224</v>
      </c>
      <c r="AO29" s="95">
        <f>+SUM('2.2.3.2.1'!AP194:AP205)</f>
        <v>318342</v>
      </c>
      <c r="AP29" s="95"/>
      <c r="AQ29" s="95"/>
      <c r="AR29" s="95"/>
      <c r="AS29" s="95"/>
      <c r="AT29" s="95"/>
      <c r="AU29" s="95"/>
      <c r="AV29" s="99">
        <f t="shared" si="1"/>
        <v>600112</v>
      </c>
      <c r="AW29" s="95">
        <v>0</v>
      </c>
      <c r="AX29" s="95"/>
      <c r="AY29" s="95">
        <v>0</v>
      </c>
      <c r="AZ29" s="95"/>
      <c r="BA29" s="95"/>
      <c r="BB29" s="95">
        <v>0</v>
      </c>
      <c r="BC29" s="95">
        <v>0</v>
      </c>
      <c r="BD29" s="99">
        <f t="shared" si="2"/>
        <v>0</v>
      </c>
      <c r="BE29" s="94">
        <f>+SUM('2.2.3.2.1'!BF194:BF205)</f>
        <v>263658</v>
      </c>
      <c r="BF29" s="95"/>
      <c r="BG29" s="95">
        <f>+SUM('2.2.3.2.1'!BH194:BH205)</f>
        <v>44654</v>
      </c>
      <c r="BH29" s="95"/>
      <c r="BI29" s="95">
        <f>+SUM('2.2.3.2.1'!BJ194:BJ205)</f>
        <v>0</v>
      </c>
      <c r="BJ29" s="95"/>
      <c r="BK29" s="95">
        <f>+SUM('2.2.3.2.1'!BL194:BL205)</f>
        <v>0</v>
      </c>
      <c r="BL29" s="95"/>
      <c r="BM29" s="95"/>
      <c r="BN29" s="95">
        <f>+SUM('2.2.3.2.1'!BO194:BO205)</f>
        <v>119126</v>
      </c>
      <c r="BO29" s="95"/>
      <c r="BP29" s="95"/>
      <c r="BQ29" s="95"/>
      <c r="BR29" s="95"/>
      <c r="BS29" s="95">
        <f>+SUM('2.2.3.2.1'!BT194:BT205)</f>
        <v>553527</v>
      </c>
      <c r="BT29" s="99">
        <f t="shared" si="3"/>
        <v>980965</v>
      </c>
      <c r="BU29" s="94">
        <f>+SUM('2.2.3.2.1'!BV194:BV205)</f>
        <v>35418</v>
      </c>
      <c r="BV29" s="95"/>
      <c r="BW29" s="95"/>
      <c r="BX29" s="95">
        <f>+SUM('2.2.3.2.1'!BY194:BY205)</f>
        <v>0</v>
      </c>
      <c r="BY29" s="95"/>
      <c r="BZ29" s="95"/>
      <c r="CA29" s="101">
        <f t="shared" si="4"/>
        <v>35418</v>
      </c>
      <c r="CB29" s="94"/>
      <c r="CC29" s="95">
        <f>+SUM('2.2.3.2.1'!CD194:CD205)</f>
        <v>53582</v>
      </c>
      <c r="CD29" s="95">
        <f>+SUM('2.2.3.2.1'!CE194:CE205)</f>
        <v>0</v>
      </c>
      <c r="CE29" s="95"/>
      <c r="CF29" s="99">
        <f t="shared" si="5"/>
        <v>53582</v>
      </c>
      <c r="CG29" s="94"/>
      <c r="CH29" s="95"/>
      <c r="CI29" s="95"/>
      <c r="CJ29" s="95"/>
      <c r="CK29" s="95"/>
      <c r="CL29" s="95"/>
      <c r="CM29" s="95"/>
      <c r="CN29" s="100">
        <f>+SUM('2.2.3.2.1'!CO194:CO205)</f>
        <v>2388550</v>
      </c>
      <c r="CO29" s="96"/>
      <c r="CP29" s="95"/>
      <c r="CQ29" s="95"/>
      <c r="CR29" s="99">
        <f t="shared" si="6"/>
        <v>0</v>
      </c>
      <c r="CS29" s="96">
        <f>+SUM('2.2.3.2.1'!CT194:CT205)</f>
        <v>72</v>
      </c>
      <c r="CT29" s="99">
        <f t="shared" si="7"/>
        <v>72</v>
      </c>
      <c r="CU29" s="75">
        <f t="shared" si="8"/>
        <v>7742240</v>
      </c>
    </row>
    <row r="30" spans="1:99" ht="18" thickBot="1" x14ac:dyDescent="0.3">
      <c r="A30" s="71" t="s">
        <v>150</v>
      </c>
      <c r="B30" s="94"/>
      <c r="C30" s="95"/>
      <c r="D30" s="95"/>
      <c r="E30" s="95"/>
      <c r="F30" s="95"/>
      <c r="G30" s="100">
        <f>+SUM('2.2.3.2.1'!H206:H217)</f>
        <v>2866</v>
      </c>
      <c r="H30" s="96"/>
      <c r="I30" s="95"/>
      <c r="J30" s="95"/>
      <c r="K30" s="95"/>
      <c r="L30" s="95"/>
      <c r="M30" s="95"/>
      <c r="N30" s="100">
        <f>+SUM('2.2.3.2.1'!O206:O217)</f>
        <v>447862</v>
      </c>
      <c r="O30" s="96"/>
      <c r="P30" s="95"/>
      <c r="Q30" s="95"/>
      <c r="R30" s="95"/>
      <c r="S30" s="100">
        <f>+SUM('2.2.3.2.1'!T206:T217)</f>
        <v>0</v>
      </c>
      <c r="T30" s="96">
        <f>+SUM('2.2.3.2.1'!U206:U217)</f>
        <v>288790</v>
      </c>
      <c r="U30" s="95">
        <f>+SUM('2.2.3.2.1'!V206:V217)</f>
        <v>39588</v>
      </c>
      <c r="V30" s="99">
        <f t="shared" si="0"/>
        <v>328378</v>
      </c>
      <c r="W30" s="94"/>
      <c r="X30" s="95"/>
      <c r="Y30" s="95"/>
      <c r="Z30" s="95"/>
      <c r="AA30" s="95"/>
      <c r="AB30" s="95"/>
      <c r="AC30" s="95"/>
      <c r="AD30" s="95"/>
      <c r="AE30" s="95"/>
      <c r="AF30" s="95"/>
      <c r="AG30" s="95"/>
      <c r="AH30" s="95"/>
      <c r="AI30" s="100">
        <f>+SUM('2.2.3.2.1'!AJ206:AJ217)</f>
        <v>2839510</v>
      </c>
      <c r="AJ30" s="94">
        <v>0</v>
      </c>
      <c r="AK30" s="100">
        <f>+SUM('2.2.3.2.1'!AL206:AL217)</f>
        <v>0</v>
      </c>
      <c r="AL30" s="94"/>
      <c r="AM30" s="95">
        <f>+SUM('2.2.3.2.1'!AN206:AN217)</f>
        <v>229859</v>
      </c>
      <c r="AN30" s="95">
        <f>+SUM('2.2.3.2.1'!AO206:AO217)</f>
        <v>64615</v>
      </c>
      <c r="AO30" s="95">
        <f>+SUM('2.2.3.2.1'!AP206:AP217)</f>
        <v>240517</v>
      </c>
      <c r="AP30" s="95"/>
      <c r="AQ30" s="95"/>
      <c r="AR30" s="95"/>
      <c r="AS30" s="95"/>
      <c r="AT30" s="95"/>
      <c r="AU30" s="95"/>
      <c r="AV30" s="99">
        <f t="shared" si="1"/>
        <v>534991</v>
      </c>
      <c r="AW30" s="95">
        <v>0</v>
      </c>
      <c r="AX30" s="95"/>
      <c r="AY30" s="95">
        <v>0</v>
      </c>
      <c r="AZ30" s="95"/>
      <c r="BA30" s="95"/>
      <c r="BB30" s="95">
        <v>0</v>
      </c>
      <c r="BC30" s="95">
        <v>0</v>
      </c>
      <c r="BD30" s="99">
        <f t="shared" si="2"/>
        <v>0</v>
      </c>
      <c r="BE30" s="94">
        <f>+SUM('2.2.3.2.1'!BF206:BF217)</f>
        <v>173362</v>
      </c>
      <c r="BF30" s="95"/>
      <c r="BG30" s="95">
        <f>+SUM('2.2.3.2.1'!BH206:BH217)</f>
        <v>52413</v>
      </c>
      <c r="BH30" s="95"/>
      <c r="BI30" s="95">
        <f>+SUM('2.2.3.2.1'!BJ206:BJ217)</f>
        <v>0</v>
      </c>
      <c r="BJ30" s="95"/>
      <c r="BK30" s="95">
        <f>+SUM('2.2.3.2.1'!BL206:BL217)</f>
        <v>0</v>
      </c>
      <c r="BL30" s="95"/>
      <c r="BM30" s="95"/>
      <c r="BN30" s="95">
        <f>+SUM('2.2.3.2.1'!BO206:BO217)</f>
        <v>116297</v>
      </c>
      <c r="BO30" s="95"/>
      <c r="BP30" s="95"/>
      <c r="BQ30" s="95"/>
      <c r="BR30" s="95"/>
      <c r="BS30" s="95">
        <f>+SUM('2.2.3.2.1'!BT206:BT217)</f>
        <v>489991</v>
      </c>
      <c r="BT30" s="99">
        <f t="shared" si="3"/>
        <v>832063</v>
      </c>
      <c r="BU30" s="94">
        <f>+SUM('2.2.3.2.1'!BV206:BV217)</f>
        <v>33546</v>
      </c>
      <c r="BV30" s="95"/>
      <c r="BW30" s="95"/>
      <c r="BX30" s="95">
        <f>+SUM('2.2.3.2.1'!BY206:BY217)</f>
        <v>0</v>
      </c>
      <c r="BY30" s="95"/>
      <c r="BZ30" s="95"/>
      <c r="CA30" s="101">
        <f t="shared" si="4"/>
        <v>33546</v>
      </c>
      <c r="CB30" s="94"/>
      <c r="CC30" s="95">
        <f>+SUM('2.2.3.2.1'!CD206:CD217)</f>
        <v>22219</v>
      </c>
      <c r="CD30" s="95">
        <f>+SUM('2.2.3.2.1'!CE206:CE217)</f>
        <v>0</v>
      </c>
      <c r="CE30" s="95"/>
      <c r="CF30" s="99">
        <f t="shared" si="5"/>
        <v>22219</v>
      </c>
      <c r="CG30" s="94"/>
      <c r="CH30" s="95"/>
      <c r="CI30" s="95"/>
      <c r="CJ30" s="95"/>
      <c r="CK30" s="95"/>
      <c r="CL30" s="95"/>
      <c r="CM30" s="95"/>
      <c r="CN30" s="100">
        <f>+SUM('2.2.3.2.1'!CO206:CO217)</f>
        <v>2239190</v>
      </c>
      <c r="CO30" s="96"/>
      <c r="CP30" s="95"/>
      <c r="CQ30" s="95"/>
      <c r="CR30" s="99">
        <f t="shared" si="6"/>
        <v>0</v>
      </c>
      <c r="CS30" s="96">
        <f>+SUM('2.2.3.2.1'!CT206:CT217)</f>
        <v>2420</v>
      </c>
      <c r="CT30" s="99">
        <f t="shared" si="7"/>
        <v>2420</v>
      </c>
      <c r="CU30" s="75">
        <f t="shared" si="8"/>
        <v>7283045</v>
      </c>
    </row>
    <row r="31" spans="1:99" ht="18" thickBot="1" x14ac:dyDescent="0.3">
      <c r="A31" s="71" t="s">
        <v>151</v>
      </c>
      <c r="B31" s="94"/>
      <c r="C31" s="95"/>
      <c r="D31" s="95"/>
      <c r="E31" s="95"/>
      <c r="F31" s="95"/>
      <c r="G31" s="100">
        <f>+SUM('2.2.3.2.1'!H218:H229)</f>
        <v>0</v>
      </c>
      <c r="H31" s="96"/>
      <c r="I31" s="95"/>
      <c r="J31" s="95"/>
      <c r="K31" s="95"/>
      <c r="L31" s="95"/>
      <c r="M31" s="95"/>
      <c r="N31" s="100">
        <f>+SUM('2.2.3.2.1'!O218:O229)</f>
        <v>457914</v>
      </c>
      <c r="O31" s="96"/>
      <c r="P31" s="95"/>
      <c r="Q31" s="95"/>
      <c r="R31" s="95"/>
      <c r="S31" s="100">
        <f>+SUM('2.2.3.2.1'!T218:T229)</f>
        <v>0</v>
      </c>
      <c r="T31" s="96">
        <f>+SUM('2.2.3.2.1'!U218:U229)</f>
        <v>247581</v>
      </c>
      <c r="U31" s="95">
        <f>+SUM('2.2.3.2.1'!V218:V229)</f>
        <v>30359</v>
      </c>
      <c r="V31" s="99">
        <f t="shared" si="0"/>
        <v>277940</v>
      </c>
      <c r="W31" s="94"/>
      <c r="X31" s="95"/>
      <c r="Y31" s="95"/>
      <c r="Z31" s="95"/>
      <c r="AA31" s="95"/>
      <c r="AB31" s="95"/>
      <c r="AC31" s="95"/>
      <c r="AD31" s="95"/>
      <c r="AE31" s="95"/>
      <c r="AF31" s="95"/>
      <c r="AG31" s="95"/>
      <c r="AH31" s="95"/>
      <c r="AI31" s="100">
        <f>+SUM('2.2.3.2.1'!AJ218:AJ229)</f>
        <v>2657905</v>
      </c>
      <c r="AJ31" s="94">
        <v>0</v>
      </c>
      <c r="AK31" s="100">
        <f>+SUM('2.2.3.2.1'!AL218:AL229)</f>
        <v>0</v>
      </c>
      <c r="AL31" s="94"/>
      <c r="AM31" s="95">
        <f>+SUM('2.2.3.2.1'!AN218:AN229)</f>
        <v>197142</v>
      </c>
      <c r="AN31" s="95">
        <f>+SUM('2.2.3.2.1'!AO218:AO229)</f>
        <v>55824</v>
      </c>
      <c r="AO31" s="95">
        <f>+SUM('2.2.3.2.1'!AP218:AP229)</f>
        <v>31045</v>
      </c>
      <c r="AP31" s="95"/>
      <c r="AQ31" s="95"/>
      <c r="AR31" s="95"/>
      <c r="AS31" s="95"/>
      <c r="AT31" s="95"/>
      <c r="AU31" s="95"/>
      <c r="AV31" s="99">
        <f t="shared" si="1"/>
        <v>284011</v>
      </c>
      <c r="AW31" s="95">
        <v>0</v>
      </c>
      <c r="AX31" s="95"/>
      <c r="AY31" s="95">
        <v>0</v>
      </c>
      <c r="AZ31" s="95"/>
      <c r="BA31" s="95"/>
      <c r="BB31" s="95">
        <v>0</v>
      </c>
      <c r="BC31" s="95">
        <v>0</v>
      </c>
      <c r="BD31" s="99">
        <f t="shared" si="2"/>
        <v>0</v>
      </c>
      <c r="BE31" s="94">
        <f>+SUM('2.2.3.2.1'!BF218:BF229)</f>
        <v>238149</v>
      </c>
      <c r="BF31" s="95"/>
      <c r="BG31" s="95">
        <f>+SUM('2.2.3.2.1'!BH218:BH229)</f>
        <v>46090</v>
      </c>
      <c r="BH31" s="95"/>
      <c r="BI31" s="95">
        <f>+SUM('2.2.3.2.1'!BJ218:BJ229)</f>
        <v>144533</v>
      </c>
      <c r="BJ31" s="95"/>
      <c r="BK31" s="95">
        <f>+SUM('2.2.3.2.1'!BL218:BL229)</f>
        <v>0</v>
      </c>
      <c r="BL31" s="95"/>
      <c r="BM31" s="95"/>
      <c r="BN31" s="95">
        <f>+SUM('2.2.3.2.1'!BO218:BO229)</f>
        <v>135393</v>
      </c>
      <c r="BO31" s="95"/>
      <c r="BP31" s="95"/>
      <c r="BQ31" s="95"/>
      <c r="BR31" s="95"/>
      <c r="BS31" s="95">
        <f>+SUM('2.2.3.2.1'!BT218:BT229)</f>
        <v>426415</v>
      </c>
      <c r="BT31" s="99">
        <f t="shared" si="3"/>
        <v>990580</v>
      </c>
      <c r="BU31" s="94">
        <f>+SUM('2.2.3.2.1'!BV218:BV229)</f>
        <v>0</v>
      </c>
      <c r="BV31" s="95"/>
      <c r="BW31" s="95"/>
      <c r="BX31" s="95">
        <f>+SUM('2.2.3.2.1'!BY218:BY229)</f>
        <v>0</v>
      </c>
      <c r="BY31" s="95"/>
      <c r="BZ31" s="95"/>
      <c r="CA31" s="101">
        <f t="shared" si="4"/>
        <v>0</v>
      </c>
      <c r="CB31" s="94"/>
      <c r="CC31" s="95">
        <f>+SUM('2.2.3.2.1'!CD218:CD229)</f>
        <v>5286</v>
      </c>
      <c r="CD31" s="95">
        <f>+SUM('2.2.3.2.1'!CE218:CE229)</f>
        <v>0</v>
      </c>
      <c r="CE31" s="95"/>
      <c r="CF31" s="99">
        <f t="shared" si="5"/>
        <v>5286</v>
      </c>
      <c r="CG31" s="94"/>
      <c r="CH31" s="95"/>
      <c r="CI31" s="95"/>
      <c r="CJ31" s="95"/>
      <c r="CK31" s="95"/>
      <c r="CL31" s="95"/>
      <c r="CM31" s="95"/>
      <c r="CN31" s="100">
        <f>+SUM('2.2.3.2.1'!CO218:CO229)</f>
        <v>2679220</v>
      </c>
      <c r="CO31" s="96"/>
      <c r="CP31" s="95"/>
      <c r="CQ31" s="95"/>
      <c r="CR31" s="99">
        <f t="shared" si="6"/>
        <v>0</v>
      </c>
      <c r="CS31" s="96">
        <f>+SUM('2.2.3.2.1'!CT218:CT229)</f>
        <v>51058</v>
      </c>
      <c r="CT31" s="99">
        <f t="shared" si="7"/>
        <v>51058</v>
      </c>
      <c r="CU31" s="75">
        <f t="shared" si="8"/>
        <v>7403914</v>
      </c>
    </row>
    <row r="32" spans="1:99" ht="16.5" thickBot="1" x14ac:dyDescent="0.3">
      <c r="A32" s="71">
        <v>2015</v>
      </c>
      <c r="B32" s="94"/>
      <c r="C32" s="95"/>
      <c r="D32" s="95"/>
      <c r="E32" s="95"/>
      <c r="F32" s="95"/>
      <c r="G32" s="100">
        <f>+SUM('2.2.3.2.1'!H230:H241)</f>
        <v>0</v>
      </c>
      <c r="H32" s="96">
        <f>+SUM('2.2.3.2.1'!I230:I241)</f>
        <v>479.38</v>
      </c>
      <c r="I32" s="95">
        <f>+SUM('2.2.3.2.1'!J230:J241)</f>
        <v>400324.91000000003</v>
      </c>
      <c r="J32" s="95"/>
      <c r="K32" s="95">
        <f>+SUM('2.2.3.2.1'!L230:L241)</f>
        <v>49042.429999999993</v>
      </c>
      <c r="L32" s="95"/>
      <c r="M32" s="95">
        <f>+SUM('2.2.3.2.1'!N230:N241)</f>
        <v>12491.119999999999</v>
      </c>
      <c r="N32" s="100">
        <f>SUM(H32:M32)</f>
        <v>462337.84</v>
      </c>
      <c r="O32" s="96"/>
      <c r="P32" s="95"/>
      <c r="Q32" s="95"/>
      <c r="R32" s="95"/>
      <c r="S32" s="100">
        <f>+SUM('2.2.3.2.1'!T230:T241)</f>
        <v>0</v>
      </c>
      <c r="T32" s="96">
        <f>+SUM('2.2.3.2.1'!U230:U241)</f>
        <v>3114</v>
      </c>
      <c r="U32" s="95">
        <f>+SUM('2.2.3.2.1'!V230:V241)</f>
        <v>32578.26</v>
      </c>
      <c r="V32" s="99">
        <f t="shared" si="0"/>
        <v>35692.259999999995</v>
      </c>
      <c r="W32" s="94"/>
      <c r="X32" s="95"/>
      <c r="Y32" s="95"/>
      <c r="Z32" s="95">
        <f>+SUM('2.2.3.2.1'!AA230:AA241)</f>
        <v>42981.279999999999</v>
      </c>
      <c r="AA32" s="95">
        <f>+SUM('2.2.3.2.1'!AB230:AB241)</f>
        <v>679890.68</v>
      </c>
      <c r="AB32" s="95"/>
      <c r="AC32" s="95">
        <f>+SUM('2.2.3.2.1'!AD230:AD241)</f>
        <v>114822.7</v>
      </c>
      <c r="AD32" s="95">
        <f>+SUM('2.2.3.2.1'!AE230:AE241)</f>
        <v>60493</v>
      </c>
      <c r="AE32" s="95">
        <f>+SUM('2.2.3.2.1'!AF230:AF241)</f>
        <v>2445704.0699999998</v>
      </c>
      <c r="AF32" s="95">
        <f>+SUM('2.2.3.2.1'!AG230:AG241)</f>
        <v>13855.09</v>
      </c>
      <c r="AG32" s="95">
        <f>+SUM('2.2.3.2.1'!AH230:AH241)</f>
        <v>65980.12999999999</v>
      </c>
      <c r="AH32" s="95"/>
      <c r="AI32" s="100">
        <f>SUM(W32:AH32)</f>
        <v>3423726.9499999997</v>
      </c>
      <c r="AJ32" s="94">
        <v>0</v>
      </c>
      <c r="AK32" s="100">
        <f>+SUM('2.2.3.2.1'!AL230:AL241)</f>
        <v>0</v>
      </c>
      <c r="AL32" s="94"/>
      <c r="AM32" s="95">
        <f>+SUM('2.2.3.2.1'!AN230:AN241)</f>
        <v>215509.87999999998</v>
      </c>
      <c r="AN32" s="95">
        <f>+SUM('2.2.3.2.1'!AO230:AO241)</f>
        <v>8244.4</v>
      </c>
      <c r="AO32" s="95">
        <f>+SUM('2.2.3.2.1'!AP230:AP241)</f>
        <v>44231.329999999994</v>
      </c>
      <c r="AP32" s="95"/>
      <c r="AQ32" s="95"/>
      <c r="AR32" s="95"/>
      <c r="AS32" s="95"/>
      <c r="AT32" s="95"/>
      <c r="AU32" s="95"/>
      <c r="AV32" s="99">
        <f t="shared" si="1"/>
        <v>267985.61</v>
      </c>
      <c r="AW32" s="94">
        <f>+SUM('2.2.3.2.1'!AX230:AX241)</f>
        <v>173626.74000000002</v>
      </c>
      <c r="AX32" s="95"/>
      <c r="AY32" s="95">
        <f>+SUM('2.2.3.2.1'!AZ230:AZ241)</f>
        <v>14093.09</v>
      </c>
      <c r="AZ32" s="95"/>
      <c r="BA32" s="95"/>
      <c r="BB32" s="95">
        <f>+SUM('2.2.3.2.1'!BC230:BC241)</f>
        <v>0</v>
      </c>
      <c r="BC32" s="95">
        <v>0</v>
      </c>
      <c r="BD32" s="99">
        <f t="shared" si="2"/>
        <v>187719.83000000002</v>
      </c>
      <c r="BE32" s="94">
        <f>+SUM('2.2.3.2.1'!BF230:BF241)</f>
        <v>0</v>
      </c>
      <c r="BF32" s="95"/>
      <c r="BG32" s="95">
        <f>+SUM('2.2.3.2.1'!BH230:BH241)</f>
        <v>45220.4</v>
      </c>
      <c r="BH32" s="95"/>
      <c r="BI32" s="95">
        <f>+SUM('2.2.3.2.1'!BJ230:BJ241)</f>
        <v>17293.919999999998</v>
      </c>
      <c r="BJ32" s="95"/>
      <c r="BK32" s="95">
        <f>+SUM('2.2.3.2.1'!BL230:BL241)</f>
        <v>2953.16</v>
      </c>
      <c r="BL32" s="95"/>
      <c r="BM32" s="95"/>
      <c r="BN32" s="95">
        <f>+SUM('2.2.3.2.1'!BO230:BO241)</f>
        <v>144562.38</v>
      </c>
      <c r="BO32" s="95"/>
      <c r="BP32" s="95"/>
      <c r="BQ32" s="95"/>
      <c r="BR32" s="95"/>
      <c r="BS32" s="95">
        <f>+SUM('2.2.3.2.1'!BT230:BT241)</f>
        <v>260378.65999999997</v>
      </c>
      <c r="BT32" s="99">
        <f t="shared" si="3"/>
        <v>470408.51999999996</v>
      </c>
      <c r="BU32" s="94">
        <f>+SUM('2.2.3.2.1'!BV230:BV241)</f>
        <v>14814.570000000003</v>
      </c>
      <c r="BV32" s="95"/>
      <c r="BW32" s="95"/>
      <c r="BX32" s="95">
        <f>+SUM('2.2.3.2.1'!BY230:BY241)</f>
        <v>47596</v>
      </c>
      <c r="BY32" s="95"/>
      <c r="BZ32" s="95"/>
      <c r="CA32" s="101">
        <f t="shared" si="4"/>
        <v>62410.570000000007</v>
      </c>
      <c r="CB32" s="94"/>
      <c r="CC32" s="95">
        <f>+SUM('2.2.3.2.1'!CD230:CD241)</f>
        <v>5911.8</v>
      </c>
      <c r="CD32" s="95">
        <f>+SUM('2.2.3.2.1'!CE230:CE241)</f>
        <v>26502.5</v>
      </c>
      <c r="CE32" s="95"/>
      <c r="CF32" s="99">
        <f t="shared" si="5"/>
        <v>32414.3</v>
      </c>
      <c r="CG32" s="94">
        <f>+SUM('2.2.3.2.1'!CH230:CH241)</f>
        <v>30818.65</v>
      </c>
      <c r="CH32" s="95">
        <f>+SUM('2.2.3.2.1'!CI230:CI241)</f>
        <v>103627.57999999999</v>
      </c>
      <c r="CI32" s="95">
        <f>+SUM('2.2.3.2.1'!CJ230:CJ241)</f>
        <v>163943.18999999997</v>
      </c>
      <c r="CJ32" s="95">
        <f>+SUM('2.2.3.2.1'!CK230:CK241)</f>
        <v>1448.63</v>
      </c>
      <c r="CK32" s="95">
        <f>+SUM('2.2.3.2.1'!CL230:CL241)</f>
        <v>2132724.83</v>
      </c>
      <c r="CL32" s="95"/>
      <c r="CM32" s="95"/>
      <c r="CN32" s="100">
        <f>SUM(CG32:CM32)</f>
        <v>2432562.88</v>
      </c>
      <c r="CO32" s="96"/>
      <c r="CP32" s="95"/>
      <c r="CQ32" s="95"/>
      <c r="CR32" s="99">
        <f t="shared" si="6"/>
        <v>0</v>
      </c>
      <c r="CS32" s="96">
        <f>+SUM('2.2.3.2.1'!CT230:CT241)</f>
        <v>1638.82</v>
      </c>
      <c r="CT32" s="99">
        <f t="shared" si="7"/>
        <v>1638.82</v>
      </c>
      <c r="CU32" s="75">
        <f t="shared" si="8"/>
        <v>7376897.5799999991</v>
      </c>
    </row>
    <row r="33" spans="1:101" ht="16.5" thickBot="1" x14ac:dyDescent="0.3">
      <c r="A33" s="71">
        <v>2016</v>
      </c>
      <c r="B33" s="94"/>
      <c r="C33" s="95"/>
      <c r="D33" s="95"/>
      <c r="E33" s="95"/>
      <c r="F33" s="95"/>
      <c r="G33" s="99">
        <f>SUM(B33:F33)</f>
        <v>0</v>
      </c>
      <c r="H33" s="96">
        <f>+SUM('2.2.3.2.1'!I242:I253)</f>
        <v>19579.889999999996</v>
      </c>
      <c r="I33" s="95">
        <f>+SUM('2.2.3.2.1'!J242:J249)</f>
        <v>341555.04</v>
      </c>
      <c r="J33" s="95"/>
      <c r="K33" s="95">
        <f>+SUM('2.2.3.2.1'!L242:L249)</f>
        <v>24680.5</v>
      </c>
      <c r="L33" s="95"/>
      <c r="M33" s="95">
        <f>+SUM('2.2.3.2.1'!N242:N249)</f>
        <v>6937</v>
      </c>
      <c r="N33" s="99">
        <f>SUM(H33:M33)</f>
        <v>392752.43</v>
      </c>
      <c r="O33" s="96"/>
      <c r="P33" s="95"/>
      <c r="Q33" s="95"/>
      <c r="R33" s="95"/>
      <c r="S33" s="99">
        <f>SUM(O33:R33)</f>
        <v>0</v>
      </c>
      <c r="T33" s="96">
        <f>+SUM('2.2.3.2.1'!U242:U249)</f>
        <v>0</v>
      </c>
      <c r="U33" s="95">
        <f>+SUM('2.2.3.2.1'!V242:V249)</f>
        <v>20516</v>
      </c>
      <c r="V33" s="99">
        <f t="shared" si="0"/>
        <v>20516</v>
      </c>
      <c r="W33" s="94"/>
      <c r="X33" s="95"/>
      <c r="Y33" s="95"/>
      <c r="Z33" s="95">
        <f>+SUM('2.2.3.2.1'!AA242:AA249)</f>
        <v>0</v>
      </c>
      <c r="AA33" s="95">
        <f>+SUM('2.2.3.2.1'!AB242:AB249)</f>
        <v>349171.05999999994</v>
      </c>
      <c r="AB33" s="95"/>
      <c r="AC33" s="95">
        <f>+SUM('2.2.3.2.1'!AD242:AD249)</f>
        <v>96718</v>
      </c>
      <c r="AD33" s="95">
        <f>+SUM('2.2.3.2.1'!AE242:AE249)</f>
        <v>27681.5</v>
      </c>
      <c r="AE33" s="95">
        <f>+SUM('2.2.3.2.1'!AF242:AF249)</f>
        <v>1503072.07</v>
      </c>
      <c r="AF33" s="95">
        <f>+SUM('2.2.3.2.1'!AG242:AG249)</f>
        <v>1524.83</v>
      </c>
      <c r="AG33" s="95">
        <f>+SUM('2.2.3.2.1'!AH242:AH249)</f>
        <v>20412.269999999997</v>
      </c>
      <c r="AH33" s="95"/>
      <c r="AI33" s="99">
        <f>SUM(W33:AH33)</f>
        <v>1998579.73</v>
      </c>
      <c r="AJ33" s="94">
        <f>+SUM('2.2.3.2.1'!AK242:AK249)</f>
        <v>0</v>
      </c>
      <c r="AK33" s="99">
        <f>+AJ33</f>
        <v>0</v>
      </c>
      <c r="AL33" s="94"/>
      <c r="AM33" s="95">
        <f>+SUM('2.2.3.2.1'!AN242:AN249)</f>
        <v>156434.28</v>
      </c>
      <c r="AN33" s="95">
        <f>+SUM('2.2.3.2.1'!AO242:AO249)</f>
        <v>0</v>
      </c>
      <c r="AO33" s="95">
        <f>+SUM('2.2.3.2.1'!AP242:AP249)</f>
        <v>2142.06</v>
      </c>
      <c r="AP33" s="95"/>
      <c r="AQ33" s="95"/>
      <c r="AR33" s="95"/>
      <c r="AS33" s="95"/>
      <c r="AT33" s="95"/>
      <c r="AU33" s="95"/>
      <c r="AV33" s="99">
        <f t="shared" si="1"/>
        <v>158576.34</v>
      </c>
      <c r="AW33" s="94">
        <f>+SUM('2.2.3.2.1'!AX242:AX249)</f>
        <v>57059.849999999991</v>
      </c>
      <c r="AX33" s="95"/>
      <c r="AY33" s="95">
        <f>+SUM('2.2.3.2.1'!AZ242:AZ249)</f>
        <v>12057.22</v>
      </c>
      <c r="AZ33" s="95"/>
      <c r="BA33" s="95"/>
      <c r="BB33" s="95">
        <f>+SUM('2.2.3.2.1'!BC242:BC249)</f>
        <v>912</v>
      </c>
      <c r="BC33" s="95">
        <f>+SUM('2.2.3.2.1'!BD242:BD249)</f>
        <v>7249.2</v>
      </c>
      <c r="BD33" s="99">
        <f t="shared" si="2"/>
        <v>77278.26999999999</v>
      </c>
      <c r="BE33" s="94">
        <f>+SUM('2.2.3.2.1'!BF242:BF249)</f>
        <v>0</v>
      </c>
      <c r="BF33" s="95"/>
      <c r="BG33" s="95">
        <f>+SUM('2.2.3.2.1'!BH242:BH249)</f>
        <v>15816</v>
      </c>
      <c r="BH33" s="95"/>
      <c r="BI33" s="95">
        <f>+SUM('2.2.3.2.1'!BJ242:BJ249)</f>
        <v>0</v>
      </c>
      <c r="BJ33" s="95"/>
      <c r="BK33" s="95">
        <f>+SUM('2.2.3.2.1'!BL242:BL249)</f>
        <v>6975.51</v>
      </c>
      <c r="BL33" s="95"/>
      <c r="BM33" s="95"/>
      <c r="BN33" s="95">
        <f>+SUM('2.2.3.2.1'!BO242:BO249)</f>
        <v>75025.260000000009</v>
      </c>
      <c r="BO33" s="95"/>
      <c r="BP33" s="95"/>
      <c r="BQ33" s="95"/>
      <c r="BR33" s="95"/>
      <c r="BS33" s="95">
        <f>+SUM('2.2.3.2.1'!BT242:BT249)</f>
        <v>216597.52</v>
      </c>
      <c r="BT33" s="99">
        <f t="shared" si="3"/>
        <v>314414.29000000004</v>
      </c>
      <c r="BU33" s="94">
        <f>+SUM('2.2.3.2.1'!BV242:BV249)</f>
        <v>61334.37</v>
      </c>
      <c r="BV33" s="95"/>
      <c r="BW33" s="95"/>
      <c r="BX33" s="95">
        <f>+SUM('2.2.3.2.1'!BY242:BY249)</f>
        <v>12267</v>
      </c>
      <c r="BY33" s="95"/>
      <c r="BZ33" s="95"/>
      <c r="CA33" s="101">
        <f t="shared" si="4"/>
        <v>73601.37</v>
      </c>
      <c r="CB33" s="94"/>
      <c r="CC33" s="95">
        <f>+SUM('2.2.3.2.1'!CD242:CD249)</f>
        <v>19859.87</v>
      </c>
      <c r="CD33" s="95">
        <f>+SUM('2.2.3.2.1'!CE242:CE249)</f>
        <v>15250</v>
      </c>
      <c r="CE33" s="95"/>
      <c r="CF33" s="99">
        <f t="shared" si="5"/>
        <v>35109.869999999995</v>
      </c>
      <c r="CG33" s="94">
        <f>+SUM('2.2.3.2.1'!CH242:CH249)</f>
        <v>130540.93</v>
      </c>
      <c r="CH33" s="95">
        <f>+SUM('2.2.3.2.1'!CI242:CI249)</f>
        <v>124913.51000000001</v>
      </c>
      <c r="CI33" s="95">
        <f>+SUM('2.2.3.2.1'!CJ242:CJ249)</f>
        <v>0</v>
      </c>
      <c r="CJ33" s="95">
        <f>+SUM('2.2.3.2.1'!CK242:CK249)</f>
        <v>0</v>
      </c>
      <c r="CK33" s="95">
        <f>+SUM('2.2.3.2.1'!CL242:CL249)</f>
        <v>1734315.7999999998</v>
      </c>
      <c r="CL33" s="95"/>
      <c r="CM33" s="95"/>
      <c r="CN33" s="100">
        <f>SUM(CG33:CM33)</f>
        <v>1989770.2399999998</v>
      </c>
      <c r="CO33" s="96"/>
      <c r="CP33" s="95"/>
      <c r="CQ33" s="95"/>
      <c r="CR33" s="99">
        <f t="shared" si="6"/>
        <v>0</v>
      </c>
      <c r="CS33" s="96">
        <f>+SUM('2.2.3.2.1'!CT242:CT249)</f>
        <v>818</v>
      </c>
      <c r="CT33" s="100">
        <f t="shared" si="7"/>
        <v>818</v>
      </c>
      <c r="CU33" s="75">
        <f t="shared" si="8"/>
        <v>5061416.54</v>
      </c>
    </row>
    <row r="34" spans="1:101" ht="16.5" thickBot="1" x14ac:dyDescent="0.3">
      <c r="A34" s="71">
        <v>2017</v>
      </c>
      <c r="B34" s="94"/>
      <c r="C34" s="95"/>
      <c r="D34" s="95"/>
      <c r="E34" s="95"/>
      <c r="F34" s="95"/>
      <c r="G34" s="99">
        <f>SUM(B34:F34)</f>
        <v>0</v>
      </c>
      <c r="H34" s="96">
        <f>+SUM('2.2.3.2.1'!I254:I256)</f>
        <v>6249</v>
      </c>
      <c r="I34" s="96">
        <f>+SUM('2.2.3.2.1'!J254:J256)</f>
        <v>124993</v>
      </c>
      <c r="J34" s="96"/>
      <c r="K34" s="96">
        <f>+SUM('2.2.3.2.1'!L254:L256)</f>
        <v>12439</v>
      </c>
      <c r="L34" s="96"/>
      <c r="M34" s="96">
        <f>+SUM('2.2.3.2.1'!N254:N256)</f>
        <v>1740</v>
      </c>
      <c r="N34" s="99">
        <f>SUM(H34:M34)</f>
        <v>145421</v>
      </c>
      <c r="O34" s="96"/>
      <c r="P34" s="95"/>
      <c r="Q34" s="95"/>
      <c r="R34" s="95"/>
      <c r="S34" s="99">
        <f>SUM(O34:R34)</f>
        <v>0</v>
      </c>
      <c r="T34" s="96">
        <f>+SUM('2.2.3.2.1'!U254:U256)</f>
        <v>0</v>
      </c>
      <c r="U34" s="95">
        <f>+SUM('2.2.3.2.1'!V254:V256)</f>
        <v>2566</v>
      </c>
      <c r="V34" s="99">
        <f t="shared" si="0"/>
        <v>2566</v>
      </c>
      <c r="W34" s="94"/>
      <c r="X34" s="95"/>
      <c r="Y34" s="95"/>
      <c r="Z34" s="95">
        <f>+SUM('2.2.3.2.1'!AA254:AA256)</f>
        <v>0</v>
      </c>
      <c r="AA34" s="95">
        <f>+SUM('2.2.3.2.1'!AB254:AB256)</f>
        <v>41072</v>
      </c>
      <c r="AB34" s="95"/>
      <c r="AC34" s="95">
        <f>+SUM('2.2.3.2.1'!AD254:AD256)</f>
        <v>12830</v>
      </c>
      <c r="AD34" s="95">
        <f>+SUM('2.2.3.2.1'!AE254:AE256)</f>
        <v>5903</v>
      </c>
      <c r="AE34" s="95">
        <f>+SUM('2.2.3.2.1'!AF254:AF256)</f>
        <v>405756</v>
      </c>
      <c r="AF34" s="95">
        <f>+SUM('2.2.3.2.1'!AG254:AG256)</f>
        <v>3090</v>
      </c>
      <c r="AG34" s="95">
        <f>+SUM('2.2.3.2.1'!AH254:AH256)</f>
        <v>60152</v>
      </c>
      <c r="AH34" s="95"/>
      <c r="AI34" s="99">
        <f>SUM(W34:AH34)</f>
        <v>528803</v>
      </c>
      <c r="AJ34" s="94">
        <f>+SUM('2.2.3.2.1'!AK254:AK256)</f>
        <v>0</v>
      </c>
      <c r="AK34" s="99">
        <f>+SUM('2.2.3.2.1'!AL254:AL256)</f>
        <v>0</v>
      </c>
      <c r="AL34" s="94"/>
      <c r="AM34" s="95">
        <f>+SUM('2.2.3.2.1'!AN254:AN256)</f>
        <v>56842</v>
      </c>
      <c r="AN34" s="95">
        <f>+SUM('2.2.3.2.1'!AO254:AO256)</f>
        <v>0</v>
      </c>
      <c r="AO34" s="95">
        <f>+SUM('2.2.3.2.1'!AP254:AP256)</f>
        <v>0</v>
      </c>
      <c r="AP34" s="95"/>
      <c r="AQ34" s="95"/>
      <c r="AR34" s="95"/>
      <c r="AS34" s="95"/>
      <c r="AT34" s="95"/>
      <c r="AU34" s="95"/>
      <c r="AV34" s="99">
        <f t="shared" si="1"/>
        <v>56842</v>
      </c>
      <c r="AW34" s="94">
        <f>+SUM('2.2.3.2.1'!AX254:AX256)</f>
        <v>9449</v>
      </c>
      <c r="AX34" s="95"/>
      <c r="AY34" s="95">
        <f>+SUM('2.2.3.2.1'!AZ254:AZ256)</f>
        <v>1350</v>
      </c>
      <c r="AZ34" s="95"/>
      <c r="BA34" s="95"/>
      <c r="BB34" s="95">
        <f>+SUM('2.2.3.2.1'!BC254:BC256)</f>
        <v>21074</v>
      </c>
      <c r="BC34" s="95">
        <f>+SUM('2.2.3.2.1'!BD254:BD256)</f>
        <v>1269</v>
      </c>
      <c r="BD34" s="99">
        <f t="shared" si="2"/>
        <v>33142</v>
      </c>
      <c r="BE34" s="94">
        <f>+SUM('2.2.3.2.1'!BF254:BF256)</f>
        <v>0</v>
      </c>
      <c r="BF34" s="95"/>
      <c r="BG34" s="95">
        <f>+SUM('2.2.3.2.1'!BH254:BH256)</f>
        <v>0</v>
      </c>
      <c r="BH34" s="95"/>
      <c r="BI34" s="95">
        <f>+SUM('2.2.3.2.1'!BJ254:BJ256)</f>
        <v>9463</v>
      </c>
      <c r="BJ34" s="95"/>
      <c r="BK34" s="95">
        <f>+SUM('2.2.3.2.1'!BL254:BL256)</f>
        <v>23375</v>
      </c>
      <c r="BL34" s="95"/>
      <c r="BM34" s="95"/>
      <c r="BN34" s="95">
        <f>+SUM('2.2.3.2.1'!BO254:BO256)</f>
        <v>20153</v>
      </c>
      <c r="BO34" s="95"/>
      <c r="BP34" s="95"/>
      <c r="BQ34" s="95"/>
      <c r="BR34" s="95"/>
      <c r="BS34" s="95">
        <f>+SUM('2.2.3.2.1'!BT254:BT256)</f>
        <v>49659</v>
      </c>
      <c r="BT34" s="99">
        <f t="shared" si="3"/>
        <v>102650</v>
      </c>
      <c r="BU34" s="94">
        <f>+SUM('2.2.3.2.1'!BV254:BV256)</f>
        <v>5173</v>
      </c>
      <c r="BV34" s="95"/>
      <c r="BW34" s="95"/>
      <c r="BX34" s="95">
        <f>+SUM('2.2.3.2.1'!BY254:BY256)</f>
        <v>1015</v>
      </c>
      <c r="BY34" s="95"/>
      <c r="BZ34" s="95"/>
      <c r="CA34" s="101">
        <f t="shared" si="4"/>
        <v>6188</v>
      </c>
      <c r="CB34" s="94"/>
      <c r="CC34" s="95">
        <f>+SUM('2.2.3.2.1'!CD254:CD256)</f>
        <v>0</v>
      </c>
      <c r="CD34" s="95">
        <f>+SUM('2.2.3.2.1'!CE254:CE256)</f>
        <v>0</v>
      </c>
      <c r="CE34" s="95"/>
      <c r="CF34" s="99">
        <f t="shared" si="5"/>
        <v>0</v>
      </c>
      <c r="CG34" s="94">
        <f>+SUM('2.2.3.2.1'!CH254:CH256)</f>
        <v>49663</v>
      </c>
      <c r="CH34" s="95">
        <f>+SUM('2.2.3.2.1'!CI254:CI256)</f>
        <v>56550</v>
      </c>
      <c r="CI34" s="95">
        <f>+SUM('2.2.3.2.1'!CJ254:CJ256)</f>
        <v>0</v>
      </c>
      <c r="CJ34" s="95">
        <f>+SUM('2.2.3.2.1'!CK254:CK256)</f>
        <v>0</v>
      </c>
      <c r="CK34" s="95">
        <f>+SUM('2.2.3.2.1'!CL254:CL256)</f>
        <v>646592</v>
      </c>
      <c r="CL34" s="95"/>
      <c r="CM34" s="95"/>
      <c r="CN34" s="100">
        <f>SUM(CG34:CM34)</f>
        <v>752805</v>
      </c>
      <c r="CO34" s="96"/>
      <c r="CP34" s="95"/>
      <c r="CQ34" s="95"/>
      <c r="CR34" s="99">
        <f t="shared" si="6"/>
        <v>0</v>
      </c>
      <c r="CS34" s="96">
        <f>+SUM('2.2.3.2.1'!CT254:CT256)</f>
        <v>0</v>
      </c>
      <c r="CT34" s="100">
        <f>+SUM('2.2.3.2.1'!CU254:CU256)</f>
        <v>0</v>
      </c>
      <c r="CU34" s="75">
        <f t="shared" si="8"/>
        <v>1628417</v>
      </c>
    </row>
    <row r="35" spans="1:101" ht="16.5" thickBot="1" x14ac:dyDescent="0.3">
      <c r="A35" s="71" t="s">
        <v>449</v>
      </c>
      <c r="B35" s="94"/>
      <c r="C35" s="95"/>
      <c r="D35" s="95"/>
      <c r="E35" s="95">
        <f>+SUM('2.2.3.2.1'!F257:F268)</f>
        <v>1499.07</v>
      </c>
      <c r="F35" s="95"/>
      <c r="G35" s="99">
        <f>SUM(B35:F35)</f>
        <v>1499.07</v>
      </c>
      <c r="H35" s="96">
        <f>+SUM('2.2.3.2.1'!I257:I268)</f>
        <v>3617.44</v>
      </c>
      <c r="I35" s="96">
        <f>+SUM('2.2.3.2.1'!J257:J268)</f>
        <v>500318.29</v>
      </c>
      <c r="J35" s="96"/>
      <c r="K35" s="96">
        <f>+SUM('2.2.3.2.1'!L257:L268)</f>
        <v>53283.460000000006</v>
      </c>
      <c r="L35" s="96"/>
      <c r="M35" s="96">
        <f>+SUM('2.2.3.2.1'!N257:N268)</f>
        <v>18704</v>
      </c>
      <c r="N35" s="99">
        <f>SUM(H35:M35)</f>
        <v>575923.18999999994</v>
      </c>
      <c r="O35" s="96"/>
      <c r="P35" s="96"/>
      <c r="Q35" s="96"/>
      <c r="R35" s="96"/>
      <c r="S35" s="99">
        <f>SUM(O35:R35)</f>
        <v>0</v>
      </c>
      <c r="T35" s="96">
        <f>+SUM('2.2.3.2.1'!U257:U268)</f>
        <v>0</v>
      </c>
      <c r="U35" s="96">
        <f>+SUM('2.2.3.2.1'!V257:V268)</f>
        <v>19358</v>
      </c>
      <c r="V35" s="99">
        <f t="shared" si="0"/>
        <v>19358</v>
      </c>
      <c r="W35" s="96"/>
      <c r="X35" s="96"/>
      <c r="Y35" s="96"/>
      <c r="Z35" s="96">
        <f>+SUM('2.2.3.2.1'!AA257:AA268)</f>
        <v>0</v>
      </c>
      <c r="AA35" s="96">
        <f>+SUM('2.2.3.2.1'!AB257:AB268)</f>
        <v>788091.75</v>
      </c>
      <c r="AB35" s="96"/>
      <c r="AC35" s="96">
        <f>+SUM('2.2.3.2.1'!AD257:AD268)</f>
        <v>85610</v>
      </c>
      <c r="AD35" s="96">
        <f>+SUM('2.2.3.2.1'!AE257:AE268)</f>
        <v>50755.9</v>
      </c>
      <c r="AE35" s="96">
        <f>+SUM('2.2.3.2.1'!AF257:AF268)</f>
        <v>1989311.1400000001</v>
      </c>
      <c r="AF35" s="96">
        <f>+SUM('2.2.3.2.1'!AG257:AG268)</f>
        <v>4436.4799999999996</v>
      </c>
      <c r="AG35" s="96">
        <f>+SUM('2.2.3.2.1'!AH257:AH268)</f>
        <v>94977.46</v>
      </c>
      <c r="AH35" s="96"/>
      <c r="AI35" s="99">
        <f>SUM(W35:AH35)</f>
        <v>3013182.73</v>
      </c>
      <c r="AJ35" s="96">
        <f>+SUM('2.2.3.2.1'!AK257:AK268)</f>
        <v>0</v>
      </c>
      <c r="AK35" s="99">
        <f>+SUM('2.2.3.2.1'!AL255:AL257)</f>
        <v>0</v>
      </c>
      <c r="AL35" s="96"/>
      <c r="AM35" s="96">
        <f>+SUM('2.2.3.2.1'!AN257:AN268)</f>
        <v>194660.7</v>
      </c>
      <c r="AN35" s="96">
        <f>+SUM('2.2.3.2.1'!AO257:AO268)</f>
        <v>505.3</v>
      </c>
      <c r="AO35" s="96">
        <f>+SUM('2.2.3.2.1'!AP257:AP268)</f>
        <v>0</v>
      </c>
      <c r="AP35" s="96"/>
      <c r="AQ35" s="96"/>
      <c r="AR35" s="96"/>
      <c r="AS35" s="96"/>
      <c r="AT35" s="96"/>
      <c r="AU35" s="96"/>
      <c r="AV35" s="99">
        <f t="shared" si="1"/>
        <v>195166</v>
      </c>
      <c r="AW35" s="96">
        <f>+SUM('2.2.3.2.1'!AX257:AX268)</f>
        <v>6077.42</v>
      </c>
      <c r="AX35" s="96"/>
      <c r="AY35" s="96">
        <f>+SUM('2.2.3.2.1'!AZ257:AZ268)</f>
        <v>20881.64</v>
      </c>
      <c r="AZ35" s="96"/>
      <c r="BA35" s="96"/>
      <c r="BB35" s="96">
        <f>+SUM('2.2.3.2.1'!BC257:BC268)</f>
        <v>89662.040000000008</v>
      </c>
      <c r="BC35" s="96">
        <f>+SUM('2.2.3.2.1'!BD257:BD268)</f>
        <v>1293</v>
      </c>
      <c r="BD35" s="99">
        <f t="shared" si="2"/>
        <v>117914.1</v>
      </c>
      <c r="BE35" s="96">
        <f>+SUM('2.2.3.2.1'!BF257:BF268)</f>
        <v>0</v>
      </c>
      <c r="BF35" s="96">
        <f>+SUM('2.2.3.2.1'!BG257:BG268)</f>
        <v>0</v>
      </c>
      <c r="BG35" s="96">
        <f>+SUM('2.2.3.2.1'!BH257:BH268)</f>
        <v>0</v>
      </c>
      <c r="BH35" s="96"/>
      <c r="BI35" s="96">
        <f>+SUM('2.2.3.2.1'!BJ257:BJ268)</f>
        <v>26925</v>
      </c>
      <c r="BJ35" s="96"/>
      <c r="BK35" s="96">
        <f>+SUM('2.2.3.2.1'!BL257:BL268)</f>
        <v>219595.28999999998</v>
      </c>
      <c r="BL35" s="96"/>
      <c r="BM35" s="96"/>
      <c r="BN35" s="96">
        <f>+SUM('2.2.3.2.1'!BO257:BO268)</f>
        <v>110361.33999999998</v>
      </c>
      <c r="BO35" s="96"/>
      <c r="BP35" s="96"/>
      <c r="BQ35" s="96"/>
      <c r="BR35" s="96"/>
      <c r="BS35" s="96">
        <f>+SUM('2.2.3.2.1'!BT257:BT268)</f>
        <v>128707.26</v>
      </c>
      <c r="BT35" s="99">
        <f t="shared" si="3"/>
        <v>485588.88999999996</v>
      </c>
      <c r="BU35" s="96">
        <f>+SUM('2.2.3.2.1'!BV257:BV268)</f>
        <v>37220</v>
      </c>
      <c r="BV35" s="96"/>
      <c r="BW35" s="96"/>
      <c r="BX35" s="96">
        <f>+SUM('2.2.3.2.1'!BY257:BY268)</f>
        <v>0</v>
      </c>
      <c r="BY35" s="96"/>
      <c r="BZ35" s="96">
        <f>+SUM('2.2.3.2.1'!CA257:CA268)</f>
        <v>560</v>
      </c>
      <c r="CA35" s="101">
        <f t="shared" si="4"/>
        <v>37780</v>
      </c>
      <c r="CB35" s="96"/>
      <c r="CC35" s="96">
        <f>+SUM('2.2.3.2.1'!CD257:CD268)</f>
        <v>7739</v>
      </c>
      <c r="CD35" s="96">
        <f>+SUM('2.2.3.2.1'!CE257:CE268)</f>
        <v>1829</v>
      </c>
      <c r="CE35" s="96"/>
      <c r="CF35" s="99">
        <f t="shared" si="5"/>
        <v>9568</v>
      </c>
      <c r="CG35" s="96">
        <f>+SUM('2.2.3.2.1'!CH257:CH268)</f>
        <v>188353.88</v>
      </c>
      <c r="CH35" s="96">
        <f>+SUM('2.2.3.2.1'!CI257:CI268)</f>
        <v>155293.41</v>
      </c>
      <c r="CI35" s="96">
        <f>+SUM('2.2.3.2.1'!CJ257:CJ268)</f>
        <v>0</v>
      </c>
      <c r="CJ35" s="96">
        <f>+SUM('2.2.3.2.1'!CK257:CK268)</f>
        <v>7147.05</v>
      </c>
      <c r="CK35" s="96">
        <f>+SUM('2.2.3.2.1'!CL257:CL268)</f>
        <v>2356484.5099999998</v>
      </c>
      <c r="CL35" s="96"/>
      <c r="CM35" s="96"/>
      <c r="CN35" s="100">
        <f>SUM(CG35:CM35)</f>
        <v>2707278.8499999996</v>
      </c>
      <c r="CO35" s="96"/>
      <c r="CP35" s="96"/>
      <c r="CQ35" s="96"/>
      <c r="CR35" s="99">
        <f t="shared" si="6"/>
        <v>0</v>
      </c>
      <c r="CS35" s="96">
        <f>+SUM('2.2.3.2.1'!CT257:CT268)</f>
        <v>0</v>
      </c>
      <c r="CT35" s="100">
        <f>+SUM('2.2.3.2.1'!CU255:CU257)</f>
        <v>0</v>
      </c>
      <c r="CU35" s="75">
        <f t="shared" si="8"/>
        <v>7163258.8299999991</v>
      </c>
    </row>
    <row r="36" spans="1:101" x14ac:dyDescent="0.25">
      <c r="CW36" s="72"/>
    </row>
    <row r="37" spans="1:101" x14ac:dyDescent="0.25">
      <c r="A37" s="163" t="s">
        <v>229</v>
      </c>
    </row>
    <row r="38" spans="1:101" x14ac:dyDescent="0.25">
      <c r="A38" s="163" t="s">
        <v>220</v>
      </c>
    </row>
    <row r="39" spans="1:101" ht="17.25" x14ac:dyDescent="0.25">
      <c r="A39" s="163" t="s">
        <v>396</v>
      </c>
    </row>
    <row r="40" spans="1:101" ht="17.25" x14ac:dyDescent="0.25">
      <c r="A40" s="164" t="s">
        <v>397</v>
      </c>
    </row>
    <row r="41" spans="1:101" x14ac:dyDescent="0.25">
      <c r="A41" s="165" t="s">
        <v>398</v>
      </c>
    </row>
    <row r="42" spans="1:101" x14ac:dyDescent="0.25">
      <c r="A42" s="165" t="s">
        <v>399</v>
      </c>
    </row>
    <row r="43" spans="1:101" x14ac:dyDescent="0.25">
      <c r="A43" s="165" t="s">
        <v>400</v>
      </c>
    </row>
    <row r="44" spans="1:101" x14ac:dyDescent="0.25">
      <c r="A44" s="165" t="s">
        <v>401</v>
      </c>
    </row>
    <row r="45" spans="1:101" x14ac:dyDescent="0.25">
      <c r="A45" s="165" t="s">
        <v>402</v>
      </c>
    </row>
    <row r="46" spans="1:101" x14ac:dyDescent="0.25">
      <c r="A46" s="165" t="s">
        <v>403</v>
      </c>
    </row>
    <row r="47" spans="1:101" x14ac:dyDescent="0.25">
      <c r="A47" s="165" t="s">
        <v>404</v>
      </c>
    </row>
    <row r="48" spans="1:101" x14ac:dyDescent="0.25">
      <c r="A48" s="165" t="s">
        <v>423</v>
      </c>
    </row>
    <row r="50" spans="1:1" x14ac:dyDescent="0.25">
      <c r="A50" s="140" t="s">
        <v>363</v>
      </c>
    </row>
  </sheetData>
  <mergeCells count="15">
    <mergeCell ref="AJ12:AK12"/>
    <mergeCell ref="B12:G12"/>
    <mergeCell ref="H12:N12"/>
    <mergeCell ref="O12:S12"/>
    <mergeCell ref="T12:V12"/>
    <mergeCell ref="W12:AI12"/>
    <mergeCell ref="CO12:CR12"/>
    <mergeCell ref="CS12:CT12"/>
    <mergeCell ref="CU12:CU13"/>
    <mergeCell ref="AL12:AV12"/>
    <mergeCell ref="AW12:BD12"/>
    <mergeCell ref="BE12:BT12"/>
    <mergeCell ref="BU12:CA12"/>
    <mergeCell ref="CB12:CF12"/>
    <mergeCell ref="CG12:CN12"/>
  </mergeCells>
  <hyperlinks>
    <hyperlink ref="A50" location="Índice!A1" display="Volver al índice"/>
  </hyperlinks>
  <pageMargins left="0.7" right="0.7" top="0.75" bottom="0.75" header="0.3" footer="0.3"/>
  <pageSetup orientation="portrait" r:id="rId1"/>
  <ignoredErrors>
    <ignoredError sqref="G14:G31 N16:N31 N14 T14:U14 N15 T15:U15 S16:U31 R14 R15 AI14 AI15:AJ15 AI16:AI31 AM15:AO15 AK14 AK16:AK31 BC15 BC14 BE16:BE31 AM14:AO14 AM16:AO31 BE14 BE15 BG16:BG31 BG14 BG15 BI16:BI31 BI14 BI15 BK16:BK31 BK14 BK15 BN16:BN31 BN14 BN15 BS16:BS31 BS14 BS15 BU14 BU16:BU31 BU15 BX14 BX16:BX31 BX15 CC14:CD14 CC16:CD31 CC15:CD15 CN14 CN16:CN31 CN15 CS14 CS16:CS31 CS15 CU14 CU32 CU16:CU31 CU15 G33 B32:N32 S32:AO32 AV32:BA32 BN32 BS32:BU32 BX32 CB32:CE32 CG32:CK32 CS32 BC32:BL32 BB32 BB33 BX33 BS33 BN33 BK33 BI33 BG33 AY33 BC33 AC33:AG33 M33 K33 CS33 CG33:CK33 CC33:CD33 BU33 BE33 AW33 AM33:AO33 AJ33 Z33:AA33 T33:U33 I33 N33 S33 AI33 AK33 AV33 BD33 BT33 CT33:CU33 O34:S34 H33 BV33:BW33 BF33 AX33 AL33 V33:Y33 O33:R33 J33 AB33 AP33:AU33 CE33:CF33 CL33:CR33 CU34 L33 AH33 AZ33:BA33 BH33 BJ33 BL33:BM33 BO33:BR33 BY33:CB33 CA34 V34 AI34 AV34 BD34 BT34 CF34 CN34:CR3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zoomScale="80" zoomScaleNormal="80" workbookViewId="0"/>
  </sheetViews>
  <sheetFormatPr baseColWidth="10" defaultColWidth="11.42578125" defaultRowHeight="18.75" x14ac:dyDescent="0.3"/>
  <cols>
    <col min="1" max="1" width="27.140625" style="30" customWidth="1"/>
    <col min="2" max="2" width="18.5703125" style="30" customWidth="1"/>
    <col min="3" max="3" width="17.7109375" style="30" customWidth="1"/>
    <col min="4" max="4" width="19" style="30" customWidth="1"/>
    <col min="5" max="5" width="20.28515625" style="30" customWidth="1"/>
    <col min="6" max="7" width="17.7109375" style="30" customWidth="1"/>
    <col min="8" max="8" width="20.7109375" style="30" customWidth="1"/>
    <col min="9" max="9" width="17.85546875" style="30" customWidth="1"/>
    <col min="10" max="10" width="19.7109375" style="30" customWidth="1"/>
    <col min="11" max="12" width="17.7109375" style="30" customWidth="1"/>
    <col min="13" max="13" width="20.5703125" style="30" customWidth="1"/>
    <col min="14" max="14" width="21.140625" style="30" customWidth="1"/>
    <col min="15" max="15" width="17.7109375" style="30" customWidth="1"/>
    <col min="16" max="16" width="17.7109375" style="76" customWidth="1"/>
    <col min="17" max="44" width="11.42578125" style="30"/>
    <col min="45" max="45" width="26.28515625" style="30" customWidth="1"/>
    <col min="46" max="16384" width="11.42578125" style="30"/>
  </cols>
  <sheetData>
    <row r="1" spans="1:18" ht="15" customHeight="1" x14ac:dyDescent="0.3">
      <c r="A1" s="16" t="s">
        <v>0</v>
      </c>
      <c r="B1" s="29"/>
    </row>
    <row r="2" spans="1:18" ht="15" customHeight="1" x14ac:dyDescent="0.3">
      <c r="A2" s="16" t="s">
        <v>1</v>
      </c>
      <c r="B2" s="29"/>
    </row>
    <row r="3" spans="1:18" ht="15" customHeight="1" x14ac:dyDescent="0.3">
      <c r="A3" s="16" t="s">
        <v>2</v>
      </c>
      <c r="B3" s="29"/>
    </row>
    <row r="4" spans="1:18" ht="15" customHeight="1" x14ac:dyDescent="0.3">
      <c r="A4" s="16" t="s">
        <v>3</v>
      </c>
      <c r="B4" s="29" t="s">
        <v>4</v>
      </c>
    </row>
    <row r="5" spans="1:18" ht="15" customHeight="1" x14ac:dyDescent="0.3">
      <c r="A5" s="16" t="s">
        <v>5</v>
      </c>
      <c r="B5" s="30" t="str">
        <f>+Índice!A16</f>
        <v>2.2.3.2.3</v>
      </c>
    </row>
    <row r="6" spans="1:18" ht="15" customHeight="1" x14ac:dyDescent="0.3">
      <c r="A6" s="16" t="s">
        <v>6</v>
      </c>
      <c r="B6" s="29" t="str">
        <f>+Índice!B16</f>
        <v>Nuevo Central Argentino S.A. Carga transportada por año y por categoría. En toneladas</v>
      </c>
    </row>
    <row r="7" spans="1:18" ht="15" customHeight="1" x14ac:dyDescent="0.3">
      <c r="A7" s="16" t="s">
        <v>7</v>
      </c>
      <c r="B7" s="29" t="s">
        <v>8</v>
      </c>
    </row>
    <row r="8" spans="1:18" ht="15" customHeight="1" x14ac:dyDescent="0.3">
      <c r="A8" s="166" t="s">
        <v>9</v>
      </c>
      <c r="B8" s="155" t="str">
        <f>+'2.2.3.1.1'!B8</f>
        <v>agosto 2018</v>
      </c>
      <c r="D8" s="31"/>
    </row>
    <row r="9" spans="1:18" ht="15" customHeight="1" x14ac:dyDescent="0.3">
      <c r="A9" s="166" t="s">
        <v>10</v>
      </c>
      <c r="B9" s="155" t="str">
        <f>+'2.2.3.1.1'!B9</f>
        <v>octubre 2018</v>
      </c>
      <c r="D9" s="32"/>
    </row>
    <row r="10" spans="1:18" x14ac:dyDescent="0.3">
      <c r="A10" s="166"/>
      <c r="B10" s="167"/>
      <c r="D10" s="32"/>
    </row>
    <row r="11" spans="1:18" ht="15" customHeight="1" thickBot="1" x14ac:dyDescent="0.35"/>
    <row r="12" spans="1:18" s="73" customFormat="1" ht="41.25" customHeight="1" thickBot="1" x14ac:dyDescent="0.3">
      <c r="A12" s="173" t="s">
        <v>25</v>
      </c>
      <c r="B12" s="174" t="s">
        <v>12</v>
      </c>
      <c r="C12" s="175" t="s">
        <v>13</v>
      </c>
      <c r="D12" s="174" t="s">
        <v>14</v>
      </c>
      <c r="E12" s="174" t="s">
        <v>15</v>
      </c>
      <c r="F12" s="176" t="s">
        <v>116</v>
      </c>
      <c r="G12" s="174" t="s">
        <v>16</v>
      </c>
      <c r="H12" s="174" t="s">
        <v>17</v>
      </c>
      <c r="I12" s="176" t="s">
        <v>18</v>
      </c>
      <c r="J12" s="174" t="s">
        <v>19</v>
      </c>
      <c r="K12" s="174" t="s">
        <v>20</v>
      </c>
      <c r="L12" s="174" t="s">
        <v>21</v>
      </c>
      <c r="M12" s="174" t="s">
        <v>427</v>
      </c>
      <c r="N12" s="174" t="s">
        <v>22</v>
      </c>
      <c r="O12" s="174" t="s">
        <v>23</v>
      </c>
      <c r="P12" s="177" t="s">
        <v>24</v>
      </c>
    </row>
    <row r="13" spans="1:18" ht="17.25" customHeight="1" thickBot="1" x14ac:dyDescent="0.3">
      <c r="A13" s="68" t="s">
        <v>100</v>
      </c>
      <c r="B13" s="110">
        <f>+SUM('2.2.3.2.1'!H14:H25)</f>
        <v>5332</v>
      </c>
      <c r="C13" s="111">
        <f>+SUM('2.2.3.2.1'!O14:O25)</f>
        <v>299474</v>
      </c>
      <c r="D13" s="93">
        <f>+SUM('2.2.3.2.1'!T14:T25)</f>
        <v>41283</v>
      </c>
      <c r="E13" s="93">
        <f>+SUM('2.2.3.2.1'!W14:W25)</f>
        <v>189531</v>
      </c>
      <c r="F13" s="93">
        <f>+SUM('2.2.3.2.1'!AJ14:AJ25)</f>
        <v>1206925</v>
      </c>
      <c r="G13" s="93">
        <f>+SUM('2.2.3.2.1'!AL14:AL25)</f>
        <v>0</v>
      </c>
      <c r="H13" s="93">
        <f>+SUM('2.2.3.2.1'!AW14:AW25)</f>
        <v>649681</v>
      </c>
      <c r="I13" s="93">
        <f>+SUM('2.2.3.2.1'!BE14:BE25)</f>
        <v>74227</v>
      </c>
      <c r="J13" s="93">
        <f>+SUM('2.2.3.2.1'!BU14:BU25)</f>
        <v>563358</v>
      </c>
      <c r="K13" s="93">
        <f>+SUM('2.2.3.2.1'!CB14:CB25)</f>
        <v>75164</v>
      </c>
      <c r="L13" s="93">
        <f>+SUM('2.2.3.2.1'!CG14:CG25)</f>
        <v>31599</v>
      </c>
      <c r="M13" s="93">
        <f>+SUM('2.2.3.2.1'!CO14:CO25)</f>
        <v>1722411</v>
      </c>
      <c r="N13" s="93">
        <f>+SUM('2.2.3.2.1'!CS14:CS25)</f>
        <v>0</v>
      </c>
      <c r="O13" s="93">
        <f>+SUM('2.2.3.2.1'!CU14:CU25)</f>
        <v>1042</v>
      </c>
      <c r="P13" s="77">
        <f>+B13+C13+D13+E13+F13+G13+H13+I13+J13+K13+L13+M13+N13+O13</f>
        <v>4860027</v>
      </c>
      <c r="Q13" s="72"/>
      <c r="R13" s="72"/>
    </row>
    <row r="14" spans="1:18" ht="17.25" customHeight="1" thickBot="1" x14ac:dyDescent="0.3">
      <c r="A14" s="69" t="s">
        <v>135</v>
      </c>
      <c r="B14" s="112">
        <f>+SUM('2.2.3.2.1'!H26:H37)</f>
        <v>3650</v>
      </c>
      <c r="C14" s="113">
        <f>+SUM('2.2.3.2.1'!O26:O37)</f>
        <v>359599</v>
      </c>
      <c r="D14" s="97">
        <f>+SUM('2.2.3.2.1'!T26:T37)</f>
        <v>48955</v>
      </c>
      <c r="E14" s="97">
        <f>+SUM('2.2.3.2.1'!W26:W37)</f>
        <v>221521</v>
      </c>
      <c r="F14" s="97">
        <f>+SUM('2.2.3.2.1'!AJ26:AJ37)</f>
        <v>1278853</v>
      </c>
      <c r="G14" s="97">
        <f>+SUM('2.2.3.2.1'!AL26:AL37)</f>
        <v>38</v>
      </c>
      <c r="H14" s="97">
        <f>+SUM('2.2.3.2.1'!AW26:AW37)</f>
        <v>538516</v>
      </c>
      <c r="I14" s="97">
        <f>+SUM('2.2.3.2.1'!BE26:BE37)</f>
        <v>52768</v>
      </c>
      <c r="J14" s="97">
        <f>+SUM('2.2.3.2.1'!BU26:BU37)</f>
        <v>1030464</v>
      </c>
      <c r="K14" s="97">
        <f>+SUM('2.2.3.2.1'!CB26:CB37)</f>
        <v>70157</v>
      </c>
      <c r="L14" s="97">
        <f>+SUM('2.2.3.2.1'!CG26:CG37)</f>
        <v>58381</v>
      </c>
      <c r="M14" s="97">
        <f>+SUM('2.2.3.2.1'!CO26:CO37)</f>
        <v>1806127</v>
      </c>
      <c r="N14" s="97">
        <f>+SUM('2.2.3.2.1'!CS26:CS37)</f>
        <v>0</v>
      </c>
      <c r="O14" s="97">
        <f>+SUM('2.2.3.2.1'!CU26:CU37)</f>
        <v>335</v>
      </c>
      <c r="P14" s="78">
        <f t="shared" ref="P14:P31" si="0">+B14+C14+D14+E14+F14+G14+H14+I14+J14+K14+L14+M14+N14+O14</f>
        <v>5469364</v>
      </c>
      <c r="Q14" s="72"/>
      <c r="R14" s="72"/>
    </row>
    <row r="15" spans="1:18" ht="17.25" customHeight="1" thickBot="1" x14ac:dyDescent="0.3">
      <c r="A15" s="68" t="s">
        <v>136</v>
      </c>
      <c r="B15" s="112">
        <f>+SUM('2.2.3.2.1'!H38:H49)</f>
        <v>9133</v>
      </c>
      <c r="C15" s="113">
        <f>+SUM('2.2.3.2.1'!O38:O49)</f>
        <v>439231</v>
      </c>
      <c r="D15" s="97">
        <f>+SUM('2.2.3.2.1'!T38:T49)</f>
        <v>42456</v>
      </c>
      <c r="E15" s="97">
        <f>+SUM('2.2.3.2.1'!W38:W49)</f>
        <v>222414</v>
      </c>
      <c r="F15" s="97">
        <f>+SUM('2.2.3.2.1'!AJ38:AJ49)</f>
        <v>1232554</v>
      </c>
      <c r="G15" s="97">
        <f>+SUM('2.2.3.2.1'!AL38:AL49)</f>
        <v>0</v>
      </c>
      <c r="H15" s="97">
        <f>+SUM('2.2.3.2.1'!AW38:AW49)</f>
        <v>235151</v>
      </c>
      <c r="I15" s="97">
        <f>+SUM('2.2.3.2.1'!BE38:BE49)</f>
        <v>0</v>
      </c>
      <c r="J15" s="97">
        <f>+SUM('2.2.3.2.1'!BU38:BU49)</f>
        <v>1139403</v>
      </c>
      <c r="K15" s="97">
        <f>+SUM('2.2.3.2.1'!CB38:CB49)</f>
        <v>39969</v>
      </c>
      <c r="L15" s="97">
        <f>+SUM('2.2.3.2.1'!CG38:CG49)</f>
        <v>51590</v>
      </c>
      <c r="M15" s="97">
        <f>+SUM('2.2.3.2.1'!CO38:CO49)</f>
        <v>2084012</v>
      </c>
      <c r="N15" s="97">
        <f>+SUM('2.2.3.2.1'!CS38:CS49)</f>
        <v>0</v>
      </c>
      <c r="O15" s="97">
        <f>+SUM('2.2.3.2.1'!CU38:CU49)</f>
        <v>170</v>
      </c>
      <c r="P15" s="78">
        <f t="shared" si="0"/>
        <v>5496083</v>
      </c>
      <c r="Q15" s="72"/>
      <c r="R15" s="72"/>
    </row>
    <row r="16" spans="1:18" ht="17.25" customHeight="1" thickBot="1" x14ac:dyDescent="0.3">
      <c r="A16" s="69" t="s">
        <v>137</v>
      </c>
      <c r="B16" s="112">
        <f>+SUM('2.2.3.2.1'!H50:H61)</f>
        <v>14010</v>
      </c>
      <c r="C16" s="113">
        <f>+SUM('2.2.3.2.1'!O50:O61)</f>
        <v>417477</v>
      </c>
      <c r="D16" s="97">
        <f>+SUM('2.2.3.2.1'!T50:T61)</f>
        <v>33299</v>
      </c>
      <c r="E16" s="97">
        <f>+SUM('2.2.3.2.1'!W50:W61)</f>
        <v>220602</v>
      </c>
      <c r="F16" s="97">
        <f>+SUM('2.2.3.2.1'!AJ50:AJ61)</f>
        <v>1407800</v>
      </c>
      <c r="G16" s="97">
        <f>+SUM('2.2.3.2.1'!AL50:AL61)</f>
        <v>0</v>
      </c>
      <c r="H16" s="97">
        <f>+SUM('2.2.3.2.1'!AW50:AW61)</f>
        <v>457870</v>
      </c>
      <c r="I16" s="97">
        <f>+SUM('2.2.3.2.1'!BE50:BE61)</f>
        <v>0</v>
      </c>
      <c r="J16" s="97">
        <f>+SUM('2.2.3.2.1'!BU50:BU61)</f>
        <v>853500</v>
      </c>
      <c r="K16" s="97">
        <f>+SUM('2.2.3.2.1'!CB50:CB61)</f>
        <v>39713</v>
      </c>
      <c r="L16" s="97">
        <f>+SUM('2.2.3.2.1'!CG50:CG61)</f>
        <v>52002</v>
      </c>
      <c r="M16" s="97">
        <f>+SUM('2.2.3.2.1'!CO50:CO61)</f>
        <v>2017020</v>
      </c>
      <c r="N16" s="97">
        <f>+SUM('2.2.3.2.1'!CS50:CS61)</f>
        <v>0</v>
      </c>
      <c r="O16" s="97">
        <f>+SUM('2.2.3.2.1'!CU50:CU61)</f>
        <v>7316</v>
      </c>
      <c r="P16" s="78">
        <f t="shared" si="0"/>
        <v>5520609</v>
      </c>
      <c r="Q16" s="72"/>
      <c r="R16" s="72"/>
    </row>
    <row r="17" spans="1:18" ht="17.25" customHeight="1" thickBot="1" x14ac:dyDescent="0.3">
      <c r="A17" s="68" t="s">
        <v>138</v>
      </c>
      <c r="B17" s="112">
        <f>+SUM('2.2.3.2.1'!H62:H73)</f>
        <v>7595</v>
      </c>
      <c r="C17" s="113">
        <f>+SUM('2.2.3.2.1'!O62:O73)</f>
        <v>379652</v>
      </c>
      <c r="D17" s="97">
        <f>+SUM('2.2.3.2.1'!T62:T73)</f>
        <v>0</v>
      </c>
      <c r="E17" s="97">
        <f>+SUM('2.2.3.2.1'!W62:W73)</f>
        <v>250556</v>
      </c>
      <c r="F17" s="97">
        <f>+SUM('2.2.3.2.1'!AJ62:AJ73)</f>
        <v>1660424</v>
      </c>
      <c r="G17" s="97">
        <f>+SUM('2.2.3.2.1'!AL62:AL73)</f>
        <v>0</v>
      </c>
      <c r="H17" s="97">
        <f>+SUM('2.2.3.2.1'!AW62:AW73)</f>
        <v>393657</v>
      </c>
      <c r="I17" s="97">
        <f>+SUM('2.2.3.2.1'!BE62:BE73)</f>
        <v>0</v>
      </c>
      <c r="J17" s="97">
        <f>+SUM('2.2.3.2.1'!BU62:BU73)</f>
        <v>1110809</v>
      </c>
      <c r="K17" s="97">
        <f>+SUM('2.2.3.2.1'!CB62:CB73)</f>
        <v>45442</v>
      </c>
      <c r="L17" s="97">
        <f>+SUM('2.2.3.2.1'!CG62:CG73)</f>
        <v>73993</v>
      </c>
      <c r="M17" s="97">
        <f>+SUM('2.2.3.2.1'!CO62:CO73)</f>
        <v>2258581</v>
      </c>
      <c r="N17" s="97">
        <f>+SUM('2.2.3.2.1'!CS62:CS73)</f>
        <v>0</v>
      </c>
      <c r="O17" s="97">
        <f>+SUM('2.2.3.2.1'!CU62:CU73)</f>
        <v>6467</v>
      </c>
      <c r="P17" s="78">
        <f t="shared" si="0"/>
        <v>6187176</v>
      </c>
      <c r="Q17" s="72"/>
      <c r="R17" s="72"/>
    </row>
    <row r="18" spans="1:18" ht="17.25" customHeight="1" thickBot="1" x14ac:dyDescent="0.3">
      <c r="A18" s="69" t="s">
        <v>139</v>
      </c>
      <c r="B18" s="112">
        <f>+SUM('2.2.3.2.1'!H74:H85)</f>
        <v>8563</v>
      </c>
      <c r="C18" s="113">
        <f>+SUM('2.2.3.2.1'!O74:O85)</f>
        <v>435219</v>
      </c>
      <c r="D18" s="97">
        <f>+SUM('2.2.3.2.1'!T74:T85)</f>
        <v>13122</v>
      </c>
      <c r="E18" s="97">
        <f>+SUM('2.2.3.2.1'!W74:W85)</f>
        <v>382034</v>
      </c>
      <c r="F18" s="97">
        <f>+SUM('2.2.3.2.1'!AJ74:AJ85)</f>
        <v>1791267</v>
      </c>
      <c r="G18" s="97">
        <f>+SUM('2.2.3.2.1'!AL74:AL85)</f>
        <v>0</v>
      </c>
      <c r="H18" s="97">
        <f>+SUM('2.2.3.2.1'!AW74:AW85)</f>
        <v>644743</v>
      </c>
      <c r="I18" s="97">
        <f>+SUM('2.2.3.2.1'!BE74:BE85)</f>
        <v>0</v>
      </c>
      <c r="J18" s="97">
        <f>+SUM('2.2.3.2.1'!BU74:BU85)</f>
        <v>1145082</v>
      </c>
      <c r="K18" s="97">
        <f>+SUM('2.2.3.2.1'!CB74:CB85)</f>
        <v>149794</v>
      </c>
      <c r="L18" s="97">
        <f>+SUM('2.2.3.2.1'!CG74:CG85)</f>
        <v>78486</v>
      </c>
      <c r="M18" s="97">
        <f>+SUM('2.2.3.2.1'!CO74:CO85)</f>
        <v>2595714</v>
      </c>
      <c r="N18" s="97">
        <f>+SUM('2.2.3.2.1'!CS74:CS85)</f>
        <v>0</v>
      </c>
      <c r="O18" s="97">
        <f>+SUM('2.2.3.2.1'!CU74:CU85)</f>
        <v>32878</v>
      </c>
      <c r="P18" s="78">
        <f t="shared" si="0"/>
        <v>7276902</v>
      </c>
      <c r="Q18" s="72"/>
      <c r="R18" s="72"/>
    </row>
    <row r="19" spans="1:18" ht="17.25" customHeight="1" thickBot="1" x14ac:dyDescent="0.3">
      <c r="A19" s="68" t="s">
        <v>140</v>
      </c>
      <c r="B19" s="112">
        <f>+SUM('2.2.3.2.1'!H86:H97)</f>
        <v>16335</v>
      </c>
      <c r="C19" s="113">
        <f>+SUM('2.2.3.2.1'!O86:O97)</f>
        <v>464040</v>
      </c>
      <c r="D19" s="97">
        <f>+SUM('2.2.3.2.1'!T86:T97)</f>
        <v>41907</v>
      </c>
      <c r="E19" s="97">
        <f>+SUM('2.2.3.2.1'!W86:W97)</f>
        <v>394689</v>
      </c>
      <c r="F19" s="97">
        <f>+SUM('2.2.3.2.1'!AJ86:AJ97)</f>
        <v>2038173</v>
      </c>
      <c r="G19" s="97">
        <f>+SUM('2.2.3.2.1'!AL86:AL97)</f>
        <v>0</v>
      </c>
      <c r="H19" s="97">
        <f>+SUM('2.2.3.2.1'!AW86:AW97)</f>
        <v>917657</v>
      </c>
      <c r="I19" s="97">
        <f>+SUM('2.2.3.2.1'!BE86:BE97)</f>
        <v>0</v>
      </c>
      <c r="J19" s="97">
        <f>+SUM('2.2.3.2.1'!BU86:BU97)</f>
        <v>1359173</v>
      </c>
      <c r="K19" s="97">
        <f>+SUM('2.2.3.2.1'!CB86:CB97)</f>
        <v>464040</v>
      </c>
      <c r="L19" s="97">
        <f>+SUM('2.2.3.2.1'!CG86:CG97)</f>
        <v>96469</v>
      </c>
      <c r="M19" s="97">
        <f>+SUM('2.2.3.2.1'!CO86:CO97)</f>
        <v>2520903</v>
      </c>
      <c r="N19" s="97">
        <f>+SUM('2.2.3.2.1'!CS86:CS97)</f>
        <v>0</v>
      </c>
      <c r="O19" s="97">
        <f>+SUM('2.2.3.2.1'!CU86:CU97)</f>
        <v>28210</v>
      </c>
      <c r="P19" s="78">
        <f t="shared" si="0"/>
        <v>8341596</v>
      </c>
      <c r="Q19" s="72"/>
      <c r="R19" s="72"/>
    </row>
    <row r="20" spans="1:18" ht="17.25" customHeight="1" thickBot="1" x14ac:dyDescent="0.3">
      <c r="A20" s="69" t="s">
        <v>141</v>
      </c>
      <c r="B20" s="112">
        <f>+SUM('2.2.3.2.1'!H98:H109)</f>
        <v>25091</v>
      </c>
      <c r="C20" s="113">
        <f>+SUM('2.2.3.2.1'!O98:O109)</f>
        <v>477697</v>
      </c>
      <c r="D20" s="97">
        <f>+SUM('2.2.3.2.1'!T98:T109)</f>
        <v>23384</v>
      </c>
      <c r="E20" s="97">
        <f>+SUM('2.2.3.2.1'!W98:W109)</f>
        <v>407327</v>
      </c>
      <c r="F20" s="97">
        <f>+SUM('2.2.3.2.1'!AJ98:AJ109)</f>
        <v>2238189</v>
      </c>
      <c r="G20" s="97">
        <f>+SUM('2.2.3.2.1'!AL98:AL109)</f>
        <v>0</v>
      </c>
      <c r="H20" s="97">
        <f>+SUM('2.2.3.2.1'!AW98:AW109)</f>
        <v>878080</v>
      </c>
      <c r="I20" s="97">
        <f>+SUM('2.2.3.2.1'!BE98:BE109)</f>
        <v>0</v>
      </c>
      <c r="J20" s="97">
        <f>+SUM('2.2.3.2.1'!BU98:BU109)</f>
        <v>1434018</v>
      </c>
      <c r="K20" s="97">
        <f>+SUM('2.2.3.2.1'!CB98:CB109)</f>
        <v>229648</v>
      </c>
      <c r="L20" s="97">
        <f>+SUM('2.2.3.2.1'!CG98:CG109)</f>
        <v>105305</v>
      </c>
      <c r="M20" s="97">
        <f>+SUM('2.2.3.2.1'!CO98:CO109)</f>
        <v>2510529</v>
      </c>
      <c r="N20" s="97">
        <f>+SUM('2.2.3.2.1'!CS98:CS109)</f>
        <v>0</v>
      </c>
      <c r="O20" s="97">
        <f>+SUM('2.2.3.2.1'!CU98:CU109)</f>
        <v>16897</v>
      </c>
      <c r="P20" s="78">
        <f t="shared" si="0"/>
        <v>8346165</v>
      </c>
      <c r="Q20" s="72"/>
      <c r="R20" s="72"/>
    </row>
    <row r="21" spans="1:18" ht="17.25" customHeight="1" thickBot="1" x14ac:dyDescent="0.3">
      <c r="A21" s="68" t="s">
        <v>142</v>
      </c>
      <c r="B21" s="112">
        <f>+SUM('2.2.3.2.1'!H110:H121)</f>
        <v>3009</v>
      </c>
      <c r="C21" s="113">
        <f>+SUM('2.2.3.2.1'!O110:O121)</f>
        <v>568080</v>
      </c>
      <c r="D21" s="97">
        <f>+SUM('2.2.3.2.1'!T110:T121)</f>
        <v>49420</v>
      </c>
      <c r="E21" s="97">
        <f>+SUM('2.2.3.2.1'!W110:W121)</f>
        <v>500962</v>
      </c>
      <c r="F21" s="97">
        <f>+SUM('2.2.3.2.1'!AJ110:AJ121)</f>
        <v>2494292</v>
      </c>
      <c r="G21" s="97">
        <f>+SUM('2.2.3.2.1'!AL110:AL121)</f>
        <v>0</v>
      </c>
      <c r="H21" s="97">
        <f>+SUM('2.2.3.2.1'!AW110:AW121)</f>
        <v>914259</v>
      </c>
      <c r="I21" s="97">
        <f>+SUM('2.2.3.2.1'!BE110:BE121)</f>
        <v>0</v>
      </c>
      <c r="J21" s="97">
        <f>+SUM('2.2.3.2.1'!BU110:BU121)</f>
        <v>1255638</v>
      </c>
      <c r="K21" s="97">
        <f>+SUM('2.2.3.2.1'!CB110:CB121)</f>
        <v>263932</v>
      </c>
      <c r="L21" s="97">
        <f>+SUM('2.2.3.2.1'!CG110:CG121)</f>
        <v>95260</v>
      </c>
      <c r="M21" s="97">
        <f>+SUM('2.2.3.2.1'!CO110:CO121)</f>
        <v>2884895</v>
      </c>
      <c r="N21" s="97">
        <f>+SUM('2.2.3.2.1'!CS110:CS121)</f>
        <v>0</v>
      </c>
      <c r="O21" s="97">
        <f>+SUM('2.2.3.2.1'!CU110:CU121)</f>
        <v>14300</v>
      </c>
      <c r="P21" s="78">
        <f t="shared" si="0"/>
        <v>9044047</v>
      </c>
      <c r="Q21" s="72"/>
      <c r="R21" s="72"/>
    </row>
    <row r="22" spans="1:18" ht="17.25" customHeight="1" thickBot="1" x14ac:dyDescent="0.3">
      <c r="A22" s="69" t="s">
        <v>143</v>
      </c>
      <c r="B22" s="112">
        <f>+SUM('2.2.3.2.1'!H122:H133)</f>
        <v>8444</v>
      </c>
      <c r="C22" s="113">
        <f>+SUM('2.2.3.2.1'!O122:O133)</f>
        <v>472087</v>
      </c>
      <c r="D22" s="97">
        <f>+SUM('2.2.3.2.1'!T122:T133)</f>
        <v>45382</v>
      </c>
      <c r="E22" s="97">
        <f>+SUM('2.2.3.2.1'!W122:W133)</f>
        <v>574835</v>
      </c>
      <c r="F22" s="97">
        <f>+SUM('2.2.3.2.1'!AJ122:AJ133)</f>
        <v>2651342</v>
      </c>
      <c r="G22" s="97">
        <f>+SUM('2.2.3.2.1'!AL122:AL133)</f>
        <v>0</v>
      </c>
      <c r="H22" s="97">
        <f>+SUM('2.2.3.2.1'!AW122:AW133)</f>
        <v>840994</v>
      </c>
      <c r="I22" s="97">
        <f>+SUM('2.2.3.2.1'!BE122:BE133)</f>
        <v>0</v>
      </c>
      <c r="J22" s="97">
        <f>+SUM('2.2.3.2.1'!BU122:BU133)</f>
        <v>1166061</v>
      </c>
      <c r="K22" s="97">
        <f>+SUM('2.2.3.2.1'!CB122:CB133)</f>
        <v>207748</v>
      </c>
      <c r="L22" s="97">
        <f>+SUM('2.2.3.2.1'!CG122:CG133)</f>
        <v>47823</v>
      </c>
      <c r="M22" s="97">
        <f>+SUM('2.2.3.2.1'!CO122:CO133)</f>
        <v>2636581</v>
      </c>
      <c r="N22" s="97">
        <f>+SUM('2.2.3.2.1'!CS122:CS133)</f>
        <v>0</v>
      </c>
      <c r="O22" s="97">
        <f>+SUM('2.2.3.2.1'!CU122:CU133)</f>
        <v>20817</v>
      </c>
      <c r="P22" s="78">
        <f t="shared" si="0"/>
        <v>8672114</v>
      </c>
      <c r="Q22" s="72"/>
      <c r="R22" s="72"/>
    </row>
    <row r="23" spans="1:18" ht="17.25" customHeight="1" thickBot="1" x14ac:dyDescent="0.3">
      <c r="A23" s="68" t="s">
        <v>144</v>
      </c>
      <c r="B23" s="112">
        <f>+SUM('2.2.3.2.1'!H134:H145)</f>
        <v>8507</v>
      </c>
      <c r="C23" s="113">
        <f>+SUM('2.2.3.2.1'!O134:O145)</f>
        <v>427326</v>
      </c>
      <c r="D23" s="97">
        <f>+SUM('2.2.3.2.1'!T134:T145)</f>
        <v>21465</v>
      </c>
      <c r="E23" s="97">
        <f>+SUM('2.2.3.2.1'!W134:W145)</f>
        <v>536358</v>
      </c>
      <c r="F23" s="97">
        <f>+SUM('2.2.3.2.1'!AJ134:AJ145)</f>
        <v>3101807</v>
      </c>
      <c r="G23" s="97">
        <f>+SUM('2.2.3.2.1'!AL134:AL145)</f>
        <v>0</v>
      </c>
      <c r="H23" s="97">
        <f>+SUM('2.2.3.2.1'!AW134:AW145)</f>
        <v>669358</v>
      </c>
      <c r="I23" s="97">
        <f>+SUM('2.2.3.2.1'!BE134:BE145)</f>
        <v>0</v>
      </c>
      <c r="J23" s="97">
        <f>+SUM('2.2.3.2.1'!BU134:BU145)</f>
        <v>1256295</v>
      </c>
      <c r="K23" s="97">
        <f>+SUM('2.2.3.2.1'!CB134:CB145)</f>
        <v>157879</v>
      </c>
      <c r="L23" s="97">
        <f>+SUM('2.2.3.2.1'!CG134:CG145)</f>
        <v>50964</v>
      </c>
      <c r="M23" s="97">
        <f>+SUM('2.2.3.2.1'!CO134:CO145)</f>
        <v>2357850</v>
      </c>
      <c r="N23" s="97">
        <f>+SUM('2.2.3.2.1'!CS134:CS145)</f>
        <v>0</v>
      </c>
      <c r="O23" s="97">
        <f>+SUM('2.2.3.2.1'!CU134:CU145)</f>
        <v>6820</v>
      </c>
      <c r="P23" s="78">
        <f t="shared" si="0"/>
        <v>8594629</v>
      </c>
      <c r="Q23" s="72"/>
      <c r="R23" s="72"/>
    </row>
    <row r="24" spans="1:18" ht="17.25" customHeight="1" thickBot="1" x14ac:dyDescent="0.3">
      <c r="A24" s="69" t="s">
        <v>145</v>
      </c>
      <c r="B24" s="112">
        <f>+SUM('2.2.3.2.1'!H146:H157)</f>
        <v>0</v>
      </c>
      <c r="C24" s="113">
        <f>+SUM('2.2.3.2.1'!O146:O157)</f>
        <v>467159</v>
      </c>
      <c r="D24" s="97">
        <f>+SUM('2.2.3.2.1'!T146:T157)</f>
        <v>2123</v>
      </c>
      <c r="E24" s="97">
        <f>+SUM('2.2.3.2.1'!W146:W157)</f>
        <v>501139</v>
      </c>
      <c r="F24" s="97">
        <f>+SUM('2.2.3.2.1'!AJ146:AJ157)</f>
        <v>2930170</v>
      </c>
      <c r="G24" s="97">
        <f>+SUM('2.2.3.2.1'!AL146:AL157)</f>
        <v>0</v>
      </c>
      <c r="H24" s="97">
        <f>+SUM('2.2.3.2.1'!AW146:AW157)</f>
        <v>753116</v>
      </c>
      <c r="I24" s="97">
        <f>+SUM('2.2.3.2.1'!BE146:BE157)</f>
        <v>0</v>
      </c>
      <c r="J24" s="97">
        <f>+SUM('2.2.3.2.1'!BU146:BU157)</f>
        <v>1209605</v>
      </c>
      <c r="K24" s="97">
        <f>+SUM('2.2.3.2.1'!CB146:CB157)</f>
        <v>133060</v>
      </c>
      <c r="L24" s="97">
        <f>+SUM('2.2.3.2.1'!CG146:CG157)</f>
        <v>86620</v>
      </c>
      <c r="M24" s="97">
        <f>+SUM('2.2.3.2.1'!CO146:CO157)</f>
        <v>2178910</v>
      </c>
      <c r="N24" s="97">
        <f>+SUM('2.2.3.2.1'!CS146:CS157)</f>
        <v>0</v>
      </c>
      <c r="O24" s="97">
        <f>+SUM('2.2.3.2.1'!CU146:CU157)</f>
        <v>11129</v>
      </c>
      <c r="P24" s="78">
        <f t="shared" si="0"/>
        <v>8273031</v>
      </c>
      <c r="Q24" s="72"/>
      <c r="R24" s="72"/>
    </row>
    <row r="25" spans="1:18" ht="17.25" customHeight="1" thickBot="1" x14ac:dyDescent="0.3">
      <c r="A25" s="68" t="s">
        <v>146</v>
      </c>
      <c r="B25" s="112">
        <f>+SUM('2.2.3.2.1'!H158:H169)</f>
        <v>9762</v>
      </c>
      <c r="C25" s="113">
        <f>+SUM('2.2.3.2.1'!O158:O169)</f>
        <v>429635</v>
      </c>
      <c r="D25" s="97">
        <f>+SUM('2.2.3.2.1'!T158:T169)</f>
        <v>0</v>
      </c>
      <c r="E25" s="97">
        <f>+SUM('2.2.3.2.1'!W158:W169)</f>
        <v>529789</v>
      </c>
      <c r="F25" s="97">
        <f>+SUM('2.2.3.2.1'!AJ158:AJ169)</f>
        <v>2435107</v>
      </c>
      <c r="G25" s="97">
        <f>+SUM('2.2.3.2.1'!AL158:AL169)</f>
        <v>0</v>
      </c>
      <c r="H25" s="97">
        <f>+SUM('2.2.3.2.1'!AW158:AW169)</f>
        <v>725387</v>
      </c>
      <c r="I25" s="97">
        <f>+SUM('2.2.3.2.1'!BE158:BE169)</f>
        <v>0</v>
      </c>
      <c r="J25" s="97">
        <f>+SUM('2.2.3.2.1'!BU158:BU169)</f>
        <v>1009249</v>
      </c>
      <c r="K25" s="97">
        <f>+SUM('2.2.3.2.1'!CB158:CB169)</f>
        <v>180602</v>
      </c>
      <c r="L25" s="97">
        <f>+SUM('2.2.3.2.1'!CG158:CG169)</f>
        <v>30484</v>
      </c>
      <c r="M25" s="97">
        <f>+SUM('2.2.3.2.1'!CO158:CO169)</f>
        <v>1894570</v>
      </c>
      <c r="N25" s="97">
        <f>+SUM('2.2.3.2.1'!CS158:CS169)</f>
        <v>0</v>
      </c>
      <c r="O25" s="97">
        <f>+SUM('2.2.3.2.1'!CU158:CU169)</f>
        <v>6054</v>
      </c>
      <c r="P25" s="78">
        <f t="shared" si="0"/>
        <v>7250639</v>
      </c>
      <c r="Q25" s="72"/>
      <c r="R25" s="72"/>
    </row>
    <row r="26" spans="1:18" ht="17.25" customHeight="1" thickBot="1" x14ac:dyDescent="0.3">
      <c r="A26" s="69" t="s">
        <v>147</v>
      </c>
      <c r="B26" s="112">
        <f>+SUM('2.2.3.2.1'!H170:H181)</f>
        <v>2983</v>
      </c>
      <c r="C26" s="113">
        <f>+SUM('2.2.3.2.1'!O170:O181)</f>
        <v>460191</v>
      </c>
      <c r="D26" s="97">
        <f>+SUM('2.2.3.2.1'!T170:T181)</f>
        <v>0</v>
      </c>
      <c r="E26" s="97">
        <f>+SUM('2.2.3.2.1'!W170:W181)</f>
        <v>511511</v>
      </c>
      <c r="F26" s="97">
        <f>+SUM('2.2.3.2.1'!AJ170:AJ181)</f>
        <v>3241678</v>
      </c>
      <c r="G26" s="97">
        <f>+SUM('2.2.3.2.1'!AL170:AL181)</f>
        <v>0</v>
      </c>
      <c r="H26" s="97">
        <f>+SUM('2.2.3.2.1'!AW170:AW181)</f>
        <v>728488</v>
      </c>
      <c r="I26" s="97">
        <f>+SUM('2.2.3.2.1'!BE170:BE181)</f>
        <v>0</v>
      </c>
      <c r="J26" s="97">
        <f>+SUM('2.2.3.2.1'!BU170:BU181)</f>
        <v>1092568</v>
      </c>
      <c r="K26" s="97">
        <f>+SUM('2.2.3.2.1'!CB170:CB181)</f>
        <v>132459</v>
      </c>
      <c r="L26" s="97">
        <f>+SUM('2.2.3.2.1'!CG170:CG181)</f>
        <v>67602</v>
      </c>
      <c r="M26" s="97">
        <f>+SUM('2.2.3.2.1'!CO170:CO181)</f>
        <v>2083971</v>
      </c>
      <c r="N26" s="97">
        <f>+SUM('2.2.3.2.1'!CS170:CS181)</f>
        <v>0</v>
      </c>
      <c r="O26" s="97">
        <f>+SUM('2.2.3.2.1'!CU170:CU181)</f>
        <v>3032</v>
      </c>
      <c r="P26" s="78">
        <f t="shared" si="0"/>
        <v>8324483</v>
      </c>
      <c r="Q26" s="72"/>
      <c r="R26" s="72"/>
    </row>
    <row r="27" spans="1:18" ht="17.25" customHeight="1" thickBot="1" x14ac:dyDescent="0.3">
      <c r="A27" s="70" t="s">
        <v>148</v>
      </c>
      <c r="B27" s="112">
        <f>+SUM('2.2.3.2.1'!H182:H193)</f>
        <v>3092</v>
      </c>
      <c r="C27" s="113">
        <f>+SUM('2.2.3.2.1'!O182:O193)</f>
        <v>411958</v>
      </c>
      <c r="D27" s="97">
        <f>+SUM('2.2.3.2.1'!T182:T193)</f>
        <v>0</v>
      </c>
      <c r="E27" s="97">
        <f>+SUM('2.2.3.2.1'!W182:W193)</f>
        <v>546820</v>
      </c>
      <c r="F27" s="97">
        <f>+SUM('2.2.3.2.1'!AJ182:AJ193)</f>
        <v>3474316</v>
      </c>
      <c r="G27" s="97">
        <f>+SUM('2.2.3.2.1'!AL182:AL193)</f>
        <v>0</v>
      </c>
      <c r="H27" s="97">
        <f>+SUM('2.2.3.2.1'!AW182:AW193)</f>
        <v>709436</v>
      </c>
      <c r="I27" s="97">
        <f>+SUM('2.2.3.2.1'!BE182:BE193)</f>
        <v>0</v>
      </c>
      <c r="J27" s="97">
        <f>+SUM('2.2.3.2.1'!BU182:BU193)</f>
        <v>975970</v>
      </c>
      <c r="K27" s="97">
        <f>+SUM('2.2.3.2.1'!CB182:CB193)</f>
        <v>104263</v>
      </c>
      <c r="L27" s="97">
        <f>+SUM('2.2.3.2.1'!CG182:CG193)</f>
        <v>66530</v>
      </c>
      <c r="M27" s="97">
        <f>+SUM('2.2.3.2.1'!CO182:CO193)</f>
        <v>2317846</v>
      </c>
      <c r="N27" s="97">
        <f>+SUM('2.2.3.2.1'!CS182:CS193)</f>
        <v>0</v>
      </c>
      <c r="O27" s="97">
        <f>+SUM('2.2.3.2.1'!CU182:CU193)</f>
        <v>5799</v>
      </c>
      <c r="P27" s="78">
        <f t="shared" si="0"/>
        <v>8616030</v>
      </c>
      <c r="Q27" s="72"/>
      <c r="R27" s="72"/>
    </row>
    <row r="28" spans="1:18" ht="17.25" customHeight="1" thickBot="1" x14ac:dyDescent="0.3">
      <c r="A28" s="68" t="s">
        <v>149</v>
      </c>
      <c r="B28" s="112">
        <f>+SUM('2.2.3.2.1'!H194:H205)</f>
        <v>10764</v>
      </c>
      <c r="C28" s="113">
        <f>+SUM('2.2.3.2.1'!O194:O205)</f>
        <v>493554</v>
      </c>
      <c r="D28" s="97">
        <f>+SUM('2.2.3.2.1'!T194:T205)</f>
        <v>0</v>
      </c>
      <c r="E28" s="97">
        <f>+SUM('2.2.3.2.1'!W194:W205)</f>
        <v>458843</v>
      </c>
      <c r="F28" s="97">
        <f>+SUM('2.2.3.2.1'!AJ194:AJ205)</f>
        <v>2720380</v>
      </c>
      <c r="G28" s="97">
        <f>+SUM('2.2.3.2.1'!AL194:AL205)</f>
        <v>0</v>
      </c>
      <c r="H28" s="97">
        <f>+SUM('2.2.3.2.1'!AW194:AW205)</f>
        <v>600112</v>
      </c>
      <c r="I28" s="97">
        <f>+SUM('2.2.3.2.1'!BE194:BE205)</f>
        <v>0</v>
      </c>
      <c r="J28" s="97">
        <f>+SUM('2.2.3.2.1'!BU194:BU205)</f>
        <v>980965</v>
      </c>
      <c r="K28" s="97">
        <f>+SUM('2.2.3.2.1'!CB194:CB205)</f>
        <v>35418</v>
      </c>
      <c r="L28" s="97">
        <f>+SUM('2.2.3.2.1'!CG194:CG205)</f>
        <v>53582</v>
      </c>
      <c r="M28" s="97">
        <f>+SUM('2.2.3.2.1'!CO194:CO205)</f>
        <v>2388550</v>
      </c>
      <c r="N28" s="97">
        <f>+SUM('2.2.3.2.1'!CS194:CS205)</f>
        <v>0</v>
      </c>
      <c r="O28" s="97">
        <f>+SUM('2.2.3.2.1'!CU194:CU205)</f>
        <v>72</v>
      </c>
      <c r="P28" s="78">
        <f t="shared" si="0"/>
        <v>7742240</v>
      </c>
      <c r="Q28" s="72"/>
      <c r="R28" s="72"/>
    </row>
    <row r="29" spans="1:18" ht="17.25" customHeight="1" thickBot="1" x14ac:dyDescent="0.3">
      <c r="A29" s="71" t="s">
        <v>150</v>
      </c>
      <c r="B29" s="112">
        <f>+SUM('2.2.3.2.1'!H206:H217)</f>
        <v>2866</v>
      </c>
      <c r="C29" s="113">
        <f>+SUM('2.2.3.2.1'!O206:O217)</f>
        <v>447862</v>
      </c>
      <c r="D29" s="97">
        <f>+SUM('2.2.3.2.1'!T206:T217)</f>
        <v>0</v>
      </c>
      <c r="E29" s="97">
        <f>+SUM('2.2.3.2.1'!W206:W217)</f>
        <v>328378</v>
      </c>
      <c r="F29" s="97">
        <f>+SUM('2.2.3.2.1'!AJ206:AJ217)</f>
        <v>2839510</v>
      </c>
      <c r="G29" s="97">
        <f>+SUM('2.2.3.2.1'!AL206:AL217)</f>
        <v>0</v>
      </c>
      <c r="H29" s="97">
        <f>+SUM('2.2.3.2.1'!AW206:AW217)</f>
        <v>534991</v>
      </c>
      <c r="I29" s="97">
        <f>+SUM('2.2.3.2.1'!BE206:BE217)</f>
        <v>0</v>
      </c>
      <c r="J29" s="97">
        <f>+SUM('2.2.3.2.1'!BU206:BU217)</f>
        <v>832063</v>
      </c>
      <c r="K29" s="97">
        <f>+SUM('2.2.3.2.1'!CB206:CB217)</f>
        <v>33546</v>
      </c>
      <c r="L29" s="97">
        <f>+SUM('2.2.3.2.1'!CG206:CG217)</f>
        <v>22219</v>
      </c>
      <c r="M29" s="97">
        <f>+SUM('2.2.3.2.1'!CO206:CO217)</f>
        <v>2239190</v>
      </c>
      <c r="N29" s="97">
        <f>+SUM('2.2.3.2.1'!CS206:CS217)</f>
        <v>0</v>
      </c>
      <c r="O29" s="97">
        <f>+SUM('2.2.3.2.1'!CU206:CU217)</f>
        <v>2420</v>
      </c>
      <c r="P29" s="78">
        <f t="shared" si="0"/>
        <v>7283045</v>
      </c>
      <c r="Q29" s="72"/>
      <c r="R29" s="72"/>
    </row>
    <row r="30" spans="1:18" ht="17.25" customHeight="1" thickBot="1" x14ac:dyDescent="0.3">
      <c r="A30" s="71" t="s">
        <v>151</v>
      </c>
      <c r="B30" s="112">
        <f>+SUM('2.2.3.2.1'!H218:H229)</f>
        <v>0</v>
      </c>
      <c r="C30" s="113">
        <f>+SUM('2.2.3.2.1'!O218:O229)</f>
        <v>457914</v>
      </c>
      <c r="D30" s="97">
        <f>+SUM('2.2.3.2.1'!T218:T229)</f>
        <v>0</v>
      </c>
      <c r="E30" s="97">
        <f>+SUM('2.2.3.2.1'!W218:W229)</f>
        <v>277940</v>
      </c>
      <c r="F30" s="97">
        <f>+SUM('2.2.3.2.1'!AJ218:AJ229)</f>
        <v>2657905</v>
      </c>
      <c r="G30" s="97">
        <f>+SUM('2.2.3.2.1'!AL218:AL229)</f>
        <v>0</v>
      </c>
      <c r="H30" s="97">
        <f>+SUM('2.2.3.2.1'!AW218:AW229)</f>
        <v>284011</v>
      </c>
      <c r="I30" s="97">
        <f>+SUM('2.2.3.2.1'!BE218:BE229)</f>
        <v>0</v>
      </c>
      <c r="J30" s="97">
        <f>+SUM('2.2.3.2.1'!BU218:BU229)</f>
        <v>990580</v>
      </c>
      <c r="K30" s="97">
        <f>+SUM('2.2.3.2.1'!CB218:CB229)</f>
        <v>0</v>
      </c>
      <c r="L30" s="97">
        <f>+SUM('2.2.3.2.1'!CG218:CG229)</f>
        <v>5286</v>
      </c>
      <c r="M30" s="97">
        <f>+SUM('2.2.3.2.1'!CO218:CO229)</f>
        <v>2679220</v>
      </c>
      <c r="N30" s="97">
        <f>+SUM('2.2.3.2.1'!CS218:CS229)</f>
        <v>0</v>
      </c>
      <c r="O30" s="97">
        <f>+SUM('2.2.3.2.1'!CU218:CU229)</f>
        <v>51058</v>
      </c>
      <c r="P30" s="78">
        <f t="shared" si="0"/>
        <v>7403914</v>
      </c>
      <c r="Q30" s="72"/>
      <c r="R30" s="72"/>
    </row>
    <row r="31" spans="1:18" ht="17.25" customHeight="1" thickBot="1" x14ac:dyDescent="0.3">
      <c r="A31" s="71">
        <v>2015</v>
      </c>
      <c r="B31" s="112">
        <f>+SUM('2.2.3.2.1'!H230:H241)</f>
        <v>0</v>
      </c>
      <c r="C31" s="113">
        <f>+SUM('2.2.3.2.1'!O230:O241)</f>
        <v>462337.83999999997</v>
      </c>
      <c r="D31" s="97">
        <f>+SUM('2.2.3.2.1'!T230:T241)</f>
        <v>0</v>
      </c>
      <c r="E31" s="97">
        <f>+SUM('2.2.3.2.1'!W230:W241)</f>
        <v>35692.259999999995</v>
      </c>
      <c r="F31" s="97">
        <f>+SUM('2.2.3.2.1'!AJ230:AJ241)</f>
        <v>3423726.95</v>
      </c>
      <c r="G31" s="97">
        <f>+SUM('2.2.3.2.1'!AL230:AL241)</f>
        <v>0</v>
      </c>
      <c r="H31" s="97">
        <f>+SUM('2.2.3.2.1'!AW230:AW241)</f>
        <v>267985.61000000004</v>
      </c>
      <c r="I31" s="97">
        <f>+SUM('2.2.3.2.1'!BE230:BE241)</f>
        <v>187719.83</v>
      </c>
      <c r="J31" s="97">
        <f>+SUM('2.2.3.2.1'!BU230:BU241)</f>
        <v>470408.52</v>
      </c>
      <c r="K31" s="97">
        <f>+SUM('2.2.3.2.1'!CB230:CB241)</f>
        <v>62410.57</v>
      </c>
      <c r="L31" s="97">
        <f>+SUM('2.2.3.2.1'!CG230:CG241)</f>
        <v>32414.3</v>
      </c>
      <c r="M31" s="97">
        <f>+SUM('2.2.3.2.1'!CO230:CO241)</f>
        <v>2432562.88</v>
      </c>
      <c r="N31" s="97">
        <f>+SUM('2.2.3.2.1'!CS230:CS241)</f>
        <v>0</v>
      </c>
      <c r="O31" s="97">
        <f>+SUM('2.2.3.2.1'!CU230:CU241)</f>
        <v>1638.82</v>
      </c>
      <c r="P31" s="78">
        <f t="shared" si="0"/>
        <v>7376897.5800000001</v>
      </c>
      <c r="Q31" s="72"/>
      <c r="R31" s="72"/>
    </row>
    <row r="32" spans="1:18" ht="17.25" customHeight="1" thickBot="1" x14ac:dyDescent="0.3">
      <c r="A32" s="71">
        <v>2016</v>
      </c>
      <c r="B32" s="112">
        <f>+'2.2.3.2.2'!G33</f>
        <v>0</v>
      </c>
      <c r="C32" s="113">
        <f>+'2.2.3.2.2'!N33</f>
        <v>392752.43</v>
      </c>
      <c r="D32" s="97">
        <f>+'2.2.3.2.2'!S33</f>
        <v>0</v>
      </c>
      <c r="E32" s="97">
        <f>+'2.2.3.2.2'!V33</f>
        <v>20516</v>
      </c>
      <c r="F32" s="97">
        <f>+'2.2.3.2.2'!AI33</f>
        <v>1998579.73</v>
      </c>
      <c r="G32" s="97">
        <f>+'2.2.3.2.2'!AK33</f>
        <v>0</v>
      </c>
      <c r="H32" s="97">
        <f>+'2.2.3.2.2'!AV33</f>
        <v>158576.34</v>
      </c>
      <c r="I32" s="97">
        <f>+'2.2.3.2.2'!BD33</f>
        <v>77278.26999999999</v>
      </c>
      <c r="J32" s="97">
        <f>+'2.2.3.2.2'!BT33</f>
        <v>314414.29000000004</v>
      </c>
      <c r="K32" s="97">
        <f>+'2.2.3.2.2'!CA33</f>
        <v>73601.37</v>
      </c>
      <c r="L32" s="97">
        <f>+'2.2.3.2.2'!CF33</f>
        <v>35109.869999999995</v>
      </c>
      <c r="M32" s="97">
        <f>+'2.2.3.2.2'!CN33</f>
        <v>1989770.2399999998</v>
      </c>
      <c r="N32" s="97">
        <f>+'2.2.3.2.2'!CR33</f>
        <v>0</v>
      </c>
      <c r="O32" s="97">
        <f>+'2.2.3.2.2'!CT33</f>
        <v>818</v>
      </c>
      <c r="P32" s="78">
        <f>SUM(B32:O32)</f>
        <v>5061416.54</v>
      </c>
      <c r="Q32" s="72"/>
      <c r="R32" s="72"/>
    </row>
    <row r="33" spans="1:18" ht="17.25" customHeight="1" thickBot="1" x14ac:dyDescent="0.3">
      <c r="A33" s="217">
        <v>2017</v>
      </c>
      <c r="B33" s="112">
        <f>+'2.2.3.2.2'!G34</f>
        <v>0</v>
      </c>
      <c r="C33" s="113">
        <f>+'2.2.3.2.2'!N34</f>
        <v>145421</v>
      </c>
      <c r="D33" s="97">
        <f>+'2.2.3.2.2'!S34</f>
        <v>0</v>
      </c>
      <c r="E33" s="97">
        <f>+'2.2.3.2.2'!V34</f>
        <v>2566</v>
      </c>
      <c r="F33" s="97">
        <f>+'2.2.3.2.2'!AI34</f>
        <v>528803</v>
      </c>
      <c r="G33" s="97">
        <f>+'2.2.3.2.2'!AK34</f>
        <v>0</v>
      </c>
      <c r="H33" s="97">
        <f>+'2.2.3.2.2'!AV34</f>
        <v>56842</v>
      </c>
      <c r="I33" s="97">
        <f>+'2.2.3.2.2'!BD34</f>
        <v>33142</v>
      </c>
      <c r="J33" s="97">
        <f>+'2.2.3.2.2'!BT34</f>
        <v>102650</v>
      </c>
      <c r="K33" s="97">
        <f>+'2.2.3.2.2'!CA34</f>
        <v>6188</v>
      </c>
      <c r="L33" s="97">
        <f>+'2.2.3.2.2'!CF34</f>
        <v>0</v>
      </c>
      <c r="M33" s="97">
        <f>+'2.2.3.2.2'!CN34</f>
        <v>752805</v>
      </c>
      <c r="N33" s="97">
        <f>+'2.2.3.2.2'!CR34</f>
        <v>0</v>
      </c>
      <c r="O33" s="97">
        <f>+'2.2.3.2.2'!CT34</f>
        <v>0</v>
      </c>
      <c r="P33" s="78">
        <f>SUM(B33:O33)</f>
        <v>1628417</v>
      </c>
      <c r="Q33" s="72"/>
      <c r="R33" s="72"/>
    </row>
    <row r="34" spans="1:18" ht="17.25" customHeight="1" thickBot="1" x14ac:dyDescent="0.3">
      <c r="A34" s="268" t="s">
        <v>449</v>
      </c>
      <c r="B34" s="112">
        <f>+'2.2.3.2.2'!G35</f>
        <v>1499.07</v>
      </c>
      <c r="C34" s="113">
        <f>+'2.2.3.2.2'!N35</f>
        <v>575923.18999999994</v>
      </c>
      <c r="D34" s="97">
        <f>+'2.2.3.2.2'!S35</f>
        <v>0</v>
      </c>
      <c r="E34" s="97">
        <f>+'2.2.3.2.2'!V35</f>
        <v>19358</v>
      </c>
      <c r="F34" s="97">
        <f>+'2.2.3.2.2'!AI35</f>
        <v>3013182.73</v>
      </c>
      <c r="G34" s="97">
        <f>+'2.2.3.2.2'!AK35</f>
        <v>0</v>
      </c>
      <c r="H34" s="97">
        <f>+'2.2.3.2.2'!AV35</f>
        <v>195166</v>
      </c>
      <c r="I34" s="97">
        <f>+'2.2.3.2.2'!BD35</f>
        <v>117914.1</v>
      </c>
      <c r="J34" s="97">
        <f>+'2.2.3.2.2'!BT35</f>
        <v>485588.88999999996</v>
      </c>
      <c r="K34" s="97">
        <f>+'2.2.3.2.2'!CA35</f>
        <v>37780</v>
      </c>
      <c r="L34" s="97">
        <f>+'2.2.3.2.2'!CF35</f>
        <v>9568</v>
      </c>
      <c r="M34" s="97">
        <f>+'2.2.3.2.2'!CN35</f>
        <v>2707278.8499999996</v>
      </c>
      <c r="N34" s="97">
        <f>+'2.2.3.2.2'!CR35</f>
        <v>0</v>
      </c>
      <c r="O34" s="97">
        <f>+'2.2.3.2.2'!CT35</f>
        <v>0</v>
      </c>
      <c r="P34" s="78">
        <f>SUM(B34:O34)</f>
        <v>7163258.8299999991</v>
      </c>
      <c r="Q34" s="202"/>
      <c r="R34" s="202"/>
    </row>
    <row r="36" spans="1:18" x14ac:dyDescent="0.3">
      <c r="A36" s="163" t="s">
        <v>229</v>
      </c>
    </row>
    <row r="37" spans="1:18" ht="15" x14ac:dyDescent="0.25">
      <c r="A37" s="163" t="s">
        <v>220</v>
      </c>
      <c r="P37" s="30"/>
    </row>
    <row r="38" spans="1:18" ht="15.75" x14ac:dyDescent="0.25">
      <c r="A38" s="163" t="s">
        <v>364</v>
      </c>
      <c r="P38" s="30"/>
    </row>
    <row r="39" spans="1:18" ht="15" x14ac:dyDescent="0.25">
      <c r="A39" s="164" t="s">
        <v>365</v>
      </c>
      <c r="P39" s="30"/>
    </row>
    <row r="40" spans="1:18" ht="15" x14ac:dyDescent="0.25">
      <c r="A40" s="165" t="s">
        <v>366</v>
      </c>
      <c r="P40" s="30"/>
    </row>
    <row r="41" spans="1:18" ht="15" x14ac:dyDescent="0.25">
      <c r="A41" s="165" t="s">
        <v>367</v>
      </c>
      <c r="P41" s="30"/>
    </row>
    <row r="42" spans="1:18" ht="15" x14ac:dyDescent="0.25">
      <c r="A42" s="165" t="s">
        <v>368</v>
      </c>
      <c r="P42" s="30"/>
    </row>
    <row r="43" spans="1:18" ht="15" x14ac:dyDescent="0.25">
      <c r="A43" s="165" t="s">
        <v>369</v>
      </c>
      <c r="P43" s="30"/>
    </row>
    <row r="44" spans="1:18" ht="15" x14ac:dyDescent="0.25">
      <c r="A44" s="165" t="s">
        <v>370</v>
      </c>
      <c r="P44" s="30"/>
    </row>
    <row r="45" spans="1:18" ht="15" x14ac:dyDescent="0.25">
      <c r="A45" s="165" t="s">
        <v>371</v>
      </c>
      <c r="P45" s="30"/>
    </row>
    <row r="46" spans="1:18" ht="15" x14ac:dyDescent="0.25">
      <c r="A46" s="165" t="s">
        <v>372</v>
      </c>
      <c r="P46" s="30"/>
    </row>
    <row r="47" spans="1:18" x14ac:dyDescent="0.3">
      <c r="A47" s="165" t="s">
        <v>423</v>
      </c>
    </row>
    <row r="49" spans="1:6" x14ac:dyDescent="0.3">
      <c r="A49" s="140" t="s">
        <v>363</v>
      </c>
    </row>
    <row r="51" spans="1:6" x14ac:dyDescent="0.3">
      <c r="E51" s="163"/>
      <c r="F51" s="163"/>
    </row>
    <row r="52" spans="1:6" x14ac:dyDescent="0.3">
      <c r="E52" s="163"/>
      <c r="F52" s="163"/>
    </row>
  </sheetData>
  <hyperlinks>
    <hyperlink ref="A49" location="Índice!A1" display="Volver al índice"/>
  </hyperlinks>
  <pageMargins left="0.7" right="0.7" top="0.75" bottom="0.75" header="0.3" footer="0.3"/>
  <ignoredErrors>
    <ignoredError sqref="B13:M30" formulaRange="1"/>
    <ignoredError sqref="P32"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67</vt:i4>
      </vt:variant>
    </vt:vector>
  </HeadingPairs>
  <TitlesOfParts>
    <vt:vector size="67" baseType="lpstr">
      <vt:lpstr>Índice</vt:lpstr>
      <vt:lpstr>2.2.3.1.1</vt:lpstr>
      <vt:lpstr>2.2.3.1.2</vt:lpstr>
      <vt:lpstr>2.2.3.1.3</vt:lpstr>
      <vt:lpstr>2.2.3.1.4</vt:lpstr>
      <vt:lpstr>2.2.3.1.5</vt:lpstr>
      <vt:lpstr>2.2.3.2.1</vt:lpstr>
      <vt:lpstr>2.2.3.2.2</vt:lpstr>
      <vt:lpstr>2.2.3.2.3</vt:lpstr>
      <vt:lpstr>2.2.3.2.4</vt:lpstr>
      <vt:lpstr>2.2.3.2.5</vt:lpstr>
      <vt:lpstr>2.2.3.3.1</vt:lpstr>
      <vt:lpstr>2.2.3.3.2</vt:lpstr>
      <vt:lpstr>2.2.3.3.3</vt:lpstr>
      <vt:lpstr>2.2.3.3.4</vt:lpstr>
      <vt:lpstr>2.2.3.3.5</vt:lpstr>
      <vt:lpstr>2.2.3.4.1</vt:lpstr>
      <vt:lpstr>2.2.3.4.2</vt:lpstr>
      <vt:lpstr>2.2.3.4.3</vt:lpstr>
      <vt:lpstr>2.2.3.4.4</vt:lpstr>
      <vt:lpstr>2.2.3.4.5</vt:lpstr>
      <vt:lpstr>2.2.3.5.1</vt:lpstr>
      <vt:lpstr>2.2.3.5.2</vt:lpstr>
      <vt:lpstr>2.2.3.5.3</vt:lpstr>
      <vt:lpstr>2.2.3.5.4</vt:lpstr>
      <vt:lpstr>2.2.3.5.5</vt:lpstr>
      <vt:lpstr>2.2.3.6.1</vt:lpstr>
      <vt:lpstr>2.2.3.6.2</vt:lpstr>
      <vt:lpstr>2.2.3.6.3</vt:lpstr>
      <vt:lpstr>2.2.3.6.4</vt:lpstr>
      <vt:lpstr>2.2.3.6.5</vt:lpstr>
      <vt:lpstr>2.2.3.7.1</vt:lpstr>
      <vt:lpstr>2.2.3.7.2</vt:lpstr>
      <vt:lpstr>2.2.3.7.3</vt:lpstr>
      <vt:lpstr>2.2.3.7.4</vt:lpstr>
      <vt:lpstr>2.2.3.7.5</vt:lpstr>
      <vt:lpstr>2.2.3.8.1</vt:lpstr>
      <vt:lpstr>2.2.3.8.2</vt:lpstr>
      <vt:lpstr>2.2.3.8.3</vt:lpstr>
      <vt:lpstr>2.2.3.9.1</vt:lpstr>
      <vt:lpstr>2.2.3.9.2</vt:lpstr>
      <vt:lpstr>2.2.3.10.1</vt:lpstr>
      <vt:lpstr>2.2.3.10.2</vt:lpstr>
      <vt:lpstr>2.2.3.11.1</vt:lpstr>
      <vt:lpstr>2.2.3.11.2</vt:lpstr>
      <vt:lpstr>2.2.3.12.1</vt:lpstr>
      <vt:lpstr>2.2.3.12.2</vt:lpstr>
      <vt:lpstr>2.2.3.13.1</vt:lpstr>
      <vt:lpstr>2.2.3.13.2</vt:lpstr>
      <vt:lpstr>2.2.3.14.1</vt:lpstr>
      <vt:lpstr>2.2.3.14.2</vt:lpstr>
      <vt:lpstr>2.2.3.15.1</vt:lpstr>
      <vt:lpstr>2.2.3.15.2</vt:lpstr>
      <vt:lpstr>2.2.3.16.1</vt:lpstr>
      <vt:lpstr>2.2.3.16.2</vt:lpstr>
      <vt:lpstr>2.2.3.17.1</vt:lpstr>
      <vt:lpstr>2.2.3.17.2</vt:lpstr>
      <vt:lpstr>2.2.3.18.1</vt:lpstr>
      <vt:lpstr>2.2.3.18.2</vt:lpstr>
      <vt:lpstr>2.2.3.19.1</vt:lpstr>
      <vt:lpstr>2.2.3.19.2</vt:lpstr>
      <vt:lpstr>2.2.3.20.1</vt:lpstr>
      <vt:lpstr>2.2.3.20.2</vt:lpstr>
      <vt:lpstr>2.2.3.21.1</vt:lpstr>
      <vt:lpstr>2.2.3.21.2</vt:lpstr>
      <vt:lpstr>2.2.3.22.1</vt:lpstr>
      <vt:lpstr>2.2.3.22.2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Giormenti</dc:creator>
  <cp:lastModifiedBy>Julia fucci</cp:lastModifiedBy>
  <cp:lastPrinted>2016-04-06T15:32:36Z</cp:lastPrinted>
  <dcterms:created xsi:type="dcterms:W3CDTF">2015-09-30T15:11:59Z</dcterms:created>
  <dcterms:modified xsi:type="dcterms:W3CDTF">2018-10-12T14:36:03Z</dcterms:modified>
</cp:coreProperties>
</file>